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P:\Tools\NEM Settlements\BASSLINK &amp; PEC testing\PEC TESTING Release 2\Loop Modelling\"/>
    </mc:Choice>
  </mc:AlternateContent>
  <xr:revisionPtr revIDLastSave="0" documentId="8_{1EA82E76-39D6-4AA3-8624-BAE041A5F1CD}" xr6:coauthVersionLast="47" xr6:coauthVersionMax="47" xr10:uidLastSave="{00000000-0000-0000-0000-000000000000}"/>
  <bookViews>
    <workbookView xWindow="-120" yWindow="-120" windowWidth="29040" windowHeight="15720" xr2:uid="{07D6EA40-DCF6-451B-B985-FBF2318AFA8B}"/>
  </bookViews>
  <sheets>
    <sheet name="Notes" sheetId="12" r:id="rId1"/>
    <sheet name="In-NonTI" sheetId="7" r:id="rId2"/>
    <sheet name="In-TI" sheetId="5" r:id="rId3"/>
    <sheet name="Calc" sheetId="4" r:id="rId4"/>
    <sheet name="Outputs" sheetId="8" r:id="rId5"/>
  </sheets>
  <definedNames>
    <definedName name="_xlnm._FilterDatabase" localSheetId="3" hidden="1">Calc!$B$3:$BF$291</definedName>
    <definedName name="_xlnm._FilterDatabase" localSheetId="1" hidden="1">'In-NonTI'!$M$3:$Q$138</definedName>
    <definedName name="_xlnm._FilterDatabase" localSheetId="2" hidden="1">'In-TI'!$O$3:$Z$1155</definedName>
    <definedName name="_xlnm._FilterDatabase" localSheetId="4" hidden="1">Outputs!$B$3:$P$1731</definedName>
    <definedName name="D_IC">'In-NonTI'!$B$27:$C$33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4" i="4" l="1"/>
  <c r="AE5" i="4" l="1"/>
  <c r="AE6" i="4"/>
  <c r="AE7" i="4"/>
  <c r="AE8" i="4"/>
  <c r="AE9" i="4"/>
  <c r="AE10" i="4"/>
  <c r="AE11" i="4"/>
  <c r="AE12" i="4"/>
  <c r="AE13" i="4"/>
  <c r="AE14" i="4"/>
  <c r="AE15" i="4"/>
  <c r="AE16" i="4"/>
  <c r="AE17" i="4"/>
  <c r="AE18" i="4"/>
  <c r="AE19" i="4"/>
  <c r="AE20" i="4"/>
  <c r="AE21" i="4"/>
  <c r="AE22" i="4"/>
  <c r="AE23" i="4"/>
  <c r="AE24" i="4"/>
  <c r="AE25" i="4"/>
  <c r="AE26" i="4"/>
  <c r="AE27" i="4"/>
  <c r="AE28" i="4"/>
  <c r="AE29" i="4"/>
  <c r="AE30" i="4"/>
  <c r="AE31" i="4"/>
  <c r="AE32" i="4"/>
  <c r="AE33" i="4"/>
  <c r="AE34" i="4"/>
  <c r="AE35" i="4"/>
  <c r="AE36" i="4"/>
  <c r="AE37" i="4"/>
  <c r="AE38" i="4"/>
  <c r="AE39" i="4"/>
  <c r="AE40" i="4"/>
  <c r="AE41" i="4"/>
  <c r="AE42" i="4"/>
  <c r="AE43" i="4"/>
  <c r="AE44" i="4"/>
  <c r="AE45" i="4"/>
  <c r="AE46" i="4"/>
  <c r="AE47" i="4"/>
  <c r="AE48" i="4"/>
  <c r="AE49" i="4"/>
  <c r="AE50" i="4"/>
  <c r="AE51" i="4"/>
  <c r="AE52" i="4"/>
  <c r="AE53" i="4"/>
  <c r="AE54" i="4"/>
  <c r="AE55" i="4"/>
  <c r="AE56" i="4"/>
  <c r="AE57" i="4"/>
  <c r="AE58" i="4"/>
  <c r="AE59" i="4"/>
  <c r="AE60" i="4"/>
  <c r="AE61" i="4"/>
  <c r="AE62" i="4"/>
  <c r="AE63" i="4"/>
  <c r="AE64" i="4"/>
  <c r="AE65" i="4"/>
  <c r="AE66" i="4"/>
  <c r="AE67" i="4"/>
  <c r="AE68" i="4"/>
  <c r="AE69" i="4"/>
  <c r="AE70" i="4"/>
  <c r="AE71" i="4"/>
  <c r="AE72" i="4"/>
  <c r="AE73" i="4"/>
  <c r="AE74" i="4"/>
  <c r="AE75" i="4"/>
  <c r="AE76" i="4"/>
  <c r="AE77" i="4"/>
  <c r="AE78" i="4"/>
  <c r="AE79" i="4"/>
  <c r="AE80" i="4"/>
  <c r="AE81" i="4"/>
  <c r="AE82" i="4"/>
  <c r="AE83" i="4"/>
  <c r="AE84" i="4"/>
  <c r="AE85" i="4"/>
  <c r="AE86" i="4"/>
  <c r="AE87" i="4"/>
  <c r="AE88" i="4"/>
  <c r="AE89" i="4"/>
  <c r="AE90" i="4"/>
  <c r="AE91" i="4"/>
  <c r="AE92" i="4"/>
  <c r="AE93" i="4"/>
  <c r="AE94" i="4"/>
  <c r="AE95" i="4"/>
  <c r="AE96" i="4"/>
  <c r="AE97" i="4"/>
  <c r="AE98" i="4"/>
  <c r="AE99" i="4"/>
  <c r="AE100" i="4"/>
  <c r="AE101" i="4"/>
  <c r="AE102" i="4"/>
  <c r="AE103" i="4"/>
  <c r="AE104" i="4"/>
  <c r="AE105" i="4"/>
  <c r="AE106" i="4"/>
  <c r="AE107" i="4"/>
  <c r="AE108" i="4"/>
  <c r="AE109" i="4"/>
  <c r="AE110" i="4"/>
  <c r="AE111" i="4"/>
  <c r="AE112" i="4"/>
  <c r="AE113" i="4"/>
  <c r="AE114" i="4"/>
  <c r="AE115" i="4"/>
  <c r="AE116" i="4"/>
  <c r="AE117" i="4"/>
  <c r="AE118" i="4"/>
  <c r="AE119" i="4"/>
  <c r="AE120" i="4"/>
  <c r="AE121" i="4"/>
  <c r="AE122" i="4"/>
  <c r="AE123" i="4"/>
  <c r="AE124" i="4"/>
  <c r="AE125" i="4"/>
  <c r="AE126" i="4"/>
  <c r="AE127" i="4"/>
  <c r="AE128" i="4"/>
  <c r="AE129" i="4"/>
  <c r="AE130" i="4"/>
  <c r="AE131" i="4"/>
  <c r="AE132" i="4"/>
  <c r="AE133" i="4"/>
  <c r="AE134" i="4"/>
  <c r="AE135" i="4"/>
  <c r="AE136" i="4"/>
  <c r="AE137" i="4"/>
  <c r="AE138" i="4"/>
  <c r="AE139" i="4"/>
  <c r="AE140" i="4"/>
  <c r="AE141" i="4"/>
  <c r="AE142" i="4"/>
  <c r="AE143" i="4"/>
  <c r="AE144" i="4"/>
  <c r="AE145" i="4"/>
  <c r="AE146" i="4"/>
  <c r="AE147" i="4"/>
  <c r="AE148" i="4"/>
  <c r="AE149" i="4"/>
  <c r="AE150" i="4"/>
  <c r="AE151" i="4"/>
  <c r="AE152" i="4"/>
  <c r="AE153" i="4"/>
  <c r="AE154" i="4"/>
  <c r="AE155" i="4"/>
  <c r="AE156" i="4"/>
  <c r="AE157" i="4"/>
  <c r="AE158" i="4"/>
  <c r="AE159" i="4"/>
  <c r="AE160" i="4"/>
  <c r="AE161" i="4"/>
  <c r="AE162" i="4"/>
  <c r="AE163" i="4"/>
  <c r="AE164" i="4"/>
  <c r="AE165" i="4"/>
  <c r="AE166" i="4"/>
  <c r="AE167" i="4"/>
  <c r="AE168" i="4"/>
  <c r="AE169" i="4"/>
  <c r="AE170" i="4"/>
  <c r="AE171" i="4"/>
  <c r="AE172" i="4"/>
  <c r="AE173" i="4"/>
  <c r="AE174" i="4"/>
  <c r="AE175" i="4"/>
  <c r="AE176" i="4"/>
  <c r="AE177" i="4"/>
  <c r="AE178" i="4"/>
  <c r="AE179" i="4"/>
  <c r="AE180" i="4"/>
  <c r="AE181" i="4"/>
  <c r="AE182" i="4"/>
  <c r="AE183" i="4"/>
  <c r="AE184" i="4"/>
  <c r="AE185" i="4"/>
  <c r="AE186" i="4"/>
  <c r="AE187" i="4"/>
  <c r="AE188" i="4"/>
  <c r="AE189" i="4"/>
  <c r="AE190" i="4"/>
  <c r="AE191" i="4"/>
  <c r="AE192" i="4"/>
  <c r="AE193" i="4"/>
  <c r="AE194" i="4"/>
  <c r="AE195" i="4"/>
  <c r="AE196" i="4"/>
  <c r="AE197" i="4"/>
  <c r="AE198" i="4"/>
  <c r="AE199" i="4"/>
  <c r="AE200" i="4"/>
  <c r="AE201" i="4"/>
  <c r="AE202" i="4"/>
  <c r="AE203" i="4"/>
  <c r="AE204" i="4"/>
  <c r="AE205" i="4"/>
  <c r="AE206" i="4"/>
  <c r="AE207" i="4"/>
  <c r="AE208" i="4"/>
  <c r="AE209" i="4"/>
  <c r="AE210" i="4"/>
  <c r="AE211" i="4"/>
  <c r="AE212" i="4"/>
  <c r="AE213" i="4"/>
  <c r="AE214" i="4"/>
  <c r="AE215" i="4"/>
  <c r="AE216" i="4"/>
  <c r="AE217" i="4"/>
  <c r="AE218" i="4"/>
  <c r="AE219" i="4"/>
  <c r="AE220" i="4"/>
  <c r="AE221" i="4"/>
  <c r="AE222" i="4"/>
  <c r="AE223" i="4"/>
  <c r="AE224" i="4"/>
  <c r="AE225" i="4"/>
  <c r="AE226" i="4"/>
  <c r="AE227" i="4"/>
  <c r="AE228" i="4"/>
  <c r="AE229" i="4"/>
  <c r="AE230" i="4"/>
  <c r="AE231" i="4"/>
  <c r="AE232" i="4"/>
  <c r="AE233" i="4"/>
  <c r="AE234" i="4"/>
  <c r="AE235" i="4"/>
  <c r="AE236" i="4"/>
  <c r="AE237" i="4"/>
  <c r="AE238" i="4"/>
  <c r="AE239" i="4"/>
  <c r="AE240" i="4"/>
  <c r="AE241" i="4"/>
  <c r="AE242" i="4"/>
  <c r="AE243" i="4"/>
  <c r="AE244" i="4"/>
  <c r="AE245" i="4"/>
  <c r="AE246" i="4"/>
  <c r="AE247" i="4"/>
  <c r="AE248" i="4"/>
  <c r="AE249" i="4"/>
  <c r="AE250" i="4"/>
  <c r="AE251" i="4"/>
  <c r="AE252" i="4"/>
  <c r="AE253" i="4"/>
  <c r="AE254" i="4"/>
  <c r="AE255" i="4"/>
  <c r="AE256" i="4"/>
  <c r="AE257" i="4"/>
  <c r="AE258" i="4"/>
  <c r="AE259" i="4"/>
  <c r="AE260" i="4"/>
  <c r="AE261" i="4"/>
  <c r="AE262" i="4"/>
  <c r="AE263" i="4"/>
  <c r="AE264" i="4"/>
  <c r="AE265" i="4"/>
  <c r="AE266" i="4"/>
  <c r="AE267" i="4"/>
  <c r="AE268" i="4"/>
  <c r="AE269" i="4"/>
  <c r="AE270" i="4"/>
  <c r="AE271" i="4"/>
  <c r="AE272" i="4"/>
  <c r="AE273" i="4"/>
  <c r="AE274" i="4"/>
  <c r="AE275" i="4"/>
  <c r="AE276" i="4"/>
  <c r="AE277" i="4"/>
  <c r="AE278" i="4"/>
  <c r="AE279" i="4"/>
  <c r="AE280" i="4"/>
  <c r="AE281" i="4"/>
  <c r="AE282" i="4"/>
  <c r="AE283" i="4"/>
  <c r="AE284" i="4"/>
  <c r="AE285" i="4"/>
  <c r="AE286" i="4"/>
  <c r="AE287" i="4"/>
  <c r="AE288" i="4"/>
  <c r="AE289" i="4"/>
  <c r="AE290" i="4"/>
  <c r="AE291" i="4"/>
  <c r="C5" i="4" a="1"/>
  <c r="C5" i="4" s="1"/>
  <c r="C6" i="4" a="1"/>
  <c r="C6" i="4" s="1"/>
  <c r="C7" i="4" a="1"/>
  <c r="C7" i="4" s="1"/>
  <c r="C8" i="4" a="1"/>
  <c r="C8" i="4" s="1"/>
  <c r="C9" i="4" a="1"/>
  <c r="C9" i="4" s="1"/>
  <c r="C10" i="4" a="1"/>
  <c r="C10" i="4" s="1"/>
  <c r="C11" i="4" a="1"/>
  <c r="C11" i="4" s="1"/>
  <c r="C12" i="4" a="1"/>
  <c r="C12" i="4" s="1"/>
  <c r="C13" i="4" a="1"/>
  <c r="C13" i="4" s="1"/>
  <c r="C14" i="4" a="1"/>
  <c r="C14" i="4" s="1"/>
  <c r="C15" i="4" a="1"/>
  <c r="C15" i="4" s="1"/>
  <c r="C16" i="4" a="1"/>
  <c r="C16" i="4" s="1"/>
  <c r="C17" i="4" a="1"/>
  <c r="C17" i="4" s="1"/>
  <c r="C18" i="4" a="1"/>
  <c r="C18" i="4" s="1"/>
  <c r="C19" i="4" a="1"/>
  <c r="C19" i="4" s="1"/>
  <c r="C20" i="4" a="1"/>
  <c r="C20" i="4" s="1"/>
  <c r="C21" i="4" a="1"/>
  <c r="C21" i="4" s="1"/>
  <c r="C22" i="4" a="1"/>
  <c r="C22" i="4" s="1"/>
  <c r="C23" i="4" a="1"/>
  <c r="C23" i="4" s="1"/>
  <c r="C24" i="4" a="1"/>
  <c r="C24" i="4" s="1"/>
  <c r="C25" i="4" a="1"/>
  <c r="C25" i="4" s="1"/>
  <c r="C26" i="4" a="1"/>
  <c r="C26" i="4" s="1"/>
  <c r="C27" i="4" a="1"/>
  <c r="C27" i="4" s="1"/>
  <c r="C28" i="4" a="1"/>
  <c r="C28" i="4" s="1"/>
  <c r="C29" i="4" a="1"/>
  <c r="C29" i="4" s="1"/>
  <c r="C30" i="4" a="1"/>
  <c r="C30" i="4" s="1"/>
  <c r="C31" i="4" a="1"/>
  <c r="C31" i="4" s="1"/>
  <c r="C32" i="4" a="1"/>
  <c r="C32" i="4" s="1"/>
  <c r="C33" i="4" a="1"/>
  <c r="C33" i="4" s="1"/>
  <c r="C34" i="4" a="1"/>
  <c r="C34" i="4" s="1"/>
  <c r="C35" i="4" a="1"/>
  <c r="C35" i="4" s="1"/>
  <c r="C36" i="4" a="1"/>
  <c r="C36" i="4" s="1"/>
  <c r="C37" i="4" a="1"/>
  <c r="C37" i="4" s="1"/>
  <c r="C38" i="4" a="1"/>
  <c r="C38" i="4" s="1"/>
  <c r="C39" i="4" a="1"/>
  <c r="C39" i="4" s="1"/>
  <c r="C40" i="4" a="1"/>
  <c r="C40" i="4" s="1"/>
  <c r="C41" i="4" a="1"/>
  <c r="C41" i="4" s="1"/>
  <c r="C42" i="4" a="1"/>
  <c r="C42" i="4" s="1"/>
  <c r="C43" i="4" a="1"/>
  <c r="C43" i="4" s="1"/>
  <c r="C44" i="4" a="1"/>
  <c r="C44" i="4" s="1"/>
  <c r="C45" i="4" a="1"/>
  <c r="C45" i="4" s="1"/>
  <c r="C46" i="4" a="1"/>
  <c r="C46" i="4" s="1"/>
  <c r="C47" i="4" a="1"/>
  <c r="C47" i="4" s="1"/>
  <c r="C48" i="4" a="1"/>
  <c r="C48" i="4" s="1"/>
  <c r="C49" i="4" a="1"/>
  <c r="C49" i="4" s="1"/>
  <c r="C50" i="4" a="1"/>
  <c r="C50" i="4" s="1"/>
  <c r="C51" i="4" a="1"/>
  <c r="C51" i="4" s="1"/>
  <c r="C52" i="4" a="1"/>
  <c r="C52" i="4" s="1"/>
  <c r="C53" i="4" a="1"/>
  <c r="C53" i="4" s="1"/>
  <c r="C54" i="4" a="1"/>
  <c r="C54" i="4" s="1"/>
  <c r="C55" i="4" a="1"/>
  <c r="C55" i="4" s="1"/>
  <c r="C56" i="4" a="1"/>
  <c r="C56" i="4" s="1"/>
  <c r="C57" i="4" a="1"/>
  <c r="C57" i="4" s="1"/>
  <c r="C58" i="4" a="1"/>
  <c r="C58" i="4" s="1"/>
  <c r="C59" i="4" a="1"/>
  <c r="C59" i="4" s="1"/>
  <c r="C60" i="4" a="1"/>
  <c r="C60" i="4" s="1"/>
  <c r="C61" i="4" a="1"/>
  <c r="C61" i="4" s="1"/>
  <c r="C62" i="4" a="1"/>
  <c r="C62" i="4" s="1"/>
  <c r="C63" i="4" a="1"/>
  <c r="C63" i="4" s="1"/>
  <c r="C64" i="4" a="1"/>
  <c r="C64" i="4" s="1"/>
  <c r="C65" i="4" a="1"/>
  <c r="C65" i="4" s="1"/>
  <c r="C66" i="4" a="1"/>
  <c r="C66" i="4" s="1"/>
  <c r="C67" i="4" a="1"/>
  <c r="C67" i="4" s="1"/>
  <c r="C68" i="4" a="1"/>
  <c r="C68" i="4" s="1"/>
  <c r="C69" i="4" a="1"/>
  <c r="C69" i="4" s="1"/>
  <c r="C70" i="4" a="1"/>
  <c r="C70" i="4" s="1"/>
  <c r="C71" i="4" a="1"/>
  <c r="C71" i="4" s="1"/>
  <c r="C72" i="4" a="1"/>
  <c r="C72" i="4" s="1"/>
  <c r="C73" i="4" a="1"/>
  <c r="C73" i="4" s="1"/>
  <c r="C74" i="4" a="1"/>
  <c r="C74" i="4" s="1"/>
  <c r="C75" i="4" a="1"/>
  <c r="C75" i="4" s="1"/>
  <c r="C76" i="4" a="1"/>
  <c r="C76" i="4" s="1"/>
  <c r="C77" i="4" a="1"/>
  <c r="C77" i="4" s="1"/>
  <c r="C78" i="4" a="1"/>
  <c r="C78" i="4" s="1"/>
  <c r="C79" i="4" a="1"/>
  <c r="C79" i="4" s="1"/>
  <c r="C80" i="4" a="1"/>
  <c r="C80" i="4" s="1"/>
  <c r="C81" i="4" a="1"/>
  <c r="C81" i="4" s="1"/>
  <c r="C82" i="4" a="1"/>
  <c r="C82" i="4" s="1"/>
  <c r="C83" i="4" a="1"/>
  <c r="C83" i="4" s="1"/>
  <c r="C84" i="4" a="1"/>
  <c r="C84" i="4" s="1"/>
  <c r="C85" i="4" a="1"/>
  <c r="C85" i="4" s="1"/>
  <c r="C86" i="4" a="1"/>
  <c r="C86" i="4" s="1"/>
  <c r="C87" i="4" a="1"/>
  <c r="C87" i="4" s="1"/>
  <c r="C88" i="4" a="1"/>
  <c r="C88" i="4" s="1"/>
  <c r="C89" i="4" a="1"/>
  <c r="C89" i="4" s="1"/>
  <c r="C90" i="4" a="1"/>
  <c r="C90" i="4" s="1"/>
  <c r="C91" i="4" a="1"/>
  <c r="C91" i="4" s="1"/>
  <c r="C92" i="4" a="1"/>
  <c r="C92" i="4" s="1"/>
  <c r="C93" i="4" a="1"/>
  <c r="C93" i="4" s="1"/>
  <c r="C94" i="4" a="1"/>
  <c r="C94" i="4" s="1"/>
  <c r="C95" i="4" a="1"/>
  <c r="C95" i="4" s="1"/>
  <c r="C96" i="4" a="1"/>
  <c r="C96" i="4" s="1"/>
  <c r="C97" i="4" a="1"/>
  <c r="C97" i="4" s="1"/>
  <c r="C98" i="4" a="1"/>
  <c r="C98" i="4" s="1"/>
  <c r="C99" i="4" a="1"/>
  <c r="C99" i="4" s="1"/>
  <c r="C100" i="4" a="1"/>
  <c r="C100" i="4" s="1"/>
  <c r="C101" i="4" a="1"/>
  <c r="C101" i="4" s="1"/>
  <c r="C102" i="4" a="1"/>
  <c r="C102" i="4" s="1"/>
  <c r="C103" i="4" a="1"/>
  <c r="C103" i="4" s="1"/>
  <c r="C104" i="4" a="1"/>
  <c r="C104" i="4" s="1"/>
  <c r="C105" i="4" a="1"/>
  <c r="C105" i="4" s="1"/>
  <c r="C106" i="4" a="1"/>
  <c r="C106" i="4" s="1"/>
  <c r="C107" i="4" a="1"/>
  <c r="C107" i="4" s="1"/>
  <c r="C108" i="4" a="1"/>
  <c r="C108" i="4" s="1"/>
  <c r="C109" i="4" a="1"/>
  <c r="C109" i="4" s="1"/>
  <c r="C110" i="4" a="1"/>
  <c r="C110" i="4" s="1"/>
  <c r="C111" i="4" a="1"/>
  <c r="C111" i="4" s="1"/>
  <c r="C112" i="4" a="1"/>
  <c r="C112" i="4" s="1"/>
  <c r="C113" i="4" a="1"/>
  <c r="C113" i="4" s="1"/>
  <c r="C114" i="4" a="1"/>
  <c r="C114" i="4" s="1"/>
  <c r="C115" i="4" a="1"/>
  <c r="C115" i="4" s="1"/>
  <c r="C116" i="4" a="1"/>
  <c r="C116" i="4" s="1"/>
  <c r="C117" i="4" a="1"/>
  <c r="C117" i="4" s="1"/>
  <c r="C118" i="4" a="1"/>
  <c r="C118" i="4" s="1"/>
  <c r="C119" i="4" a="1"/>
  <c r="C119" i="4" s="1"/>
  <c r="C120" i="4" a="1"/>
  <c r="C120" i="4" s="1"/>
  <c r="C121" i="4" a="1"/>
  <c r="C121" i="4" s="1"/>
  <c r="C122" i="4" a="1"/>
  <c r="C122" i="4" s="1"/>
  <c r="C123" i="4" a="1"/>
  <c r="C123" i="4" s="1"/>
  <c r="C124" i="4" a="1"/>
  <c r="C124" i="4" s="1"/>
  <c r="C125" i="4" a="1"/>
  <c r="C125" i="4" s="1"/>
  <c r="C126" i="4" a="1"/>
  <c r="C126" i="4" s="1"/>
  <c r="C127" i="4" a="1"/>
  <c r="C127" i="4" s="1"/>
  <c r="C128" i="4" a="1"/>
  <c r="C128" i="4" s="1"/>
  <c r="C129" i="4" a="1"/>
  <c r="C129" i="4" s="1"/>
  <c r="C130" i="4" a="1"/>
  <c r="C130" i="4" s="1"/>
  <c r="C131" i="4" a="1"/>
  <c r="C131" i="4" s="1"/>
  <c r="C132" i="4" a="1"/>
  <c r="C132" i="4" s="1"/>
  <c r="C133" i="4" a="1"/>
  <c r="C133" i="4" s="1"/>
  <c r="C134" i="4" a="1"/>
  <c r="C134" i="4" s="1"/>
  <c r="C135" i="4" a="1"/>
  <c r="C135" i="4" s="1"/>
  <c r="C136" i="4" a="1"/>
  <c r="C136" i="4" s="1"/>
  <c r="C137" i="4" a="1"/>
  <c r="C137" i="4" s="1"/>
  <c r="C138" i="4" a="1"/>
  <c r="C138" i="4" s="1"/>
  <c r="C139" i="4" a="1"/>
  <c r="C139" i="4" s="1"/>
  <c r="C140" i="4" a="1"/>
  <c r="C140" i="4" s="1"/>
  <c r="C141" i="4" a="1"/>
  <c r="C141" i="4" s="1"/>
  <c r="C142" i="4" a="1"/>
  <c r="C142" i="4" s="1"/>
  <c r="C143" i="4" a="1"/>
  <c r="C143" i="4" s="1"/>
  <c r="C144" i="4" a="1"/>
  <c r="C144" i="4" s="1"/>
  <c r="C145" i="4" a="1"/>
  <c r="C145" i="4" s="1"/>
  <c r="C146" i="4" a="1"/>
  <c r="C146" i="4" s="1"/>
  <c r="C147" i="4" a="1"/>
  <c r="C147" i="4" s="1"/>
  <c r="C148" i="4" a="1"/>
  <c r="C148" i="4" s="1"/>
  <c r="C149" i="4" a="1"/>
  <c r="C149" i="4" s="1"/>
  <c r="C150" i="4" a="1"/>
  <c r="C150" i="4" s="1"/>
  <c r="C151" i="4" a="1"/>
  <c r="C151" i="4" s="1"/>
  <c r="C152" i="4" a="1"/>
  <c r="C152" i="4" s="1"/>
  <c r="C153" i="4" a="1"/>
  <c r="C153" i="4" s="1"/>
  <c r="C154" i="4" a="1"/>
  <c r="C154" i="4" s="1"/>
  <c r="C155" i="4" a="1"/>
  <c r="C155" i="4" s="1"/>
  <c r="C156" i="4" a="1"/>
  <c r="C156" i="4" s="1"/>
  <c r="C157" i="4" a="1"/>
  <c r="C157" i="4" s="1"/>
  <c r="C158" i="4" a="1"/>
  <c r="C158" i="4" s="1"/>
  <c r="C159" i="4" a="1"/>
  <c r="C159" i="4" s="1"/>
  <c r="C160" i="4" a="1"/>
  <c r="C160" i="4" s="1"/>
  <c r="C161" i="4" a="1"/>
  <c r="C161" i="4" s="1"/>
  <c r="C162" i="4" a="1"/>
  <c r="C162" i="4" s="1"/>
  <c r="C163" i="4" a="1"/>
  <c r="C163" i="4" s="1"/>
  <c r="C164" i="4" a="1"/>
  <c r="C164" i="4" s="1"/>
  <c r="C165" i="4" a="1"/>
  <c r="C165" i="4" s="1"/>
  <c r="C166" i="4" a="1"/>
  <c r="C166" i="4" s="1"/>
  <c r="C167" i="4" a="1"/>
  <c r="C167" i="4" s="1"/>
  <c r="C168" i="4" a="1"/>
  <c r="C168" i="4" s="1"/>
  <c r="C169" i="4" a="1"/>
  <c r="C169" i="4" s="1"/>
  <c r="C170" i="4" a="1"/>
  <c r="C170" i="4" s="1"/>
  <c r="C171" i="4" a="1"/>
  <c r="C171" i="4" s="1"/>
  <c r="C172" i="4" a="1"/>
  <c r="C172" i="4" s="1"/>
  <c r="C173" i="4" a="1"/>
  <c r="C173" i="4" s="1"/>
  <c r="C174" i="4" a="1"/>
  <c r="C174" i="4" s="1"/>
  <c r="C175" i="4" a="1"/>
  <c r="C175" i="4" s="1"/>
  <c r="C176" i="4" a="1"/>
  <c r="C176" i="4" s="1"/>
  <c r="C177" i="4" a="1"/>
  <c r="C177" i="4" s="1"/>
  <c r="C178" i="4" a="1"/>
  <c r="C178" i="4" s="1"/>
  <c r="C179" i="4" a="1"/>
  <c r="C179" i="4" s="1"/>
  <c r="C180" i="4" a="1"/>
  <c r="C180" i="4" s="1"/>
  <c r="C181" i="4" a="1"/>
  <c r="C181" i="4" s="1"/>
  <c r="C182" i="4" a="1"/>
  <c r="C182" i="4" s="1"/>
  <c r="C183" i="4" a="1"/>
  <c r="C183" i="4" s="1"/>
  <c r="C184" i="4" a="1"/>
  <c r="C184" i="4" s="1"/>
  <c r="C185" i="4" a="1"/>
  <c r="C185" i="4" s="1"/>
  <c r="C186" i="4" a="1"/>
  <c r="C186" i="4" s="1"/>
  <c r="C187" i="4" a="1"/>
  <c r="C187" i="4" s="1"/>
  <c r="C188" i="4" a="1"/>
  <c r="C188" i="4" s="1"/>
  <c r="C189" i="4" a="1"/>
  <c r="C189" i="4" s="1"/>
  <c r="C190" i="4" a="1"/>
  <c r="C190" i="4" s="1"/>
  <c r="C191" i="4" a="1"/>
  <c r="C191" i="4" s="1"/>
  <c r="C192" i="4" a="1"/>
  <c r="C192" i="4" s="1"/>
  <c r="C193" i="4" a="1"/>
  <c r="C193" i="4" s="1"/>
  <c r="C194" i="4" a="1"/>
  <c r="C194" i="4" s="1"/>
  <c r="C195" i="4" a="1"/>
  <c r="C195" i="4" s="1"/>
  <c r="C196" i="4" a="1"/>
  <c r="C196" i="4" s="1"/>
  <c r="C197" i="4" a="1"/>
  <c r="C197" i="4" s="1"/>
  <c r="C198" i="4" a="1"/>
  <c r="C198" i="4" s="1"/>
  <c r="C199" i="4" a="1"/>
  <c r="C199" i="4" s="1"/>
  <c r="C200" i="4" a="1"/>
  <c r="C200" i="4" s="1"/>
  <c r="C201" i="4" a="1"/>
  <c r="C201" i="4" s="1"/>
  <c r="C202" i="4" a="1"/>
  <c r="C202" i="4" s="1"/>
  <c r="C203" i="4" a="1"/>
  <c r="C203" i="4" s="1"/>
  <c r="C204" i="4" a="1"/>
  <c r="C204" i="4" s="1"/>
  <c r="C205" i="4" a="1"/>
  <c r="C205" i="4" s="1"/>
  <c r="C206" i="4" a="1"/>
  <c r="C206" i="4" s="1"/>
  <c r="C207" i="4" a="1"/>
  <c r="C207" i="4" s="1"/>
  <c r="C208" i="4" a="1"/>
  <c r="C208" i="4" s="1"/>
  <c r="C209" i="4" a="1"/>
  <c r="C209" i="4" s="1"/>
  <c r="C210" i="4" a="1"/>
  <c r="C210" i="4" s="1"/>
  <c r="C211" i="4" a="1"/>
  <c r="C211" i="4" s="1"/>
  <c r="C212" i="4" a="1"/>
  <c r="C212" i="4" s="1"/>
  <c r="C213" i="4" a="1"/>
  <c r="C213" i="4" s="1"/>
  <c r="C214" i="4" a="1"/>
  <c r="C214" i="4" s="1"/>
  <c r="C215" i="4" a="1"/>
  <c r="C215" i="4" s="1"/>
  <c r="C216" i="4" a="1"/>
  <c r="C216" i="4" s="1"/>
  <c r="C217" i="4" a="1"/>
  <c r="C217" i="4" s="1"/>
  <c r="C218" i="4" a="1"/>
  <c r="C218" i="4" s="1"/>
  <c r="C219" i="4" a="1"/>
  <c r="C219" i="4" s="1"/>
  <c r="C220" i="4" a="1"/>
  <c r="C220" i="4" s="1"/>
  <c r="C221" i="4" a="1"/>
  <c r="C221" i="4" s="1"/>
  <c r="C222" i="4" a="1"/>
  <c r="C222" i="4" s="1"/>
  <c r="C223" i="4" a="1"/>
  <c r="C223" i="4" s="1"/>
  <c r="C224" i="4" a="1"/>
  <c r="C224" i="4" s="1"/>
  <c r="C225" i="4" a="1"/>
  <c r="C225" i="4" s="1"/>
  <c r="C226" i="4" a="1"/>
  <c r="C226" i="4" s="1"/>
  <c r="C227" i="4" a="1"/>
  <c r="C227" i="4" s="1"/>
  <c r="C228" i="4" a="1"/>
  <c r="C228" i="4" s="1"/>
  <c r="C229" i="4" a="1"/>
  <c r="C229" i="4" s="1"/>
  <c r="C230" i="4" a="1"/>
  <c r="C230" i="4" s="1"/>
  <c r="C231" i="4" a="1"/>
  <c r="C231" i="4" s="1"/>
  <c r="C232" i="4" a="1"/>
  <c r="C232" i="4" s="1"/>
  <c r="C233" i="4" a="1"/>
  <c r="C233" i="4" s="1"/>
  <c r="C234" i="4" a="1"/>
  <c r="C234" i="4" s="1"/>
  <c r="C235" i="4" a="1"/>
  <c r="C235" i="4" s="1"/>
  <c r="C236" i="4" a="1"/>
  <c r="C236" i="4" s="1"/>
  <c r="C237" i="4" a="1"/>
  <c r="C237" i="4" s="1"/>
  <c r="C238" i="4" a="1"/>
  <c r="C238" i="4" s="1"/>
  <c r="C239" i="4" a="1"/>
  <c r="C239" i="4" s="1"/>
  <c r="C240" i="4" a="1"/>
  <c r="C240" i="4" s="1"/>
  <c r="C241" i="4" a="1"/>
  <c r="C241" i="4" s="1"/>
  <c r="C242" i="4" a="1"/>
  <c r="C242" i="4" s="1"/>
  <c r="C243" i="4" a="1"/>
  <c r="C243" i="4" s="1"/>
  <c r="C244" i="4" a="1"/>
  <c r="C244" i="4" s="1"/>
  <c r="C245" i="4" a="1"/>
  <c r="C245" i="4" s="1"/>
  <c r="C246" i="4" a="1"/>
  <c r="C246" i="4" s="1"/>
  <c r="C247" i="4" a="1"/>
  <c r="C247" i="4" s="1"/>
  <c r="C248" i="4" a="1"/>
  <c r="C248" i="4" s="1"/>
  <c r="C249" i="4" a="1"/>
  <c r="C249" i="4" s="1"/>
  <c r="C250" i="4" a="1"/>
  <c r="C250" i="4" s="1"/>
  <c r="C251" i="4" a="1"/>
  <c r="C251" i="4" s="1"/>
  <c r="C252" i="4" a="1"/>
  <c r="C252" i="4" s="1"/>
  <c r="C253" i="4" a="1"/>
  <c r="C253" i="4" s="1"/>
  <c r="C254" i="4" a="1"/>
  <c r="C254" i="4" s="1"/>
  <c r="C255" i="4" a="1"/>
  <c r="C255" i="4" s="1"/>
  <c r="C256" i="4" a="1"/>
  <c r="C256" i="4" s="1"/>
  <c r="C257" i="4" a="1"/>
  <c r="C257" i="4" s="1"/>
  <c r="C258" i="4" a="1"/>
  <c r="C258" i="4" s="1"/>
  <c r="C259" i="4" a="1"/>
  <c r="C259" i="4" s="1"/>
  <c r="C260" i="4" a="1"/>
  <c r="C260" i="4" s="1"/>
  <c r="C261" i="4" a="1"/>
  <c r="C261" i="4" s="1"/>
  <c r="C262" i="4" a="1"/>
  <c r="C262" i="4" s="1"/>
  <c r="C263" i="4" a="1"/>
  <c r="C263" i="4" s="1"/>
  <c r="C264" i="4" a="1"/>
  <c r="C264" i="4" s="1"/>
  <c r="C265" i="4" a="1"/>
  <c r="C265" i="4" s="1"/>
  <c r="C266" i="4" a="1"/>
  <c r="C266" i="4" s="1"/>
  <c r="C267" i="4" a="1"/>
  <c r="C267" i="4" s="1"/>
  <c r="C268" i="4" a="1"/>
  <c r="C268" i="4" s="1"/>
  <c r="C269" i="4" a="1"/>
  <c r="C269" i="4" s="1"/>
  <c r="C270" i="4" a="1"/>
  <c r="C270" i="4" s="1"/>
  <c r="C271" i="4" a="1"/>
  <c r="C271" i="4" s="1"/>
  <c r="C272" i="4" a="1"/>
  <c r="C272" i="4" s="1"/>
  <c r="C273" i="4" a="1"/>
  <c r="C273" i="4" s="1"/>
  <c r="C274" i="4" a="1"/>
  <c r="C274" i="4" s="1"/>
  <c r="C275" i="4" a="1"/>
  <c r="C275" i="4" s="1"/>
  <c r="C276" i="4" a="1"/>
  <c r="C276" i="4" s="1"/>
  <c r="C277" i="4" a="1"/>
  <c r="C277" i="4" s="1"/>
  <c r="C278" i="4" a="1"/>
  <c r="C278" i="4" s="1"/>
  <c r="C279" i="4" a="1"/>
  <c r="C279" i="4" s="1"/>
  <c r="C280" i="4" a="1"/>
  <c r="C280" i="4" s="1"/>
  <c r="C281" i="4" a="1"/>
  <c r="C281" i="4" s="1"/>
  <c r="C282" i="4" a="1"/>
  <c r="C282" i="4" s="1"/>
  <c r="C283" i="4" a="1"/>
  <c r="C283" i="4" s="1"/>
  <c r="C284" i="4" a="1"/>
  <c r="C284" i="4" s="1"/>
  <c r="C285" i="4" a="1"/>
  <c r="C285" i="4" s="1"/>
  <c r="C286" i="4" a="1"/>
  <c r="C286" i="4" s="1"/>
  <c r="C287" i="4" a="1"/>
  <c r="C287" i="4" s="1"/>
  <c r="C288" i="4" a="1"/>
  <c r="C288" i="4" s="1"/>
  <c r="C289" i="4" a="1"/>
  <c r="C289" i="4" s="1"/>
  <c r="C290" i="4" a="1"/>
  <c r="C290" i="4" s="1"/>
  <c r="C291" i="4" a="1"/>
  <c r="C291" i="4" s="1"/>
  <c r="C4" i="4" a="1"/>
  <c r="C4" i="4" s="1"/>
  <c r="D30" i="4" l="1" a="1"/>
  <c r="D30" i="4" s="1"/>
  <c r="E30" i="4" a="1"/>
  <c r="E30" i="4" s="1"/>
  <c r="T4" i="7" l="1"/>
  <c r="D5" i="4" a="1"/>
  <c r="D5" i="4" s="1"/>
  <c r="E5" i="4" a="1"/>
  <c r="E5" i="4" s="1"/>
  <c r="D6" i="4" a="1"/>
  <c r="D6" i="4" s="1"/>
  <c r="E6" i="4" a="1"/>
  <c r="E6" i="4" s="1"/>
  <c r="D7" i="4" a="1"/>
  <c r="D7" i="4" s="1"/>
  <c r="E7" i="4" a="1"/>
  <c r="E7" i="4" s="1"/>
  <c r="D8" i="4" a="1"/>
  <c r="D8" i="4" s="1"/>
  <c r="E8" i="4" a="1"/>
  <c r="E8" i="4" s="1"/>
  <c r="D9" i="4" a="1"/>
  <c r="D9" i="4" s="1"/>
  <c r="E9" i="4" a="1"/>
  <c r="E9" i="4" s="1"/>
  <c r="D10" i="4" a="1"/>
  <c r="D10" i="4" s="1"/>
  <c r="E10" i="4" a="1"/>
  <c r="E10" i="4" s="1"/>
  <c r="D11" i="4" a="1"/>
  <c r="D11" i="4" s="1"/>
  <c r="E11" i="4" a="1"/>
  <c r="E11" i="4" s="1"/>
  <c r="D12" i="4" a="1"/>
  <c r="D12" i="4" s="1"/>
  <c r="E12" i="4" a="1"/>
  <c r="E12" i="4" s="1"/>
  <c r="D13" i="4" a="1"/>
  <c r="D13" i="4" s="1"/>
  <c r="E13" i="4" a="1"/>
  <c r="E13" i="4" s="1"/>
  <c r="D14" i="4" a="1"/>
  <c r="D14" i="4" s="1"/>
  <c r="E14" i="4" a="1"/>
  <c r="E14" i="4" s="1"/>
  <c r="D15" i="4" a="1"/>
  <c r="D15" i="4" s="1"/>
  <c r="E15" i="4" a="1"/>
  <c r="E15" i="4" s="1"/>
  <c r="D16" i="4" a="1"/>
  <c r="D16" i="4" s="1"/>
  <c r="E16" i="4" a="1"/>
  <c r="E16" i="4" s="1"/>
  <c r="D17" i="4" a="1"/>
  <c r="D17" i="4" s="1"/>
  <c r="E17" i="4" a="1"/>
  <c r="E17" i="4" s="1"/>
  <c r="D18" i="4" a="1"/>
  <c r="D18" i="4" s="1"/>
  <c r="E18" i="4" a="1"/>
  <c r="E18" i="4" s="1"/>
  <c r="D19" i="4" a="1"/>
  <c r="D19" i="4" s="1"/>
  <c r="E19" i="4" a="1"/>
  <c r="E19" i="4" s="1"/>
  <c r="D20" i="4" a="1"/>
  <c r="D20" i="4" s="1"/>
  <c r="E20" i="4" a="1"/>
  <c r="E20" i="4" s="1"/>
  <c r="D21" i="4" a="1"/>
  <c r="D21" i="4" s="1"/>
  <c r="E21" i="4" a="1"/>
  <c r="E21" i="4" s="1"/>
  <c r="D22" i="4" a="1"/>
  <c r="D22" i="4" s="1"/>
  <c r="E22" i="4" a="1"/>
  <c r="E22" i="4" s="1"/>
  <c r="D23" i="4" a="1"/>
  <c r="D23" i="4" s="1"/>
  <c r="E23" i="4" a="1"/>
  <c r="E23" i="4" s="1"/>
  <c r="D24" i="4" a="1"/>
  <c r="D24" i="4" s="1"/>
  <c r="E24" i="4" a="1"/>
  <c r="E24" i="4" s="1"/>
  <c r="D25" i="4" a="1"/>
  <c r="D25" i="4" s="1"/>
  <c r="E25" i="4" a="1"/>
  <c r="E25" i="4" s="1"/>
  <c r="D26" i="4" a="1"/>
  <c r="D26" i="4" s="1"/>
  <c r="E26" i="4" a="1"/>
  <c r="E26" i="4" s="1"/>
  <c r="D27" i="4" a="1"/>
  <c r="D27" i="4" s="1"/>
  <c r="E27" i="4" a="1"/>
  <c r="E27" i="4" s="1"/>
  <c r="D28" i="4" a="1"/>
  <c r="D28" i="4" s="1"/>
  <c r="E28" i="4" a="1"/>
  <c r="E28" i="4" s="1"/>
  <c r="D29" i="4" a="1"/>
  <c r="D29" i="4" s="1"/>
  <c r="E29" i="4" a="1"/>
  <c r="E29" i="4" s="1"/>
  <c r="D31" i="4" a="1"/>
  <c r="D31" i="4" s="1"/>
  <c r="E31" i="4" a="1"/>
  <c r="E31" i="4" s="1"/>
  <c r="D32" i="4" a="1"/>
  <c r="D32" i="4" s="1"/>
  <c r="E32" i="4" a="1"/>
  <c r="E32" i="4" s="1"/>
  <c r="D33" i="4" a="1"/>
  <c r="D33" i="4" s="1"/>
  <c r="E33" i="4" a="1"/>
  <c r="E33" i="4" s="1"/>
  <c r="D34" i="4" a="1"/>
  <c r="D34" i="4" s="1"/>
  <c r="E34" i="4" a="1"/>
  <c r="E34" i="4" s="1"/>
  <c r="D35" i="4" a="1"/>
  <c r="D35" i="4" s="1"/>
  <c r="E35" i="4" a="1"/>
  <c r="E35" i="4" s="1"/>
  <c r="D36" i="4" a="1"/>
  <c r="D36" i="4" s="1"/>
  <c r="E36" i="4" a="1"/>
  <c r="E36" i="4" s="1"/>
  <c r="D37" i="4" a="1"/>
  <c r="D37" i="4" s="1"/>
  <c r="E37" i="4" a="1"/>
  <c r="E37" i="4" s="1"/>
  <c r="D38" i="4" a="1"/>
  <c r="D38" i="4" s="1"/>
  <c r="E38" i="4" a="1"/>
  <c r="E38" i="4" s="1"/>
  <c r="D39" i="4" a="1"/>
  <c r="D39" i="4" s="1"/>
  <c r="E39" i="4" a="1"/>
  <c r="E39" i="4" s="1"/>
  <c r="D40" i="4" a="1"/>
  <c r="D40" i="4" s="1"/>
  <c r="E40" i="4" a="1"/>
  <c r="E40" i="4" s="1"/>
  <c r="D41" i="4" a="1"/>
  <c r="D41" i="4" s="1"/>
  <c r="E41" i="4" a="1"/>
  <c r="E41" i="4" s="1"/>
  <c r="D42" i="4" a="1"/>
  <c r="D42" i="4" s="1"/>
  <c r="E42" i="4" a="1"/>
  <c r="E42" i="4" s="1"/>
  <c r="D43" i="4" a="1"/>
  <c r="D43" i="4" s="1"/>
  <c r="E43" i="4" a="1"/>
  <c r="E43" i="4" s="1"/>
  <c r="D44" i="4" a="1"/>
  <c r="D44" i="4" s="1"/>
  <c r="E44" i="4" a="1"/>
  <c r="E44" i="4" s="1"/>
  <c r="D45" i="4" a="1"/>
  <c r="D45" i="4" s="1"/>
  <c r="E45" i="4" a="1"/>
  <c r="E45" i="4" s="1"/>
  <c r="D46" i="4" a="1"/>
  <c r="D46" i="4" s="1"/>
  <c r="E46" i="4" a="1"/>
  <c r="E46" i="4" s="1"/>
  <c r="D47" i="4" a="1"/>
  <c r="D47" i="4" s="1"/>
  <c r="E47" i="4" a="1"/>
  <c r="E47" i="4" s="1"/>
  <c r="D48" i="4" a="1"/>
  <c r="D48" i="4" s="1"/>
  <c r="E48" i="4" a="1"/>
  <c r="E48" i="4" s="1"/>
  <c r="D49" i="4" a="1"/>
  <c r="D49" i="4" s="1"/>
  <c r="E49" i="4" a="1"/>
  <c r="E49" i="4" s="1"/>
  <c r="D50" i="4" a="1"/>
  <c r="D50" i="4" s="1"/>
  <c r="E50" i="4" a="1"/>
  <c r="E50" i="4" s="1"/>
  <c r="D51" i="4" a="1"/>
  <c r="D51" i="4" s="1"/>
  <c r="E51" i="4" a="1"/>
  <c r="E51" i="4" s="1"/>
  <c r="D52" i="4" a="1"/>
  <c r="D52" i="4" s="1"/>
  <c r="E52" i="4" a="1"/>
  <c r="E52" i="4" s="1"/>
  <c r="D53" i="4" a="1"/>
  <c r="D53" i="4" s="1"/>
  <c r="E53" i="4" a="1"/>
  <c r="E53" i="4" s="1"/>
  <c r="D54" i="4" a="1"/>
  <c r="D54" i="4" s="1"/>
  <c r="E54" i="4" a="1"/>
  <c r="E54" i="4" s="1"/>
  <c r="D55" i="4" a="1"/>
  <c r="D55" i="4" s="1"/>
  <c r="E55" i="4" a="1"/>
  <c r="E55" i="4" s="1"/>
  <c r="D56" i="4" a="1"/>
  <c r="D56" i="4" s="1"/>
  <c r="E56" i="4" a="1"/>
  <c r="E56" i="4" s="1"/>
  <c r="D57" i="4" a="1"/>
  <c r="D57" i="4" s="1"/>
  <c r="E57" i="4" a="1"/>
  <c r="E57" i="4" s="1"/>
  <c r="D58" i="4" a="1"/>
  <c r="D58" i="4" s="1"/>
  <c r="E58" i="4" a="1"/>
  <c r="E58" i="4" s="1"/>
  <c r="D59" i="4" a="1"/>
  <c r="D59" i="4" s="1"/>
  <c r="E59" i="4" a="1"/>
  <c r="E59" i="4" s="1"/>
  <c r="D60" i="4" a="1"/>
  <c r="D60" i="4" s="1"/>
  <c r="E60" i="4" a="1"/>
  <c r="E60" i="4" s="1"/>
  <c r="D61" i="4" a="1"/>
  <c r="D61" i="4" s="1"/>
  <c r="E61" i="4" a="1"/>
  <c r="E61" i="4" s="1"/>
  <c r="D62" i="4" a="1"/>
  <c r="D62" i="4" s="1"/>
  <c r="E62" i="4" a="1"/>
  <c r="E62" i="4" s="1"/>
  <c r="D63" i="4" a="1"/>
  <c r="D63" i="4" s="1"/>
  <c r="E63" i="4" a="1"/>
  <c r="E63" i="4" s="1"/>
  <c r="D64" i="4" a="1"/>
  <c r="D64" i="4" s="1"/>
  <c r="E64" i="4" a="1"/>
  <c r="E64" i="4" s="1"/>
  <c r="D65" i="4" a="1"/>
  <c r="D65" i="4" s="1"/>
  <c r="E65" i="4" a="1"/>
  <c r="E65" i="4" s="1"/>
  <c r="D66" i="4" a="1"/>
  <c r="D66" i="4" s="1"/>
  <c r="E66" i="4" a="1"/>
  <c r="E66" i="4" s="1"/>
  <c r="D67" i="4" a="1"/>
  <c r="D67" i="4" s="1"/>
  <c r="E67" i="4" a="1"/>
  <c r="E67" i="4" s="1"/>
  <c r="D68" i="4" a="1"/>
  <c r="D68" i="4" s="1"/>
  <c r="E68" i="4" a="1"/>
  <c r="E68" i="4" s="1"/>
  <c r="D69" i="4" a="1"/>
  <c r="D69" i="4" s="1"/>
  <c r="E69" i="4" a="1"/>
  <c r="E69" i="4" s="1"/>
  <c r="D70" i="4" a="1"/>
  <c r="D70" i="4" s="1"/>
  <c r="E70" i="4" a="1"/>
  <c r="E70" i="4" s="1"/>
  <c r="D71" i="4" a="1"/>
  <c r="D71" i="4" s="1"/>
  <c r="E71" i="4" a="1"/>
  <c r="E71" i="4" s="1"/>
  <c r="D72" i="4" a="1"/>
  <c r="D72" i="4" s="1"/>
  <c r="E72" i="4" a="1"/>
  <c r="E72" i="4" s="1"/>
  <c r="D73" i="4" a="1"/>
  <c r="D73" i="4" s="1"/>
  <c r="E73" i="4" a="1"/>
  <c r="E73" i="4" s="1"/>
  <c r="D74" i="4" a="1"/>
  <c r="D74" i="4" s="1"/>
  <c r="E74" i="4" a="1"/>
  <c r="E74" i="4" s="1"/>
  <c r="D75" i="4" a="1"/>
  <c r="D75" i="4" s="1"/>
  <c r="E75" i="4" a="1"/>
  <c r="E75" i="4" s="1"/>
  <c r="D76" i="4" a="1"/>
  <c r="D76" i="4" s="1"/>
  <c r="E76" i="4" a="1"/>
  <c r="E76" i="4" s="1"/>
  <c r="D77" i="4" a="1"/>
  <c r="D77" i="4" s="1"/>
  <c r="E77" i="4" a="1"/>
  <c r="E77" i="4" s="1"/>
  <c r="D78" i="4" a="1"/>
  <c r="D78" i="4" s="1"/>
  <c r="E78" i="4" a="1"/>
  <c r="E78" i="4" s="1"/>
  <c r="D79" i="4" a="1"/>
  <c r="D79" i="4" s="1"/>
  <c r="E79" i="4" a="1"/>
  <c r="E79" i="4" s="1"/>
  <c r="D80" i="4" a="1"/>
  <c r="D80" i="4" s="1"/>
  <c r="E80" i="4" a="1"/>
  <c r="E80" i="4" s="1"/>
  <c r="D81" i="4" a="1"/>
  <c r="D81" i="4" s="1"/>
  <c r="E81" i="4" a="1"/>
  <c r="E81" i="4" s="1"/>
  <c r="D82" i="4" a="1"/>
  <c r="D82" i="4" s="1"/>
  <c r="E82" i="4" a="1"/>
  <c r="E82" i="4" s="1"/>
  <c r="D83" i="4" a="1"/>
  <c r="D83" i="4" s="1"/>
  <c r="E83" i="4" a="1"/>
  <c r="E83" i="4" s="1"/>
  <c r="D84" i="4" a="1"/>
  <c r="D84" i="4" s="1"/>
  <c r="E84" i="4" a="1"/>
  <c r="E84" i="4" s="1"/>
  <c r="D85" i="4" a="1"/>
  <c r="D85" i="4" s="1"/>
  <c r="E85" i="4" a="1"/>
  <c r="E85" i="4" s="1"/>
  <c r="D86" i="4" a="1"/>
  <c r="D86" i="4" s="1"/>
  <c r="E86" i="4" a="1"/>
  <c r="E86" i="4" s="1"/>
  <c r="D87" i="4" a="1"/>
  <c r="D87" i="4" s="1"/>
  <c r="E87" i="4" a="1"/>
  <c r="E87" i="4" s="1"/>
  <c r="D88" i="4" a="1"/>
  <c r="D88" i="4" s="1"/>
  <c r="E88" i="4" a="1"/>
  <c r="E88" i="4" s="1"/>
  <c r="D89" i="4" a="1"/>
  <c r="D89" i="4" s="1"/>
  <c r="E89" i="4" a="1"/>
  <c r="E89" i="4" s="1"/>
  <c r="D90" i="4" a="1"/>
  <c r="D90" i="4" s="1"/>
  <c r="E90" i="4" a="1"/>
  <c r="E90" i="4" s="1"/>
  <c r="D91" i="4" a="1"/>
  <c r="D91" i="4" s="1"/>
  <c r="E91" i="4" a="1"/>
  <c r="E91" i="4" s="1"/>
  <c r="D92" i="4" a="1"/>
  <c r="D92" i="4" s="1"/>
  <c r="E92" i="4" a="1"/>
  <c r="E92" i="4" s="1"/>
  <c r="D93" i="4" a="1"/>
  <c r="D93" i="4" s="1"/>
  <c r="E93" i="4" a="1"/>
  <c r="E93" i="4" s="1"/>
  <c r="D94" i="4" a="1"/>
  <c r="D94" i="4" s="1"/>
  <c r="E94" i="4" a="1"/>
  <c r="E94" i="4" s="1"/>
  <c r="D95" i="4" a="1"/>
  <c r="D95" i="4" s="1"/>
  <c r="E95" i="4" a="1"/>
  <c r="E95" i="4" s="1"/>
  <c r="D96" i="4" a="1"/>
  <c r="D96" i="4" s="1"/>
  <c r="E96" i="4" a="1"/>
  <c r="E96" i="4" s="1"/>
  <c r="D97" i="4" a="1"/>
  <c r="D97" i="4" s="1"/>
  <c r="E97" i="4" a="1"/>
  <c r="E97" i="4" s="1"/>
  <c r="D98" i="4" a="1"/>
  <c r="D98" i="4" s="1"/>
  <c r="E98" i="4" a="1"/>
  <c r="E98" i="4" s="1"/>
  <c r="D99" i="4" a="1"/>
  <c r="D99" i="4" s="1"/>
  <c r="E99" i="4" a="1"/>
  <c r="E99" i="4" s="1"/>
  <c r="D100" i="4" a="1"/>
  <c r="D100" i="4" s="1"/>
  <c r="E100" i="4" a="1"/>
  <c r="E100" i="4" s="1"/>
  <c r="D101" i="4" a="1"/>
  <c r="D101" i="4" s="1"/>
  <c r="E101" i="4" a="1"/>
  <c r="E101" i="4" s="1"/>
  <c r="D102" i="4" a="1"/>
  <c r="D102" i="4" s="1"/>
  <c r="E102" i="4" a="1"/>
  <c r="E102" i="4" s="1"/>
  <c r="D103" i="4" a="1"/>
  <c r="D103" i="4" s="1"/>
  <c r="E103" i="4" a="1"/>
  <c r="E103" i="4" s="1"/>
  <c r="D104" i="4" a="1"/>
  <c r="D104" i="4" s="1"/>
  <c r="E104" i="4" a="1"/>
  <c r="E104" i="4" s="1"/>
  <c r="D105" i="4" a="1"/>
  <c r="D105" i="4" s="1"/>
  <c r="E105" i="4" a="1"/>
  <c r="E105" i="4" s="1"/>
  <c r="D106" i="4" a="1"/>
  <c r="D106" i="4" s="1"/>
  <c r="E106" i="4" a="1"/>
  <c r="E106" i="4" s="1"/>
  <c r="D107" i="4" a="1"/>
  <c r="D107" i="4" s="1"/>
  <c r="E107" i="4" a="1"/>
  <c r="E107" i="4" s="1"/>
  <c r="D108" i="4" a="1"/>
  <c r="D108" i="4" s="1"/>
  <c r="E108" i="4" a="1"/>
  <c r="E108" i="4" s="1"/>
  <c r="D109" i="4" a="1"/>
  <c r="D109" i="4" s="1"/>
  <c r="E109" i="4" a="1"/>
  <c r="E109" i="4" s="1"/>
  <c r="D110" i="4" a="1"/>
  <c r="D110" i="4" s="1"/>
  <c r="E110" i="4" a="1"/>
  <c r="E110" i="4" s="1"/>
  <c r="D111" i="4" a="1"/>
  <c r="D111" i="4" s="1"/>
  <c r="E111" i="4" a="1"/>
  <c r="E111" i="4" s="1"/>
  <c r="D112" i="4" a="1"/>
  <c r="D112" i="4" s="1"/>
  <c r="E112" i="4" a="1"/>
  <c r="E112" i="4" s="1"/>
  <c r="D113" i="4" a="1"/>
  <c r="D113" i="4" s="1"/>
  <c r="E113" i="4" a="1"/>
  <c r="E113" i="4" s="1"/>
  <c r="D114" i="4" a="1"/>
  <c r="D114" i="4" s="1"/>
  <c r="E114" i="4" a="1"/>
  <c r="E114" i="4" s="1"/>
  <c r="D115" i="4" a="1"/>
  <c r="D115" i="4" s="1"/>
  <c r="E115" i="4" a="1"/>
  <c r="E115" i="4" s="1"/>
  <c r="D116" i="4" a="1"/>
  <c r="D116" i="4" s="1"/>
  <c r="E116" i="4" a="1"/>
  <c r="E116" i="4" s="1"/>
  <c r="D117" i="4" a="1"/>
  <c r="D117" i="4" s="1"/>
  <c r="E117" i="4" a="1"/>
  <c r="E117" i="4" s="1"/>
  <c r="D118" i="4" a="1"/>
  <c r="D118" i="4" s="1"/>
  <c r="E118" i="4" a="1"/>
  <c r="E118" i="4" s="1"/>
  <c r="D119" i="4" a="1"/>
  <c r="D119" i="4" s="1"/>
  <c r="E119" i="4" a="1"/>
  <c r="E119" i="4" s="1"/>
  <c r="D120" i="4" a="1"/>
  <c r="D120" i="4" s="1"/>
  <c r="E120" i="4" a="1"/>
  <c r="E120" i="4" s="1"/>
  <c r="D121" i="4" a="1"/>
  <c r="D121" i="4" s="1"/>
  <c r="E121" i="4" a="1"/>
  <c r="E121" i="4" s="1"/>
  <c r="D122" i="4" a="1"/>
  <c r="D122" i="4" s="1"/>
  <c r="E122" i="4" a="1"/>
  <c r="E122" i="4" s="1"/>
  <c r="D123" i="4" a="1"/>
  <c r="D123" i="4" s="1"/>
  <c r="E123" i="4" a="1"/>
  <c r="E123" i="4" s="1"/>
  <c r="D124" i="4" a="1"/>
  <c r="D124" i="4" s="1"/>
  <c r="E124" i="4" a="1"/>
  <c r="E124" i="4" s="1"/>
  <c r="D125" i="4" a="1"/>
  <c r="D125" i="4" s="1"/>
  <c r="E125" i="4" a="1"/>
  <c r="E125" i="4" s="1"/>
  <c r="D126" i="4" a="1"/>
  <c r="D126" i="4" s="1"/>
  <c r="E126" i="4" a="1"/>
  <c r="E126" i="4" s="1"/>
  <c r="D127" i="4" a="1"/>
  <c r="D127" i="4" s="1"/>
  <c r="E127" i="4" a="1"/>
  <c r="E127" i="4" s="1"/>
  <c r="D128" i="4" a="1"/>
  <c r="D128" i="4" s="1"/>
  <c r="E128" i="4" a="1"/>
  <c r="E128" i="4" s="1"/>
  <c r="D129" i="4" a="1"/>
  <c r="D129" i="4" s="1"/>
  <c r="E129" i="4" a="1"/>
  <c r="E129" i="4" s="1"/>
  <c r="D130" i="4" a="1"/>
  <c r="D130" i="4" s="1"/>
  <c r="E130" i="4" a="1"/>
  <c r="E130" i="4" s="1"/>
  <c r="D131" i="4" a="1"/>
  <c r="D131" i="4" s="1"/>
  <c r="E131" i="4" a="1"/>
  <c r="E131" i="4" s="1"/>
  <c r="D132" i="4" a="1"/>
  <c r="D132" i="4" s="1"/>
  <c r="E132" i="4" a="1"/>
  <c r="E132" i="4" s="1"/>
  <c r="D133" i="4" a="1"/>
  <c r="D133" i="4" s="1"/>
  <c r="E133" i="4" a="1"/>
  <c r="E133" i="4" s="1"/>
  <c r="D134" i="4" a="1"/>
  <c r="D134" i="4" s="1"/>
  <c r="E134" i="4" a="1"/>
  <c r="E134" i="4" s="1"/>
  <c r="D135" i="4" a="1"/>
  <c r="D135" i="4" s="1"/>
  <c r="E135" i="4" a="1"/>
  <c r="E135" i="4" s="1"/>
  <c r="D136" i="4" a="1"/>
  <c r="D136" i="4" s="1"/>
  <c r="E136" i="4" a="1"/>
  <c r="E136" i="4" s="1"/>
  <c r="D137" i="4" a="1"/>
  <c r="D137" i="4" s="1"/>
  <c r="E137" i="4" a="1"/>
  <c r="E137" i="4" s="1"/>
  <c r="D138" i="4" a="1"/>
  <c r="D138" i="4" s="1"/>
  <c r="E138" i="4" a="1"/>
  <c r="E138" i="4" s="1"/>
  <c r="D139" i="4" a="1"/>
  <c r="D139" i="4" s="1"/>
  <c r="E139" i="4" a="1"/>
  <c r="E139" i="4" s="1"/>
  <c r="D140" i="4" a="1"/>
  <c r="D140" i="4" s="1"/>
  <c r="E140" i="4" a="1"/>
  <c r="E140" i="4" s="1"/>
  <c r="D141" i="4" a="1"/>
  <c r="D141" i="4" s="1"/>
  <c r="E141" i="4" a="1"/>
  <c r="E141" i="4" s="1"/>
  <c r="D142" i="4" a="1"/>
  <c r="D142" i="4" s="1"/>
  <c r="E142" i="4" a="1"/>
  <c r="E142" i="4" s="1"/>
  <c r="D143" i="4" a="1"/>
  <c r="D143" i="4" s="1"/>
  <c r="E143" i="4" a="1"/>
  <c r="E143" i="4" s="1"/>
  <c r="D144" i="4" a="1"/>
  <c r="D144" i="4" s="1"/>
  <c r="E144" i="4" a="1"/>
  <c r="E144" i="4" s="1"/>
  <c r="D145" i="4" a="1"/>
  <c r="D145" i="4" s="1"/>
  <c r="E145" i="4" a="1"/>
  <c r="E145" i="4" s="1"/>
  <c r="D146" i="4" a="1"/>
  <c r="D146" i="4" s="1"/>
  <c r="E146" i="4" a="1"/>
  <c r="E146" i="4" s="1"/>
  <c r="D147" i="4" a="1"/>
  <c r="D147" i="4" s="1"/>
  <c r="E147" i="4" a="1"/>
  <c r="E147" i="4" s="1"/>
  <c r="D148" i="4" a="1"/>
  <c r="D148" i="4" s="1"/>
  <c r="E148" i="4" a="1"/>
  <c r="E148" i="4" s="1"/>
  <c r="D149" i="4" a="1"/>
  <c r="D149" i="4" s="1"/>
  <c r="E149" i="4" a="1"/>
  <c r="E149" i="4" s="1"/>
  <c r="D150" i="4" a="1"/>
  <c r="D150" i="4" s="1"/>
  <c r="E150" i="4" a="1"/>
  <c r="E150" i="4" s="1"/>
  <c r="D151" i="4" a="1"/>
  <c r="D151" i="4" s="1"/>
  <c r="E151" i="4" a="1"/>
  <c r="E151" i="4" s="1"/>
  <c r="D152" i="4" a="1"/>
  <c r="D152" i="4" s="1"/>
  <c r="E152" i="4" a="1"/>
  <c r="E152" i="4" s="1"/>
  <c r="D153" i="4" a="1"/>
  <c r="D153" i="4" s="1"/>
  <c r="E153" i="4" a="1"/>
  <c r="E153" i="4" s="1"/>
  <c r="D154" i="4" a="1"/>
  <c r="D154" i="4" s="1"/>
  <c r="E154" i="4" a="1"/>
  <c r="E154" i="4" s="1"/>
  <c r="D155" i="4" a="1"/>
  <c r="D155" i="4" s="1"/>
  <c r="E155" i="4" a="1"/>
  <c r="E155" i="4" s="1"/>
  <c r="D156" i="4" a="1"/>
  <c r="D156" i="4" s="1"/>
  <c r="E156" i="4" a="1"/>
  <c r="E156" i="4" s="1"/>
  <c r="D157" i="4" a="1"/>
  <c r="D157" i="4" s="1"/>
  <c r="E157" i="4" a="1"/>
  <c r="E157" i="4" s="1"/>
  <c r="D158" i="4" a="1"/>
  <c r="D158" i="4" s="1"/>
  <c r="E158" i="4" a="1"/>
  <c r="E158" i="4" s="1"/>
  <c r="D159" i="4" a="1"/>
  <c r="D159" i="4" s="1"/>
  <c r="E159" i="4" a="1"/>
  <c r="E159" i="4" s="1"/>
  <c r="D160" i="4" a="1"/>
  <c r="D160" i="4" s="1"/>
  <c r="E160" i="4" a="1"/>
  <c r="E160" i="4" s="1"/>
  <c r="D161" i="4" a="1"/>
  <c r="D161" i="4" s="1"/>
  <c r="E161" i="4" a="1"/>
  <c r="E161" i="4" s="1"/>
  <c r="D162" i="4" a="1"/>
  <c r="D162" i="4" s="1"/>
  <c r="E162" i="4" a="1"/>
  <c r="E162" i="4" s="1"/>
  <c r="D163" i="4" a="1"/>
  <c r="D163" i="4" s="1"/>
  <c r="E163" i="4" a="1"/>
  <c r="E163" i="4" s="1"/>
  <c r="D164" i="4" a="1"/>
  <c r="D164" i="4" s="1"/>
  <c r="E164" i="4" a="1"/>
  <c r="E164" i="4" s="1"/>
  <c r="D165" i="4" a="1"/>
  <c r="D165" i="4" s="1"/>
  <c r="E165" i="4" a="1"/>
  <c r="E165" i="4" s="1"/>
  <c r="D166" i="4" a="1"/>
  <c r="D166" i="4" s="1"/>
  <c r="E166" i="4" a="1"/>
  <c r="E166" i="4" s="1"/>
  <c r="D167" i="4" a="1"/>
  <c r="D167" i="4" s="1"/>
  <c r="E167" i="4" a="1"/>
  <c r="E167" i="4" s="1"/>
  <c r="D168" i="4" a="1"/>
  <c r="D168" i="4" s="1"/>
  <c r="E168" i="4" a="1"/>
  <c r="E168" i="4" s="1"/>
  <c r="D169" i="4" a="1"/>
  <c r="D169" i="4" s="1"/>
  <c r="E169" i="4" a="1"/>
  <c r="E169" i="4" s="1"/>
  <c r="D170" i="4" a="1"/>
  <c r="D170" i="4" s="1"/>
  <c r="E170" i="4" a="1"/>
  <c r="E170" i="4" s="1"/>
  <c r="D171" i="4" a="1"/>
  <c r="D171" i="4" s="1"/>
  <c r="E171" i="4" a="1"/>
  <c r="E171" i="4" s="1"/>
  <c r="D172" i="4" a="1"/>
  <c r="D172" i="4" s="1"/>
  <c r="E172" i="4" a="1"/>
  <c r="E172" i="4" s="1"/>
  <c r="D173" i="4" a="1"/>
  <c r="D173" i="4" s="1"/>
  <c r="E173" i="4" a="1"/>
  <c r="E173" i="4" s="1"/>
  <c r="D174" i="4" a="1"/>
  <c r="D174" i="4" s="1"/>
  <c r="E174" i="4" a="1"/>
  <c r="E174" i="4" s="1"/>
  <c r="D175" i="4" a="1"/>
  <c r="D175" i="4" s="1"/>
  <c r="E175" i="4" a="1"/>
  <c r="E175" i="4" s="1"/>
  <c r="D176" i="4" a="1"/>
  <c r="D176" i="4" s="1"/>
  <c r="E176" i="4" a="1"/>
  <c r="E176" i="4" s="1"/>
  <c r="D177" i="4" a="1"/>
  <c r="D177" i="4" s="1"/>
  <c r="E177" i="4" a="1"/>
  <c r="E177" i="4" s="1"/>
  <c r="D178" i="4" a="1"/>
  <c r="D178" i="4" s="1"/>
  <c r="E178" i="4" a="1"/>
  <c r="E178" i="4" s="1"/>
  <c r="D179" i="4" a="1"/>
  <c r="D179" i="4" s="1"/>
  <c r="E179" i="4" a="1"/>
  <c r="E179" i="4" s="1"/>
  <c r="D180" i="4" a="1"/>
  <c r="D180" i="4" s="1"/>
  <c r="E180" i="4" a="1"/>
  <c r="E180" i="4" s="1"/>
  <c r="D181" i="4" a="1"/>
  <c r="D181" i="4" s="1"/>
  <c r="E181" i="4" a="1"/>
  <c r="E181" i="4" s="1"/>
  <c r="D182" i="4" a="1"/>
  <c r="D182" i="4" s="1"/>
  <c r="E182" i="4" a="1"/>
  <c r="E182" i="4" s="1"/>
  <c r="D183" i="4" a="1"/>
  <c r="D183" i="4" s="1"/>
  <c r="E183" i="4" a="1"/>
  <c r="E183" i="4" s="1"/>
  <c r="D184" i="4" a="1"/>
  <c r="D184" i="4" s="1"/>
  <c r="E184" i="4" a="1"/>
  <c r="E184" i="4" s="1"/>
  <c r="D185" i="4" a="1"/>
  <c r="D185" i="4" s="1"/>
  <c r="E185" i="4" a="1"/>
  <c r="E185" i="4" s="1"/>
  <c r="D186" i="4" a="1"/>
  <c r="D186" i="4" s="1"/>
  <c r="E186" i="4" a="1"/>
  <c r="E186" i="4" s="1"/>
  <c r="D187" i="4" a="1"/>
  <c r="D187" i="4" s="1"/>
  <c r="E187" i="4" a="1"/>
  <c r="E187" i="4" s="1"/>
  <c r="D188" i="4" a="1"/>
  <c r="D188" i="4" s="1"/>
  <c r="E188" i="4" a="1"/>
  <c r="E188" i="4" s="1"/>
  <c r="D189" i="4" a="1"/>
  <c r="D189" i="4" s="1"/>
  <c r="E189" i="4" a="1"/>
  <c r="E189" i="4" s="1"/>
  <c r="D190" i="4" a="1"/>
  <c r="D190" i="4" s="1"/>
  <c r="E190" i="4" a="1"/>
  <c r="E190" i="4" s="1"/>
  <c r="D191" i="4" a="1"/>
  <c r="D191" i="4" s="1"/>
  <c r="E191" i="4" a="1"/>
  <c r="E191" i="4" s="1"/>
  <c r="D192" i="4" a="1"/>
  <c r="D192" i="4" s="1"/>
  <c r="E192" i="4" a="1"/>
  <c r="E192" i="4" s="1"/>
  <c r="D193" i="4" a="1"/>
  <c r="D193" i="4" s="1"/>
  <c r="E193" i="4" a="1"/>
  <c r="E193" i="4" s="1"/>
  <c r="D194" i="4" a="1"/>
  <c r="D194" i="4" s="1"/>
  <c r="E194" i="4" a="1"/>
  <c r="E194" i="4" s="1"/>
  <c r="D195" i="4" a="1"/>
  <c r="D195" i="4" s="1"/>
  <c r="E195" i="4" a="1"/>
  <c r="E195" i="4" s="1"/>
  <c r="D196" i="4" a="1"/>
  <c r="D196" i="4" s="1"/>
  <c r="E196" i="4" a="1"/>
  <c r="E196" i="4" s="1"/>
  <c r="D197" i="4" a="1"/>
  <c r="D197" i="4" s="1"/>
  <c r="E197" i="4" a="1"/>
  <c r="E197" i="4" s="1"/>
  <c r="D198" i="4" a="1"/>
  <c r="D198" i="4" s="1"/>
  <c r="E198" i="4" a="1"/>
  <c r="E198" i="4" s="1"/>
  <c r="D199" i="4" a="1"/>
  <c r="D199" i="4" s="1"/>
  <c r="E199" i="4" a="1"/>
  <c r="E199" i="4" s="1"/>
  <c r="D200" i="4" a="1"/>
  <c r="D200" i="4" s="1"/>
  <c r="E200" i="4" a="1"/>
  <c r="E200" i="4" s="1"/>
  <c r="D201" i="4" a="1"/>
  <c r="D201" i="4" s="1"/>
  <c r="E201" i="4" a="1"/>
  <c r="E201" i="4" s="1"/>
  <c r="D202" i="4" a="1"/>
  <c r="D202" i="4" s="1"/>
  <c r="E202" i="4" a="1"/>
  <c r="E202" i="4" s="1"/>
  <c r="D203" i="4" a="1"/>
  <c r="D203" i="4" s="1"/>
  <c r="E203" i="4" a="1"/>
  <c r="E203" i="4" s="1"/>
  <c r="D204" i="4" a="1"/>
  <c r="D204" i="4" s="1"/>
  <c r="E204" i="4" a="1"/>
  <c r="E204" i="4" s="1"/>
  <c r="D205" i="4" a="1"/>
  <c r="D205" i="4" s="1"/>
  <c r="E205" i="4" a="1"/>
  <c r="E205" i="4" s="1"/>
  <c r="D206" i="4" a="1"/>
  <c r="D206" i="4" s="1"/>
  <c r="E206" i="4" a="1"/>
  <c r="E206" i="4" s="1"/>
  <c r="D207" i="4" a="1"/>
  <c r="D207" i="4" s="1"/>
  <c r="E207" i="4" a="1"/>
  <c r="E207" i="4" s="1"/>
  <c r="D208" i="4" a="1"/>
  <c r="D208" i="4" s="1"/>
  <c r="E208" i="4" a="1"/>
  <c r="E208" i="4" s="1"/>
  <c r="D209" i="4" a="1"/>
  <c r="D209" i="4" s="1"/>
  <c r="E209" i="4" a="1"/>
  <c r="E209" i="4" s="1"/>
  <c r="D210" i="4" a="1"/>
  <c r="D210" i="4" s="1"/>
  <c r="E210" i="4" a="1"/>
  <c r="E210" i="4" s="1"/>
  <c r="D211" i="4" a="1"/>
  <c r="D211" i="4" s="1"/>
  <c r="E211" i="4" a="1"/>
  <c r="E211" i="4" s="1"/>
  <c r="D212" i="4" a="1"/>
  <c r="D212" i="4" s="1"/>
  <c r="E212" i="4" a="1"/>
  <c r="E212" i="4" s="1"/>
  <c r="D213" i="4" a="1"/>
  <c r="D213" i="4" s="1"/>
  <c r="E213" i="4" a="1"/>
  <c r="E213" i="4" s="1"/>
  <c r="D214" i="4" a="1"/>
  <c r="D214" i="4" s="1"/>
  <c r="E214" i="4" a="1"/>
  <c r="E214" i="4" s="1"/>
  <c r="D215" i="4" a="1"/>
  <c r="D215" i="4" s="1"/>
  <c r="E215" i="4" a="1"/>
  <c r="E215" i="4" s="1"/>
  <c r="D216" i="4" a="1"/>
  <c r="D216" i="4" s="1"/>
  <c r="E216" i="4" a="1"/>
  <c r="E216" i="4" s="1"/>
  <c r="D217" i="4" a="1"/>
  <c r="D217" i="4" s="1"/>
  <c r="E217" i="4" a="1"/>
  <c r="E217" i="4" s="1"/>
  <c r="D218" i="4" a="1"/>
  <c r="D218" i="4" s="1"/>
  <c r="E218" i="4" a="1"/>
  <c r="E218" i="4" s="1"/>
  <c r="D219" i="4" a="1"/>
  <c r="D219" i="4" s="1"/>
  <c r="E219" i="4" a="1"/>
  <c r="E219" i="4" s="1"/>
  <c r="D220" i="4" a="1"/>
  <c r="D220" i="4" s="1"/>
  <c r="E220" i="4" a="1"/>
  <c r="E220" i="4" s="1"/>
  <c r="D221" i="4" a="1"/>
  <c r="D221" i="4" s="1"/>
  <c r="E221" i="4" a="1"/>
  <c r="E221" i="4" s="1"/>
  <c r="D222" i="4" a="1"/>
  <c r="D222" i="4" s="1"/>
  <c r="E222" i="4" a="1"/>
  <c r="E222" i="4" s="1"/>
  <c r="D223" i="4" a="1"/>
  <c r="D223" i="4" s="1"/>
  <c r="E223" i="4" a="1"/>
  <c r="E223" i="4" s="1"/>
  <c r="D224" i="4" a="1"/>
  <c r="D224" i="4" s="1"/>
  <c r="E224" i="4" a="1"/>
  <c r="E224" i="4" s="1"/>
  <c r="D225" i="4" a="1"/>
  <c r="D225" i="4" s="1"/>
  <c r="E225" i="4" a="1"/>
  <c r="E225" i="4" s="1"/>
  <c r="D226" i="4" a="1"/>
  <c r="D226" i="4" s="1"/>
  <c r="E226" i="4" a="1"/>
  <c r="E226" i="4" s="1"/>
  <c r="D227" i="4" a="1"/>
  <c r="D227" i="4" s="1"/>
  <c r="E227" i="4" a="1"/>
  <c r="E227" i="4" s="1"/>
  <c r="D228" i="4" a="1"/>
  <c r="D228" i="4" s="1"/>
  <c r="E228" i="4" a="1"/>
  <c r="E228" i="4" s="1"/>
  <c r="D229" i="4" a="1"/>
  <c r="D229" i="4" s="1"/>
  <c r="E229" i="4" a="1"/>
  <c r="E229" i="4" s="1"/>
  <c r="D230" i="4" a="1"/>
  <c r="D230" i="4" s="1"/>
  <c r="E230" i="4" a="1"/>
  <c r="E230" i="4" s="1"/>
  <c r="D231" i="4" a="1"/>
  <c r="D231" i="4" s="1"/>
  <c r="E231" i="4" a="1"/>
  <c r="E231" i="4" s="1"/>
  <c r="D232" i="4" a="1"/>
  <c r="D232" i="4" s="1"/>
  <c r="E232" i="4" a="1"/>
  <c r="E232" i="4" s="1"/>
  <c r="D233" i="4" a="1"/>
  <c r="D233" i="4" s="1"/>
  <c r="E233" i="4" a="1"/>
  <c r="E233" i="4" s="1"/>
  <c r="D234" i="4" a="1"/>
  <c r="D234" i="4" s="1"/>
  <c r="E234" i="4" a="1"/>
  <c r="E234" i="4" s="1"/>
  <c r="D235" i="4" a="1"/>
  <c r="D235" i="4" s="1"/>
  <c r="E235" i="4" a="1"/>
  <c r="E235" i="4" s="1"/>
  <c r="D236" i="4" a="1"/>
  <c r="D236" i="4" s="1"/>
  <c r="E236" i="4" a="1"/>
  <c r="E236" i="4" s="1"/>
  <c r="D237" i="4" a="1"/>
  <c r="D237" i="4" s="1"/>
  <c r="E237" i="4" a="1"/>
  <c r="E237" i="4" s="1"/>
  <c r="D238" i="4" a="1"/>
  <c r="D238" i="4" s="1"/>
  <c r="E238" i="4" a="1"/>
  <c r="E238" i="4" s="1"/>
  <c r="D239" i="4" a="1"/>
  <c r="D239" i="4" s="1"/>
  <c r="E239" i="4" a="1"/>
  <c r="E239" i="4" s="1"/>
  <c r="D240" i="4" a="1"/>
  <c r="D240" i="4" s="1"/>
  <c r="E240" i="4" a="1"/>
  <c r="E240" i="4" s="1"/>
  <c r="D241" i="4" a="1"/>
  <c r="D241" i="4" s="1"/>
  <c r="E241" i="4" a="1"/>
  <c r="E241" i="4" s="1"/>
  <c r="D242" i="4" a="1"/>
  <c r="D242" i="4" s="1"/>
  <c r="E242" i="4" a="1"/>
  <c r="E242" i="4" s="1"/>
  <c r="D243" i="4" a="1"/>
  <c r="D243" i="4" s="1"/>
  <c r="E243" i="4" a="1"/>
  <c r="E243" i="4" s="1"/>
  <c r="D244" i="4" a="1"/>
  <c r="D244" i="4" s="1"/>
  <c r="E244" i="4" a="1"/>
  <c r="E244" i="4" s="1"/>
  <c r="D245" i="4" a="1"/>
  <c r="D245" i="4" s="1"/>
  <c r="E245" i="4" a="1"/>
  <c r="E245" i="4" s="1"/>
  <c r="D246" i="4" a="1"/>
  <c r="D246" i="4" s="1"/>
  <c r="E246" i="4" a="1"/>
  <c r="E246" i="4" s="1"/>
  <c r="D247" i="4" a="1"/>
  <c r="D247" i="4" s="1"/>
  <c r="E247" i="4" a="1"/>
  <c r="E247" i="4" s="1"/>
  <c r="D248" i="4" a="1"/>
  <c r="D248" i="4" s="1"/>
  <c r="E248" i="4" a="1"/>
  <c r="E248" i="4" s="1"/>
  <c r="D249" i="4" a="1"/>
  <c r="D249" i="4" s="1"/>
  <c r="E249" i="4" a="1"/>
  <c r="E249" i="4" s="1"/>
  <c r="D250" i="4" a="1"/>
  <c r="D250" i="4" s="1"/>
  <c r="E250" i="4" a="1"/>
  <c r="E250" i="4" s="1"/>
  <c r="D251" i="4" a="1"/>
  <c r="D251" i="4" s="1"/>
  <c r="E251" i="4" a="1"/>
  <c r="E251" i="4" s="1"/>
  <c r="D252" i="4" a="1"/>
  <c r="D252" i="4" s="1"/>
  <c r="E252" i="4" a="1"/>
  <c r="E252" i="4" s="1"/>
  <c r="D253" i="4" a="1"/>
  <c r="D253" i="4" s="1"/>
  <c r="E253" i="4" a="1"/>
  <c r="E253" i="4" s="1"/>
  <c r="D254" i="4" a="1"/>
  <c r="D254" i="4" s="1"/>
  <c r="E254" i="4" a="1"/>
  <c r="E254" i="4" s="1"/>
  <c r="D255" i="4" a="1"/>
  <c r="D255" i="4" s="1"/>
  <c r="E255" i="4" a="1"/>
  <c r="E255" i="4" s="1"/>
  <c r="D256" i="4" a="1"/>
  <c r="D256" i="4" s="1"/>
  <c r="E256" i="4" a="1"/>
  <c r="E256" i="4" s="1"/>
  <c r="D257" i="4" a="1"/>
  <c r="D257" i="4" s="1"/>
  <c r="E257" i="4" a="1"/>
  <c r="E257" i="4" s="1"/>
  <c r="D258" i="4" a="1"/>
  <c r="D258" i="4" s="1"/>
  <c r="E258" i="4" a="1"/>
  <c r="E258" i="4" s="1"/>
  <c r="D259" i="4" a="1"/>
  <c r="D259" i="4" s="1"/>
  <c r="E259" i="4" a="1"/>
  <c r="E259" i="4" s="1"/>
  <c r="D260" i="4" a="1"/>
  <c r="D260" i="4" s="1"/>
  <c r="E260" i="4" a="1"/>
  <c r="E260" i="4" s="1"/>
  <c r="D261" i="4" a="1"/>
  <c r="D261" i="4" s="1"/>
  <c r="E261" i="4" a="1"/>
  <c r="E261" i="4" s="1"/>
  <c r="D262" i="4" a="1"/>
  <c r="D262" i="4" s="1"/>
  <c r="E262" i="4" a="1"/>
  <c r="E262" i="4" s="1"/>
  <c r="D263" i="4" a="1"/>
  <c r="D263" i="4" s="1"/>
  <c r="E263" i="4" a="1"/>
  <c r="E263" i="4" s="1"/>
  <c r="D264" i="4" a="1"/>
  <c r="D264" i="4" s="1"/>
  <c r="E264" i="4" a="1"/>
  <c r="E264" i="4" s="1"/>
  <c r="D265" i="4" a="1"/>
  <c r="D265" i="4" s="1"/>
  <c r="E265" i="4" a="1"/>
  <c r="E265" i="4" s="1"/>
  <c r="D266" i="4" a="1"/>
  <c r="D266" i="4" s="1"/>
  <c r="E266" i="4" a="1"/>
  <c r="E266" i="4" s="1"/>
  <c r="D267" i="4" a="1"/>
  <c r="D267" i="4" s="1"/>
  <c r="E267" i="4" a="1"/>
  <c r="E267" i="4" s="1"/>
  <c r="D268" i="4" a="1"/>
  <c r="D268" i="4" s="1"/>
  <c r="E268" i="4" a="1"/>
  <c r="E268" i="4" s="1"/>
  <c r="D269" i="4" a="1"/>
  <c r="D269" i="4" s="1"/>
  <c r="E269" i="4" a="1"/>
  <c r="E269" i="4" s="1"/>
  <c r="D270" i="4" a="1"/>
  <c r="D270" i="4" s="1"/>
  <c r="E270" i="4" a="1"/>
  <c r="E270" i="4" s="1"/>
  <c r="D271" i="4" a="1"/>
  <c r="D271" i="4" s="1"/>
  <c r="E271" i="4" a="1"/>
  <c r="E271" i="4" s="1"/>
  <c r="D272" i="4" a="1"/>
  <c r="D272" i="4" s="1"/>
  <c r="E272" i="4" a="1"/>
  <c r="E272" i="4" s="1"/>
  <c r="D273" i="4" a="1"/>
  <c r="D273" i="4" s="1"/>
  <c r="E273" i="4" a="1"/>
  <c r="E273" i="4" s="1"/>
  <c r="D274" i="4" a="1"/>
  <c r="D274" i="4" s="1"/>
  <c r="E274" i="4" a="1"/>
  <c r="E274" i="4" s="1"/>
  <c r="D275" i="4" a="1"/>
  <c r="D275" i="4" s="1"/>
  <c r="E275" i="4" a="1"/>
  <c r="E275" i="4" s="1"/>
  <c r="D276" i="4" a="1"/>
  <c r="D276" i="4" s="1"/>
  <c r="E276" i="4" a="1"/>
  <c r="E276" i="4" s="1"/>
  <c r="D277" i="4" a="1"/>
  <c r="D277" i="4" s="1"/>
  <c r="E277" i="4" a="1"/>
  <c r="E277" i="4" s="1"/>
  <c r="D278" i="4" a="1"/>
  <c r="D278" i="4" s="1"/>
  <c r="E278" i="4" a="1"/>
  <c r="E278" i="4" s="1"/>
  <c r="D279" i="4" a="1"/>
  <c r="D279" i="4" s="1"/>
  <c r="E279" i="4" a="1"/>
  <c r="E279" i="4" s="1"/>
  <c r="D280" i="4" a="1"/>
  <c r="D280" i="4" s="1"/>
  <c r="E280" i="4" a="1"/>
  <c r="E280" i="4" s="1"/>
  <c r="D281" i="4" a="1"/>
  <c r="D281" i="4" s="1"/>
  <c r="E281" i="4" a="1"/>
  <c r="E281" i="4" s="1"/>
  <c r="D282" i="4" a="1"/>
  <c r="D282" i="4" s="1"/>
  <c r="E282" i="4" a="1"/>
  <c r="E282" i="4" s="1"/>
  <c r="D283" i="4" a="1"/>
  <c r="D283" i="4" s="1"/>
  <c r="E283" i="4" a="1"/>
  <c r="E283" i="4" s="1"/>
  <c r="D284" i="4" a="1"/>
  <c r="D284" i="4" s="1"/>
  <c r="E284" i="4" a="1"/>
  <c r="E284" i="4" s="1"/>
  <c r="D285" i="4" a="1"/>
  <c r="D285" i="4" s="1"/>
  <c r="E285" i="4" a="1"/>
  <c r="E285" i="4" s="1"/>
  <c r="D286" i="4" a="1"/>
  <c r="D286" i="4" s="1"/>
  <c r="E286" i="4" a="1"/>
  <c r="E286" i="4" s="1"/>
  <c r="D287" i="4" a="1"/>
  <c r="D287" i="4" s="1"/>
  <c r="E287" i="4" a="1"/>
  <c r="E287" i="4" s="1"/>
  <c r="D288" i="4" a="1"/>
  <c r="D288" i="4" s="1"/>
  <c r="E288" i="4" a="1"/>
  <c r="E288" i="4" s="1"/>
  <c r="D289" i="4" a="1"/>
  <c r="D289" i="4" s="1"/>
  <c r="E289" i="4" a="1"/>
  <c r="E289" i="4" s="1"/>
  <c r="D290" i="4" a="1"/>
  <c r="D290" i="4" s="1"/>
  <c r="E290" i="4" a="1"/>
  <c r="E290" i="4" s="1"/>
  <c r="D291" i="4" a="1"/>
  <c r="D291" i="4" s="1"/>
  <c r="E291" i="4" a="1"/>
  <c r="E291" i="4" s="1"/>
  <c r="D4" i="4" a="1"/>
  <c r="D4" i="4" s="1"/>
  <c r="E4" i="4" a="1"/>
  <c r="E4" i="4" s="1"/>
  <c r="T5" i="7"/>
  <c r="T6" i="7"/>
  <c r="T7" i="7" l="1"/>
  <c r="U4" i="7" l="1"/>
  <c r="Y5" i="5"/>
  <c r="Y6" i="5"/>
  <c r="Y7" i="5"/>
  <c r="Y8" i="5"/>
  <c r="Y9" i="5"/>
  <c r="Y10" i="5"/>
  <c r="Y11" i="5"/>
  <c r="Y12" i="5"/>
  <c r="Y13" i="5"/>
  <c r="Y14" i="5"/>
  <c r="Y15" i="5"/>
  <c r="Y16" i="5"/>
  <c r="Y17" i="5"/>
  <c r="Y18" i="5"/>
  <c r="Y19" i="5"/>
  <c r="Y20" i="5"/>
  <c r="Y21" i="5"/>
  <c r="Y22" i="5"/>
  <c r="Y23" i="5"/>
  <c r="Y24" i="5"/>
  <c r="Y25" i="5"/>
  <c r="Y26" i="5"/>
  <c r="Y27" i="5"/>
  <c r="Y28" i="5"/>
  <c r="Y29" i="5"/>
  <c r="Y30" i="5"/>
  <c r="Y31" i="5"/>
  <c r="Y32" i="5"/>
  <c r="Y33" i="5"/>
  <c r="Y34" i="5"/>
  <c r="Y35" i="5"/>
  <c r="Y36" i="5"/>
  <c r="Y37" i="5"/>
  <c r="Y38" i="5"/>
  <c r="Y39" i="5"/>
  <c r="Y40" i="5"/>
  <c r="Y41" i="5"/>
  <c r="Y42" i="5"/>
  <c r="Y43" i="5"/>
  <c r="Y44" i="5"/>
  <c r="Y45" i="5"/>
  <c r="Y46" i="5"/>
  <c r="Y47" i="5"/>
  <c r="Y48" i="5"/>
  <c r="Y49" i="5"/>
  <c r="Y50" i="5"/>
  <c r="Y51" i="5"/>
  <c r="Y52" i="5"/>
  <c r="Y53" i="5"/>
  <c r="Y54" i="5"/>
  <c r="Y55" i="5"/>
  <c r="Y56" i="5"/>
  <c r="Y57" i="5"/>
  <c r="Y58" i="5"/>
  <c r="Y59" i="5"/>
  <c r="Y60" i="5"/>
  <c r="Y61" i="5"/>
  <c r="Y62" i="5"/>
  <c r="Y63" i="5"/>
  <c r="Y64" i="5"/>
  <c r="Y65" i="5"/>
  <c r="Y66" i="5"/>
  <c r="Y67" i="5"/>
  <c r="Y68" i="5"/>
  <c r="Y69" i="5"/>
  <c r="Y70" i="5"/>
  <c r="Y71" i="5"/>
  <c r="Y72" i="5"/>
  <c r="Y73" i="5"/>
  <c r="Y74" i="5"/>
  <c r="Y75" i="5"/>
  <c r="Y76" i="5"/>
  <c r="Y77" i="5"/>
  <c r="Y78" i="5"/>
  <c r="Y79" i="5"/>
  <c r="Y80" i="5"/>
  <c r="Y81" i="5"/>
  <c r="Y82" i="5"/>
  <c r="Y83" i="5"/>
  <c r="Y84" i="5"/>
  <c r="Y85" i="5"/>
  <c r="Y86" i="5"/>
  <c r="Y87" i="5"/>
  <c r="Y88" i="5"/>
  <c r="Y89" i="5"/>
  <c r="Y90" i="5"/>
  <c r="Y91" i="5"/>
  <c r="Y92" i="5"/>
  <c r="Y93" i="5"/>
  <c r="Y94" i="5"/>
  <c r="Y95" i="5"/>
  <c r="Y96" i="5"/>
  <c r="Y97" i="5"/>
  <c r="Y98" i="5"/>
  <c r="Y99" i="5"/>
  <c r="Y100" i="5"/>
  <c r="Y101" i="5"/>
  <c r="Y102" i="5"/>
  <c r="Y103" i="5"/>
  <c r="Y104" i="5"/>
  <c r="Y105" i="5"/>
  <c r="Y106" i="5"/>
  <c r="Y107" i="5"/>
  <c r="Y108" i="5"/>
  <c r="Y109" i="5"/>
  <c r="Y110" i="5"/>
  <c r="Y111" i="5"/>
  <c r="Y112" i="5"/>
  <c r="Y113" i="5"/>
  <c r="Y114" i="5"/>
  <c r="Y115" i="5"/>
  <c r="Y116" i="5"/>
  <c r="Y117" i="5"/>
  <c r="Y118" i="5"/>
  <c r="Y119" i="5"/>
  <c r="Y120" i="5"/>
  <c r="Y121" i="5"/>
  <c r="Y122" i="5"/>
  <c r="Y123" i="5"/>
  <c r="Y124" i="5"/>
  <c r="Y125" i="5"/>
  <c r="Y126" i="5"/>
  <c r="Y127" i="5"/>
  <c r="Y128" i="5"/>
  <c r="Y129" i="5"/>
  <c r="Y130" i="5"/>
  <c r="Y131" i="5"/>
  <c r="Y132" i="5"/>
  <c r="Y133" i="5"/>
  <c r="Y134" i="5"/>
  <c r="Y135" i="5"/>
  <c r="Y136" i="5"/>
  <c r="Y137" i="5"/>
  <c r="Y138" i="5"/>
  <c r="Y139" i="5"/>
  <c r="Y140" i="5"/>
  <c r="Y141" i="5"/>
  <c r="Y142" i="5"/>
  <c r="Y143" i="5"/>
  <c r="Y144" i="5"/>
  <c r="Y145" i="5"/>
  <c r="Y146" i="5"/>
  <c r="Y147" i="5"/>
  <c r="Y148" i="5"/>
  <c r="Y149" i="5"/>
  <c r="Y150" i="5"/>
  <c r="Y151" i="5"/>
  <c r="Y152" i="5"/>
  <c r="Y153" i="5"/>
  <c r="Y154" i="5"/>
  <c r="Y155" i="5"/>
  <c r="Y156" i="5"/>
  <c r="Y157" i="5"/>
  <c r="Y158" i="5"/>
  <c r="Y159" i="5"/>
  <c r="Y160" i="5"/>
  <c r="Y161" i="5"/>
  <c r="Y162" i="5"/>
  <c r="Y163" i="5"/>
  <c r="Y164" i="5"/>
  <c r="Y165" i="5"/>
  <c r="Y166" i="5"/>
  <c r="Y167" i="5"/>
  <c r="Y168" i="5"/>
  <c r="Y169" i="5"/>
  <c r="Y170" i="5"/>
  <c r="Y171" i="5"/>
  <c r="Y172" i="5"/>
  <c r="Y173" i="5"/>
  <c r="Y174" i="5"/>
  <c r="Y175" i="5"/>
  <c r="Y176" i="5"/>
  <c r="Y177" i="5"/>
  <c r="Y178" i="5"/>
  <c r="Y179" i="5"/>
  <c r="Y180" i="5"/>
  <c r="Y181" i="5"/>
  <c r="Y182" i="5"/>
  <c r="Y183" i="5"/>
  <c r="Y184" i="5"/>
  <c r="Y185" i="5"/>
  <c r="Y186" i="5"/>
  <c r="Y187" i="5"/>
  <c r="Y188" i="5"/>
  <c r="Y189" i="5"/>
  <c r="Y190" i="5"/>
  <c r="Y191" i="5"/>
  <c r="Y192" i="5"/>
  <c r="Y193" i="5"/>
  <c r="Y194" i="5"/>
  <c r="Y195" i="5"/>
  <c r="Y196" i="5"/>
  <c r="Y197" i="5"/>
  <c r="Y198" i="5"/>
  <c r="Y199" i="5"/>
  <c r="Y200" i="5"/>
  <c r="Y201" i="5"/>
  <c r="Y202" i="5"/>
  <c r="Y203" i="5"/>
  <c r="Y204" i="5"/>
  <c r="Y205" i="5"/>
  <c r="Y206" i="5"/>
  <c r="Y207" i="5"/>
  <c r="Y208" i="5"/>
  <c r="Y209" i="5"/>
  <c r="Y210" i="5"/>
  <c r="Y211" i="5"/>
  <c r="Y212" i="5"/>
  <c r="Y213" i="5"/>
  <c r="Y214" i="5"/>
  <c r="Y215" i="5"/>
  <c r="Y216" i="5"/>
  <c r="Y217" i="5"/>
  <c r="Y218" i="5"/>
  <c r="Y219" i="5"/>
  <c r="Y220" i="5"/>
  <c r="Y221" i="5"/>
  <c r="Y222" i="5"/>
  <c r="Y223" i="5"/>
  <c r="Y224" i="5"/>
  <c r="Y225" i="5"/>
  <c r="Y226" i="5"/>
  <c r="Y227" i="5"/>
  <c r="Y228" i="5"/>
  <c r="Y229" i="5"/>
  <c r="Y230" i="5"/>
  <c r="Y231" i="5"/>
  <c r="Y232" i="5"/>
  <c r="Y233" i="5"/>
  <c r="Y234" i="5"/>
  <c r="Y235" i="5"/>
  <c r="Y236" i="5"/>
  <c r="Y237" i="5"/>
  <c r="Y238" i="5"/>
  <c r="Y239" i="5"/>
  <c r="Y240" i="5"/>
  <c r="Y241" i="5"/>
  <c r="Y242" i="5"/>
  <c r="Y243" i="5"/>
  <c r="Y244" i="5"/>
  <c r="Y245" i="5"/>
  <c r="Y246" i="5"/>
  <c r="Y247" i="5"/>
  <c r="Y248" i="5"/>
  <c r="Y249" i="5"/>
  <c r="Y250" i="5"/>
  <c r="Y251" i="5"/>
  <c r="Y252" i="5"/>
  <c r="Y253" i="5"/>
  <c r="Y254" i="5"/>
  <c r="Y255" i="5"/>
  <c r="Y256" i="5"/>
  <c r="Y257" i="5"/>
  <c r="Y258" i="5"/>
  <c r="Y259" i="5"/>
  <c r="Y260" i="5"/>
  <c r="Y261" i="5"/>
  <c r="Y262" i="5"/>
  <c r="Y263" i="5"/>
  <c r="Y264" i="5"/>
  <c r="Y265" i="5"/>
  <c r="Y266" i="5"/>
  <c r="Y267" i="5"/>
  <c r="Y268" i="5"/>
  <c r="Y269" i="5"/>
  <c r="Y270" i="5"/>
  <c r="Y271" i="5"/>
  <c r="Y272" i="5"/>
  <c r="Y273" i="5"/>
  <c r="Y274" i="5"/>
  <c r="Y275" i="5"/>
  <c r="Y276" i="5"/>
  <c r="Y277" i="5"/>
  <c r="Y278" i="5"/>
  <c r="Y279" i="5"/>
  <c r="Y280" i="5"/>
  <c r="Y281" i="5"/>
  <c r="Y282" i="5"/>
  <c r="Y283" i="5"/>
  <c r="Y284" i="5"/>
  <c r="Y285" i="5"/>
  <c r="Y286" i="5"/>
  <c r="Y287" i="5"/>
  <c r="Y288" i="5"/>
  <c r="Y289" i="5"/>
  <c r="Y290" i="5"/>
  <c r="Y291" i="5"/>
  <c r="Y292" i="5"/>
  <c r="Y293" i="5"/>
  <c r="Y294" i="5"/>
  <c r="Y295" i="5"/>
  <c r="Y296" i="5"/>
  <c r="Y297" i="5"/>
  <c r="Y298" i="5"/>
  <c r="Y299" i="5"/>
  <c r="Y300" i="5"/>
  <c r="Y301" i="5"/>
  <c r="Y302" i="5"/>
  <c r="Y303" i="5"/>
  <c r="Y304" i="5"/>
  <c r="Y305" i="5"/>
  <c r="Y306" i="5"/>
  <c r="Y307" i="5"/>
  <c r="Y308" i="5"/>
  <c r="Y309" i="5"/>
  <c r="Y310" i="5"/>
  <c r="Y311" i="5"/>
  <c r="Y312" i="5"/>
  <c r="Y313" i="5"/>
  <c r="Y314" i="5"/>
  <c r="Y315" i="5"/>
  <c r="Y316" i="5"/>
  <c r="Y317" i="5"/>
  <c r="Y318" i="5"/>
  <c r="Y319" i="5"/>
  <c r="Y320" i="5"/>
  <c r="Y321" i="5"/>
  <c r="Y322" i="5"/>
  <c r="Y323" i="5"/>
  <c r="Y324" i="5"/>
  <c r="Y325" i="5"/>
  <c r="Y326" i="5"/>
  <c r="Y327" i="5"/>
  <c r="Y328" i="5"/>
  <c r="Y329" i="5"/>
  <c r="Y330" i="5"/>
  <c r="Y331" i="5"/>
  <c r="Y332" i="5"/>
  <c r="Y333" i="5"/>
  <c r="Y334" i="5"/>
  <c r="Y335" i="5"/>
  <c r="Y336" i="5"/>
  <c r="Y337" i="5"/>
  <c r="Y338" i="5"/>
  <c r="Y339" i="5"/>
  <c r="Y340" i="5"/>
  <c r="Y341" i="5"/>
  <c r="Y342" i="5"/>
  <c r="Y343" i="5"/>
  <c r="Y344" i="5"/>
  <c r="Y345" i="5"/>
  <c r="Y346" i="5"/>
  <c r="Y347" i="5"/>
  <c r="Y348" i="5"/>
  <c r="Y349" i="5"/>
  <c r="Y350" i="5"/>
  <c r="Y351" i="5"/>
  <c r="Y352" i="5"/>
  <c r="Y353" i="5"/>
  <c r="Y354" i="5"/>
  <c r="Y355" i="5"/>
  <c r="Y356" i="5"/>
  <c r="Y357" i="5"/>
  <c r="Y358" i="5"/>
  <c r="Y359" i="5"/>
  <c r="Y360" i="5"/>
  <c r="Y361" i="5"/>
  <c r="Y362" i="5"/>
  <c r="Y363" i="5"/>
  <c r="Y364" i="5"/>
  <c r="Y365" i="5"/>
  <c r="Y366" i="5"/>
  <c r="Y367" i="5"/>
  <c r="Y368" i="5"/>
  <c r="Y369" i="5"/>
  <c r="Y370" i="5"/>
  <c r="Y371" i="5"/>
  <c r="Y372" i="5"/>
  <c r="Y373" i="5"/>
  <c r="Y374" i="5"/>
  <c r="Y375" i="5"/>
  <c r="Y376" i="5"/>
  <c r="Y377" i="5"/>
  <c r="Y378" i="5"/>
  <c r="Y379" i="5"/>
  <c r="Y380" i="5"/>
  <c r="Y381" i="5"/>
  <c r="Y382" i="5"/>
  <c r="Y383" i="5"/>
  <c r="Y384" i="5"/>
  <c r="Y385" i="5"/>
  <c r="Y386" i="5"/>
  <c r="Y387" i="5"/>
  <c r="Y388" i="5"/>
  <c r="Y389" i="5"/>
  <c r="Y390" i="5"/>
  <c r="Y391" i="5"/>
  <c r="Y392" i="5"/>
  <c r="Y393" i="5"/>
  <c r="Y394" i="5"/>
  <c r="Y395" i="5"/>
  <c r="Y396" i="5"/>
  <c r="Y397" i="5"/>
  <c r="Y398" i="5"/>
  <c r="Y399" i="5"/>
  <c r="Y400" i="5"/>
  <c r="Y401" i="5"/>
  <c r="Y402" i="5"/>
  <c r="Y403" i="5"/>
  <c r="Y404" i="5"/>
  <c r="Y405" i="5"/>
  <c r="Y406" i="5"/>
  <c r="Y407" i="5"/>
  <c r="Y408" i="5"/>
  <c r="Y409" i="5"/>
  <c r="Y410" i="5"/>
  <c r="Y411" i="5"/>
  <c r="Y412" i="5"/>
  <c r="Y413" i="5"/>
  <c r="Y414" i="5"/>
  <c r="Y415" i="5"/>
  <c r="Y416" i="5"/>
  <c r="Y417" i="5"/>
  <c r="Y418" i="5"/>
  <c r="Y419" i="5"/>
  <c r="Y420" i="5"/>
  <c r="Y421" i="5"/>
  <c r="Y422" i="5"/>
  <c r="Y423" i="5"/>
  <c r="Y424" i="5"/>
  <c r="Y425" i="5"/>
  <c r="Y426" i="5"/>
  <c r="Y427" i="5"/>
  <c r="Y428" i="5"/>
  <c r="Y429" i="5"/>
  <c r="Y430" i="5"/>
  <c r="Y431" i="5"/>
  <c r="Y432" i="5"/>
  <c r="Y433" i="5"/>
  <c r="Y434" i="5"/>
  <c r="Y435" i="5"/>
  <c r="Y436" i="5"/>
  <c r="Y437" i="5"/>
  <c r="Y438" i="5"/>
  <c r="Y439" i="5"/>
  <c r="Y440" i="5"/>
  <c r="Y441" i="5"/>
  <c r="Y442" i="5"/>
  <c r="Y443" i="5"/>
  <c r="Y444" i="5"/>
  <c r="Y445" i="5"/>
  <c r="Y446" i="5"/>
  <c r="Y447" i="5"/>
  <c r="Y448" i="5"/>
  <c r="Y449" i="5"/>
  <c r="Y450" i="5"/>
  <c r="Y451" i="5"/>
  <c r="Y452" i="5"/>
  <c r="Y453" i="5"/>
  <c r="Y454" i="5"/>
  <c r="Y455" i="5"/>
  <c r="Y456" i="5"/>
  <c r="Y457" i="5"/>
  <c r="Y458" i="5"/>
  <c r="Y459" i="5"/>
  <c r="Y460" i="5"/>
  <c r="Y461" i="5"/>
  <c r="Y462" i="5"/>
  <c r="Y463" i="5"/>
  <c r="Y464" i="5"/>
  <c r="Y465" i="5"/>
  <c r="Y466" i="5"/>
  <c r="Y467" i="5"/>
  <c r="Y468" i="5"/>
  <c r="Y469" i="5"/>
  <c r="Y470" i="5"/>
  <c r="Y471" i="5"/>
  <c r="Y472" i="5"/>
  <c r="Y473" i="5"/>
  <c r="Y474" i="5"/>
  <c r="Y475" i="5"/>
  <c r="Y476" i="5"/>
  <c r="Y477" i="5"/>
  <c r="Y478" i="5"/>
  <c r="Y479" i="5"/>
  <c r="Y480" i="5"/>
  <c r="Y481" i="5"/>
  <c r="Y482" i="5"/>
  <c r="Y483" i="5"/>
  <c r="Y484" i="5"/>
  <c r="Y485" i="5"/>
  <c r="Y486" i="5"/>
  <c r="Y487" i="5"/>
  <c r="Y488" i="5"/>
  <c r="Y489" i="5"/>
  <c r="Y490" i="5"/>
  <c r="Y491" i="5"/>
  <c r="Y492" i="5"/>
  <c r="Y493" i="5"/>
  <c r="Y494" i="5"/>
  <c r="Y495" i="5"/>
  <c r="Y496" i="5"/>
  <c r="Y497" i="5"/>
  <c r="Y498" i="5"/>
  <c r="Y499" i="5"/>
  <c r="Y500" i="5"/>
  <c r="Y501" i="5"/>
  <c r="Y502" i="5"/>
  <c r="Y503" i="5"/>
  <c r="Y504" i="5"/>
  <c r="Y505" i="5"/>
  <c r="Y506" i="5"/>
  <c r="Y507" i="5"/>
  <c r="Y508" i="5"/>
  <c r="Y509" i="5"/>
  <c r="Y510" i="5"/>
  <c r="Y511" i="5"/>
  <c r="Y512" i="5"/>
  <c r="Y513" i="5"/>
  <c r="Y514" i="5"/>
  <c r="Y515" i="5"/>
  <c r="Y516" i="5"/>
  <c r="Y517" i="5"/>
  <c r="Y518" i="5"/>
  <c r="Y519" i="5"/>
  <c r="Y520" i="5"/>
  <c r="Y521" i="5"/>
  <c r="Y522" i="5"/>
  <c r="Y523" i="5"/>
  <c r="Y524" i="5"/>
  <c r="Y525" i="5"/>
  <c r="Y526" i="5"/>
  <c r="Y527" i="5"/>
  <c r="Y528" i="5"/>
  <c r="Y529" i="5"/>
  <c r="Y530" i="5"/>
  <c r="Y531" i="5"/>
  <c r="Y532" i="5"/>
  <c r="Y533" i="5"/>
  <c r="Y534" i="5"/>
  <c r="Y535" i="5"/>
  <c r="Y536" i="5"/>
  <c r="Y537" i="5"/>
  <c r="Y538" i="5"/>
  <c r="Y539" i="5"/>
  <c r="Y540" i="5"/>
  <c r="Y541" i="5"/>
  <c r="Y542" i="5"/>
  <c r="Y543" i="5"/>
  <c r="Y544" i="5"/>
  <c r="Y545" i="5"/>
  <c r="Y546" i="5"/>
  <c r="Y547" i="5"/>
  <c r="Y548" i="5"/>
  <c r="Y549" i="5"/>
  <c r="Y550" i="5"/>
  <c r="Y551" i="5"/>
  <c r="Y552" i="5"/>
  <c r="Y553" i="5"/>
  <c r="Y554" i="5"/>
  <c r="Y555" i="5"/>
  <c r="Y556" i="5"/>
  <c r="Y557" i="5"/>
  <c r="Y558" i="5"/>
  <c r="Y559" i="5"/>
  <c r="Y560" i="5"/>
  <c r="Y561" i="5"/>
  <c r="Y562" i="5"/>
  <c r="Y563" i="5"/>
  <c r="Y564" i="5"/>
  <c r="Y565" i="5"/>
  <c r="Y566" i="5"/>
  <c r="Y567" i="5"/>
  <c r="Y568" i="5"/>
  <c r="Y569" i="5"/>
  <c r="Y570" i="5"/>
  <c r="Y571" i="5"/>
  <c r="Y572" i="5"/>
  <c r="Y573" i="5"/>
  <c r="Y574" i="5"/>
  <c r="Y575" i="5"/>
  <c r="Y576" i="5"/>
  <c r="Y577" i="5"/>
  <c r="Y578" i="5"/>
  <c r="Y579" i="5"/>
  <c r="Y580" i="5"/>
  <c r="Y581" i="5"/>
  <c r="Y582" i="5"/>
  <c r="Y583" i="5"/>
  <c r="Y584" i="5"/>
  <c r="Y585" i="5"/>
  <c r="Y586" i="5"/>
  <c r="Y587" i="5"/>
  <c r="Y588" i="5"/>
  <c r="Y589" i="5"/>
  <c r="Y590" i="5"/>
  <c r="Y591" i="5"/>
  <c r="Y592" i="5"/>
  <c r="Y593" i="5"/>
  <c r="Y594" i="5"/>
  <c r="Y595" i="5"/>
  <c r="Y596" i="5"/>
  <c r="Y597" i="5"/>
  <c r="Y598" i="5"/>
  <c r="Y599" i="5"/>
  <c r="Y600" i="5"/>
  <c r="Y601" i="5"/>
  <c r="Y602" i="5"/>
  <c r="Y603" i="5"/>
  <c r="Y604" i="5"/>
  <c r="Y605" i="5"/>
  <c r="Y606" i="5"/>
  <c r="Y607" i="5"/>
  <c r="Y608" i="5"/>
  <c r="Y609" i="5"/>
  <c r="Y610" i="5"/>
  <c r="Y611" i="5"/>
  <c r="Y612" i="5"/>
  <c r="Y613" i="5"/>
  <c r="Y614" i="5"/>
  <c r="Y615" i="5"/>
  <c r="Y616" i="5"/>
  <c r="Y617" i="5"/>
  <c r="Y618" i="5"/>
  <c r="Y619" i="5"/>
  <c r="Y620" i="5"/>
  <c r="Y621" i="5"/>
  <c r="Y622" i="5"/>
  <c r="Y623" i="5"/>
  <c r="Y624" i="5"/>
  <c r="Y625" i="5"/>
  <c r="Y626" i="5"/>
  <c r="Y627" i="5"/>
  <c r="Y628" i="5"/>
  <c r="Y629" i="5"/>
  <c r="Y630" i="5"/>
  <c r="Y631" i="5"/>
  <c r="Y632" i="5"/>
  <c r="Y633" i="5"/>
  <c r="Y634" i="5"/>
  <c r="Y635" i="5"/>
  <c r="Y636" i="5"/>
  <c r="Y637" i="5"/>
  <c r="Y638" i="5"/>
  <c r="Y639" i="5"/>
  <c r="Y640" i="5"/>
  <c r="Y641" i="5"/>
  <c r="Y642" i="5"/>
  <c r="Y643" i="5"/>
  <c r="Y644" i="5"/>
  <c r="Y645" i="5"/>
  <c r="Y646" i="5"/>
  <c r="Y647" i="5"/>
  <c r="Y648" i="5"/>
  <c r="Y649" i="5"/>
  <c r="Y650" i="5"/>
  <c r="Y651" i="5"/>
  <c r="Y652" i="5"/>
  <c r="Y653" i="5"/>
  <c r="Y654" i="5"/>
  <c r="Y655" i="5"/>
  <c r="Y656" i="5"/>
  <c r="Y657" i="5"/>
  <c r="Y658" i="5"/>
  <c r="Y659" i="5"/>
  <c r="Y660" i="5"/>
  <c r="Y661" i="5"/>
  <c r="Y662" i="5"/>
  <c r="Y663" i="5"/>
  <c r="Y664" i="5"/>
  <c r="Y665" i="5"/>
  <c r="Y666" i="5"/>
  <c r="Y667" i="5"/>
  <c r="Y668" i="5"/>
  <c r="Y669" i="5"/>
  <c r="Y670" i="5"/>
  <c r="Y671" i="5"/>
  <c r="Y672" i="5"/>
  <c r="Y673" i="5"/>
  <c r="Y674" i="5"/>
  <c r="Y675" i="5"/>
  <c r="Y676" i="5"/>
  <c r="Y677" i="5"/>
  <c r="Y678" i="5"/>
  <c r="Y679" i="5"/>
  <c r="Y680" i="5"/>
  <c r="Y681" i="5"/>
  <c r="Y682" i="5"/>
  <c r="Y683" i="5"/>
  <c r="Y684" i="5"/>
  <c r="Y685" i="5"/>
  <c r="Y686" i="5"/>
  <c r="Y687" i="5"/>
  <c r="Y688" i="5"/>
  <c r="Y689" i="5"/>
  <c r="Y690" i="5"/>
  <c r="Y691" i="5"/>
  <c r="Y692" i="5"/>
  <c r="Y693" i="5"/>
  <c r="Y694" i="5"/>
  <c r="Y695" i="5"/>
  <c r="Y696" i="5"/>
  <c r="Y697" i="5"/>
  <c r="Y698" i="5"/>
  <c r="Y699" i="5"/>
  <c r="Y700" i="5"/>
  <c r="Y701" i="5"/>
  <c r="Y702" i="5"/>
  <c r="Y703" i="5"/>
  <c r="Y704" i="5"/>
  <c r="Y705" i="5"/>
  <c r="Y706" i="5"/>
  <c r="Y707" i="5"/>
  <c r="Y708" i="5"/>
  <c r="Y709" i="5"/>
  <c r="Y710" i="5"/>
  <c r="Y711" i="5"/>
  <c r="Y712" i="5"/>
  <c r="Y713" i="5"/>
  <c r="Y714" i="5"/>
  <c r="Y715" i="5"/>
  <c r="Y716" i="5"/>
  <c r="Y717" i="5"/>
  <c r="Y718" i="5"/>
  <c r="Y719" i="5"/>
  <c r="Y720" i="5"/>
  <c r="Y721" i="5"/>
  <c r="Y722" i="5"/>
  <c r="Y723" i="5"/>
  <c r="Y724" i="5"/>
  <c r="Y725" i="5"/>
  <c r="Y726" i="5"/>
  <c r="Y727" i="5"/>
  <c r="Y728" i="5"/>
  <c r="Y729" i="5"/>
  <c r="Y730" i="5"/>
  <c r="Y731" i="5"/>
  <c r="Y732" i="5"/>
  <c r="Y733" i="5"/>
  <c r="Y734" i="5"/>
  <c r="Y735" i="5"/>
  <c r="Y736" i="5"/>
  <c r="Y737" i="5"/>
  <c r="Y738" i="5"/>
  <c r="Y739" i="5"/>
  <c r="Y740" i="5"/>
  <c r="Y741" i="5"/>
  <c r="Y742" i="5"/>
  <c r="Y743" i="5"/>
  <c r="Y744" i="5"/>
  <c r="Y745" i="5"/>
  <c r="Y746" i="5"/>
  <c r="Y747" i="5"/>
  <c r="Y748" i="5"/>
  <c r="Y749" i="5"/>
  <c r="Y750" i="5"/>
  <c r="Y751" i="5"/>
  <c r="Y752" i="5"/>
  <c r="Y753" i="5"/>
  <c r="Y754" i="5"/>
  <c r="Y755" i="5"/>
  <c r="Y756" i="5"/>
  <c r="Y757" i="5"/>
  <c r="Y758" i="5"/>
  <c r="Y759" i="5"/>
  <c r="Y760" i="5"/>
  <c r="Y761" i="5"/>
  <c r="Y762" i="5"/>
  <c r="Y763" i="5"/>
  <c r="Y764" i="5"/>
  <c r="Y765" i="5"/>
  <c r="Y766" i="5"/>
  <c r="Y767" i="5"/>
  <c r="Y768" i="5"/>
  <c r="Y769" i="5"/>
  <c r="Y770" i="5"/>
  <c r="Y771" i="5"/>
  <c r="Y772" i="5"/>
  <c r="Y773" i="5"/>
  <c r="Y774" i="5"/>
  <c r="Y775" i="5"/>
  <c r="Y776" i="5"/>
  <c r="Y777" i="5"/>
  <c r="Y778" i="5"/>
  <c r="Y779" i="5"/>
  <c r="Y780" i="5"/>
  <c r="Y781" i="5"/>
  <c r="Y782" i="5"/>
  <c r="Y783" i="5"/>
  <c r="Y784" i="5"/>
  <c r="Y785" i="5"/>
  <c r="Y786" i="5"/>
  <c r="Y787" i="5"/>
  <c r="Y788" i="5"/>
  <c r="Y789" i="5"/>
  <c r="Y790" i="5"/>
  <c r="Y791" i="5"/>
  <c r="Y792" i="5"/>
  <c r="Y793" i="5"/>
  <c r="Y794" i="5"/>
  <c r="Y795" i="5"/>
  <c r="Y796" i="5"/>
  <c r="Y797" i="5"/>
  <c r="Y798" i="5"/>
  <c r="Y799" i="5"/>
  <c r="Y800" i="5"/>
  <c r="Y801" i="5"/>
  <c r="Y802" i="5"/>
  <c r="Y803" i="5"/>
  <c r="Y804" i="5"/>
  <c r="Y805" i="5"/>
  <c r="Y806" i="5"/>
  <c r="Y807" i="5"/>
  <c r="Y808" i="5"/>
  <c r="Y809" i="5"/>
  <c r="Y810" i="5"/>
  <c r="Y811" i="5"/>
  <c r="Y812" i="5"/>
  <c r="Y813" i="5"/>
  <c r="Y814" i="5"/>
  <c r="Y815" i="5"/>
  <c r="Y816" i="5"/>
  <c r="Y817" i="5"/>
  <c r="Y818" i="5"/>
  <c r="Y819" i="5"/>
  <c r="Y820" i="5"/>
  <c r="Y821" i="5"/>
  <c r="Y822" i="5"/>
  <c r="Y823" i="5"/>
  <c r="Y824" i="5"/>
  <c r="Y825" i="5"/>
  <c r="Y826" i="5"/>
  <c r="Y827" i="5"/>
  <c r="Y828" i="5"/>
  <c r="Y829" i="5"/>
  <c r="Y830" i="5"/>
  <c r="Y831" i="5"/>
  <c r="Y832" i="5"/>
  <c r="Y833" i="5"/>
  <c r="Y834" i="5"/>
  <c r="Y835" i="5"/>
  <c r="Y836" i="5"/>
  <c r="Y837" i="5"/>
  <c r="Y838" i="5"/>
  <c r="Y839" i="5"/>
  <c r="Y840" i="5"/>
  <c r="Y841" i="5"/>
  <c r="Y842" i="5"/>
  <c r="Y843" i="5"/>
  <c r="Y844" i="5"/>
  <c r="Y845" i="5"/>
  <c r="Y846" i="5"/>
  <c r="Y847" i="5"/>
  <c r="Y848" i="5"/>
  <c r="Y849" i="5"/>
  <c r="Y850" i="5"/>
  <c r="Y851" i="5"/>
  <c r="Y852" i="5"/>
  <c r="Y853" i="5"/>
  <c r="Y854" i="5"/>
  <c r="Y855" i="5"/>
  <c r="Y856" i="5"/>
  <c r="Y857" i="5"/>
  <c r="Y858" i="5"/>
  <c r="Y859" i="5"/>
  <c r="Y860" i="5"/>
  <c r="Y861" i="5"/>
  <c r="Y862" i="5"/>
  <c r="Y863" i="5"/>
  <c r="Y864" i="5"/>
  <c r="Y865" i="5"/>
  <c r="Y866" i="5"/>
  <c r="Y867" i="5"/>
  <c r="Y868" i="5"/>
  <c r="Y869" i="5"/>
  <c r="Y870" i="5"/>
  <c r="Y871" i="5"/>
  <c r="Y872" i="5"/>
  <c r="Y873" i="5"/>
  <c r="Y874" i="5"/>
  <c r="Y875" i="5"/>
  <c r="Y876" i="5"/>
  <c r="Y877" i="5"/>
  <c r="Y878" i="5"/>
  <c r="Y879" i="5"/>
  <c r="Y880" i="5"/>
  <c r="Y881" i="5"/>
  <c r="Y882" i="5"/>
  <c r="Y883" i="5"/>
  <c r="Y884" i="5"/>
  <c r="Y885" i="5"/>
  <c r="Y886" i="5"/>
  <c r="Y887" i="5"/>
  <c r="Y888" i="5"/>
  <c r="Y889" i="5"/>
  <c r="Y890" i="5"/>
  <c r="Y891" i="5"/>
  <c r="Y892" i="5"/>
  <c r="Y893" i="5"/>
  <c r="Y894" i="5"/>
  <c r="Y895" i="5"/>
  <c r="Y896" i="5"/>
  <c r="Y897" i="5"/>
  <c r="Y898" i="5"/>
  <c r="Y899" i="5"/>
  <c r="Y900" i="5"/>
  <c r="Y901" i="5"/>
  <c r="Y902" i="5"/>
  <c r="Y903" i="5"/>
  <c r="Y904" i="5"/>
  <c r="Y905" i="5"/>
  <c r="Y906" i="5"/>
  <c r="Y907" i="5"/>
  <c r="Y908" i="5"/>
  <c r="Y909" i="5"/>
  <c r="Y910" i="5"/>
  <c r="Y911" i="5"/>
  <c r="Y912" i="5"/>
  <c r="Y913" i="5"/>
  <c r="Y914" i="5"/>
  <c r="Y915" i="5"/>
  <c r="Y916" i="5"/>
  <c r="Y917" i="5"/>
  <c r="Y918" i="5"/>
  <c r="Y919" i="5"/>
  <c r="Y920" i="5"/>
  <c r="Y921" i="5"/>
  <c r="Y922" i="5"/>
  <c r="Y923" i="5"/>
  <c r="Y924" i="5"/>
  <c r="Y925" i="5"/>
  <c r="Y926" i="5"/>
  <c r="Y927" i="5"/>
  <c r="Y928" i="5"/>
  <c r="Y929" i="5"/>
  <c r="Y930" i="5"/>
  <c r="Y931" i="5"/>
  <c r="Y932" i="5"/>
  <c r="Y933" i="5"/>
  <c r="Y934" i="5"/>
  <c r="Y935" i="5"/>
  <c r="Y936" i="5"/>
  <c r="Y937" i="5"/>
  <c r="Y938" i="5"/>
  <c r="Y939" i="5"/>
  <c r="Y940" i="5"/>
  <c r="Y941" i="5"/>
  <c r="Y942" i="5"/>
  <c r="Y943" i="5"/>
  <c r="Y944" i="5"/>
  <c r="Y945" i="5"/>
  <c r="Y946" i="5"/>
  <c r="Y947" i="5"/>
  <c r="Y948" i="5"/>
  <c r="Y949" i="5"/>
  <c r="Y950" i="5"/>
  <c r="Y951" i="5"/>
  <c r="Y952" i="5"/>
  <c r="Y953" i="5"/>
  <c r="Y954" i="5"/>
  <c r="Y955" i="5"/>
  <c r="Y956" i="5"/>
  <c r="Y957" i="5"/>
  <c r="Y958" i="5"/>
  <c r="Y959" i="5"/>
  <c r="Y960" i="5"/>
  <c r="Y961" i="5"/>
  <c r="Y962" i="5"/>
  <c r="Y963" i="5"/>
  <c r="Y964" i="5"/>
  <c r="Y965" i="5"/>
  <c r="Y966" i="5"/>
  <c r="Y967" i="5"/>
  <c r="Y968" i="5"/>
  <c r="Y969" i="5"/>
  <c r="Y970" i="5"/>
  <c r="Y971" i="5"/>
  <c r="Y972" i="5"/>
  <c r="Y973" i="5"/>
  <c r="Y974" i="5"/>
  <c r="Y975" i="5"/>
  <c r="Y976" i="5"/>
  <c r="Y977" i="5"/>
  <c r="Y978" i="5"/>
  <c r="Y979" i="5"/>
  <c r="Y980" i="5"/>
  <c r="Y981" i="5"/>
  <c r="Y982" i="5"/>
  <c r="Y983" i="5"/>
  <c r="Y984" i="5"/>
  <c r="Y985" i="5"/>
  <c r="Y986" i="5"/>
  <c r="Y987" i="5"/>
  <c r="Y988" i="5"/>
  <c r="Y989" i="5"/>
  <c r="Y990" i="5"/>
  <c r="Y991" i="5"/>
  <c r="Y992" i="5"/>
  <c r="Y993" i="5"/>
  <c r="Y994" i="5"/>
  <c r="Y995" i="5"/>
  <c r="Y996" i="5"/>
  <c r="Y997" i="5"/>
  <c r="Y998" i="5"/>
  <c r="Y999" i="5"/>
  <c r="Y1000" i="5"/>
  <c r="Y1001" i="5"/>
  <c r="Y1002" i="5"/>
  <c r="Y1003" i="5"/>
  <c r="Y1004" i="5"/>
  <c r="Y1005" i="5"/>
  <c r="Y1006" i="5"/>
  <c r="Y1007" i="5"/>
  <c r="Y1008" i="5"/>
  <c r="Y1009" i="5"/>
  <c r="Y1010" i="5"/>
  <c r="Y1011" i="5"/>
  <c r="Y1012" i="5"/>
  <c r="Y1013" i="5"/>
  <c r="Y1014" i="5"/>
  <c r="Y1015" i="5"/>
  <c r="Y1016" i="5"/>
  <c r="Y1017" i="5"/>
  <c r="Y1018" i="5"/>
  <c r="Y1019" i="5"/>
  <c r="Y1020" i="5"/>
  <c r="Y1021" i="5"/>
  <c r="Y1022" i="5"/>
  <c r="Y1023" i="5"/>
  <c r="Y1024" i="5"/>
  <c r="Y1025" i="5"/>
  <c r="Y1026" i="5"/>
  <c r="Y1027" i="5"/>
  <c r="Y1028" i="5"/>
  <c r="Y1029" i="5"/>
  <c r="Y1030" i="5"/>
  <c r="Y1031" i="5"/>
  <c r="Y1032" i="5"/>
  <c r="Y1033" i="5"/>
  <c r="Y1034" i="5"/>
  <c r="Y1035" i="5"/>
  <c r="Y1036" i="5"/>
  <c r="Y1037" i="5"/>
  <c r="Y1038" i="5"/>
  <c r="Y1039" i="5"/>
  <c r="Y1040" i="5"/>
  <c r="Y1041" i="5"/>
  <c r="Y1042" i="5"/>
  <c r="Y1043" i="5"/>
  <c r="Y1044" i="5"/>
  <c r="Y1045" i="5"/>
  <c r="Y1046" i="5"/>
  <c r="Y1047" i="5"/>
  <c r="Y1048" i="5"/>
  <c r="Y1049" i="5"/>
  <c r="Y1050" i="5"/>
  <c r="Y1051" i="5"/>
  <c r="Y1052" i="5"/>
  <c r="Y1053" i="5"/>
  <c r="Y1054" i="5"/>
  <c r="Y1055" i="5"/>
  <c r="Y1056" i="5"/>
  <c r="Y1057" i="5"/>
  <c r="Y1058" i="5"/>
  <c r="Y1059" i="5"/>
  <c r="Y1060" i="5"/>
  <c r="Y1061" i="5"/>
  <c r="Y1062" i="5"/>
  <c r="Y1063" i="5"/>
  <c r="Y1064" i="5"/>
  <c r="Y1065" i="5"/>
  <c r="Y1066" i="5"/>
  <c r="Y1067" i="5"/>
  <c r="Y1068" i="5"/>
  <c r="Y1069" i="5"/>
  <c r="Y1070" i="5"/>
  <c r="Y1071" i="5"/>
  <c r="Y1072" i="5"/>
  <c r="Y1073" i="5"/>
  <c r="Y1074" i="5"/>
  <c r="Y1075" i="5"/>
  <c r="Y1076" i="5"/>
  <c r="Y1077" i="5"/>
  <c r="Y1078" i="5"/>
  <c r="Y1079" i="5"/>
  <c r="Y1080" i="5"/>
  <c r="Y1081" i="5"/>
  <c r="Y1082" i="5"/>
  <c r="Y1083" i="5"/>
  <c r="Y1084" i="5"/>
  <c r="Y1085" i="5"/>
  <c r="Y1086" i="5"/>
  <c r="Y1087" i="5"/>
  <c r="Y1088" i="5"/>
  <c r="Y1089" i="5"/>
  <c r="Y1090" i="5"/>
  <c r="Y1091" i="5"/>
  <c r="Y1092" i="5"/>
  <c r="Y1093" i="5"/>
  <c r="Y1094" i="5"/>
  <c r="Y1095" i="5"/>
  <c r="Y1096" i="5"/>
  <c r="Y1097" i="5"/>
  <c r="Y1098" i="5"/>
  <c r="Y1099" i="5"/>
  <c r="Y1100" i="5"/>
  <c r="Y1101" i="5"/>
  <c r="Y1102" i="5"/>
  <c r="Y1103" i="5"/>
  <c r="Y1104" i="5"/>
  <c r="Y1105" i="5"/>
  <c r="Y1106" i="5"/>
  <c r="Y1107" i="5"/>
  <c r="Y1108" i="5"/>
  <c r="Y1109" i="5"/>
  <c r="Y1110" i="5"/>
  <c r="Y1111" i="5"/>
  <c r="Y1112" i="5"/>
  <c r="Y1113" i="5"/>
  <c r="Y1114" i="5"/>
  <c r="Y1115" i="5"/>
  <c r="Y1116" i="5"/>
  <c r="Y1117" i="5"/>
  <c r="Y1118" i="5"/>
  <c r="Y1119" i="5"/>
  <c r="Y1120" i="5"/>
  <c r="Y1121" i="5"/>
  <c r="Y1122" i="5"/>
  <c r="Y1123" i="5"/>
  <c r="Y1124" i="5"/>
  <c r="Y1125" i="5"/>
  <c r="Y1126" i="5"/>
  <c r="Y1127" i="5"/>
  <c r="Y1128" i="5"/>
  <c r="Y1129" i="5"/>
  <c r="Y1130" i="5"/>
  <c r="Y1131" i="5"/>
  <c r="Y1132" i="5"/>
  <c r="Y1133" i="5"/>
  <c r="Y1134" i="5"/>
  <c r="Y1135" i="5"/>
  <c r="Y1136" i="5"/>
  <c r="Y1137" i="5"/>
  <c r="Y1138" i="5"/>
  <c r="Y1139" i="5"/>
  <c r="Y1140" i="5"/>
  <c r="Y1141" i="5"/>
  <c r="Y1142" i="5"/>
  <c r="Y1143" i="5"/>
  <c r="Y1144" i="5"/>
  <c r="Y1145" i="5"/>
  <c r="Y1146" i="5"/>
  <c r="Y1147" i="5"/>
  <c r="Y1148" i="5"/>
  <c r="Y1149" i="5"/>
  <c r="Y1150" i="5"/>
  <c r="Y1151" i="5"/>
  <c r="Y1152" i="5"/>
  <c r="Y1153" i="5"/>
  <c r="Y1154" i="5"/>
  <c r="Y1155" i="5"/>
  <c r="Y4" i="5"/>
  <c r="U6" i="7" l="1"/>
  <c r="U5" i="7"/>
  <c r="V5" i="5"/>
  <c r="V6" i="5"/>
  <c r="V7" i="5"/>
  <c r="V8" i="5"/>
  <c r="V9" i="5"/>
  <c r="V10" i="5"/>
  <c r="V11" i="5"/>
  <c r="V12" i="5"/>
  <c r="V13" i="5"/>
  <c r="V14" i="5"/>
  <c r="V15" i="5"/>
  <c r="V16" i="5"/>
  <c r="V17" i="5"/>
  <c r="V18" i="5"/>
  <c r="V19" i="5"/>
  <c r="V20" i="5"/>
  <c r="V21" i="5"/>
  <c r="V22" i="5"/>
  <c r="V23" i="5"/>
  <c r="V24" i="5"/>
  <c r="V25" i="5"/>
  <c r="V26" i="5"/>
  <c r="V27" i="5"/>
  <c r="V28" i="5"/>
  <c r="V29" i="5"/>
  <c r="V30" i="5"/>
  <c r="V31" i="5"/>
  <c r="V32" i="5"/>
  <c r="V33" i="5"/>
  <c r="V34" i="5"/>
  <c r="V35" i="5"/>
  <c r="V36" i="5"/>
  <c r="V37" i="5"/>
  <c r="V38" i="5"/>
  <c r="V39" i="5"/>
  <c r="V40" i="5"/>
  <c r="V41" i="5"/>
  <c r="V42" i="5"/>
  <c r="V43" i="5"/>
  <c r="V44" i="5"/>
  <c r="V45" i="5"/>
  <c r="V46" i="5"/>
  <c r="V47" i="5"/>
  <c r="V48" i="5"/>
  <c r="V49" i="5"/>
  <c r="V50" i="5"/>
  <c r="V51" i="5"/>
  <c r="V52" i="5"/>
  <c r="V53" i="5"/>
  <c r="V54" i="5"/>
  <c r="V55" i="5"/>
  <c r="V56" i="5"/>
  <c r="V57" i="5"/>
  <c r="V58" i="5"/>
  <c r="V59" i="5"/>
  <c r="V60" i="5"/>
  <c r="V61" i="5"/>
  <c r="V62" i="5"/>
  <c r="V63" i="5"/>
  <c r="V64" i="5"/>
  <c r="V65" i="5"/>
  <c r="V66" i="5"/>
  <c r="V67" i="5"/>
  <c r="V68" i="5"/>
  <c r="V69" i="5"/>
  <c r="V70" i="5"/>
  <c r="V71" i="5"/>
  <c r="V72" i="5"/>
  <c r="V73" i="5"/>
  <c r="V74" i="5"/>
  <c r="V75" i="5"/>
  <c r="V76" i="5"/>
  <c r="V77" i="5"/>
  <c r="V78" i="5"/>
  <c r="V79" i="5"/>
  <c r="V80" i="5"/>
  <c r="V81" i="5"/>
  <c r="V82" i="5"/>
  <c r="V83" i="5"/>
  <c r="V84" i="5"/>
  <c r="V85" i="5"/>
  <c r="V86" i="5"/>
  <c r="V87" i="5"/>
  <c r="V88" i="5"/>
  <c r="V89" i="5"/>
  <c r="V90" i="5"/>
  <c r="V91" i="5"/>
  <c r="V92" i="5"/>
  <c r="V93" i="5"/>
  <c r="V94" i="5"/>
  <c r="V95" i="5"/>
  <c r="V96" i="5"/>
  <c r="V97" i="5"/>
  <c r="V98" i="5"/>
  <c r="V99" i="5"/>
  <c r="V100" i="5"/>
  <c r="V101" i="5"/>
  <c r="V102" i="5"/>
  <c r="V103" i="5"/>
  <c r="V104" i="5"/>
  <c r="V105" i="5"/>
  <c r="V106" i="5"/>
  <c r="V107" i="5"/>
  <c r="V108" i="5"/>
  <c r="V109" i="5"/>
  <c r="V110" i="5"/>
  <c r="V111" i="5"/>
  <c r="V112" i="5"/>
  <c r="V113" i="5"/>
  <c r="V114" i="5"/>
  <c r="V115" i="5"/>
  <c r="V116" i="5"/>
  <c r="V117" i="5"/>
  <c r="V118" i="5"/>
  <c r="V119" i="5"/>
  <c r="V120" i="5"/>
  <c r="V121" i="5"/>
  <c r="V122" i="5"/>
  <c r="V123" i="5"/>
  <c r="V124" i="5"/>
  <c r="V125" i="5"/>
  <c r="V126" i="5"/>
  <c r="V127" i="5"/>
  <c r="V128" i="5"/>
  <c r="V129" i="5"/>
  <c r="V130" i="5"/>
  <c r="V131" i="5"/>
  <c r="V132" i="5"/>
  <c r="V133" i="5"/>
  <c r="V134" i="5"/>
  <c r="V135" i="5"/>
  <c r="V136" i="5"/>
  <c r="V137" i="5"/>
  <c r="V138" i="5"/>
  <c r="V139" i="5"/>
  <c r="V140" i="5"/>
  <c r="V141" i="5"/>
  <c r="V142" i="5"/>
  <c r="V143" i="5"/>
  <c r="V144" i="5"/>
  <c r="V145" i="5"/>
  <c r="V146" i="5"/>
  <c r="V147" i="5"/>
  <c r="V148" i="5"/>
  <c r="V149" i="5"/>
  <c r="V150" i="5"/>
  <c r="V151" i="5"/>
  <c r="V152" i="5"/>
  <c r="V153" i="5"/>
  <c r="V154" i="5"/>
  <c r="V155" i="5"/>
  <c r="V156" i="5"/>
  <c r="V157" i="5"/>
  <c r="V158" i="5"/>
  <c r="V159" i="5"/>
  <c r="V160" i="5"/>
  <c r="V161" i="5"/>
  <c r="V162" i="5"/>
  <c r="V163" i="5"/>
  <c r="V164" i="5"/>
  <c r="V165" i="5"/>
  <c r="V166" i="5"/>
  <c r="V167" i="5"/>
  <c r="V168" i="5"/>
  <c r="V169" i="5"/>
  <c r="V170" i="5"/>
  <c r="V171" i="5"/>
  <c r="V172" i="5"/>
  <c r="V173" i="5"/>
  <c r="V174" i="5"/>
  <c r="V175" i="5"/>
  <c r="V176" i="5"/>
  <c r="V177" i="5"/>
  <c r="V178" i="5"/>
  <c r="V179" i="5"/>
  <c r="V180" i="5"/>
  <c r="V181" i="5"/>
  <c r="V182" i="5"/>
  <c r="V183" i="5"/>
  <c r="V184" i="5"/>
  <c r="V185" i="5"/>
  <c r="V186" i="5"/>
  <c r="V187" i="5"/>
  <c r="V188" i="5"/>
  <c r="V189" i="5"/>
  <c r="V190" i="5"/>
  <c r="V191" i="5"/>
  <c r="V192" i="5"/>
  <c r="V193" i="5"/>
  <c r="V194" i="5"/>
  <c r="V195" i="5"/>
  <c r="V196" i="5"/>
  <c r="V197" i="5"/>
  <c r="V198" i="5"/>
  <c r="V199" i="5"/>
  <c r="V200" i="5"/>
  <c r="V201" i="5"/>
  <c r="V202" i="5"/>
  <c r="V203" i="5"/>
  <c r="V204" i="5"/>
  <c r="V205" i="5"/>
  <c r="V206" i="5"/>
  <c r="V207" i="5"/>
  <c r="V208" i="5"/>
  <c r="V209" i="5"/>
  <c r="V210" i="5"/>
  <c r="V211" i="5"/>
  <c r="V212" i="5"/>
  <c r="V213" i="5"/>
  <c r="V214" i="5"/>
  <c r="V215" i="5"/>
  <c r="V216" i="5"/>
  <c r="V217" i="5"/>
  <c r="V218" i="5"/>
  <c r="V219" i="5"/>
  <c r="V220" i="5"/>
  <c r="V221" i="5"/>
  <c r="V222" i="5"/>
  <c r="V223" i="5"/>
  <c r="V224" i="5"/>
  <c r="V225" i="5"/>
  <c r="V226" i="5"/>
  <c r="V227" i="5"/>
  <c r="V228" i="5"/>
  <c r="V229" i="5"/>
  <c r="V230" i="5"/>
  <c r="V231" i="5"/>
  <c r="V232" i="5"/>
  <c r="V233" i="5"/>
  <c r="V234" i="5"/>
  <c r="V235" i="5"/>
  <c r="V236" i="5"/>
  <c r="V237" i="5"/>
  <c r="V238" i="5"/>
  <c r="V239" i="5"/>
  <c r="V240" i="5"/>
  <c r="V241" i="5"/>
  <c r="V242" i="5"/>
  <c r="V243" i="5"/>
  <c r="V244" i="5"/>
  <c r="V245" i="5"/>
  <c r="V246" i="5"/>
  <c r="V247" i="5"/>
  <c r="V248" i="5"/>
  <c r="V249" i="5"/>
  <c r="V250" i="5"/>
  <c r="V251" i="5"/>
  <c r="V252" i="5"/>
  <c r="V253" i="5"/>
  <c r="V254" i="5"/>
  <c r="V255" i="5"/>
  <c r="V256" i="5"/>
  <c r="V257" i="5"/>
  <c r="V258" i="5"/>
  <c r="V259" i="5"/>
  <c r="V260" i="5"/>
  <c r="V261" i="5"/>
  <c r="V262" i="5"/>
  <c r="V263" i="5"/>
  <c r="V264" i="5"/>
  <c r="V265" i="5"/>
  <c r="V266" i="5"/>
  <c r="V267" i="5"/>
  <c r="V268" i="5"/>
  <c r="V269" i="5"/>
  <c r="V270" i="5"/>
  <c r="V271" i="5"/>
  <c r="V272" i="5"/>
  <c r="V273" i="5"/>
  <c r="V274" i="5"/>
  <c r="V275" i="5"/>
  <c r="V276" i="5"/>
  <c r="V277" i="5"/>
  <c r="V278" i="5"/>
  <c r="V279" i="5"/>
  <c r="V280" i="5"/>
  <c r="V281" i="5"/>
  <c r="V282" i="5"/>
  <c r="V283" i="5"/>
  <c r="V284" i="5"/>
  <c r="V285" i="5"/>
  <c r="V286" i="5"/>
  <c r="V287" i="5"/>
  <c r="V288" i="5"/>
  <c r="V289" i="5"/>
  <c r="V290" i="5"/>
  <c r="V291" i="5"/>
  <c r="V292" i="5"/>
  <c r="V293" i="5"/>
  <c r="V294" i="5"/>
  <c r="V295" i="5"/>
  <c r="V296" i="5"/>
  <c r="V297" i="5"/>
  <c r="V298" i="5"/>
  <c r="V299" i="5"/>
  <c r="V300" i="5"/>
  <c r="V301" i="5"/>
  <c r="V302" i="5"/>
  <c r="V303" i="5"/>
  <c r="V304" i="5"/>
  <c r="V305" i="5"/>
  <c r="V306" i="5"/>
  <c r="V307" i="5"/>
  <c r="V308" i="5"/>
  <c r="V309" i="5"/>
  <c r="V310" i="5"/>
  <c r="V311" i="5"/>
  <c r="V312" i="5"/>
  <c r="V313" i="5"/>
  <c r="V314" i="5"/>
  <c r="V315" i="5"/>
  <c r="V316" i="5"/>
  <c r="V317" i="5"/>
  <c r="V318" i="5"/>
  <c r="V319" i="5"/>
  <c r="V320" i="5"/>
  <c r="V321" i="5"/>
  <c r="V322" i="5"/>
  <c r="V323" i="5"/>
  <c r="V324" i="5"/>
  <c r="V325" i="5"/>
  <c r="V326" i="5"/>
  <c r="V327" i="5"/>
  <c r="V328" i="5"/>
  <c r="V329" i="5"/>
  <c r="V330" i="5"/>
  <c r="V331" i="5"/>
  <c r="V332" i="5"/>
  <c r="V333" i="5"/>
  <c r="V334" i="5"/>
  <c r="V335" i="5"/>
  <c r="V336" i="5"/>
  <c r="V337" i="5"/>
  <c r="V338" i="5"/>
  <c r="V339" i="5"/>
  <c r="V340" i="5"/>
  <c r="V341" i="5"/>
  <c r="V342" i="5"/>
  <c r="V343" i="5"/>
  <c r="V344" i="5"/>
  <c r="V345" i="5"/>
  <c r="V346" i="5"/>
  <c r="V347" i="5"/>
  <c r="V348" i="5"/>
  <c r="V349" i="5"/>
  <c r="V350" i="5"/>
  <c r="V351" i="5"/>
  <c r="V352" i="5"/>
  <c r="V353" i="5"/>
  <c r="V354" i="5"/>
  <c r="V355" i="5"/>
  <c r="V356" i="5"/>
  <c r="V357" i="5"/>
  <c r="V358" i="5"/>
  <c r="V359" i="5"/>
  <c r="V360" i="5"/>
  <c r="V361" i="5"/>
  <c r="V362" i="5"/>
  <c r="V363" i="5"/>
  <c r="V364" i="5"/>
  <c r="V365" i="5"/>
  <c r="V366" i="5"/>
  <c r="V367" i="5"/>
  <c r="V368" i="5"/>
  <c r="V369" i="5"/>
  <c r="V370" i="5"/>
  <c r="V371" i="5"/>
  <c r="V372" i="5"/>
  <c r="V373" i="5"/>
  <c r="V374" i="5"/>
  <c r="V375" i="5"/>
  <c r="V376" i="5"/>
  <c r="V377" i="5"/>
  <c r="V378" i="5"/>
  <c r="V379" i="5"/>
  <c r="V380" i="5"/>
  <c r="V381" i="5"/>
  <c r="V382" i="5"/>
  <c r="V383" i="5"/>
  <c r="V384" i="5"/>
  <c r="V385" i="5"/>
  <c r="V386" i="5"/>
  <c r="V387" i="5"/>
  <c r="V388" i="5"/>
  <c r="V389" i="5"/>
  <c r="V390" i="5"/>
  <c r="V391" i="5"/>
  <c r="V392" i="5"/>
  <c r="V393" i="5"/>
  <c r="V394" i="5"/>
  <c r="V395" i="5"/>
  <c r="V396" i="5"/>
  <c r="V397" i="5"/>
  <c r="V398" i="5"/>
  <c r="V399" i="5"/>
  <c r="V400" i="5"/>
  <c r="V401" i="5"/>
  <c r="V402" i="5"/>
  <c r="V403" i="5"/>
  <c r="V404" i="5"/>
  <c r="V405" i="5"/>
  <c r="V406" i="5"/>
  <c r="V407" i="5"/>
  <c r="V408" i="5"/>
  <c r="V409" i="5"/>
  <c r="V410" i="5"/>
  <c r="V411" i="5"/>
  <c r="V412" i="5"/>
  <c r="V413" i="5"/>
  <c r="V414" i="5"/>
  <c r="V415" i="5"/>
  <c r="V416" i="5"/>
  <c r="V417" i="5"/>
  <c r="V418" i="5"/>
  <c r="V419" i="5"/>
  <c r="V420" i="5"/>
  <c r="V421" i="5"/>
  <c r="V422" i="5"/>
  <c r="V423" i="5"/>
  <c r="V424" i="5"/>
  <c r="V425" i="5"/>
  <c r="V426" i="5"/>
  <c r="V427" i="5"/>
  <c r="V428" i="5"/>
  <c r="V429" i="5"/>
  <c r="V430" i="5"/>
  <c r="V431" i="5"/>
  <c r="V432" i="5"/>
  <c r="V433" i="5"/>
  <c r="V434" i="5"/>
  <c r="V435" i="5"/>
  <c r="V436" i="5"/>
  <c r="V437" i="5"/>
  <c r="V438" i="5"/>
  <c r="V439" i="5"/>
  <c r="V440" i="5"/>
  <c r="V441" i="5"/>
  <c r="V442" i="5"/>
  <c r="V443" i="5"/>
  <c r="V444" i="5"/>
  <c r="V445" i="5"/>
  <c r="V446" i="5"/>
  <c r="V447" i="5"/>
  <c r="V448" i="5"/>
  <c r="V449" i="5"/>
  <c r="V450" i="5"/>
  <c r="V451" i="5"/>
  <c r="V452" i="5"/>
  <c r="V453" i="5"/>
  <c r="V454" i="5"/>
  <c r="V455" i="5"/>
  <c r="V456" i="5"/>
  <c r="V457" i="5"/>
  <c r="V458" i="5"/>
  <c r="V459" i="5"/>
  <c r="V460" i="5"/>
  <c r="V461" i="5"/>
  <c r="V462" i="5"/>
  <c r="V463" i="5"/>
  <c r="V464" i="5"/>
  <c r="V465" i="5"/>
  <c r="V466" i="5"/>
  <c r="V467" i="5"/>
  <c r="V468" i="5"/>
  <c r="V469" i="5"/>
  <c r="V470" i="5"/>
  <c r="V471" i="5"/>
  <c r="V472" i="5"/>
  <c r="V473" i="5"/>
  <c r="V474" i="5"/>
  <c r="V475" i="5"/>
  <c r="V476" i="5"/>
  <c r="V477" i="5"/>
  <c r="V478" i="5"/>
  <c r="V479" i="5"/>
  <c r="V480" i="5"/>
  <c r="V481" i="5"/>
  <c r="V482" i="5"/>
  <c r="V483" i="5"/>
  <c r="V484" i="5"/>
  <c r="V485" i="5"/>
  <c r="V486" i="5"/>
  <c r="V487" i="5"/>
  <c r="V488" i="5"/>
  <c r="V489" i="5"/>
  <c r="V490" i="5"/>
  <c r="V491" i="5"/>
  <c r="V492" i="5"/>
  <c r="V493" i="5"/>
  <c r="V494" i="5"/>
  <c r="V495" i="5"/>
  <c r="V496" i="5"/>
  <c r="V497" i="5"/>
  <c r="V498" i="5"/>
  <c r="V499" i="5"/>
  <c r="V500" i="5"/>
  <c r="V501" i="5"/>
  <c r="V502" i="5"/>
  <c r="V503" i="5"/>
  <c r="V504" i="5"/>
  <c r="V505" i="5"/>
  <c r="V506" i="5"/>
  <c r="V507" i="5"/>
  <c r="V508" i="5"/>
  <c r="V509" i="5"/>
  <c r="V510" i="5"/>
  <c r="V511" i="5"/>
  <c r="V512" i="5"/>
  <c r="V513" i="5"/>
  <c r="V514" i="5"/>
  <c r="V515" i="5"/>
  <c r="V516" i="5"/>
  <c r="V517" i="5"/>
  <c r="V518" i="5"/>
  <c r="V519" i="5"/>
  <c r="V520" i="5"/>
  <c r="V521" i="5"/>
  <c r="V522" i="5"/>
  <c r="V523" i="5"/>
  <c r="V524" i="5"/>
  <c r="V525" i="5"/>
  <c r="V526" i="5"/>
  <c r="V527" i="5"/>
  <c r="V528" i="5"/>
  <c r="V529" i="5"/>
  <c r="V530" i="5"/>
  <c r="V531" i="5"/>
  <c r="V532" i="5"/>
  <c r="V533" i="5"/>
  <c r="V534" i="5"/>
  <c r="V535" i="5"/>
  <c r="V536" i="5"/>
  <c r="V537" i="5"/>
  <c r="V538" i="5"/>
  <c r="V539" i="5"/>
  <c r="V540" i="5"/>
  <c r="V541" i="5"/>
  <c r="V542" i="5"/>
  <c r="V543" i="5"/>
  <c r="V544" i="5"/>
  <c r="V545" i="5"/>
  <c r="V546" i="5"/>
  <c r="V547" i="5"/>
  <c r="V548" i="5"/>
  <c r="V549" i="5"/>
  <c r="V550" i="5"/>
  <c r="V551" i="5"/>
  <c r="V552" i="5"/>
  <c r="V553" i="5"/>
  <c r="V554" i="5"/>
  <c r="V555" i="5"/>
  <c r="V556" i="5"/>
  <c r="V557" i="5"/>
  <c r="V558" i="5"/>
  <c r="V559" i="5"/>
  <c r="V560" i="5"/>
  <c r="V561" i="5"/>
  <c r="V562" i="5"/>
  <c r="V563" i="5"/>
  <c r="V564" i="5"/>
  <c r="V565" i="5"/>
  <c r="V566" i="5"/>
  <c r="V567" i="5"/>
  <c r="V568" i="5"/>
  <c r="V569" i="5"/>
  <c r="V570" i="5"/>
  <c r="V571" i="5"/>
  <c r="V572" i="5"/>
  <c r="V573" i="5"/>
  <c r="V574" i="5"/>
  <c r="V575" i="5"/>
  <c r="V576" i="5"/>
  <c r="V577" i="5"/>
  <c r="V578" i="5"/>
  <c r="V579" i="5"/>
  <c r="V580" i="5"/>
  <c r="V581" i="5"/>
  <c r="V582" i="5"/>
  <c r="V583" i="5"/>
  <c r="V584" i="5"/>
  <c r="V585" i="5"/>
  <c r="V586" i="5"/>
  <c r="V587" i="5"/>
  <c r="V588" i="5"/>
  <c r="V589" i="5"/>
  <c r="V590" i="5"/>
  <c r="V591" i="5"/>
  <c r="V592" i="5"/>
  <c r="V593" i="5"/>
  <c r="V594" i="5"/>
  <c r="V595" i="5"/>
  <c r="V596" i="5"/>
  <c r="V597" i="5"/>
  <c r="V598" i="5"/>
  <c r="V599" i="5"/>
  <c r="V600" i="5"/>
  <c r="V601" i="5"/>
  <c r="V602" i="5"/>
  <c r="V603" i="5"/>
  <c r="V604" i="5"/>
  <c r="V605" i="5"/>
  <c r="V606" i="5"/>
  <c r="V607" i="5"/>
  <c r="V608" i="5"/>
  <c r="V609" i="5"/>
  <c r="V610" i="5"/>
  <c r="V611" i="5"/>
  <c r="V612" i="5"/>
  <c r="V613" i="5"/>
  <c r="V614" i="5"/>
  <c r="V615" i="5"/>
  <c r="V616" i="5"/>
  <c r="V617" i="5"/>
  <c r="V618" i="5"/>
  <c r="V619" i="5"/>
  <c r="V620" i="5"/>
  <c r="V621" i="5"/>
  <c r="V622" i="5"/>
  <c r="V623" i="5"/>
  <c r="V624" i="5"/>
  <c r="V625" i="5"/>
  <c r="V626" i="5"/>
  <c r="V627" i="5"/>
  <c r="V628" i="5"/>
  <c r="V629" i="5"/>
  <c r="V630" i="5"/>
  <c r="V631" i="5"/>
  <c r="V632" i="5"/>
  <c r="V633" i="5"/>
  <c r="V634" i="5"/>
  <c r="V635" i="5"/>
  <c r="V636" i="5"/>
  <c r="V637" i="5"/>
  <c r="V638" i="5"/>
  <c r="V639" i="5"/>
  <c r="V640" i="5"/>
  <c r="V641" i="5"/>
  <c r="V642" i="5"/>
  <c r="V643" i="5"/>
  <c r="V644" i="5"/>
  <c r="V645" i="5"/>
  <c r="V646" i="5"/>
  <c r="V647" i="5"/>
  <c r="V648" i="5"/>
  <c r="V649" i="5"/>
  <c r="V650" i="5"/>
  <c r="V651" i="5"/>
  <c r="V652" i="5"/>
  <c r="V653" i="5"/>
  <c r="V654" i="5"/>
  <c r="V655" i="5"/>
  <c r="V656" i="5"/>
  <c r="V657" i="5"/>
  <c r="V658" i="5"/>
  <c r="V659" i="5"/>
  <c r="V660" i="5"/>
  <c r="V661" i="5"/>
  <c r="V662" i="5"/>
  <c r="V663" i="5"/>
  <c r="V664" i="5"/>
  <c r="V665" i="5"/>
  <c r="V666" i="5"/>
  <c r="V667" i="5"/>
  <c r="V668" i="5"/>
  <c r="V669" i="5"/>
  <c r="V670" i="5"/>
  <c r="V671" i="5"/>
  <c r="V672" i="5"/>
  <c r="V673" i="5"/>
  <c r="V674" i="5"/>
  <c r="V675" i="5"/>
  <c r="V676" i="5"/>
  <c r="V677" i="5"/>
  <c r="V678" i="5"/>
  <c r="V679" i="5"/>
  <c r="V680" i="5"/>
  <c r="V681" i="5"/>
  <c r="V682" i="5"/>
  <c r="V683" i="5"/>
  <c r="V684" i="5"/>
  <c r="V685" i="5"/>
  <c r="V686" i="5"/>
  <c r="V687" i="5"/>
  <c r="V688" i="5"/>
  <c r="V689" i="5"/>
  <c r="V690" i="5"/>
  <c r="V691" i="5"/>
  <c r="V692" i="5"/>
  <c r="V693" i="5"/>
  <c r="V694" i="5"/>
  <c r="V695" i="5"/>
  <c r="V696" i="5"/>
  <c r="V697" i="5"/>
  <c r="V698" i="5"/>
  <c r="V699" i="5"/>
  <c r="V700" i="5"/>
  <c r="V701" i="5"/>
  <c r="V702" i="5"/>
  <c r="V703" i="5"/>
  <c r="V704" i="5"/>
  <c r="V705" i="5"/>
  <c r="V706" i="5"/>
  <c r="V707" i="5"/>
  <c r="V708" i="5"/>
  <c r="V709" i="5"/>
  <c r="V710" i="5"/>
  <c r="V711" i="5"/>
  <c r="V712" i="5"/>
  <c r="V713" i="5"/>
  <c r="V714" i="5"/>
  <c r="V715" i="5"/>
  <c r="V716" i="5"/>
  <c r="V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V743" i="5"/>
  <c r="V744" i="5"/>
  <c r="V745" i="5"/>
  <c r="V746" i="5"/>
  <c r="V747" i="5"/>
  <c r="V748" i="5"/>
  <c r="V749" i="5"/>
  <c r="V750" i="5"/>
  <c r="V751" i="5"/>
  <c r="V752" i="5"/>
  <c r="V753" i="5"/>
  <c r="V754" i="5"/>
  <c r="V755" i="5"/>
  <c r="V756" i="5"/>
  <c r="V757" i="5"/>
  <c r="V758" i="5"/>
  <c r="V759" i="5"/>
  <c r="V760" i="5"/>
  <c r="V761" i="5"/>
  <c r="V762" i="5"/>
  <c r="V763" i="5"/>
  <c r="V764" i="5"/>
  <c r="V765" i="5"/>
  <c r="V766" i="5"/>
  <c r="V767" i="5"/>
  <c r="V768" i="5"/>
  <c r="V769" i="5"/>
  <c r="V770" i="5"/>
  <c r="V771" i="5"/>
  <c r="V772" i="5"/>
  <c r="V773" i="5"/>
  <c r="V774" i="5"/>
  <c r="V775" i="5"/>
  <c r="V776" i="5"/>
  <c r="V777" i="5"/>
  <c r="V778" i="5"/>
  <c r="V779" i="5"/>
  <c r="V780" i="5"/>
  <c r="V781" i="5"/>
  <c r="V782" i="5"/>
  <c r="V783" i="5"/>
  <c r="V784" i="5"/>
  <c r="V785" i="5"/>
  <c r="V786" i="5"/>
  <c r="V787" i="5"/>
  <c r="V788" i="5"/>
  <c r="V789" i="5"/>
  <c r="V790" i="5"/>
  <c r="V791" i="5"/>
  <c r="V792" i="5"/>
  <c r="V793" i="5"/>
  <c r="V794" i="5"/>
  <c r="V795" i="5"/>
  <c r="V796" i="5"/>
  <c r="V797" i="5"/>
  <c r="V798" i="5"/>
  <c r="V799" i="5"/>
  <c r="V800" i="5"/>
  <c r="V801" i="5"/>
  <c r="V802" i="5"/>
  <c r="V803" i="5"/>
  <c r="V804" i="5"/>
  <c r="V805" i="5"/>
  <c r="V806" i="5"/>
  <c r="V807" i="5"/>
  <c r="V808" i="5"/>
  <c r="V809" i="5"/>
  <c r="V810" i="5"/>
  <c r="V811" i="5"/>
  <c r="V812" i="5"/>
  <c r="V813" i="5"/>
  <c r="V814" i="5"/>
  <c r="V815" i="5"/>
  <c r="V816" i="5"/>
  <c r="V817" i="5"/>
  <c r="V818" i="5"/>
  <c r="V819" i="5"/>
  <c r="V820" i="5"/>
  <c r="V821" i="5"/>
  <c r="V822" i="5"/>
  <c r="V823" i="5"/>
  <c r="V824" i="5"/>
  <c r="V825" i="5"/>
  <c r="V826" i="5"/>
  <c r="V827" i="5"/>
  <c r="V828" i="5"/>
  <c r="V829" i="5"/>
  <c r="V830" i="5"/>
  <c r="V831" i="5"/>
  <c r="V832" i="5"/>
  <c r="V833" i="5"/>
  <c r="V834" i="5"/>
  <c r="V835" i="5"/>
  <c r="V836" i="5"/>
  <c r="V837" i="5"/>
  <c r="V838" i="5"/>
  <c r="V839" i="5"/>
  <c r="V840" i="5"/>
  <c r="V841" i="5"/>
  <c r="V842" i="5"/>
  <c r="V843" i="5"/>
  <c r="V844" i="5"/>
  <c r="V845" i="5"/>
  <c r="V846" i="5"/>
  <c r="V847" i="5"/>
  <c r="V848" i="5"/>
  <c r="V849" i="5"/>
  <c r="V850" i="5"/>
  <c r="V851" i="5"/>
  <c r="V852" i="5"/>
  <c r="V853" i="5"/>
  <c r="V854" i="5"/>
  <c r="V855" i="5"/>
  <c r="V856" i="5"/>
  <c r="V857" i="5"/>
  <c r="V858" i="5"/>
  <c r="V859" i="5"/>
  <c r="V860" i="5"/>
  <c r="V861" i="5"/>
  <c r="V862" i="5"/>
  <c r="V863" i="5"/>
  <c r="V864" i="5"/>
  <c r="V865" i="5"/>
  <c r="V866" i="5"/>
  <c r="V867" i="5"/>
  <c r="V868" i="5"/>
  <c r="V869" i="5"/>
  <c r="V870" i="5"/>
  <c r="V871" i="5"/>
  <c r="V872" i="5"/>
  <c r="V873" i="5"/>
  <c r="V874" i="5"/>
  <c r="V875" i="5"/>
  <c r="V876" i="5"/>
  <c r="V877" i="5"/>
  <c r="V878" i="5"/>
  <c r="V879" i="5"/>
  <c r="V880" i="5"/>
  <c r="V881" i="5"/>
  <c r="V882" i="5"/>
  <c r="V883" i="5"/>
  <c r="V884" i="5"/>
  <c r="V885" i="5"/>
  <c r="V886" i="5"/>
  <c r="V887" i="5"/>
  <c r="V888" i="5"/>
  <c r="V889" i="5"/>
  <c r="V890" i="5"/>
  <c r="V891" i="5"/>
  <c r="V892" i="5"/>
  <c r="V893" i="5"/>
  <c r="V894" i="5"/>
  <c r="V895" i="5"/>
  <c r="V896" i="5"/>
  <c r="V897" i="5"/>
  <c r="V898" i="5"/>
  <c r="V899" i="5"/>
  <c r="V900" i="5"/>
  <c r="V901" i="5"/>
  <c r="V902" i="5"/>
  <c r="V903" i="5"/>
  <c r="V904" i="5"/>
  <c r="V905" i="5"/>
  <c r="V906" i="5"/>
  <c r="V907" i="5"/>
  <c r="V908" i="5"/>
  <c r="V909" i="5"/>
  <c r="V910" i="5"/>
  <c r="V911" i="5"/>
  <c r="V912" i="5"/>
  <c r="V913" i="5"/>
  <c r="V914" i="5"/>
  <c r="V915" i="5"/>
  <c r="V916" i="5"/>
  <c r="V917" i="5"/>
  <c r="V918" i="5"/>
  <c r="V919" i="5"/>
  <c r="V920" i="5"/>
  <c r="V921" i="5"/>
  <c r="V922" i="5"/>
  <c r="V923" i="5"/>
  <c r="V924" i="5"/>
  <c r="V925" i="5"/>
  <c r="V926" i="5"/>
  <c r="V927" i="5"/>
  <c r="V928" i="5"/>
  <c r="V929" i="5"/>
  <c r="V930" i="5"/>
  <c r="V931" i="5"/>
  <c r="V932" i="5"/>
  <c r="V933" i="5"/>
  <c r="V934" i="5"/>
  <c r="V935" i="5"/>
  <c r="V936" i="5"/>
  <c r="V937" i="5"/>
  <c r="V938" i="5"/>
  <c r="V939" i="5"/>
  <c r="V940" i="5"/>
  <c r="V941" i="5"/>
  <c r="V942" i="5"/>
  <c r="V943" i="5"/>
  <c r="V944" i="5"/>
  <c r="V945" i="5"/>
  <c r="V946" i="5"/>
  <c r="V947" i="5"/>
  <c r="V948" i="5"/>
  <c r="V949" i="5"/>
  <c r="V950" i="5"/>
  <c r="V951" i="5"/>
  <c r="V952" i="5"/>
  <c r="V953" i="5"/>
  <c r="V954" i="5"/>
  <c r="V955" i="5"/>
  <c r="V956" i="5"/>
  <c r="V957" i="5"/>
  <c r="V958" i="5"/>
  <c r="V959" i="5"/>
  <c r="V960" i="5"/>
  <c r="V961" i="5"/>
  <c r="V962" i="5"/>
  <c r="V963" i="5"/>
  <c r="V964" i="5"/>
  <c r="V965" i="5"/>
  <c r="V966" i="5"/>
  <c r="V967" i="5"/>
  <c r="V968" i="5"/>
  <c r="V969" i="5"/>
  <c r="V970" i="5"/>
  <c r="V971" i="5"/>
  <c r="V972" i="5"/>
  <c r="V973" i="5"/>
  <c r="V974" i="5"/>
  <c r="V975" i="5"/>
  <c r="V976" i="5"/>
  <c r="V977" i="5"/>
  <c r="V978" i="5"/>
  <c r="V979" i="5"/>
  <c r="V980" i="5"/>
  <c r="V981" i="5"/>
  <c r="V982" i="5"/>
  <c r="V983" i="5"/>
  <c r="V984" i="5"/>
  <c r="V985" i="5"/>
  <c r="V986" i="5"/>
  <c r="V987" i="5"/>
  <c r="V988" i="5"/>
  <c r="V989" i="5"/>
  <c r="V990" i="5"/>
  <c r="V991" i="5"/>
  <c r="V992" i="5"/>
  <c r="V993" i="5"/>
  <c r="V994" i="5"/>
  <c r="V995" i="5"/>
  <c r="V996" i="5"/>
  <c r="V997" i="5"/>
  <c r="V998" i="5"/>
  <c r="V999" i="5"/>
  <c r="V1000" i="5"/>
  <c r="V1001" i="5"/>
  <c r="V1002" i="5"/>
  <c r="V1003" i="5"/>
  <c r="V1004" i="5"/>
  <c r="V1005" i="5"/>
  <c r="V1006" i="5"/>
  <c r="V1007" i="5"/>
  <c r="V1008" i="5"/>
  <c r="V1009" i="5"/>
  <c r="V1010" i="5"/>
  <c r="V1011" i="5"/>
  <c r="V1012" i="5"/>
  <c r="V1013" i="5"/>
  <c r="V1014" i="5"/>
  <c r="V1015" i="5"/>
  <c r="V1016" i="5"/>
  <c r="V1017" i="5"/>
  <c r="V1018" i="5"/>
  <c r="V1019" i="5"/>
  <c r="V1020" i="5"/>
  <c r="V1021" i="5"/>
  <c r="V1022" i="5"/>
  <c r="V1023" i="5"/>
  <c r="V1024" i="5"/>
  <c r="V1025" i="5"/>
  <c r="V1026" i="5"/>
  <c r="V1027" i="5"/>
  <c r="V1028" i="5"/>
  <c r="V1029" i="5"/>
  <c r="V1030" i="5"/>
  <c r="V1031" i="5"/>
  <c r="V1032" i="5"/>
  <c r="V1033" i="5"/>
  <c r="V1034" i="5"/>
  <c r="V1035" i="5"/>
  <c r="V1036" i="5"/>
  <c r="V1037" i="5"/>
  <c r="V1038" i="5"/>
  <c r="V1039" i="5"/>
  <c r="V1040" i="5"/>
  <c r="V1041" i="5"/>
  <c r="V1042" i="5"/>
  <c r="V1043" i="5"/>
  <c r="V1044" i="5"/>
  <c r="V1045" i="5"/>
  <c r="V1046" i="5"/>
  <c r="V1047" i="5"/>
  <c r="V1048" i="5"/>
  <c r="V1049" i="5"/>
  <c r="V1050" i="5"/>
  <c r="V1051" i="5"/>
  <c r="V1052" i="5"/>
  <c r="V1053" i="5"/>
  <c r="V1054" i="5"/>
  <c r="V1055" i="5"/>
  <c r="V1056" i="5"/>
  <c r="V1057" i="5"/>
  <c r="V1058" i="5"/>
  <c r="V1059" i="5"/>
  <c r="V1060" i="5"/>
  <c r="V1061" i="5"/>
  <c r="V1062" i="5"/>
  <c r="V1063" i="5"/>
  <c r="V1064" i="5"/>
  <c r="V1065" i="5"/>
  <c r="V1066" i="5"/>
  <c r="V1067" i="5"/>
  <c r="V1068" i="5"/>
  <c r="V1069" i="5"/>
  <c r="V1070" i="5"/>
  <c r="V1071" i="5"/>
  <c r="V1072" i="5"/>
  <c r="V1073" i="5"/>
  <c r="V1074" i="5"/>
  <c r="V1075" i="5"/>
  <c r="V1076" i="5"/>
  <c r="V1077" i="5"/>
  <c r="V1078" i="5"/>
  <c r="V1079" i="5"/>
  <c r="V1080" i="5"/>
  <c r="V1081" i="5"/>
  <c r="V1082" i="5"/>
  <c r="V1083" i="5"/>
  <c r="V1084" i="5"/>
  <c r="V1085" i="5"/>
  <c r="V1086" i="5"/>
  <c r="V1087" i="5"/>
  <c r="V1088" i="5"/>
  <c r="V1089" i="5"/>
  <c r="V1090" i="5"/>
  <c r="V1091" i="5"/>
  <c r="V1092" i="5"/>
  <c r="V1093" i="5"/>
  <c r="V1094" i="5"/>
  <c r="V1095" i="5"/>
  <c r="V1096" i="5"/>
  <c r="V1097" i="5"/>
  <c r="V1098" i="5"/>
  <c r="V1099" i="5"/>
  <c r="V1100" i="5"/>
  <c r="V1101" i="5"/>
  <c r="V1102" i="5"/>
  <c r="V1103" i="5"/>
  <c r="V1104" i="5"/>
  <c r="V1105" i="5"/>
  <c r="V1106" i="5"/>
  <c r="V1107" i="5"/>
  <c r="V1108" i="5"/>
  <c r="V1109" i="5"/>
  <c r="V1110" i="5"/>
  <c r="V1111" i="5"/>
  <c r="V1112" i="5"/>
  <c r="V1113" i="5"/>
  <c r="V1114" i="5"/>
  <c r="V1115" i="5"/>
  <c r="V1116" i="5"/>
  <c r="V1117" i="5"/>
  <c r="V1118" i="5"/>
  <c r="V1119" i="5"/>
  <c r="V1120" i="5"/>
  <c r="V1121" i="5"/>
  <c r="V1122" i="5"/>
  <c r="V1123" i="5"/>
  <c r="V1124" i="5"/>
  <c r="V1125" i="5"/>
  <c r="V1126" i="5"/>
  <c r="V1127" i="5"/>
  <c r="V1128" i="5"/>
  <c r="V1129" i="5"/>
  <c r="V1130" i="5"/>
  <c r="V1131" i="5"/>
  <c r="V1132" i="5"/>
  <c r="V1133" i="5"/>
  <c r="V1134" i="5"/>
  <c r="V1135" i="5"/>
  <c r="V1136" i="5"/>
  <c r="V1137" i="5"/>
  <c r="V1138" i="5"/>
  <c r="V1139" i="5"/>
  <c r="V1140" i="5"/>
  <c r="V1141" i="5"/>
  <c r="V1142" i="5"/>
  <c r="V1143" i="5"/>
  <c r="V1144" i="5"/>
  <c r="V1145" i="5"/>
  <c r="V1146" i="5"/>
  <c r="V1147" i="5"/>
  <c r="V1148" i="5"/>
  <c r="V1149" i="5"/>
  <c r="V1150" i="5"/>
  <c r="V1151" i="5"/>
  <c r="V1152" i="5"/>
  <c r="V1153" i="5"/>
  <c r="V1154" i="5"/>
  <c r="V1155" i="5"/>
  <c r="V4" i="5"/>
  <c r="U5" i="5" l="1"/>
  <c r="U6" i="5"/>
  <c r="U7" i="5"/>
  <c r="U8" i="5"/>
  <c r="U9" i="5"/>
  <c r="U10" i="5"/>
  <c r="U11" i="5"/>
  <c r="U12" i="5"/>
  <c r="U13" i="5"/>
  <c r="U14" i="5"/>
  <c r="U15" i="5"/>
  <c r="U16" i="5"/>
  <c r="U17" i="5"/>
  <c r="U18" i="5"/>
  <c r="U19" i="5"/>
  <c r="U20" i="5"/>
  <c r="U21" i="5"/>
  <c r="U22" i="5"/>
  <c r="U23" i="5"/>
  <c r="U24" i="5"/>
  <c r="U25" i="5"/>
  <c r="U26" i="5"/>
  <c r="U27" i="5"/>
  <c r="U28" i="5"/>
  <c r="U29" i="5"/>
  <c r="U30" i="5"/>
  <c r="U31" i="5"/>
  <c r="U32" i="5"/>
  <c r="U33" i="5"/>
  <c r="U34" i="5"/>
  <c r="U35" i="5"/>
  <c r="U36" i="5"/>
  <c r="U37" i="5"/>
  <c r="U38" i="5"/>
  <c r="U39" i="5"/>
  <c r="U40" i="5"/>
  <c r="U41" i="5"/>
  <c r="U42" i="5"/>
  <c r="U43" i="5"/>
  <c r="U44" i="5"/>
  <c r="U45" i="5"/>
  <c r="U46" i="5"/>
  <c r="U47" i="5"/>
  <c r="U48" i="5"/>
  <c r="U49" i="5"/>
  <c r="U50" i="5"/>
  <c r="U51" i="5"/>
  <c r="U52" i="5"/>
  <c r="U53" i="5"/>
  <c r="U54" i="5"/>
  <c r="U55" i="5"/>
  <c r="U56" i="5"/>
  <c r="U57" i="5"/>
  <c r="U58" i="5"/>
  <c r="U59" i="5"/>
  <c r="U60" i="5"/>
  <c r="U61" i="5"/>
  <c r="U62" i="5"/>
  <c r="U63" i="5"/>
  <c r="U64" i="5"/>
  <c r="U65" i="5"/>
  <c r="U66" i="5"/>
  <c r="U67" i="5"/>
  <c r="U68" i="5"/>
  <c r="U69" i="5"/>
  <c r="U70" i="5"/>
  <c r="U71" i="5"/>
  <c r="U72" i="5"/>
  <c r="U73" i="5"/>
  <c r="U74" i="5"/>
  <c r="U75" i="5"/>
  <c r="U76" i="5"/>
  <c r="U77" i="5"/>
  <c r="U78" i="5"/>
  <c r="U79" i="5"/>
  <c r="U80" i="5"/>
  <c r="U81" i="5"/>
  <c r="U82" i="5"/>
  <c r="U83" i="5"/>
  <c r="U84" i="5"/>
  <c r="U85" i="5"/>
  <c r="U86" i="5"/>
  <c r="U87" i="5"/>
  <c r="U88" i="5"/>
  <c r="U89" i="5"/>
  <c r="U90" i="5"/>
  <c r="U91" i="5"/>
  <c r="U92" i="5"/>
  <c r="U93" i="5"/>
  <c r="U94" i="5"/>
  <c r="U95" i="5"/>
  <c r="U96" i="5"/>
  <c r="U97" i="5"/>
  <c r="U98" i="5"/>
  <c r="U99" i="5"/>
  <c r="U100" i="5"/>
  <c r="U101" i="5"/>
  <c r="U102" i="5"/>
  <c r="U103" i="5"/>
  <c r="U104" i="5"/>
  <c r="U105" i="5"/>
  <c r="U106" i="5"/>
  <c r="U107" i="5"/>
  <c r="U108" i="5"/>
  <c r="U109" i="5"/>
  <c r="U110" i="5"/>
  <c r="U111" i="5"/>
  <c r="U112" i="5"/>
  <c r="U113" i="5"/>
  <c r="U114" i="5"/>
  <c r="U115" i="5"/>
  <c r="U116" i="5"/>
  <c r="U117" i="5"/>
  <c r="U118" i="5"/>
  <c r="U119" i="5"/>
  <c r="U120" i="5"/>
  <c r="U121" i="5"/>
  <c r="U122" i="5"/>
  <c r="U123" i="5"/>
  <c r="U124" i="5"/>
  <c r="U125" i="5"/>
  <c r="U126" i="5"/>
  <c r="U127" i="5"/>
  <c r="U128" i="5"/>
  <c r="U129" i="5"/>
  <c r="U130" i="5"/>
  <c r="U131" i="5"/>
  <c r="U132" i="5"/>
  <c r="U133" i="5"/>
  <c r="U134" i="5"/>
  <c r="U135" i="5"/>
  <c r="U136" i="5"/>
  <c r="U137" i="5"/>
  <c r="U138" i="5"/>
  <c r="U139" i="5"/>
  <c r="U140" i="5"/>
  <c r="U141" i="5"/>
  <c r="U142" i="5"/>
  <c r="U143" i="5"/>
  <c r="U144" i="5"/>
  <c r="U145" i="5"/>
  <c r="U146" i="5"/>
  <c r="U147" i="5"/>
  <c r="U148" i="5"/>
  <c r="U149" i="5"/>
  <c r="U150" i="5"/>
  <c r="U151" i="5"/>
  <c r="U152" i="5"/>
  <c r="U153" i="5"/>
  <c r="U154" i="5"/>
  <c r="U155" i="5"/>
  <c r="U156" i="5"/>
  <c r="U157" i="5"/>
  <c r="U158" i="5"/>
  <c r="U159" i="5"/>
  <c r="U160" i="5"/>
  <c r="U161" i="5"/>
  <c r="U162" i="5"/>
  <c r="U163" i="5"/>
  <c r="U164" i="5"/>
  <c r="U165" i="5"/>
  <c r="U166" i="5"/>
  <c r="U167" i="5"/>
  <c r="U168" i="5"/>
  <c r="U169" i="5"/>
  <c r="U170" i="5"/>
  <c r="U171" i="5"/>
  <c r="U172" i="5"/>
  <c r="U173" i="5"/>
  <c r="U174" i="5"/>
  <c r="U175" i="5"/>
  <c r="U176" i="5"/>
  <c r="U177" i="5"/>
  <c r="U178" i="5"/>
  <c r="U179" i="5"/>
  <c r="U180" i="5"/>
  <c r="U181" i="5"/>
  <c r="U182" i="5"/>
  <c r="U183" i="5"/>
  <c r="U184" i="5"/>
  <c r="U185" i="5"/>
  <c r="U186" i="5"/>
  <c r="U187" i="5"/>
  <c r="U188" i="5"/>
  <c r="U189" i="5"/>
  <c r="U190" i="5"/>
  <c r="U191" i="5"/>
  <c r="U192" i="5"/>
  <c r="U193" i="5"/>
  <c r="U194" i="5"/>
  <c r="U195" i="5"/>
  <c r="U196" i="5"/>
  <c r="U197" i="5"/>
  <c r="U198" i="5"/>
  <c r="U199" i="5"/>
  <c r="U200" i="5"/>
  <c r="U201" i="5"/>
  <c r="U202" i="5"/>
  <c r="U203" i="5"/>
  <c r="U204" i="5"/>
  <c r="U205" i="5"/>
  <c r="U206" i="5"/>
  <c r="U207" i="5"/>
  <c r="U208" i="5"/>
  <c r="U209" i="5"/>
  <c r="U210" i="5"/>
  <c r="U211" i="5"/>
  <c r="U212" i="5"/>
  <c r="U213" i="5"/>
  <c r="U214" i="5"/>
  <c r="U215" i="5"/>
  <c r="U216" i="5"/>
  <c r="U217" i="5"/>
  <c r="U218" i="5"/>
  <c r="U219" i="5"/>
  <c r="U220" i="5"/>
  <c r="U221" i="5"/>
  <c r="U222" i="5"/>
  <c r="U223" i="5"/>
  <c r="U224" i="5"/>
  <c r="U225" i="5"/>
  <c r="U226" i="5"/>
  <c r="U227" i="5"/>
  <c r="U228" i="5"/>
  <c r="U229" i="5"/>
  <c r="U230" i="5"/>
  <c r="U231" i="5"/>
  <c r="U232" i="5"/>
  <c r="U233" i="5"/>
  <c r="U234" i="5"/>
  <c r="U235" i="5"/>
  <c r="U236" i="5"/>
  <c r="U237" i="5"/>
  <c r="U238" i="5"/>
  <c r="U239" i="5"/>
  <c r="U240" i="5"/>
  <c r="U241" i="5"/>
  <c r="U242" i="5"/>
  <c r="U243" i="5"/>
  <c r="U244" i="5"/>
  <c r="U245" i="5"/>
  <c r="U246" i="5"/>
  <c r="U247" i="5"/>
  <c r="U248" i="5"/>
  <c r="U249" i="5"/>
  <c r="U250" i="5"/>
  <c r="U251" i="5"/>
  <c r="U252" i="5"/>
  <c r="U253" i="5"/>
  <c r="U254" i="5"/>
  <c r="U255" i="5"/>
  <c r="U256" i="5"/>
  <c r="U257" i="5"/>
  <c r="U258" i="5"/>
  <c r="U259" i="5"/>
  <c r="U260" i="5"/>
  <c r="U261" i="5"/>
  <c r="U262" i="5"/>
  <c r="U263" i="5"/>
  <c r="U264" i="5"/>
  <c r="U265" i="5"/>
  <c r="U266" i="5"/>
  <c r="U267" i="5"/>
  <c r="U268" i="5"/>
  <c r="U269" i="5"/>
  <c r="U270" i="5"/>
  <c r="U271" i="5"/>
  <c r="U272" i="5"/>
  <c r="U273" i="5"/>
  <c r="U274" i="5"/>
  <c r="U275" i="5"/>
  <c r="U276" i="5"/>
  <c r="U277" i="5"/>
  <c r="U278" i="5"/>
  <c r="U279" i="5"/>
  <c r="U280" i="5"/>
  <c r="U281" i="5"/>
  <c r="U282" i="5"/>
  <c r="U283" i="5"/>
  <c r="U284" i="5"/>
  <c r="U285" i="5"/>
  <c r="U286" i="5"/>
  <c r="U287" i="5"/>
  <c r="U288" i="5"/>
  <c r="U289" i="5"/>
  <c r="U290" i="5"/>
  <c r="U291" i="5"/>
  <c r="U292" i="5"/>
  <c r="U293" i="5"/>
  <c r="U294" i="5"/>
  <c r="U295" i="5"/>
  <c r="U296" i="5"/>
  <c r="U297" i="5"/>
  <c r="U298" i="5"/>
  <c r="U299" i="5"/>
  <c r="U300" i="5"/>
  <c r="U301" i="5"/>
  <c r="U302" i="5"/>
  <c r="U303" i="5"/>
  <c r="U304" i="5"/>
  <c r="U305" i="5"/>
  <c r="U306" i="5"/>
  <c r="U307" i="5"/>
  <c r="U308" i="5"/>
  <c r="U309" i="5"/>
  <c r="U310" i="5"/>
  <c r="U311" i="5"/>
  <c r="U312" i="5"/>
  <c r="U313" i="5"/>
  <c r="U314" i="5"/>
  <c r="U315" i="5"/>
  <c r="U316" i="5"/>
  <c r="U317" i="5"/>
  <c r="U318" i="5"/>
  <c r="U319" i="5"/>
  <c r="U320" i="5"/>
  <c r="U321" i="5"/>
  <c r="U322" i="5"/>
  <c r="U323" i="5"/>
  <c r="U324" i="5"/>
  <c r="U325" i="5"/>
  <c r="U326" i="5"/>
  <c r="U327" i="5"/>
  <c r="U328" i="5"/>
  <c r="U329" i="5"/>
  <c r="U330" i="5"/>
  <c r="U331" i="5"/>
  <c r="U332" i="5"/>
  <c r="U333" i="5"/>
  <c r="U334" i="5"/>
  <c r="U335" i="5"/>
  <c r="U336" i="5"/>
  <c r="U337" i="5"/>
  <c r="U338" i="5"/>
  <c r="U339" i="5"/>
  <c r="U340" i="5"/>
  <c r="U341" i="5"/>
  <c r="U342" i="5"/>
  <c r="U343" i="5"/>
  <c r="U344" i="5"/>
  <c r="U345" i="5"/>
  <c r="U346" i="5"/>
  <c r="U347" i="5"/>
  <c r="U348" i="5"/>
  <c r="U349" i="5"/>
  <c r="U350" i="5"/>
  <c r="U351" i="5"/>
  <c r="U352" i="5"/>
  <c r="U353" i="5"/>
  <c r="U354" i="5"/>
  <c r="U355" i="5"/>
  <c r="U356" i="5"/>
  <c r="U357" i="5"/>
  <c r="U358" i="5"/>
  <c r="U359" i="5"/>
  <c r="U360" i="5"/>
  <c r="U361" i="5"/>
  <c r="U362" i="5"/>
  <c r="U363" i="5"/>
  <c r="U364" i="5"/>
  <c r="U365" i="5"/>
  <c r="U366" i="5"/>
  <c r="U367" i="5"/>
  <c r="U368" i="5"/>
  <c r="U369" i="5"/>
  <c r="U370" i="5"/>
  <c r="U371" i="5"/>
  <c r="U372" i="5"/>
  <c r="U373" i="5"/>
  <c r="U374" i="5"/>
  <c r="U375" i="5"/>
  <c r="U376" i="5"/>
  <c r="U377" i="5"/>
  <c r="U378" i="5"/>
  <c r="U379" i="5"/>
  <c r="U380" i="5"/>
  <c r="U381" i="5"/>
  <c r="U382" i="5"/>
  <c r="U383" i="5"/>
  <c r="U384" i="5"/>
  <c r="U385" i="5"/>
  <c r="U386" i="5"/>
  <c r="U387" i="5"/>
  <c r="U388" i="5"/>
  <c r="U389" i="5"/>
  <c r="U390" i="5"/>
  <c r="U391" i="5"/>
  <c r="U392" i="5"/>
  <c r="U393" i="5"/>
  <c r="U394" i="5"/>
  <c r="U395" i="5"/>
  <c r="U396" i="5"/>
  <c r="U397" i="5"/>
  <c r="U398" i="5"/>
  <c r="U399" i="5"/>
  <c r="U400" i="5"/>
  <c r="U401" i="5"/>
  <c r="U402" i="5"/>
  <c r="U403" i="5"/>
  <c r="U404" i="5"/>
  <c r="U405" i="5"/>
  <c r="U406" i="5"/>
  <c r="U407" i="5"/>
  <c r="U408" i="5"/>
  <c r="U409" i="5"/>
  <c r="U410" i="5"/>
  <c r="U411" i="5"/>
  <c r="U412" i="5"/>
  <c r="U413" i="5"/>
  <c r="U414" i="5"/>
  <c r="U415" i="5"/>
  <c r="U416" i="5"/>
  <c r="U417" i="5"/>
  <c r="U418" i="5"/>
  <c r="U419" i="5"/>
  <c r="U420" i="5"/>
  <c r="U421" i="5"/>
  <c r="U422" i="5"/>
  <c r="U423" i="5"/>
  <c r="U424" i="5"/>
  <c r="U425" i="5"/>
  <c r="U426" i="5"/>
  <c r="U427" i="5"/>
  <c r="U428" i="5"/>
  <c r="U429" i="5"/>
  <c r="U430" i="5"/>
  <c r="U431" i="5"/>
  <c r="U432" i="5"/>
  <c r="U433" i="5"/>
  <c r="U434" i="5"/>
  <c r="U435" i="5"/>
  <c r="U436" i="5"/>
  <c r="U437" i="5"/>
  <c r="U438" i="5"/>
  <c r="U439" i="5"/>
  <c r="U440" i="5"/>
  <c r="U441" i="5"/>
  <c r="U442" i="5"/>
  <c r="U443" i="5"/>
  <c r="U444" i="5"/>
  <c r="U445" i="5"/>
  <c r="U446" i="5"/>
  <c r="U447" i="5"/>
  <c r="U448" i="5"/>
  <c r="U449" i="5"/>
  <c r="U450" i="5"/>
  <c r="U451" i="5"/>
  <c r="U452" i="5"/>
  <c r="U453" i="5"/>
  <c r="U454" i="5"/>
  <c r="U455" i="5"/>
  <c r="U456" i="5"/>
  <c r="U457" i="5"/>
  <c r="U458" i="5"/>
  <c r="U459" i="5"/>
  <c r="U460" i="5"/>
  <c r="U461" i="5"/>
  <c r="U462" i="5"/>
  <c r="U463" i="5"/>
  <c r="U464" i="5"/>
  <c r="U465" i="5"/>
  <c r="U466" i="5"/>
  <c r="U467" i="5"/>
  <c r="U468" i="5"/>
  <c r="U469" i="5"/>
  <c r="U470" i="5"/>
  <c r="U471" i="5"/>
  <c r="U472" i="5"/>
  <c r="U473" i="5"/>
  <c r="U474" i="5"/>
  <c r="U475" i="5"/>
  <c r="U476" i="5"/>
  <c r="U477" i="5"/>
  <c r="U478" i="5"/>
  <c r="U479" i="5"/>
  <c r="U480" i="5"/>
  <c r="U481" i="5"/>
  <c r="U482" i="5"/>
  <c r="U483" i="5"/>
  <c r="U484" i="5"/>
  <c r="U485" i="5"/>
  <c r="U486" i="5"/>
  <c r="U487" i="5"/>
  <c r="U488" i="5"/>
  <c r="U489" i="5"/>
  <c r="U490" i="5"/>
  <c r="U491" i="5"/>
  <c r="U492" i="5"/>
  <c r="U493" i="5"/>
  <c r="U494" i="5"/>
  <c r="U495" i="5"/>
  <c r="U496" i="5"/>
  <c r="U497" i="5"/>
  <c r="U498" i="5"/>
  <c r="U499" i="5"/>
  <c r="U500" i="5"/>
  <c r="U501" i="5"/>
  <c r="U502" i="5"/>
  <c r="U503" i="5"/>
  <c r="U504" i="5"/>
  <c r="U505" i="5"/>
  <c r="U506" i="5"/>
  <c r="U507" i="5"/>
  <c r="U508" i="5"/>
  <c r="U509" i="5"/>
  <c r="U510" i="5"/>
  <c r="U511" i="5"/>
  <c r="U512" i="5"/>
  <c r="U513" i="5"/>
  <c r="U514" i="5"/>
  <c r="U515" i="5"/>
  <c r="U516" i="5"/>
  <c r="U517" i="5"/>
  <c r="U518" i="5"/>
  <c r="U519" i="5"/>
  <c r="U520" i="5"/>
  <c r="U521" i="5"/>
  <c r="U522" i="5"/>
  <c r="U523" i="5"/>
  <c r="U524" i="5"/>
  <c r="U525" i="5"/>
  <c r="U526" i="5"/>
  <c r="U527" i="5"/>
  <c r="U528" i="5"/>
  <c r="U529" i="5"/>
  <c r="U530" i="5"/>
  <c r="U531" i="5"/>
  <c r="U532" i="5"/>
  <c r="U533" i="5"/>
  <c r="U534" i="5"/>
  <c r="U535" i="5"/>
  <c r="U536" i="5"/>
  <c r="U537" i="5"/>
  <c r="U538" i="5"/>
  <c r="U539" i="5"/>
  <c r="U540" i="5"/>
  <c r="U541" i="5"/>
  <c r="U542" i="5"/>
  <c r="U543" i="5"/>
  <c r="U544" i="5"/>
  <c r="U545" i="5"/>
  <c r="U546" i="5"/>
  <c r="U547" i="5"/>
  <c r="U548" i="5"/>
  <c r="U549" i="5"/>
  <c r="U550" i="5"/>
  <c r="U551" i="5"/>
  <c r="U552" i="5"/>
  <c r="U553" i="5"/>
  <c r="U554" i="5"/>
  <c r="U555" i="5"/>
  <c r="U556" i="5"/>
  <c r="U557" i="5"/>
  <c r="U558" i="5"/>
  <c r="U559" i="5"/>
  <c r="U560" i="5"/>
  <c r="U561" i="5"/>
  <c r="U562" i="5"/>
  <c r="U563" i="5"/>
  <c r="U564" i="5"/>
  <c r="U565" i="5"/>
  <c r="U566" i="5"/>
  <c r="U567" i="5"/>
  <c r="U568" i="5"/>
  <c r="U569" i="5"/>
  <c r="U570" i="5"/>
  <c r="U571" i="5"/>
  <c r="U572" i="5"/>
  <c r="U573" i="5"/>
  <c r="U574" i="5"/>
  <c r="U575" i="5"/>
  <c r="U576" i="5"/>
  <c r="U577" i="5"/>
  <c r="U578" i="5"/>
  <c r="U579" i="5"/>
  <c r="U580" i="5"/>
  <c r="U581" i="5"/>
  <c r="U582" i="5"/>
  <c r="U583" i="5"/>
  <c r="U584" i="5"/>
  <c r="U585" i="5"/>
  <c r="U586" i="5"/>
  <c r="U587" i="5"/>
  <c r="U588" i="5"/>
  <c r="U589" i="5"/>
  <c r="U590" i="5"/>
  <c r="U591" i="5"/>
  <c r="U592" i="5"/>
  <c r="U593" i="5"/>
  <c r="U594" i="5"/>
  <c r="U595" i="5"/>
  <c r="U596" i="5"/>
  <c r="U597" i="5"/>
  <c r="U598" i="5"/>
  <c r="U599" i="5"/>
  <c r="U600" i="5"/>
  <c r="U601" i="5"/>
  <c r="U602" i="5"/>
  <c r="U603" i="5"/>
  <c r="U604" i="5"/>
  <c r="U605" i="5"/>
  <c r="U606" i="5"/>
  <c r="U607" i="5"/>
  <c r="U608" i="5"/>
  <c r="U609" i="5"/>
  <c r="U610" i="5"/>
  <c r="U611" i="5"/>
  <c r="U612" i="5"/>
  <c r="U613" i="5"/>
  <c r="U614" i="5"/>
  <c r="U615" i="5"/>
  <c r="U616" i="5"/>
  <c r="U617" i="5"/>
  <c r="U618" i="5"/>
  <c r="U619" i="5"/>
  <c r="U620" i="5"/>
  <c r="U621" i="5"/>
  <c r="U622" i="5"/>
  <c r="U623" i="5"/>
  <c r="U624" i="5"/>
  <c r="U625" i="5"/>
  <c r="U626" i="5"/>
  <c r="U627" i="5"/>
  <c r="U628" i="5"/>
  <c r="U629" i="5"/>
  <c r="U630" i="5"/>
  <c r="U631" i="5"/>
  <c r="U632" i="5"/>
  <c r="U633" i="5"/>
  <c r="U634" i="5"/>
  <c r="U635" i="5"/>
  <c r="U636" i="5"/>
  <c r="U637" i="5"/>
  <c r="U638" i="5"/>
  <c r="U639" i="5"/>
  <c r="U640" i="5"/>
  <c r="U641" i="5"/>
  <c r="U642" i="5"/>
  <c r="U643" i="5"/>
  <c r="U644" i="5"/>
  <c r="U645" i="5"/>
  <c r="U646" i="5"/>
  <c r="U647" i="5"/>
  <c r="U648" i="5"/>
  <c r="U649" i="5"/>
  <c r="U650" i="5"/>
  <c r="U651" i="5"/>
  <c r="U652" i="5"/>
  <c r="U653" i="5"/>
  <c r="U654" i="5"/>
  <c r="U655" i="5"/>
  <c r="U656" i="5"/>
  <c r="U657" i="5"/>
  <c r="U658" i="5"/>
  <c r="U659" i="5"/>
  <c r="U660" i="5"/>
  <c r="U661" i="5"/>
  <c r="U662" i="5"/>
  <c r="U663" i="5"/>
  <c r="U664" i="5"/>
  <c r="U665" i="5"/>
  <c r="U666" i="5"/>
  <c r="U667" i="5"/>
  <c r="U668" i="5"/>
  <c r="U669" i="5"/>
  <c r="U670" i="5"/>
  <c r="U671" i="5"/>
  <c r="U672" i="5"/>
  <c r="U673" i="5"/>
  <c r="U674" i="5"/>
  <c r="U675" i="5"/>
  <c r="U676" i="5"/>
  <c r="U677" i="5"/>
  <c r="U678" i="5"/>
  <c r="U679" i="5"/>
  <c r="U680" i="5"/>
  <c r="U681" i="5"/>
  <c r="U682" i="5"/>
  <c r="U683" i="5"/>
  <c r="U684" i="5"/>
  <c r="U685" i="5"/>
  <c r="U686" i="5"/>
  <c r="U687" i="5"/>
  <c r="U688" i="5"/>
  <c r="U689" i="5"/>
  <c r="U690" i="5"/>
  <c r="U691" i="5"/>
  <c r="U692" i="5"/>
  <c r="U693" i="5"/>
  <c r="U694" i="5"/>
  <c r="U695" i="5"/>
  <c r="U696" i="5"/>
  <c r="U697" i="5"/>
  <c r="U698" i="5"/>
  <c r="U699" i="5"/>
  <c r="U700" i="5"/>
  <c r="U701" i="5"/>
  <c r="U702" i="5"/>
  <c r="U703" i="5"/>
  <c r="U704" i="5"/>
  <c r="U705" i="5"/>
  <c r="U706" i="5"/>
  <c r="U707" i="5"/>
  <c r="U708" i="5"/>
  <c r="U709" i="5"/>
  <c r="U710" i="5"/>
  <c r="U711" i="5"/>
  <c r="U712" i="5"/>
  <c r="U713" i="5"/>
  <c r="U714" i="5"/>
  <c r="U715" i="5"/>
  <c r="U716" i="5"/>
  <c r="U717" i="5"/>
  <c r="U718" i="5"/>
  <c r="U719" i="5"/>
  <c r="U720" i="5"/>
  <c r="U721" i="5"/>
  <c r="U722" i="5"/>
  <c r="U723" i="5"/>
  <c r="U724" i="5"/>
  <c r="U725" i="5"/>
  <c r="U726" i="5"/>
  <c r="U727" i="5"/>
  <c r="U728" i="5"/>
  <c r="U729" i="5"/>
  <c r="U730" i="5"/>
  <c r="U731" i="5"/>
  <c r="U732" i="5"/>
  <c r="U733" i="5"/>
  <c r="U734" i="5"/>
  <c r="U735" i="5"/>
  <c r="U736" i="5"/>
  <c r="U737" i="5"/>
  <c r="U738" i="5"/>
  <c r="U739" i="5"/>
  <c r="U740" i="5"/>
  <c r="U741" i="5"/>
  <c r="U742" i="5"/>
  <c r="U743" i="5"/>
  <c r="U744" i="5"/>
  <c r="U745" i="5"/>
  <c r="U746" i="5"/>
  <c r="U747" i="5"/>
  <c r="U748" i="5"/>
  <c r="U749" i="5"/>
  <c r="U750" i="5"/>
  <c r="U751" i="5"/>
  <c r="U752" i="5"/>
  <c r="U753" i="5"/>
  <c r="U754" i="5"/>
  <c r="U755" i="5"/>
  <c r="U756" i="5"/>
  <c r="U757" i="5"/>
  <c r="U758" i="5"/>
  <c r="U759" i="5"/>
  <c r="U760" i="5"/>
  <c r="U761" i="5"/>
  <c r="U762" i="5"/>
  <c r="U763" i="5"/>
  <c r="U764" i="5"/>
  <c r="U765" i="5"/>
  <c r="U766" i="5"/>
  <c r="U767" i="5"/>
  <c r="U768" i="5"/>
  <c r="U769" i="5"/>
  <c r="U770" i="5"/>
  <c r="U771" i="5"/>
  <c r="U772" i="5"/>
  <c r="U773" i="5"/>
  <c r="U774" i="5"/>
  <c r="U775" i="5"/>
  <c r="U776" i="5"/>
  <c r="U777" i="5"/>
  <c r="U778" i="5"/>
  <c r="U779" i="5"/>
  <c r="U780" i="5"/>
  <c r="U781" i="5"/>
  <c r="U782" i="5"/>
  <c r="U783" i="5"/>
  <c r="U784" i="5"/>
  <c r="U785" i="5"/>
  <c r="U786" i="5"/>
  <c r="U787" i="5"/>
  <c r="U788" i="5"/>
  <c r="U789" i="5"/>
  <c r="U790" i="5"/>
  <c r="U791" i="5"/>
  <c r="U792" i="5"/>
  <c r="U793" i="5"/>
  <c r="U794" i="5"/>
  <c r="U795" i="5"/>
  <c r="U796" i="5"/>
  <c r="U797" i="5"/>
  <c r="U798" i="5"/>
  <c r="U799" i="5"/>
  <c r="U800" i="5"/>
  <c r="U801" i="5"/>
  <c r="U802" i="5"/>
  <c r="U803" i="5"/>
  <c r="U804" i="5"/>
  <c r="U805" i="5"/>
  <c r="U806" i="5"/>
  <c r="U807" i="5"/>
  <c r="U808" i="5"/>
  <c r="U809" i="5"/>
  <c r="U810" i="5"/>
  <c r="U811" i="5"/>
  <c r="U812" i="5"/>
  <c r="U813" i="5"/>
  <c r="U814" i="5"/>
  <c r="U815" i="5"/>
  <c r="U816" i="5"/>
  <c r="U817" i="5"/>
  <c r="U818" i="5"/>
  <c r="U819" i="5"/>
  <c r="U820" i="5"/>
  <c r="U821" i="5"/>
  <c r="U822" i="5"/>
  <c r="U823" i="5"/>
  <c r="U824" i="5"/>
  <c r="U825" i="5"/>
  <c r="U826" i="5"/>
  <c r="U827" i="5"/>
  <c r="U828" i="5"/>
  <c r="U829" i="5"/>
  <c r="U830" i="5"/>
  <c r="U831" i="5"/>
  <c r="U832" i="5"/>
  <c r="U833" i="5"/>
  <c r="U834" i="5"/>
  <c r="U835" i="5"/>
  <c r="U836" i="5"/>
  <c r="U837" i="5"/>
  <c r="U838" i="5"/>
  <c r="U839" i="5"/>
  <c r="U840" i="5"/>
  <c r="U841" i="5"/>
  <c r="U842" i="5"/>
  <c r="U843" i="5"/>
  <c r="U844" i="5"/>
  <c r="U845" i="5"/>
  <c r="U846" i="5"/>
  <c r="U847" i="5"/>
  <c r="U848" i="5"/>
  <c r="U849" i="5"/>
  <c r="U850" i="5"/>
  <c r="U851" i="5"/>
  <c r="U852" i="5"/>
  <c r="U853" i="5"/>
  <c r="U854" i="5"/>
  <c r="U855" i="5"/>
  <c r="U856" i="5"/>
  <c r="U857" i="5"/>
  <c r="U858" i="5"/>
  <c r="U859" i="5"/>
  <c r="U860" i="5"/>
  <c r="U861" i="5"/>
  <c r="U862" i="5"/>
  <c r="U863" i="5"/>
  <c r="U864" i="5"/>
  <c r="U865" i="5"/>
  <c r="U866" i="5"/>
  <c r="U867" i="5"/>
  <c r="U868" i="5"/>
  <c r="U869" i="5"/>
  <c r="U870" i="5"/>
  <c r="U871" i="5"/>
  <c r="U872" i="5"/>
  <c r="U873" i="5"/>
  <c r="U874" i="5"/>
  <c r="U875" i="5"/>
  <c r="U876" i="5"/>
  <c r="U877" i="5"/>
  <c r="U878" i="5"/>
  <c r="U879" i="5"/>
  <c r="U880" i="5"/>
  <c r="U881" i="5"/>
  <c r="U882" i="5"/>
  <c r="U883" i="5"/>
  <c r="U884" i="5"/>
  <c r="U885" i="5"/>
  <c r="U886" i="5"/>
  <c r="U887" i="5"/>
  <c r="U888" i="5"/>
  <c r="U889" i="5"/>
  <c r="U890" i="5"/>
  <c r="U891" i="5"/>
  <c r="U892" i="5"/>
  <c r="U893" i="5"/>
  <c r="U894" i="5"/>
  <c r="U895" i="5"/>
  <c r="U896" i="5"/>
  <c r="U897" i="5"/>
  <c r="U898" i="5"/>
  <c r="U899" i="5"/>
  <c r="U900" i="5"/>
  <c r="U901" i="5"/>
  <c r="U902" i="5"/>
  <c r="U903" i="5"/>
  <c r="U904" i="5"/>
  <c r="U905" i="5"/>
  <c r="U906" i="5"/>
  <c r="U907" i="5"/>
  <c r="U908" i="5"/>
  <c r="U909" i="5"/>
  <c r="U910" i="5"/>
  <c r="U911" i="5"/>
  <c r="U912" i="5"/>
  <c r="U913" i="5"/>
  <c r="U914" i="5"/>
  <c r="U915" i="5"/>
  <c r="U916" i="5"/>
  <c r="U917" i="5"/>
  <c r="U918" i="5"/>
  <c r="U919" i="5"/>
  <c r="U920" i="5"/>
  <c r="U921" i="5"/>
  <c r="U922" i="5"/>
  <c r="U923" i="5"/>
  <c r="U924" i="5"/>
  <c r="U925" i="5"/>
  <c r="U926" i="5"/>
  <c r="U927" i="5"/>
  <c r="U928" i="5"/>
  <c r="U929" i="5"/>
  <c r="U930" i="5"/>
  <c r="U931" i="5"/>
  <c r="U932" i="5"/>
  <c r="U933" i="5"/>
  <c r="U934" i="5"/>
  <c r="U935" i="5"/>
  <c r="U936" i="5"/>
  <c r="U937" i="5"/>
  <c r="U938" i="5"/>
  <c r="U939" i="5"/>
  <c r="U940" i="5"/>
  <c r="U941" i="5"/>
  <c r="U942" i="5"/>
  <c r="U943" i="5"/>
  <c r="U944" i="5"/>
  <c r="U945" i="5"/>
  <c r="U946" i="5"/>
  <c r="U947" i="5"/>
  <c r="U948" i="5"/>
  <c r="U949" i="5"/>
  <c r="U950" i="5"/>
  <c r="U951" i="5"/>
  <c r="U952" i="5"/>
  <c r="U953" i="5"/>
  <c r="U954" i="5"/>
  <c r="U955" i="5"/>
  <c r="U956" i="5"/>
  <c r="U957" i="5"/>
  <c r="U958" i="5"/>
  <c r="U959" i="5"/>
  <c r="U960" i="5"/>
  <c r="U961" i="5"/>
  <c r="U962" i="5"/>
  <c r="U963" i="5"/>
  <c r="U964" i="5"/>
  <c r="U965" i="5"/>
  <c r="U966" i="5"/>
  <c r="U967" i="5"/>
  <c r="U968" i="5"/>
  <c r="U969" i="5"/>
  <c r="U970" i="5"/>
  <c r="U971" i="5"/>
  <c r="U972" i="5"/>
  <c r="U973" i="5"/>
  <c r="U974" i="5"/>
  <c r="U975" i="5"/>
  <c r="U976" i="5"/>
  <c r="U977" i="5"/>
  <c r="U978" i="5"/>
  <c r="U979" i="5"/>
  <c r="U980" i="5"/>
  <c r="U981" i="5"/>
  <c r="U982" i="5"/>
  <c r="U983" i="5"/>
  <c r="U984" i="5"/>
  <c r="U985" i="5"/>
  <c r="U986" i="5"/>
  <c r="U987" i="5"/>
  <c r="U988" i="5"/>
  <c r="U989" i="5"/>
  <c r="U990" i="5"/>
  <c r="U991" i="5"/>
  <c r="U992" i="5"/>
  <c r="U993" i="5"/>
  <c r="U994" i="5"/>
  <c r="U995" i="5"/>
  <c r="U996" i="5"/>
  <c r="U997" i="5"/>
  <c r="U998" i="5"/>
  <c r="U999" i="5"/>
  <c r="U1000" i="5"/>
  <c r="U1001" i="5"/>
  <c r="U1002" i="5"/>
  <c r="U1003" i="5"/>
  <c r="U1004" i="5"/>
  <c r="U1005" i="5"/>
  <c r="U1006" i="5"/>
  <c r="U1007" i="5"/>
  <c r="U1008" i="5"/>
  <c r="U1009" i="5"/>
  <c r="U1010" i="5"/>
  <c r="U1011" i="5"/>
  <c r="U1012" i="5"/>
  <c r="U1013" i="5"/>
  <c r="U1014" i="5"/>
  <c r="U1015" i="5"/>
  <c r="U1016" i="5"/>
  <c r="U1017" i="5"/>
  <c r="U1018" i="5"/>
  <c r="U1019" i="5"/>
  <c r="U1020" i="5"/>
  <c r="U1021" i="5"/>
  <c r="U1022" i="5"/>
  <c r="U1023" i="5"/>
  <c r="U1024" i="5"/>
  <c r="U1025" i="5"/>
  <c r="U1026" i="5"/>
  <c r="U1027" i="5"/>
  <c r="U1028" i="5"/>
  <c r="U1029" i="5"/>
  <c r="U1030" i="5"/>
  <c r="U1031" i="5"/>
  <c r="U1032" i="5"/>
  <c r="U1033" i="5"/>
  <c r="U1034" i="5"/>
  <c r="U1035" i="5"/>
  <c r="U1036" i="5"/>
  <c r="U1037" i="5"/>
  <c r="U1038" i="5"/>
  <c r="U1039" i="5"/>
  <c r="U1040" i="5"/>
  <c r="U1041" i="5"/>
  <c r="U1042" i="5"/>
  <c r="U1043" i="5"/>
  <c r="U1044" i="5"/>
  <c r="U1045" i="5"/>
  <c r="U1046" i="5"/>
  <c r="U1047" i="5"/>
  <c r="U1048" i="5"/>
  <c r="U1049" i="5"/>
  <c r="U1050" i="5"/>
  <c r="U1051" i="5"/>
  <c r="U1052" i="5"/>
  <c r="U1053" i="5"/>
  <c r="U1054" i="5"/>
  <c r="U1055" i="5"/>
  <c r="U1056" i="5"/>
  <c r="U1057" i="5"/>
  <c r="U1058" i="5"/>
  <c r="U1059" i="5"/>
  <c r="U1060" i="5"/>
  <c r="U1061" i="5"/>
  <c r="U1062" i="5"/>
  <c r="U1063" i="5"/>
  <c r="U1064" i="5"/>
  <c r="U1065" i="5"/>
  <c r="U1066" i="5"/>
  <c r="U1067" i="5"/>
  <c r="U1068" i="5"/>
  <c r="U1069" i="5"/>
  <c r="U1070" i="5"/>
  <c r="U1071" i="5"/>
  <c r="U1072" i="5"/>
  <c r="U1073" i="5"/>
  <c r="U1074" i="5"/>
  <c r="U1075" i="5"/>
  <c r="U1076" i="5"/>
  <c r="U1077" i="5"/>
  <c r="U1078" i="5"/>
  <c r="U1079" i="5"/>
  <c r="U1080" i="5"/>
  <c r="U1081" i="5"/>
  <c r="U1082" i="5"/>
  <c r="U1083" i="5"/>
  <c r="U1084" i="5"/>
  <c r="U1085" i="5"/>
  <c r="U1086" i="5"/>
  <c r="U1087" i="5"/>
  <c r="U1088" i="5"/>
  <c r="U1089" i="5"/>
  <c r="U1090" i="5"/>
  <c r="U1091" i="5"/>
  <c r="U1092" i="5"/>
  <c r="U1093" i="5"/>
  <c r="U1094" i="5"/>
  <c r="U1095" i="5"/>
  <c r="U1096" i="5"/>
  <c r="U1097" i="5"/>
  <c r="U1098" i="5"/>
  <c r="U1099" i="5"/>
  <c r="U1100" i="5"/>
  <c r="U1101" i="5"/>
  <c r="U1102" i="5"/>
  <c r="U1103" i="5"/>
  <c r="U1104" i="5"/>
  <c r="U1105" i="5"/>
  <c r="U1106" i="5"/>
  <c r="U1107" i="5"/>
  <c r="U1108" i="5"/>
  <c r="U1109" i="5"/>
  <c r="U1110" i="5"/>
  <c r="U1111" i="5"/>
  <c r="U1112" i="5"/>
  <c r="U1113" i="5"/>
  <c r="U1114" i="5"/>
  <c r="U1115" i="5"/>
  <c r="U1116" i="5"/>
  <c r="U1117" i="5"/>
  <c r="U1118" i="5"/>
  <c r="U1119" i="5"/>
  <c r="U1120" i="5"/>
  <c r="U1121" i="5"/>
  <c r="U1122" i="5"/>
  <c r="U1123" i="5"/>
  <c r="U1124" i="5"/>
  <c r="U1125" i="5"/>
  <c r="U1126" i="5"/>
  <c r="U1127" i="5"/>
  <c r="U1128" i="5"/>
  <c r="U1129" i="5"/>
  <c r="U1130" i="5"/>
  <c r="U1131" i="5"/>
  <c r="U1132" i="5"/>
  <c r="U1133" i="5"/>
  <c r="U1134" i="5"/>
  <c r="U1135" i="5"/>
  <c r="U1136" i="5"/>
  <c r="U1137" i="5"/>
  <c r="U1138" i="5"/>
  <c r="U1139" i="5"/>
  <c r="U1140" i="5"/>
  <c r="U1141" i="5"/>
  <c r="U1142" i="5"/>
  <c r="U1143" i="5"/>
  <c r="U1144" i="5"/>
  <c r="U1145" i="5"/>
  <c r="U1146" i="5"/>
  <c r="U1147" i="5"/>
  <c r="U1148" i="5"/>
  <c r="U1149" i="5"/>
  <c r="U1150" i="5"/>
  <c r="U1151" i="5"/>
  <c r="U1152" i="5"/>
  <c r="U1153" i="5"/>
  <c r="U1154" i="5"/>
  <c r="U1155" i="5"/>
  <c r="U4" i="5"/>
  <c r="M5" i="5"/>
  <c r="M6" i="5"/>
  <c r="M7" i="5"/>
  <c r="M8" i="5"/>
  <c r="M9" i="5"/>
  <c r="M10" i="5"/>
  <c r="M11" i="5"/>
  <c r="M12" i="5"/>
  <c r="M13" i="5"/>
  <c r="M14" i="5"/>
  <c r="M15" i="5"/>
  <c r="M16" i="5"/>
  <c r="M17" i="5"/>
  <c r="M18" i="5"/>
  <c r="M19" i="5"/>
  <c r="M20" i="5"/>
  <c r="M21" i="5"/>
  <c r="M22" i="5"/>
  <c r="M23" i="5"/>
  <c r="M24" i="5"/>
  <c r="M25" i="5"/>
  <c r="M26" i="5"/>
  <c r="M27" i="5"/>
  <c r="M28" i="5"/>
  <c r="M29" i="5"/>
  <c r="M30" i="5"/>
  <c r="M31" i="5"/>
  <c r="M32" i="5"/>
  <c r="M33" i="5"/>
  <c r="M34" i="5"/>
  <c r="M35" i="5"/>
  <c r="M36" i="5"/>
  <c r="M37" i="5"/>
  <c r="M38" i="5"/>
  <c r="M39" i="5"/>
  <c r="M40" i="5"/>
  <c r="M41" i="5"/>
  <c r="M42" i="5"/>
  <c r="M43" i="5"/>
  <c r="M44" i="5"/>
  <c r="M45" i="5"/>
  <c r="M46" i="5"/>
  <c r="M47" i="5"/>
  <c r="M48" i="5"/>
  <c r="M49" i="5"/>
  <c r="M50" i="5"/>
  <c r="M51" i="5"/>
  <c r="M52" i="5"/>
  <c r="M53" i="5"/>
  <c r="M54" i="5"/>
  <c r="M55" i="5"/>
  <c r="M56" i="5"/>
  <c r="M57" i="5"/>
  <c r="M58" i="5"/>
  <c r="M59" i="5"/>
  <c r="M60" i="5"/>
  <c r="M61" i="5"/>
  <c r="M62" i="5"/>
  <c r="M63" i="5"/>
  <c r="M64" i="5"/>
  <c r="M65" i="5"/>
  <c r="M66" i="5"/>
  <c r="M67" i="5"/>
  <c r="M68" i="5"/>
  <c r="M69" i="5"/>
  <c r="M70" i="5"/>
  <c r="M71" i="5"/>
  <c r="M72" i="5"/>
  <c r="M73" i="5"/>
  <c r="M74" i="5"/>
  <c r="M75" i="5"/>
  <c r="M76" i="5"/>
  <c r="M77" i="5"/>
  <c r="M78" i="5"/>
  <c r="M79" i="5"/>
  <c r="M80" i="5"/>
  <c r="M81" i="5"/>
  <c r="M82" i="5"/>
  <c r="M83" i="5"/>
  <c r="M84" i="5"/>
  <c r="M85" i="5"/>
  <c r="M86" i="5"/>
  <c r="M87" i="5"/>
  <c r="M88" i="5"/>
  <c r="M89" i="5"/>
  <c r="M90" i="5"/>
  <c r="M91" i="5"/>
  <c r="M92" i="5"/>
  <c r="M93" i="5"/>
  <c r="M94" i="5"/>
  <c r="M95" i="5"/>
  <c r="M96" i="5"/>
  <c r="M97" i="5"/>
  <c r="M98" i="5"/>
  <c r="M99" i="5"/>
  <c r="M100" i="5"/>
  <c r="M101" i="5"/>
  <c r="M102" i="5"/>
  <c r="M103" i="5"/>
  <c r="M104" i="5"/>
  <c r="M105" i="5"/>
  <c r="M106" i="5"/>
  <c r="M107" i="5"/>
  <c r="M108" i="5"/>
  <c r="M109" i="5"/>
  <c r="M110" i="5"/>
  <c r="M111" i="5"/>
  <c r="M112" i="5"/>
  <c r="M113" i="5"/>
  <c r="M114" i="5"/>
  <c r="M115" i="5"/>
  <c r="M116" i="5"/>
  <c r="M117" i="5"/>
  <c r="M118" i="5"/>
  <c r="M119" i="5"/>
  <c r="M120" i="5"/>
  <c r="M121" i="5"/>
  <c r="M122" i="5"/>
  <c r="M123" i="5"/>
  <c r="M124" i="5"/>
  <c r="M125" i="5"/>
  <c r="M126" i="5"/>
  <c r="M127" i="5"/>
  <c r="M128" i="5"/>
  <c r="M129" i="5"/>
  <c r="M130" i="5"/>
  <c r="M131" i="5"/>
  <c r="M132" i="5"/>
  <c r="M133" i="5"/>
  <c r="M134" i="5"/>
  <c r="M135" i="5"/>
  <c r="M136" i="5"/>
  <c r="M137" i="5"/>
  <c r="M138" i="5"/>
  <c r="M139" i="5"/>
  <c r="M140" i="5"/>
  <c r="M141" i="5"/>
  <c r="M142" i="5"/>
  <c r="M143" i="5"/>
  <c r="M144" i="5"/>
  <c r="M145" i="5"/>
  <c r="M146" i="5"/>
  <c r="M147" i="5"/>
  <c r="M148" i="5"/>
  <c r="M149" i="5"/>
  <c r="M150" i="5"/>
  <c r="M151" i="5"/>
  <c r="M152" i="5"/>
  <c r="M153" i="5"/>
  <c r="M154" i="5"/>
  <c r="M155" i="5"/>
  <c r="M156" i="5"/>
  <c r="M157" i="5"/>
  <c r="M158" i="5"/>
  <c r="M159" i="5"/>
  <c r="M160" i="5"/>
  <c r="M161" i="5"/>
  <c r="M162" i="5"/>
  <c r="M163" i="5"/>
  <c r="M164" i="5"/>
  <c r="M165" i="5"/>
  <c r="M166" i="5"/>
  <c r="M167" i="5"/>
  <c r="M168" i="5"/>
  <c r="M169" i="5"/>
  <c r="M170" i="5"/>
  <c r="M171" i="5"/>
  <c r="M172" i="5"/>
  <c r="M173" i="5"/>
  <c r="M174" i="5"/>
  <c r="M175" i="5"/>
  <c r="M176" i="5"/>
  <c r="M177" i="5"/>
  <c r="M178" i="5"/>
  <c r="M179" i="5"/>
  <c r="M180" i="5"/>
  <c r="M181" i="5"/>
  <c r="M182" i="5"/>
  <c r="M183" i="5"/>
  <c r="M184" i="5"/>
  <c r="M185" i="5"/>
  <c r="M186" i="5"/>
  <c r="M187" i="5"/>
  <c r="M188" i="5"/>
  <c r="M189" i="5"/>
  <c r="M190" i="5"/>
  <c r="M191" i="5"/>
  <c r="M192" i="5"/>
  <c r="M193" i="5"/>
  <c r="M194" i="5"/>
  <c r="M195" i="5"/>
  <c r="M196" i="5"/>
  <c r="M197" i="5"/>
  <c r="M198" i="5"/>
  <c r="M199" i="5"/>
  <c r="M200" i="5"/>
  <c r="M201" i="5"/>
  <c r="M202" i="5"/>
  <c r="M203" i="5"/>
  <c r="M204" i="5"/>
  <c r="M205" i="5"/>
  <c r="M206" i="5"/>
  <c r="M207" i="5"/>
  <c r="M208" i="5"/>
  <c r="M209" i="5"/>
  <c r="M210" i="5"/>
  <c r="M211" i="5"/>
  <c r="M212" i="5"/>
  <c r="M213" i="5"/>
  <c r="M214" i="5"/>
  <c r="M215" i="5"/>
  <c r="M216" i="5"/>
  <c r="M217" i="5"/>
  <c r="M218" i="5"/>
  <c r="M219" i="5"/>
  <c r="M220" i="5"/>
  <c r="M221" i="5"/>
  <c r="M222" i="5"/>
  <c r="M223" i="5"/>
  <c r="M224" i="5"/>
  <c r="M225" i="5"/>
  <c r="M226" i="5"/>
  <c r="M227" i="5"/>
  <c r="M228" i="5"/>
  <c r="M229" i="5"/>
  <c r="M230" i="5"/>
  <c r="M231" i="5"/>
  <c r="M232" i="5"/>
  <c r="M233" i="5"/>
  <c r="M234" i="5"/>
  <c r="M235" i="5"/>
  <c r="M236" i="5"/>
  <c r="M237" i="5"/>
  <c r="M238" i="5"/>
  <c r="M239" i="5"/>
  <c r="M240" i="5"/>
  <c r="M241" i="5"/>
  <c r="M242" i="5"/>
  <c r="M243" i="5"/>
  <c r="M244" i="5"/>
  <c r="M245" i="5"/>
  <c r="M246" i="5"/>
  <c r="M247" i="5"/>
  <c r="M248" i="5"/>
  <c r="M249" i="5"/>
  <c r="M250" i="5"/>
  <c r="M251" i="5"/>
  <c r="M252" i="5"/>
  <c r="M253" i="5"/>
  <c r="M254" i="5"/>
  <c r="M255" i="5"/>
  <c r="M256" i="5"/>
  <c r="M257" i="5"/>
  <c r="M258" i="5"/>
  <c r="M259" i="5"/>
  <c r="M260" i="5"/>
  <c r="M261" i="5"/>
  <c r="M262" i="5"/>
  <c r="M263" i="5"/>
  <c r="M264" i="5"/>
  <c r="M265" i="5"/>
  <c r="M266" i="5"/>
  <c r="M267" i="5"/>
  <c r="M268" i="5"/>
  <c r="M269" i="5"/>
  <c r="M270" i="5"/>
  <c r="M271" i="5"/>
  <c r="M272" i="5"/>
  <c r="M273" i="5"/>
  <c r="M274" i="5"/>
  <c r="M275" i="5"/>
  <c r="M276" i="5"/>
  <c r="M277" i="5"/>
  <c r="M278" i="5"/>
  <c r="M279" i="5"/>
  <c r="M280" i="5"/>
  <c r="M281" i="5"/>
  <c r="M282" i="5"/>
  <c r="M283" i="5"/>
  <c r="M284" i="5"/>
  <c r="M285" i="5"/>
  <c r="M286" i="5"/>
  <c r="M287" i="5"/>
  <c r="M288" i="5"/>
  <c r="M289" i="5"/>
  <c r="M290" i="5"/>
  <c r="M291" i="5"/>
  <c r="M292" i="5"/>
  <c r="M293" i="5"/>
  <c r="M294" i="5"/>
  <c r="M295" i="5"/>
  <c r="M296" i="5"/>
  <c r="M297" i="5"/>
  <c r="M298" i="5"/>
  <c r="M299" i="5"/>
  <c r="M300" i="5"/>
  <c r="M301" i="5"/>
  <c r="M302" i="5"/>
  <c r="M303" i="5"/>
  <c r="M304" i="5"/>
  <c r="M305" i="5"/>
  <c r="M306" i="5"/>
  <c r="M307" i="5"/>
  <c r="M308" i="5"/>
  <c r="M309" i="5"/>
  <c r="M310" i="5"/>
  <c r="M311" i="5"/>
  <c r="M312" i="5"/>
  <c r="M313" i="5"/>
  <c r="M314" i="5"/>
  <c r="M315" i="5"/>
  <c r="M316" i="5"/>
  <c r="M317" i="5"/>
  <c r="M318" i="5"/>
  <c r="M319" i="5"/>
  <c r="M320" i="5"/>
  <c r="M321" i="5"/>
  <c r="M322" i="5"/>
  <c r="M323" i="5"/>
  <c r="M324" i="5"/>
  <c r="M325" i="5"/>
  <c r="M326" i="5"/>
  <c r="M327" i="5"/>
  <c r="M328" i="5"/>
  <c r="M329" i="5"/>
  <c r="M330" i="5"/>
  <c r="M331" i="5"/>
  <c r="M332" i="5"/>
  <c r="M333" i="5"/>
  <c r="M334" i="5"/>
  <c r="M335" i="5"/>
  <c r="M336" i="5"/>
  <c r="M337" i="5"/>
  <c r="M338" i="5"/>
  <c r="M339" i="5"/>
  <c r="M340" i="5"/>
  <c r="M341" i="5"/>
  <c r="M342" i="5"/>
  <c r="M343" i="5"/>
  <c r="M344" i="5"/>
  <c r="M345" i="5"/>
  <c r="M346" i="5"/>
  <c r="M347" i="5"/>
  <c r="M348" i="5"/>
  <c r="M349" i="5"/>
  <c r="M350" i="5"/>
  <c r="M351" i="5"/>
  <c r="M352" i="5"/>
  <c r="M353" i="5"/>
  <c r="M354" i="5"/>
  <c r="M355" i="5"/>
  <c r="M356" i="5"/>
  <c r="M357" i="5"/>
  <c r="M358" i="5"/>
  <c r="M359" i="5"/>
  <c r="M360" i="5"/>
  <c r="M361" i="5"/>
  <c r="M362" i="5"/>
  <c r="M363" i="5"/>
  <c r="M364" i="5"/>
  <c r="M365" i="5"/>
  <c r="M366" i="5"/>
  <c r="M367" i="5"/>
  <c r="M368" i="5"/>
  <c r="M369" i="5"/>
  <c r="M370" i="5"/>
  <c r="M371" i="5"/>
  <c r="M372" i="5"/>
  <c r="M373" i="5"/>
  <c r="M374" i="5"/>
  <c r="M375" i="5"/>
  <c r="M376" i="5"/>
  <c r="M377" i="5"/>
  <c r="M378" i="5"/>
  <c r="M379" i="5"/>
  <c r="M380" i="5"/>
  <c r="M381" i="5"/>
  <c r="M382" i="5"/>
  <c r="M383" i="5"/>
  <c r="M384" i="5"/>
  <c r="M385" i="5"/>
  <c r="M386" i="5"/>
  <c r="M387" i="5"/>
  <c r="M388" i="5"/>
  <c r="M389" i="5"/>
  <c r="M390" i="5"/>
  <c r="M391" i="5"/>
  <c r="M392" i="5"/>
  <c r="M393" i="5"/>
  <c r="M394" i="5"/>
  <c r="M395" i="5"/>
  <c r="M396" i="5"/>
  <c r="M397" i="5"/>
  <c r="M398" i="5"/>
  <c r="M399" i="5"/>
  <c r="M400" i="5"/>
  <c r="M401" i="5"/>
  <c r="M402" i="5"/>
  <c r="M403" i="5"/>
  <c r="M404" i="5"/>
  <c r="M405" i="5"/>
  <c r="M406" i="5"/>
  <c r="M407" i="5"/>
  <c r="M408" i="5"/>
  <c r="M409" i="5"/>
  <c r="M410" i="5"/>
  <c r="M411" i="5"/>
  <c r="M412" i="5"/>
  <c r="M413" i="5"/>
  <c r="M414" i="5"/>
  <c r="M415" i="5"/>
  <c r="M416" i="5"/>
  <c r="M417" i="5"/>
  <c r="M418" i="5"/>
  <c r="M419" i="5"/>
  <c r="M420" i="5"/>
  <c r="M421" i="5"/>
  <c r="M422" i="5"/>
  <c r="M423" i="5"/>
  <c r="M424" i="5"/>
  <c r="M425" i="5"/>
  <c r="M426" i="5"/>
  <c r="M427" i="5"/>
  <c r="M428" i="5"/>
  <c r="M429" i="5"/>
  <c r="M430" i="5"/>
  <c r="M431" i="5"/>
  <c r="M432" i="5"/>
  <c r="M433" i="5"/>
  <c r="M434" i="5"/>
  <c r="M435" i="5"/>
  <c r="M436" i="5"/>
  <c r="M437" i="5"/>
  <c r="M438" i="5"/>
  <c r="M439" i="5"/>
  <c r="M440" i="5"/>
  <c r="M441" i="5"/>
  <c r="M442" i="5"/>
  <c r="M443" i="5"/>
  <c r="M444" i="5"/>
  <c r="M445" i="5"/>
  <c r="M446" i="5"/>
  <c r="M447" i="5"/>
  <c r="M448" i="5"/>
  <c r="M449" i="5"/>
  <c r="M450" i="5"/>
  <c r="M451" i="5"/>
  <c r="M452" i="5"/>
  <c r="M453" i="5"/>
  <c r="M454" i="5"/>
  <c r="M455" i="5"/>
  <c r="M456" i="5"/>
  <c r="M457" i="5"/>
  <c r="M458" i="5"/>
  <c r="M459" i="5"/>
  <c r="M460" i="5"/>
  <c r="M461" i="5"/>
  <c r="M462" i="5"/>
  <c r="M463" i="5"/>
  <c r="M464" i="5"/>
  <c r="M465" i="5"/>
  <c r="M466" i="5"/>
  <c r="M467" i="5"/>
  <c r="M468" i="5"/>
  <c r="M469" i="5"/>
  <c r="M470" i="5"/>
  <c r="M471" i="5"/>
  <c r="M472" i="5"/>
  <c r="M473" i="5"/>
  <c r="M474" i="5"/>
  <c r="M475" i="5"/>
  <c r="M476" i="5"/>
  <c r="M477" i="5"/>
  <c r="M478" i="5"/>
  <c r="M479" i="5"/>
  <c r="M480" i="5"/>
  <c r="M481" i="5"/>
  <c r="M482" i="5"/>
  <c r="M483" i="5"/>
  <c r="M484" i="5"/>
  <c r="M485" i="5"/>
  <c r="M486" i="5"/>
  <c r="M487" i="5"/>
  <c r="M488" i="5"/>
  <c r="M489" i="5"/>
  <c r="M490" i="5"/>
  <c r="M491" i="5"/>
  <c r="M492" i="5"/>
  <c r="M493" i="5"/>
  <c r="M494" i="5"/>
  <c r="M495" i="5"/>
  <c r="M496" i="5"/>
  <c r="M497" i="5"/>
  <c r="M498" i="5"/>
  <c r="M499" i="5"/>
  <c r="M500" i="5"/>
  <c r="M501" i="5"/>
  <c r="M502" i="5"/>
  <c r="M503" i="5"/>
  <c r="M504" i="5"/>
  <c r="M505" i="5"/>
  <c r="M506" i="5"/>
  <c r="M507" i="5"/>
  <c r="M508" i="5"/>
  <c r="M509" i="5"/>
  <c r="M510" i="5"/>
  <c r="M511" i="5"/>
  <c r="M512" i="5"/>
  <c r="M513" i="5"/>
  <c r="M514" i="5"/>
  <c r="M515" i="5"/>
  <c r="M516" i="5"/>
  <c r="M517" i="5"/>
  <c r="M518" i="5"/>
  <c r="M519" i="5"/>
  <c r="M520" i="5"/>
  <c r="M521" i="5"/>
  <c r="M522" i="5"/>
  <c r="M523" i="5"/>
  <c r="M524" i="5"/>
  <c r="M525" i="5"/>
  <c r="M526" i="5"/>
  <c r="M527" i="5"/>
  <c r="M528" i="5"/>
  <c r="M529" i="5"/>
  <c r="M530" i="5"/>
  <c r="M531" i="5"/>
  <c r="M532" i="5"/>
  <c r="M533" i="5"/>
  <c r="M534" i="5"/>
  <c r="M535" i="5"/>
  <c r="M536" i="5"/>
  <c r="M537" i="5"/>
  <c r="M538" i="5"/>
  <c r="M539" i="5"/>
  <c r="M540" i="5"/>
  <c r="M541" i="5"/>
  <c r="M542" i="5"/>
  <c r="M543" i="5"/>
  <c r="M544" i="5"/>
  <c r="M545" i="5"/>
  <c r="M546" i="5"/>
  <c r="M547" i="5"/>
  <c r="M548" i="5"/>
  <c r="M549" i="5"/>
  <c r="M550" i="5"/>
  <c r="M551" i="5"/>
  <c r="M552" i="5"/>
  <c r="M553" i="5"/>
  <c r="M554" i="5"/>
  <c r="M555" i="5"/>
  <c r="M556" i="5"/>
  <c r="M557" i="5"/>
  <c r="M558" i="5"/>
  <c r="M559" i="5"/>
  <c r="M560" i="5"/>
  <c r="M561" i="5"/>
  <c r="M562" i="5"/>
  <c r="M563" i="5"/>
  <c r="M564" i="5"/>
  <c r="M565" i="5"/>
  <c r="M566" i="5"/>
  <c r="M567" i="5"/>
  <c r="M568" i="5"/>
  <c r="M569" i="5"/>
  <c r="M570" i="5"/>
  <c r="M571" i="5"/>
  <c r="M572" i="5"/>
  <c r="M573" i="5"/>
  <c r="M574" i="5"/>
  <c r="M575" i="5"/>
  <c r="M576" i="5"/>
  <c r="M577" i="5"/>
  <c r="M578" i="5"/>
  <c r="M579" i="5"/>
  <c r="M580" i="5"/>
  <c r="M581" i="5"/>
  <c r="M582" i="5"/>
  <c r="M583" i="5"/>
  <c r="M584" i="5"/>
  <c r="M585" i="5"/>
  <c r="M586" i="5"/>
  <c r="M587" i="5"/>
  <c r="M588" i="5"/>
  <c r="M589" i="5"/>
  <c r="M590" i="5"/>
  <c r="M591" i="5"/>
  <c r="M592" i="5"/>
  <c r="M593" i="5"/>
  <c r="M594" i="5"/>
  <c r="M595" i="5"/>
  <c r="M596" i="5"/>
  <c r="M597" i="5"/>
  <c r="M598" i="5"/>
  <c r="M599" i="5"/>
  <c r="M600" i="5"/>
  <c r="M601" i="5"/>
  <c r="M602" i="5"/>
  <c r="M603" i="5"/>
  <c r="M604" i="5"/>
  <c r="M605" i="5"/>
  <c r="M606" i="5"/>
  <c r="M607" i="5"/>
  <c r="M608" i="5"/>
  <c r="M609" i="5"/>
  <c r="M610" i="5"/>
  <c r="M611" i="5"/>
  <c r="M612" i="5"/>
  <c r="M613" i="5"/>
  <c r="M614" i="5"/>
  <c r="M615" i="5"/>
  <c r="M616" i="5"/>
  <c r="M617" i="5"/>
  <c r="M618" i="5"/>
  <c r="M619" i="5"/>
  <c r="M620" i="5"/>
  <c r="M621" i="5"/>
  <c r="M622" i="5"/>
  <c r="M623" i="5"/>
  <c r="M624" i="5"/>
  <c r="M625" i="5"/>
  <c r="M626" i="5"/>
  <c r="M627" i="5"/>
  <c r="M628" i="5"/>
  <c r="M629" i="5"/>
  <c r="M630" i="5"/>
  <c r="M631" i="5"/>
  <c r="M632" i="5"/>
  <c r="M633" i="5"/>
  <c r="M634" i="5"/>
  <c r="M635" i="5"/>
  <c r="M636" i="5"/>
  <c r="M637" i="5"/>
  <c r="M638" i="5"/>
  <c r="M639" i="5"/>
  <c r="M640" i="5"/>
  <c r="M641" i="5"/>
  <c r="M642" i="5"/>
  <c r="M643" i="5"/>
  <c r="M644" i="5"/>
  <c r="M645" i="5"/>
  <c r="M646" i="5"/>
  <c r="M647" i="5"/>
  <c r="M648" i="5"/>
  <c r="M649" i="5"/>
  <c r="M650" i="5"/>
  <c r="M651" i="5"/>
  <c r="M652" i="5"/>
  <c r="M653" i="5"/>
  <c r="M654" i="5"/>
  <c r="M655" i="5"/>
  <c r="M656" i="5"/>
  <c r="M657" i="5"/>
  <c r="M658" i="5"/>
  <c r="M659" i="5"/>
  <c r="M660" i="5"/>
  <c r="M661" i="5"/>
  <c r="M662" i="5"/>
  <c r="M663" i="5"/>
  <c r="M664" i="5"/>
  <c r="M665" i="5"/>
  <c r="M666" i="5"/>
  <c r="M667" i="5"/>
  <c r="M668" i="5"/>
  <c r="M669" i="5"/>
  <c r="M670" i="5"/>
  <c r="M671" i="5"/>
  <c r="M672" i="5"/>
  <c r="M673" i="5"/>
  <c r="M674" i="5"/>
  <c r="M675" i="5"/>
  <c r="M676" i="5"/>
  <c r="M677" i="5"/>
  <c r="M678" i="5"/>
  <c r="M679" i="5"/>
  <c r="M680" i="5"/>
  <c r="M681" i="5"/>
  <c r="M682" i="5"/>
  <c r="M683" i="5"/>
  <c r="M684" i="5"/>
  <c r="M685" i="5"/>
  <c r="M686" i="5"/>
  <c r="M687" i="5"/>
  <c r="M688" i="5"/>
  <c r="M689" i="5"/>
  <c r="M690" i="5"/>
  <c r="M691" i="5"/>
  <c r="M692" i="5"/>
  <c r="M693" i="5"/>
  <c r="M694" i="5"/>
  <c r="M695" i="5"/>
  <c r="M696" i="5"/>
  <c r="M697" i="5"/>
  <c r="M698" i="5"/>
  <c r="M699" i="5"/>
  <c r="M700" i="5"/>
  <c r="M701" i="5"/>
  <c r="M702" i="5"/>
  <c r="M703" i="5"/>
  <c r="M704" i="5"/>
  <c r="M705" i="5"/>
  <c r="M706" i="5"/>
  <c r="M707" i="5"/>
  <c r="M708" i="5"/>
  <c r="M709" i="5"/>
  <c r="M710" i="5"/>
  <c r="M711" i="5"/>
  <c r="M712" i="5"/>
  <c r="M713" i="5"/>
  <c r="M714" i="5"/>
  <c r="M715" i="5"/>
  <c r="M716" i="5"/>
  <c r="M717" i="5"/>
  <c r="M718" i="5"/>
  <c r="M719" i="5"/>
  <c r="M720" i="5"/>
  <c r="M721" i="5"/>
  <c r="M722" i="5"/>
  <c r="M723" i="5"/>
  <c r="M724" i="5"/>
  <c r="M725" i="5"/>
  <c r="M726" i="5"/>
  <c r="M727" i="5"/>
  <c r="M728" i="5"/>
  <c r="M729" i="5"/>
  <c r="M730" i="5"/>
  <c r="M731" i="5"/>
  <c r="M732" i="5"/>
  <c r="M733" i="5"/>
  <c r="M734" i="5"/>
  <c r="M735" i="5"/>
  <c r="M736" i="5"/>
  <c r="M737" i="5"/>
  <c r="M738" i="5"/>
  <c r="M739" i="5"/>
  <c r="M740" i="5"/>
  <c r="M741" i="5"/>
  <c r="M742" i="5"/>
  <c r="M743" i="5"/>
  <c r="M744" i="5"/>
  <c r="M745" i="5"/>
  <c r="M746" i="5"/>
  <c r="M747" i="5"/>
  <c r="M748" i="5"/>
  <c r="M749" i="5"/>
  <c r="M750" i="5"/>
  <c r="M751" i="5"/>
  <c r="M752" i="5"/>
  <c r="M753" i="5"/>
  <c r="M754" i="5"/>
  <c r="M755" i="5"/>
  <c r="M756" i="5"/>
  <c r="M757" i="5"/>
  <c r="M758" i="5"/>
  <c r="M759" i="5"/>
  <c r="M760" i="5"/>
  <c r="M761" i="5"/>
  <c r="M762" i="5"/>
  <c r="M763" i="5"/>
  <c r="M764" i="5"/>
  <c r="M765" i="5"/>
  <c r="M766" i="5"/>
  <c r="M767" i="5"/>
  <c r="M768" i="5"/>
  <c r="M769" i="5"/>
  <c r="M770" i="5"/>
  <c r="M771" i="5"/>
  <c r="M772" i="5"/>
  <c r="M773" i="5"/>
  <c r="M774" i="5"/>
  <c r="M775" i="5"/>
  <c r="M776" i="5"/>
  <c r="M777" i="5"/>
  <c r="M778" i="5"/>
  <c r="M779" i="5"/>
  <c r="M780" i="5"/>
  <c r="M781" i="5"/>
  <c r="M782" i="5"/>
  <c r="M783" i="5"/>
  <c r="M784" i="5"/>
  <c r="M785" i="5"/>
  <c r="M786" i="5"/>
  <c r="M787" i="5"/>
  <c r="M788" i="5"/>
  <c r="M789" i="5"/>
  <c r="M790" i="5"/>
  <c r="M791" i="5"/>
  <c r="M792" i="5"/>
  <c r="M793" i="5"/>
  <c r="M794" i="5"/>
  <c r="M795" i="5"/>
  <c r="M796" i="5"/>
  <c r="M797" i="5"/>
  <c r="M798" i="5"/>
  <c r="M799" i="5"/>
  <c r="M800" i="5"/>
  <c r="M801" i="5"/>
  <c r="M802" i="5"/>
  <c r="M803" i="5"/>
  <c r="M804" i="5"/>
  <c r="M805" i="5"/>
  <c r="M806" i="5"/>
  <c r="M807" i="5"/>
  <c r="M808" i="5"/>
  <c r="M809" i="5"/>
  <c r="M810" i="5"/>
  <c r="M811" i="5"/>
  <c r="M812" i="5"/>
  <c r="M813" i="5"/>
  <c r="M814" i="5"/>
  <c r="M815" i="5"/>
  <c r="M816" i="5"/>
  <c r="M817" i="5"/>
  <c r="M818" i="5"/>
  <c r="M819" i="5"/>
  <c r="M820" i="5"/>
  <c r="M821" i="5"/>
  <c r="M822" i="5"/>
  <c r="M823" i="5"/>
  <c r="M824" i="5"/>
  <c r="M825" i="5"/>
  <c r="M826" i="5"/>
  <c r="M827" i="5"/>
  <c r="M828" i="5"/>
  <c r="M829" i="5"/>
  <c r="M830" i="5"/>
  <c r="M831" i="5"/>
  <c r="M832" i="5"/>
  <c r="M833" i="5"/>
  <c r="M834" i="5"/>
  <c r="M835" i="5"/>
  <c r="M836" i="5"/>
  <c r="M837" i="5"/>
  <c r="M838" i="5"/>
  <c r="M839" i="5"/>
  <c r="M840" i="5"/>
  <c r="M841" i="5"/>
  <c r="M842" i="5"/>
  <c r="M843" i="5"/>
  <c r="M844" i="5"/>
  <c r="M845" i="5"/>
  <c r="M846" i="5"/>
  <c r="M847" i="5"/>
  <c r="M848" i="5"/>
  <c r="M849" i="5"/>
  <c r="M850" i="5"/>
  <c r="M851" i="5"/>
  <c r="M852" i="5"/>
  <c r="M853" i="5"/>
  <c r="M854" i="5"/>
  <c r="M855" i="5"/>
  <c r="M856" i="5"/>
  <c r="M857" i="5"/>
  <c r="M858" i="5"/>
  <c r="M859" i="5"/>
  <c r="M860" i="5"/>
  <c r="M861" i="5"/>
  <c r="M862" i="5"/>
  <c r="M863" i="5"/>
  <c r="M864" i="5"/>
  <c r="M865" i="5"/>
  <c r="M866" i="5"/>
  <c r="M867" i="5"/>
  <c r="M868" i="5"/>
  <c r="M869" i="5"/>
  <c r="M870" i="5"/>
  <c r="M871" i="5"/>
  <c r="M872" i="5"/>
  <c r="M873" i="5"/>
  <c r="M874" i="5"/>
  <c r="M875" i="5"/>
  <c r="M876" i="5"/>
  <c r="M877" i="5"/>
  <c r="M878" i="5"/>
  <c r="M879" i="5"/>
  <c r="M880" i="5"/>
  <c r="M881" i="5"/>
  <c r="M882" i="5"/>
  <c r="M883" i="5"/>
  <c r="M884" i="5"/>
  <c r="M885" i="5"/>
  <c r="M886" i="5"/>
  <c r="M887" i="5"/>
  <c r="M888" i="5"/>
  <c r="M889" i="5"/>
  <c r="M890" i="5"/>
  <c r="M891" i="5"/>
  <c r="M892" i="5"/>
  <c r="M893" i="5"/>
  <c r="M894" i="5"/>
  <c r="M895" i="5"/>
  <c r="M896" i="5"/>
  <c r="M897" i="5"/>
  <c r="M898" i="5"/>
  <c r="M899" i="5"/>
  <c r="M900" i="5"/>
  <c r="M901" i="5"/>
  <c r="M902" i="5"/>
  <c r="M903" i="5"/>
  <c r="M904" i="5"/>
  <c r="M905" i="5"/>
  <c r="M906" i="5"/>
  <c r="M907" i="5"/>
  <c r="M908" i="5"/>
  <c r="M909" i="5"/>
  <c r="M910" i="5"/>
  <c r="M911" i="5"/>
  <c r="M912" i="5"/>
  <c r="M913" i="5"/>
  <c r="M914" i="5"/>
  <c r="M915" i="5"/>
  <c r="M916" i="5"/>
  <c r="M917" i="5"/>
  <c r="M918" i="5"/>
  <c r="M919" i="5"/>
  <c r="M920" i="5"/>
  <c r="M921" i="5"/>
  <c r="M922" i="5"/>
  <c r="M923" i="5"/>
  <c r="M924" i="5"/>
  <c r="M925" i="5"/>
  <c r="M926" i="5"/>
  <c r="M927" i="5"/>
  <c r="M928" i="5"/>
  <c r="M929" i="5"/>
  <c r="M930" i="5"/>
  <c r="M931" i="5"/>
  <c r="M932" i="5"/>
  <c r="M933" i="5"/>
  <c r="M934" i="5"/>
  <c r="M935" i="5"/>
  <c r="M936" i="5"/>
  <c r="M937" i="5"/>
  <c r="M938" i="5"/>
  <c r="M939" i="5"/>
  <c r="M940" i="5"/>
  <c r="M941" i="5"/>
  <c r="M942" i="5"/>
  <c r="M943" i="5"/>
  <c r="M944" i="5"/>
  <c r="M945" i="5"/>
  <c r="M946" i="5"/>
  <c r="M947" i="5"/>
  <c r="M948" i="5"/>
  <c r="M949" i="5"/>
  <c r="M950" i="5"/>
  <c r="M951" i="5"/>
  <c r="M952" i="5"/>
  <c r="M953" i="5"/>
  <c r="M954" i="5"/>
  <c r="M955" i="5"/>
  <c r="M956" i="5"/>
  <c r="M957" i="5"/>
  <c r="M958" i="5"/>
  <c r="M959" i="5"/>
  <c r="M960" i="5"/>
  <c r="M961" i="5"/>
  <c r="M962" i="5"/>
  <c r="M963" i="5"/>
  <c r="M964" i="5"/>
  <c r="M965" i="5"/>
  <c r="M966" i="5"/>
  <c r="M967" i="5"/>
  <c r="M968" i="5"/>
  <c r="M969" i="5"/>
  <c r="M970" i="5"/>
  <c r="M971" i="5"/>
  <c r="M972" i="5"/>
  <c r="M973" i="5"/>
  <c r="M974" i="5"/>
  <c r="M975" i="5"/>
  <c r="M976" i="5"/>
  <c r="M977" i="5"/>
  <c r="M978" i="5"/>
  <c r="M979" i="5"/>
  <c r="M980" i="5"/>
  <c r="M981" i="5"/>
  <c r="M982" i="5"/>
  <c r="M983" i="5"/>
  <c r="M984" i="5"/>
  <c r="M985" i="5"/>
  <c r="M986" i="5"/>
  <c r="M987" i="5"/>
  <c r="M988" i="5"/>
  <c r="M989" i="5"/>
  <c r="M990" i="5"/>
  <c r="M991" i="5"/>
  <c r="M992" i="5"/>
  <c r="M993" i="5"/>
  <c r="M994" i="5"/>
  <c r="M995" i="5"/>
  <c r="M996" i="5"/>
  <c r="M997" i="5"/>
  <c r="M998" i="5"/>
  <c r="M999" i="5"/>
  <c r="M1000" i="5"/>
  <c r="M1001" i="5"/>
  <c r="M1002" i="5"/>
  <c r="M1003" i="5"/>
  <c r="M1004" i="5"/>
  <c r="M1005" i="5"/>
  <c r="M1006" i="5"/>
  <c r="M1007" i="5"/>
  <c r="M1008" i="5"/>
  <c r="M1009" i="5"/>
  <c r="M1010" i="5"/>
  <c r="M1011" i="5"/>
  <c r="M1012" i="5"/>
  <c r="M1013" i="5"/>
  <c r="M1014" i="5"/>
  <c r="M1015" i="5"/>
  <c r="M1016" i="5"/>
  <c r="M1017" i="5"/>
  <c r="M1018" i="5"/>
  <c r="M1019" i="5"/>
  <c r="M1020" i="5"/>
  <c r="M1021" i="5"/>
  <c r="M1022" i="5"/>
  <c r="M1023" i="5"/>
  <c r="M1024" i="5"/>
  <c r="M1025" i="5"/>
  <c r="M1026" i="5"/>
  <c r="M1027" i="5"/>
  <c r="M1028" i="5"/>
  <c r="M1029" i="5"/>
  <c r="M1030" i="5"/>
  <c r="M1031" i="5"/>
  <c r="M1032" i="5"/>
  <c r="M1033" i="5"/>
  <c r="M1034" i="5"/>
  <c r="M1035" i="5"/>
  <c r="M1036" i="5"/>
  <c r="M1037" i="5"/>
  <c r="M1038" i="5"/>
  <c r="M1039" i="5"/>
  <c r="M1040" i="5"/>
  <c r="M1041" i="5"/>
  <c r="M1042" i="5"/>
  <c r="M1043" i="5"/>
  <c r="M1044" i="5"/>
  <c r="M1045" i="5"/>
  <c r="M1046" i="5"/>
  <c r="M1047" i="5"/>
  <c r="M1048" i="5"/>
  <c r="M1049" i="5"/>
  <c r="M1050" i="5"/>
  <c r="M1051" i="5"/>
  <c r="M1052" i="5"/>
  <c r="M1053" i="5"/>
  <c r="M1054" i="5"/>
  <c r="M1055" i="5"/>
  <c r="M1056" i="5"/>
  <c r="M1057" i="5"/>
  <c r="M1058" i="5"/>
  <c r="M1059" i="5"/>
  <c r="M1060" i="5"/>
  <c r="M1061" i="5"/>
  <c r="M1062" i="5"/>
  <c r="M1063" i="5"/>
  <c r="M1064" i="5"/>
  <c r="M1065" i="5"/>
  <c r="M1066" i="5"/>
  <c r="M1067" i="5"/>
  <c r="M1068" i="5"/>
  <c r="M1069" i="5"/>
  <c r="M1070" i="5"/>
  <c r="M1071" i="5"/>
  <c r="M1072" i="5"/>
  <c r="M1073" i="5"/>
  <c r="M1074" i="5"/>
  <c r="M1075" i="5"/>
  <c r="M1076" i="5"/>
  <c r="M1077" i="5"/>
  <c r="M1078" i="5"/>
  <c r="M1079" i="5"/>
  <c r="M1080" i="5"/>
  <c r="M1081" i="5"/>
  <c r="M1082" i="5"/>
  <c r="M1083" i="5"/>
  <c r="M1084" i="5"/>
  <c r="M1085" i="5"/>
  <c r="M1086" i="5"/>
  <c r="M1087" i="5"/>
  <c r="M1088" i="5"/>
  <c r="M1089" i="5"/>
  <c r="M1090" i="5"/>
  <c r="M1091" i="5"/>
  <c r="M1092" i="5"/>
  <c r="M1093" i="5"/>
  <c r="M1094" i="5"/>
  <c r="M1095" i="5"/>
  <c r="M1096" i="5"/>
  <c r="M1097" i="5"/>
  <c r="M1098" i="5"/>
  <c r="M1099" i="5"/>
  <c r="M1100" i="5"/>
  <c r="M1101" i="5"/>
  <c r="M1102" i="5"/>
  <c r="M1103" i="5"/>
  <c r="M1104" i="5"/>
  <c r="M1105" i="5"/>
  <c r="M1106" i="5"/>
  <c r="M1107" i="5"/>
  <c r="M1108" i="5"/>
  <c r="M1109" i="5"/>
  <c r="M1110" i="5"/>
  <c r="M1111" i="5"/>
  <c r="M1112" i="5"/>
  <c r="M1113" i="5"/>
  <c r="M1114" i="5"/>
  <c r="M1115" i="5"/>
  <c r="M1116" i="5"/>
  <c r="M1117" i="5"/>
  <c r="M1118" i="5"/>
  <c r="M1119" i="5"/>
  <c r="M1120" i="5"/>
  <c r="M1121" i="5"/>
  <c r="M1122" i="5"/>
  <c r="M1123" i="5"/>
  <c r="M1124" i="5"/>
  <c r="M1125" i="5"/>
  <c r="M1126" i="5"/>
  <c r="M1127" i="5"/>
  <c r="M1128" i="5"/>
  <c r="M1129" i="5"/>
  <c r="M1130" i="5"/>
  <c r="M1131" i="5"/>
  <c r="M1132" i="5"/>
  <c r="M1133" i="5"/>
  <c r="M1134" i="5"/>
  <c r="M1135" i="5"/>
  <c r="M1136" i="5"/>
  <c r="M1137" i="5"/>
  <c r="M1138" i="5"/>
  <c r="M1139" i="5"/>
  <c r="M1140" i="5"/>
  <c r="M1141" i="5"/>
  <c r="M1142" i="5"/>
  <c r="M1143" i="5"/>
  <c r="M1144" i="5"/>
  <c r="M1145" i="5"/>
  <c r="M1146" i="5"/>
  <c r="M1147" i="5"/>
  <c r="M1148" i="5"/>
  <c r="M1149" i="5"/>
  <c r="M1150" i="5"/>
  <c r="M1151" i="5"/>
  <c r="M1152" i="5"/>
  <c r="M1153" i="5"/>
  <c r="M1154" i="5"/>
  <c r="M1155" i="5"/>
  <c r="M4" i="5"/>
  <c r="X472" i="5" l="1"/>
  <c r="W472" i="5"/>
  <c r="Z472" i="5"/>
  <c r="X1127" i="5"/>
  <c r="W1127" i="5"/>
  <c r="W87" i="5"/>
  <c r="X87" i="5"/>
  <c r="X4" i="5"/>
  <c r="I4" i="4" s="1"/>
  <c r="W4" i="5"/>
  <c r="F4" i="4" s="1"/>
  <c r="Z4" i="5"/>
  <c r="X996" i="5"/>
  <c r="I252" i="4" s="1"/>
  <c r="W996" i="5"/>
  <c r="F252" i="4" s="1"/>
  <c r="Z996" i="5"/>
  <c r="X852" i="5"/>
  <c r="I216" i="4" s="1"/>
  <c r="W852" i="5"/>
  <c r="F216" i="4" s="1"/>
  <c r="Z852" i="5"/>
  <c r="W756" i="5"/>
  <c r="X756" i="5"/>
  <c r="Z756" i="5"/>
  <c r="W612" i="5"/>
  <c r="X612" i="5"/>
  <c r="Z612" i="5"/>
  <c r="W468" i="5"/>
  <c r="X468" i="5"/>
  <c r="Z468" i="5"/>
  <c r="W372" i="5"/>
  <c r="X372" i="5"/>
  <c r="Z372" i="5"/>
  <c r="W292" i="5"/>
  <c r="X292" i="5"/>
  <c r="Z292" i="5"/>
  <c r="W244" i="5"/>
  <c r="X244" i="5"/>
  <c r="Z244" i="5"/>
  <c r="W212" i="5"/>
  <c r="X212" i="5"/>
  <c r="Z212" i="5"/>
  <c r="W180" i="5"/>
  <c r="X180" i="5"/>
  <c r="Z180" i="5"/>
  <c r="W20" i="5"/>
  <c r="X20" i="5"/>
  <c r="Z20" i="5"/>
  <c r="X1155" i="5"/>
  <c r="W1155" i="5"/>
  <c r="W1139" i="5"/>
  <c r="X1139" i="5"/>
  <c r="W1123" i="5"/>
  <c r="X1123" i="5"/>
  <c r="W1107" i="5"/>
  <c r="X1107" i="5"/>
  <c r="X1091" i="5"/>
  <c r="W1091" i="5"/>
  <c r="W1075" i="5"/>
  <c r="X1075" i="5"/>
  <c r="W1059" i="5"/>
  <c r="X1059" i="5"/>
  <c r="W1043" i="5"/>
  <c r="X1043" i="5"/>
  <c r="X1027" i="5"/>
  <c r="W1027" i="5"/>
  <c r="W1011" i="5"/>
  <c r="X1011" i="5"/>
  <c r="X995" i="5"/>
  <c r="W995" i="5"/>
  <c r="W979" i="5"/>
  <c r="X979" i="5"/>
  <c r="X963" i="5"/>
  <c r="W963" i="5"/>
  <c r="W947" i="5"/>
  <c r="X947" i="5"/>
  <c r="W931" i="5"/>
  <c r="X931" i="5"/>
  <c r="W915" i="5"/>
  <c r="X915" i="5"/>
  <c r="W899" i="5"/>
  <c r="X899" i="5"/>
  <c r="W883" i="5"/>
  <c r="X883" i="5"/>
  <c r="W867" i="5"/>
  <c r="X867" i="5"/>
  <c r="W851" i="5"/>
  <c r="X851" i="5"/>
  <c r="W835" i="5"/>
  <c r="X835" i="5"/>
  <c r="X819" i="5"/>
  <c r="W819" i="5"/>
  <c r="X803" i="5"/>
  <c r="W803" i="5"/>
  <c r="X787" i="5"/>
  <c r="W787" i="5"/>
  <c r="X771" i="5"/>
  <c r="W771" i="5"/>
  <c r="X755" i="5"/>
  <c r="W755" i="5"/>
  <c r="X739" i="5"/>
  <c r="W739" i="5"/>
  <c r="X723" i="5"/>
  <c r="W723" i="5"/>
  <c r="X707" i="5"/>
  <c r="W707" i="5"/>
  <c r="X691" i="5"/>
  <c r="W691" i="5"/>
  <c r="W675" i="5"/>
  <c r="X675" i="5"/>
  <c r="W659" i="5"/>
  <c r="X659" i="5"/>
  <c r="W643" i="5"/>
  <c r="X643" i="5"/>
  <c r="W627" i="5"/>
  <c r="X627" i="5"/>
  <c r="W611" i="5"/>
  <c r="X611" i="5"/>
  <c r="W595" i="5"/>
  <c r="X595" i="5"/>
  <c r="W579" i="5"/>
  <c r="X579" i="5"/>
  <c r="W563" i="5"/>
  <c r="X563" i="5"/>
  <c r="W547" i="5"/>
  <c r="X547" i="5"/>
  <c r="W531" i="5"/>
  <c r="X531" i="5"/>
  <c r="W515" i="5"/>
  <c r="X515" i="5"/>
  <c r="W499" i="5"/>
  <c r="X499" i="5"/>
  <c r="W483" i="5"/>
  <c r="X483" i="5"/>
  <c r="W467" i="5"/>
  <c r="X467" i="5"/>
  <c r="W451" i="5"/>
  <c r="X451" i="5"/>
  <c r="W435" i="5"/>
  <c r="X435" i="5"/>
  <c r="W419" i="5"/>
  <c r="X419" i="5"/>
  <c r="W403" i="5"/>
  <c r="X403" i="5"/>
  <c r="W387" i="5"/>
  <c r="X387" i="5"/>
  <c r="W371" i="5"/>
  <c r="X371" i="5"/>
  <c r="W355" i="5"/>
  <c r="X355" i="5"/>
  <c r="W339" i="5"/>
  <c r="X339" i="5"/>
  <c r="W323" i="5"/>
  <c r="X323" i="5"/>
  <c r="W307" i="5"/>
  <c r="X307" i="5"/>
  <c r="W291" i="5"/>
  <c r="X291" i="5"/>
  <c r="W275" i="5"/>
  <c r="X275" i="5"/>
  <c r="W259" i="5"/>
  <c r="X259" i="5"/>
  <c r="W243" i="5"/>
  <c r="X243" i="5"/>
  <c r="W227" i="5"/>
  <c r="X227" i="5"/>
  <c r="W211" i="5"/>
  <c r="X211" i="5"/>
  <c r="W195" i="5"/>
  <c r="X195" i="5"/>
  <c r="W179" i="5"/>
  <c r="X179" i="5"/>
  <c r="W163" i="5"/>
  <c r="X163" i="5"/>
  <c r="W147" i="5"/>
  <c r="X147" i="5"/>
  <c r="W131" i="5"/>
  <c r="X131" i="5"/>
  <c r="W115" i="5"/>
  <c r="X115" i="5"/>
  <c r="W99" i="5"/>
  <c r="X99" i="5"/>
  <c r="W83" i="5"/>
  <c r="X83" i="5"/>
  <c r="W67" i="5"/>
  <c r="X67" i="5"/>
  <c r="W51" i="5"/>
  <c r="X51" i="5"/>
  <c r="W35" i="5"/>
  <c r="X35" i="5"/>
  <c r="W19" i="5"/>
  <c r="X19" i="5"/>
  <c r="W440" i="5"/>
  <c r="X440" i="5"/>
  <c r="Z440" i="5"/>
  <c r="X1095" i="5"/>
  <c r="W1095" i="5"/>
  <c r="W71" i="5"/>
  <c r="X71" i="5"/>
  <c r="W1092" i="5"/>
  <c r="F276" i="4" s="1"/>
  <c r="X1092" i="5"/>
  <c r="I276" i="4" s="1"/>
  <c r="Z1092" i="5"/>
  <c r="X932" i="5"/>
  <c r="I236" i="4" s="1"/>
  <c r="W932" i="5"/>
  <c r="F236" i="4" s="1"/>
  <c r="Z932" i="5"/>
  <c r="X804" i="5"/>
  <c r="I204" i="4" s="1"/>
  <c r="W804" i="5"/>
  <c r="F204" i="4" s="1"/>
  <c r="Z804" i="5"/>
  <c r="W724" i="5"/>
  <c r="X724" i="5"/>
  <c r="Z724" i="5"/>
  <c r="W628" i="5"/>
  <c r="X628" i="5"/>
  <c r="Z628" i="5"/>
  <c r="W532" i="5"/>
  <c r="X532" i="5"/>
  <c r="Z532" i="5"/>
  <c r="W420" i="5"/>
  <c r="F108" i="4" s="1"/>
  <c r="X420" i="5"/>
  <c r="Z420" i="5"/>
  <c r="W340" i="5"/>
  <c r="X340" i="5"/>
  <c r="Z340" i="5"/>
  <c r="W260" i="5"/>
  <c r="X260" i="5"/>
  <c r="Z260" i="5"/>
  <c r="W228" i="5"/>
  <c r="X228" i="5"/>
  <c r="I60" i="4" s="1"/>
  <c r="Z228" i="5"/>
  <c r="W196" i="5"/>
  <c r="F52" i="4" s="1"/>
  <c r="X196" i="5"/>
  <c r="I52" i="4" s="1"/>
  <c r="Z196" i="5"/>
  <c r="W164" i="5"/>
  <c r="X164" i="5"/>
  <c r="I44" i="4" s="1"/>
  <c r="Z164" i="5"/>
  <c r="W36" i="5"/>
  <c r="X36" i="5"/>
  <c r="Z36" i="5"/>
  <c r="W1154" i="5"/>
  <c r="X1154" i="5"/>
  <c r="Z1155" i="5"/>
  <c r="Z1154" i="5"/>
  <c r="W1138" i="5"/>
  <c r="H287" i="4" s="1"/>
  <c r="X1138" i="5"/>
  <c r="K287" i="4" s="1"/>
  <c r="Z1138" i="5"/>
  <c r="Z1139" i="5"/>
  <c r="X1122" i="5"/>
  <c r="W1122" i="5"/>
  <c r="Z1123" i="5"/>
  <c r="Z1122" i="5"/>
  <c r="X1106" i="5"/>
  <c r="W1106" i="5"/>
  <c r="Z1107" i="5"/>
  <c r="Z1106" i="5"/>
  <c r="W1090" i="5"/>
  <c r="X1090" i="5"/>
  <c r="Z1091" i="5"/>
  <c r="Z1090" i="5"/>
  <c r="W1074" i="5"/>
  <c r="H271" i="4" s="1"/>
  <c r="X1074" i="5"/>
  <c r="Z1074" i="5"/>
  <c r="Z1075" i="5"/>
  <c r="W1058" i="5"/>
  <c r="X1058" i="5"/>
  <c r="Z1058" i="5"/>
  <c r="Z1059" i="5"/>
  <c r="X1042" i="5"/>
  <c r="W1042" i="5"/>
  <c r="Z1042" i="5"/>
  <c r="Z1043" i="5"/>
  <c r="W1026" i="5"/>
  <c r="X1026" i="5"/>
  <c r="Z1027" i="5"/>
  <c r="Z1026" i="5"/>
  <c r="W1010" i="5"/>
  <c r="H255" i="4" s="1"/>
  <c r="X1010" i="5"/>
  <c r="K255" i="4" s="1"/>
  <c r="Z1010" i="5"/>
  <c r="Z1011" i="5"/>
  <c r="W994" i="5"/>
  <c r="X994" i="5"/>
  <c r="Z994" i="5"/>
  <c r="Z995" i="5"/>
  <c r="X978" i="5"/>
  <c r="W978" i="5"/>
  <c r="Z978" i="5"/>
  <c r="Z979" i="5"/>
  <c r="W962" i="5"/>
  <c r="X962" i="5"/>
  <c r="Z962" i="5"/>
  <c r="Z963" i="5"/>
  <c r="W946" i="5"/>
  <c r="H239" i="4" s="1"/>
  <c r="X946" i="5"/>
  <c r="Z947" i="5"/>
  <c r="Z946" i="5"/>
  <c r="W930" i="5"/>
  <c r="X930" i="5"/>
  <c r="Z931" i="5"/>
  <c r="Z930" i="5"/>
  <c r="W914" i="5"/>
  <c r="X914" i="5"/>
  <c r="Z914" i="5"/>
  <c r="Z915" i="5"/>
  <c r="W898" i="5"/>
  <c r="X898" i="5"/>
  <c r="Z898" i="5"/>
  <c r="Z899" i="5"/>
  <c r="W882" i="5"/>
  <c r="H223" i="4" s="1"/>
  <c r="X882" i="5"/>
  <c r="K223" i="4" s="1"/>
  <c r="Z882" i="5"/>
  <c r="Z883" i="5"/>
  <c r="W866" i="5"/>
  <c r="X866" i="5"/>
  <c r="Z866" i="5"/>
  <c r="Z867" i="5"/>
  <c r="W850" i="5"/>
  <c r="X850" i="5"/>
  <c r="Z850" i="5"/>
  <c r="Z851" i="5"/>
  <c r="W834" i="5"/>
  <c r="X834" i="5"/>
  <c r="Z834" i="5"/>
  <c r="Z835" i="5"/>
  <c r="W818" i="5"/>
  <c r="X818" i="5"/>
  <c r="K207" i="4" s="1"/>
  <c r="Z819" i="5"/>
  <c r="Z818" i="5"/>
  <c r="X802" i="5"/>
  <c r="W802" i="5"/>
  <c r="Z802" i="5"/>
  <c r="Z803" i="5"/>
  <c r="X786" i="5"/>
  <c r="W786" i="5"/>
  <c r="Z787" i="5"/>
  <c r="Z786" i="5"/>
  <c r="X770" i="5"/>
  <c r="W770" i="5"/>
  <c r="Z771" i="5"/>
  <c r="Z770" i="5"/>
  <c r="X754" i="5"/>
  <c r="W754" i="5"/>
  <c r="Z755" i="5"/>
  <c r="Z754" i="5"/>
  <c r="X738" i="5"/>
  <c r="W738" i="5"/>
  <c r="Z739" i="5"/>
  <c r="Z738" i="5"/>
  <c r="W722" i="5"/>
  <c r="X722" i="5"/>
  <c r="Z723" i="5"/>
  <c r="Z722" i="5"/>
  <c r="W706" i="5"/>
  <c r="X706" i="5"/>
  <c r="Z707" i="5"/>
  <c r="Z706" i="5"/>
  <c r="W690" i="5"/>
  <c r="X690" i="5"/>
  <c r="Z691" i="5"/>
  <c r="Z690" i="5"/>
  <c r="W674" i="5"/>
  <c r="X674" i="5"/>
  <c r="Z675" i="5"/>
  <c r="Z674" i="5"/>
  <c r="W658" i="5"/>
  <c r="X658" i="5"/>
  <c r="Z659" i="5"/>
  <c r="Z658" i="5"/>
  <c r="W642" i="5"/>
  <c r="X642" i="5"/>
  <c r="Z643" i="5"/>
  <c r="Z642" i="5"/>
  <c r="W626" i="5"/>
  <c r="X626" i="5"/>
  <c r="Z627" i="5"/>
  <c r="Z626" i="5"/>
  <c r="W610" i="5"/>
  <c r="X610" i="5"/>
  <c r="Z611" i="5"/>
  <c r="Z610" i="5"/>
  <c r="X594" i="5"/>
  <c r="W594" i="5"/>
  <c r="Z594" i="5"/>
  <c r="Z595" i="5"/>
  <c r="W578" i="5"/>
  <c r="X578" i="5"/>
  <c r="Z578" i="5"/>
  <c r="Z579" i="5"/>
  <c r="W562" i="5"/>
  <c r="X562" i="5"/>
  <c r="Z562" i="5"/>
  <c r="Z563" i="5"/>
  <c r="W546" i="5"/>
  <c r="X546" i="5"/>
  <c r="Z546" i="5"/>
  <c r="Z547" i="5"/>
  <c r="W530" i="5"/>
  <c r="X530" i="5"/>
  <c r="Z530" i="5"/>
  <c r="Z531" i="5"/>
  <c r="X514" i="5"/>
  <c r="W514" i="5"/>
  <c r="Z515" i="5"/>
  <c r="Z514" i="5"/>
  <c r="W498" i="5"/>
  <c r="X498" i="5"/>
  <c r="Z499" i="5"/>
  <c r="Z498" i="5"/>
  <c r="W482" i="5"/>
  <c r="X482" i="5"/>
  <c r="Z483" i="5"/>
  <c r="Z482" i="5"/>
  <c r="W466" i="5"/>
  <c r="X466" i="5"/>
  <c r="Z467" i="5"/>
  <c r="Z466" i="5"/>
  <c r="W450" i="5"/>
  <c r="X450" i="5"/>
  <c r="Z451" i="5"/>
  <c r="Z450" i="5"/>
  <c r="W434" i="5"/>
  <c r="X434" i="5"/>
  <c r="Z435" i="5"/>
  <c r="Z434" i="5"/>
  <c r="X418" i="5"/>
  <c r="W418" i="5"/>
  <c r="Z419" i="5"/>
  <c r="Z418" i="5"/>
  <c r="W402" i="5"/>
  <c r="X402" i="5"/>
  <c r="Z403" i="5"/>
  <c r="Z402" i="5"/>
  <c r="X386" i="5"/>
  <c r="W386" i="5"/>
  <c r="Z387" i="5"/>
  <c r="Z386" i="5"/>
  <c r="W370" i="5"/>
  <c r="X370" i="5"/>
  <c r="Z371" i="5"/>
  <c r="Z370" i="5"/>
  <c r="W354" i="5"/>
  <c r="X354" i="5"/>
  <c r="Z355" i="5"/>
  <c r="Z354" i="5"/>
  <c r="X338" i="5"/>
  <c r="W338" i="5"/>
  <c r="Z339" i="5"/>
  <c r="Z338" i="5"/>
  <c r="W322" i="5"/>
  <c r="X322" i="5"/>
  <c r="Z322" i="5"/>
  <c r="Z323" i="5"/>
  <c r="W306" i="5"/>
  <c r="X306" i="5"/>
  <c r="Z306" i="5"/>
  <c r="Z307" i="5"/>
  <c r="W290" i="5"/>
  <c r="X290" i="5"/>
  <c r="Z290" i="5"/>
  <c r="Z291" i="5"/>
  <c r="W274" i="5"/>
  <c r="X274" i="5"/>
  <c r="Z274" i="5"/>
  <c r="Z275" i="5"/>
  <c r="W258" i="5"/>
  <c r="X258" i="5"/>
  <c r="Z259" i="5"/>
  <c r="Z258" i="5"/>
  <c r="W242" i="5"/>
  <c r="X242" i="5"/>
  <c r="Z243" i="5"/>
  <c r="Z242" i="5"/>
  <c r="W226" i="5"/>
  <c r="X226" i="5"/>
  <c r="Z227" i="5"/>
  <c r="Z226" i="5"/>
  <c r="W210" i="5"/>
  <c r="X210" i="5"/>
  <c r="Z211" i="5"/>
  <c r="Z210" i="5"/>
  <c r="W194" i="5"/>
  <c r="X194" i="5"/>
  <c r="Z195" i="5"/>
  <c r="Z194" i="5"/>
  <c r="W178" i="5"/>
  <c r="X178" i="5"/>
  <c r="Z179" i="5"/>
  <c r="Z178" i="5"/>
  <c r="X162" i="5"/>
  <c r="W162" i="5"/>
  <c r="Z163" i="5"/>
  <c r="Z162" i="5"/>
  <c r="W146" i="5"/>
  <c r="X146" i="5"/>
  <c r="Z147" i="5"/>
  <c r="Z146" i="5"/>
  <c r="W130" i="5"/>
  <c r="X130" i="5"/>
  <c r="Z131" i="5"/>
  <c r="Z130" i="5"/>
  <c r="W114" i="5"/>
  <c r="X114" i="5"/>
  <c r="Z115" i="5"/>
  <c r="Z114" i="5"/>
  <c r="W98" i="5"/>
  <c r="X98" i="5"/>
  <c r="Z99" i="5"/>
  <c r="Z98" i="5"/>
  <c r="W82" i="5"/>
  <c r="X82" i="5"/>
  <c r="Z82" i="5"/>
  <c r="Z83" i="5"/>
  <c r="W66" i="5"/>
  <c r="X66" i="5"/>
  <c r="Z66" i="5"/>
  <c r="Z67" i="5"/>
  <c r="W50" i="5"/>
  <c r="X50" i="5"/>
  <c r="Z50" i="5"/>
  <c r="Z51" i="5"/>
  <c r="W34" i="5"/>
  <c r="X34" i="5"/>
  <c r="Z34" i="5"/>
  <c r="Z35" i="5"/>
  <c r="W18" i="5"/>
  <c r="X18" i="5"/>
  <c r="Z19" i="5"/>
  <c r="Z18" i="5"/>
  <c r="X408" i="5"/>
  <c r="I105" i="4" s="1"/>
  <c r="W408" i="5"/>
  <c r="F105" i="4" s="1"/>
  <c r="Z408" i="5"/>
  <c r="W119" i="5"/>
  <c r="X119" i="5"/>
  <c r="W1108" i="5"/>
  <c r="F280" i="4" s="1"/>
  <c r="X1108" i="5"/>
  <c r="I280" i="4" s="1"/>
  <c r="Z1108" i="5"/>
  <c r="W132" i="5"/>
  <c r="F36" i="4" s="1"/>
  <c r="X132" i="5"/>
  <c r="I36" i="4" s="1"/>
  <c r="Z132" i="5"/>
  <c r="W753" i="5"/>
  <c r="G191" i="4" s="1"/>
  <c r="X753" i="5"/>
  <c r="Z753" i="5"/>
  <c r="W97" i="5"/>
  <c r="X97" i="5"/>
  <c r="Z97" i="5"/>
  <c r="W1152" i="5"/>
  <c r="F291" i="4" s="1"/>
  <c r="X1152" i="5"/>
  <c r="I291" i="4" s="1"/>
  <c r="Z1152" i="5"/>
  <c r="W1136" i="5"/>
  <c r="F287" i="4" s="1"/>
  <c r="X1136" i="5"/>
  <c r="Z1136" i="5"/>
  <c r="W1120" i="5"/>
  <c r="F283" i="4" s="1"/>
  <c r="X1120" i="5"/>
  <c r="I283" i="4" s="1"/>
  <c r="Z1120" i="5"/>
  <c r="W1104" i="5"/>
  <c r="F279" i="4" s="1"/>
  <c r="X1104" i="5"/>
  <c r="I279" i="4" s="1"/>
  <c r="Z1104" i="5"/>
  <c r="X1088" i="5"/>
  <c r="W1088" i="5"/>
  <c r="Z1088" i="5"/>
  <c r="X1072" i="5"/>
  <c r="I271" i="4" s="1"/>
  <c r="W1072" i="5"/>
  <c r="F271" i="4" s="1"/>
  <c r="Z1072" i="5"/>
  <c r="X1056" i="5"/>
  <c r="I267" i="4" s="1"/>
  <c r="W1056" i="5"/>
  <c r="F267" i="4" s="1"/>
  <c r="Z1056" i="5"/>
  <c r="X1040" i="5"/>
  <c r="I263" i="4" s="1"/>
  <c r="W1040" i="5"/>
  <c r="F263" i="4" s="1"/>
  <c r="Z1040" i="5"/>
  <c r="X1024" i="5"/>
  <c r="I259" i="4" s="1"/>
  <c r="W1024" i="5"/>
  <c r="F259" i="4" s="1"/>
  <c r="Z1024" i="5"/>
  <c r="X1008" i="5"/>
  <c r="W1008" i="5"/>
  <c r="F255" i="4" s="1"/>
  <c r="Z1008" i="5"/>
  <c r="X992" i="5"/>
  <c r="I251" i="4" s="1"/>
  <c r="W992" i="5"/>
  <c r="F251" i="4" s="1"/>
  <c r="Z992" i="5"/>
  <c r="X976" i="5"/>
  <c r="I247" i="4" s="1"/>
  <c r="W976" i="5"/>
  <c r="F247" i="4" s="1"/>
  <c r="Z976" i="5"/>
  <c r="X960" i="5"/>
  <c r="I243" i="4" s="1"/>
  <c r="W960" i="5"/>
  <c r="F243" i="4" s="1"/>
  <c r="Z960" i="5"/>
  <c r="X944" i="5"/>
  <c r="I239" i="4" s="1"/>
  <c r="W944" i="5"/>
  <c r="F239" i="4" s="1"/>
  <c r="Z944" i="5"/>
  <c r="X928" i="5"/>
  <c r="I235" i="4" s="1"/>
  <c r="W928" i="5"/>
  <c r="F235" i="4" s="1"/>
  <c r="Z928" i="5"/>
  <c r="X912" i="5"/>
  <c r="I231" i="4" s="1"/>
  <c r="W912" i="5"/>
  <c r="F231" i="4" s="1"/>
  <c r="Z912" i="5"/>
  <c r="X896" i="5"/>
  <c r="I227" i="4" s="1"/>
  <c r="W896" i="5"/>
  <c r="Z896" i="5"/>
  <c r="X880" i="5"/>
  <c r="I223" i="4" s="1"/>
  <c r="W880" i="5"/>
  <c r="F223" i="4" s="1"/>
  <c r="Z880" i="5"/>
  <c r="X864" i="5"/>
  <c r="I219" i="4" s="1"/>
  <c r="W864" i="5"/>
  <c r="F219" i="4" s="1"/>
  <c r="Z864" i="5"/>
  <c r="X848" i="5"/>
  <c r="I215" i="4" s="1"/>
  <c r="W848" i="5"/>
  <c r="F215" i="4" s="1"/>
  <c r="Z848" i="5"/>
  <c r="X832" i="5"/>
  <c r="I211" i="4" s="1"/>
  <c r="W832" i="5"/>
  <c r="Z832" i="5"/>
  <c r="X816" i="5"/>
  <c r="I207" i="4" s="1"/>
  <c r="W816" i="5"/>
  <c r="F207" i="4" s="1"/>
  <c r="Z816" i="5"/>
  <c r="X800" i="5"/>
  <c r="I203" i="4" s="1"/>
  <c r="W800" i="5"/>
  <c r="F203" i="4" s="1"/>
  <c r="Z800" i="5"/>
  <c r="X784" i="5"/>
  <c r="I199" i="4" s="1"/>
  <c r="W784" i="5"/>
  <c r="F199" i="4" s="1"/>
  <c r="Z784" i="5"/>
  <c r="X768" i="5"/>
  <c r="W768" i="5"/>
  <c r="Z768" i="5"/>
  <c r="X752" i="5"/>
  <c r="W752" i="5"/>
  <c r="Z752" i="5"/>
  <c r="X736" i="5"/>
  <c r="W736" i="5"/>
  <c r="Z736" i="5"/>
  <c r="X720" i="5"/>
  <c r="W720" i="5"/>
  <c r="Z720" i="5"/>
  <c r="X704" i="5"/>
  <c r="W704" i="5"/>
  <c r="F179" i="4" s="1"/>
  <c r="Z704" i="5"/>
  <c r="X688" i="5"/>
  <c r="W688" i="5"/>
  <c r="Z688" i="5"/>
  <c r="W672" i="5"/>
  <c r="F171" i="4" s="1"/>
  <c r="X672" i="5"/>
  <c r="Z672" i="5"/>
  <c r="X656" i="5"/>
  <c r="W656" i="5"/>
  <c r="Z656" i="5"/>
  <c r="W640" i="5"/>
  <c r="X640" i="5"/>
  <c r="Z640" i="5"/>
  <c r="W624" i="5"/>
  <c r="X624" i="5"/>
  <c r="Z624" i="5"/>
  <c r="X608" i="5"/>
  <c r="I155" i="4" s="1"/>
  <c r="W608" i="5"/>
  <c r="Z608" i="5"/>
  <c r="W592" i="5"/>
  <c r="X592" i="5"/>
  <c r="Z592" i="5"/>
  <c r="X576" i="5"/>
  <c r="W576" i="5"/>
  <c r="F147" i="4" s="1"/>
  <c r="Z576" i="5"/>
  <c r="W560" i="5"/>
  <c r="X560" i="5"/>
  <c r="Z560" i="5"/>
  <c r="W544" i="5"/>
  <c r="F139" i="4" s="1"/>
  <c r="X544" i="5"/>
  <c r="Z544" i="5"/>
  <c r="W528" i="5"/>
  <c r="X528" i="5"/>
  <c r="Z528" i="5"/>
  <c r="W512" i="5"/>
  <c r="X512" i="5"/>
  <c r="Z512" i="5"/>
  <c r="X496" i="5"/>
  <c r="W496" i="5"/>
  <c r="Z496" i="5"/>
  <c r="W480" i="5"/>
  <c r="X480" i="5"/>
  <c r="Z480" i="5"/>
  <c r="W464" i="5"/>
  <c r="X464" i="5"/>
  <c r="Z464" i="5"/>
  <c r="W448" i="5"/>
  <c r="X448" i="5"/>
  <c r="I115" i="4" s="1"/>
  <c r="Z448" i="5"/>
  <c r="W432" i="5"/>
  <c r="X432" i="5"/>
  <c r="Z432" i="5"/>
  <c r="W416" i="5"/>
  <c r="F107" i="4" s="1"/>
  <c r="X416" i="5"/>
  <c r="Z416" i="5"/>
  <c r="W400" i="5"/>
  <c r="X400" i="5"/>
  <c r="Z400" i="5"/>
  <c r="W384" i="5"/>
  <c r="X384" i="5"/>
  <c r="Z384" i="5"/>
  <c r="W368" i="5"/>
  <c r="X368" i="5"/>
  <c r="Z368" i="5"/>
  <c r="W352" i="5"/>
  <c r="X352" i="5"/>
  <c r="Z352" i="5"/>
  <c r="X336" i="5"/>
  <c r="W336" i="5"/>
  <c r="Z336" i="5"/>
  <c r="X320" i="5"/>
  <c r="W320" i="5"/>
  <c r="F83" i="4" s="1"/>
  <c r="Z320" i="5"/>
  <c r="W304" i="5"/>
  <c r="X304" i="5"/>
  <c r="Z304" i="5"/>
  <c r="W288" i="5"/>
  <c r="F75" i="4" s="1"/>
  <c r="X288" i="5"/>
  <c r="Z288" i="5"/>
  <c r="W272" i="5"/>
  <c r="X272" i="5"/>
  <c r="Z272" i="5"/>
  <c r="W256" i="5"/>
  <c r="X256" i="5"/>
  <c r="Z256" i="5"/>
  <c r="W240" i="5"/>
  <c r="X240" i="5"/>
  <c r="Z240" i="5"/>
  <c r="W224" i="5"/>
  <c r="X224" i="5"/>
  <c r="Z224" i="5"/>
  <c r="W208" i="5"/>
  <c r="X208" i="5"/>
  <c r="Z208" i="5"/>
  <c r="W192" i="5"/>
  <c r="X192" i="5"/>
  <c r="Z192" i="5"/>
  <c r="W176" i="5"/>
  <c r="X176" i="5"/>
  <c r="Z176" i="5"/>
  <c r="W160" i="5"/>
  <c r="F43" i="4" s="1"/>
  <c r="X160" i="5"/>
  <c r="Z160" i="5"/>
  <c r="W144" i="5"/>
  <c r="X144" i="5"/>
  <c r="Z144" i="5"/>
  <c r="W128" i="5"/>
  <c r="X128" i="5"/>
  <c r="Z128" i="5"/>
  <c r="W112" i="5"/>
  <c r="X112" i="5"/>
  <c r="Z112" i="5"/>
  <c r="W96" i="5"/>
  <c r="X96" i="5"/>
  <c r="Z96" i="5"/>
  <c r="X80" i="5"/>
  <c r="W80" i="5"/>
  <c r="Z80" i="5"/>
  <c r="W64" i="5"/>
  <c r="X64" i="5"/>
  <c r="Z64" i="5"/>
  <c r="X48" i="5"/>
  <c r="W48" i="5"/>
  <c r="Z48" i="5"/>
  <c r="W32" i="5"/>
  <c r="F11" i="4" s="1"/>
  <c r="X32" i="5"/>
  <c r="Z32" i="5"/>
  <c r="W16" i="5"/>
  <c r="X16" i="5"/>
  <c r="Z16" i="5"/>
  <c r="W1128" i="5"/>
  <c r="F285" i="4" s="1"/>
  <c r="X1128" i="5"/>
  <c r="I285" i="4" s="1"/>
  <c r="Z1128" i="5"/>
  <c r="X1080" i="5"/>
  <c r="I273" i="4" s="1"/>
  <c r="W1080" i="5"/>
  <c r="F273" i="4" s="1"/>
  <c r="Z1080" i="5"/>
  <c r="X1000" i="5"/>
  <c r="I253" i="4" s="1"/>
  <c r="W1000" i="5"/>
  <c r="F253" i="4" s="1"/>
  <c r="Z1000" i="5"/>
  <c r="X952" i="5"/>
  <c r="I241" i="4" s="1"/>
  <c r="W952" i="5"/>
  <c r="F241" i="4" s="1"/>
  <c r="Z952" i="5"/>
  <c r="X904" i="5"/>
  <c r="I229" i="4" s="1"/>
  <c r="W904" i="5"/>
  <c r="F229" i="4" s="1"/>
  <c r="Z904" i="5"/>
  <c r="X856" i="5"/>
  <c r="I217" i="4" s="1"/>
  <c r="W856" i="5"/>
  <c r="F217" i="4" s="1"/>
  <c r="Z856" i="5"/>
  <c r="X808" i="5"/>
  <c r="I205" i="4" s="1"/>
  <c r="W808" i="5"/>
  <c r="F205" i="4" s="1"/>
  <c r="Z808" i="5"/>
  <c r="X744" i="5"/>
  <c r="W744" i="5"/>
  <c r="Z744" i="5"/>
  <c r="X680" i="5"/>
  <c r="W680" i="5"/>
  <c r="Z680" i="5"/>
  <c r="X616" i="5"/>
  <c r="W616" i="5"/>
  <c r="Z616" i="5"/>
  <c r="W536" i="5"/>
  <c r="F137" i="4" s="1"/>
  <c r="X536" i="5"/>
  <c r="I137" i="4" s="1"/>
  <c r="Z536" i="5"/>
  <c r="W152" i="5"/>
  <c r="F41" i="4" s="1"/>
  <c r="X152" i="5"/>
  <c r="I41" i="4" s="1"/>
  <c r="Z152" i="5"/>
  <c r="X1111" i="5"/>
  <c r="W1111" i="5"/>
  <c r="X1031" i="5"/>
  <c r="W1031" i="5"/>
  <c r="X967" i="5"/>
  <c r="W967" i="5"/>
  <c r="W935" i="5"/>
  <c r="X935" i="5"/>
  <c r="W903" i="5"/>
  <c r="X903" i="5"/>
  <c r="X839" i="5"/>
  <c r="W839" i="5"/>
  <c r="X791" i="5"/>
  <c r="W791" i="5"/>
  <c r="W759" i="5"/>
  <c r="X759" i="5"/>
  <c r="W711" i="5"/>
  <c r="X711" i="5"/>
  <c r="X663" i="5"/>
  <c r="W663" i="5"/>
  <c r="W599" i="5"/>
  <c r="X599" i="5"/>
  <c r="X567" i="5"/>
  <c r="W567" i="5"/>
  <c r="W503" i="5"/>
  <c r="X503" i="5"/>
  <c r="W455" i="5"/>
  <c r="X455" i="5"/>
  <c r="W407" i="5"/>
  <c r="X407" i="5"/>
  <c r="W375" i="5"/>
  <c r="X375" i="5"/>
  <c r="X327" i="5"/>
  <c r="W327" i="5"/>
  <c r="X279" i="5"/>
  <c r="W279" i="5"/>
  <c r="W247" i="5"/>
  <c r="X247" i="5"/>
  <c r="X183" i="5"/>
  <c r="W183" i="5"/>
  <c r="X151" i="5"/>
  <c r="W151" i="5"/>
  <c r="X23" i="5"/>
  <c r="W23" i="5"/>
  <c r="W1076" i="5"/>
  <c r="F272" i="4" s="1"/>
  <c r="X1076" i="5"/>
  <c r="I272" i="4" s="1"/>
  <c r="Z1076" i="5"/>
  <c r="X1028" i="5"/>
  <c r="I260" i="4" s="1"/>
  <c r="W1028" i="5"/>
  <c r="F260" i="4" s="1"/>
  <c r="Z1028" i="5"/>
  <c r="W964" i="5"/>
  <c r="F244" i="4" s="1"/>
  <c r="X964" i="5"/>
  <c r="I244" i="4" s="1"/>
  <c r="Z964" i="5"/>
  <c r="W916" i="5"/>
  <c r="F232" i="4" s="1"/>
  <c r="X916" i="5"/>
  <c r="I232" i="4" s="1"/>
  <c r="Z916" i="5"/>
  <c r="X868" i="5"/>
  <c r="I220" i="4" s="1"/>
  <c r="W868" i="5"/>
  <c r="F220" i="4" s="1"/>
  <c r="Z868" i="5"/>
  <c r="W820" i="5"/>
  <c r="F208" i="4" s="1"/>
  <c r="X820" i="5"/>
  <c r="I208" i="4" s="1"/>
  <c r="Z820" i="5"/>
  <c r="W772" i="5"/>
  <c r="F196" i="4" s="1"/>
  <c r="X772" i="5"/>
  <c r="I196" i="4" s="1"/>
  <c r="Z772" i="5"/>
  <c r="W692" i="5"/>
  <c r="X692" i="5"/>
  <c r="Z692" i="5"/>
  <c r="W676" i="5"/>
  <c r="X676" i="5"/>
  <c r="Z676" i="5"/>
  <c r="W660" i="5"/>
  <c r="X660" i="5"/>
  <c r="Z660" i="5"/>
  <c r="W580" i="5"/>
  <c r="X580" i="5"/>
  <c r="Z580" i="5"/>
  <c r="W500" i="5"/>
  <c r="X500" i="5"/>
  <c r="I128" i="4" s="1"/>
  <c r="Z500" i="5"/>
  <c r="W404" i="5"/>
  <c r="X404" i="5"/>
  <c r="Z404" i="5"/>
  <c r="W276" i="5"/>
  <c r="X276" i="5"/>
  <c r="Z276" i="5"/>
  <c r="W52" i="5"/>
  <c r="X52" i="5"/>
  <c r="Z52" i="5"/>
  <c r="W1153" i="5"/>
  <c r="G291" i="4" s="1"/>
  <c r="X1153" i="5"/>
  <c r="J291" i="4" s="1"/>
  <c r="Z1153" i="5"/>
  <c r="W1089" i="5"/>
  <c r="G275" i="4" s="1"/>
  <c r="X1089" i="5"/>
  <c r="J275" i="4" s="1"/>
  <c r="Z1089" i="5"/>
  <c r="X1041" i="5"/>
  <c r="J263" i="4" s="1"/>
  <c r="W1041" i="5"/>
  <c r="Z1041" i="5"/>
  <c r="X1009" i="5"/>
  <c r="J255" i="4" s="1"/>
  <c r="W1009" i="5"/>
  <c r="G255" i="4" s="1"/>
  <c r="Z1009" i="5"/>
  <c r="X945" i="5"/>
  <c r="J239" i="4" s="1"/>
  <c r="W945" i="5"/>
  <c r="G239" i="4" s="1"/>
  <c r="Z945" i="5"/>
  <c r="X897" i="5"/>
  <c r="J227" i="4" s="1"/>
  <c r="W897" i="5"/>
  <c r="G227" i="4" s="1"/>
  <c r="Z897" i="5"/>
  <c r="X833" i="5"/>
  <c r="J211" i="4" s="1"/>
  <c r="W833" i="5"/>
  <c r="Z833" i="5"/>
  <c r="W785" i="5"/>
  <c r="G199" i="4" s="1"/>
  <c r="X785" i="5"/>
  <c r="J199" i="4" s="1"/>
  <c r="Z785" i="5"/>
  <c r="X689" i="5"/>
  <c r="W689" i="5"/>
  <c r="Z689" i="5"/>
  <c r="W609" i="5"/>
  <c r="X609" i="5"/>
  <c r="Z609" i="5"/>
  <c r="W529" i="5"/>
  <c r="X529" i="5"/>
  <c r="Z529" i="5"/>
  <c r="W465" i="5"/>
  <c r="X465" i="5"/>
  <c r="Z465" i="5"/>
  <c r="W401" i="5"/>
  <c r="X401" i="5"/>
  <c r="Z401" i="5"/>
  <c r="X369" i="5"/>
  <c r="W369" i="5"/>
  <c r="Z369" i="5"/>
  <c r="W337" i="5"/>
  <c r="X337" i="5"/>
  <c r="Z337" i="5"/>
  <c r="W273" i="5"/>
  <c r="G71" i="4" s="1"/>
  <c r="X273" i="5"/>
  <c r="Z273" i="5"/>
  <c r="W209" i="5"/>
  <c r="X209" i="5"/>
  <c r="Z209" i="5"/>
  <c r="W129" i="5"/>
  <c r="G35" i="4" s="1"/>
  <c r="X129" i="5"/>
  <c r="J35" i="4" s="1"/>
  <c r="Z129" i="5"/>
  <c r="W65" i="5"/>
  <c r="X65" i="5"/>
  <c r="Z65" i="5"/>
  <c r="X1151" i="5"/>
  <c r="W1151" i="5"/>
  <c r="X1135" i="5"/>
  <c r="W1135" i="5"/>
  <c r="X1119" i="5"/>
  <c r="W1119" i="5"/>
  <c r="X1103" i="5"/>
  <c r="W1103" i="5"/>
  <c r="W1087" i="5"/>
  <c r="X1087" i="5"/>
  <c r="W1071" i="5"/>
  <c r="X1071" i="5"/>
  <c r="W1055" i="5"/>
  <c r="X1055" i="5"/>
  <c r="W1039" i="5"/>
  <c r="X1039" i="5"/>
  <c r="X1023" i="5"/>
  <c r="W1023" i="5"/>
  <c r="X1007" i="5"/>
  <c r="W1007" i="5"/>
  <c r="W991" i="5"/>
  <c r="X991" i="5"/>
  <c r="W975" i="5"/>
  <c r="X975" i="5"/>
  <c r="X959" i="5"/>
  <c r="W959" i="5"/>
  <c r="W943" i="5"/>
  <c r="X943" i="5"/>
  <c r="W927" i="5"/>
  <c r="X927" i="5"/>
  <c r="W911" i="5"/>
  <c r="X911" i="5"/>
  <c r="W895" i="5"/>
  <c r="X895" i="5"/>
  <c r="W879" i="5"/>
  <c r="X879" i="5"/>
  <c r="W863" i="5"/>
  <c r="X863" i="5"/>
  <c r="W847" i="5"/>
  <c r="X847" i="5"/>
  <c r="W831" i="5"/>
  <c r="X831" i="5"/>
  <c r="X815" i="5"/>
  <c r="W815" i="5"/>
  <c r="W799" i="5"/>
  <c r="X799" i="5"/>
  <c r="W783" i="5"/>
  <c r="X783" i="5"/>
  <c r="X767" i="5"/>
  <c r="W767" i="5"/>
  <c r="W751" i="5"/>
  <c r="X751" i="5"/>
  <c r="W735" i="5"/>
  <c r="X735" i="5"/>
  <c r="X719" i="5"/>
  <c r="W719" i="5"/>
  <c r="W703" i="5"/>
  <c r="X703" i="5"/>
  <c r="W687" i="5"/>
  <c r="X687" i="5"/>
  <c r="W671" i="5"/>
  <c r="X671" i="5"/>
  <c r="W655" i="5"/>
  <c r="X655" i="5"/>
  <c r="W639" i="5"/>
  <c r="X639" i="5"/>
  <c r="W623" i="5"/>
  <c r="X623" i="5"/>
  <c r="W607" i="5"/>
  <c r="X607" i="5"/>
  <c r="W591" i="5"/>
  <c r="X591" i="5"/>
  <c r="W575" i="5"/>
  <c r="X575" i="5"/>
  <c r="W559" i="5"/>
  <c r="X559" i="5"/>
  <c r="W543" i="5"/>
  <c r="X543" i="5"/>
  <c r="X527" i="5"/>
  <c r="W527" i="5"/>
  <c r="W511" i="5"/>
  <c r="X511" i="5"/>
  <c r="W495" i="5"/>
  <c r="X495" i="5"/>
  <c r="W479" i="5"/>
  <c r="X479" i="5"/>
  <c r="W463" i="5"/>
  <c r="X463" i="5"/>
  <c r="W447" i="5"/>
  <c r="X447" i="5"/>
  <c r="W431" i="5"/>
  <c r="X431" i="5"/>
  <c r="X415" i="5"/>
  <c r="W415" i="5"/>
  <c r="X399" i="5"/>
  <c r="W399" i="5"/>
  <c r="W383" i="5"/>
  <c r="X383" i="5"/>
  <c r="W367" i="5"/>
  <c r="X367" i="5"/>
  <c r="W351" i="5"/>
  <c r="X351" i="5"/>
  <c r="W335" i="5"/>
  <c r="X335" i="5"/>
  <c r="W319" i="5"/>
  <c r="X319" i="5"/>
  <c r="W303" i="5"/>
  <c r="X303" i="5"/>
  <c r="W287" i="5"/>
  <c r="X287" i="5"/>
  <c r="W271" i="5"/>
  <c r="X271" i="5"/>
  <c r="W255" i="5"/>
  <c r="X255" i="5"/>
  <c r="X239" i="5"/>
  <c r="W239" i="5"/>
  <c r="W223" i="5"/>
  <c r="X223" i="5"/>
  <c r="W207" i="5"/>
  <c r="X207" i="5"/>
  <c r="X191" i="5"/>
  <c r="W191" i="5"/>
  <c r="W175" i="5"/>
  <c r="X175" i="5"/>
  <c r="X159" i="5"/>
  <c r="W159" i="5"/>
  <c r="W143" i="5"/>
  <c r="X143" i="5"/>
  <c r="W127" i="5"/>
  <c r="X127" i="5"/>
  <c r="W111" i="5"/>
  <c r="X111" i="5"/>
  <c r="W95" i="5"/>
  <c r="X95" i="5"/>
  <c r="W79" i="5"/>
  <c r="X79" i="5"/>
  <c r="X63" i="5"/>
  <c r="W63" i="5"/>
  <c r="W47" i="5"/>
  <c r="X47" i="5"/>
  <c r="X31" i="5"/>
  <c r="W31" i="5"/>
  <c r="W15" i="5"/>
  <c r="X15" i="5"/>
  <c r="W264" i="5"/>
  <c r="X264" i="5"/>
  <c r="Z264" i="5"/>
  <c r="X1063" i="5"/>
  <c r="W1063" i="5"/>
  <c r="W887" i="5"/>
  <c r="X887" i="5"/>
  <c r="W647" i="5"/>
  <c r="X647" i="5"/>
  <c r="W135" i="5"/>
  <c r="X135" i="5"/>
  <c r="X1124" i="5"/>
  <c r="I284" i="4" s="1"/>
  <c r="W1124" i="5"/>
  <c r="F284" i="4" s="1"/>
  <c r="Z1124" i="5"/>
  <c r="W388" i="5"/>
  <c r="X388" i="5"/>
  <c r="I100" i="4" s="1"/>
  <c r="Z388" i="5"/>
  <c r="W100" i="5"/>
  <c r="X100" i="5"/>
  <c r="Z100" i="5"/>
  <c r="W1105" i="5"/>
  <c r="G279" i="4" s="1"/>
  <c r="X1105" i="5"/>
  <c r="J279" i="4" s="1"/>
  <c r="Z1105" i="5"/>
  <c r="X961" i="5"/>
  <c r="J243" i="4" s="1"/>
  <c r="W961" i="5"/>
  <c r="Z961" i="5"/>
  <c r="X849" i="5"/>
  <c r="J215" i="4" s="1"/>
  <c r="W849" i="5"/>
  <c r="G215" i="4" s="1"/>
  <c r="Z849" i="5"/>
  <c r="X737" i="5"/>
  <c r="W737" i="5"/>
  <c r="Z737" i="5"/>
  <c r="W657" i="5"/>
  <c r="X657" i="5"/>
  <c r="Z657" i="5"/>
  <c r="W577" i="5"/>
  <c r="X577" i="5"/>
  <c r="J147" i="4" s="1"/>
  <c r="Z577" i="5"/>
  <c r="W481" i="5"/>
  <c r="X481" i="5"/>
  <c r="J123" i="4" s="1"/>
  <c r="Z481" i="5"/>
  <c r="W385" i="5"/>
  <c r="X385" i="5"/>
  <c r="J99" i="4" s="1"/>
  <c r="Z385" i="5"/>
  <c r="W289" i="5"/>
  <c r="G75" i="4" s="1"/>
  <c r="X289" i="5"/>
  <c r="Z289" i="5"/>
  <c r="W193" i="5"/>
  <c r="X193" i="5"/>
  <c r="J51" i="4" s="1"/>
  <c r="Z193" i="5"/>
  <c r="W17" i="5"/>
  <c r="X17" i="5"/>
  <c r="Z17" i="5"/>
  <c r="W1150" i="5"/>
  <c r="X1150" i="5"/>
  <c r="Z1150" i="5"/>
  <c r="Z1151" i="5"/>
  <c r="W1134" i="5"/>
  <c r="X1134" i="5"/>
  <c r="Z1135" i="5"/>
  <c r="Z1134" i="5"/>
  <c r="X1118" i="5"/>
  <c r="W1118" i="5"/>
  <c r="Z1118" i="5"/>
  <c r="Z1119" i="5"/>
  <c r="W1102" i="5"/>
  <c r="X1102" i="5"/>
  <c r="Z1103" i="5"/>
  <c r="Z1102" i="5"/>
  <c r="X1086" i="5"/>
  <c r="W1086" i="5"/>
  <c r="Z1087" i="5"/>
  <c r="Z1086" i="5"/>
  <c r="W1070" i="5"/>
  <c r="X1070" i="5"/>
  <c r="Z1071" i="5"/>
  <c r="Z1070" i="5"/>
  <c r="X1054" i="5"/>
  <c r="K266" i="4" s="1"/>
  <c r="W1054" i="5"/>
  <c r="Z1055" i="5"/>
  <c r="Z1054" i="5"/>
  <c r="W1038" i="5"/>
  <c r="X1038" i="5"/>
  <c r="Z1039" i="5"/>
  <c r="Z1038" i="5"/>
  <c r="W1022" i="5"/>
  <c r="X1022" i="5"/>
  <c r="Z1023" i="5"/>
  <c r="Z1022" i="5"/>
  <c r="W1006" i="5"/>
  <c r="X1006" i="5"/>
  <c r="Z1007" i="5"/>
  <c r="Z1006" i="5"/>
  <c r="X990" i="5"/>
  <c r="W990" i="5"/>
  <c r="Z991" i="5"/>
  <c r="Z990" i="5"/>
  <c r="W974" i="5"/>
  <c r="X974" i="5"/>
  <c r="Z975" i="5"/>
  <c r="Z974" i="5"/>
  <c r="W958" i="5"/>
  <c r="X958" i="5"/>
  <c r="Z959" i="5"/>
  <c r="Z958" i="5"/>
  <c r="W942" i="5"/>
  <c r="X942" i="5"/>
  <c r="Z942" i="5"/>
  <c r="Z943" i="5"/>
  <c r="W926" i="5"/>
  <c r="X926" i="5"/>
  <c r="Z926" i="5"/>
  <c r="Z927" i="5"/>
  <c r="W910" i="5"/>
  <c r="X910" i="5"/>
  <c r="Z910" i="5"/>
  <c r="Z911" i="5"/>
  <c r="W894" i="5"/>
  <c r="X894" i="5"/>
  <c r="Z894" i="5"/>
  <c r="Z895" i="5"/>
  <c r="W878" i="5"/>
  <c r="X878" i="5"/>
  <c r="Z878" i="5"/>
  <c r="Z879" i="5"/>
  <c r="W862" i="5"/>
  <c r="X862" i="5"/>
  <c r="Z862" i="5"/>
  <c r="Z863" i="5"/>
  <c r="W846" i="5"/>
  <c r="X846" i="5"/>
  <c r="Z846" i="5"/>
  <c r="Z847" i="5"/>
  <c r="W830" i="5"/>
  <c r="X830" i="5"/>
  <c r="Z831" i="5"/>
  <c r="Z830" i="5"/>
  <c r="W814" i="5"/>
  <c r="X814" i="5"/>
  <c r="K206" i="4" s="1"/>
  <c r="Z815" i="5"/>
  <c r="Z814" i="5"/>
  <c r="X798" i="5"/>
  <c r="K202" i="4" s="1"/>
  <c r="W798" i="5"/>
  <c r="Z798" i="5"/>
  <c r="Z799" i="5"/>
  <c r="W782" i="5"/>
  <c r="X782" i="5"/>
  <c r="Z783" i="5"/>
  <c r="Z782" i="5"/>
  <c r="W766" i="5"/>
  <c r="X766" i="5"/>
  <c r="Z766" i="5"/>
  <c r="Z767" i="5"/>
  <c r="W750" i="5"/>
  <c r="X750" i="5"/>
  <c r="Z751" i="5"/>
  <c r="Z750" i="5"/>
  <c r="W734" i="5"/>
  <c r="X734" i="5"/>
  <c r="Z735" i="5"/>
  <c r="Z734" i="5"/>
  <c r="W718" i="5"/>
  <c r="X718" i="5"/>
  <c r="Z719" i="5"/>
  <c r="Z718" i="5"/>
  <c r="W702" i="5"/>
  <c r="X702" i="5"/>
  <c r="Z702" i="5"/>
  <c r="Z703" i="5"/>
  <c r="X686" i="5"/>
  <c r="W686" i="5"/>
  <c r="Z686" i="5"/>
  <c r="Z687" i="5"/>
  <c r="W670" i="5"/>
  <c r="X670" i="5"/>
  <c r="Z670" i="5"/>
  <c r="Z671" i="5"/>
  <c r="X654" i="5"/>
  <c r="W654" i="5"/>
  <c r="Z655" i="5"/>
  <c r="Z654" i="5"/>
  <c r="X638" i="5"/>
  <c r="W638" i="5"/>
  <c r="Z638" i="5"/>
  <c r="Z639" i="5"/>
  <c r="X622" i="5"/>
  <c r="W622" i="5"/>
  <c r="Z623" i="5"/>
  <c r="Z622" i="5"/>
  <c r="W606" i="5"/>
  <c r="X606" i="5"/>
  <c r="Z607" i="5"/>
  <c r="Z606" i="5"/>
  <c r="W590" i="5"/>
  <c r="X590" i="5"/>
  <c r="Z590" i="5"/>
  <c r="Z591" i="5"/>
  <c r="W574" i="5"/>
  <c r="X574" i="5"/>
  <c r="Z575" i="5"/>
  <c r="Z574" i="5"/>
  <c r="W558" i="5"/>
  <c r="X558" i="5"/>
  <c r="Z559" i="5"/>
  <c r="Z558" i="5"/>
  <c r="W542" i="5"/>
  <c r="X542" i="5"/>
  <c r="Z543" i="5"/>
  <c r="Z542" i="5"/>
  <c r="W526" i="5"/>
  <c r="X526" i="5"/>
  <c r="Z527" i="5"/>
  <c r="Z526" i="5"/>
  <c r="W510" i="5"/>
  <c r="X510" i="5"/>
  <c r="Z511" i="5"/>
  <c r="Z510" i="5"/>
  <c r="X494" i="5"/>
  <c r="W494" i="5"/>
  <c r="Z495" i="5"/>
  <c r="Z494" i="5"/>
  <c r="X478" i="5"/>
  <c r="W478" i="5"/>
  <c r="Z479" i="5"/>
  <c r="Z478" i="5"/>
  <c r="W462" i="5"/>
  <c r="X462" i="5"/>
  <c r="Z463" i="5"/>
  <c r="Z462" i="5"/>
  <c r="W446" i="5"/>
  <c r="X446" i="5"/>
  <c r="Z446" i="5"/>
  <c r="Z447" i="5"/>
  <c r="W430" i="5"/>
  <c r="X430" i="5"/>
  <c r="Z430" i="5"/>
  <c r="Z431" i="5"/>
  <c r="W414" i="5"/>
  <c r="X414" i="5"/>
  <c r="Z414" i="5"/>
  <c r="Z415" i="5"/>
  <c r="W398" i="5"/>
  <c r="X398" i="5"/>
  <c r="Z398" i="5"/>
  <c r="Z399" i="5"/>
  <c r="W382" i="5"/>
  <c r="X382" i="5"/>
  <c r="Z382" i="5"/>
  <c r="Z383" i="5"/>
  <c r="X366" i="5"/>
  <c r="W366" i="5"/>
  <c r="Z366" i="5"/>
  <c r="Z367" i="5"/>
  <c r="W350" i="5"/>
  <c r="X350" i="5"/>
  <c r="Z350" i="5"/>
  <c r="Z351" i="5"/>
  <c r="W334" i="5"/>
  <c r="X334" i="5"/>
  <c r="Z335" i="5"/>
  <c r="Z334" i="5"/>
  <c r="W318" i="5"/>
  <c r="X318" i="5"/>
  <c r="Z319" i="5"/>
  <c r="Z318" i="5"/>
  <c r="W302" i="5"/>
  <c r="X302" i="5"/>
  <c r="Z303" i="5"/>
  <c r="Z302" i="5"/>
  <c r="W286" i="5"/>
  <c r="X286" i="5"/>
  <c r="Z287" i="5"/>
  <c r="Z286" i="5"/>
  <c r="W270" i="5"/>
  <c r="X270" i="5"/>
  <c r="Z271" i="5"/>
  <c r="Z270" i="5"/>
  <c r="W254" i="5"/>
  <c r="X254" i="5"/>
  <c r="Z255" i="5"/>
  <c r="Z254" i="5"/>
  <c r="X238" i="5"/>
  <c r="W238" i="5"/>
  <c r="Z239" i="5"/>
  <c r="Z238" i="5"/>
  <c r="W222" i="5"/>
  <c r="X222" i="5"/>
  <c r="Z223" i="5"/>
  <c r="Z222" i="5"/>
  <c r="W206" i="5"/>
  <c r="X206" i="5"/>
  <c r="Z207" i="5"/>
  <c r="Z206" i="5"/>
  <c r="W190" i="5"/>
  <c r="X190" i="5"/>
  <c r="Z191" i="5"/>
  <c r="Z190" i="5"/>
  <c r="W174" i="5"/>
  <c r="X174" i="5"/>
  <c r="Z174" i="5"/>
  <c r="Z175" i="5"/>
  <c r="W158" i="5"/>
  <c r="X158" i="5"/>
  <c r="Z158" i="5"/>
  <c r="Z159" i="5"/>
  <c r="W142" i="5"/>
  <c r="X142" i="5"/>
  <c r="Z142" i="5"/>
  <c r="Z143" i="5"/>
  <c r="W126" i="5"/>
  <c r="X126" i="5"/>
  <c r="Z126" i="5"/>
  <c r="Z127" i="5"/>
  <c r="X110" i="5"/>
  <c r="W110" i="5"/>
  <c r="Z110" i="5"/>
  <c r="Z111" i="5"/>
  <c r="W94" i="5"/>
  <c r="X94" i="5"/>
  <c r="Z94" i="5"/>
  <c r="Z95" i="5"/>
  <c r="W78" i="5"/>
  <c r="X78" i="5"/>
  <c r="Z78" i="5"/>
  <c r="Z79" i="5"/>
  <c r="X62" i="5"/>
  <c r="W62" i="5"/>
  <c r="Z63" i="5"/>
  <c r="Z62" i="5"/>
  <c r="W46" i="5"/>
  <c r="X46" i="5"/>
  <c r="Z47" i="5"/>
  <c r="Z46" i="5"/>
  <c r="W30" i="5"/>
  <c r="X30" i="5"/>
  <c r="Z31" i="5"/>
  <c r="Z30" i="5"/>
  <c r="W14" i="5"/>
  <c r="X14" i="5"/>
  <c r="Z15" i="5"/>
  <c r="Z14" i="5"/>
  <c r="W1015" i="5"/>
  <c r="X1015" i="5"/>
  <c r="W807" i="5"/>
  <c r="X807" i="5"/>
  <c r="W679" i="5"/>
  <c r="X679" i="5"/>
  <c r="W535" i="5"/>
  <c r="X535" i="5"/>
  <c r="X439" i="5"/>
  <c r="W439" i="5"/>
  <c r="W343" i="5"/>
  <c r="X343" i="5"/>
  <c r="W215" i="5"/>
  <c r="X215" i="5"/>
  <c r="X55" i="5"/>
  <c r="W55" i="5"/>
  <c r="W1044" i="5"/>
  <c r="F264" i="4" s="1"/>
  <c r="X1044" i="5"/>
  <c r="I264" i="4" s="1"/>
  <c r="Z1044" i="5"/>
  <c r="X884" i="5"/>
  <c r="I224" i="4" s="1"/>
  <c r="W884" i="5"/>
  <c r="F224" i="4" s="1"/>
  <c r="Z884" i="5"/>
  <c r="W788" i="5"/>
  <c r="F200" i="4" s="1"/>
  <c r="X788" i="5"/>
  <c r="I200" i="4" s="1"/>
  <c r="Z788" i="5"/>
  <c r="W708" i="5"/>
  <c r="X708" i="5"/>
  <c r="I180" i="4" s="1"/>
  <c r="Z708" i="5"/>
  <c r="W596" i="5"/>
  <c r="X596" i="5"/>
  <c r="Z596" i="5"/>
  <c r="W484" i="5"/>
  <c r="F124" i="4" s="1"/>
  <c r="X484" i="5"/>
  <c r="I124" i="4" s="1"/>
  <c r="Z484" i="5"/>
  <c r="W356" i="5"/>
  <c r="F92" i="4" s="1"/>
  <c r="X356" i="5"/>
  <c r="I92" i="4" s="1"/>
  <c r="Z356" i="5"/>
  <c r="W116" i="5"/>
  <c r="X116" i="5"/>
  <c r="Z116" i="5"/>
  <c r="X1073" i="5"/>
  <c r="J271" i="4" s="1"/>
  <c r="W1073" i="5"/>
  <c r="G271" i="4" s="1"/>
  <c r="Z1073" i="5"/>
  <c r="X977" i="5"/>
  <c r="J247" i="4" s="1"/>
  <c r="W977" i="5"/>
  <c r="G247" i="4" s="1"/>
  <c r="Z977" i="5"/>
  <c r="X881" i="5"/>
  <c r="J223" i="4" s="1"/>
  <c r="W881" i="5"/>
  <c r="Z881" i="5"/>
  <c r="W769" i="5"/>
  <c r="G195" i="4" s="1"/>
  <c r="X769" i="5"/>
  <c r="J195" i="4" s="1"/>
  <c r="Z769" i="5"/>
  <c r="X673" i="5"/>
  <c r="J171" i="4" s="1"/>
  <c r="W673" i="5"/>
  <c r="G171" i="4" s="1"/>
  <c r="Z673" i="5"/>
  <c r="W561" i="5"/>
  <c r="G143" i="4" s="1"/>
  <c r="X561" i="5"/>
  <c r="Z561" i="5"/>
  <c r="W433" i="5"/>
  <c r="G111" i="4" s="1"/>
  <c r="X433" i="5"/>
  <c r="J111" i="4" s="1"/>
  <c r="Z433" i="5"/>
  <c r="W305" i="5"/>
  <c r="X305" i="5"/>
  <c r="Z305" i="5"/>
  <c r="X241" i="5"/>
  <c r="W241" i="5"/>
  <c r="Z241" i="5"/>
  <c r="W161" i="5"/>
  <c r="G43" i="4" s="1"/>
  <c r="X161" i="5"/>
  <c r="J43" i="4" s="1"/>
  <c r="Z161" i="5"/>
  <c r="W49" i="5"/>
  <c r="X49" i="5"/>
  <c r="Z49" i="5"/>
  <c r="W1149" i="5"/>
  <c r="G290" i="4" s="1"/>
  <c r="X1149" i="5"/>
  <c r="J290" i="4" s="1"/>
  <c r="Z1149" i="5"/>
  <c r="X1133" i="5"/>
  <c r="J286" i="4" s="1"/>
  <c r="W1133" i="5"/>
  <c r="G286" i="4" s="1"/>
  <c r="Z1133" i="5"/>
  <c r="W1117" i="5"/>
  <c r="G282" i="4" s="1"/>
  <c r="X1117" i="5"/>
  <c r="J282" i="4" s="1"/>
  <c r="Z1117" i="5"/>
  <c r="W1101" i="5"/>
  <c r="G278" i="4" s="1"/>
  <c r="X1101" i="5"/>
  <c r="J278" i="4" s="1"/>
  <c r="Z1101" i="5"/>
  <c r="X1085" i="5"/>
  <c r="J274" i="4" s="1"/>
  <c r="W1085" i="5"/>
  <c r="G274" i="4" s="1"/>
  <c r="Z1085" i="5"/>
  <c r="X1069" i="5"/>
  <c r="J270" i="4" s="1"/>
  <c r="W1069" i="5"/>
  <c r="G270" i="4" s="1"/>
  <c r="Z1069" i="5"/>
  <c r="W1053" i="5"/>
  <c r="G266" i="4" s="1"/>
  <c r="X1053" i="5"/>
  <c r="J266" i="4" s="1"/>
  <c r="Z1053" i="5"/>
  <c r="W1037" i="5"/>
  <c r="G262" i="4" s="1"/>
  <c r="X1037" i="5"/>
  <c r="J262" i="4" s="1"/>
  <c r="Z1037" i="5"/>
  <c r="W1021" i="5"/>
  <c r="G258" i="4" s="1"/>
  <c r="X1021" i="5"/>
  <c r="J258" i="4" s="1"/>
  <c r="Z1021" i="5"/>
  <c r="X1005" i="5"/>
  <c r="J254" i="4" s="1"/>
  <c r="W1005" i="5"/>
  <c r="G254" i="4" s="1"/>
  <c r="Z1005" i="5"/>
  <c r="W989" i="5"/>
  <c r="G250" i="4" s="1"/>
  <c r="X989" i="5"/>
  <c r="J250" i="4" s="1"/>
  <c r="Z989" i="5"/>
  <c r="W973" i="5"/>
  <c r="G246" i="4" s="1"/>
  <c r="X973" i="5"/>
  <c r="J246" i="4" s="1"/>
  <c r="Z973" i="5"/>
  <c r="W957" i="5"/>
  <c r="G242" i="4" s="1"/>
  <c r="X957" i="5"/>
  <c r="J242" i="4" s="1"/>
  <c r="Z957" i="5"/>
  <c r="W941" i="5"/>
  <c r="G238" i="4" s="1"/>
  <c r="X941" i="5"/>
  <c r="J238" i="4" s="1"/>
  <c r="Z941" i="5"/>
  <c r="X925" i="5"/>
  <c r="J234" i="4" s="1"/>
  <c r="W925" i="5"/>
  <c r="G234" i="4" s="1"/>
  <c r="Z925" i="5"/>
  <c r="X909" i="5"/>
  <c r="J230" i="4" s="1"/>
  <c r="W909" i="5"/>
  <c r="G230" i="4" s="1"/>
  <c r="Z909" i="5"/>
  <c r="W893" i="5"/>
  <c r="G226" i="4" s="1"/>
  <c r="X893" i="5"/>
  <c r="J226" i="4" s="1"/>
  <c r="Z893" i="5"/>
  <c r="W877" i="5"/>
  <c r="G222" i="4" s="1"/>
  <c r="X877" i="5"/>
  <c r="J222" i="4" s="1"/>
  <c r="Z877" i="5"/>
  <c r="W861" i="5"/>
  <c r="G218" i="4" s="1"/>
  <c r="X861" i="5"/>
  <c r="J218" i="4" s="1"/>
  <c r="Z861" i="5"/>
  <c r="W845" i="5"/>
  <c r="G214" i="4" s="1"/>
  <c r="X845" i="5"/>
  <c r="J214" i="4" s="1"/>
  <c r="Z845" i="5"/>
  <c r="W829" i="5"/>
  <c r="G210" i="4" s="1"/>
  <c r="X829" i="5"/>
  <c r="J210" i="4" s="1"/>
  <c r="Z829" i="5"/>
  <c r="X813" i="5"/>
  <c r="J206" i="4" s="1"/>
  <c r="W813" i="5"/>
  <c r="G206" i="4" s="1"/>
  <c r="Z813" i="5"/>
  <c r="X797" i="5"/>
  <c r="J202" i="4" s="1"/>
  <c r="W797" i="5"/>
  <c r="G202" i="4" s="1"/>
  <c r="Z797" i="5"/>
  <c r="W781" i="5"/>
  <c r="G198" i="4" s="1"/>
  <c r="X781" i="5"/>
  <c r="J198" i="4" s="1"/>
  <c r="Z781" i="5"/>
  <c r="W765" i="5"/>
  <c r="X765" i="5"/>
  <c r="Z765" i="5"/>
  <c r="W749" i="5"/>
  <c r="X749" i="5"/>
  <c r="Z749" i="5"/>
  <c r="X733" i="5"/>
  <c r="J186" i="4" s="1"/>
  <c r="W733" i="5"/>
  <c r="Z733" i="5"/>
  <c r="X717" i="5"/>
  <c r="J182" i="4" s="1"/>
  <c r="W717" i="5"/>
  <c r="G182" i="4" s="1"/>
  <c r="Z717" i="5"/>
  <c r="W701" i="5"/>
  <c r="X701" i="5"/>
  <c r="Z701" i="5"/>
  <c r="W685" i="5"/>
  <c r="X685" i="5"/>
  <c r="Z685" i="5"/>
  <c r="W669" i="5"/>
  <c r="X669" i="5"/>
  <c r="Z669" i="5"/>
  <c r="W653" i="5"/>
  <c r="G166" i="4" s="1"/>
  <c r="X653" i="5"/>
  <c r="J166" i="4" s="1"/>
  <c r="Z653" i="5"/>
  <c r="W637" i="5"/>
  <c r="X637" i="5"/>
  <c r="Z637" i="5"/>
  <c r="W621" i="5"/>
  <c r="X621" i="5"/>
  <c r="Z621" i="5"/>
  <c r="W605" i="5"/>
  <c r="X605" i="5"/>
  <c r="Z605" i="5"/>
  <c r="W589" i="5"/>
  <c r="G150" i="4" s="1"/>
  <c r="X589" i="5"/>
  <c r="J150" i="4" s="1"/>
  <c r="Z589" i="5"/>
  <c r="W573" i="5"/>
  <c r="X573" i="5"/>
  <c r="Z573" i="5"/>
  <c r="W557" i="5"/>
  <c r="G142" i="4" s="1"/>
  <c r="X557" i="5"/>
  <c r="J142" i="4" s="1"/>
  <c r="Z557" i="5"/>
  <c r="W541" i="5"/>
  <c r="X541" i="5"/>
  <c r="Z541" i="5"/>
  <c r="W525" i="5"/>
  <c r="G134" i="4" s="1"/>
  <c r="X525" i="5"/>
  <c r="J134" i="4" s="1"/>
  <c r="Z525" i="5"/>
  <c r="W509" i="5"/>
  <c r="X509" i="5"/>
  <c r="Z509" i="5"/>
  <c r="W493" i="5"/>
  <c r="G126" i="4" s="1"/>
  <c r="X493" i="5"/>
  <c r="J126" i="4" s="1"/>
  <c r="Z493" i="5"/>
  <c r="W477" i="5"/>
  <c r="G122" i="4" s="1"/>
  <c r="X477" i="5"/>
  <c r="Z477" i="5"/>
  <c r="W461" i="5"/>
  <c r="G118" i="4" s="1"/>
  <c r="X461" i="5"/>
  <c r="J118" i="4" s="1"/>
  <c r="Z461" i="5"/>
  <c r="W445" i="5"/>
  <c r="X445" i="5"/>
  <c r="Z445" i="5"/>
  <c r="W429" i="5"/>
  <c r="X429" i="5"/>
  <c r="J110" i="4" s="1"/>
  <c r="Z429" i="5"/>
  <c r="W413" i="5"/>
  <c r="X413" i="5"/>
  <c r="Z413" i="5"/>
  <c r="W397" i="5"/>
  <c r="G102" i="4" s="1"/>
  <c r="X397" i="5"/>
  <c r="J102" i="4" s="1"/>
  <c r="Z397" i="5"/>
  <c r="W381" i="5"/>
  <c r="X381" i="5"/>
  <c r="Z381" i="5"/>
  <c r="W365" i="5"/>
  <c r="G94" i="4" s="1"/>
  <c r="X365" i="5"/>
  <c r="Z365" i="5"/>
  <c r="W349" i="5"/>
  <c r="X349" i="5"/>
  <c r="Z349" i="5"/>
  <c r="W333" i="5"/>
  <c r="X333" i="5"/>
  <c r="Z333" i="5"/>
  <c r="W317" i="5"/>
  <c r="X317" i="5"/>
  <c r="Z317" i="5"/>
  <c r="W301" i="5"/>
  <c r="X301" i="5"/>
  <c r="Z301" i="5"/>
  <c r="W285" i="5"/>
  <c r="X285" i="5"/>
  <c r="Z285" i="5"/>
  <c r="W269" i="5"/>
  <c r="G70" i="4" s="1"/>
  <c r="X269" i="5"/>
  <c r="J70" i="4" s="1"/>
  <c r="Z269" i="5"/>
  <c r="W253" i="5"/>
  <c r="X253" i="5"/>
  <c r="Z253" i="5"/>
  <c r="W237" i="5"/>
  <c r="X237" i="5"/>
  <c r="Z237" i="5"/>
  <c r="W221" i="5"/>
  <c r="G58" i="4" s="1"/>
  <c r="X221" i="5"/>
  <c r="Z221" i="5"/>
  <c r="W205" i="5"/>
  <c r="G54" i="4" s="1"/>
  <c r="X205" i="5"/>
  <c r="J54" i="4" s="1"/>
  <c r="Z205" i="5"/>
  <c r="W189" i="5"/>
  <c r="X189" i="5"/>
  <c r="Z189" i="5"/>
  <c r="W173" i="5"/>
  <c r="X173" i="5"/>
  <c r="Z173" i="5"/>
  <c r="W157" i="5"/>
  <c r="X157" i="5"/>
  <c r="Z157" i="5"/>
  <c r="W141" i="5"/>
  <c r="G38" i="4" s="1"/>
  <c r="X141" i="5"/>
  <c r="J38" i="4" s="1"/>
  <c r="Z141" i="5"/>
  <c r="W125" i="5"/>
  <c r="X125" i="5"/>
  <c r="Z125" i="5"/>
  <c r="W109" i="5"/>
  <c r="G30" i="4" s="1"/>
  <c r="X109" i="5"/>
  <c r="J30" i="4" s="1"/>
  <c r="Z109" i="5"/>
  <c r="W93" i="5"/>
  <c r="X93" i="5"/>
  <c r="Z93" i="5"/>
  <c r="W77" i="5"/>
  <c r="G22" i="4" s="1"/>
  <c r="X77" i="5"/>
  <c r="Z77" i="5"/>
  <c r="W61" i="5"/>
  <c r="X61" i="5"/>
  <c r="Z61" i="5"/>
  <c r="W45" i="5"/>
  <c r="G14" i="4" s="1"/>
  <c r="X45" i="5"/>
  <c r="J14" i="4" s="1"/>
  <c r="Z45" i="5"/>
  <c r="W29" i="5"/>
  <c r="X29" i="5"/>
  <c r="Z29" i="5"/>
  <c r="W13" i="5"/>
  <c r="G6" i="4" s="1"/>
  <c r="X13" i="5"/>
  <c r="J6" i="4" s="1"/>
  <c r="Z13" i="5"/>
  <c r="W1112" i="5"/>
  <c r="F281" i="4" s="1"/>
  <c r="X1112" i="5"/>
  <c r="I281" i="4" s="1"/>
  <c r="Z1112" i="5"/>
  <c r="X1048" i="5"/>
  <c r="I265" i="4" s="1"/>
  <c r="W1048" i="5"/>
  <c r="F265" i="4" s="1"/>
  <c r="Z1048" i="5"/>
  <c r="X1016" i="5"/>
  <c r="I257" i="4" s="1"/>
  <c r="W1016" i="5"/>
  <c r="F257" i="4" s="1"/>
  <c r="Z1016" i="5"/>
  <c r="X968" i="5"/>
  <c r="I245" i="4" s="1"/>
  <c r="W968" i="5"/>
  <c r="F245" i="4" s="1"/>
  <c r="Z968" i="5"/>
  <c r="X920" i="5"/>
  <c r="I233" i="4" s="1"/>
  <c r="W920" i="5"/>
  <c r="F233" i="4" s="1"/>
  <c r="Z920" i="5"/>
  <c r="X872" i="5"/>
  <c r="I221" i="4" s="1"/>
  <c r="W872" i="5"/>
  <c r="F221" i="4" s="1"/>
  <c r="Z872" i="5"/>
  <c r="X824" i="5"/>
  <c r="I209" i="4" s="1"/>
  <c r="W824" i="5"/>
  <c r="F209" i="4" s="1"/>
  <c r="Z824" i="5"/>
  <c r="X760" i="5"/>
  <c r="I193" i="4" s="1"/>
  <c r="W760" i="5"/>
  <c r="F193" i="4" s="1"/>
  <c r="Z760" i="5"/>
  <c r="X712" i="5"/>
  <c r="W712" i="5"/>
  <c r="F181" i="4" s="1"/>
  <c r="Z712" i="5"/>
  <c r="W648" i="5"/>
  <c r="X648" i="5"/>
  <c r="Z648" i="5"/>
  <c r="W552" i="5"/>
  <c r="X552" i="5"/>
  <c r="Z552" i="5"/>
  <c r="W168" i="5"/>
  <c r="F45" i="4" s="1"/>
  <c r="X168" i="5"/>
  <c r="Z168" i="5"/>
  <c r="X1143" i="5"/>
  <c r="W1143" i="5"/>
  <c r="W1047" i="5"/>
  <c r="X1047" i="5"/>
  <c r="W983" i="5"/>
  <c r="X983" i="5"/>
  <c r="W951" i="5"/>
  <c r="X951" i="5"/>
  <c r="W919" i="5"/>
  <c r="X919" i="5"/>
  <c r="W855" i="5"/>
  <c r="X855" i="5"/>
  <c r="W823" i="5"/>
  <c r="X823" i="5"/>
  <c r="W775" i="5"/>
  <c r="X775" i="5"/>
  <c r="W727" i="5"/>
  <c r="X727" i="5"/>
  <c r="X695" i="5"/>
  <c r="W695" i="5"/>
  <c r="W631" i="5"/>
  <c r="X631" i="5"/>
  <c r="W583" i="5"/>
  <c r="X583" i="5"/>
  <c r="X551" i="5"/>
  <c r="W551" i="5"/>
  <c r="W519" i="5"/>
  <c r="X519" i="5"/>
  <c r="W471" i="5"/>
  <c r="X471" i="5"/>
  <c r="X423" i="5"/>
  <c r="W423" i="5"/>
  <c r="W359" i="5"/>
  <c r="X359" i="5"/>
  <c r="X311" i="5"/>
  <c r="W311" i="5"/>
  <c r="W263" i="5"/>
  <c r="X263" i="5"/>
  <c r="W231" i="5"/>
  <c r="X231" i="5"/>
  <c r="X167" i="5"/>
  <c r="W167" i="5"/>
  <c r="W7" i="5"/>
  <c r="X7" i="5"/>
  <c r="X1140" i="5"/>
  <c r="I288" i="4" s="1"/>
  <c r="W1140" i="5"/>
  <c r="F288" i="4" s="1"/>
  <c r="Z1140" i="5"/>
  <c r="X1060" i="5"/>
  <c r="I268" i="4" s="1"/>
  <c r="W1060" i="5"/>
  <c r="F268" i="4" s="1"/>
  <c r="Z1060" i="5"/>
  <c r="W1012" i="5"/>
  <c r="F256" i="4" s="1"/>
  <c r="X1012" i="5"/>
  <c r="I256" i="4" s="1"/>
  <c r="Z1012" i="5"/>
  <c r="W948" i="5"/>
  <c r="F240" i="4" s="1"/>
  <c r="X948" i="5"/>
  <c r="I240" i="4" s="1"/>
  <c r="Z948" i="5"/>
  <c r="X900" i="5"/>
  <c r="I228" i="4" s="1"/>
  <c r="W900" i="5"/>
  <c r="F228" i="4" s="1"/>
  <c r="Z900" i="5"/>
  <c r="X836" i="5"/>
  <c r="I212" i="4" s="1"/>
  <c r="W836" i="5"/>
  <c r="F212" i="4" s="1"/>
  <c r="Z836" i="5"/>
  <c r="W740" i="5"/>
  <c r="F188" i="4" s="1"/>
  <c r="X740" i="5"/>
  <c r="I188" i="4" s="1"/>
  <c r="Z740" i="5"/>
  <c r="W644" i="5"/>
  <c r="F164" i="4" s="1"/>
  <c r="X644" i="5"/>
  <c r="I164" i="4" s="1"/>
  <c r="Z644" i="5"/>
  <c r="W564" i="5"/>
  <c r="X564" i="5"/>
  <c r="I144" i="4" s="1"/>
  <c r="Z564" i="5"/>
  <c r="W516" i="5"/>
  <c r="X516" i="5"/>
  <c r="I132" i="4" s="1"/>
  <c r="Z516" i="5"/>
  <c r="W436" i="5"/>
  <c r="F112" i="4" s="1"/>
  <c r="X436" i="5"/>
  <c r="Z436" i="5"/>
  <c r="W308" i="5"/>
  <c r="F80" i="4" s="1"/>
  <c r="X308" i="5"/>
  <c r="Z308" i="5"/>
  <c r="W68" i="5"/>
  <c r="F20" i="4" s="1"/>
  <c r="X68" i="5"/>
  <c r="I20" i="4" s="1"/>
  <c r="Z68" i="5"/>
  <c r="X1137" i="5"/>
  <c r="J287" i="4" s="1"/>
  <c r="W1137" i="5"/>
  <c r="Z1137" i="5"/>
  <c r="X1057" i="5"/>
  <c r="J267" i="4" s="1"/>
  <c r="W1057" i="5"/>
  <c r="G267" i="4" s="1"/>
  <c r="Z1057" i="5"/>
  <c r="X993" i="5"/>
  <c r="J251" i="4" s="1"/>
  <c r="W993" i="5"/>
  <c r="Z993" i="5"/>
  <c r="X913" i="5"/>
  <c r="J231" i="4" s="1"/>
  <c r="W913" i="5"/>
  <c r="G231" i="4" s="1"/>
  <c r="Z913" i="5"/>
  <c r="X865" i="5"/>
  <c r="J219" i="4" s="1"/>
  <c r="W865" i="5"/>
  <c r="G219" i="4" s="1"/>
  <c r="Z865" i="5"/>
  <c r="X801" i="5"/>
  <c r="J203" i="4" s="1"/>
  <c r="W801" i="5"/>
  <c r="G203" i="4" s="1"/>
  <c r="Z801" i="5"/>
  <c r="W705" i="5"/>
  <c r="X705" i="5"/>
  <c r="J179" i="4" s="1"/>
  <c r="Z705" i="5"/>
  <c r="X641" i="5"/>
  <c r="J163" i="4" s="1"/>
  <c r="W641" i="5"/>
  <c r="G163" i="4" s="1"/>
  <c r="Z641" i="5"/>
  <c r="X593" i="5"/>
  <c r="W593" i="5"/>
  <c r="Z593" i="5"/>
  <c r="X545" i="5"/>
  <c r="J139" i="4" s="1"/>
  <c r="W545" i="5"/>
  <c r="Z545" i="5"/>
  <c r="X497" i="5"/>
  <c r="W497" i="5"/>
  <c r="Z497" i="5"/>
  <c r="W417" i="5"/>
  <c r="G107" i="4" s="1"/>
  <c r="X417" i="5"/>
  <c r="J107" i="4" s="1"/>
  <c r="Z417" i="5"/>
  <c r="W321" i="5"/>
  <c r="X321" i="5"/>
  <c r="J83" i="4" s="1"/>
  <c r="Z321" i="5"/>
  <c r="W225" i="5"/>
  <c r="G59" i="4" s="1"/>
  <c r="X225" i="5"/>
  <c r="J59" i="4" s="1"/>
  <c r="Z225" i="5"/>
  <c r="W145" i="5"/>
  <c r="G39" i="4" s="1"/>
  <c r="X145" i="5"/>
  <c r="Z145" i="5"/>
  <c r="X33" i="5"/>
  <c r="J11" i="4" s="1"/>
  <c r="W33" i="5"/>
  <c r="G11" i="4" s="1"/>
  <c r="Z33" i="5"/>
  <c r="W1148" i="5"/>
  <c r="F290" i="4" s="1"/>
  <c r="X1148" i="5"/>
  <c r="I290" i="4" s="1"/>
  <c r="Z1148" i="5"/>
  <c r="W1132" i="5"/>
  <c r="F286" i="4" s="1"/>
  <c r="X1132" i="5"/>
  <c r="I286" i="4" s="1"/>
  <c r="Z1132" i="5"/>
  <c r="W1116" i="5"/>
  <c r="X1116" i="5"/>
  <c r="I282" i="4" s="1"/>
  <c r="Z1116" i="5"/>
  <c r="X1100" i="5"/>
  <c r="I278" i="4" s="1"/>
  <c r="W1100" i="5"/>
  <c r="F278" i="4" s="1"/>
  <c r="Z1100" i="5"/>
  <c r="X1084" i="5"/>
  <c r="I274" i="4" s="1"/>
  <c r="W1084" i="5"/>
  <c r="Z1084" i="5"/>
  <c r="W1068" i="5"/>
  <c r="F270" i="4" s="1"/>
  <c r="X1068" i="5"/>
  <c r="I270" i="4" s="1"/>
  <c r="Z1068" i="5"/>
  <c r="W1052" i="5"/>
  <c r="F266" i="4" s="1"/>
  <c r="X1052" i="5"/>
  <c r="I266" i="4" s="1"/>
  <c r="Z1052" i="5"/>
  <c r="X1036" i="5"/>
  <c r="I262" i="4" s="1"/>
  <c r="W1036" i="5"/>
  <c r="F262" i="4" s="1"/>
  <c r="Z1036" i="5"/>
  <c r="W1020" i="5"/>
  <c r="F258" i="4" s="1"/>
  <c r="X1020" i="5"/>
  <c r="I258" i="4" s="1"/>
  <c r="Z1020" i="5"/>
  <c r="W1004" i="5"/>
  <c r="X1004" i="5"/>
  <c r="I254" i="4" s="1"/>
  <c r="Z1004" i="5"/>
  <c r="W988" i="5"/>
  <c r="F250" i="4" s="1"/>
  <c r="X988" i="5"/>
  <c r="I250" i="4" s="1"/>
  <c r="Z988" i="5"/>
  <c r="X972" i="5"/>
  <c r="I246" i="4" s="1"/>
  <c r="W972" i="5"/>
  <c r="F246" i="4" s="1"/>
  <c r="Z972" i="5"/>
  <c r="X956" i="5"/>
  <c r="I242" i="4" s="1"/>
  <c r="W956" i="5"/>
  <c r="F242" i="4" s="1"/>
  <c r="Z956" i="5"/>
  <c r="X940" i="5"/>
  <c r="I238" i="4" s="1"/>
  <c r="W940" i="5"/>
  <c r="F238" i="4" s="1"/>
  <c r="Z940" i="5"/>
  <c r="X924" i="5"/>
  <c r="I234" i="4" s="1"/>
  <c r="W924" i="5"/>
  <c r="Z924" i="5"/>
  <c r="W908" i="5"/>
  <c r="F230" i="4" s="1"/>
  <c r="X908" i="5"/>
  <c r="I230" i="4" s="1"/>
  <c r="Z908" i="5"/>
  <c r="W892" i="5"/>
  <c r="F226" i="4" s="1"/>
  <c r="X892" i="5"/>
  <c r="I226" i="4" s="1"/>
  <c r="Z892" i="5"/>
  <c r="X876" i="5"/>
  <c r="I222" i="4" s="1"/>
  <c r="W876" i="5"/>
  <c r="F222" i="4" s="1"/>
  <c r="Z876" i="5"/>
  <c r="W860" i="5"/>
  <c r="X860" i="5"/>
  <c r="I218" i="4" s="1"/>
  <c r="Z860" i="5"/>
  <c r="X844" i="5"/>
  <c r="I214" i="4" s="1"/>
  <c r="W844" i="5"/>
  <c r="F214" i="4" s="1"/>
  <c r="Z844" i="5"/>
  <c r="W828" i="5"/>
  <c r="F210" i="4" s="1"/>
  <c r="X828" i="5"/>
  <c r="I210" i="4" s="1"/>
  <c r="Z828" i="5"/>
  <c r="W812" i="5"/>
  <c r="F206" i="4" s="1"/>
  <c r="X812" i="5"/>
  <c r="I206" i="4" s="1"/>
  <c r="Z812" i="5"/>
  <c r="X796" i="5"/>
  <c r="I202" i="4" s="1"/>
  <c r="W796" i="5"/>
  <c r="Z796" i="5"/>
  <c r="W780" i="5"/>
  <c r="F198" i="4" s="1"/>
  <c r="X780" i="5"/>
  <c r="I198" i="4" s="1"/>
  <c r="Z780" i="5"/>
  <c r="W764" i="5"/>
  <c r="X764" i="5"/>
  <c r="Z764" i="5"/>
  <c r="W748" i="5"/>
  <c r="F190" i="4" s="1"/>
  <c r="X748" i="5"/>
  <c r="I190" i="4" s="1"/>
  <c r="Z748" i="5"/>
  <c r="W732" i="5"/>
  <c r="F186" i="4" s="1"/>
  <c r="X732" i="5"/>
  <c r="I186" i="4" s="1"/>
  <c r="Z732" i="5"/>
  <c r="W716" i="5"/>
  <c r="F182" i="4" s="1"/>
  <c r="X716" i="5"/>
  <c r="I182" i="4" s="1"/>
  <c r="Z716" i="5"/>
  <c r="W700" i="5"/>
  <c r="F178" i="4" s="1"/>
  <c r="X700" i="5"/>
  <c r="I178" i="4" s="1"/>
  <c r="Z700" i="5"/>
  <c r="W684" i="5"/>
  <c r="F174" i="4" s="1"/>
  <c r="X684" i="5"/>
  <c r="I174" i="4" s="1"/>
  <c r="Z684" i="5"/>
  <c r="X668" i="5"/>
  <c r="I170" i="4" s="1"/>
  <c r="W668" i="5"/>
  <c r="Z668" i="5"/>
  <c r="W652" i="5"/>
  <c r="F166" i="4" s="1"/>
  <c r="X652" i="5"/>
  <c r="I166" i="4" s="1"/>
  <c r="Z652" i="5"/>
  <c r="W636" i="5"/>
  <c r="F162" i="4" s="1"/>
  <c r="X636" i="5"/>
  <c r="I162" i="4" s="1"/>
  <c r="Z636" i="5"/>
  <c r="W620" i="5"/>
  <c r="F158" i="4" s="1"/>
  <c r="X620" i="5"/>
  <c r="I158" i="4" s="1"/>
  <c r="Z620" i="5"/>
  <c r="W604" i="5"/>
  <c r="X604" i="5"/>
  <c r="I154" i="4" s="1"/>
  <c r="Z604" i="5"/>
  <c r="W588" i="5"/>
  <c r="F150" i="4" s="1"/>
  <c r="X588" i="5"/>
  <c r="I150" i="4" s="1"/>
  <c r="Z588" i="5"/>
  <c r="W572" i="5"/>
  <c r="F146" i="4" s="1"/>
  <c r="X572" i="5"/>
  <c r="I146" i="4" s="1"/>
  <c r="Z572" i="5"/>
  <c r="W556" i="5"/>
  <c r="F142" i="4" s="1"/>
  <c r="X556" i="5"/>
  <c r="I142" i="4" s="1"/>
  <c r="Z556" i="5"/>
  <c r="W540" i="5"/>
  <c r="F138" i="4" s="1"/>
  <c r="X540" i="5"/>
  <c r="I138" i="4" s="1"/>
  <c r="Z540" i="5"/>
  <c r="W524" i="5"/>
  <c r="F134" i="4" s="1"/>
  <c r="X524" i="5"/>
  <c r="I134" i="4" s="1"/>
  <c r="Z524" i="5"/>
  <c r="W508" i="5"/>
  <c r="X508" i="5"/>
  <c r="Z508" i="5"/>
  <c r="W492" i="5"/>
  <c r="F126" i="4" s="1"/>
  <c r="X492" i="5"/>
  <c r="I126" i="4" s="1"/>
  <c r="Z492" i="5"/>
  <c r="W476" i="5"/>
  <c r="F122" i="4" s="1"/>
  <c r="X476" i="5"/>
  <c r="I122" i="4" s="1"/>
  <c r="Z476" i="5"/>
  <c r="W460" i="5"/>
  <c r="F118" i="4" s="1"/>
  <c r="X460" i="5"/>
  <c r="I118" i="4" s="1"/>
  <c r="Z460" i="5"/>
  <c r="W444" i="5"/>
  <c r="X444" i="5"/>
  <c r="Z444" i="5"/>
  <c r="W428" i="5"/>
  <c r="F110" i="4" s="1"/>
  <c r="X428" i="5"/>
  <c r="I110" i="4" s="1"/>
  <c r="Z428" i="5"/>
  <c r="W412" i="5"/>
  <c r="X412" i="5"/>
  <c r="I106" i="4" s="1"/>
  <c r="Z412" i="5"/>
  <c r="W396" i="5"/>
  <c r="F102" i="4" s="1"/>
  <c r="X396" i="5"/>
  <c r="I102" i="4" s="1"/>
  <c r="Z396" i="5"/>
  <c r="W380" i="5"/>
  <c r="X380" i="5"/>
  <c r="Z380" i="5"/>
  <c r="W364" i="5"/>
  <c r="F94" i="4" s="1"/>
  <c r="X364" i="5"/>
  <c r="I94" i="4" s="1"/>
  <c r="Z364" i="5"/>
  <c r="W348" i="5"/>
  <c r="X348" i="5"/>
  <c r="I90" i="4" s="1"/>
  <c r="Z348" i="5"/>
  <c r="W332" i="5"/>
  <c r="F86" i="4" s="1"/>
  <c r="X332" i="5"/>
  <c r="I86" i="4" s="1"/>
  <c r="Z332" i="5"/>
  <c r="W316" i="5"/>
  <c r="F82" i="4" s="1"/>
  <c r="X316" i="5"/>
  <c r="Z316" i="5"/>
  <c r="W300" i="5"/>
  <c r="F78" i="4" s="1"/>
  <c r="X300" i="5"/>
  <c r="I78" i="4" s="1"/>
  <c r="Z300" i="5"/>
  <c r="W284" i="5"/>
  <c r="F74" i="4" s="1"/>
  <c r="X284" i="5"/>
  <c r="Z284" i="5"/>
  <c r="W268" i="5"/>
  <c r="F70" i="4" s="1"/>
  <c r="X268" i="5"/>
  <c r="I70" i="4" s="1"/>
  <c r="Z268" i="5"/>
  <c r="W252" i="5"/>
  <c r="X252" i="5"/>
  <c r="I66" i="4" s="1"/>
  <c r="Z252" i="5"/>
  <c r="W236" i="5"/>
  <c r="F62" i="4" s="1"/>
  <c r="X236" i="5"/>
  <c r="I62" i="4" s="1"/>
  <c r="Z236" i="5"/>
  <c r="W220" i="5"/>
  <c r="F58" i="4" s="1"/>
  <c r="X220" i="5"/>
  <c r="I58" i="4" s="1"/>
  <c r="Z220" i="5"/>
  <c r="W204" i="5"/>
  <c r="F54" i="4" s="1"/>
  <c r="X204" i="5"/>
  <c r="I54" i="4" s="1"/>
  <c r="Z204" i="5"/>
  <c r="W188" i="5"/>
  <c r="X188" i="5"/>
  <c r="Z188" i="5"/>
  <c r="W172" i="5"/>
  <c r="F46" i="4" s="1"/>
  <c r="X172" i="5"/>
  <c r="I46" i="4" s="1"/>
  <c r="Z172" i="5"/>
  <c r="W156" i="5"/>
  <c r="F42" i="4" s="1"/>
  <c r="X156" i="5"/>
  <c r="I42" i="4" s="1"/>
  <c r="Z156" i="5"/>
  <c r="W140" i="5"/>
  <c r="F38" i="4" s="1"/>
  <c r="X140" i="5"/>
  <c r="I38" i="4" s="1"/>
  <c r="Z140" i="5"/>
  <c r="W124" i="5"/>
  <c r="X124" i="5"/>
  <c r="Z124" i="5"/>
  <c r="W108" i="5"/>
  <c r="F30" i="4" s="1"/>
  <c r="X108" i="5"/>
  <c r="I30" i="4" s="1"/>
  <c r="Z108" i="5"/>
  <c r="W92" i="5"/>
  <c r="X92" i="5"/>
  <c r="I26" i="4" s="1"/>
  <c r="Z92" i="5"/>
  <c r="W76" i="5"/>
  <c r="F22" i="4" s="1"/>
  <c r="X76" i="5"/>
  <c r="I22" i="4" s="1"/>
  <c r="Z76" i="5"/>
  <c r="W60" i="5"/>
  <c r="X60" i="5"/>
  <c r="Z60" i="5"/>
  <c r="W44" i="5"/>
  <c r="F14" i="4" s="1"/>
  <c r="X44" i="5"/>
  <c r="I14" i="4" s="1"/>
  <c r="Z44" i="5"/>
  <c r="W28" i="5"/>
  <c r="X28" i="5"/>
  <c r="Z28" i="5"/>
  <c r="W12" i="5"/>
  <c r="F6" i="4" s="1"/>
  <c r="X12" i="5"/>
  <c r="I6" i="4" s="1"/>
  <c r="Z12" i="5"/>
  <c r="W1144" i="5"/>
  <c r="F289" i="4" s="1"/>
  <c r="X1144" i="5"/>
  <c r="I289" i="4" s="1"/>
  <c r="Z1144" i="5"/>
  <c r="X1064" i="5"/>
  <c r="I269" i="4" s="1"/>
  <c r="W1064" i="5"/>
  <c r="F269" i="4" s="1"/>
  <c r="Z1064" i="5"/>
  <c r="X984" i="5"/>
  <c r="I249" i="4" s="1"/>
  <c r="W984" i="5"/>
  <c r="F249" i="4" s="1"/>
  <c r="Z984" i="5"/>
  <c r="X936" i="5"/>
  <c r="I237" i="4" s="1"/>
  <c r="W936" i="5"/>
  <c r="F237" i="4" s="1"/>
  <c r="Z936" i="5"/>
  <c r="X840" i="5"/>
  <c r="I213" i="4" s="1"/>
  <c r="W840" i="5"/>
  <c r="F213" i="4" s="1"/>
  <c r="Z840" i="5"/>
  <c r="X776" i="5"/>
  <c r="I197" i="4" s="1"/>
  <c r="W776" i="5"/>
  <c r="F197" i="4" s="1"/>
  <c r="Z776" i="5"/>
  <c r="X728" i="5"/>
  <c r="I185" i="4" s="1"/>
  <c r="W728" i="5"/>
  <c r="F185" i="4" s="1"/>
  <c r="Z728" i="5"/>
  <c r="W664" i="5"/>
  <c r="F169" i="4" s="1"/>
  <c r="X664" i="5"/>
  <c r="I169" i="4" s="1"/>
  <c r="Z664" i="5"/>
  <c r="W568" i="5"/>
  <c r="F145" i="4" s="1"/>
  <c r="X568" i="5"/>
  <c r="I145" i="4" s="1"/>
  <c r="Z568" i="5"/>
  <c r="W200" i="5"/>
  <c r="F53" i="4" s="1"/>
  <c r="X200" i="5"/>
  <c r="Z200" i="5"/>
  <c r="X999" i="5"/>
  <c r="W999" i="5"/>
  <c r="W871" i="5"/>
  <c r="X871" i="5"/>
  <c r="X743" i="5"/>
  <c r="W743" i="5"/>
  <c r="W615" i="5"/>
  <c r="X615" i="5"/>
  <c r="W487" i="5"/>
  <c r="X487" i="5"/>
  <c r="W391" i="5"/>
  <c r="X391" i="5"/>
  <c r="X295" i="5"/>
  <c r="W295" i="5"/>
  <c r="W199" i="5"/>
  <c r="X199" i="5"/>
  <c r="W39" i="5"/>
  <c r="X39" i="5"/>
  <c r="W980" i="5"/>
  <c r="F248" i="4" s="1"/>
  <c r="X980" i="5"/>
  <c r="I248" i="4" s="1"/>
  <c r="Z980" i="5"/>
  <c r="W548" i="5"/>
  <c r="F140" i="4" s="1"/>
  <c r="X548" i="5"/>
  <c r="I140" i="4" s="1"/>
  <c r="Z548" i="5"/>
  <c r="W452" i="5"/>
  <c r="F116" i="4" s="1"/>
  <c r="X452" i="5"/>
  <c r="I116" i="4" s="1"/>
  <c r="Z452" i="5"/>
  <c r="W324" i="5"/>
  <c r="X324" i="5"/>
  <c r="I84" i="4" s="1"/>
  <c r="Z324" i="5"/>
  <c r="W84" i="5"/>
  <c r="X84" i="5"/>
  <c r="I24" i="4" s="1"/>
  <c r="Z84" i="5"/>
  <c r="X1025" i="5"/>
  <c r="J259" i="4" s="1"/>
  <c r="W1025" i="5"/>
  <c r="G259" i="4" s="1"/>
  <c r="Z1025" i="5"/>
  <c r="X929" i="5"/>
  <c r="J235" i="4" s="1"/>
  <c r="W929" i="5"/>
  <c r="G235" i="4" s="1"/>
  <c r="Z929" i="5"/>
  <c r="X817" i="5"/>
  <c r="J207" i="4" s="1"/>
  <c r="W817" i="5"/>
  <c r="G207" i="4" s="1"/>
  <c r="Z817" i="5"/>
  <c r="W721" i="5"/>
  <c r="X721" i="5"/>
  <c r="J183" i="4" s="1"/>
  <c r="Z721" i="5"/>
  <c r="W625" i="5"/>
  <c r="X625" i="5"/>
  <c r="J159" i="4" s="1"/>
  <c r="Z625" i="5"/>
  <c r="W513" i="5"/>
  <c r="G131" i="4" s="1"/>
  <c r="X513" i="5"/>
  <c r="J131" i="4" s="1"/>
  <c r="Z513" i="5"/>
  <c r="W449" i="5"/>
  <c r="X449" i="5"/>
  <c r="J115" i="4" s="1"/>
  <c r="Z449" i="5"/>
  <c r="W353" i="5"/>
  <c r="G91" i="4" s="1"/>
  <c r="X353" i="5"/>
  <c r="J91" i="4" s="1"/>
  <c r="Z353" i="5"/>
  <c r="X257" i="5"/>
  <c r="J67" i="4" s="1"/>
  <c r="W257" i="5"/>
  <c r="G67" i="4" s="1"/>
  <c r="Z257" i="5"/>
  <c r="W177" i="5"/>
  <c r="G47" i="4" s="1"/>
  <c r="X177" i="5"/>
  <c r="J47" i="4" s="1"/>
  <c r="Z177" i="5"/>
  <c r="X81" i="5"/>
  <c r="W81" i="5"/>
  <c r="Z81" i="5"/>
  <c r="W1147" i="5"/>
  <c r="X1147" i="5"/>
  <c r="W1131" i="5"/>
  <c r="X1131" i="5"/>
  <c r="X1115" i="5"/>
  <c r="W1115" i="5"/>
  <c r="W1099" i="5"/>
  <c r="X1099" i="5"/>
  <c r="W1083" i="5"/>
  <c r="X1083" i="5"/>
  <c r="W1067" i="5"/>
  <c r="X1067" i="5"/>
  <c r="X1051" i="5"/>
  <c r="W1051" i="5"/>
  <c r="W1035" i="5"/>
  <c r="X1035" i="5"/>
  <c r="X1019" i="5"/>
  <c r="W1019" i="5"/>
  <c r="W1003" i="5"/>
  <c r="X1003" i="5"/>
  <c r="X987" i="5"/>
  <c r="W987" i="5"/>
  <c r="X971" i="5"/>
  <c r="W971" i="5"/>
  <c r="W955" i="5"/>
  <c r="X955" i="5"/>
  <c r="X939" i="5"/>
  <c r="W939" i="5"/>
  <c r="X923" i="5"/>
  <c r="W923" i="5"/>
  <c r="X907" i="5"/>
  <c r="W907" i="5"/>
  <c r="X891" i="5"/>
  <c r="W891" i="5"/>
  <c r="X875" i="5"/>
  <c r="W875" i="5"/>
  <c r="X859" i="5"/>
  <c r="W859" i="5"/>
  <c r="W843" i="5"/>
  <c r="X843" i="5"/>
  <c r="X827" i="5"/>
  <c r="W827" i="5"/>
  <c r="X811" i="5"/>
  <c r="W811" i="5"/>
  <c r="X795" i="5"/>
  <c r="W795" i="5"/>
  <c r="X779" i="5"/>
  <c r="W779" i="5"/>
  <c r="X763" i="5"/>
  <c r="W763" i="5"/>
  <c r="X747" i="5"/>
  <c r="W747" i="5"/>
  <c r="X731" i="5"/>
  <c r="W731" i="5"/>
  <c r="X715" i="5"/>
  <c r="W715" i="5"/>
  <c r="X699" i="5"/>
  <c r="W699" i="5"/>
  <c r="X683" i="5"/>
  <c r="W683" i="5"/>
  <c r="W667" i="5"/>
  <c r="X667" i="5"/>
  <c r="W651" i="5"/>
  <c r="X651" i="5"/>
  <c r="W635" i="5"/>
  <c r="X635" i="5"/>
  <c r="W619" i="5"/>
  <c r="X619" i="5"/>
  <c r="W603" i="5"/>
  <c r="X603" i="5"/>
  <c r="W587" i="5"/>
  <c r="X587" i="5"/>
  <c r="W571" i="5"/>
  <c r="X571" i="5"/>
  <c r="W555" i="5"/>
  <c r="X555" i="5"/>
  <c r="W539" i="5"/>
  <c r="X539" i="5"/>
  <c r="W523" i="5"/>
  <c r="X523" i="5"/>
  <c r="W507" i="5"/>
  <c r="X507" i="5"/>
  <c r="W491" i="5"/>
  <c r="X491" i="5"/>
  <c r="W475" i="5"/>
  <c r="X475" i="5"/>
  <c r="W459" i="5"/>
  <c r="X459" i="5"/>
  <c r="W443" i="5"/>
  <c r="X443" i="5"/>
  <c r="W427" i="5"/>
  <c r="X427" i="5"/>
  <c r="W411" i="5"/>
  <c r="X411" i="5"/>
  <c r="W395" i="5"/>
  <c r="X395" i="5"/>
  <c r="W379" i="5"/>
  <c r="X379" i="5"/>
  <c r="W363" i="5"/>
  <c r="X363" i="5"/>
  <c r="W347" i="5"/>
  <c r="X347" i="5"/>
  <c r="W331" i="5"/>
  <c r="X331" i="5"/>
  <c r="W315" i="5"/>
  <c r="X315" i="5"/>
  <c r="W299" i="5"/>
  <c r="X299" i="5"/>
  <c r="W283" i="5"/>
  <c r="X283" i="5"/>
  <c r="W267" i="5"/>
  <c r="X267" i="5"/>
  <c r="W251" i="5"/>
  <c r="X251" i="5"/>
  <c r="W235" i="5"/>
  <c r="X235" i="5"/>
  <c r="W219" i="5"/>
  <c r="X219" i="5"/>
  <c r="W203" i="5"/>
  <c r="X203" i="5"/>
  <c r="W187" i="5"/>
  <c r="X187" i="5"/>
  <c r="W171" i="5"/>
  <c r="X171" i="5"/>
  <c r="W155" i="5"/>
  <c r="X155" i="5"/>
  <c r="W139" i="5"/>
  <c r="X139" i="5"/>
  <c r="W123" i="5"/>
  <c r="X123" i="5"/>
  <c r="W107" i="5"/>
  <c r="X107" i="5"/>
  <c r="W91" i="5"/>
  <c r="X91" i="5"/>
  <c r="W75" i="5"/>
  <c r="X75" i="5"/>
  <c r="W59" i="5"/>
  <c r="X59" i="5"/>
  <c r="W43" i="5"/>
  <c r="X43" i="5"/>
  <c r="W27" i="5"/>
  <c r="X27" i="5"/>
  <c r="W11" i="5"/>
  <c r="X11" i="5"/>
  <c r="W424" i="5"/>
  <c r="X424" i="5"/>
  <c r="Z424" i="5"/>
  <c r="W1079" i="5"/>
  <c r="X1079" i="5"/>
  <c r="W103" i="5"/>
  <c r="X103" i="5"/>
  <c r="W148" i="5"/>
  <c r="F40" i="4" s="1"/>
  <c r="X148" i="5"/>
  <c r="Z148" i="5"/>
  <c r="W1121" i="5"/>
  <c r="G283" i="4" s="1"/>
  <c r="X1121" i="5"/>
  <c r="J283" i="4" s="1"/>
  <c r="Z1121" i="5"/>
  <c r="W113" i="5"/>
  <c r="X113" i="5"/>
  <c r="J31" i="4" s="1"/>
  <c r="Z113" i="5"/>
  <c r="X1146" i="5"/>
  <c r="W1146" i="5"/>
  <c r="Z1147" i="5"/>
  <c r="Z1146" i="5"/>
  <c r="W1130" i="5"/>
  <c r="X1130" i="5"/>
  <c r="Z1131" i="5"/>
  <c r="Z1130" i="5"/>
  <c r="W1114" i="5"/>
  <c r="X1114" i="5"/>
  <c r="Z1115" i="5"/>
  <c r="Z1114" i="5"/>
  <c r="W1098" i="5"/>
  <c r="X1098" i="5"/>
  <c r="Z1098" i="5"/>
  <c r="Z1099" i="5"/>
  <c r="W1082" i="5"/>
  <c r="X1082" i="5"/>
  <c r="Z1082" i="5"/>
  <c r="Z1083" i="5"/>
  <c r="W1066" i="5"/>
  <c r="X1066" i="5"/>
  <c r="Z1067" i="5"/>
  <c r="Z1066" i="5"/>
  <c r="W1050" i="5"/>
  <c r="X1050" i="5"/>
  <c r="Z1051" i="5"/>
  <c r="Z1050" i="5"/>
  <c r="W1034" i="5"/>
  <c r="X1034" i="5"/>
  <c r="Z1035" i="5"/>
  <c r="Z1034" i="5"/>
  <c r="X1018" i="5"/>
  <c r="K257" i="4" s="1"/>
  <c r="W1018" i="5"/>
  <c r="H257" i="4" s="1"/>
  <c r="Z1019" i="5"/>
  <c r="Z1018" i="5"/>
  <c r="W1002" i="5"/>
  <c r="X1002" i="5"/>
  <c r="Z1003" i="5"/>
  <c r="Z1002" i="5"/>
  <c r="W986" i="5"/>
  <c r="X986" i="5"/>
  <c r="Z986" i="5"/>
  <c r="Z987" i="5"/>
  <c r="W970" i="5"/>
  <c r="X970" i="5"/>
  <c r="Z970" i="5"/>
  <c r="Z971" i="5"/>
  <c r="X954" i="5"/>
  <c r="W954" i="5"/>
  <c r="Z955" i="5"/>
  <c r="Z954" i="5"/>
  <c r="W938" i="5"/>
  <c r="X938" i="5"/>
  <c r="Z939" i="5"/>
  <c r="Z938" i="5"/>
  <c r="W922" i="5"/>
  <c r="X922" i="5"/>
  <c r="Z923" i="5"/>
  <c r="Z922" i="5"/>
  <c r="X906" i="5"/>
  <c r="W906" i="5"/>
  <c r="Z907" i="5"/>
  <c r="Z906" i="5"/>
  <c r="W890" i="5"/>
  <c r="X890" i="5"/>
  <c r="Z890" i="5"/>
  <c r="Z891" i="5"/>
  <c r="W874" i="5"/>
  <c r="X874" i="5"/>
  <c r="Z875" i="5"/>
  <c r="Z874" i="5"/>
  <c r="W858" i="5"/>
  <c r="X858" i="5"/>
  <c r="Z859" i="5"/>
  <c r="Z858" i="5"/>
  <c r="W842" i="5"/>
  <c r="X842" i="5"/>
  <c r="Z842" i="5"/>
  <c r="Z843" i="5"/>
  <c r="W826" i="5"/>
  <c r="X826" i="5"/>
  <c r="Z826" i="5"/>
  <c r="Z827" i="5"/>
  <c r="X810" i="5"/>
  <c r="W810" i="5"/>
  <c r="Z810" i="5"/>
  <c r="Z811" i="5"/>
  <c r="X794" i="5"/>
  <c r="W794" i="5"/>
  <c r="Z795" i="5"/>
  <c r="Z794" i="5"/>
  <c r="X778" i="5"/>
  <c r="W778" i="5"/>
  <c r="Z778" i="5"/>
  <c r="Z779" i="5"/>
  <c r="X762" i="5"/>
  <c r="W762" i="5"/>
  <c r="Z763" i="5"/>
  <c r="Z762" i="5"/>
  <c r="X746" i="5"/>
  <c r="W746" i="5"/>
  <c r="Z747" i="5"/>
  <c r="Z746" i="5"/>
  <c r="W730" i="5"/>
  <c r="X730" i="5"/>
  <c r="Z731" i="5"/>
  <c r="Z730" i="5"/>
  <c r="W714" i="5"/>
  <c r="X714" i="5"/>
  <c r="Z715" i="5"/>
  <c r="Z714" i="5"/>
  <c r="W698" i="5"/>
  <c r="X698" i="5"/>
  <c r="Z699" i="5"/>
  <c r="Z698" i="5"/>
  <c r="W682" i="5"/>
  <c r="X682" i="5"/>
  <c r="Z683" i="5"/>
  <c r="Z682" i="5"/>
  <c r="X666" i="5"/>
  <c r="W666" i="5"/>
  <c r="Z667" i="5"/>
  <c r="Z666" i="5"/>
  <c r="W650" i="5"/>
  <c r="X650" i="5"/>
  <c r="Z651" i="5"/>
  <c r="Z650" i="5"/>
  <c r="W634" i="5"/>
  <c r="X634" i="5"/>
  <c r="Z635" i="5"/>
  <c r="Z634" i="5"/>
  <c r="W618" i="5"/>
  <c r="X618" i="5"/>
  <c r="Z619" i="5"/>
  <c r="Z618" i="5"/>
  <c r="W602" i="5"/>
  <c r="X602" i="5"/>
  <c r="Z603" i="5"/>
  <c r="Z602" i="5"/>
  <c r="X586" i="5"/>
  <c r="W586" i="5"/>
  <c r="Z586" i="5"/>
  <c r="Z587" i="5"/>
  <c r="X570" i="5"/>
  <c r="W570" i="5"/>
  <c r="Z570" i="5"/>
  <c r="Z571" i="5"/>
  <c r="W554" i="5"/>
  <c r="X554" i="5"/>
  <c r="Z554" i="5"/>
  <c r="Z555" i="5"/>
  <c r="W538" i="5"/>
  <c r="X538" i="5"/>
  <c r="Z539" i="5"/>
  <c r="Z538" i="5"/>
  <c r="W522" i="5"/>
  <c r="X522" i="5"/>
  <c r="Z523" i="5"/>
  <c r="Z522" i="5"/>
  <c r="W506" i="5"/>
  <c r="X506" i="5"/>
  <c r="K129" i="4" s="1"/>
  <c r="Z506" i="5"/>
  <c r="Z507" i="5"/>
  <c r="W490" i="5"/>
  <c r="X490" i="5"/>
  <c r="Z490" i="5"/>
  <c r="Z491" i="5"/>
  <c r="W474" i="5"/>
  <c r="X474" i="5"/>
  <c r="Z474" i="5"/>
  <c r="Z475" i="5"/>
  <c r="X458" i="5"/>
  <c r="W458" i="5"/>
  <c r="Z459" i="5"/>
  <c r="Z458" i="5"/>
  <c r="X442" i="5"/>
  <c r="W442" i="5"/>
  <c r="Z443" i="5"/>
  <c r="Z442" i="5"/>
  <c r="X426" i="5"/>
  <c r="W426" i="5"/>
  <c r="Z427" i="5"/>
  <c r="Z426" i="5"/>
  <c r="W410" i="5"/>
  <c r="X410" i="5"/>
  <c r="Z411" i="5"/>
  <c r="Z410" i="5"/>
  <c r="W394" i="5"/>
  <c r="X394" i="5"/>
  <c r="Z395" i="5"/>
  <c r="Z394" i="5"/>
  <c r="W378" i="5"/>
  <c r="X378" i="5"/>
  <c r="Z379" i="5"/>
  <c r="Z378" i="5"/>
  <c r="W362" i="5"/>
  <c r="X362" i="5"/>
  <c r="Z363" i="5"/>
  <c r="Z362" i="5"/>
  <c r="W346" i="5"/>
  <c r="X346" i="5"/>
  <c r="Z347" i="5"/>
  <c r="Z346" i="5"/>
  <c r="X330" i="5"/>
  <c r="W330" i="5"/>
  <c r="Z330" i="5"/>
  <c r="Z331" i="5"/>
  <c r="X314" i="5"/>
  <c r="W314" i="5"/>
  <c r="Z314" i="5"/>
  <c r="Z315" i="5"/>
  <c r="W298" i="5"/>
  <c r="X298" i="5"/>
  <c r="Z298" i="5"/>
  <c r="Z299" i="5"/>
  <c r="W282" i="5"/>
  <c r="X282" i="5"/>
  <c r="Z282" i="5"/>
  <c r="Z283" i="5"/>
  <c r="W266" i="5"/>
  <c r="X266" i="5"/>
  <c r="Z266" i="5"/>
  <c r="Z267" i="5"/>
  <c r="X250" i="5"/>
  <c r="W250" i="5"/>
  <c r="Z250" i="5"/>
  <c r="Z251" i="5"/>
  <c r="W234" i="5"/>
  <c r="X234" i="5"/>
  <c r="Z234" i="5"/>
  <c r="Z235" i="5"/>
  <c r="W218" i="5"/>
  <c r="X218" i="5"/>
  <c r="Z219" i="5"/>
  <c r="Z218" i="5"/>
  <c r="X202" i="5"/>
  <c r="W202" i="5"/>
  <c r="Z203" i="5"/>
  <c r="Z202" i="5"/>
  <c r="X186" i="5"/>
  <c r="W186" i="5"/>
  <c r="Z187" i="5"/>
  <c r="Z186" i="5"/>
  <c r="W170" i="5"/>
  <c r="X170" i="5"/>
  <c r="Z171" i="5"/>
  <c r="Z170" i="5"/>
  <c r="W154" i="5"/>
  <c r="X154" i="5"/>
  <c r="Z154" i="5"/>
  <c r="Z155" i="5"/>
  <c r="W138" i="5"/>
  <c r="X138" i="5"/>
  <c r="Z139" i="5"/>
  <c r="Z138" i="5"/>
  <c r="W122" i="5"/>
  <c r="X122" i="5"/>
  <c r="Z123" i="5"/>
  <c r="Z122" i="5"/>
  <c r="W106" i="5"/>
  <c r="X106" i="5"/>
  <c r="Z107" i="5"/>
  <c r="Z106" i="5"/>
  <c r="X90" i="5"/>
  <c r="W90" i="5"/>
  <c r="Z91" i="5"/>
  <c r="Z90" i="5"/>
  <c r="X74" i="5"/>
  <c r="W74" i="5"/>
  <c r="Z75" i="5"/>
  <c r="Z74" i="5"/>
  <c r="X58" i="5"/>
  <c r="W58" i="5"/>
  <c r="Z58" i="5"/>
  <c r="Z59" i="5"/>
  <c r="W42" i="5"/>
  <c r="X42" i="5"/>
  <c r="Z42" i="5"/>
  <c r="Z43" i="5"/>
  <c r="W26" i="5"/>
  <c r="X26" i="5"/>
  <c r="Z26" i="5"/>
  <c r="Z27" i="5"/>
  <c r="W10" i="5"/>
  <c r="X10" i="5"/>
  <c r="Z11" i="5"/>
  <c r="Z10" i="5"/>
  <c r="W1145" i="5"/>
  <c r="G289" i="4" s="1"/>
  <c r="X1145" i="5"/>
  <c r="J289" i="4" s="1"/>
  <c r="Z1145" i="5"/>
  <c r="W1129" i="5"/>
  <c r="G285" i="4" s="1"/>
  <c r="X1129" i="5"/>
  <c r="J285" i="4" s="1"/>
  <c r="Z1129" i="5"/>
  <c r="W1113" i="5"/>
  <c r="G281" i="4" s="1"/>
  <c r="X1113" i="5"/>
  <c r="J281" i="4" s="1"/>
  <c r="Z1113" i="5"/>
  <c r="X1097" i="5"/>
  <c r="J277" i="4" s="1"/>
  <c r="W1097" i="5"/>
  <c r="G277" i="4" s="1"/>
  <c r="Z1097" i="5"/>
  <c r="X1081" i="5"/>
  <c r="J273" i="4" s="1"/>
  <c r="W1081" i="5"/>
  <c r="G273" i="4" s="1"/>
  <c r="Z1081" i="5"/>
  <c r="X1065" i="5"/>
  <c r="J269" i="4" s="1"/>
  <c r="W1065" i="5"/>
  <c r="G269" i="4" s="1"/>
  <c r="Z1065" i="5"/>
  <c r="X1049" i="5"/>
  <c r="J265" i="4" s="1"/>
  <c r="W1049" i="5"/>
  <c r="G265" i="4" s="1"/>
  <c r="Z1049" i="5"/>
  <c r="X1033" i="5"/>
  <c r="J261" i="4" s="1"/>
  <c r="W1033" i="5"/>
  <c r="G261" i="4" s="1"/>
  <c r="Z1033" i="5"/>
  <c r="X1017" i="5"/>
  <c r="J257" i="4" s="1"/>
  <c r="W1017" i="5"/>
  <c r="G257" i="4" s="1"/>
  <c r="Z1017" i="5"/>
  <c r="X1001" i="5"/>
  <c r="J253" i="4" s="1"/>
  <c r="W1001" i="5"/>
  <c r="G253" i="4" s="1"/>
  <c r="Z1001" i="5"/>
  <c r="X985" i="5"/>
  <c r="J249" i="4" s="1"/>
  <c r="W985" i="5"/>
  <c r="G249" i="4" s="1"/>
  <c r="Z985" i="5"/>
  <c r="X969" i="5"/>
  <c r="J245" i="4" s="1"/>
  <c r="W969" i="5"/>
  <c r="G245" i="4" s="1"/>
  <c r="Z969" i="5"/>
  <c r="X953" i="5"/>
  <c r="J241" i="4" s="1"/>
  <c r="W953" i="5"/>
  <c r="G241" i="4" s="1"/>
  <c r="Z953" i="5"/>
  <c r="X937" i="5"/>
  <c r="J237" i="4" s="1"/>
  <c r="W937" i="5"/>
  <c r="G237" i="4" s="1"/>
  <c r="Z937" i="5"/>
  <c r="X921" i="5"/>
  <c r="J233" i="4" s="1"/>
  <c r="W921" i="5"/>
  <c r="G233" i="4" s="1"/>
  <c r="Z921" i="5"/>
  <c r="X905" i="5"/>
  <c r="J229" i="4" s="1"/>
  <c r="W905" i="5"/>
  <c r="G229" i="4" s="1"/>
  <c r="Z905" i="5"/>
  <c r="X889" i="5"/>
  <c r="J225" i="4" s="1"/>
  <c r="W889" i="5"/>
  <c r="G225" i="4" s="1"/>
  <c r="Z889" i="5"/>
  <c r="X873" i="5"/>
  <c r="J221" i="4" s="1"/>
  <c r="W873" i="5"/>
  <c r="G221" i="4" s="1"/>
  <c r="Z873" i="5"/>
  <c r="X857" i="5"/>
  <c r="J217" i="4" s="1"/>
  <c r="W857" i="5"/>
  <c r="G217" i="4" s="1"/>
  <c r="Z857" i="5"/>
  <c r="X841" i="5"/>
  <c r="J213" i="4" s="1"/>
  <c r="W841" i="5"/>
  <c r="G213" i="4" s="1"/>
  <c r="Z841" i="5"/>
  <c r="X825" i="5"/>
  <c r="J209" i="4" s="1"/>
  <c r="W825" i="5"/>
  <c r="G209" i="4" s="1"/>
  <c r="Z825" i="5"/>
  <c r="W809" i="5"/>
  <c r="G205" i="4" s="1"/>
  <c r="X809" i="5"/>
  <c r="J205" i="4" s="1"/>
  <c r="Z809" i="5"/>
  <c r="W793" i="5"/>
  <c r="G201" i="4" s="1"/>
  <c r="X793" i="5"/>
  <c r="J201" i="4" s="1"/>
  <c r="Z793" i="5"/>
  <c r="X777" i="5"/>
  <c r="J197" i="4" s="1"/>
  <c r="W777" i="5"/>
  <c r="G197" i="4" s="1"/>
  <c r="Z777" i="5"/>
  <c r="X761" i="5"/>
  <c r="J193" i="4" s="1"/>
  <c r="W761" i="5"/>
  <c r="Z761" i="5"/>
  <c r="W745" i="5"/>
  <c r="G189" i="4" s="1"/>
  <c r="X745" i="5"/>
  <c r="Z745" i="5"/>
  <c r="X729" i="5"/>
  <c r="J185" i="4" s="1"/>
  <c r="W729" i="5"/>
  <c r="G185" i="4" s="1"/>
  <c r="Z729" i="5"/>
  <c r="W713" i="5"/>
  <c r="X713" i="5"/>
  <c r="J181" i="4" s="1"/>
  <c r="Z713" i="5"/>
  <c r="X697" i="5"/>
  <c r="J177" i="4" s="1"/>
  <c r="W697" i="5"/>
  <c r="G177" i="4" s="1"/>
  <c r="Z697" i="5"/>
  <c r="W681" i="5"/>
  <c r="G173" i="4" s="1"/>
  <c r="X681" i="5"/>
  <c r="Z681" i="5"/>
  <c r="W665" i="5"/>
  <c r="G169" i="4" s="1"/>
  <c r="X665" i="5"/>
  <c r="J169" i="4" s="1"/>
  <c r="Z665" i="5"/>
  <c r="X649" i="5"/>
  <c r="W649" i="5"/>
  <c r="Z649" i="5"/>
  <c r="W633" i="5"/>
  <c r="X633" i="5"/>
  <c r="J161" i="4" s="1"/>
  <c r="Z633" i="5"/>
  <c r="W617" i="5"/>
  <c r="G157" i="4" s="1"/>
  <c r="X617" i="5"/>
  <c r="Z617" i="5"/>
  <c r="W601" i="5"/>
  <c r="G153" i="4" s="1"/>
  <c r="X601" i="5"/>
  <c r="J153" i="4" s="1"/>
  <c r="Z601" i="5"/>
  <c r="X585" i="5"/>
  <c r="W585" i="5"/>
  <c r="G149" i="4" s="1"/>
  <c r="Z585" i="5"/>
  <c r="W569" i="5"/>
  <c r="G145" i="4" s="1"/>
  <c r="X569" i="5"/>
  <c r="J145" i="4" s="1"/>
  <c r="Z569" i="5"/>
  <c r="W553" i="5"/>
  <c r="G141" i="4" s="1"/>
  <c r="X553" i="5"/>
  <c r="J141" i="4" s="1"/>
  <c r="Z553" i="5"/>
  <c r="X537" i="5"/>
  <c r="J137" i="4" s="1"/>
  <c r="W537" i="5"/>
  <c r="G137" i="4" s="1"/>
  <c r="Z537" i="5"/>
  <c r="X521" i="5"/>
  <c r="J133" i="4" s="1"/>
  <c r="W521" i="5"/>
  <c r="G133" i="4" s="1"/>
  <c r="Z521" i="5"/>
  <c r="X505" i="5"/>
  <c r="J129" i="4" s="1"/>
  <c r="W505" i="5"/>
  <c r="G129" i="4" s="1"/>
  <c r="Z505" i="5"/>
  <c r="W489" i="5"/>
  <c r="G125" i="4" s="1"/>
  <c r="X489" i="5"/>
  <c r="Z489" i="5"/>
  <c r="W473" i="5"/>
  <c r="G121" i="4" s="1"/>
  <c r="X473" i="5"/>
  <c r="J121" i="4" s="1"/>
  <c r="Z473" i="5"/>
  <c r="X457" i="5"/>
  <c r="W457" i="5"/>
  <c r="G117" i="4" s="1"/>
  <c r="Z457" i="5"/>
  <c r="W441" i="5"/>
  <c r="G113" i="4" s="1"/>
  <c r="X441" i="5"/>
  <c r="J113" i="4" s="1"/>
  <c r="Z441" i="5"/>
  <c r="W425" i="5"/>
  <c r="G109" i="4" s="1"/>
  <c r="X425" i="5"/>
  <c r="J109" i="4" s="1"/>
  <c r="Z425" i="5"/>
  <c r="X409" i="5"/>
  <c r="J105" i="4" s="1"/>
  <c r="W409" i="5"/>
  <c r="G105" i="4" s="1"/>
  <c r="Z409" i="5"/>
  <c r="X393" i="5"/>
  <c r="W393" i="5"/>
  <c r="Z393" i="5"/>
  <c r="W377" i="5"/>
  <c r="X377" i="5"/>
  <c r="J97" i="4" s="1"/>
  <c r="Z377" i="5"/>
  <c r="W361" i="5"/>
  <c r="G93" i="4" s="1"/>
  <c r="X361" i="5"/>
  <c r="Z361" i="5"/>
  <c r="W345" i="5"/>
  <c r="G89" i="4" s="1"/>
  <c r="X345" i="5"/>
  <c r="J89" i="4" s="1"/>
  <c r="Z345" i="5"/>
  <c r="W329" i="5"/>
  <c r="X329" i="5"/>
  <c r="J85" i="4" s="1"/>
  <c r="Z329" i="5"/>
  <c r="W313" i="5"/>
  <c r="G81" i="4" s="1"/>
  <c r="X313" i="5"/>
  <c r="J81" i="4" s="1"/>
  <c r="Z313" i="5"/>
  <c r="W297" i="5"/>
  <c r="G77" i="4" s="1"/>
  <c r="X297" i="5"/>
  <c r="J77" i="4" s="1"/>
  <c r="Z297" i="5"/>
  <c r="X281" i="5"/>
  <c r="J73" i="4" s="1"/>
  <c r="W281" i="5"/>
  <c r="G73" i="4" s="1"/>
  <c r="Z281" i="5"/>
  <c r="X265" i="5"/>
  <c r="W265" i="5"/>
  <c r="G69" i="4" s="1"/>
  <c r="Z265" i="5"/>
  <c r="W249" i="5"/>
  <c r="G65" i="4" s="1"/>
  <c r="X249" i="5"/>
  <c r="J65" i="4" s="1"/>
  <c r="Z249" i="5"/>
  <c r="W233" i="5"/>
  <c r="G61" i="4" s="1"/>
  <c r="X233" i="5"/>
  <c r="Z233" i="5"/>
  <c r="W217" i="5"/>
  <c r="G57" i="4" s="1"/>
  <c r="X217" i="5"/>
  <c r="J57" i="4" s="1"/>
  <c r="Z217" i="5"/>
  <c r="W201" i="5"/>
  <c r="X201" i="5"/>
  <c r="J53" i="4" s="1"/>
  <c r="Z201" i="5"/>
  <c r="W185" i="5"/>
  <c r="G49" i="4" s="1"/>
  <c r="X185" i="5"/>
  <c r="J49" i="4" s="1"/>
  <c r="Z185" i="5"/>
  <c r="X169" i="5"/>
  <c r="J45" i="4" s="1"/>
  <c r="W169" i="5"/>
  <c r="G45" i="4" s="1"/>
  <c r="Z169" i="5"/>
  <c r="X153" i="5"/>
  <c r="J41" i="4" s="1"/>
  <c r="W153" i="5"/>
  <c r="G41" i="4" s="1"/>
  <c r="Z153" i="5"/>
  <c r="X137" i="5"/>
  <c r="W137" i="5"/>
  <c r="Z137" i="5"/>
  <c r="W121" i="5"/>
  <c r="X121" i="5"/>
  <c r="J33" i="4" s="1"/>
  <c r="Z121" i="5"/>
  <c r="W105" i="5"/>
  <c r="X105" i="5"/>
  <c r="Z105" i="5"/>
  <c r="W89" i="5"/>
  <c r="G25" i="4" s="1"/>
  <c r="X89" i="5"/>
  <c r="J25" i="4" s="1"/>
  <c r="Z89" i="5"/>
  <c r="W73" i="5"/>
  <c r="X73" i="5"/>
  <c r="J21" i="4" s="1"/>
  <c r="Z73" i="5"/>
  <c r="W57" i="5"/>
  <c r="G17" i="4" s="1"/>
  <c r="X57" i="5"/>
  <c r="J17" i="4" s="1"/>
  <c r="Z57" i="5"/>
  <c r="W41" i="5"/>
  <c r="G13" i="4" s="1"/>
  <c r="X41" i="5"/>
  <c r="J13" i="4" s="1"/>
  <c r="Z41" i="5"/>
  <c r="W25" i="5"/>
  <c r="G9" i="4" s="1"/>
  <c r="X25" i="5"/>
  <c r="J9" i="4" s="1"/>
  <c r="Z25" i="5"/>
  <c r="W9" i="5"/>
  <c r="G5" i="4" s="1"/>
  <c r="X9" i="5"/>
  <c r="J5" i="4" s="1"/>
  <c r="Z9" i="5"/>
  <c r="X1032" i="5"/>
  <c r="I261" i="4" s="1"/>
  <c r="W1032" i="5"/>
  <c r="F261" i="4" s="1"/>
  <c r="Z1032" i="5"/>
  <c r="X888" i="5"/>
  <c r="W888" i="5"/>
  <c r="F225" i="4" s="1"/>
  <c r="Z888" i="5"/>
  <c r="X792" i="5"/>
  <c r="I201" i="4" s="1"/>
  <c r="W792" i="5"/>
  <c r="F201" i="4" s="1"/>
  <c r="Z792" i="5"/>
  <c r="X696" i="5"/>
  <c r="I177" i="4" s="1"/>
  <c r="W696" i="5"/>
  <c r="F177" i="4" s="1"/>
  <c r="Z696" i="5"/>
  <c r="W632" i="5"/>
  <c r="F161" i="4" s="1"/>
  <c r="X632" i="5"/>
  <c r="I161" i="4" s="1"/>
  <c r="Z632" i="5"/>
  <c r="X600" i="5"/>
  <c r="I153" i="4" s="1"/>
  <c r="W600" i="5"/>
  <c r="F153" i="4" s="1"/>
  <c r="Z600" i="5"/>
  <c r="X584" i="5"/>
  <c r="I149" i="4" s="1"/>
  <c r="W584" i="5"/>
  <c r="Z584" i="5"/>
  <c r="W520" i="5"/>
  <c r="F133" i="4" s="1"/>
  <c r="X520" i="5"/>
  <c r="I133" i="4" s="1"/>
  <c r="Z520" i="5"/>
  <c r="W504" i="5"/>
  <c r="F129" i="4" s="1"/>
  <c r="X504" i="5"/>
  <c r="Z504" i="5"/>
  <c r="X488" i="5"/>
  <c r="I125" i="4" s="1"/>
  <c r="W488" i="5"/>
  <c r="Z488" i="5"/>
  <c r="W456" i="5"/>
  <c r="F117" i="4" s="1"/>
  <c r="X456" i="5"/>
  <c r="I117" i="4" s="1"/>
  <c r="Z456" i="5"/>
  <c r="W392" i="5"/>
  <c r="F101" i="4" s="1"/>
  <c r="X392" i="5"/>
  <c r="I101" i="4" s="1"/>
  <c r="Z392" i="5"/>
  <c r="W376" i="5"/>
  <c r="F97" i="4" s="1"/>
  <c r="X376" i="5"/>
  <c r="I97" i="4" s="1"/>
  <c r="Z376" i="5"/>
  <c r="X360" i="5"/>
  <c r="I93" i="4" s="1"/>
  <c r="W360" i="5"/>
  <c r="F93" i="4" s="1"/>
  <c r="Z360" i="5"/>
  <c r="X344" i="5"/>
  <c r="I89" i="4" s="1"/>
  <c r="W344" i="5"/>
  <c r="F89" i="4" s="1"/>
  <c r="Z344" i="5"/>
  <c r="W328" i="5"/>
  <c r="F85" i="4" s="1"/>
  <c r="X328" i="5"/>
  <c r="I85" i="4" s="1"/>
  <c r="Z328" i="5"/>
  <c r="W312" i="5"/>
  <c r="F81" i="4" s="1"/>
  <c r="X312" i="5"/>
  <c r="I81" i="4" s="1"/>
  <c r="Z312" i="5"/>
  <c r="W296" i="5"/>
  <c r="X296" i="5"/>
  <c r="Z296" i="5"/>
  <c r="W280" i="5"/>
  <c r="F73" i="4" s="1"/>
  <c r="X280" i="5"/>
  <c r="I73" i="4" s="1"/>
  <c r="Z280" i="5"/>
  <c r="W248" i="5"/>
  <c r="F65" i="4" s="1"/>
  <c r="X248" i="5"/>
  <c r="I65" i="4" s="1"/>
  <c r="Z248" i="5"/>
  <c r="X232" i="5"/>
  <c r="I61" i="4" s="1"/>
  <c r="W232" i="5"/>
  <c r="F61" i="4" s="1"/>
  <c r="Z232" i="5"/>
  <c r="X216" i="5"/>
  <c r="I57" i="4" s="1"/>
  <c r="W216" i="5"/>
  <c r="F57" i="4" s="1"/>
  <c r="Z216" i="5"/>
  <c r="W184" i="5"/>
  <c r="F49" i="4" s="1"/>
  <c r="X184" i="5"/>
  <c r="I49" i="4" s="1"/>
  <c r="Z184" i="5"/>
  <c r="W136" i="5"/>
  <c r="X136" i="5"/>
  <c r="I37" i="4" s="1"/>
  <c r="Z136" i="5"/>
  <c r="W120" i="5"/>
  <c r="F33" i="4" s="1"/>
  <c r="X120" i="5"/>
  <c r="Z120" i="5"/>
  <c r="X104" i="5"/>
  <c r="I29" i="4" s="1"/>
  <c r="W104" i="5"/>
  <c r="Z104" i="5"/>
  <c r="X88" i="5"/>
  <c r="I25" i="4" s="1"/>
  <c r="W88" i="5"/>
  <c r="Z88" i="5"/>
  <c r="X72" i="5"/>
  <c r="I21" i="4" s="1"/>
  <c r="W72" i="5"/>
  <c r="Z72" i="5"/>
  <c r="W56" i="5"/>
  <c r="F17" i="4" s="1"/>
  <c r="X56" i="5"/>
  <c r="I17" i="4" s="1"/>
  <c r="Z56" i="5"/>
  <c r="W40" i="5"/>
  <c r="F13" i="4" s="1"/>
  <c r="X40" i="5"/>
  <c r="I13" i="4" s="1"/>
  <c r="Z40" i="5"/>
  <c r="W24" i="5"/>
  <c r="F9" i="4" s="1"/>
  <c r="X24" i="5"/>
  <c r="I9" i="4" s="1"/>
  <c r="Z24" i="5"/>
  <c r="W8" i="5"/>
  <c r="F5" i="4" s="1"/>
  <c r="X8" i="5"/>
  <c r="I5" i="4" s="1"/>
  <c r="Z8" i="5"/>
  <c r="W1096" i="5"/>
  <c r="F277" i="4" s="1"/>
  <c r="X1096" i="5"/>
  <c r="I277" i="4" s="1"/>
  <c r="Z1096" i="5"/>
  <c r="X1142" i="5"/>
  <c r="W1142" i="5"/>
  <c r="Z1143" i="5"/>
  <c r="Z1142" i="5"/>
  <c r="W1126" i="5"/>
  <c r="H284" i="4" s="1"/>
  <c r="X1126" i="5"/>
  <c r="K284" i="4" s="1"/>
  <c r="Z1127" i="5"/>
  <c r="Z1126" i="5"/>
  <c r="W1110" i="5"/>
  <c r="X1110" i="5"/>
  <c r="Z1110" i="5"/>
  <c r="Z1111" i="5"/>
  <c r="W1094" i="5"/>
  <c r="H276" i="4" s="1"/>
  <c r="X1094" i="5"/>
  <c r="K276" i="4" s="1"/>
  <c r="Z1094" i="5"/>
  <c r="Z1095" i="5"/>
  <c r="X1078" i="5"/>
  <c r="K272" i="4" s="1"/>
  <c r="W1078" i="5"/>
  <c r="Z1079" i="5"/>
  <c r="Z1078" i="5"/>
  <c r="W1062" i="5"/>
  <c r="H268" i="4" s="1"/>
  <c r="X1062" i="5"/>
  <c r="Z1063" i="5"/>
  <c r="Z1062" i="5"/>
  <c r="W1046" i="5"/>
  <c r="X1046" i="5"/>
  <c r="Z1047" i="5"/>
  <c r="Z1046" i="5"/>
  <c r="W1030" i="5"/>
  <c r="X1030" i="5"/>
  <c r="Z1031" i="5"/>
  <c r="Z1030" i="5"/>
  <c r="X1014" i="5"/>
  <c r="K256" i="4" s="1"/>
  <c r="W1014" i="5"/>
  <c r="Z1015" i="5"/>
  <c r="Z1014" i="5"/>
  <c r="W998" i="5"/>
  <c r="H252" i="4" s="1"/>
  <c r="X998" i="5"/>
  <c r="Z999" i="5"/>
  <c r="Z998" i="5"/>
  <c r="W982" i="5"/>
  <c r="X982" i="5"/>
  <c r="Z983" i="5"/>
  <c r="Z982" i="5"/>
  <c r="W966" i="5"/>
  <c r="X966" i="5"/>
  <c r="Z967" i="5"/>
  <c r="Z966" i="5"/>
  <c r="W950" i="5"/>
  <c r="H240" i="4" s="1"/>
  <c r="X950" i="5"/>
  <c r="K240" i="4" s="1"/>
  <c r="Z951" i="5"/>
  <c r="Z950" i="5"/>
  <c r="W934" i="5"/>
  <c r="H236" i="4" s="1"/>
  <c r="X934" i="5"/>
  <c r="K236" i="4" s="1"/>
  <c r="Z935" i="5"/>
  <c r="Z934" i="5"/>
  <c r="W918" i="5"/>
  <c r="X918" i="5"/>
  <c r="Z919" i="5"/>
  <c r="Z918" i="5"/>
  <c r="W902" i="5"/>
  <c r="H228" i="4" s="1"/>
  <c r="X902" i="5"/>
  <c r="K228" i="4" s="1"/>
  <c r="Z902" i="5"/>
  <c r="Z903" i="5"/>
  <c r="W886" i="5"/>
  <c r="X886" i="5"/>
  <c r="Z886" i="5"/>
  <c r="Z887" i="5"/>
  <c r="W870" i="5"/>
  <c r="X870" i="5"/>
  <c r="Z870" i="5"/>
  <c r="Z871" i="5"/>
  <c r="W854" i="5"/>
  <c r="X854" i="5"/>
  <c r="Z854" i="5"/>
  <c r="Z855" i="5"/>
  <c r="W838" i="5"/>
  <c r="H212" i="4" s="1"/>
  <c r="X838" i="5"/>
  <c r="K212" i="4" s="1"/>
  <c r="Z838" i="5"/>
  <c r="Z839" i="5"/>
  <c r="W822" i="5"/>
  <c r="H208" i="4" s="1"/>
  <c r="X822" i="5"/>
  <c r="Z822" i="5"/>
  <c r="Z823" i="5"/>
  <c r="X806" i="5"/>
  <c r="K204" i="4" s="1"/>
  <c r="W806" i="5"/>
  <c r="H204" i="4" s="1"/>
  <c r="Z807" i="5"/>
  <c r="Z806" i="5"/>
  <c r="X790" i="5"/>
  <c r="K200" i="4" s="1"/>
  <c r="W790" i="5"/>
  <c r="Z791" i="5"/>
  <c r="Z790" i="5"/>
  <c r="X774" i="5"/>
  <c r="K196" i="4" s="1"/>
  <c r="W774" i="5"/>
  <c r="H196" i="4" s="1"/>
  <c r="Z775" i="5"/>
  <c r="Z774" i="5"/>
  <c r="W758" i="5"/>
  <c r="H192" i="4" s="1"/>
  <c r="X758" i="5"/>
  <c r="K192" i="4" s="1"/>
  <c r="Z759" i="5"/>
  <c r="Z758" i="5"/>
  <c r="X742" i="5"/>
  <c r="W742" i="5"/>
  <c r="Z743" i="5"/>
  <c r="Z742" i="5"/>
  <c r="X726" i="5"/>
  <c r="W726" i="5"/>
  <c r="Z727" i="5"/>
  <c r="Z726" i="5"/>
  <c r="W710" i="5"/>
  <c r="X710" i="5"/>
  <c r="Z711" i="5"/>
  <c r="Z710" i="5"/>
  <c r="W694" i="5"/>
  <c r="H176" i="4" s="1"/>
  <c r="X694" i="5"/>
  <c r="Z695" i="5"/>
  <c r="Z694" i="5"/>
  <c r="W678" i="5"/>
  <c r="H172" i="4" s="1"/>
  <c r="X678" i="5"/>
  <c r="Z679" i="5"/>
  <c r="Z678" i="5"/>
  <c r="W662" i="5"/>
  <c r="X662" i="5"/>
  <c r="Z662" i="5"/>
  <c r="Z663" i="5"/>
  <c r="X646" i="5"/>
  <c r="K164" i="4" s="1"/>
  <c r="W646" i="5"/>
  <c r="Z646" i="5"/>
  <c r="Z647" i="5"/>
  <c r="X630" i="5"/>
  <c r="W630" i="5"/>
  <c r="Z630" i="5"/>
  <c r="Z631" i="5"/>
  <c r="X614" i="5"/>
  <c r="K156" i="4" s="1"/>
  <c r="W614" i="5"/>
  <c r="Z614" i="5"/>
  <c r="Z615" i="5"/>
  <c r="W598" i="5"/>
  <c r="X598" i="5"/>
  <c r="Z598" i="5"/>
  <c r="Z599" i="5"/>
  <c r="W582" i="5"/>
  <c r="X582" i="5"/>
  <c r="Z582" i="5"/>
  <c r="Z583" i="5"/>
  <c r="X566" i="5"/>
  <c r="W566" i="5"/>
  <c r="Z567" i="5"/>
  <c r="Z566" i="5"/>
  <c r="W550" i="5"/>
  <c r="X550" i="5"/>
  <c r="Z551" i="5"/>
  <c r="Z550" i="5"/>
  <c r="W534" i="5"/>
  <c r="X534" i="5"/>
  <c r="Z535" i="5"/>
  <c r="Z534" i="5"/>
  <c r="X518" i="5"/>
  <c r="W518" i="5"/>
  <c r="Z519" i="5"/>
  <c r="Z518" i="5"/>
  <c r="X502" i="5"/>
  <c r="K128" i="4" s="1"/>
  <c r="W502" i="5"/>
  <c r="Z503" i="5"/>
  <c r="Z502" i="5"/>
  <c r="W486" i="5"/>
  <c r="X486" i="5"/>
  <c r="Z487" i="5"/>
  <c r="Z486" i="5"/>
  <c r="W470" i="5"/>
  <c r="X470" i="5"/>
  <c r="Z471" i="5"/>
  <c r="Z470" i="5"/>
  <c r="W454" i="5"/>
  <c r="H116" i="4" s="1"/>
  <c r="X454" i="5"/>
  <c r="K116" i="4" s="1"/>
  <c r="Z455" i="5"/>
  <c r="Z454" i="5"/>
  <c r="W438" i="5"/>
  <c r="X438" i="5"/>
  <c r="K112" i="4" s="1"/>
  <c r="Z439" i="5"/>
  <c r="Z438" i="5"/>
  <c r="W422" i="5"/>
  <c r="H108" i="4" s="1"/>
  <c r="X422" i="5"/>
  <c r="K108" i="4" s="1"/>
  <c r="Z423" i="5"/>
  <c r="Z422" i="5"/>
  <c r="W406" i="5"/>
  <c r="H104" i="4" s="1"/>
  <c r="X406" i="5"/>
  <c r="Z406" i="5"/>
  <c r="Z407" i="5"/>
  <c r="X390" i="5"/>
  <c r="W390" i="5"/>
  <c r="Z390" i="5"/>
  <c r="Z391" i="5"/>
  <c r="X374" i="5"/>
  <c r="K96" i="4" s="1"/>
  <c r="W374" i="5"/>
  <c r="Z374" i="5"/>
  <c r="Z375" i="5"/>
  <c r="W358" i="5"/>
  <c r="H92" i="4" s="1"/>
  <c r="X358" i="5"/>
  <c r="Z358" i="5"/>
  <c r="Z359" i="5"/>
  <c r="W342" i="5"/>
  <c r="X342" i="5"/>
  <c r="Z342" i="5"/>
  <c r="Z343" i="5"/>
  <c r="W326" i="5"/>
  <c r="X326" i="5"/>
  <c r="Z326" i="5"/>
  <c r="Z327" i="5"/>
  <c r="W310" i="5"/>
  <c r="H80" i="4" s="1"/>
  <c r="X310" i="5"/>
  <c r="Z310" i="5"/>
  <c r="Z311" i="5"/>
  <c r="W294" i="5"/>
  <c r="X294" i="5"/>
  <c r="Z295" i="5"/>
  <c r="Z294" i="5"/>
  <c r="X278" i="5"/>
  <c r="W278" i="5"/>
  <c r="Z279" i="5"/>
  <c r="Z278" i="5"/>
  <c r="X262" i="5"/>
  <c r="W262" i="5"/>
  <c r="Z263" i="5"/>
  <c r="Z262" i="5"/>
  <c r="X246" i="5"/>
  <c r="W246" i="5"/>
  <c r="Z247" i="5"/>
  <c r="Z246" i="5"/>
  <c r="X230" i="5"/>
  <c r="W230" i="5"/>
  <c r="Z231" i="5"/>
  <c r="Z230" i="5"/>
  <c r="W214" i="5"/>
  <c r="X214" i="5"/>
  <c r="Z215" i="5"/>
  <c r="Z214" i="5"/>
  <c r="W198" i="5"/>
  <c r="X198" i="5"/>
  <c r="Z199" i="5"/>
  <c r="Z198" i="5"/>
  <c r="W182" i="5"/>
  <c r="X182" i="5"/>
  <c r="Z183" i="5"/>
  <c r="Z182" i="5"/>
  <c r="W166" i="5"/>
  <c r="X166" i="5"/>
  <c r="Z167" i="5"/>
  <c r="Z166" i="5"/>
  <c r="X150" i="5"/>
  <c r="W150" i="5"/>
  <c r="Z151" i="5"/>
  <c r="Z150" i="5"/>
  <c r="X134" i="5"/>
  <c r="K36" i="4" s="1"/>
  <c r="W134" i="5"/>
  <c r="H36" i="4" s="1"/>
  <c r="Z134" i="5"/>
  <c r="Z135" i="5"/>
  <c r="X118" i="5"/>
  <c r="W118" i="5"/>
  <c r="Z118" i="5"/>
  <c r="Z119" i="5"/>
  <c r="W102" i="5"/>
  <c r="H28" i="4" s="1"/>
  <c r="X102" i="5"/>
  <c r="Z102" i="5"/>
  <c r="Z103" i="5"/>
  <c r="W86" i="5"/>
  <c r="H24" i="4" s="1"/>
  <c r="X86" i="5"/>
  <c r="K24" i="4" s="1"/>
  <c r="Z86" i="5"/>
  <c r="Z87" i="5"/>
  <c r="W70" i="5"/>
  <c r="H20" i="4" s="1"/>
  <c r="X70" i="5"/>
  <c r="Z70" i="5"/>
  <c r="Z71" i="5"/>
  <c r="X54" i="5"/>
  <c r="W54" i="5"/>
  <c r="Z54" i="5"/>
  <c r="Z55" i="5"/>
  <c r="X38" i="5"/>
  <c r="K12" i="4" s="1"/>
  <c r="W38" i="5"/>
  <c r="Z39" i="5"/>
  <c r="Z38" i="5"/>
  <c r="W22" i="5"/>
  <c r="H8" i="4" s="1"/>
  <c r="X22" i="5"/>
  <c r="K8" i="4" s="1"/>
  <c r="Z23" i="5"/>
  <c r="Z22" i="5"/>
  <c r="W6" i="5"/>
  <c r="X6" i="5"/>
  <c r="Z7" i="5"/>
  <c r="Z6" i="5"/>
  <c r="W1141" i="5"/>
  <c r="G288" i="4" s="1"/>
  <c r="X1141" i="5"/>
  <c r="J288" i="4" s="1"/>
  <c r="Z1141" i="5"/>
  <c r="W1125" i="5"/>
  <c r="G284" i="4" s="1"/>
  <c r="X1125" i="5"/>
  <c r="J284" i="4" s="1"/>
  <c r="Z1125" i="5"/>
  <c r="X1109" i="5"/>
  <c r="J280" i="4" s="1"/>
  <c r="W1109" i="5"/>
  <c r="G280" i="4" s="1"/>
  <c r="Z1109" i="5"/>
  <c r="W1093" i="5"/>
  <c r="G276" i="4" s="1"/>
  <c r="X1093" i="5"/>
  <c r="J276" i="4" s="1"/>
  <c r="Z1093" i="5"/>
  <c r="W1077" i="5"/>
  <c r="G272" i="4" s="1"/>
  <c r="X1077" i="5"/>
  <c r="J272" i="4" s="1"/>
  <c r="Z1077" i="5"/>
  <c r="W1061" i="5"/>
  <c r="G268" i="4" s="1"/>
  <c r="X1061" i="5"/>
  <c r="J268" i="4" s="1"/>
  <c r="Z1061" i="5"/>
  <c r="W1045" i="5"/>
  <c r="G264" i="4" s="1"/>
  <c r="X1045" i="5"/>
  <c r="J264" i="4" s="1"/>
  <c r="Z1045" i="5"/>
  <c r="X1029" i="5"/>
  <c r="J260" i="4" s="1"/>
  <c r="W1029" i="5"/>
  <c r="G260" i="4" s="1"/>
  <c r="Z1029" i="5"/>
  <c r="W1013" i="5"/>
  <c r="G256" i="4" s="1"/>
  <c r="X1013" i="5"/>
  <c r="J256" i="4" s="1"/>
  <c r="Z1013" i="5"/>
  <c r="W997" i="5"/>
  <c r="G252" i="4" s="1"/>
  <c r="X997" i="5"/>
  <c r="J252" i="4" s="1"/>
  <c r="Z997" i="5"/>
  <c r="X981" i="5"/>
  <c r="J248" i="4" s="1"/>
  <c r="W981" i="5"/>
  <c r="G248" i="4" s="1"/>
  <c r="Z981" i="5"/>
  <c r="W965" i="5"/>
  <c r="G244" i="4" s="1"/>
  <c r="X965" i="5"/>
  <c r="J244" i="4" s="1"/>
  <c r="Z965" i="5"/>
  <c r="W949" i="5"/>
  <c r="G240" i="4" s="1"/>
  <c r="X949" i="5"/>
  <c r="J240" i="4" s="1"/>
  <c r="Z949" i="5"/>
  <c r="W933" i="5"/>
  <c r="G236" i="4" s="1"/>
  <c r="X933" i="5"/>
  <c r="J236" i="4" s="1"/>
  <c r="Z933" i="5"/>
  <c r="W917" i="5"/>
  <c r="G232" i="4" s="1"/>
  <c r="X917" i="5"/>
  <c r="J232" i="4" s="1"/>
  <c r="Z917" i="5"/>
  <c r="W901" i="5"/>
  <c r="G228" i="4" s="1"/>
  <c r="X901" i="5"/>
  <c r="J228" i="4" s="1"/>
  <c r="Z901" i="5"/>
  <c r="W885" i="5"/>
  <c r="X885" i="5"/>
  <c r="J224" i="4" s="1"/>
  <c r="Z885" i="5"/>
  <c r="X869" i="5"/>
  <c r="J220" i="4" s="1"/>
  <c r="W869" i="5"/>
  <c r="G220" i="4" s="1"/>
  <c r="Z869" i="5"/>
  <c r="X853" i="5"/>
  <c r="J216" i="4" s="1"/>
  <c r="W853" i="5"/>
  <c r="G216" i="4" s="1"/>
  <c r="Z853" i="5"/>
  <c r="X837" i="5"/>
  <c r="J212" i="4" s="1"/>
  <c r="W837" i="5"/>
  <c r="G212" i="4" s="1"/>
  <c r="Z837" i="5"/>
  <c r="W821" i="5"/>
  <c r="G208" i="4" s="1"/>
  <c r="X821" i="5"/>
  <c r="J208" i="4" s="1"/>
  <c r="Z821" i="5"/>
  <c r="W805" i="5"/>
  <c r="G204" i="4" s="1"/>
  <c r="X805" i="5"/>
  <c r="J204" i="4" s="1"/>
  <c r="Z805" i="5"/>
  <c r="W789" i="5"/>
  <c r="G200" i="4" s="1"/>
  <c r="X789" i="5"/>
  <c r="J200" i="4" s="1"/>
  <c r="Z789" i="5"/>
  <c r="W773" i="5"/>
  <c r="G196" i="4" s="1"/>
  <c r="X773" i="5"/>
  <c r="J196" i="4" s="1"/>
  <c r="Z773" i="5"/>
  <c r="W757" i="5"/>
  <c r="G192" i="4" s="1"/>
  <c r="X757" i="5"/>
  <c r="J192" i="4" s="1"/>
  <c r="Z757" i="5"/>
  <c r="W741" i="5"/>
  <c r="X741" i="5"/>
  <c r="J188" i="4" s="1"/>
  <c r="Z741" i="5"/>
  <c r="X725" i="5"/>
  <c r="J184" i="4" s="1"/>
  <c r="W725" i="5"/>
  <c r="G184" i="4" s="1"/>
  <c r="Z725" i="5"/>
  <c r="X709" i="5"/>
  <c r="W709" i="5"/>
  <c r="Z709" i="5"/>
  <c r="W693" i="5"/>
  <c r="G176" i="4" s="1"/>
  <c r="X693" i="5"/>
  <c r="J176" i="4" s="1"/>
  <c r="Z693" i="5"/>
  <c r="W677" i="5"/>
  <c r="G172" i="4" s="1"/>
  <c r="X677" i="5"/>
  <c r="J172" i="4" s="1"/>
  <c r="Z677" i="5"/>
  <c r="W661" i="5"/>
  <c r="G168" i="4" s="1"/>
  <c r="X661" i="5"/>
  <c r="J168" i="4" s="1"/>
  <c r="Z661" i="5"/>
  <c r="W645" i="5"/>
  <c r="X645" i="5"/>
  <c r="J164" i="4" s="1"/>
  <c r="Z645" i="5"/>
  <c r="W629" i="5"/>
  <c r="G160" i="4" s="1"/>
  <c r="X629" i="5"/>
  <c r="J160" i="4" s="1"/>
  <c r="Z629" i="5"/>
  <c r="W613" i="5"/>
  <c r="X613" i="5"/>
  <c r="J156" i="4" s="1"/>
  <c r="Z613" i="5"/>
  <c r="W597" i="5"/>
  <c r="G152" i="4" s="1"/>
  <c r="X597" i="5"/>
  <c r="J152" i="4" s="1"/>
  <c r="Z597" i="5"/>
  <c r="W581" i="5"/>
  <c r="X581" i="5"/>
  <c r="Z581" i="5"/>
  <c r="W565" i="5"/>
  <c r="G144" i="4" s="1"/>
  <c r="X565" i="5"/>
  <c r="J144" i="4" s="1"/>
  <c r="Z565" i="5"/>
  <c r="W549" i="5"/>
  <c r="X549" i="5"/>
  <c r="J140" i="4" s="1"/>
  <c r="Z549" i="5"/>
  <c r="W533" i="5"/>
  <c r="G136" i="4" s="1"/>
  <c r="X533" i="5"/>
  <c r="J136" i="4" s="1"/>
  <c r="Z533" i="5"/>
  <c r="W517" i="5"/>
  <c r="G132" i="4" s="1"/>
  <c r="X517" i="5"/>
  <c r="Z517" i="5"/>
  <c r="W501" i="5"/>
  <c r="G128" i="4" s="1"/>
  <c r="X501" i="5"/>
  <c r="J128" i="4" s="1"/>
  <c r="Z501" i="5"/>
  <c r="W485" i="5"/>
  <c r="G124" i="4" s="1"/>
  <c r="X485" i="5"/>
  <c r="J124" i="4" s="1"/>
  <c r="Z485" i="5"/>
  <c r="W469" i="5"/>
  <c r="G120" i="4" s="1"/>
  <c r="X469" i="5"/>
  <c r="J120" i="4" s="1"/>
  <c r="Z469" i="5"/>
  <c r="W453" i="5"/>
  <c r="X453" i="5"/>
  <c r="Z453" i="5"/>
  <c r="W437" i="5"/>
  <c r="G112" i="4" s="1"/>
  <c r="X437" i="5"/>
  <c r="J112" i="4" s="1"/>
  <c r="Z437" i="5"/>
  <c r="W421" i="5"/>
  <c r="G108" i="4" s="1"/>
  <c r="X421" i="5"/>
  <c r="J108" i="4" s="1"/>
  <c r="Z421" i="5"/>
  <c r="W405" i="5"/>
  <c r="G104" i="4" s="1"/>
  <c r="X405" i="5"/>
  <c r="J104" i="4" s="1"/>
  <c r="Z405" i="5"/>
  <c r="W389" i="5"/>
  <c r="X389" i="5"/>
  <c r="J100" i="4" s="1"/>
  <c r="Z389" i="5"/>
  <c r="W373" i="5"/>
  <c r="G96" i="4" s="1"/>
  <c r="X373" i="5"/>
  <c r="J96" i="4" s="1"/>
  <c r="Z373" i="5"/>
  <c r="W357" i="5"/>
  <c r="X357" i="5"/>
  <c r="J92" i="4" s="1"/>
  <c r="Z357" i="5"/>
  <c r="W341" i="5"/>
  <c r="G88" i="4" s="1"/>
  <c r="X341" i="5"/>
  <c r="J88" i="4" s="1"/>
  <c r="Z341" i="5"/>
  <c r="W325" i="5"/>
  <c r="X325" i="5"/>
  <c r="Z325" i="5"/>
  <c r="W309" i="5"/>
  <c r="G80" i="4" s="1"/>
  <c r="X309" i="5"/>
  <c r="J80" i="4" s="1"/>
  <c r="Z309" i="5"/>
  <c r="W293" i="5"/>
  <c r="G76" i="4" s="1"/>
  <c r="X293" i="5"/>
  <c r="J76" i="4" s="1"/>
  <c r="Z293" i="5"/>
  <c r="W277" i="5"/>
  <c r="G72" i="4" s="1"/>
  <c r="X277" i="5"/>
  <c r="J72" i="4" s="1"/>
  <c r="Z277" i="5"/>
  <c r="W261" i="5"/>
  <c r="G68" i="4" s="1"/>
  <c r="X261" i="5"/>
  <c r="Z261" i="5"/>
  <c r="W245" i="5"/>
  <c r="G64" i="4" s="1"/>
  <c r="X245" i="5"/>
  <c r="J64" i="4" s="1"/>
  <c r="Z245" i="5"/>
  <c r="W229" i="5"/>
  <c r="G60" i="4" s="1"/>
  <c r="X229" i="5"/>
  <c r="J60" i="4" s="1"/>
  <c r="Z229" i="5"/>
  <c r="W213" i="5"/>
  <c r="G56" i="4" s="1"/>
  <c r="X213" i="5"/>
  <c r="J56" i="4" s="1"/>
  <c r="Z213" i="5"/>
  <c r="W197" i="5"/>
  <c r="X197" i="5"/>
  <c r="Z197" i="5"/>
  <c r="W181" i="5"/>
  <c r="G48" i="4" s="1"/>
  <c r="X181" i="5"/>
  <c r="J48" i="4" s="1"/>
  <c r="Z181" i="5"/>
  <c r="W165" i="5"/>
  <c r="G44" i="4" s="1"/>
  <c r="X165" i="5"/>
  <c r="J44" i="4" s="1"/>
  <c r="Z165" i="5"/>
  <c r="W149" i="5"/>
  <c r="X149" i="5"/>
  <c r="J40" i="4" s="1"/>
  <c r="Z149" i="5"/>
  <c r="W133" i="5"/>
  <c r="X133" i="5"/>
  <c r="J36" i="4" s="1"/>
  <c r="Z133" i="5"/>
  <c r="W117" i="5"/>
  <c r="G32" i="4" s="1"/>
  <c r="X117" i="5"/>
  <c r="J32" i="4" s="1"/>
  <c r="Z117" i="5"/>
  <c r="W101" i="5"/>
  <c r="G28" i="4" s="1"/>
  <c r="X101" i="5"/>
  <c r="Z101" i="5"/>
  <c r="W85" i="5"/>
  <c r="G24" i="4" s="1"/>
  <c r="X85" i="5"/>
  <c r="J24" i="4" s="1"/>
  <c r="Z85" i="5"/>
  <c r="W69" i="5"/>
  <c r="X69" i="5"/>
  <c r="Z69" i="5"/>
  <c r="W53" i="5"/>
  <c r="G16" i="4" s="1"/>
  <c r="X53" i="5"/>
  <c r="J16" i="4" s="1"/>
  <c r="Z53" i="5"/>
  <c r="W37" i="5"/>
  <c r="X37" i="5"/>
  <c r="J12" i="4" s="1"/>
  <c r="Z37" i="5"/>
  <c r="W21" i="5"/>
  <c r="G8" i="4" s="1"/>
  <c r="X21" i="5"/>
  <c r="J8" i="4" s="1"/>
  <c r="Z21" i="5"/>
  <c r="W5" i="5"/>
  <c r="X5" i="5"/>
  <c r="J4" i="4" s="1"/>
  <c r="Z5" i="5"/>
  <c r="H30" i="4" l="1"/>
  <c r="H156" i="4"/>
  <c r="H207" i="4"/>
  <c r="H112" i="4"/>
  <c r="H180" i="4"/>
  <c r="K280" i="4"/>
  <c r="H128" i="4"/>
  <c r="K224" i="4"/>
  <c r="K40" i="4"/>
  <c r="V4" i="4"/>
  <c r="K30" i="4"/>
  <c r="J66" i="4"/>
  <c r="G86" i="4"/>
  <c r="J130" i="4"/>
  <c r="J194" i="4"/>
  <c r="G55" i="4"/>
  <c r="F7" i="4"/>
  <c r="I160" i="4"/>
  <c r="F64" i="4"/>
  <c r="G53" i="4"/>
  <c r="J117" i="4"/>
  <c r="G181" i="4"/>
  <c r="K33" i="4"/>
  <c r="K97" i="4"/>
  <c r="K161" i="4"/>
  <c r="H193" i="4"/>
  <c r="I109" i="4"/>
  <c r="I130" i="4"/>
  <c r="I194" i="4"/>
  <c r="G151" i="4"/>
  <c r="J46" i="4"/>
  <c r="G66" i="4"/>
  <c r="G130" i="4"/>
  <c r="J174" i="4"/>
  <c r="O174" i="4" s="1" a="1"/>
  <c r="O174" i="4" s="1"/>
  <c r="G194" i="4"/>
  <c r="G63" i="4"/>
  <c r="G123" i="4"/>
  <c r="J135" i="4"/>
  <c r="I168" i="4"/>
  <c r="F157" i="4"/>
  <c r="F51" i="4"/>
  <c r="F115" i="4"/>
  <c r="V115" i="4" s="1"/>
  <c r="I179" i="4"/>
  <c r="K15" i="4"/>
  <c r="K31" i="4"/>
  <c r="K47" i="4"/>
  <c r="K63" i="4"/>
  <c r="K79" i="4"/>
  <c r="K95" i="4"/>
  <c r="K111" i="4"/>
  <c r="K127" i="4"/>
  <c r="K143" i="4"/>
  <c r="K159" i="4"/>
  <c r="K175" i="4"/>
  <c r="H191" i="4"/>
  <c r="F160" i="4"/>
  <c r="J68" i="4"/>
  <c r="N68" i="4" s="1" a="1"/>
  <c r="N68" i="4" s="1"/>
  <c r="G4" i="4"/>
  <c r="K92" i="4"/>
  <c r="K172" i="4"/>
  <c r="H33" i="4"/>
  <c r="H97" i="4"/>
  <c r="H129" i="4"/>
  <c r="H161" i="4"/>
  <c r="K193" i="4"/>
  <c r="F109" i="4"/>
  <c r="L109" i="4" s="1" a="1"/>
  <c r="L109" i="4" s="1"/>
  <c r="F66" i="4"/>
  <c r="M66" i="4" s="1" a="1"/>
  <c r="M66" i="4" s="1"/>
  <c r="F130" i="4"/>
  <c r="F194" i="4"/>
  <c r="J151" i="4"/>
  <c r="O151" i="4" s="1" a="1"/>
  <c r="O151" i="4" s="1"/>
  <c r="I112" i="4"/>
  <c r="L112" i="4" s="1" a="1"/>
  <c r="L112" i="4" s="1"/>
  <c r="I141" i="4"/>
  <c r="J26" i="4"/>
  <c r="G46" i="4"/>
  <c r="N46" i="4" s="1" a="1"/>
  <c r="N46" i="4" s="1"/>
  <c r="J90" i="4"/>
  <c r="G110" i="4"/>
  <c r="J154" i="4"/>
  <c r="G174" i="4"/>
  <c r="J63" i="4"/>
  <c r="J71" i="4"/>
  <c r="N71" i="4" s="1" a="1"/>
  <c r="N71" i="4" s="1"/>
  <c r="G135" i="4"/>
  <c r="I16" i="4"/>
  <c r="F168" i="4"/>
  <c r="I157" i="4"/>
  <c r="L157" i="4" s="1" a="1"/>
  <c r="L157" i="4" s="1"/>
  <c r="I11" i="4"/>
  <c r="M11" i="4" s="1" a="1"/>
  <c r="M11" i="4" s="1"/>
  <c r="F31" i="4"/>
  <c r="I75" i="4"/>
  <c r="M75" i="4" s="1" a="1"/>
  <c r="M75" i="4" s="1"/>
  <c r="F95" i="4"/>
  <c r="I139" i="4"/>
  <c r="L139" i="4" s="1" a="1"/>
  <c r="L139" i="4" s="1"/>
  <c r="F159" i="4"/>
  <c r="H15" i="4"/>
  <c r="H31" i="4"/>
  <c r="H47" i="4"/>
  <c r="H79" i="4"/>
  <c r="H95" i="4"/>
  <c r="H111" i="4"/>
  <c r="H127" i="4"/>
  <c r="H143" i="4"/>
  <c r="P143" i="4" s="1" a="1"/>
  <c r="P143" i="4" s="1"/>
  <c r="H159" i="4"/>
  <c r="H175" i="4"/>
  <c r="K191" i="4"/>
  <c r="F60" i="4"/>
  <c r="M60" i="4" s="1" a="1"/>
  <c r="M60" i="4" s="1"/>
  <c r="I76" i="4"/>
  <c r="J28" i="4"/>
  <c r="F141" i="4"/>
  <c r="L141" i="4" s="1" a="1"/>
  <c r="L141" i="4" s="1"/>
  <c r="G26" i="4"/>
  <c r="G90" i="4"/>
  <c r="G154" i="4"/>
  <c r="F16" i="4"/>
  <c r="I55" i="4"/>
  <c r="I119" i="4"/>
  <c r="F183" i="4"/>
  <c r="I184" i="4"/>
  <c r="I113" i="4"/>
  <c r="F76" i="4"/>
  <c r="G165" i="4"/>
  <c r="O165" i="4" s="1" a="1"/>
  <c r="O165" i="4" s="1"/>
  <c r="G23" i="4"/>
  <c r="J50" i="4"/>
  <c r="J114" i="4"/>
  <c r="J178" i="4"/>
  <c r="J79" i="4"/>
  <c r="J7" i="4"/>
  <c r="J155" i="4"/>
  <c r="I172" i="4"/>
  <c r="F173" i="4"/>
  <c r="I35" i="4"/>
  <c r="F55" i="4"/>
  <c r="I99" i="4"/>
  <c r="I163" i="4"/>
  <c r="I183" i="4"/>
  <c r="I68" i="4"/>
  <c r="F184" i="4"/>
  <c r="L184" i="4" s="1" a="1"/>
  <c r="L184" i="4" s="1"/>
  <c r="F113" i="4"/>
  <c r="J132" i="4"/>
  <c r="O132" i="4" s="1" a="1"/>
  <c r="O132" i="4" s="1"/>
  <c r="G92" i="4"/>
  <c r="N92" i="4" s="1" a="1"/>
  <c r="N92" i="4" s="1"/>
  <c r="G156" i="4"/>
  <c r="J52" i="4"/>
  <c r="N52" i="4" s="1" a="1"/>
  <c r="N52" i="4" s="1"/>
  <c r="J116" i="4"/>
  <c r="N116" i="4" s="1" a="1"/>
  <c r="N116" i="4" s="1"/>
  <c r="G180" i="4"/>
  <c r="J37" i="4"/>
  <c r="J101" i="4"/>
  <c r="J165" i="4"/>
  <c r="J23" i="4"/>
  <c r="I50" i="4"/>
  <c r="I165" i="4"/>
  <c r="G50" i="4"/>
  <c r="J94" i="4"/>
  <c r="N94" i="4" s="1" a="1"/>
  <c r="N94" i="4" s="1"/>
  <c r="G114" i="4"/>
  <c r="J158" i="4"/>
  <c r="O158" i="4" s="1" a="1"/>
  <c r="O158" i="4" s="1"/>
  <c r="G178" i="4"/>
  <c r="O178" i="4" s="1" a="1"/>
  <c r="O178" i="4" s="1"/>
  <c r="G79" i="4"/>
  <c r="I152" i="4"/>
  <c r="G7" i="4"/>
  <c r="I28" i="4"/>
  <c r="M28" i="4" s="1" a="1"/>
  <c r="M28" i="4" s="1"/>
  <c r="J87" i="4"/>
  <c r="G155" i="4"/>
  <c r="I72" i="4"/>
  <c r="F172" i="4"/>
  <c r="I173" i="4"/>
  <c r="F15" i="4"/>
  <c r="I79" i="4"/>
  <c r="F99" i="4"/>
  <c r="I143" i="4"/>
  <c r="F163" i="4"/>
  <c r="L163" i="4" s="1" a="1"/>
  <c r="L163" i="4" s="1"/>
  <c r="K19" i="4"/>
  <c r="K51" i="4"/>
  <c r="P51" i="4" s="1" a="1"/>
  <c r="P51" i="4" s="1"/>
  <c r="K83" i="4"/>
  <c r="K115" i="4"/>
  <c r="K147" i="4"/>
  <c r="F68" i="4"/>
  <c r="I96" i="4"/>
  <c r="G37" i="4"/>
  <c r="G101" i="4"/>
  <c r="G52" i="4"/>
  <c r="G116" i="4"/>
  <c r="J180" i="4"/>
  <c r="I77" i="4"/>
  <c r="J61" i="4"/>
  <c r="N61" i="4" s="1" a="1"/>
  <c r="N61" i="4" s="1"/>
  <c r="J125" i="4"/>
  <c r="O125" i="4" s="1" a="1"/>
  <c r="O125" i="4" s="1"/>
  <c r="J189" i="4"/>
  <c r="O189" i="4" s="1" a="1"/>
  <c r="O189" i="4" s="1"/>
  <c r="F24" i="4"/>
  <c r="M24" i="4" s="1" a="1"/>
  <c r="M24" i="4" s="1"/>
  <c r="I53" i="4"/>
  <c r="F50" i="4"/>
  <c r="F114" i="4"/>
  <c r="F132" i="4"/>
  <c r="L132" i="4" s="1" a="1"/>
  <c r="L132" i="4" s="1"/>
  <c r="F165" i="4"/>
  <c r="V165" i="4" s="1"/>
  <c r="J10" i="4"/>
  <c r="J74" i="4"/>
  <c r="J138" i="4"/>
  <c r="G158" i="4"/>
  <c r="F152" i="4"/>
  <c r="J167" i="4"/>
  <c r="F28" i="4"/>
  <c r="I69" i="4"/>
  <c r="G87" i="4"/>
  <c r="N87" i="4" s="1" a="1"/>
  <c r="N87" i="4" s="1"/>
  <c r="F72" i="4"/>
  <c r="M72" i="4" s="1" a="1"/>
  <c r="M72" i="4" s="1"/>
  <c r="I15" i="4"/>
  <c r="I59" i="4"/>
  <c r="F79" i="4"/>
  <c r="M79" i="4" s="1" a="1"/>
  <c r="M79" i="4" s="1"/>
  <c r="I123" i="4"/>
  <c r="F143" i="4"/>
  <c r="F187" i="4"/>
  <c r="M187" i="4" s="1" a="1"/>
  <c r="M187" i="4" s="1"/>
  <c r="I8" i="4"/>
  <c r="F96" i="4"/>
  <c r="I10" i="4"/>
  <c r="I74" i="4"/>
  <c r="G10" i="4"/>
  <c r="G74" i="4"/>
  <c r="G138" i="4"/>
  <c r="G167" i="4"/>
  <c r="F69" i="4"/>
  <c r="G175" i="4"/>
  <c r="O175" i="4" s="1" a="1"/>
  <c r="O175" i="4" s="1"/>
  <c r="I176" i="4"/>
  <c r="F189" i="4"/>
  <c r="I39" i="4"/>
  <c r="I103" i="4"/>
  <c r="F123" i="4"/>
  <c r="L123" i="4" s="1" a="1"/>
  <c r="L123" i="4" s="1"/>
  <c r="I187" i="4"/>
  <c r="J27" i="4"/>
  <c r="I88" i="4"/>
  <c r="F8" i="4"/>
  <c r="F10" i="4"/>
  <c r="J34" i="4"/>
  <c r="J98" i="4"/>
  <c r="J162" i="4"/>
  <c r="G51" i="4"/>
  <c r="N51" i="4" s="1" a="1"/>
  <c r="N51" i="4" s="1"/>
  <c r="J175" i="4"/>
  <c r="I104" i="4"/>
  <c r="F176" i="4"/>
  <c r="I189" i="4"/>
  <c r="F39" i="4"/>
  <c r="L39" i="4" s="1" a="1"/>
  <c r="L39" i="4" s="1"/>
  <c r="F103" i="4"/>
  <c r="I167" i="4"/>
  <c r="G27" i="4"/>
  <c r="N27" i="4" s="1" a="1"/>
  <c r="N27" i="4" s="1"/>
  <c r="I12" i="4"/>
  <c r="F88" i="4"/>
  <c r="I120" i="4"/>
  <c r="G12" i="4"/>
  <c r="G140" i="4"/>
  <c r="G21" i="4"/>
  <c r="G85" i="4"/>
  <c r="J149" i="4"/>
  <c r="O149" i="4" s="1" a="1"/>
  <c r="O149" i="4" s="1"/>
  <c r="G193" i="4"/>
  <c r="O193" i="4" s="1" a="1"/>
  <c r="O193" i="4" s="1"/>
  <c r="F84" i="4"/>
  <c r="M84" i="4" s="1" a="1"/>
  <c r="M84" i="4" s="1"/>
  <c r="I34" i="4"/>
  <c r="L34" i="4" s="1" a="1"/>
  <c r="L34" i="4" s="1"/>
  <c r="I98" i="4"/>
  <c r="F144" i="4"/>
  <c r="M144" i="4" s="1" a="1"/>
  <c r="M144" i="4" s="1"/>
  <c r="I181" i="4"/>
  <c r="G34" i="4"/>
  <c r="N34" i="4" s="1" a="1"/>
  <c r="N34" i="4" s="1"/>
  <c r="J78" i="4"/>
  <c r="G98" i="4"/>
  <c r="G162" i="4"/>
  <c r="F180" i="4"/>
  <c r="G187" i="4"/>
  <c r="F100" i="4"/>
  <c r="J19" i="4"/>
  <c r="J95" i="4"/>
  <c r="F104" i="4"/>
  <c r="F19" i="4"/>
  <c r="F127" i="4"/>
  <c r="F191" i="4"/>
  <c r="F12" i="4"/>
  <c r="I48" i="4"/>
  <c r="F120" i="4"/>
  <c r="G100" i="4"/>
  <c r="O100" i="4" s="1" a="1"/>
  <c r="O100" i="4" s="1"/>
  <c r="G164" i="4"/>
  <c r="N164" i="4" s="1" a="1"/>
  <c r="N164" i="4" s="1"/>
  <c r="K20" i="4"/>
  <c r="K84" i="4"/>
  <c r="H100" i="4"/>
  <c r="H164" i="4"/>
  <c r="J173" i="4"/>
  <c r="I40" i="4"/>
  <c r="F34" i="4"/>
  <c r="F98" i="4"/>
  <c r="J58" i="4"/>
  <c r="G78" i="4"/>
  <c r="J122" i="4"/>
  <c r="O122" i="4" s="1" a="1"/>
  <c r="O122" i="4" s="1"/>
  <c r="G186" i="4"/>
  <c r="J143" i="4"/>
  <c r="O143" i="4" s="1" a="1"/>
  <c r="O143" i="4" s="1"/>
  <c r="H10" i="4"/>
  <c r="H42" i="4"/>
  <c r="P42" i="4" s="1" a="1"/>
  <c r="P42" i="4" s="1"/>
  <c r="H106" i="4"/>
  <c r="X106" i="4" s="1"/>
  <c r="J75" i="4"/>
  <c r="J187" i="4"/>
  <c r="I43" i="4"/>
  <c r="I107" i="4"/>
  <c r="I171" i="4"/>
  <c r="J191" i="4"/>
  <c r="I108" i="4"/>
  <c r="F48" i="4"/>
  <c r="J15" i="4"/>
  <c r="J103" i="4"/>
  <c r="F23" i="4"/>
  <c r="F87" i="4"/>
  <c r="I151" i="4"/>
  <c r="I156" i="4"/>
  <c r="G188" i="4"/>
  <c r="O188" i="4" s="1" a="1"/>
  <c r="O188" i="4" s="1"/>
  <c r="J127" i="4"/>
  <c r="J18" i="4"/>
  <c r="J82" i="4"/>
  <c r="J146" i="4"/>
  <c r="G15" i="4"/>
  <c r="I32" i="4"/>
  <c r="G103" i="4"/>
  <c r="F128" i="4"/>
  <c r="I23" i="4"/>
  <c r="I67" i="4"/>
  <c r="I87" i="4"/>
  <c r="I131" i="4"/>
  <c r="L131" i="4" s="1" a="1"/>
  <c r="L131" i="4" s="1"/>
  <c r="F151" i="4"/>
  <c r="F195" i="4"/>
  <c r="F44" i="4"/>
  <c r="I56" i="4"/>
  <c r="F156" i="4"/>
  <c r="M156" i="4" s="1" a="1"/>
  <c r="M156" i="4" s="1"/>
  <c r="J20" i="4"/>
  <c r="J84" i="4"/>
  <c r="I18" i="4"/>
  <c r="G18" i="4"/>
  <c r="J62" i="4"/>
  <c r="G82" i="4"/>
  <c r="G146" i="4"/>
  <c r="J190" i="4"/>
  <c r="F32" i="4"/>
  <c r="L32" i="4" s="1" a="1"/>
  <c r="L32" i="4" s="1"/>
  <c r="H174" i="4"/>
  <c r="I47" i="4"/>
  <c r="F67" i="4"/>
  <c r="I111" i="4"/>
  <c r="F131" i="4"/>
  <c r="F175" i="4"/>
  <c r="V175" i="4" s="1"/>
  <c r="I195" i="4"/>
  <c r="M195" i="4" s="1" a="1"/>
  <c r="M195" i="4" s="1"/>
  <c r="I136" i="4"/>
  <c r="F56" i="4"/>
  <c r="G40" i="4"/>
  <c r="J148" i="4"/>
  <c r="J69" i="4"/>
  <c r="G20" i="4"/>
  <c r="G84" i="4"/>
  <c r="G148" i="4"/>
  <c r="F125" i="4"/>
  <c r="J29" i="4"/>
  <c r="J93" i="4"/>
  <c r="J157" i="4"/>
  <c r="F18" i="4"/>
  <c r="V18" i="4" s="1"/>
  <c r="G139" i="4"/>
  <c r="J42" i="4"/>
  <c r="V42" i="4" s="1"/>
  <c r="G62" i="4"/>
  <c r="N62" i="4" s="1" a="1"/>
  <c r="N62" i="4" s="1"/>
  <c r="J106" i="4"/>
  <c r="J170" i="4"/>
  <c r="G190" i="4"/>
  <c r="G99" i="4"/>
  <c r="J119" i="4"/>
  <c r="I148" i="4"/>
  <c r="I27" i="4"/>
  <c r="F47" i="4"/>
  <c r="I91" i="4"/>
  <c r="F111" i="4"/>
  <c r="F155" i="4"/>
  <c r="I175" i="4"/>
  <c r="F136" i="4"/>
  <c r="L136" i="4" s="1" a="1"/>
  <c r="L136" i="4" s="1"/>
  <c r="I192" i="4"/>
  <c r="F121" i="4"/>
  <c r="G29" i="4"/>
  <c r="J39" i="4"/>
  <c r="I80" i="4"/>
  <c r="I45" i="4"/>
  <c r="J22" i="4"/>
  <c r="G42" i="4"/>
  <c r="J86" i="4"/>
  <c r="G106" i="4"/>
  <c r="G170" i="4"/>
  <c r="O170" i="4" s="1" a="1"/>
  <c r="O170" i="4" s="1"/>
  <c r="J55" i="4"/>
  <c r="G119" i="4"/>
  <c r="N119" i="4" s="1" a="1"/>
  <c r="N119" i="4" s="1"/>
  <c r="F148" i="4"/>
  <c r="I7" i="4"/>
  <c r="F27" i="4"/>
  <c r="L27" i="4" s="1" a="1"/>
  <c r="L27" i="4" s="1"/>
  <c r="I71" i="4"/>
  <c r="F91" i="4"/>
  <c r="I135" i="4"/>
  <c r="I64" i="4"/>
  <c r="F192" i="4"/>
  <c r="I121" i="4"/>
  <c r="K211" i="4"/>
  <c r="H96" i="4"/>
  <c r="K148" i="4"/>
  <c r="H260" i="4"/>
  <c r="H168" i="4"/>
  <c r="K208" i="4"/>
  <c r="Q208" i="4" s="1" a="1"/>
  <c r="Q208" i="4" s="1"/>
  <c r="H87" i="4"/>
  <c r="H151" i="4"/>
  <c r="K74" i="4"/>
  <c r="H144" i="4"/>
  <c r="H256" i="4"/>
  <c r="H288" i="4"/>
  <c r="K32" i="4"/>
  <c r="Q32" i="4" s="1" a="1"/>
  <c r="Q32" i="4" s="1"/>
  <c r="H48" i="4"/>
  <c r="X48" i="4" s="1"/>
  <c r="H224" i="4"/>
  <c r="P224" i="4" s="1" a="1"/>
  <c r="P224" i="4" s="1"/>
  <c r="H63" i="4"/>
  <c r="H4" i="4"/>
  <c r="K27" i="4"/>
  <c r="K59" i="4"/>
  <c r="K91" i="4"/>
  <c r="K138" i="4"/>
  <c r="K170" i="4"/>
  <c r="K234" i="4"/>
  <c r="H60" i="4"/>
  <c r="K260" i="4"/>
  <c r="H43" i="4"/>
  <c r="P43" i="4" s="1" a="1"/>
  <c r="P43" i="4" s="1"/>
  <c r="H107" i="4"/>
  <c r="H148" i="4"/>
  <c r="K88" i="4"/>
  <c r="K168" i="4"/>
  <c r="H11" i="4"/>
  <c r="H75" i="4"/>
  <c r="H139" i="4"/>
  <c r="H171" i="4"/>
  <c r="K72" i="4"/>
  <c r="H16" i="4"/>
  <c r="H32" i="4"/>
  <c r="K48" i="4"/>
  <c r="K144" i="4"/>
  <c r="K183" i="4"/>
  <c r="Q183" i="4" s="1" a="1"/>
  <c r="Q183" i="4" s="1"/>
  <c r="K17" i="4"/>
  <c r="K49" i="4"/>
  <c r="P49" i="4" s="1" a="1"/>
  <c r="P49" i="4" s="1"/>
  <c r="K81" i="4"/>
  <c r="K113" i="4"/>
  <c r="H160" i="4"/>
  <c r="X160" i="4" s="1"/>
  <c r="H247" i="4"/>
  <c r="X247" i="4" s="1"/>
  <c r="H68" i="4"/>
  <c r="K100" i="4"/>
  <c r="W100" i="4" s="1"/>
  <c r="K123" i="4"/>
  <c r="K155" i="4"/>
  <c r="H187" i="4"/>
  <c r="K219" i="4"/>
  <c r="H248" i="4"/>
  <c r="K179" i="4"/>
  <c r="K243" i="4"/>
  <c r="Q243" i="4" s="1" a="1"/>
  <c r="Q243" i="4" s="1"/>
  <c r="K275" i="4"/>
  <c r="K264" i="4"/>
  <c r="H17" i="4"/>
  <c r="X17" i="4" s="1"/>
  <c r="H49" i="4"/>
  <c r="H81" i="4"/>
  <c r="X81" i="4" s="1"/>
  <c r="H113" i="4"/>
  <c r="X113" i="4" s="1"/>
  <c r="H145" i="4"/>
  <c r="X145" i="4" s="1"/>
  <c r="K177" i="4"/>
  <c r="K209" i="4"/>
  <c r="W209" i="4" s="1"/>
  <c r="H241" i="4"/>
  <c r="K273" i="4"/>
  <c r="K239" i="4"/>
  <c r="K145" i="4"/>
  <c r="H177" i="4"/>
  <c r="H209" i="4"/>
  <c r="Q209" i="4" s="1" a="1"/>
  <c r="Q209" i="4" s="1"/>
  <c r="K241" i="4"/>
  <c r="H273" i="4"/>
  <c r="Q273" i="4" s="1" a="1"/>
  <c r="Q273" i="4" s="1"/>
  <c r="K80" i="4"/>
  <c r="K176" i="4"/>
  <c r="H162" i="4"/>
  <c r="K194" i="4"/>
  <c r="W194" i="4" s="1"/>
  <c r="K203" i="4"/>
  <c r="W203" i="4" s="1"/>
  <c r="H235" i="4"/>
  <c r="X235" i="4" s="1"/>
  <c r="H267" i="4"/>
  <c r="K258" i="4"/>
  <c r="K290" i="4"/>
  <c r="K124" i="4"/>
  <c r="H179" i="4"/>
  <c r="H243" i="4"/>
  <c r="H275" i="4"/>
  <c r="H279" i="4"/>
  <c r="H23" i="4"/>
  <c r="H55" i="4"/>
  <c r="H119" i="4"/>
  <c r="K136" i="4"/>
  <c r="W136" i="4" s="1"/>
  <c r="H264" i="4"/>
  <c r="K271" i="4"/>
  <c r="P271" i="4" s="1" a="1"/>
  <c r="P271" i="4" s="1"/>
  <c r="H14" i="4"/>
  <c r="Q14" i="4" s="1" a="1"/>
  <c r="Q14" i="4" s="1"/>
  <c r="K10" i="4"/>
  <c r="W10" i="4" s="1"/>
  <c r="K42" i="4"/>
  <c r="K106" i="4"/>
  <c r="H132" i="4"/>
  <c r="H215" i="4"/>
  <c r="H18" i="4"/>
  <c r="K50" i="4"/>
  <c r="K82" i="4"/>
  <c r="K114" i="4"/>
  <c r="K146" i="4"/>
  <c r="K178" i="4"/>
  <c r="K210" i="4"/>
  <c r="K242" i="4"/>
  <c r="W242" i="4" s="1"/>
  <c r="H274" i="4"/>
  <c r="H188" i="4"/>
  <c r="P188" i="4" s="1" a="1"/>
  <c r="P188" i="4" s="1"/>
  <c r="K18" i="4"/>
  <c r="H50" i="4"/>
  <c r="H82" i="4"/>
  <c r="H114" i="4"/>
  <c r="H146" i="4"/>
  <c r="H178" i="4"/>
  <c r="H210" i="4"/>
  <c r="H242" i="4"/>
  <c r="K274" i="4"/>
  <c r="K5" i="4"/>
  <c r="K37" i="4"/>
  <c r="K69" i="4"/>
  <c r="K101" i="4"/>
  <c r="K133" i="4"/>
  <c r="W133" i="4" s="1"/>
  <c r="K165" i="4"/>
  <c r="H197" i="4"/>
  <c r="K213" i="4"/>
  <c r="W213" i="4" s="1"/>
  <c r="H229" i="4"/>
  <c r="K261" i="4"/>
  <c r="H272" i="4"/>
  <c r="P272" i="4" s="1" a="1"/>
  <c r="P272" i="4" s="1"/>
  <c r="K288" i="4"/>
  <c r="H25" i="4"/>
  <c r="K57" i="4"/>
  <c r="K89" i="4"/>
  <c r="K121" i="4"/>
  <c r="K153" i="4"/>
  <c r="K185" i="4"/>
  <c r="W185" i="4" s="1"/>
  <c r="K217" i="4"/>
  <c r="K23" i="4"/>
  <c r="K55" i="4"/>
  <c r="K119" i="4"/>
  <c r="K215" i="4"/>
  <c r="P215" i="4" s="1" a="1"/>
  <c r="P215" i="4" s="1"/>
  <c r="K4" i="4"/>
  <c r="P4" i="4" s="1" a="1"/>
  <c r="P4" i="4" s="1"/>
  <c r="K25" i="4"/>
  <c r="H57" i="4"/>
  <c r="H89" i="4"/>
  <c r="H121" i="4"/>
  <c r="K87" i="4"/>
  <c r="K151" i="4"/>
  <c r="Q151" i="4" s="1" a="1"/>
  <c r="Q151" i="4" s="1"/>
  <c r="H183" i="4"/>
  <c r="K247" i="4"/>
  <c r="Q247" i="4" s="1" a="1"/>
  <c r="Q247" i="4" s="1"/>
  <c r="K132" i="4"/>
  <c r="K29" i="4"/>
  <c r="K61" i="4"/>
  <c r="K93" i="4"/>
  <c r="K125" i="4"/>
  <c r="W125" i="4" s="1"/>
  <c r="K157" i="4"/>
  <c r="H189" i="4"/>
  <c r="X189" i="4" s="1"/>
  <c r="H184" i="4"/>
  <c r="X184" i="4" s="1"/>
  <c r="K34" i="4"/>
  <c r="K66" i="4"/>
  <c r="K98" i="4"/>
  <c r="K130" i="4"/>
  <c r="K226" i="4"/>
  <c r="K28" i="4"/>
  <c r="P28" i="4" s="1" a="1"/>
  <c r="P28" i="4" s="1"/>
  <c r="K268" i="4"/>
  <c r="P268" i="4" s="1" a="1"/>
  <c r="P268" i="4" s="1"/>
  <c r="K65" i="4"/>
  <c r="H225" i="4"/>
  <c r="K289" i="4"/>
  <c r="H34" i="4"/>
  <c r="Q34" i="4" s="1" a="1"/>
  <c r="Q34" i="4" s="1"/>
  <c r="H66" i="4"/>
  <c r="H98" i="4"/>
  <c r="H130" i="4"/>
  <c r="K162" i="4"/>
  <c r="W162" i="4" s="1"/>
  <c r="H194" i="4"/>
  <c r="H226" i="4"/>
  <c r="X226" i="4" s="1"/>
  <c r="H258" i="4"/>
  <c r="H290" i="4"/>
  <c r="P290" i="4" s="1" a="1"/>
  <c r="P290" i="4" s="1"/>
  <c r="H12" i="4"/>
  <c r="P12" i="4" s="1" a="1"/>
  <c r="P12" i="4" s="1"/>
  <c r="K44" i="4"/>
  <c r="K140" i="4"/>
  <c r="K220" i="4"/>
  <c r="W220" i="4" s="1"/>
  <c r="K252" i="4"/>
  <c r="P252" i="4" s="1" a="1"/>
  <c r="P252" i="4" s="1"/>
  <c r="H44" i="4"/>
  <c r="K60" i="4"/>
  <c r="H76" i="4"/>
  <c r="H124" i="4"/>
  <c r="H140" i="4"/>
  <c r="X140" i="4" s="1"/>
  <c r="K188" i="4"/>
  <c r="K259" i="4"/>
  <c r="W259" i="4" s="1"/>
  <c r="H64" i="4"/>
  <c r="X64" i="4" s="1"/>
  <c r="H37" i="4"/>
  <c r="H165" i="4"/>
  <c r="H19" i="4"/>
  <c r="H35" i="4"/>
  <c r="X35" i="4" s="1"/>
  <c r="H51" i="4"/>
  <c r="H67" i="4"/>
  <c r="H83" i="4"/>
  <c r="H115" i="4"/>
  <c r="Q115" i="4" s="1" a="1"/>
  <c r="Q115" i="4" s="1"/>
  <c r="H147" i="4"/>
  <c r="H163" i="4"/>
  <c r="K195" i="4"/>
  <c r="H211" i="4"/>
  <c r="Q211" i="4" s="1" a="1"/>
  <c r="Q211" i="4" s="1"/>
  <c r="H227" i="4"/>
  <c r="X227" i="4" s="1"/>
  <c r="H131" i="4"/>
  <c r="H101" i="4"/>
  <c r="K229" i="4"/>
  <c r="K16" i="4"/>
  <c r="P16" i="4" s="1" a="1"/>
  <c r="P16" i="4" s="1"/>
  <c r="K64" i="4"/>
  <c r="H99" i="4"/>
  <c r="H69" i="4"/>
  <c r="Q69" i="4" s="1" a="1"/>
  <c r="Q69" i="4" s="1"/>
  <c r="K197" i="4"/>
  <c r="K291" i="4"/>
  <c r="H5" i="4"/>
  <c r="Q5" i="4" s="1" a="1"/>
  <c r="Q5" i="4" s="1"/>
  <c r="H133" i="4"/>
  <c r="Q133" i="4" s="1" a="1"/>
  <c r="Q133" i="4" s="1"/>
  <c r="H261" i="4"/>
  <c r="H169" i="4"/>
  <c r="K233" i="4"/>
  <c r="K249" i="4"/>
  <c r="K265" i="4"/>
  <c r="W265" i="4" s="1"/>
  <c r="K281" i="4"/>
  <c r="K7" i="4"/>
  <c r="K39" i="4"/>
  <c r="P39" i="4" s="1" a="1"/>
  <c r="P39" i="4" s="1"/>
  <c r="K71" i="4"/>
  <c r="W71" i="4" s="1"/>
  <c r="K103" i="4"/>
  <c r="K135" i="4"/>
  <c r="K167" i="4"/>
  <c r="H199" i="4"/>
  <c r="K231" i="4"/>
  <c r="H263" i="4"/>
  <c r="H73" i="4"/>
  <c r="H105" i="4"/>
  <c r="H137" i="4"/>
  <c r="H153" i="4"/>
  <c r="K201" i="4"/>
  <c r="H7" i="4"/>
  <c r="H39" i="4"/>
  <c r="H71" i="4"/>
  <c r="X71" i="4" s="1"/>
  <c r="H103" i="4"/>
  <c r="H135" i="4"/>
  <c r="X135" i="4" s="1"/>
  <c r="H167" i="4"/>
  <c r="K199" i="4"/>
  <c r="H231" i="4"/>
  <c r="K244" i="4"/>
  <c r="H9" i="4"/>
  <c r="H41" i="4"/>
  <c r="X41" i="4" s="1"/>
  <c r="H52" i="4"/>
  <c r="Q52" i="4" s="1" a="1"/>
  <c r="Q52" i="4" s="1"/>
  <c r="H244" i="4"/>
  <c r="X244" i="4" s="1"/>
  <c r="K13" i="4"/>
  <c r="W13" i="4" s="1"/>
  <c r="K45" i="4"/>
  <c r="K77" i="4"/>
  <c r="K141" i="4"/>
  <c r="W141" i="4" s="1"/>
  <c r="H205" i="4"/>
  <c r="K253" i="4"/>
  <c r="W253" i="4" s="1"/>
  <c r="K269" i="4"/>
  <c r="W269" i="4" s="1"/>
  <c r="K285" i="4"/>
  <c r="W285" i="4" s="1"/>
  <c r="K14" i="4"/>
  <c r="X30" i="4"/>
  <c r="K46" i="4"/>
  <c r="W46" i="4" s="1"/>
  <c r="H62" i="4"/>
  <c r="H94" i="4"/>
  <c r="H126" i="4"/>
  <c r="H158" i="4"/>
  <c r="K190" i="4"/>
  <c r="K222" i="4"/>
  <c r="K254" i="4"/>
  <c r="K286" i="4"/>
  <c r="K11" i="4"/>
  <c r="P11" i="4" s="1" a="1"/>
  <c r="P11" i="4" s="1"/>
  <c r="K75" i="4"/>
  <c r="K139" i="4"/>
  <c r="P139" i="4" s="1" a="1"/>
  <c r="P139" i="4" s="1"/>
  <c r="K171" i="4"/>
  <c r="W171" i="4" s="1"/>
  <c r="H203" i="4"/>
  <c r="X203" i="4" s="1"/>
  <c r="K235" i="4"/>
  <c r="K251" i="4"/>
  <c r="W251" i="4" s="1"/>
  <c r="H283" i="4"/>
  <c r="X283" i="4" s="1"/>
  <c r="H40" i="4"/>
  <c r="K56" i="4"/>
  <c r="H72" i="4"/>
  <c r="K104" i="4"/>
  <c r="P104" i="4" s="1" a="1"/>
  <c r="P104" i="4" s="1"/>
  <c r="K120" i="4"/>
  <c r="K152" i="4"/>
  <c r="H200" i="4"/>
  <c r="K232" i="4"/>
  <c r="H221" i="4"/>
  <c r="K62" i="4"/>
  <c r="K94" i="4"/>
  <c r="H190" i="4"/>
  <c r="X190" i="4" s="1"/>
  <c r="H222" i="4"/>
  <c r="H27" i="4"/>
  <c r="K43" i="4"/>
  <c r="H59" i="4"/>
  <c r="H91" i="4"/>
  <c r="K107" i="4"/>
  <c r="H123" i="4"/>
  <c r="H155" i="4"/>
  <c r="Q155" i="4" s="1" a="1"/>
  <c r="Q155" i="4" s="1"/>
  <c r="K187" i="4"/>
  <c r="H219" i="4"/>
  <c r="H251" i="4"/>
  <c r="K283" i="4"/>
  <c r="K52" i="4"/>
  <c r="H56" i="4"/>
  <c r="H120" i="4"/>
  <c r="X120" i="4" s="1"/>
  <c r="H136" i="4"/>
  <c r="H152" i="4"/>
  <c r="K184" i="4"/>
  <c r="P184" i="4" s="1" a="1"/>
  <c r="P184" i="4" s="1"/>
  <c r="H21" i="4"/>
  <c r="H53" i="4"/>
  <c r="H85" i="4"/>
  <c r="H117" i="4"/>
  <c r="H149" i="4"/>
  <c r="K181" i="4"/>
  <c r="K245" i="4"/>
  <c r="W245" i="4" s="1"/>
  <c r="K277" i="4"/>
  <c r="K6" i="4"/>
  <c r="K38" i="4"/>
  <c r="K70" i="4"/>
  <c r="P70" i="4" s="1" a="1"/>
  <c r="P70" i="4" s="1"/>
  <c r="K198" i="4"/>
  <c r="K76" i="4"/>
  <c r="H6" i="4"/>
  <c r="X6" i="4" s="1"/>
  <c r="H22" i="4"/>
  <c r="H38" i="4"/>
  <c r="X38" i="4" s="1"/>
  <c r="H54" i="4"/>
  <c r="X54" i="4" s="1"/>
  <c r="H70" i="4"/>
  <c r="H86" i="4"/>
  <c r="H102" i="4"/>
  <c r="H118" i="4"/>
  <c r="H134" i="4"/>
  <c r="H150" i="4"/>
  <c r="K166" i="4"/>
  <c r="K180" i="4"/>
  <c r="Q180" i="4" s="1" a="1"/>
  <c r="Q180" i="4" s="1"/>
  <c r="H185" i="4"/>
  <c r="H217" i="4"/>
  <c r="H249" i="4"/>
  <c r="H281" i="4"/>
  <c r="X281" i="4" s="1"/>
  <c r="K263" i="4"/>
  <c r="W263" i="4" s="1"/>
  <c r="K68" i="4"/>
  <c r="H84" i="4"/>
  <c r="X84" i="4" s="1"/>
  <c r="K267" i="4"/>
  <c r="K109" i="4"/>
  <c r="H173" i="4"/>
  <c r="H237" i="4"/>
  <c r="X237" i="4" s="1"/>
  <c r="H46" i="4"/>
  <c r="H78" i="4"/>
  <c r="H110" i="4"/>
  <c r="H142" i="4"/>
  <c r="H88" i="4"/>
  <c r="H280" i="4"/>
  <c r="O92" i="4" a="1"/>
  <c r="O92" i="4" s="1"/>
  <c r="O4" i="4" a="1"/>
  <c r="O4" i="4" s="1"/>
  <c r="O68" i="4" a="1"/>
  <c r="O68" i="4" s="1"/>
  <c r="N132" i="4" a="1"/>
  <c r="N132" i="4" s="1"/>
  <c r="O196" i="4" a="1"/>
  <c r="O196" i="4" s="1"/>
  <c r="N196" i="4" a="1"/>
  <c r="N196" i="4" s="1"/>
  <c r="N260" i="4" a="1"/>
  <c r="N260" i="4" s="1"/>
  <c r="O260" i="4" a="1"/>
  <c r="O260" i="4" s="1"/>
  <c r="Q12" i="4" a="1"/>
  <c r="Q12" i="4" s="1"/>
  <c r="P108" i="4" a="1"/>
  <c r="P108" i="4" s="1"/>
  <c r="Q108" i="4" a="1"/>
  <c r="Q108" i="4" s="1"/>
  <c r="Q124" i="4" a="1"/>
  <c r="Q124" i="4" s="1"/>
  <c r="P172" i="4" a="1"/>
  <c r="P172" i="4" s="1"/>
  <c r="Q172" i="4" a="1"/>
  <c r="Q172" i="4" s="1"/>
  <c r="Q188" i="4" a="1"/>
  <c r="Q188" i="4" s="1"/>
  <c r="Q204" i="4" a="1"/>
  <c r="Q204" i="4" s="1"/>
  <c r="P204" i="4" a="1"/>
  <c r="P204" i="4" s="1"/>
  <c r="P236" i="4" a="1"/>
  <c r="P236" i="4" s="1"/>
  <c r="Q236" i="4" a="1"/>
  <c r="Q236" i="4" s="1"/>
  <c r="P284" i="4" a="1"/>
  <c r="P284" i="4" s="1"/>
  <c r="Q284" i="4" a="1"/>
  <c r="Q284" i="4" s="1"/>
  <c r="N225" i="4" a="1"/>
  <c r="N225" i="4" s="1"/>
  <c r="O225" i="4" a="1"/>
  <c r="O225" i="4" s="1"/>
  <c r="O289" i="4" a="1"/>
  <c r="O289" i="4" s="1"/>
  <c r="N289" i="4" a="1"/>
  <c r="N289" i="4" s="1"/>
  <c r="Q17" i="4" a="1"/>
  <c r="Q17" i="4" s="1"/>
  <c r="Q81" i="4" a="1"/>
  <c r="Q81" i="4" s="1"/>
  <c r="P129" i="4" a="1"/>
  <c r="P129" i="4" s="1"/>
  <c r="Q129" i="4" a="1"/>
  <c r="Q129" i="4" s="1"/>
  <c r="Q145" i="4" a="1"/>
  <c r="Q145" i="4" s="1"/>
  <c r="M109" i="4" a="1"/>
  <c r="M109" i="4" s="1"/>
  <c r="M248" i="4" a="1"/>
  <c r="M248" i="4" s="1"/>
  <c r="L248" i="4" a="1"/>
  <c r="L248" i="4" s="1"/>
  <c r="M289" i="4" a="1"/>
  <c r="M289" i="4" s="1"/>
  <c r="L289" i="4" a="1"/>
  <c r="L289" i="4" s="1"/>
  <c r="L66" i="4" a="1"/>
  <c r="L66" i="4" s="1"/>
  <c r="F106" i="4"/>
  <c r="V106" i="4" s="1"/>
  <c r="M130" i="4" a="1"/>
  <c r="M130" i="4" s="1"/>
  <c r="L130" i="4" a="1"/>
  <c r="L130" i="4" s="1"/>
  <c r="M194" i="4" a="1"/>
  <c r="M194" i="4" s="1"/>
  <c r="L194" i="4" a="1"/>
  <c r="L194" i="4" s="1"/>
  <c r="L258" i="4" a="1"/>
  <c r="L258" i="4" s="1"/>
  <c r="M258" i="4" a="1"/>
  <c r="M258" i="4" s="1"/>
  <c r="N151" i="4" a="1"/>
  <c r="N151" i="4" s="1"/>
  <c r="L212" i="4" a="1"/>
  <c r="L212" i="4" s="1"/>
  <c r="M212" i="4" a="1"/>
  <c r="M212" i="4" s="1"/>
  <c r="M221" i="4" a="1"/>
  <c r="M221" i="4" s="1"/>
  <c r="L221" i="4" a="1"/>
  <c r="L221" i="4" s="1"/>
  <c r="O46" i="4" a="1"/>
  <c r="O46" i="4" s="1"/>
  <c r="N110" i="4" a="1"/>
  <c r="N110" i="4" s="1"/>
  <c r="O110" i="4" a="1"/>
  <c r="O110" i="4" s="1"/>
  <c r="N174" i="4" a="1"/>
  <c r="N174" i="4" s="1"/>
  <c r="O238" i="4" a="1"/>
  <c r="O238" i="4" s="1"/>
  <c r="N238" i="4" a="1"/>
  <c r="N238" i="4" s="1"/>
  <c r="O63" i="4" a="1"/>
  <c r="O63" i="4" s="1"/>
  <c r="N63" i="4" a="1"/>
  <c r="N63" i="4" s="1"/>
  <c r="L264" i="4" a="1"/>
  <c r="L264" i="4" s="1"/>
  <c r="M264" i="4" a="1"/>
  <c r="M264" i="4" s="1"/>
  <c r="Q98" i="4" a="1"/>
  <c r="Q98" i="4" s="1"/>
  <c r="Q114" i="4" a="1"/>
  <c r="Q114" i="4" s="1"/>
  <c r="Q226" i="4" a="1"/>
  <c r="Q226" i="4" s="1"/>
  <c r="Q290" i="4" a="1"/>
  <c r="Q290" i="4" s="1"/>
  <c r="N135" i="4" a="1"/>
  <c r="N135" i="4" s="1"/>
  <c r="M168" i="4" a="1"/>
  <c r="M168" i="4" s="1"/>
  <c r="M157" i="4" a="1"/>
  <c r="M157" i="4" s="1"/>
  <c r="I51" i="4"/>
  <c r="L51" i="4" s="1" a="1"/>
  <c r="L51" i="4" s="1"/>
  <c r="F71" i="4"/>
  <c r="V71" i="4" s="1"/>
  <c r="F135" i="4"/>
  <c r="M223" i="4" a="1"/>
  <c r="M223" i="4" s="1"/>
  <c r="L223" i="4" a="1"/>
  <c r="L223" i="4" s="1"/>
  <c r="P15" i="4" a="1"/>
  <c r="P15" i="4" s="1"/>
  <c r="Q15" i="4" a="1"/>
  <c r="Q15" i="4" s="1"/>
  <c r="Q79" i="4" a="1"/>
  <c r="Q79" i="4" s="1"/>
  <c r="P79" i="4" a="1"/>
  <c r="P79" i="4" s="1"/>
  <c r="Q143" i="4" a="1"/>
  <c r="Q143" i="4" s="1"/>
  <c r="Q223" i="4" a="1"/>
  <c r="Q223" i="4" s="1"/>
  <c r="P223" i="4" a="1"/>
  <c r="P223" i="4" s="1"/>
  <c r="Q255" i="4" a="1"/>
  <c r="Q255" i="4" s="1"/>
  <c r="P255" i="4" a="1"/>
  <c r="P255" i="4" s="1"/>
  <c r="Q271" i="4" a="1"/>
  <c r="Q271" i="4" s="1"/>
  <c r="P287" i="4" a="1"/>
  <c r="P287" i="4" s="1"/>
  <c r="Q287" i="4" a="1"/>
  <c r="Q287" i="4" s="1"/>
  <c r="L60" i="4" a="1"/>
  <c r="L60" i="4" s="1"/>
  <c r="L216" i="4" a="1"/>
  <c r="L216" i="4" s="1"/>
  <c r="M216" i="4" a="1"/>
  <c r="M216" i="4" s="1"/>
  <c r="O48" i="4" a="1"/>
  <c r="O48" i="4" s="1"/>
  <c r="N48" i="4" a="1"/>
  <c r="N48" i="4" s="1"/>
  <c r="N112" i="4" a="1"/>
  <c r="N112" i="4" s="1"/>
  <c r="O112" i="4" a="1"/>
  <c r="O112" i="4" s="1"/>
  <c r="N176" i="4" a="1"/>
  <c r="N176" i="4" s="1"/>
  <c r="O176" i="4" a="1"/>
  <c r="O176" i="4" s="1"/>
  <c r="N240" i="4" a="1"/>
  <c r="N240" i="4" s="1"/>
  <c r="O240" i="4" a="1"/>
  <c r="O240" i="4" s="1"/>
  <c r="Q28" i="4" a="1"/>
  <c r="Q28" i="4" s="1"/>
  <c r="P92" i="4" a="1"/>
  <c r="P92" i="4" s="1"/>
  <c r="Q92" i="4" a="1"/>
  <c r="Q92" i="4" s="1"/>
  <c r="P156" i="4" a="1"/>
  <c r="P156" i="4" s="1"/>
  <c r="Q156" i="4" a="1"/>
  <c r="Q156" i="4" s="1"/>
  <c r="L13" i="4" a="1"/>
  <c r="L13" i="4" s="1"/>
  <c r="M13" i="4" a="1"/>
  <c r="M13" i="4" s="1"/>
  <c r="I33" i="4"/>
  <c r="M93" i="4" a="1"/>
  <c r="M93" i="4" s="1"/>
  <c r="L93" i="4" a="1"/>
  <c r="L93" i="4" s="1"/>
  <c r="I129" i="4"/>
  <c r="W129" i="4" s="1"/>
  <c r="N13" i="4" a="1"/>
  <c r="N13" i="4" s="1"/>
  <c r="O13" i="4" a="1"/>
  <c r="O13" i="4" s="1"/>
  <c r="O77" i="4" a="1"/>
  <c r="O77" i="4" s="1"/>
  <c r="N77" i="4" a="1"/>
  <c r="N77" i="4" s="1"/>
  <c r="N141" i="4" a="1"/>
  <c r="N141" i="4" s="1"/>
  <c r="O141" i="4" a="1"/>
  <c r="O141" i="4" s="1"/>
  <c r="O205" i="4" a="1"/>
  <c r="O205" i="4" s="1"/>
  <c r="N205" i="4" a="1"/>
  <c r="N205" i="4" s="1"/>
  <c r="N269" i="4" a="1"/>
  <c r="N269" i="4" s="1"/>
  <c r="O269" i="4" a="1"/>
  <c r="O269" i="4" s="1"/>
  <c r="H65" i="4"/>
  <c r="Q65" i="4" s="1" a="1"/>
  <c r="Q65" i="4" s="1"/>
  <c r="K225" i="4"/>
  <c r="Q225" i="4" s="1" a="1"/>
  <c r="Q225" i="4" s="1"/>
  <c r="H289" i="4"/>
  <c r="X289" i="4" s="1"/>
  <c r="G115" i="4"/>
  <c r="O115" i="4" s="1" a="1"/>
  <c r="O115" i="4" s="1"/>
  <c r="N259" i="4" a="1"/>
  <c r="N259" i="4" s="1"/>
  <c r="O259" i="4" a="1"/>
  <c r="O259" i="4" s="1"/>
  <c r="L197" i="4" a="1"/>
  <c r="L197" i="4" s="1"/>
  <c r="M197" i="4" a="1"/>
  <c r="M197" i="4" s="1"/>
  <c r="M46" i="4" a="1"/>
  <c r="M46" i="4" s="1"/>
  <c r="L46" i="4" a="1"/>
  <c r="L46" i="4" s="1"/>
  <c r="L110" i="4" a="1"/>
  <c r="L110" i="4" s="1"/>
  <c r="M110" i="4" a="1"/>
  <c r="M110" i="4" s="1"/>
  <c r="M174" i="4" a="1"/>
  <c r="M174" i="4" s="1"/>
  <c r="L174" i="4" a="1"/>
  <c r="L174" i="4" s="1"/>
  <c r="M238" i="4" a="1"/>
  <c r="M238" i="4" s="1"/>
  <c r="L238" i="4" a="1"/>
  <c r="L238" i="4" s="1"/>
  <c r="O59" i="4" a="1"/>
  <c r="O59" i="4" s="1"/>
  <c r="N59" i="4" a="1"/>
  <c r="N59" i="4" s="1"/>
  <c r="M112" i="4" a="1"/>
  <c r="M112" i="4" s="1"/>
  <c r="M141" i="4" a="1"/>
  <c r="M141" i="4" s="1"/>
  <c r="O26" i="4" a="1"/>
  <c r="O26" i="4" s="1"/>
  <c r="O90" i="4" a="1"/>
  <c r="O90" i="4" s="1"/>
  <c r="N90" i="4" a="1"/>
  <c r="N90" i="4" s="1"/>
  <c r="N154" i="4" a="1"/>
  <c r="N154" i="4" s="1"/>
  <c r="O154" i="4" a="1"/>
  <c r="O154" i="4" s="1"/>
  <c r="N218" i="4" a="1"/>
  <c r="N218" i="4" s="1"/>
  <c r="O218" i="4" a="1"/>
  <c r="O218" i="4" s="1"/>
  <c r="N282" i="4" a="1"/>
  <c r="N282" i="4" s="1"/>
  <c r="O282" i="4" a="1"/>
  <c r="O282" i="4" s="1"/>
  <c r="L124" i="4" a="1"/>
  <c r="L124" i="4" s="1"/>
  <c r="M124" i="4" a="1"/>
  <c r="M124" i="4" s="1"/>
  <c r="N279" i="4" a="1"/>
  <c r="N279" i="4" s="1"/>
  <c r="O279" i="4" a="1"/>
  <c r="O279" i="4" s="1"/>
  <c r="O71" i="4" a="1"/>
  <c r="O71" i="4" s="1"/>
  <c r="M16" i="4" a="1"/>
  <c r="M16" i="4" s="1"/>
  <c r="L16" i="4" a="1"/>
  <c r="L16" i="4" s="1"/>
  <c r="L11" i="4" a="1"/>
  <c r="L11" i="4" s="1"/>
  <c r="I31" i="4"/>
  <c r="M31" i="4" s="1" a="1"/>
  <c r="M31" i="4" s="1"/>
  <c r="L75" i="4" a="1"/>
  <c r="L75" i="4" s="1"/>
  <c r="I95" i="4"/>
  <c r="L95" i="4" s="1" a="1"/>
  <c r="L95" i="4" s="1"/>
  <c r="M139" i="4" a="1"/>
  <c r="M139" i="4" s="1"/>
  <c r="I159" i="4"/>
  <c r="L159" i="4" s="1" a="1"/>
  <c r="L159" i="4" s="1"/>
  <c r="M203" i="4" a="1"/>
  <c r="M203" i="4" s="1"/>
  <c r="L203" i="4" a="1"/>
  <c r="L203" i="4" s="1"/>
  <c r="M267" i="4" a="1"/>
  <c r="M267" i="4" s="1"/>
  <c r="L267" i="4" a="1"/>
  <c r="L267" i="4" s="1"/>
  <c r="I287" i="4"/>
  <c r="W287" i="4" s="1"/>
  <c r="L76" i="4" a="1"/>
  <c r="L76" i="4" s="1"/>
  <c r="M201" i="4" a="1"/>
  <c r="M201" i="4" s="1"/>
  <c r="L201" i="4" a="1"/>
  <c r="L201" i="4" s="1"/>
  <c r="O251" i="4" a="1"/>
  <c r="O251" i="4" s="1"/>
  <c r="O6" i="4" a="1"/>
  <c r="O6" i="4" s="1"/>
  <c r="N6" i="4" a="1"/>
  <c r="N6" i="4" s="1"/>
  <c r="O70" i="4" a="1"/>
  <c r="O70" i="4" s="1"/>
  <c r="N70" i="4" a="1"/>
  <c r="N70" i="4" s="1"/>
  <c r="N134" i="4" a="1"/>
  <c r="N134" i="4" s="1"/>
  <c r="O134" i="4" a="1"/>
  <c r="O134" i="4" s="1"/>
  <c r="N198" i="4" a="1"/>
  <c r="N198" i="4" s="1"/>
  <c r="O198" i="4" a="1"/>
  <c r="O198" i="4" s="1"/>
  <c r="O262" i="4" a="1"/>
  <c r="O262" i="4" s="1"/>
  <c r="N262" i="4" a="1"/>
  <c r="N262" i="4" s="1"/>
  <c r="N239" i="4" a="1"/>
  <c r="N239" i="4" s="1"/>
  <c r="O239" i="4" a="1"/>
  <c r="O239" i="4" s="1"/>
  <c r="L232" i="4" a="1"/>
  <c r="L232" i="4" s="1"/>
  <c r="M232" i="4" a="1"/>
  <c r="M232" i="4" s="1"/>
  <c r="M241" i="4" a="1"/>
  <c r="M241" i="4" s="1"/>
  <c r="L241" i="4" a="1"/>
  <c r="L241" i="4" s="1"/>
  <c r="M55" i="4" a="1"/>
  <c r="M55" i="4" s="1"/>
  <c r="L55" i="4" a="1"/>
  <c r="L55" i="4" s="1"/>
  <c r="M183" i="4" a="1"/>
  <c r="M183" i="4" s="1"/>
  <c r="M247" i="4" a="1"/>
  <c r="M247" i="4" s="1"/>
  <c r="L247" i="4" a="1"/>
  <c r="L247" i="4" s="1"/>
  <c r="M184" i="4" a="1"/>
  <c r="M184" i="4" s="1"/>
  <c r="M113" i="4" a="1"/>
  <c r="M113" i="4" s="1"/>
  <c r="O8" i="4" a="1"/>
  <c r="O8" i="4" s="1"/>
  <c r="N8" i="4" a="1"/>
  <c r="N8" i="4" s="1"/>
  <c r="N136" i="4" a="1"/>
  <c r="N136" i="4" s="1"/>
  <c r="O136" i="4" a="1"/>
  <c r="O136" i="4" s="1"/>
  <c r="O264" i="4" a="1"/>
  <c r="O264" i="4" s="1"/>
  <c r="N264" i="4" a="1"/>
  <c r="N264" i="4" s="1"/>
  <c r="O37" i="4" a="1"/>
  <c r="O37" i="4" s="1"/>
  <c r="N37" i="4" a="1"/>
  <c r="N37" i="4" s="1"/>
  <c r="N165" i="4" a="1"/>
  <c r="N165" i="4" s="1"/>
  <c r="Q37" i="4" a="1"/>
  <c r="Q37" i="4" s="1"/>
  <c r="Q101" i="4" a="1"/>
  <c r="Q101" i="4" s="1"/>
  <c r="Q165" i="4" a="1"/>
  <c r="Q165" i="4" s="1"/>
  <c r="Q229" i="4" a="1"/>
  <c r="Q229" i="4" s="1"/>
  <c r="Q261" i="4" a="1"/>
  <c r="Q261" i="4" s="1"/>
  <c r="O31" i="4" a="1"/>
  <c r="O31" i="4" s="1"/>
  <c r="N23" i="4" a="1"/>
  <c r="N23" i="4" s="1"/>
  <c r="O23" i="4" a="1"/>
  <c r="O23" i="4" s="1"/>
  <c r="L6" i="4" a="1"/>
  <c r="L6" i="4" s="1"/>
  <c r="M6" i="4" a="1"/>
  <c r="M6" i="4" s="1"/>
  <c r="M70" i="4" a="1"/>
  <c r="M70" i="4" s="1"/>
  <c r="L70" i="4" a="1"/>
  <c r="L70" i="4" s="1"/>
  <c r="M134" i="4" a="1"/>
  <c r="M134" i="4" s="1"/>
  <c r="L134" i="4" a="1"/>
  <c r="L134" i="4" s="1"/>
  <c r="M198" i="4" a="1"/>
  <c r="M198" i="4" s="1"/>
  <c r="L198" i="4" a="1"/>
  <c r="L198" i="4" s="1"/>
  <c r="M262" i="4" a="1"/>
  <c r="M262" i="4" s="1"/>
  <c r="L262" i="4" a="1"/>
  <c r="L262" i="4" s="1"/>
  <c r="O163" i="4" a="1"/>
  <c r="O163" i="4" s="1"/>
  <c r="N163" i="4" a="1"/>
  <c r="N163" i="4" s="1"/>
  <c r="G251" i="4"/>
  <c r="N251" i="4" s="1" a="1"/>
  <c r="N251" i="4" s="1"/>
  <c r="L228" i="4" a="1"/>
  <c r="L228" i="4" s="1"/>
  <c r="M228" i="4" a="1"/>
  <c r="M228" i="4" s="1"/>
  <c r="L233" i="4" a="1"/>
  <c r="L233" i="4" s="1"/>
  <c r="M233" i="4" a="1"/>
  <c r="M233" i="4" s="1"/>
  <c r="O50" i="4" a="1"/>
  <c r="O50" i="4" s="1"/>
  <c r="N114" i="4" a="1"/>
  <c r="N114" i="4" s="1"/>
  <c r="N178" i="4" a="1"/>
  <c r="N178" i="4" s="1"/>
  <c r="N242" i="4" a="1"/>
  <c r="N242" i="4" s="1"/>
  <c r="O242" i="4" a="1"/>
  <c r="O242" i="4" s="1"/>
  <c r="O79" i="4" a="1"/>
  <c r="O79" i="4" s="1"/>
  <c r="G223" i="4"/>
  <c r="X223" i="4" s="1"/>
  <c r="Q70" i="4" a="1"/>
  <c r="Q70" i="4" s="1"/>
  <c r="O7" i="4" a="1"/>
  <c r="O7" i="4" s="1"/>
  <c r="N155" i="4" a="1"/>
  <c r="N155" i="4" s="1"/>
  <c r="O155" i="4" a="1"/>
  <c r="O155" i="4" s="1"/>
  <c r="L172" i="4" a="1"/>
  <c r="L172" i="4" s="1"/>
  <c r="M172" i="4" a="1"/>
  <c r="M172" i="4" s="1"/>
  <c r="M173" i="4" a="1"/>
  <c r="M173" i="4" s="1"/>
  <c r="L173" i="4" a="1"/>
  <c r="L173" i="4" s="1"/>
  <c r="M99" i="4" a="1"/>
  <c r="M99" i="4" s="1"/>
  <c r="M163" i="4" a="1"/>
  <c r="M163" i="4" s="1"/>
  <c r="M291" i="4" a="1"/>
  <c r="M291" i="4" s="1"/>
  <c r="L291" i="4" a="1"/>
  <c r="L291" i="4" s="1"/>
  <c r="Q51" i="4" a="1"/>
  <c r="Q51" i="4" s="1"/>
  <c r="Q275" i="4" a="1"/>
  <c r="Q275" i="4" s="1"/>
  <c r="L68" i="4" a="1"/>
  <c r="L68" i="4" s="1"/>
  <c r="L252" i="4" a="1"/>
  <c r="L252" i="4" s="1"/>
  <c r="M252" i="4" a="1"/>
  <c r="M252" i="4" s="1"/>
  <c r="L73" i="4" a="1"/>
  <c r="L73" i="4" s="1"/>
  <c r="M73" i="4" a="1"/>
  <c r="M73" i="4" s="1"/>
  <c r="G33" i="4"/>
  <c r="N33" i="4" s="1" a="1"/>
  <c r="N33" i="4" s="1"/>
  <c r="N131" i="4" a="1"/>
  <c r="N131" i="4" s="1"/>
  <c r="O131" i="4" a="1"/>
  <c r="O131" i="4" s="1"/>
  <c r="N72" i="4" a="1"/>
  <c r="N72" i="4" s="1"/>
  <c r="O72" i="4" a="1"/>
  <c r="O72" i="4" s="1"/>
  <c r="N200" i="4" a="1"/>
  <c r="N200" i="4" s="1"/>
  <c r="O200" i="4" a="1"/>
  <c r="O200" i="4" s="1"/>
  <c r="H220" i="4"/>
  <c r="Q220" i="4" s="1" a="1"/>
  <c r="Q220" i="4" s="1"/>
  <c r="L133" i="4" a="1"/>
  <c r="L133" i="4" s="1"/>
  <c r="M133" i="4" a="1"/>
  <c r="M133" i="4" s="1"/>
  <c r="O101" i="4" a="1"/>
  <c r="O101" i="4" s="1"/>
  <c r="N101" i="4" a="1"/>
  <c r="N101" i="4" s="1"/>
  <c r="O229" i="4" a="1"/>
  <c r="O229" i="4" s="1"/>
  <c r="N229" i="4" a="1"/>
  <c r="N229" i="4" s="1"/>
  <c r="O52" i="4" a="1"/>
  <c r="O52" i="4" s="1"/>
  <c r="O116" i="4" a="1"/>
  <c r="O116" i="4" s="1"/>
  <c r="N180" i="4" a="1"/>
  <c r="N180" i="4" s="1"/>
  <c r="O180" i="4" a="1"/>
  <c r="O180" i="4" s="1"/>
  <c r="N244" i="4" a="1"/>
  <c r="N244" i="4" s="1"/>
  <c r="O244" i="4" a="1"/>
  <c r="O244" i="4" s="1"/>
  <c r="Q48" i="4" a="1"/>
  <c r="Q48" i="4" s="1"/>
  <c r="P112" i="4" a="1"/>
  <c r="P112" i="4" s="1"/>
  <c r="Q112" i="4" a="1"/>
  <c r="Q112" i="4" s="1"/>
  <c r="P128" i="4" a="1"/>
  <c r="P128" i="4" s="1"/>
  <c r="Q128" i="4" a="1"/>
  <c r="Q128" i="4" s="1"/>
  <c r="Q144" i="4" a="1"/>
  <c r="Q144" i="4" s="1"/>
  <c r="P176" i="4" a="1"/>
  <c r="P176" i="4" s="1"/>
  <c r="P192" i="4" a="1"/>
  <c r="P192" i="4" s="1"/>
  <c r="Q192" i="4" a="1"/>
  <c r="Q192" i="4" s="1"/>
  <c r="Q240" i="4" a="1"/>
  <c r="Q240" i="4" s="1"/>
  <c r="P240" i="4" a="1"/>
  <c r="P240" i="4" s="1"/>
  <c r="P256" i="4" a="1"/>
  <c r="P256" i="4" s="1"/>
  <c r="Q256" i="4" a="1"/>
  <c r="Q256" i="4" s="1"/>
  <c r="Q272" i="4" a="1"/>
  <c r="Q272" i="4" s="1"/>
  <c r="Q288" i="4" a="1"/>
  <c r="Q288" i="4" s="1"/>
  <c r="L17" i="4" a="1"/>
  <c r="L17" i="4" s="1"/>
  <c r="M17" i="4" a="1"/>
  <c r="M17" i="4" s="1"/>
  <c r="M97" i="4" a="1"/>
  <c r="M97" i="4" s="1"/>
  <c r="L97" i="4" a="1"/>
  <c r="L97" i="4" s="1"/>
  <c r="O17" i="4" a="1"/>
  <c r="O17" i="4" s="1"/>
  <c r="N17" i="4" a="1"/>
  <c r="N17" i="4" s="1"/>
  <c r="O81" i="4" a="1"/>
  <c r="O81" i="4" s="1"/>
  <c r="N81" i="4" a="1"/>
  <c r="N81" i="4" s="1"/>
  <c r="N145" i="4" a="1"/>
  <c r="N145" i="4" s="1"/>
  <c r="O145" i="4" a="1"/>
  <c r="O145" i="4" s="1"/>
  <c r="N209" i="4" a="1"/>
  <c r="N209" i="4" s="1"/>
  <c r="O209" i="4" a="1"/>
  <c r="O209" i="4" s="1"/>
  <c r="O273" i="4" a="1"/>
  <c r="O273" i="4" s="1"/>
  <c r="N273" i="4" a="1"/>
  <c r="N273" i="4" s="1"/>
  <c r="Q197" i="4" a="1"/>
  <c r="Q197" i="4" s="1"/>
  <c r="L24" i="4" a="1"/>
  <c r="L24" i="4" s="1"/>
  <c r="L213" i="4" a="1"/>
  <c r="L213" i="4" s="1"/>
  <c r="M213" i="4" a="1"/>
  <c r="M213" i="4" s="1"/>
  <c r="F26" i="4"/>
  <c r="V26" i="4" s="1"/>
  <c r="M50" i="4" a="1"/>
  <c r="M50" i="4" s="1"/>
  <c r="F90" i="4"/>
  <c r="L90" i="4" s="1" a="1"/>
  <c r="L90" i="4" s="1"/>
  <c r="F154" i="4"/>
  <c r="L154" i="4" s="1" a="1"/>
  <c r="L154" i="4" s="1"/>
  <c r="L178" i="4" a="1"/>
  <c r="L178" i="4" s="1"/>
  <c r="M178" i="4" a="1"/>
  <c r="M178" i="4" s="1"/>
  <c r="F218" i="4"/>
  <c r="V218" i="4" s="1"/>
  <c r="M242" i="4" a="1"/>
  <c r="M242" i="4" s="1"/>
  <c r="L242" i="4" a="1"/>
  <c r="L242" i="4" s="1"/>
  <c r="F282" i="4"/>
  <c r="V282" i="4" s="1"/>
  <c r="M132" i="4" a="1"/>
  <c r="M132" i="4" s="1"/>
  <c r="L165" i="4" a="1"/>
  <c r="L165" i="4" s="1"/>
  <c r="N30" i="4" a="1"/>
  <c r="N30" i="4" s="1"/>
  <c r="O30" i="4" a="1"/>
  <c r="O30" i="4" s="1"/>
  <c r="O94" i="4" a="1"/>
  <c r="O94" i="4" s="1"/>
  <c r="N158" i="4" a="1"/>
  <c r="N158" i="4" s="1"/>
  <c r="O222" i="4" a="1"/>
  <c r="O222" i="4" s="1"/>
  <c r="N222" i="4" a="1"/>
  <c r="N222" i="4" s="1"/>
  <c r="N286" i="4" a="1"/>
  <c r="N286" i="4" s="1"/>
  <c r="O286" i="4" a="1"/>
  <c r="O286" i="4" s="1"/>
  <c r="M152" i="4" a="1"/>
  <c r="M152" i="4" s="1"/>
  <c r="L152" i="4" a="1"/>
  <c r="L152" i="4" s="1"/>
  <c r="Q38" i="4" a="1"/>
  <c r="Q38" i="4" s="1"/>
  <c r="G147" i="4"/>
  <c r="L28" i="4" a="1"/>
  <c r="L28" i="4" s="1"/>
  <c r="O87" i="4" a="1"/>
  <c r="O87" i="4" s="1"/>
  <c r="L72" i="4" a="1"/>
  <c r="L72" i="4" s="1"/>
  <c r="L15" i="4" a="1"/>
  <c r="L15" i="4" s="1"/>
  <c r="L79" i="4" a="1"/>
  <c r="L79" i="4" s="1"/>
  <c r="F119" i="4"/>
  <c r="L119" i="4" s="1" a="1"/>
  <c r="L119" i="4" s="1"/>
  <c r="L143" i="4" a="1"/>
  <c r="L143" i="4" s="1"/>
  <c r="M207" i="4" a="1"/>
  <c r="M207" i="4" s="1"/>
  <c r="L207" i="4" a="1"/>
  <c r="L207" i="4" s="1"/>
  <c r="F227" i="4"/>
  <c r="V227" i="4" s="1"/>
  <c r="M271" i="4" a="1"/>
  <c r="M271" i="4" s="1"/>
  <c r="L271" i="4" a="1"/>
  <c r="L271" i="4" s="1"/>
  <c r="M105" i="4" a="1"/>
  <c r="M105" i="4" s="1"/>
  <c r="L105" i="4" a="1"/>
  <c r="L105" i="4" s="1"/>
  <c r="Q19" i="4" a="1"/>
  <c r="Q19" i="4" s="1"/>
  <c r="Q147" i="4" a="1"/>
  <c r="Q147" i="4" s="1"/>
  <c r="P211" i="4" a="1"/>
  <c r="P211" i="4" s="1"/>
  <c r="L96" i="4" a="1"/>
  <c r="L96" i="4" s="1"/>
  <c r="M96" i="4" a="1"/>
  <c r="M96" i="4" s="1"/>
  <c r="N220" i="4" a="1"/>
  <c r="N220" i="4" s="1"/>
  <c r="O220" i="4" a="1"/>
  <c r="O220" i="4" s="1"/>
  <c r="O57" i="4" a="1"/>
  <c r="O57" i="4" s="1"/>
  <c r="N57" i="4" a="1"/>
  <c r="N57" i="4" s="1"/>
  <c r="G161" i="4"/>
  <c r="O161" i="4" s="1" a="1"/>
  <c r="O161" i="4" s="1"/>
  <c r="N32" i="4" a="1"/>
  <c r="N32" i="4" s="1"/>
  <c r="O32" i="4" a="1"/>
  <c r="O32" i="4" s="1"/>
  <c r="Q96" i="4" a="1"/>
  <c r="Q96" i="4" s="1"/>
  <c r="P96" i="4" a="1"/>
  <c r="P96" i="4" s="1"/>
  <c r="P208" i="4" a="1"/>
  <c r="P208" i="4" s="1"/>
  <c r="Q224" i="4" a="1"/>
  <c r="Q224" i="4" s="1"/>
  <c r="F37" i="4"/>
  <c r="M37" i="4" s="1" a="1"/>
  <c r="M37" i="4" s="1"/>
  <c r="O61" i="4" a="1"/>
  <c r="O61" i="4" s="1"/>
  <c r="N125" i="4" a="1"/>
  <c r="N125" i="4" s="1"/>
  <c r="N189" i="4" a="1"/>
  <c r="N189" i="4" s="1"/>
  <c r="N253" i="4" a="1"/>
  <c r="N253" i="4" s="1"/>
  <c r="O253" i="4" a="1"/>
  <c r="O253" i="4" s="1"/>
  <c r="M158" i="4" a="1"/>
  <c r="M158" i="4" s="1"/>
  <c r="L158" i="4" a="1"/>
  <c r="L158" i="4" s="1"/>
  <c r="M222" i="4" a="1"/>
  <c r="M222" i="4" s="1"/>
  <c r="L222" i="4" a="1"/>
  <c r="L222" i="4" s="1"/>
  <c r="M286" i="4" a="1"/>
  <c r="M286" i="4" s="1"/>
  <c r="L286" i="4" a="1"/>
  <c r="L286" i="4" s="1"/>
  <c r="O267" i="4" a="1"/>
  <c r="O267" i="4" s="1"/>
  <c r="N267" i="4" a="1"/>
  <c r="N267" i="4" s="1"/>
  <c r="N10" i="4" a="1"/>
  <c r="N10" i="4" s="1"/>
  <c r="O10" i="4" a="1"/>
  <c r="O10" i="4" s="1"/>
  <c r="N74" i="4" a="1"/>
  <c r="N74" i="4" s="1"/>
  <c r="O74" i="4" a="1"/>
  <c r="O74" i="4" s="1"/>
  <c r="N138" i="4" a="1"/>
  <c r="N138" i="4" s="1"/>
  <c r="O138" i="4" a="1"/>
  <c r="O138" i="4" s="1"/>
  <c r="O202" i="4" a="1"/>
  <c r="O202" i="4" s="1"/>
  <c r="N202" i="4" a="1"/>
  <c r="N202" i="4" s="1"/>
  <c r="N266" i="4" a="1"/>
  <c r="N266" i="4" s="1"/>
  <c r="O266" i="4" a="1"/>
  <c r="O266" i="4" s="1"/>
  <c r="O247" i="4" a="1"/>
  <c r="O247" i="4" s="1"/>
  <c r="N247" i="4" a="1"/>
  <c r="N247" i="4" s="1"/>
  <c r="K22" i="4"/>
  <c r="Q22" i="4" s="1" a="1"/>
  <c r="Q22" i="4" s="1"/>
  <c r="K54" i="4"/>
  <c r="K86" i="4"/>
  <c r="Q86" i="4" s="1" a="1"/>
  <c r="Q86" i="4" s="1"/>
  <c r="K102" i="4"/>
  <c r="W102" i="4" s="1"/>
  <c r="K118" i="4"/>
  <c r="W118" i="4" s="1"/>
  <c r="K134" i="4"/>
  <c r="K150" i="4"/>
  <c r="H166" i="4"/>
  <c r="Q166" i="4" s="1" a="1"/>
  <c r="Q166" i="4" s="1"/>
  <c r="K182" i="4"/>
  <c r="W182" i="4" s="1"/>
  <c r="K214" i="4"/>
  <c r="W214" i="4" s="1"/>
  <c r="K230" i="4"/>
  <c r="W230" i="4" s="1"/>
  <c r="K246" i="4"/>
  <c r="W246" i="4" s="1"/>
  <c r="K262" i="4"/>
  <c r="W262" i="4" s="1"/>
  <c r="K278" i="4"/>
  <c r="N167" i="4" a="1"/>
  <c r="N167" i="4" s="1"/>
  <c r="O167" i="4" a="1"/>
  <c r="O167" i="4" s="1"/>
  <c r="L69" i="4" a="1"/>
  <c r="L69" i="4" s="1"/>
  <c r="N255" i="4" a="1"/>
  <c r="N255" i="4" s="1"/>
  <c r="O255" i="4" a="1"/>
  <c r="O255" i="4" s="1"/>
  <c r="M244" i="4" a="1"/>
  <c r="M244" i="4" s="1"/>
  <c r="L244" i="4" a="1"/>
  <c r="L244" i="4" s="1"/>
  <c r="L253" i="4" a="1"/>
  <c r="L253" i="4" s="1"/>
  <c r="M253" i="4" a="1"/>
  <c r="M253" i="4" s="1"/>
  <c r="F35" i="4"/>
  <c r="V35" i="4" s="1"/>
  <c r="M123" i="4" a="1"/>
  <c r="M123" i="4" s="1"/>
  <c r="L187" i="4" a="1"/>
  <c r="L187" i="4" s="1"/>
  <c r="M251" i="4" a="1"/>
  <c r="M251" i="4" s="1"/>
  <c r="L251" i="4" a="1"/>
  <c r="L251" i="4" s="1"/>
  <c r="K35" i="4"/>
  <c r="Q35" i="4" s="1" a="1"/>
  <c r="Q35" i="4" s="1"/>
  <c r="K67" i="4"/>
  <c r="Q67" i="4" s="1" a="1"/>
  <c r="Q67" i="4" s="1"/>
  <c r="K163" i="4"/>
  <c r="W163" i="4" s="1"/>
  <c r="H195" i="4"/>
  <c r="K227" i="4"/>
  <c r="Q227" i="4" s="1" a="1"/>
  <c r="Q227" i="4" s="1"/>
  <c r="L204" i="4" a="1"/>
  <c r="L204" i="4" s="1"/>
  <c r="M204" i="4" a="1"/>
  <c r="M204" i="4" s="1"/>
  <c r="M8" i="4" a="1"/>
  <c r="M8" i="4" s="1"/>
  <c r="L8" i="4" a="1"/>
  <c r="L8" i="4" s="1"/>
  <c r="G31" i="4"/>
  <c r="N31" i="4" s="1" a="1"/>
  <c r="N31" i="4" s="1"/>
  <c r="L94" i="4" a="1"/>
  <c r="L94" i="4" s="1"/>
  <c r="M94" i="4" a="1"/>
  <c r="M94" i="4" s="1"/>
  <c r="O12" i="4" a="1"/>
  <c r="O12" i="4" s="1"/>
  <c r="N12" i="4" a="1"/>
  <c r="N12" i="4" s="1"/>
  <c r="N140" i="4" a="1"/>
  <c r="N140" i="4" s="1"/>
  <c r="O140" i="4" a="1"/>
  <c r="O140" i="4" s="1"/>
  <c r="O204" i="4" a="1"/>
  <c r="O204" i="4" s="1"/>
  <c r="N204" i="4" a="1"/>
  <c r="N204" i="4" s="1"/>
  <c r="O268" i="4" a="1"/>
  <c r="O268" i="4" s="1"/>
  <c r="N268" i="4" a="1"/>
  <c r="N268" i="4" s="1"/>
  <c r="M49" i="4" a="1"/>
  <c r="M49" i="4" s="1"/>
  <c r="L49" i="4" a="1"/>
  <c r="L49" i="4" s="1"/>
  <c r="N41" i="4" a="1"/>
  <c r="N41" i="4" s="1"/>
  <c r="O41" i="4" a="1"/>
  <c r="O41" i="4" s="1"/>
  <c r="N105" i="4" a="1"/>
  <c r="N105" i="4" s="1"/>
  <c r="O105" i="4" a="1"/>
  <c r="O105" i="4" s="1"/>
  <c r="O169" i="4" a="1"/>
  <c r="O169" i="4" s="1"/>
  <c r="N169" i="4" a="1"/>
  <c r="N169" i="4" s="1"/>
  <c r="O233" i="4" a="1"/>
  <c r="O233" i="4" s="1"/>
  <c r="N233" i="4" a="1"/>
  <c r="N233" i="4" s="1"/>
  <c r="K21" i="4"/>
  <c r="Q21" i="4" s="1" a="1"/>
  <c r="Q21" i="4" s="1"/>
  <c r="K53" i="4"/>
  <c r="Q53" i="4" s="1" a="1"/>
  <c r="Q53" i="4" s="1"/>
  <c r="K85" i="4"/>
  <c r="Q85" i="4" s="1" a="1"/>
  <c r="Q85" i="4" s="1"/>
  <c r="K117" i="4"/>
  <c r="W117" i="4" s="1"/>
  <c r="K149" i="4"/>
  <c r="P149" i="4" s="1" a="1"/>
  <c r="P149" i="4" s="1"/>
  <c r="H181" i="4"/>
  <c r="P181" i="4" s="1" a="1"/>
  <c r="P181" i="4" s="1"/>
  <c r="H213" i="4"/>
  <c r="P213" i="4" s="1" a="1"/>
  <c r="P213" i="4" s="1"/>
  <c r="H245" i="4"/>
  <c r="H277" i="4"/>
  <c r="Q277" i="4" s="1" a="1"/>
  <c r="Q277" i="4" s="1"/>
  <c r="N283" i="4" a="1"/>
  <c r="N283" i="4" s="1"/>
  <c r="O283" i="4" a="1"/>
  <c r="O283" i="4" s="1"/>
  <c r="O47" i="4" a="1"/>
  <c r="O47" i="4" s="1"/>
  <c r="N47" i="4" a="1"/>
  <c r="N47" i="4" s="1"/>
  <c r="L10" i="4" a="1"/>
  <c r="L10" i="4" s="1"/>
  <c r="M10" i="4" a="1"/>
  <c r="M10" i="4" s="1"/>
  <c r="L74" i="4" a="1"/>
  <c r="L74" i="4" s="1"/>
  <c r="M74" i="4" a="1"/>
  <c r="M74" i="4" s="1"/>
  <c r="L138" i="4" a="1"/>
  <c r="L138" i="4" s="1"/>
  <c r="M138" i="4" a="1"/>
  <c r="M138" i="4" s="1"/>
  <c r="M266" i="4" a="1"/>
  <c r="M266" i="4" s="1"/>
  <c r="L266" i="4" a="1"/>
  <c r="L266" i="4" s="1"/>
  <c r="G83" i="4"/>
  <c r="N83" i="4" s="1" a="1"/>
  <c r="N83" i="4" s="1"/>
  <c r="M240" i="4" a="1"/>
  <c r="M240" i="4" s="1"/>
  <c r="L240" i="4" a="1"/>
  <c r="L240" i="4" s="1"/>
  <c r="M245" i="4" a="1"/>
  <c r="M245" i="4" s="1"/>
  <c r="L245" i="4" a="1"/>
  <c r="L245" i="4" s="1"/>
  <c r="O54" i="4" a="1"/>
  <c r="O54" i="4" s="1"/>
  <c r="N54" i="4" a="1"/>
  <c r="N54" i="4" s="1"/>
  <c r="N118" i="4" a="1"/>
  <c r="N118" i="4" s="1"/>
  <c r="O118" i="4" a="1"/>
  <c r="O118" i="4" s="1"/>
  <c r="O182" i="4" a="1"/>
  <c r="O182" i="4" s="1"/>
  <c r="N182" i="4" a="1"/>
  <c r="N182" i="4" s="1"/>
  <c r="O246" i="4" a="1"/>
  <c r="O246" i="4" s="1"/>
  <c r="N246" i="4" a="1"/>
  <c r="N246" i="4" s="1"/>
  <c r="N111" i="4" a="1"/>
  <c r="N111" i="4" s="1"/>
  <c r="O111" i="4" a="1"/>
  <c r="O111" i="4" s="1"/>
  <c r="H182" i="4"/>
  <c r="X182" i="4" s="1"/>
  <c r="H198" i="4"/>
  <c r="H214" i="4"/>
  <c r="H230" i="4"/>
  <c r="H246" i="4"/>
  <c r="X246" i="4" s="1"/>
  <c r="H262" i="4"/>
  <c r="H278" i="4"/>
  <c r="X278" i="4" s="1"/>
  <c r="O51" i="4" a="1"/>
  <c r="O51" i="4" s="1"/>
  <c r="N175" i="4" a="1"/>
  <c r="N175" i="4" s="1"/>
  <c r="M176" i="4" a="1"/>
  <c r="M176" i="4" s="1"/>
  <c r="L176" i="4" a="1"/>
  <c r="L176" i="4" s="1"/>
  <c r="L189" i="4" a="1"/>
  <c r="L189" i="4" s="1"/>
  <c r="M189" i="4" a="1"/>
  <c r="M189" i="4" s="1"/>
  <c r="M39" i="4" a="1"/>
  <c r="M39" i="4" s="1"/>
  <c r="L103" i="4" a="1"/>
  <c r="L103" i="4" s="1"/>
  <c r="M103" i="4" a="1"/>
  <c r="M103" i="4" s="1"/>
  <c r="M231" i="4" a="1"/>
  <c r="M231" i="4" s="1"/>
  <c r="L231" i="4" a="1"/>
  <c r="L231" i="4" s="1"/>
  <c r="O27" i="4" a="1"/>
  <c r="O27" i="4" s="1"/>
  <c r="K99" i="4"/>
  <c r="Q99" i="4" s="1" a="1"/>
  <c r="Q99" i="4" s="1"/>
  <c r="K131" i="4"/>
  <c r="P131" i="4" s="1" a="1"/>
  <c r="P131" i="4" s="1"/>
  <c r="H259" i="4"/>
  <c r="H291" i="4"/>
  <c r="Q291" i="4" s="1" a="1"/>
  <c r="Q291" i="4" s="1"/>
  <c r="M88" i="4" a="1"/>
  <c r="M88" i="4" s="1"/>
  <c r="L88" i="4" a="1"/>
  <c r="L88" i="4" s="1"/>
  <c r="M4" i="4" a="1"/>
  <c r="M4" i="4" s="1"/>
  <c r="L4" i="4" a="1"/>
  <c r="L4" i="4" s="1"/>
  <c r="L53" i="4" a="1"/>
  <c r="L53" i="4" s="1"/>
  <c r="M53" i="4" a="1"/>
  <c r="M53" i="4" s="1"/>
  <c r="M30" i="4" a="1"/>
  <c r="M30" i="4" s="1"/>
  <c r="L30" i="4" a="1"/>
  <c r="L30" i="4" s="1"/>
  <c r="I114" i="4"/>
  <c r="L114" i="4" s="1" a="1"/>
  <c r="L114" i="4" s="1"/>
  <c r="O76" i="4" a="1"/>
  <c r="O76" i="4" s="1"/>
  <c r="N76" i="4" a="1"/>
  <c r="N76" i="4" s="1"/>
  <c r="N56" i="4" a="1"/>
  <c r="N56" i="4" s="1"/>
  <c r="O56" i="4" a="1"/>
  <c r="O56" i="4" s="1"/>
  <c r="N120" i="4" a="1"/>
  <c r="N120" i="4" s="1"/>
  <c r="O120" i="4" a="1"/>
  <c r="O120" i="4" s="1"/>
  <c r="O184" i="4" a="1"/>
  <c r="O184" i="4" s="1"/>
  <c r="N184" i="4" a="1"/>
  <c r="N184" i="4" s="1"/>
  <c r="G224" i="4"/>
  <c r="N224" i="4" s="1" a="1"/>
  <c r="N224" i="4" s="1"/>
  <c r="N248" i="4" a="1"/>
  <c r="N248" i="4" s="1"/>
  <c r="O248" i="4" a="1"/>
  <c r="O248" i="4" s="1"/>
  <c r="K160" i="4"/>
  <c r="F77" i="4"/>
  <c r="V77" i="4" s="1"/>
  <c r="L101" i="4" a="1"/>
  <c r="L101" i="4" s="1"/>
  <c r="M101" i="4" a="1"/>
  <c r="M101" i="4" s="1"/>
  <c r="F149" i="4"/>
  <c r="I225" i="4"/>
  <c r="M225" i="4" s="1" a="1"/>
  <c r="M225" i="4" s="1"/>
  <c r="O21" i="4" a="1"/>
  <c r="O21" i="4" s="1"/>
  <c r="N21" i="4" a="1"/>
  <c r="N21" i="4" s="1"/>
  <c r="O85" i="4" a="1"/>
  <c r="O85" i="4" s="1"/>
  <c r="N85" i="4" a="1"/>
  <c r="N85" i="4" s="1"/>
  <c r="N149" i="4" a="1"/>
  <c r="N149" i="4" s="1"/>
  <c r="N213" i="4" a="1"/>
  <c r="N213" i="4" s="1"/>
  <c r="O213" i="4" a="1"/>
  <c r="O213" i="4" s="1"/>
  <c r="O277" i="4" a="1"/>
  <c r="O277" i="4" s="1"/>
  <c r="N277" i="4" a="1"/>
  <c r="N277" i="4" s="1"/>
  <c r="Q25" i="4" a="1"/>
  <c r="Q25" i="4" s="1"/>
  <c r="Q57" i="4" a="1"/>
  <c r="Q57" i="4" s="1"/>
  <c r="P153" i="4" a="1"/>
  <c r="P153" i="4" s="1"/>
  <c r="Q153" i="4" a="1"/>
  <c r="Q153" i="4" s="1"/>
  <c r="P217" i="4" a="1"/>
  <c r="P217" i="4" s="1"/>
  <c r="Q281" i="4" a="1"/>
  <c r="Q281" i="4" s="1"/>
  <c r="G159" i="4"/>
  <c r="O159" i="4" s="1" a="1"/>
  <c r="O159" i="4" s="1"/>
  <c r="L84" i="4" a="1"/>
  <c r="L84" i="4" s="1"/>
  <c r="M237" i="4" a="1"/>
  <c r="M237" i="4" s="1"/>
  <c r="L237" i="4" a="1"/>
  <c r="L237" i="4" s="1"/>
  <c r="L54" i="4" a="1"/>
  <c r="L54" i="4" s="1"/>
  <c r="M54" i="4" a="1"/>
  <c r="M54" i="4" s="1"/>
  <c r="M118" i="4" a="1"/>
  <c r="M118" i="4" s="1"/>
  <c r="L118" i="4" a="1"/>
  <c r="L118" i="4" s="1"/>
  <c r="L182" i="4" a="1"/>
  <c r="L182" i="4" s="1"/>
  <c r="M182" i="4" a="1"/>
  <c r="M182" i="4" s="1"/>
  <c r="F202" i="4"/>
  <c r="M202" i="4" s="1" a="1"/>
  <c r="M202" i="4" s="1"/>
  <c r="M246" i="4" a="1"/>
  <c r="M246" i="4" s="1"/>
  <c r="L246" i="4" a="1"/>
  <c r="L246" i="4" s="1"/>
  <c r="O107" i="4" a="1"/>
  <c r="O107" i="4" s="1"/>
  <c r="N107" i="4" a="1"/>
  <c r="N107" i="4" s="1"/>
  <c r="L144" i="4" a="1"/>
  <c r="L144" i="4" s="1"/>
  <c r="M181" i="4" a="1"/>
  <c r="M181" i="4" s="1"/>
  <c r="L181" i="4" a="1"/>
  <c r="L181" i="4" s="1"/>
  <c r="O34" i="4" a="1"/>
  <c r="O34" i="4" s="1"/>
  <c r="N98" i="4" a="1"/>
  <c r="N98" i="4" s="1"/>
  <c r="O98" i="4" a="1"/>
  <c r="O98" i="4" s="1"/>
  <c r="O162" i="4" a="1"/>
  <c r="O162" i="4" s="1"/>
  <c r="N162" i="4" a="1"/>
  <c r="N162" i="4" s="1"/>
  <c r="O226" i="4" a="1"/>
  <c r="O226" i="4" s="1"/>
  <c r="N226" i="4" a="1"/>
  <c r="N226" i="4" s="1"/>
  <c r="N290" i="4" a="1"/>
  <c r="N290" i="4" s="1"/>
  <c r="O290" i="4" a="1"/>
  <c r="O290" i="4" s="1"/>
  <c r="L180" i="4" a="1"/>
  <c r="L180" i="4" s="1"/>
  <c r="M180" i="4" a="1"/>
  <c r="M180" i="4" s="1"/>
  <c r="P10" i="4" a="1"/>
  <c r="P10" i="4" s="1"/>
  <c r="Q10" i="4" a="1"/>
  <c r="Q10" i="4" s="1"/>
  <c r="M100" i="4" a="1"/>
  <c r="M100" i="4" s="1"/>
  <c r="L100" i="4" a="1"/>
  <c r="L100" i="4" s="1"/>
  <c r="M104" i="4" a="1"/>
  <c r="M104" i="4" s="1"/>
  <c r="F59" i="4"/>
  <c r="M59" i="4" s="1" a="1"/>
  <c r="M59" i="4" s="1"/>
  <c r="F167" i="4"/>
  <c r="Q7" i="4" a="1"/>
  <c r="Q7" i="4" s="1"/>
  <c r="Q55" i="4" a="1"/>
  <c r="Q55" i="4" s="1"/>
  <c r="Q87" i="4" a="1"/>
  <c r="Q87" i="4" s="1"/>
  <c r="P87" i="4" a="1"/>
  <c r="P87" i="4" s="1"/>
  <c r="Q103" i="4" a="1"/>
  <c r="Q103" i="4" s="1"/>
  <c r="P119" i="4" a="1"/>
  <c r="P119" i="4" s="1"/>
  <c r="Q119" i="4" a="1"/>
  <c r="Q119" i="4" s="1"/>
  <c r="Q167" i="4" a="1"/>
  <c r="Q167" i="4" s="1"/>
  <c r="Q199" i="4" a="1"/>
  <c r="Q199" i="4" s="1"/>
  <c r="L12" i="4" a="1"/>
  <c r="L12" i="4" s="1"/>
  <c r="M12" i="4" a="1"/>
  <c r="M12" i="4" s="1"/>
  <c r="L120" i="4" a="1"/>
  <c r="L120" i="4" s="1"/>
  <c r="M120" i="4" a="1"/>
  <c r="M120" i="4" s="1"/>
  <c r="N185" i="4" a="1"/>
  <c r="N185" i="4" s="1"/>
  <c r="O185" i="4" a="1"/>
  <c r="O185" i="4" s="1"/>
  <c r="N100" i="4" a="1"/>
  <c r="N100" i="4" s="1"/>
  <c r="O164" i="4" a="1"/>
  <c r="O164" i="4" s="1"/>
  <c r="P132" i="4" a="1"/>
  <c r="P132" i="4" s="1"/>
  <c r="Q132" i="4" a="1"/>
  <c r="Q132" i="4" s="1"/>
  <c r="P244" i="4" a="1"/>
  <c r="P244" i="4" s="1"/>
  <c r="P249" i="4" a="1"/>
  <c r="P249" i="4" s="1"/>
  <c r="M34" i="4" a="1"/>
  <c r="M34" i="4" s="1"/>
  <c r="L162" i="4" a="1"/>
  <c r="L162" i="4" s="1"/>
  <c r="M162" i="4" a="1"/>
  <c r="M162" i="4" s="1"/>
  <c r="L226" i="4" a="1"/>
  <c r="L226" i="4" s="1"/>
  <c r="M226" i="4" a="1"/>
  <c r="M226" i="4" s="1"/>
  <c r="M290" i="4" a="1"/>
  <c r="M290" i="4" s="1"/>
  <c r="L290" i="4" a="1"/>
  <c r="L290" i="4" s="1"/>
  <c r="G179" i="4"/>
  <c r="X179" i="4" s="1"/>
  <c r="N14" i="4" a="1"/>
  <c r="N14" i="4" s="1"/>
  <c r="O14" i="4" a="1"/>
  <c r="O14" i="4" s="1"/>
  <c r="O78" i="4" a="1"/>
  <c r="O78" i="4" s="1"/>
  <c r="N142" i="4" a="1"/>
  <c r="N142" i="4" s="1"/>
  <c r="O142" i="4" a="1"/>
  <c r="O142" i="4" s="1"/>
  <c r="N206" i="4" a="1"/>
  <c r="N206" i="4" s="1"/>
  <c r="O206" i="4" a="1"/>
  <c r="O206" i="4" s="1"/>
  <c r="O270" i="4" a="1"/>
  <c r="O270" i="4" s="1"/>
  <c r="N270" i="4" a="1"/>
  <c r="N270" i="4" s="1"/>
  <c r="O271" i="4" a="1"/>
  <c r="O271" i="4" s="1"/>
  <c r="N271" i="4" a="1"/>
  <c r="N271" i="4" s="1"/>
  <c r="Q42" i="4" a="1"/>
  <c r="Q42" i="4" s="1"/>
  <c r="Q106" i="4" a="1"/>
  <c r="Q106" i="4" s="1"/>
  <c r="N187" i="4" a="1"/>
  <c r="N187" i="4" s="1"/>
  <c r="O187" i="4" a="1"/>
  <c r="O187" i="4" s="1"/>
  <c r="G95" i="4"/>
  <c r="N95" i="4" s="1" a="1"/>
  <c r="N95" i="4" s="1"/>
  <c r="O263" i="4" a="1"/>
  <c r="O263" i="4" s="1"/>
  <c r="L260" i="4" a="1"/>
  <c r="L260" i="4" s="1"/>
  <c r="M260" i="4" a="1"/>
  <c r="M260" i="4" s="1"/>
  <c r="L273" i="4" a="1"/>
  <c r="L273" i="4" s="1"/>
  <c r="M273" i="4" a="1"/>
  <c r="M273" i="4" s="1"/>
  <c r="I19" i="4"/>
  <c r="F211" i="4"/>
  <c r="M211" i="4" s="1" a="1"/>
  <c r="M211" i="4" s="1"/>
  <c r="F275" i="4"/>
  <c r="V275" i="4" s="1"/>
  <c r="Q23" i="4" a="1"/>
  <c r="Q23" i="4" s="1"/>
  <c r="Q71" i="4" a="1"/>
  <c r="Q71" i="4" s="1"/>
  <c r="Q135" i="4" a="1"/>
  <c r="Q135" i="4" s="1"/>
  <c r="Q215" i="4" a="1"/>
  <c r="Q215" i="4" s="1"/>
  <c r="Q231" i="4" a="1"/>
  <c r="Q231" i="4" s="1"/>
  <c r="P247" i="4" a="1"/>
  <c r="P247" i="4" s="1"/>
  <c r="L236" i="4" a="1"/>
  <c r="L236" i="4" s="1"/>
  <c r="M236" i="4" a="1"/>
  <c r="M236" i="4" s="1"/>
  <c r="M48" i="4" a="1"/>
  <c r="M48" i="4" s="1"/>
  <c r="N28" i="4" a="1"/>
  <c r="N28" i="4" s="1"/>
  <c r="O28" i="4" a="1"/>
  <c r="O28" i="4" s="1"/>
  <c r="N228" i="4" a="1"/>
  <c r="N228" i="4" s="1"/>
  <c r="O228" i="4" a="1"/>
  <c r="O228" i="4" s="1"/>
  <c r="F21" i="4"/>
  <c r="M21" i="4" s="1" a="1"/>
  <c r="M21" i="4" s="1"/>
  <c r="M261" i="4" a="1"/>
  <c r="M261" i="4" s="1"/>
  <c r="L261" i="4" a="1"/>
  <c r="L261" i="4" s="1"/>
  <c r="O257" i="4" a="1"/>
  <c r="O257" i="4" s="1"/>
  <c r="N257" i="4" a="1"/>
  <c r="N257" i="4" s="1"/>
  <c r="L145" i="4" a="1"/>
  <c r="L145" i="4" s="1"/>
  <c r="M145" i="4" a="1"/>
  <c r="M145" i="4" s="1"/>
  <c r="M98" i="4" a="1"/>
  <c r="M98" i="4" s="1"/>
  <c r="N16" i="4" a="1"/>
  <c r="N16" i="4" s="1"/>
  <c r="O16" i="4" a="1"/>
  <c r="O16" i="4" s="1"/>
  <c r="N80" i="4" a="1"/>
  <c r="N80" i="4" s="1"/>
  <c r="O80" i="4" a="1"/>
  <c r="O80" i="4" s="1"/>
  <c r="N144" i="4" a="1"/>
  <c r="N144" i="4" s="1"/>
  <c r="O144" i="4" a="1"/>
  <c r="O144" i="4" s="1"/>
  <c r="N208" i="4" a="1"/>
  <c r="N208" i="4" s="1"/>
  <c r="O208" i="4" a="1"/>
  <c r="O208" i="4" s="1"/>
  <c r="N272" i="4" a="1"/>
  <c r="N272" i="4" s="1"/>
  <c r="O272" i="4" a="1"/>
  <c r="O272" i="4" s="1"/>
  <c r="P20" i="4" a="1"/>
  <c r="P20" i="4" s="1"/>
  <c r="Q20" i="4" a="1"/>
  <c r="Q20" i="4" s="1"/>
  <c r="Q36" i="4" a="1"/>
  <c r="Q36" i="4" s="1"/>
  <c r="P36" i="4" a="1"/>
  <c r="P36" i="4" s="1"/>
  <c r="P84" i="4" a="1"/>
  <c r="P84" i="4" s="1"/>
  <c r="Q84" i="4" a="1"/>
  <c r="Q84" i="4" s="1"/>
  <c r="Q100" i="4" a="1"/>
  <c r="Q100" i="4" s="1"/>
  <c r="Q148" i="4" a="1"/>
  <c r="Q148" i="4" s="1"/>
  <c r="Q164" i="4" a="1"/>
  <c r="Q164" i="4" s="1"/>
  <c r="P164" i="4" a="1"/>
  <c r="P164" i="4" s="1"/>
  <c r="Q212" i="4" a="1"/>
  <c r="Q212" i="4" s="1"/>
  <c r="P212" i="4" a="1"/>
  <c r="P212" i="4" s="1"/>
  <c r="Q228" i="4" a="1"/>
  <c r="Q228" i="4" s="1"/>
  <c r="P228" i="4" a="1"/>
  <c r="P228" i="4" s="1"/>
  <c r="P276" i="4" a="1"/>
  <c r="P276" i="4" s="1"/>
  <c r="Q276" i="4" a="1"/>
  <c r="Q276" i="4" s="1"/>
  <c r="L57" i="4" a="1"/>
  <c r="L57" i="4" s="1"/>
  <c r="M57" i="4" a="1"/>
  <c r="M57" i="4" s="1"/>
  <c r="M153" i="4" a="1"/>
  <c r="M153" i="4" s="1"/>
  <c r="L153" i="4" a="1"/>
  <c r="L153" i="4" s="1"/>
  <c r="N45" i="4" a="1"/>
  <c r="N45" i="4" s="1"/>
  <c r="O45" i="4" a="1"/>
  <c r="O45" i="4" s="1"/>
  <c r="N109" i="4" a="1"/>
  <c r="N109" i="4" s="1"/>
  <c r="O109" i="4" a="1"/>
  <c r="O109" i="4" s="1"/>
  <c r="O173" i="4" a="1"/>
  <c r="O173" i="4" s="1"/>
  <c r="N173" i="4" a="1"/>
  <c r="N173" i="4" s="1"/>
  <c r="N237" i="4" a="1"/>
  <c r="N237" i="4" s="1"/>
  <c r="O237" i="4" a="1"/>
  <c r="O237" i="4" s="1"/>
  <c r="K9" i="4"/>
  <c r="P9" i="4" s="1" a="1"/>
  <c r="P9" i="4" s="1"/>
  <c r="K41" i="4"/>
  <c r="W41" i="4" s="1"/>
  <c r="K73" i="4"/>
  <c r="K105" i="4"/>
  <c r="Q105" i="4" s="1" a="1"/>
  <c r="Q105" i="4" s="1"/>
  <c r="K137" i="4"/>
  <c r="W137" i="4" s="1"/>
  <c r="H201" i="4"/>
  <c r="P201" i="4" s="1" a="1"/>
  <c r="P201" i="4" s="1"/>
  <c r="M40" i="4" a="1"/>
  <c r="M40" i="4" s="1"/>
  <c r="L40" i="4" a="1"/>
  <c r="L40" i="4" s="1"/>
  <c r="O67" i="4" a="1"/>
  <c r="O67" i="4" s="1"/>
  <c r="N67" i="4" a="1"/>
  <c r="N67" i="4" s="1"/>
  <c r="L14" i="4" a="1"/>
  <c r="L14" i="4" s="1"/>
  <c r="M14" i="4" a="1"/>
  <c r="M14" i="4" s="1"/>
  <c r="L78" i="4" a="1"/>
  <c r="L78" i="4" s="1"/>
  <c r="M78" i="4" a="1"/>
  <c r="M78" i="4" s="1"/>
  <c r="M142" i="4" a="1"/>
  <c r="M142" i="4" s="1"/>
  <c r="L142" i="4" a="1"/>
  <c r="L142" i="4" s="1"/>
  <c r="L206" i="4" a="1"/>
  <c r="L206" i="4" s="1"/>
  <c r="M206" i="4" a="1"/>
  <c r="M206" i="4" s="1"/>
  <c r="L270" i="4" a="1"/>
  <c r="L270" i="4" s="1"/>
  <c r="M270" i="4" a="1"/>
  <c r="M270" i="4" s="1"/>
  <c r="O203" i="4" a="1"/>
  <c r="O203" i="4" s="1"/>
  <c r="N203" i="4" a="1"/>
  <c r="N203" i="4" s="1"/>
  <c r="G287" i="4"/>
  <c r="X287" i="4" s="1"/>
  <c r="L256" i="4" a="1"/>
  <c r="L256" i="4" s="1"/>
  <c r="M256" i="4" a="1"/>
  <c r="M256" i="4" s="1"/>
  <c r="L257" i="4" a="1"/>
  <c r="L257" i="4" s="1"/>
  <c r="M257" i="4" a="1"/>
  <c r="M257" i="4" s="1"/>
  <c r="O58" i="4" a="1"/>
  <c r="O58" i="4" s="1"/>
  <c r="N58" i="4" a="1"/>
  <c r="N58" i="4" s="1"/>
  <c r="N122" i="4" a="1"/>
  <c r="N122" i="4" s="1"/>
  <c r="N186" i="4" a="1"/>
  <c r="N186" i="4" s="1"/>
  <c r="O186" i="4" a="1"/>
  <c r="O186" i="4" s="1"/>
  <c r="N250" i="4" a="1"/>
  <c r="N250" i="4" s="1"/>
  <c r="O250" i="4" a="1"/>
  <c r="O250" i="4" s="1"/>
  <c r="N143" i="4" a="1"/>
  <c r="N143" i="4" s="1"/>
  <c r="K26" i="4"/>
  <c r="W26" i="4" s="1"/>
  <c r="K58" i="4"/>
  <c r="W58" i="4" s="1"/>
  <c r="K90" i="4"/>
  <c r="W90" i="4" s="1"/>
  <c r="H122" i="4"/>
  <c r="K154" i="4"/>
  <c r="W154" i="4" s="1"/>
  <c r="K186" i="4"/>
  <c r="W186" i="4" s="1"/>
  <c r="H202" i="4"/>
  <c r="P202" i="4" s="1" a="1"/>
  <c r="P202" i="4" s="1"/>
  <c r="K218" i="4"/>
  <c r="W218" i="4" s="1"/>
  <c r="H250" i="4"/>
  <c r="H266" i="4"/>
  <c r="Q266" i="4" s="1" a="1"/>
  <c r="Q266" i="4" s="1"/>
  <c r="H282" i="4"/>
  <c r="X282" i="4" s="1"/>
  <c r="N75" i="4" a="1"/>
  <c r="N75" i="4" s="1"/>
  <c r="O75" i="4" a="1"/>
  <c r="O75" i="4" s="1"/>
  <c r="N199" i="4" a="1"/>
  <c r="N199" i="4" s="1"/>
  <c r="O199" i="4" a="1"/>
  <c r="O199" i="4" s="1"/>
  <c r="G263" i="4"/>
  <c r="L196" i="4" a="1"/>
  <c r="L196" i="4" s="1"/>
  <c r="M196" i="4" a="1"/>
  <c r="M196" i="4" s="1"/>
  <c r="L205" i="4" a="1"/>
  <c r="L205" i="4" s="1"/>
  <c r="M205" i="4" a="1"/>
  <c r="M205" i="4" s="1"/>
  <c r="M43" i="4" a="1"/>
  <c r="M43" i="4" s="1"/>
  <c r="L43" i="4" a="1"/>
  <c r="L43" i="4" s="1"/>
  <c r="I63" i="4"/>
  <c r="W63" i="4" s="1"/>
  <c r="I83" i="4"/>
  <c r="L83" i="4" s="1" a="1"/>
  <c r="L83" i="4" s="1"/>
  <c r="L107" i="4" a="1"/>
  <c r="L107" i="4" s="1"/>
  <c r="M107" i="4" a="1"/>
  <c r="M107" i="4" s="1"/>
  <c r="I147" i="4"/>
  <c r="L147" i="4" s="1" a="1"/>
  <c r="L147" i="4" s="1"/>
  <c r="M171" i="4" a="1"/>
  <c r="M171" i="4" s="1"/>
  <c r="L171" i="4" a="1"/>
  <c r="L171" i="4" s="1"/>
  <c r="L235" i="4" a="1"/>
  <c r="L235" i="4" s="1"/>
  <c r="M235" i="4" a="1"/>
  <c r="M235" i="4" s="1"/>
  <c r="I275" i="4"/>
  <c r="N191" i="4" a="1"/>
  <c r="N191" i="4" s="1"/>
  <c r="O191" i="4" a="1"/>
  <c r="O191" i="4" s="1"/>
  <c r="L108" i="4" a="1"/>
  <c r="L108" i="4" s="1"/>
  <c r="M108" i="4" a="1"/>
  <c r="M108" i="4" s="1"/>
  <c r="P80" i="4" a="1"/>
  <c r="P80" i="4" s="1"/>
  <c r="Q80" i="4" a="1"/>
  <c r="Q80" i="4" s="1"/>
  <c r="M277" i="4" a="1"/>
  <c r="M277" i="4" s="1"/>
  <c r="L277" i="4" a="1"/>
  <c r="L277" i="4" s="1"/>
  <c r="O65" i="4" a="1"/>
  <c r="O65" i="4" s="1"/>
  <c r="N65" i="4" a="1"/>
  <c r="N65" i="4" s="1"/>
  <c r="N252" i="4" a="1"/>
  <c r="N252" i="4" s="1"/>
  <c r="O252" i="4" a="1"/>
  <c r="O252" i="4" s="1"/>
  <c r="L117" i="4" a="1"/>
  <c r="L117" i="4" s="1"/>
  <c r="M117" i="4" a="1"/>
  <c r="M117" i="4" s="1"/>
  <c r="N25" i="4" a="1"/>
  <c r="N25" i="4" s="1"/>
  <c r="O25" i="4" a="1"/>
  <c r="O25" i="4" s="1"/>
  <c r="N89" i="4" a="1"/>
  <c r="N89" i="4" s="1"/>
  <c r="O89" i="4" a="1"/>
  <c r="O89" i="4" s="1"/>
  <c r="N153" i="4" a="1"/>
  <c r="N153" i="4" s="1"/>
  <c r="O153" i="4" a="1"/>
  <c r="O153" i="4" s="1"/>
  <c r="N217" i="4" a="1"/>
  <c r="N217" i="4" s="1"/>
  <c r="O217" i="4" a="1"/>
  <c r="O217" i="4" s="1"/>
  <c r="O281" i="4" a="1"/>
  <c r="O281" i="4" s="1"/>
  <c r="N281" i="4" a="1"/>
  <c r="N281" i="4" s="1"/>
  <c r="K169" i="4"/>
  <c r="P169" i="4" s="1" a="1"/>
  <c r="P169" i="4" s="1"/>
  <c r="H233" i="4"/>
  <c r="Q233" i="4" s="1" a="1"/>
  <c r="Q233" i="4" s="1"/>
  <c r="H265" i="4"/>
  <c r="Q265" i="4" s="1" a="1"/>
  <c r="Q265" i="4" s="1"/>
  <c r="G183" i="4"/>
  <c r="O183" i="4" s="1" a="1"/>
  <c r="O183" i="4" s="1"/>
  <c r="M116" i="4" a="1"/>
  <c r="M116" i="4" s="1"/>
  <c r="L116" i="4" a="1"/>
  <c r="L116" i="4" s="1"/>
  <c r="M249" i="4" a="1"/>
  <c r="M249" i="4" s="1"/>
  <c r="L249" i="4" a="1"/>
  <c r="L249" i="4" s="1"/>
  <c r="M58" i="4" a="1"/>
  <c r="M58" i="4" s="1"/>
  <c r="L58" i="4" a="1"/>
  <c r="L58" i="4" s="1"/>
  <c r="L122" i="4" a="1"/>
  <c r="L122" i="4" s="1"/>
  <c r="M122" i="4" a="1"/>
  <c r="M122" i="4" s="1"/>
  <c r="L186" i="4" a="1"/>
  <c r="L186" i="4" s="1"/>
  <c r="M186" i="4" a="1"/>
  <c r="M186" i="4" s="1"/>
  <c r="M250" i="4" a="1"/>
  <c r="M250" i="4" s="1"/>
  <c r="L250" i="4" a="1"/>
  <c r="L250" i="4" s="1"/>
  <c r="M164" i="4" a="1"/>
  <c r="M164" i="4" s="1"/>
  <c r="L164" i="4" a="1"/>
  <c r="L164" i="4" s="1"/>
  <c r="M193" i="4" a="1"/>
  <c r="M193" i="4" s="1"/>
  <c r="L193" i="4" a="1"/>
  <c r="L193" i="4" s="1"/>
  <c r="N38" i="4" a="1"/>
  <c r="N38" i="4" s="1"/>
  <c r="O38" i="4" a="1"/>
  <c r="O38" i="4" s="1"/>
  <c r="O102" i="4" a="1"/>
  <c r="O102" i="4" s="1"/>
  <c r="N102" i="4" a="1"/>
  <c r="N102" i="4" s="1"/>
  <c r="O166" i="4" a="1"/>
  <c r="O166" i="4" s="1"/>
  <c r="N166" i="4" a="1"/>
  <c r="N166" i="4" s="1"/>
  <c r="N230" i="4" a="1"/>
  <c r="N230" i="4" s="1"/>
  <c r="O230" i="4" a="1"/>
  <c r="O230" i="4" s="1"/>
  <c r="O15" i="4" a="1"/>
  <c r="O15" i="4" s="1"/>
  <c r="N15" i="4" a="1"/>
  <c r="N15" i="4" s="1"/>
  <c r="M200" i="4" a="1"/>
  <c r="M200" i="4" s="1"/>
  <c r="L200" i="4" a="1"/>
  <c r="L200" i="4" s="1"/>
  <c r="H26" i="4"/>
  <c r="H58" i="4"/>
  <c r="H74" i="4"/>
  <c r="Q74" i="4" s="1" a="1"/>
  <c r="Q74" i="4" s="1"/>
  <c r="H90" i="4"/>
  <c r="X90" i="4" s="1"/>
  <c r="K122" i="4"/>
  <c r="W122" i="4" s="1"/>
  <c r="H138" i="4"/>
  <c r="H154" i="4"/>
  <c r="X154" i="4" s="1"/>
  <c r="H170" i="4"/>
  <c r="P170" i="4" s="1" a="1"/>
  <c r="P170" i="4" s="1"/>
  <c r="H186" i="4"/>
  <c r="H218" i="4"/>
  <c r="Q218" i="4" s="1" a="1"/>
  <c r="Q218" i="4" s="1"/>
  <c r="H234" i="4"/>
  <c r="Q234" i="4" s="1" a="1"/>
  <c r="Q234" i="4" s="1"/>
  <c r="K250" i="4"/>
  <c r="W250" i="4" s="1"/>
  <c r="K282" i="4"/>
  <c r="W282" i="4" s="1"/>
  <c r="L284" i="4" a="1"/>
  <c r="L284" i="4" s="1"/>
  <c r="M284" i="4" a="1"/>
  <c r="M284" i="4" s="1"/>
  <c r="G19" i="4"/>
  <c r="N19" i="4" s="1" a="1"/>
  <c r="N19" i="4" s="1"/>
  <c r="N103" i="4" a="1"/>
  <c r="N103" i="4" s="1"/>
  <c r="O103" i="4" a="1"/>
  <c r="O103" i="4" s="1"/>
  <c r="M128" i="4" a="1"/>
  <c r="M128" i="4" s="1"/>
  <c r="L128" i="4" a="1"/>
  <c r="L128" i="4" s="1"/>
  <c r="M41" i="4" a="1"/>
  <c r="M41" i="4" s="1"/>
  <c r="L41" i="4" a="1"/>
  <c r="L41" i="4" s="1"/>
  <c r="L23" i="4" a="1"/>
  <c r="L23" i="4" s="1"/>
  <c r="F63" i="4"/>
  <c r="V63" i="4" s="1"/>
  <c r="L87" i="4" a="1"/>
  <c r="L87" i="4" s="1"/>
  <c r="I127" i="4"/>
  <c r="M151" i="4" a="1"/>
  <c r="M151" i="4" s="1"/>
  <c r="I191" i="4"/>
  <c r="L191" i="4" s="1" a="1"/>
  <c r="L191" i="4" s="1"/>
  <c r="L215" i="4" a="1"/>
  <c r="L215" i="4" s="1"/>
  <c r="M215" i="4" a="1"/>
  <c r="M215" i="4" s="1"/>
  <c r="I255" i="4"/>
  <c r="M255" i="4" s="1" a="1"/>
  <c r="M255" i="4" s="1"/>
  <c r="M279" i="4" a="1"/>
  <c r="M279" i="4" s="1"/>
  <c r="L279" i="4" a="1"/>
  <c r="L279" i="4" s="1"/>
  <c r="K279" i="4"/>
  <c r="Q279" i="4" s="1" a="1"/>
  <c r="Q279" i="4" s="1"/>
  <c r="L44" i="4" a="1"/>
  <c r="L44" i="4" s="1"/>
  <c r="M44" i="4" a="1"/>
  <c r="M44" i="4" s="1"/>
  <c r="L156" i="4" a="1"/>
  <c r="L156" i="4" s="1"/>
  <c r="N121" i="4" a="1"/>
  <c r="N121" i="4" s="1"/>
  <c r="O121" i="4" a="1"/>
  <c r="O121" i="4" s="1"/>
  <c r="O288" i="4" a="1"/>
  <c r="O288" i="4" s="1"/>
  <c r="N288" i="4" a="1"/>
  <c r="N288" i="4" s="1"/>
  <c r="M81" i="4" a="1"/>
  <c r="M81" i="4" s="1"/>
  <c r="L81" i="4" a="1"/>
  <c r="L81" i="4" s="1"/>
  <c r="N124" i="4" a="1"/>
  <c r="N124" i="4" s="1"/>
  <c r="O124" i="4" a="1"/>
  <c r="O124" i="4" s="1"/>
  <c r="O232" i="4" a="1"/>
  <c r="O232" i="4" s="1"/>
  <c r="N232" i="4" a="1"/>
  <c r="N232" i="4" s="1"/>
  <c r="L85" i="4" a="1"/>
  <c r="L85" i="4" s="1"/>
  <c r="M85" i="4" a="1"/>
  <c r="M85" i="4" s="1"/>
  <c r="N5" i="4" a="1"/>
  <c r="N5" i="4" s="1"/>
  <c r="O5" i="4" a="1"/>
  <c r="O5" i="4" s="1"/>
  <c r="O69" i="4" a="1"/>
  <c r="O69" i="4" s="1"/>
  <c r="N69" i="4" a="1"/>
  <c r="N69" i="4" s="1"/>
  <c r="O133" i="4" a="1"/>
  <c r="O133" i="4" s="1"/>
  <c r="N133" i="4" a="1"/>
  <c r="N133" i="4" s="1"/>
  <c r="O197" i="4" a="1"/>
  <c r="O197" i="4" s="1"/>
  <c r="N197" i="4" a="1"/>
  <c r="N197" i="4" s="1"/>
  <c r="O261" i="4" a="1"/>
  <c r="O261" i="4" s="1"/>
  <c r="N261" i="4" a="1"/>
  <c r="N261" i="4" s="1"/>
  <c r="O207" i="4" a="1"/>
  <c r="O207" i="4" s="1"/>
  <c r="N207" i="4" a="1"/>
  <c r="N207" i="4" s="1"/>
  <c r="L169" i="4" a="1"/>
  <c r="L169" i="4" s="1"/>
  <c r="M169" i="4" a="1"/>
  <c r="M169" i="4" s="1"/>
  <c r="L38" i="4" a="1"/>
  <c r="L38" i="4" s="1"/>
  <c r="M38" i="4" a="1"/>
  <c r="M38" i="4" s="1"/>
  <c r="M102" i="4" a="1"/>
  <c r="M102" i="4" s="1"/>
  <c r="L102" i="4" a="1"/>
  <c r="L102" i="4" s="1"/>
  <c r="L166" i="4" a="1"/>
  <c r="L166" i="4" s="1"/>
  <c r="M166" i="4" a="1"/>
  <c r="M166" i="4" s="1"/>
  <c r="M230" i="4" a="1"/>
  <c r="M230" i="4" s="1"/>
  <c r="L230" i="4" a="1"/>
  <c r="L230" i="4" s="1"/>
  <c r="N11" i="4" a="1"/>
  <c r="N11" i="4" s="1"/>
  <c r="O11" i="4" a="1"/>
  <c r="O11" i="4" s="1"/>
  <c r="G127" i="4"/>
  <c r="X127" i="4" s="1"/>
  <c r="M20" i="4" a="1"/>
  <c r="M20" i="4" s="1"/>
  <c r="L20" i="4" a="1"/>
  <c r="L20" i="4" s="1"/>
  <c r="O18" i="4" a="1"/>
  <c r="O18" i="4" s="1"/>
  <c r="N18" i="4" a="1"/>
  <c r="N18" i="4" s="1"/>
  <c r="O82" i="4" a="1"/>
  <c r="O82" i="4" s="1"/>
  <c r="N82" i="4" a="1"/>
  <c r="N82" i="4" s="1"/>
  <c r="O146" i="4" a="1"/>
  <c r="O146" i="4" s="1"/>
  <c r="N146" i="4" a="1"/>
  <c r="N146" i="4" s="1"/>
  <c r="N210" i="4" a="1"/>
  <c r="N210" i="4" s="1"/>
  <c r="O210" i="4" a="1"/>
  <c r="O210" i="4" s="1"/>
  <c r="O274" i="4" a="1"/>
  <c r="O274" i="4" s="1"/>
  <c r="N274" i="4" a="1"/>
  <c r="N274" i="4" s="1"/>
  <c r="M32" i="4" a="1"/>
  <c r="M32" i="4" s="1"/>
  <c r="Q62" i="4" a="1"/>
  <c r="Q62" i="4" s="1"/>
  <c r="N215" i="4" a="1"/>
  <c r="N215" i="4" s="1"/>
  <c r="O215" i="4" a="1"/>
  <c r="O215" i="4" s="1"/>
  <c r="O35" i="4" a="1"/>
  <c r="O35" i="4" s="1"/>
  <c r="N35" i="4" a="1"/>
  <c r="N35" i="4" s="1"/>
  <c r="N275" i="4" a="1"/>
  <c r="N275" i="4" s="1"/>
  <c r="O275" i="4" a="1"/>
  <c r="O275" i="4" s="1"/>
  <c r="M272" i="4" a="1"/>
  <c r="M272" i="4" s="1"/>
  <c r="L272" i="4" a="1"/>
  <c r="L272" i="4" s="1"/>
  <c r="L285" i="4" a="1"/>
  <c r="L285" i="4" s="1"/>
  <c r="M285" i="4" a="1"/>
  <c r="M285" i="4" s="1"/>
  <c r="L67" i="4" a="1"/>
  <c r="L67" i="4" s="1"/>
  <c r="M131" i="4" a="1"/>
  <c r="M131" i="4" s="1"/>
  <c r="L259" i="4" a="1"/>
  <c r="L259" i="4" s="1"/>
  <c r="M259" i="4" a="1"/>
  <c r="M259" i="4" s="1"/>
  <c r="Q27" i="4" a="1"/>
  <c r="Q27" i="4" s="1"/>
  <c r="P27" i="4" a="1"/>
  <c r="P27" i="4" s="1"/>
  <c r="Q43" i="4" a="1"/>
  <c r="Q43" i="4" s="1"/>
  <c r="P59" i="4" a="1"/>
  <c r="P59" i="4" s="1"/>
  <c r="Q59" i="4" a="1"/>
  <c r="Q59" i="4" s="1"/>
  <c r="P91" i="4" a="1"/>
  <c r="P91" i="4" s="1"/>
  <c r="Q91" i="4" a="1"/>
  <c r="Q91" i="4" s="1"/>
  <c r="Q107" i="4" a="1"/>
  <c r="Q107" i="4" s="1"/>
  <c r="Q123" i="4" a="1"/>
  <c r="Q123" i="4" s="1"/>
  <c r="P123" i="4" a="1"/>
  <c r="P123" i="4" s="1"/>
  <c r="P171" i="4" a="1"/>
  <c r="P171" i="4" s="1"/>
  <c r="Q187" i="4" a="1"/>
  <c r="Q187" i="4" s="1"/>
  <c r="P235" i="4" a="1"/>
  <c r="P235" i="4" s="1"/>
  <c r="Q235" i="4" a="1"/>
  <c r="Q235" i="4" s="1"/>
  <c r="Q283" i="4" a="1"/>
  <c r="Q283" i="4" s="1"/>
  <c r="L276" i="4" a="1"/>
  <c r="L276" i="4" s="1"/>
  <c r="M276" i="4" a="1"/>
  <c r="M276" i="4" s="1"/>
  <c r="M56" i="4" a="1"/>
  <c r="M56" i="4" s="1"/>
  <c r="L56" i="4" a="1"/>
  <c r="L56" i="4" s="1"/>
  <c r="O224" i="4" a="1"/>
  <c r="O224" i="4" s="1"/>
  <c r="P116" i="4" a="1"/>
  <c r="P116" i="4" s="1"/>
  <c r="Q116" i="4" a="1"/>
  <c r="Q116" i="4" s="1"/>
  <c r="P260" i="4" a="1"/>
  <c r="P260" i="4" s="1"/>
  <c r="Q260" i="4" a="1"/>
  <c r="Q260" i="4" s="1"/>
  <c r="N193" i="4" a="1"/>
  <c r="N193" i="4" s="1"/>
  <c r="N168" i="4" a="1"/>
  <c r="N168" i="4" s="1"/>
  <c r="O168" i="4" a="1"/>
  <c r="O168" i="4" s="1"/>
  <c r="L5" i="4" a="1"/>
  <c r="L5" i="4" s="1"/>
  <c r="M5" i="4" a="1"/>
  <c r="M5" i="4" s="1"/>
  <c r="F25" i="4"/>
  <c r="V25" i="4" s="1"/>
  <c r="N84" i="4" a="1"/>
  <c r="N84" i="4" s="1"/>
  <c r="O84" i="4" a="1"/>
  <c r="O84" i="4" s="1"/>
  <c r="N276" i="4" a="1"/>
  <c r="N276" i="4" s="1"/>
  <c r="O276" i="4" a="1"/>
  <c r="O276" i="4" s="1"/>
  <c r="Q40" i="4" a="1"/>
  <c r="Q40" i="4" s="1"/>
  <c r="P40" i="4" a="1"/>
  <c r="P40" i="4" s="1"/>
  <c r="P72" i="4" a="1"/>
  <c r="P72" i="4" s="1"/>
  <c r="Q72" i="4" a="1"/>
  <c r="Q72" i="4" s="1"/>
  <c r="Q120" i="4" a="1"/>
  <c r="Q120" i="4" s="1"/>
  <c r="Q200" i="4" a="1"/>
  <c r="Q200" i="4" s="1"/>
  <c r="P200" i="4" a="1"/>
  <c r="P200" i="4" s="1"/>
  <c r="L161" i="4" a="1"/>
  <c r="L161" i="4" s="1"/>
  <c r="M161" i="4" a="1"/>
  <c r="M161" i="4" s="1"/>
  <c r="N49" i="4" a="1"/>
  <c r="N49" i="4" s="1"/>
  <c r="O49" i="4" a="1"/>
  <c r="O49" i="4" s="1"/>
  <c r="O113" i="4" a="1"/>
  <c r="O113" i="4" s="1"/>
  <c r="N113" i="4" a="1"/>
  <c r="N113" i="4" s="1"/>
  <c r="N177" i="4" a="1"/>
  <c r="N177" i="4" s="1"/>
  <c r="O177" i="4" a="1"/>
  <c r="O177" i="4" s="1"/>
  <c r="N241" i="4" a="1"/>
  <c r="N241" i="4" s="1"/>
  <c r="O241" i="4" a="1"/>
  <c r="O241" i="4" s="1"/>
  <c r="N91" i="4" a="1"/>
  <c r="N91" i="4" s="1"/>
  <c r="O91" i="4" a="1"/>
  <c r="O91" i="4" s="1"/>
  <c r="L18" i="4" a="1"/>
  <c r="L18" i="4" s="1"/>
  <c r="L146" i="4" a="1"/>
  <c r="L146" i="4" s="1"/>
  <c r="M146" i="4" a="1"/>
  <c r="M146" i="4" s="1"/>
  <c r="M210" i="4" a="1"/>
  <c r="M210" i="4" s="1"/>
  <c r="L210" i="4" a="1"/>
  <c r="L210" i="4" s="1"/>
  <c r="O219" i="4" a="1"/>
  <c r="O219" i="4" s="1"/>
  <c r="N219" i="4" a="1"/>
  <c r="N219" i="4" s="1"/>
  <c r="M268" i="4" a="1"/>
  <c r="M268" i="4" s="1"/>
  <c r="L268" i="4" a="1"/>
  <c r="L268" i="4" s="1"/>
  <c r="L265" i="4" a="1"/>
  <c r="L265" i="4" s="1"/>
  <c r="M265" i="4" a="1"/>
  <c r="M265" i="4" s="1"/>
  <c r="O62" i="4" a="1"/>
  <c r="O62" i="4" s="1"/>
  <c r="O126" i="4" a="1"/>
  <c r="O126" i="4" s="1"/>
  <c r="N126" i="4" a="1"/>
  <c r="N126" i="4" s="1"/>
  <c r="O190" i="4" a="1"/>
  <c r="O190" i="4" s="1"/>
  <c r="N190" i="4" a="1"/>
  <c r="N190" i="4" s="1"/>
  <c r="N254" i="4" a="1"/>
  <c r="N254" i="4" s="1"/>
  <c r="O254" i="4" a="1"/>
  <c r="O254" i="4" s="1"/>
  <c r="N171" i="4" a="1"/>
  <c r="N171" i="4" s="1"/>
  <c r="O171" i="4" a="1"/>
  <c r="O171" i="4" s="1"/>
  <c r="P30" i="4" a="1"/>
  <c r="P30" i="4" s="1"/>
  <c r="Q30" i="4" a="1"/>
  <c r="Q30" i="4" s="1"/>
  <c r="Q46" i="4" a="1"/>
  <c r="Q46" i="4" s="1"/>
  <c r="P46" i="4" a="1"/>
  <c r="P46" i="4" s="1"/>
  <c r="Q94" i="4" a="1"/>
  <c r="Q94" i="4" s="1"/>
  <c r="Q222" i="4" a="1"/>
  <c r="Q222" i="4" s="1"/>
  <c r="N99" i="4" a="1"/>
  <c r="N99" i="4" s="1"/>
  <c r="O99" i="4" a="1"/>
  <c r="O99" i="4" s="1"/>
  <c r="M208" i="4" a="1"/>
  <c r="M208" i="4" s="1"/>
  <c r="L208" i="4" a="1"/>
  <c r="L208" i="4" s="1"/>
  <c r="M217" i="4" a="1"/>
  <c r="M217" i="4" s="1"/>
  <c r="L217" i="4" a="1"/>
  <c r="L217" i="4" s="1"/>
  <c r="L47" i="4" a="1"/>
  <c r="L47" i="4" s="1"/>
  <c r="M47" i="4" a="1"/>
  <c r="M47" i="4" s="1"/>
  <c r="M111" i="4" a="1"/>
  <c r="M111" i="4" s="1"/>
  <c r="L175" i="4" a="1"/>
  <c r="L175" i="4" s="1"/>
  <c r="M175" i="4" a="1"/>
  <c r="M175" i="4" s="1"/>
  <c r="L239" i="4" a="1"/>
  <c r="L239" i="4" s="1"/>
  <c r="M239" i="4" a="1"/>
  <c r="M239" i="4" s="1"/>
  <c r="L36" i="4" a="1"/>
  <c r="L36" i="4" s="1"/>
  <c r="M36" i="4" a="1"/>
  <c r="M36" i="4" s="1"/>
  <c r="Q11" i="4" a="1"/>
  <c r="Q11" i="4" s="1"/>
  <c r="Q75" i="4" a="1"/>
  <c r="Q75" i="4" s="1"/>
  <c r="Q139" i="4" a="1"/>
  <c r="Q139" i="4" s="1"/>
  <c r="P203" i="4" a="1"/>
  <c r="P203" i="4" s="1"/>
  <c r="Q219" i="4" a="1"/>
  <c r="Q219" i="4" s="1"/>
  <c r="Q251" i="4" a="1"/>
  <c r="Q251" i="4" s="1"/>
  <c r="Q267" i="4" a="1"/>
  <c r="Q267" i="4" s="1"/>
  <c r="M136" i="4" a="1"/>
  <c r="M136" i="4" s="1"/>
  <c r="N148" i="4" a="1"/>
  <c r="N148" i="4" s="1"/>
  <c r="O148" i="4" a="1"/>
  <c r="O148" i="4" s="1"/>
  <c r="N212" i="4" a="1"/>
  <c r="N212" i="4" s="1"/>
  <c r="O212" i="4" a="1"/>
  <c r="O212" i="4" s="1"/>
  <c r="P8" i="4" a="1"/>
  <c r="P8" i="4" s="1"/>
  <c r="Q8" i="4" a="1"/>
  <c r="Q8" i="4" s="1"/>
  <c r="Q56" i="4" a="1"/>
  <c r="Q56" i="4" s="1"/>
  <c r="P264" i="4" a="1"/>
  <c r="P264" i="4" s="1"/>
  <c r="Q264" i="4" a="1"/>
  <c r="Q264" i="4" s="1"/>
  <c r="L61" i="4" a="1"/>
  <c r="L61" i="4" s="1"/>
  <c r="M61" i="4" a="1"/>
  <c r="M61" i="4" s="1"/>
  <c r="O64" i="4" a="1"/>
  <c r="O64" i="4" s="1"/>
  <c r="N64" i="4" a="1"/>
  <c r="N64" i="4" s="1"/>
  <c r="N128" i="4" a="1"/>
  <c r="N128" i="4" s="1"/>
  <c r="O128" i="4" a="1"/>
  <c r="O128" i="4" s="1"/>
  <c r="O192" i="4" a="1"/>
  <c r="O192" i="4" s="1"/>
  <c r="N192" i="4" a="1"/>
  <c r="N192" i="4" s="1"/>
  <c r="O256" i="4" a="1"/>
  <c r="O256" i="4" s="1"/>
  <c r="N256" i="4" a="1"/>
  <c r="N256" i="4" s="1"/>
  <c r="Q24" i="4" a="1"/>
  <c r="Q24" i="4" s="1"/>
  <c r="P24" i="4" a="1"/>
  <c r="P24" i="4" s="1"/>
  <c r="Q88" i="4" a="1"/>
  <c r="Q88" i="4" s="1"/>
  <c r="Q104" i="4" a="1"/>
  <c r="Q104" i="4" s="1"/>
  <c r="Q152" i="4" a="1"/>
  <c r="Q152" i="4" s="1"/>
  <c r="Q168" i="4" a="1"/>
  <c r="Q168" i="4" s="1"/>
  <c r="P168" i="4" a="1"/>
  <c r="P168" i="4" s="1"/>
  <c r="Q280" i="4" a="1"/>
  <c r="Q280" i="4" s="1"/>
  <c r="P280" i="4" a="1"/>
  <c r="P280" i="4" s="1"/>
  <c r="M125" i="4" a="1"/>
  <c r="M125" i="4" s="1"/>
  <c r="L125" i="4" a="1"/>
  <c r="L125" i="4" s="1"/>
  <c r="O29" i="4" a="1"/>
  <c r="O29" i="4" s="1"/>
  <c r="O93" i="4" a="1"/>
  <c r="O93" i="4" s="1"/>
  <c r="N93" i="4" a="1"/>
  <c r="N93" i="4" s="1"/>
  <c r="N157" i="4" a="1"/>
  <c r="N157" i="4" s="1"/>
  <c r="O157" i="4" a="1"/>
  <c r="O157" i="4" s="1"/>
  <c r="N221" i="4" a="1"/>
  <c r="N221" i="4" s="1"/>
  <c r="O221" i="4" a="1"/>
  <c r="O221" i="4" s="1"/>
  <c r="N285" i="4" a="1"/>
  <c r="N285" i="4" s="1"/>
  <c r="O285" i="4" a="1"/>
  <c r="O285" i="4" s="1"/>
  <c r="H109" i="4"/>
  <c r="P109" i="4" s="1" a="1"/>
  <c r="P109" i="4" s="1"/>
  <c r="K173" i="4"/>
  <c r="P173" i="4" s="1" a="1"/>
  <c r="P173" i="4" s="1"/>
  <c r="K221" i="4"/>
  <c r="W221" i="4" s="1"/>
  <c r="K237" i="4"/>
  <c r="W237" i="4" s="1"/>
  <c r="L140" i="4" a="1"/>
  <c r="L140" i="4" s="1"/>
  <c r="M140" i="4" a="1"/>
  <c r="M140" i="4" s="1"/>
  <c r="M269" i="4" a="1"/>
  <c r="M269" i="4" s="1"/>
  <c r="L269" i="4" a="1"/>
  <c r="L269" i="4" s="1"/>
  <c r="M62" i="4" a="1"/>
  <c r="M62" i="4" s="1"/>
  <c r="L62" i="4" a="1"/>
  <c r="L62" i="4" s="1"/>
  <c r="I82" i="4"/>
  <c r="L126" i="4" a="1"/>
  <c r="L126" i="4" s="1"/>
  <c r="M126" i="4" a="1"/>
  <c r="M126" i="4" s="1"/>
  <c r="L190" i="4" a="1"/>
  <c r="L190" i="4" s="1"/>
  <c r="M190" i="4" a="1"/>
  <c r="M190" i="4" s="1"/>
  <c r="F274" i="4"/>
  <c r="L274" i="4" s="1" a="1"/>
  <c r="L274" i="4" s="1"/>
  <c r="N139" i="4" a="1"/>
  <c r="N139" i="4" s="1"/>
  <c r="O139" i="4" a="1"/>
  <c r="O139" i="4" s="1"/>
  <c r="M188" i="4" a="1"/>
  <c r="M188" i="4" s="1"/>
  <c r="L188" i="4" a="1"/>
  <c r="L188" i="4" s="1"/>
  <c r="M209" i="4" a="1"/>
  <c r="M209" i="4" s="1"/>
  <c r="L209" i="4" a="1"/>
  <c r="L209" i="4" s="1"/>
  <c r="O42" i="4" a="1"/>
  <c r="O42" i="4" s="1"/>
  <c r="O106" i="4" a="1"/>
  <c r="O106" i="4" s="1"/>
  <c r="N106" i="4" a="1"/>
  <c r="N106" i="4" s="1"/>
  <c r="N170" i="4" a="1"/>
  <c r="N170" i="4" s="1"/>
  <c r="N234" i="4" a="1"/>
  <c r="N234" i="4" s="1"/>
  <c r="O234" i="4" a="1"/>
  <c r="O234" i="4" s="1"/>
  <c r="N43" i="4" a="1"/>
  <c r="N43" i="4" s="1"/>
  <c r="O43" i="4" a="1"/>
  <c r="O43" i="4" s="1"/>
  <c r="L224" i="4" a="1"/>
  <c r="L224" i="4" s="1"/>
  <c r="M224" i="4" a="1"/>
  <c r="M224" i="4" s="1"/>
  <c r="K78" i="4"/>
  <c r="Q78" i="4" s="1" a="1"/>
  <c r="Q78" i="4" s="1"/>
  <c r="K110" i="4"/>
  <c r="P110" i="4" s="1" a="1"/>
  <c r="P110" i="4" s="1"/>
  <c r="K142" i="4"/>
  <c r="P142" i="4" s="1" a="1"/>
  <c r="P142" i="4" s="1"/>
  <c r="K238" i="4"/>
  <c r="W238" i="4" s="1"/>
  <c r="K270" i="4"/>
  <c r="W270" i="4" s="1"/>
  <c r="O119" i="4" a="1"/>
  <c r="O119" i="4" s="1"/>
  <c r="G211" i="4"/>
  <c r="X211" i="4" s="1"/>
  <c r="M148" i="4" a="1"/>
  <c r="M148" i="4" s="1"/>
  <c r="L137" i="4" a="1"/>
  <c r="L137" i="4" s="1"/>
  <c r="M137" i="4" a="1"/>
  <c r="M137" i="4" s="1"/>
  <c r="M27" i="4" a="1"/>
  <c r="M27" i="4" s="1"/>
  <c r="L91" i="4" a="1"/>
  <c r="L91" i="4" s="1"/>
  <c r="L155" i="4" a="1"/>
  <c r="L155" i="4" s="1"/>
  <c r="M155" i="4" a="1"/>
  <c r="M155" i="4" s="1"/>
  <c r="M219" i="4" a="1"/>
  <c r="M219" i="4" s="1"/>
  <c r="L219" i="4" a="1"/>
  <c r="L219" i="4" s="1"/>
  <c r="L283" i="4" a="1"/>
  <c r="L283" i="4" s="1"/>
  <c r="M283" i="4" a="1"/>
  <c r="M283" i="4" s="1"/>
  <c r="M52" i="4" a="1"/>
  <c r="M52" i="4" s="1"/>
  <c r="L52" i="4" a="1"/>
  <c r="L52" i="4" s="1"/>
  <c r="M192" i="4" a="1"/>
  <c r="M192" i="4" s="1"/>
  <c r="L192" i="4" a="1"/>
  <c r="L192" i="4" s="1"/>
  <c r="L121" i="4" a="1"/>
  <c r="L121" i="4" s="1"/>
  <c r="M121" i="4" a="1"/>
  <c r="M121" i="4" s="1"/>
  <c r="O284" i="4" a="1"/>
  <c r="O284" i="4" s="1"/>
  <c r="N284" i="4" a="1"/>
  <c r="N284" i="4" s="1"/>
  <c r="Q68" i="4" a="1"/>
  <c r="Q68" i="4" s="1"/>
  <c r="P68" i="4" a="1"/>
  <c r="P68" i="4" s="1"/>
  <c r="Q196" i="4" a="1"/>
  <c r="Q196" i="4" s="1"/>
  <c r="P196" i="4" a="1"/>
  <c r="P196" i="4" s="1"/>
  <c r="Q9" i="4" a="1"/>
  <c r="Q9" i="4" s="1"/>
  <c r="G36" i="4"/>
  <c r="N36" i="4" s="1" a="1"/>
  <c r="N36" i="4" s="1"/>
  <c r="N40" i="4" a="1"/>
  <c r="N40" i="4" s="1"/>
  <c r="O40" i="4" a="1"/>
  <c r="O40" i="4" s="1"/>
  <c r="O104" i="4" a="1"/>
  <c r="O104" i="4" s="1"/>
  <c r="N104" i="4" a="1"/>
  <c r="N104" i="4" s="1"/>
  <c r="O20" i="4" a="1"/>
  <c r="O20" i="4" s="1"/>
  <c r="N20" i="4" a="1"/>
  <c r="N20" i="4" s="1"/>
  <c r="O44" i="4" a="1"/>
  <c r="O44" i="4" s="1"/>
  <c r="N44" i="4" a="1"/>
  <c r="N44" i="4" s="1"/>
  <c r="O108" i="4" a="1"/>
  <c r="O108" i="4" s="1"/>
  <c r="N108" i="4" a="1"/>
  <c r="N108" i="4" s="1"/>
  <c r="O236" i="4" a="1"/>
  <c r="O236" i="4" s="1"/>
  <c r="N236" i="4" a="1"/>
  <c r="N236" i="4" s="1"/>
  <c r="K216" i="4"/>
  <c r="W216" i="4" s="1"/>
  <c r="K248" i="4"/>
  <c r="Q248" i="4" s="1" a="1"/>
  <c r="Q248" i="4" s="1"/>
  <c r="M9" i="4" a="1"/>
  <c r="M9" i="4" s="1"/>
  <c r="L9" i="4" a="1"/>
  <c r="L9" i="4" s="1"/>
  <c r="F29" i="4"/>
  <c r="M29" i="4" s="1" a="1"/>
  <c r="M29" i="4" s="1"/>
  <c r="L89" i="4" a="1"/>
  <c r="L89" i="4" s="1"/>
  <c r="M89" i="4" a="1"/>
  <c r="M89" i="4" s="1"/>
  <c r="O9" i="4" a="1"/>
  <c r="O9" i="4" s="1"/>
  <c r="N9" i="4" a="1"/>
  <c r="N9" i="4" s="1"/>
  <c r="O73" i="4" a="1"/>
  <c r="O73" i="4" s="1"/>
  <c r="N73" i="4" a="1"/>
  <c r="N73" i="4" s="1"/>
  <c r="N137" i="4" a="1"/>
  <c r="N137" i="4" s="1"/>
  <c r="O137" i="4" a="1"/>
  <c r="O137" i="4" s="1"/>
  <c r="O201" i="4" a="1"/>
  <c r="O201" i="4" s="1"/>
  <c r="N201" i="4" a="1"/>
  <c r="N201" i="4" s="1"/>
  <c r="N265" i="4" a="1"/>
  <c r="N265" i="4" s="1"/>
  <c r="O265" i="4" a="1"/>
  <c r="O265" i="4" s="1"/>
  <c r="H13" i="4"/>
  <c r="X13" i="4" s="1"/>
  <c r="H29" i="4"/>
  <c r="Q29" i="4" s="1" a="1"/>
  <c r="Q29" i="4" s="1"/>
  <c r="H45" i="4"/>
  <c r="Q45" i="4" s="1" a="1"/>
  <c r="Q45" i="4" s="1"/>
  <c r="H61" i="4"/>
  <c r="Q61" i="4" s="1" a="1"/>
  <c r="Q61" i="4" s="1"/>
  <c r="H77" i="4"/>
  <c r="Q77" i="4" s="1" a="1"/>
  <c r="Q77" i="4" s="1"/>
  <c r="H93" i="4"/>
  <c r="Q93" i="4" s="1" a="1"/>
  <c r="Q93" i="4" s="1"/>
  <c r="H125" i="4"/>
  <c r="H141" i="4"/>
  <c r="H157" i="4"/>
  <c r="P157" i="4" s="1" a="1"/>
  <c r="P157" i="4" s="1"/>
  <c r="K189" i="4"/>
  <c r="K205" i="4"/>
  <c r="Q205" i="4" s="1" a="1"/>
  <c r="Q205" i="4" s="1"/>
  <c r="H253" i="4"/>
  <c r="H269" i="4"/>
  <c r="H285" i="4"/>
  <c r="Q285" i="4" s="1" a="1"/>
  <c r="Q285" i="4" s="1"/>
  <c r="N235" i="4" a="1"/>
  <c r="N235" i="4" s="1"/>
  <c r="O235" i="4" a="1"/>
  <c r="O235" i="4" s="1"/>
  <c r="M185" i="4" a="1"/>
  <c r="M185" i="4" s="1"/>
  <c r="L185" i="4" a="1"/>
  <c r="L185" i="4" s="1"/>
  <c r="L42" i="4" a="1"/>
  <c r="L42" i="4" s="1"/>
  <c r="M42" i="4" a="1"/>
  <c r="M42" i="4" s="1"/>
  <c r="M106" i="4" a="1"/>
  <c r="M106" i="4" s="1"/>
  <c r="N39" i="4" a="1"/>
  <c r="N39" i="4" s="1"/>
  <c r="O39" i="4" a="1"/>
  <c r="O39" i="4" s="1"/>
  <c r="M80" i="4" a="1"/>
  <c r="M80" i="4" s="1"/>
  <c r="L80" i="4" a="1"/>
  <c r="L80" i="4" s="1"/>
  <c r="L45" i="4" a="1"/>
  <c r="L45" i="4" s="1"/>
  <c r="M45" i="4" a="1"/>
  <c r="M45" i="4" s="1"/>
  <c r="O22" i="4" a="1"/>
  <c r="O22" i="4" s="1"/>
  <c r="N22" i="4" a="1"/>
  <c r="N22" i="4" s="1"/>
  <c r="N86" i="4" a="1"/>
  <c r="N86" i="4" s="1"/>
  <c r="O86" i="4" a="1"/>
  <c r="O86" i="4" s="1"/>
  <c r="O150" i="4" a="1"/>
  <c r="O150" i="4" s="1"/>
  <c r="N150" i="4" a="1"/>
  <c r="N150" i="4" s="1"/>
  <c r="O214" i="4" a="1"/>
  <c r="O214" i="4" s="1"/>
  <c r="N214" i="4" a="1"/>
  <c r="N214" i="4" s="1"/>
  <c r="N278" i="4" a="1"/>
  <c r="N278" i="4" s="1"/>
  <c r="O278" i="4" a="1"/>
  <c r="O278" i="4" s="1"/>
  <c r="M92" i="4" a="1"/>
  <c r="M92" i="4" s="1"/>
  <c r="L92" i="4" a="1"/>
  <c r="L92" i="4" s="1"/>
  <c r="K126" i="4"/>
  <c r="K158" i="4"/>
  <c r="K174" i="4"/>
  <c r="P174" i="4" s="1" a="1"/>
  <c r="P174" i="4" s="1"/>
  <c r="H206" i="4"/>
  <c r="Q206" i="4" s="1" a="1"/>
  <c r="Q206" i="4" s="1"/>
  <c r="H238" i="4"/>
  <c r="Q238" i="4" s="1" a="1"/>
  <c r="Q238" i="4" s="1"/>
  <c r="H254" i="4"/>
  <c r="Q254" i="4" s="1" a="1"/>
  <c r="Q254" i="4" s="1"/>
  <c r="H270" i="4"/>
  <c r="H286" i="4"/>
  <c r="Q286" i="4" s="1" a="1"/>
  <c r="Q286" i="4" s="1"/>
  <c r="O55" i="4" a="1"/>
  <c r="O55" i="4" s="1"/>
  <c r="N55" i="4" a="1"/>
  <c r="N55" i="4" s="1"/>
  <c r="N291" i="4" a="1"/>
  <c r="N291" i="4" s="1"/>
  <c r="O291" i="4" a="1"/>
  <c r="O291" i="4" s="1"/>
  <c r="M7" i="4" a="1"/>
  <c r="M7" i="4" s="1"/>
  <c r="L7" i="4" a="1"/>
  <c r="L7" i="4" s="1"/>
  <c r="L71" i="4" a="1"/>
  <c r="L71" i="4" s="1"/>
  <c r="M135" i="4" a="1"/>
  <c r="M135" i="4" s="1"/>
  <c r="L199" i="4" a="1"/>
  <c r="L199" i="4" s="1"/>
  <c r="M199" i="4" a="1"/>
  <c r="M199" i="4" s="1"/>
  <c r="L263" i="4" a="1"/>
  <c r="L263" i="4" s="1"/>
  <c r="M263" i="4" a="1"/>
  <c r="M263" i="4" s="1"/>
  <c r="L64" i="4" a="1"/>
  <c r="L64" i="4" s="1"/>
  <c r="N156" i="4" a="1"/>
  <c r="N156" i="4" s="1"/>
  <c r="O156" i="4" a="1"/>
  <c r="O156" i="4" s="1"/>
  <c r="G97" i="4"/>
  <c r="O97" i="4" s="1" a="1"/>
  <c r="O97" i="4" s="1"/>
  <c r="O249" i="4" a="1"/>
  <c r="O249" i="4" s="1"/>
  <c r="N249" i="4" a="1"/>
  <c r="N249" i="4" s="1"/>
  <c r="N96" i="4" a="1"/>
  <c r="N96" i="4" s="1"/>
  <c r="O96" i="4" a="1"/>
  <c r="O96" i="4" s="1"/>
  <c r="O160" i="4" a="1"/>
  <c r="O160" i="4" s="1"/>
  <c r="N160" i="4" a="1"/>
  <c r="N160" i="4" s="1"/>
  <c r="Q16" i="4" a="1"/>
  <c r="Q16" i="4" s="1"/>
  <c r="P180" i="4" a="1"/>
  <c r="P180" i="4" s="1"/>
  <c r="O129" i="4" a="1"/>
  <c r="O129" i="4" s="1"/>
  <c r="N129" i="4" a="1"/>
  <c r="N129" i="4" s="1"/>
  <c r="Q41" i="4" a="1"/>
  <c r="Q41" i="4" s="1"/>
  <c r="P121" i="4" a="1"/>
  <c r="P121" i="4" s="1"/>
  <c r="Q121" i="4" a="1"/>
  <c r="Q121" i="4" s="1"/>
  <c r="O60" i="4" a="1"/>
  <c r="O60" i="4" s="1"/>
  <c r="N60" i="4" a="1"/>
  <c r="N60" i="4" s="1"/>
  <c r="N188" i="4" a="1"/>
  <c r="N188" i="4" s="1"/>
  <c r="N172" i="4" a="1"/>
  <c r="N172" i="4" s="1"/>
  <c r="O172" i="4" a="1"/>
  <c r="O172" i="4" s="1"/>
  <c r="O24" i="4" a="1"/>
  <c r="O24" i="4" s="1"/>
  <c r="N24" i="4" a="1"/>
  <c r="N24" i="4" s="1"/>
  <c r="N88" i="4" a="1"/>
  <c r="N88" i="4" s="1"/>
  <c r="O88" i="4" a="1"/>
  <c r="O88" i="4" s="1"/>
  <c r="N152" i="4" a="1"/>
  <c r="N152" i="4" s="1"/>
  <c r="O152" i="4" a="1"/>
  <c r="O152" i="4" s="1"/>
  <c r="O216" i="4" a="1"/>
  <c r="O216" i="4" s="1"/>
  <c r="N216" i="4" a="1"/>
  <c r="N216" i="4" s="1"/>
  <c r="N280" i="4" a="1"/>
  <c r="N280" i="4" s="1"/>
  <c r="O280" i="4" a="1"/>
  <c r="O280" i="4" s="1"/>
  <c r="H216" i="4"/>
  <c r="X216" i="4" s="1"/>
  <c r="H232" i="4"/>
  <c r="Q232" i="4" s="1" a="1"/>
  <c r="Q232" i="4" s="1"/>
  <c r="M65" i="4" a="1"/>
  <c r="M65" i="4" s="1"/>
  <c r="L65" i="4" a="1"/>
  <c r="L65" i="4" s="1"/>
  <c r="L177" i="4" a="1"/>
  <c r="L177" i="4" s="1"/>
  <c r="M177" i="4" a="1"/>
  <c r="M177" i="4" s="1"/>
  <c r="N53" i="4" a="1"/>
  <c r="N53" i="4" s="1"/>
  <c r="O53" i="4" a="1"/>
  <c r="O53" i="4" s="1"/>
  <c r="N117" i="4" a="1"/>
  <c r="N117" i="4" s="1"/>
  <c r="O117" i="4" a="1"/>
  <c r="O117" i="4" s="1"/>
  <c r="N181" i="4" a="1"/>
  <c r="N181" i="4" s="1"/>
  <c r="O181" i="4" a="1"/>
  <c r="O181" i="4" s="1"/>
  <c r="O245" i="4" a="1"/>
  <c r="O245" i="4" s="1"/>
  <c r="N245" i="4" a="1"/>
  <c r="N245" i="4" s="1"/>
  <c r="Q33" i="4" a="1"/>
  <c r="Q33" i="4" s="1"/>
  <c r="Q49" i="4" a="1"/>
  <c r="Q49" i="4" s="1"/>
  <c r="Q97" i="4" a="1"/>
  <c r="Q97" i="4" s="1"/>
  <c r="P97" i="4" a="1"/>
  <c r="P97" i="4" s="1"/>
  <c r="Q161" i="4" a="1"/>
  <c r="Q161" i="4" s="1"/>
  <c r="P177" i="4" a="1"/>
  <c r="P177" i="4" s="1"/>
  <c r="Q177" i="4" a="1"/>
  <c r="Q177" i="4" s="1"/>
  <c r="P193" i="4" a="1"/>
  <c r="P193" i="4" s="1"/>
  <c r="Q193" i="4" a="1"/>
  <c r="Q193" i="4" s="1"/>
  <c r="P241" i="4" a="1"/>
  <c r="P241" i="4" s="1"/>
  <c r="Q241" i="4" a="1"/>
  <c r="Q241" i="4" s="1"/>
  <c r="Q257" i="4" a="1"/>
  <c r="Q257" i="4" s="1"/>
  <c r="P257" i="4" a="1"/>
  <c r="P257" i="4" s="1"/>
  <c r="Q289" i="4" a="1"/>
  <c r="Q289" i="4" s="1"/>
  <c r="N115" i="4" a="1"/>
  <c r="N115" i="4" s="1"/>
  <c r="L22" i="4" a="1"/>
  <c r="L22" i="4" s="1"/>
  <c r="M22" i="4" a="1"/>
  <c r="M22" i="4" s="1"/>
  <c r="L86" i="4" a="1"/>
  <c r="L86" i="4" s="1"/>
  <c r="M86" i="4" a="1"/>
  <c r="M86" i="4" s="1"/>
  <c r="L150" i="4" a="1"/>
  <c r="L150" i="4" s="1"/>
  <c r="M150" i="4" a="1"/>
  <c r="M150" i="4" s="1"/>
  <c r="F170" i="4"/>
  <c r="V170" i="4" s="1"/>
  <c r="M214" i="4" a="1"/>
  <c r="M214" i="4" s="1"/>
  <c r="L214" i="4" a="1"/>
  <c r="L214" i="4" s="1"/>
  <c r="F234" i="4"/>
  <c r="M234" i="4" s="1" a="1"/>
  <c r="M234" i="4" s="1"/>
  <c r="F254" i="4"/>
  <c r="M254" i="4" s="1" a="1"/>
  <c r="M254" i="4" s="1"/>
  <c r="L278" i="4" a="1"/>
  <c r="L278" i="4" s="1"/>
  <c r="M278" i="4" a="1"/>
  <c r="M278" i="4" s="1"/>
  <c r="O231" i="4" a="1"/>
  <c r="O231" i="4" s="1"/>
  <c r="N231" i="4" a="1"/>
  <c r="N231" i="4" s="1"/>
  <c r="M288" i="4" a="1"/>
  <c r="M288" i="4" s="1"/>
  <c r="L288" i="4" a="1"/>
  <c r="L288" i="4" s="1"/>
  <c r="M281" i="4" a="1"/>
  <c r="M281" i="4" s="1"/>
  <c r="L281" i="4" a="1"/>
  <c r="L281" i="4" s="1"/>
  <c r="N66" i="4" a="1"/>
  <c r="N66" i="4" s="1"/>
  <c r="O66" i="4" a="1"/>
  <c r="O66" i="4" s="1"/>
  <c r="O130" i="4" a="1"/>
  <c r="O130" i="4" s="1"/>
  <c r="N130" i="4" a="1"/>
  <c r="N130" i="4" s="1"/>
  <c r="O194" i="4" a="1"/>
  <c r="O194" i="4" s="1"/>
  <c r="N194" i="4" a="1"/>
  <c r="N194" i="4" s="1"/>
  <c r="N258" i="4" a="1"/>
  <c r="N258" i="4" s="1"/>
  <c r="O258" i="4" a="1"/>
  <c r="O258" i="4" s="1"/>
  <c r="O195" i="4" a="1"/>
  <c r="O195" i="4" s="1"/>
  <c r="N195" i="4" a="1"/>
  <c r="N195" i="4" s="1"/>
  <c r="Q18" i="4" a="1"/>
  <c r="Q18" i="4" s="1"/>
  <c r="Q50" i="4" a="1"/>
  <c r="Q50" i="4" s="1"/>
  <c r="Q66" i="4" a="1"/>
  <c r="Q66" i="4" s="1"/>
  <c r="P66" i="4" a="1"/>
  <c r="P66" i="4" s="1"/>
  <c r="P82" i="4" a="1"/>
  <c r="P82" i="4" s="1"/>
  <c r="Q82" i="4" a="1"/>
  <c r="Q82" i="4" s="1"/>
  <c r="Q130" i="4" a="1"/>
  <c r="Q130" i="4" s="1"/>
  <c r="P130" i="4" a="1"/>
  <c r="P130" i="4" s="1"/>
  <c r="Q146" i="4" a="1"/>
  <c r="Q146" i="4" s="1"/>
  <c r="P146" i="4" a="1"/>
  <c r="P146" i="4" s="1"/>
  <c r="Q210" i="4" a="1"/>
  <c r="Q210" i="4" s="1"/>
  <c r="P210" i="4" a="1"/>
  <c r="P210" i="4" s="1"/>
  <c r="P242" i="4" a="1"/>
  <c r="P242" i="4" s="1"/>
  <c r="Q242" i="4" a="1"/>
  <c r="Q242" i="4" s="1"/>
  <c r="Q258" i="4" a="1"/>
  <c r="Q258" i="4" s="1"/>
  <c r="Q274" i="4" a="1"/>
  <c r="Q274" i="4" s="1"/>
  <c r="P274" i="4" a="1"/>
  <c r="P274" i="4" s="1"/>
  <c r="N123" i="4" a="1"/>
  <c r="N123" i="4" s="1"/>
  <c r="O123" i="4" a="1"/>
  <c r="O123" i="4" s="1"/>
  <c r="G243" i="4"/>
  <c r="N243" i="4" s="1" a="1"/>
  <c r="N243" i="4" s="1"/>
  <c r="N227" i="4" a="1"/>
  <c r="N227" i="4" s="1"/>
  <c r="O227" i="4" a="1"/>
  <c r="O227" i="4" s="1"/>
  <c r="L220" i="4" a="1"/>
  <c r="L220" i="4" s="1"/>
  <c r="M220" i="4" a="1"/>
  <c r="M220" i="4" s="1"/>
  <c r="M229" i="4" a="1"/>
  <c r="M229" i="4" s="1"/>
  <c r="L229" i="4" a="1"/>
  <c r="L229" i="4" s="1"/>
  <c r="M51" i="4" a="1"/>
  <c r="M51" i="4" s="1"/>
  <c r="L115" i="4" a="1"/>
  <c r="L115" i="4" s="1"/>
  <c r="M115" i="4" a="1"/>
  <c r="M115" i="4" s="1"/>
  <c r="L179" i="4" a="1"/>
  <c r="L179" i="4" s="1"/>
  <c r="M179" i="4" a="1"/>
  <c r="M179" i="4" s="1"/>
  <c r="M243" i="4" a="1"/>
  <c r="M243" i="4" s="1"/>
  <c r="L243" i="4" a="1"/>
  <c r="L243" i="4" s="1"/>
  <c r="L280" i="4" a="1"/>
  <c r="L280" i="4" s="1"/>
  <c r="M280" i="4" a="1"/>
  <c r="M280" i="4" s="1"/>
  <c r="P31" i="4" a="1"/>
  <c r="P31" i="4" s="1"/>
  <c r="Q31" i="4" a="1"/>
  <c r="Q31" i="4" s="1"/>
  <c r="P47" i="4" a="1"/>
  <c r="P47" i="4" s="1"/>
  <c r="Q47" i="4" a="1"/>
  <c r="Q47" i="4" s="1"/>
  <c r="P63" i="4" a="1"/>
  <c r="P63" i="4" s="1"/>
  <c r="Q63" i="4" a="1"/>
  <c r="Q63" i="4" s="1"/>
  <c r="Q95" i="4" a="1"/>
  <c r="Q95" i="4" s="1"/>
  <c r="P95" i="4" a="1"/>
  <c r="P95" i="4" s="1"/>
  <c r="Q111" i="4" a="1"/>
  <c r="Q111" i="4" s="1"/>
  <c r="P111" i="4" a="1"/>
  <c r="P111" i="4" s="1"/>
  <c r="Q127" i="4" a="1"/>
  <c r="Q127" i="4" s="1"/>
  <c r="P127" i="4" a="1"/>
  <c r="P127" i="4" s="1"/>
  <c r="P159" i="4" a="1"/>
  <c r="P159" i="4" s="1"/>
  <c r="Q159" i="4" a="1"/>
  <c r="Q159" i="4" s="1"/>
  <c r="P175" i="4" a="1"/>
  <c r="P175" i="4" s="1"/>
  <c r="Q175" i="4" a="1"/>
  <c r="Q175" i="4" s="1"/>
  <c r="Q191" i="4" a="1"/>
  <c r="Q191" i="4" s="1"/>
  <c r="Q207" i="4" a="1"/>
  <c r="Q207" i="4" s="1"/>
  <c r="P207" i="4" a="1"/>
  <c r="P207" i="4" s="1"/>
  <c r="P239" i="4" a="1"/>
  <c r="P239" i="4" s="1"/>
  <c r="Q239" i="4" a="1"/>
  <c r="Q239" i="4" s="1"/>
  <c r="L160" i="4" a="1"/>
  <c r="L160" i="4" s="1"/>
  <c r="M160" i="4" a="1"/>
  <c r="M160" i="4" s="1"/>
  <c r="V43" i="4"/>
  <c r="W283" i="4"/>
  <c r="V171" i="4"/>
  <c r="X191" i="4"/>
  <c r="W47" i="4"/>
  <c r="W79" i="4"/>
  <c r="W143" i="4"/>
  <c r="X255" i="4"/>
  <c r="W202" i="4"/>
  <c r="W128" i="4"/>
  <c r="W196" i="4"/>
  <c r="X276" i="4"/>
  <c r="W257" i="4"/>
  <c r="W193" i="4"/>
  <c r="X15" i="4"/>
  <c r="X47" i="4"/>
  <c r="X79" i="4"/>
  <c r="X111" i="4"/>
  <c r="X143" i="4"/>
  <c r="X175" i="4"/>
  <c r="X207" i="4"/>
  <c r="X239" i="4"/>
  <c r="X271" i="4"/>
  <c r="X11" i="4"/>
  <c r="W43" i="4"/>
  <c r="X139" i="4"/>
  <c r="X171" i="4"/>
  <c r="X267" i="4"/>
  <c r="W144" i="4"/>
  <c r="X192" i="4"/>
  <c r="V49" i="4"/>
  <c r="V240" i="4"/>
  <c r="V181" i="4"/>
  <c r="W104" i="4"/>
  <c r="V176" i="4"/>
  <c r="V205" i="4"/>
  <c r="X148" i="4"/>
  <c r="W146" i="4"/>
  <c r="W178" i="4"/>
  <c r="W210" i="4"/>
  <c r="X40" i="4"/>
  <c r="X72" i="4"/>
  <c r="X200" i="4"/>
  <c r="X53" i="4"/>
  <c r="X85" i="4"/>
  <c r="X117" i="4"/>
  <c r="X149" i="4"/>
  <c r="W181" i="4"/>
  <c r="W277" i="4"/>
  <c r="X96" i="4"/>
  <c r="W192" i="4"/>
  <c r="V225" i="4"/>
  <c r="V237" i="4"/>
  <c r="V246" i="4"/>
  <c r="X129" i="4"/>
  <c r="V191" i="4"/>
  <c r="W8" i="4"/>
  <c r="V10" i="4"/>
  <c r="V74" i="4"/>
  <c r="V138" i="4"/>
  <c r="V266" i="4"/>
  <c r="X118" i="4"/>
  <c r="X52" i="4"/>
  <c r="V186" i="4"/>
  <c r="V5" i="4"/>
  <c r="V62" i="4"/>
  <c r="V126" i="4"/>
  <c r="V190" i="4"/>
  <c r="X43" i="4"/>
  <c r="W239" i="4"/>
  <c r="W56" i="4"/>
  <c r="W72" i="4"/>
  <c r="X152" i="4"/>
  <c r="W184" i="4"/>
  <c r="V89" i="4"/>
  <c r="X22" i="4"/>
  <c r="X150" i="4"/>
  <c r="X214" i="4"/>
  <c r="W60" i="4"/>
  <c r="X108" i="4"/>
  <c r="W204" i="4"/>
  <c r="V13" i="4"/>
  <c r="V46" i="4"/>
  <c r="V110" i="4"/>
  <c r="V174" i="4"/>
  <c r="V141" i="4"/>
  <c r="X279" i="4"/>
  <c r="V241" i="4"/>
  <c r="V11" i="4"/>
  <c r="V75" i="4"/>
  <c r="V247" i="4"/>
  <c r="X23" i="4"/>
  <c r="V30" i="4"/>
  <c r="V286" i="4"/>
  <c r="V83" i="4"/>
  <c r="V103" i="4"/>
  <c r="V261" i="4"/>
  <c r="X25" i="4"/>
  <c r="W57" i="4"/>
  <c r="W89" i="4"/>
  <c r="W121" i="4"/>
  <c r="W153" i="4"/>
  <c r="X169" i="4"/>
  <c r="W217" i="4"/>
  <c r="W233" i="4"/>
  <c r="W249" i="4"/>
  <c r="W281" i="4"/>
  <c r="X107" i="4"/>
  <c r="W42" i="4"/>
  <c r="X266" i="4"/>
  <c r="X187" i="4"/>
  <c r="V255" i="4"/>
  <c r="X68" i="4"/>
  <c r="W84" i="4"/>
  <c r="W148" i="4"/>
  <c r="W212" i="4"/>
  <c r="W244" i="4"/>
  <c r="W260" i="4"/>
  <c r="W25" i="4"/>
  <c r="X73" i="4"/>
  <c r="X105" i="4"/>
  <c r="X137" i="4"/>
  <c r="X185" i="4"/>
  <c r="W201" i="4"/>
  <c r="W14" i="4"/>
  <c r="W206" i="4"/>
  <c r="X63" i="4"/>
  <c r="W278" i="4"/>
  <c r="W55" i="4"/>
  <c r="V94" i="4"/>
  <c r="V158" i="4"/>
  <c r="X39" i="4"/>
  <c r="X231" i="4"/>
  <c r="W119" i="4"/>
  <c r="W247" i="4"/>
  <c r="W266" i="4"/>
  <c r="X167" i="4"/>
  <c r="V123" i="4"/>
  <c r="W231" i="4"/>
  <c r="V14" i="4"/>
  <c r="V142" i="4"/>
  <c r="X172" i="4"/>
  <c r="V86" i="4"/>
  <c r="V150" i="4"/>
  <c r="V177" i="4"/>
  <c r="V214" i="4"/>
  <c r="V278" i="4"/>
  <c r="V22" i="4"/>
  <c r="W172" i="4"/>
  <c r="V139" i="4"/>
  <c r="W211" i="4"/>
  <c r="X275" i="4"/>
  <c r="V39" i="4"/>
  <c r="X228" i="4"/>
  <c r="X132" i="4"/>
  <c r="X196" i="4"/>
  <c r="X57" i="4"/>
  <c r="X89" i="4"/>
  <c r="X121" i="4"/>
  <c r="X153" i="4"/>
  <c r="W29" i="4"/>
  <c r="W61" i="4"/>
  <c r="W93" i="4"/>
  <c r="W157" i="4"/>
  <c r="X94" i="4"/>
  <c r="X126" i="4"/>
  <c r="X158" i="4"/>
  <c r="W254" i="4"/>
  <c r="W286" i="4"/>
  <c r="X128" i="4"/>
  <c r="X256" i="4"/>
  <c r="V288" i="4"/>
  <c r="W240" i="4"/>
  <c r="V189" i="4"/>
  <c r="V180" i="4"/>
  <c r="V273" i="4"/>
  <c r="V145" i="4"/>
  <c r="V101" i="4"/>
  <c r="V57" i="4"/>
  <c r="V81" i="4"/>
  <c r="V61" i="4"/>
  <c r="X162" i="4"/>
  <c r="X274" i="4"/>
  <c r="W290" i="4"/>
  <c r="X12" i="4"/>
  <c r="W44" i="4"/>
  <c r="X60" i="4"/>
  <c r="W92" i="4"/>
  <c r="W108" i="4"/>
  <c r="W124" i="4"/>
  <c r="W140" i="4"/>
  <c r="X156" i="4"/>
  <c r="X204" i="4"/>
  <c r="W252" i="4"/>
  <c r="W54" i="4"/>
  <c r="W86" i="4"/>
  <c r="X99" i="4"/>
  <c r="X131" i="4"/>
  <c r="W291" i="4"/>
  <c r="W37" i="4"/>
  <c r="W69" i="4"/>
  <c r="X16" i="4"/>
  <c r="X32" i="4"/>
  <c r="W80" i="4"/>
  <c r="W112" i="4"/>
  <c r="W208" i="4"/>
  <c r="X272" i="4"/>
  <c r="X213" i="4"/>
  <c r="X70" i="4"/>
  <c r="X198" i="4"/>
  <c r="X67" i="4"/>
  <c r="X163" i="4"/>
  <c r="W180" i="4"/>
  <c r="X62" i="4"/>
  <c r="W190" i="4"/>
  <c r="W222" i="4"/>
  <c r="V239" i="4"/>
  <c r="X100" i="4"/>
  <c r="W120" i="4"/>
  <c r="W232" i="4"/>
  <c r="V277" i="4"/>
  <c r="W15" i="4"/>
  <c r="W207" i="4"/>
  <c r="V147" i="4"/>
  <c r="V117" i="4"/>
  <c r="V38" i="4"/>
  <c r="V102" i="4"/>
  <c r="V166" i="4"/>
  <c r="V125" i="4"/>
  <c r="W175" i="4"/>
  <c r="V238" i="4"/>
  <c r="W223" i="4"/>
  <c r="X119" i="4"/>
  <c r="W24" i="4"/>
  <c r="X193" i="4"/>
  <c r="X257" i="4"/>
  <c r="V260" i="4"/>
  <c r="V256" i="4"/>
  <c r="V285" i="4"/>
  <c r="X55" i="4"/>
  <c r="W199" i="4"/>
  <c r="X195" i="4"/>
  <c r="W179" i="4"/>
  <c r="W243" i="4"/>
  <c r="V55" i="4"/>
  <c r="V209" i="4"/>
  <c r="W224" i="4"/>
  <c r="V9" i="4"/>
  <c r="X9" i="4"/>
  <c r="V92" i="4"/>
  <c r="V220" i="4"/>
  <c r="V229" i="4"/>
  <c r="V7" i="4"/>
  <c r="W115" i="4"/>
  <c r="V179" i="4"/>
  <c r="V243" i="4"/>
  <c r="W280" i="4"/>
  <c r="V64" i="4"/>
  <c r="V80" i="4"/>
  <c r="V45" i="4"/>
  <c r="X86" i="4"/>
  <c r="X24" i="4"/>
  <c r="X260" i="4"/>
  <c r="V65" i="4"/>
  <c r="X151" i="4"/>
  <c r="V212" i="4"/>
  <c r="V221" i="4"/>
  <c r="V281" i="4"/>
  <c r="V157" i="4"/>
  <c r="V51" i="4"/>
  <c r="V223" i="4"/>
  <c r="V280" i="4"/>
  <c r="V160" i="4"/>
  <c r="V216" i="4"/>
  <c r="V33" i="4"/>
  <c r="V93" i="4"/>
  <c r="V129" i="4"/>
  <c r="V109" i="4"/>
  <c r="V248" i="4"/>
  <c r="V197" i="4"/>
  <c r="V289" i="4"/>
  <c r="V66" i="4"/>
  <c r="V130" i="4"/>
  <c r="V194" i="4"/>
  <c r="V258" i="4"/>
  <c r="X174" i="4"/>
  <c r="V264" i="4"/>
  <c r="V168" i="4"/>
  <c r="V31" i="4"/>
  <c r="V95" i="4"/>
  <c r="V159" i="4"/>
  <c r="V203" i="4"/>
  <c r="V267" i="4"/>
  <c r="V287" i="4"/>
  <c r="V60" i="4"/>
  <c r="V124" i="4"/>
  <c r="V16" i="4"/>
  <c r="V183" i="4"/>
  <c r="V76" i="4"/>
  <c r="V73" i="4"/>
  <c r="V232" i="4"/>
  <c r="V173" i="4"/>
  <c r="W183" i="4"/>
  <c r="V184" i="4"/>
  <c r="V113" i="4"/>
  <c r="V252" i="4"/>
  <c r="X112" i="4"/>
  <c r="X240" i="4"/>
  <c r="X284" i="4"/>
  <c r="V262" i="4"/>
  <c r="V228" i="4"/>
  <c r="V233" i="4"/>
  <c r="X8" i="4"/>
  <c r="X180" i="4"/>
  <c r="V198" i="4"/>
  <c r="W152" i="4"/>
  <c r="V172" i="4"/>
  <c r="V15" i="4"/>
  <c r="V99" i="4"/>
  <c r="V163" i="4"/>
  <c r="V207" i="4"/>
  <c r="V271" i="4"/>
  <c r="V291" i="4"/>
  <c r="V105" i="4"/>
  <c r="V68" i="4"/>
  <c r="W96" i="4"/>
  <c r="V201" i="4"/>
  <c r="V112" i="4"/>
  <c r="W97" i="4"/>
  <c r="V133" i="4"/>
  <c r="V213" i="4"/>
  <c r="V6" i="4"/>
  <c r="V70" i="4"/>
  <c r="V134" i="4"/>
  <c r="V242" i="4"/>
  <c r="W132" i="4"/>
  <c r="W228" i="4"/>
  <c r="X116" i="4"/>
  <c r="V17" i="4"/>
  <c r="V97" i="4"/>
  <c r="V24" i="4"/>
  <c r="V50" i="4"/>
  <c r="V178" i="4"/>
  <c r="V222" i="4"/>
  <c r="V132" i="4"/>
  <c r="V152" i="4"/>
  <c r="V28" i="4"/>
  <c r="X87" i="4"/>
  <c r="V72" i="4"/>
  <c r="V253" i="4"/>
  <c r="W59" i="4"/>
  <c r="W123" i="4"/>
  <c r="V143" i="4"/>
  <c r="V187" i="4"/>
  <c r="V251" i="4"/>
  <c r="V204" i="4"/>
  <c r="V96" i="4"/>
  <c r="V53" i="4"/>
  <c r="V245" i="4"/>
  <c r="X10" i="4"/>
  <c r="V69" i="4"/>
  <c r="V244" i="4"/>
  <c r="W103" i="4"/>
  <c r="V231" i="4"/>
  <c r="V8" i="4"/>
  <c r="V88" i="4"/>
  <c r="V84" i="4"/>
  <c r="V54" i="4"/>
  <c r="V118" i="4"/>
  <c r="V182" i="4"/>
  <c r="V100" i="4"/>
  <c r="V104" i="4"/>
  <c r="V19" i="4"/>
  <c r="V12" i="4"/>
  <c r="V236" i="4"/>
  <c r="V120" i="4"/>
  <c r="V153" i="4"/>
  <c r="V235" i="4"/>
  <c r="W236" i="4"/>
  <c r="V48" i="4"/>
  <c r="W40" i="4"/>
  <c r="V34" i="4"/>
  <c r="V98" i="4"/>
  <c r="V162" i="4"/>
  <c r="V226" i="4"/>
  <c r="V290" i="4"/>
  <c r="W256" i="4"/>
  <c r="V257" i="4"/>
  <c r="V40" i="4"/>
  <c r="W116" i="4"/>
  <c r="V249" i="4"/>
  <c r="V206" i="4"/>
  <c r="V270" i="4"/>
  <c r="W164" i="4"/>
  <c r="V193" i="4"/>
  <c r="V284" i="4"/>
  <c r="X199" i="4"/>
  <c r="V196" i="4"/>
  <c r="V23" i="4"/>
  <c r="V87" i="4"/>
  <c r="V107" i="4"/>
  <c r="V215" i="4"/>
  <c r="W235" i="4"/>
  <c r="V108" i="4"/>
  <c r="X208" i="4"/>
  <c r="V58" i="4"/>
  <c r="V122" i="4"/>
  <c r="V250" i="4"/>
  <c r="W20" i="4"/>
  <c r="V164" i="4"/>
  <c r="V200" i="4"/>
  <c r="X215" i="4"/>
  <c r="W284" i="4"/>
  <c r="V128" i="4"/>
  <c r="W272" i="4"/>
  <c r="V41" i="4"/>
  <c r="W23" i="4"/>
  <c r="W87" i="4"/>
  <c r="V151" i="4"/>
  <c r="V259" i="4"/>
  <c r="V279" i="4"/>
  <c r="V44" i="4"/>
  <c r="W276" i="4"/>
  <c r="V85" i="4"/>
  <c r="V169" i="4"/>
  <c r="V230" i="4"/>
  <c r="V20" i="4"/>
  <c r="V268" i="4"/>
  <c r="V265" i="4"/>
  <c r="X18" i="4"/>
  <c r="V32" i="4"/>
  <c r="V272" i="4"/>
  <c r="V217" i="4"/>
  <c r="V67" i="4"/>
  <c r="V131" i="4"/>
  <c r="W36" i="4"/>
  <c r="V276" i="4"/>
  <c r="V56" i="4"/>
  <c r="X168" i="4"/>
  <c r="X212" i="4"/>
  <c r="X20" i="4"/>
  <c r="V161" i="4"/>
  <c r="V269" i="4"/>
  <c r="V82" i="4"/>
  <c r="V146" i="4"/>
  <c r="V210" i="4"/>
  <c r="V224" i="4"/>
  <c r="V208" i="4"/>
  <c r="W27" i="4"/>
  <c r="V47" i="4"/>
  <c r="W91" i="4"/>
  <c r="V111" i="4"/>
  <c r="V155" i="4"/>
  <c r="V219" i="4"/>
  <c r="V36" i="4"/>
  <c r="V121" i="4"/>
  <c r="X51" i="4"/>
  <c r="V140" i="4"/>
  <c r="V185" i="4"/>
  <c r="W106" i="4"/>
  <c r="V188" i="4"/>
  <c r="X42" i="4"/>
  <c r="V148" i="4"/>
  <c r="V137" i="4"/>
  <c r="V91" i="4"/>
  <c r="W155" i="4"/>
  <c r="V199" i="4"/>
  <c r="W219" i="4"/>
  <c r="V263" i="4"/>
  <c r="V283" i="4"/>
  <c r="V52" i="4"/>
  <c r="W64" i="4"/>
  <c r="V192" i="4"/>
  <c r="W264" i="4"/>
  <c r="X49" i="4"/>
  <c r="W177" i="4"/>
  <c r="W101" i="4"/>
  <c r="W165" i="4"/>
  <c r="X229" i="4"/>
  <c r="W261" i="4"/>
  <c r="W45" i="4"/>
  <c r="W77" i="4"/>
  <c r="X205" i="4"/>
  <c r="X241" i="4"/>
  <c r="W273" i="4"/>
  <c r="W66" i="4"/>
  <c r="W98" i="4"/>
  <c r="W130" i="4"/>
  <c r="W226" i="4"/>
  <c r="W12" i="4"/>
  <c r="X28" i="4"/>
  <c r="X44" i="4"/>
  <c r="X76" i="4"/>
  <c r="X124" i="4"/>
  <c r="W156" i="4"/>
  <c r="W188" i="4"/>
  <c r="X236" i="4"/>
  <c r="X252" i="4"/>
  <c r="X268" i="4"/>
  <c r="W17" i="4"/>
  <c r="W65" i="4"/>
  <c r="W81" i="4"/>
  <c r="W145" i="4"/>
  <c r="X177" i="4"/>
  <c r="X225" i="4"/>
  <c r="W241" i="4"/>
  <c r="X273" i="4"/>
  <c r="X66" i="4"/>
  <c r="X82" i="4"/>
  <c r="X114" i="4"/>
  <c r="X130" i="4"/>
  <c r="X146" i="4"/>
  <c r="X178" i="4"/>
  <c r="X210" i="4"/>
  <c r="X242" i="4"/>
  <c r="X258" i="4"/>
  <c r="W38" i="4"/>
  <c r="W198" i="4"/>
  <c r="W21" i="4"/>
  <c r="X133" i="4"/>
  <c r="X165" i="4"/>
  <c r="X181" i="4"/>
  <c r="X261" i="4"/>
  <c r="X102" i="4"/>
  <c r="X134" i="4"/>
  <c r="W166" i="4"/>
  <c r="W74" i="4"/>
  <c r="W170" i="4"/>
  <c r="W234" i="4"/>
  <c r="X88" i="4"/>
  <c r="X104" i="4"/>
  <c r="W200" i="4"/>
  <c r="X248" i="4"/>
  <c r="X264" i="4"/>
  <c r="X280" i="4"/>
  <c r="W109" i="4"/>
  <c r="X173" i="4"/>
  <c r="X221" i="4"/>
  <c r="W30" i="4"/>
  <c r="X78" i="4"/>
  <c r="X110" i="4"/>
  <c r="X142" i="4"/>
  <c r="X123" i="4"/>
  <c r="X155" i="4"/>
  <c r="W187" i="4"/>
  <c r="X219" i="4"/>
  <c r="W5" i="4"/>
  <c r="X5" i="4"/>
  <c r="X103" i="4" l="1"/>
  <c r="P18" i="4" a="1"/>
  <c r="P18" i="4" s="1"/>
  <c r="P94" i="4" a="1"/>
  <c r="P94" i="4" s="1"/>
  <c r="P187" i="4" a="1"/>
  <c r="P187" i="4" s="1"/>
  <c r="Q179" i="4" a="1"/>
  <c r="Q179" i="4" s="1"/>
  <c r="L104" i="4" a="1"/>
  <c r="L104" i="4" s="1"/>
  <c r="X21" i="4"/>
  <c r="P161" i="4" a="1"/>
  <c r="P161" i="4" s="1"/>
  <c r="L50" i="4" a="1"/>
  <c r="L50" i="4" s="1"/>
  <c r="P151" i="4" a="1"/>
  <c r="P151" i="4" s="1"/>
  <c r="L148" i="4" a="1"/>
  <c r="L148" i="4" s="1"/>
  <c r="M15" i="4" a="1"/>
  <c r="M15" i="4" s="1"/>
  <c r="L99" i="4" a="1"/>
  <c r="L99" i="4" s="1"/>
  <c r="L183" i="4" a="1"/>
  <c r="L183" i="4" s="1"/>
  <c r="W50" i="4"/>
  <c r="W9" i="4"/>
  <c r="L151" i="4" a="1"/>
  <c r="L151" i="4" s="1"/>
  <c r="M87" i="4" a="1"/>
  <c r="M87" i="4" s="1"/>
  <c r="M67" i="4" a="1"/>
  <c r="M67" i="4" s="1"/>
  <c r="L98" i="4" a="1"/>
  <c r="L98" i="4" s="1"/>
  <c r="W161" i="4"/>
  <c r="X7" i="4"/>
  <c r="N79" i="4" a="1"/>
  <c r="N79" i="4" s="1"/>
  <c r="N42" i="4" a="1"/>
  <c r="N42" i="4" s="1"/>
  <c r="P147" i="4" a="1"/>
  <c r="P147" i="4" s="1"/>
  <c r="M91" i="4" a="1"/>
  <c r="M91" i="4" s="1"/>
  <c r="R91" i="4" s="1"/>
  <c r="M143" i="4" a="1"/>
  <c r="M143" i="4" s="1"/>
  <c r="R143" i="4" s="1"/>
  <c r="W149" i="4"/>
  <c r="L167" i="4" a="1"/>
  <c r="L167" i="4" s="1"/>
  <c r="P194" i="4" a="1"/>
  <c r="P194" i="4" s="1"/>
  <c r="N7" i="4" a="1"/>
  <c r="N7" i="4" s="1"/>
  <c r="N26" i="4" a="1"/>
  <c r="N26" i="4" s="1"/>
  <c r="M23" i="4" a="1"/>
  <c r="M23" i="4" s="1"/>
  <c r="L113" i="4" a="1"/>
  <c r="L113" i="4" s="1"/>
  <c r="M69" i="4" a="1"/>
  <c r="M69" i="4" s="1"/>
  <c r="M64" i="4" a="1"/>
  <c r="M64" i="4" s="1"/>
  <c r="Q245" i="4" a="1"/>
  <c r="Q245" i="4" s="1"/>
  <c r="W113" i="4"/>
  <c r="W19" i="4"/>
  <c r="Q185" i="4" a="1"/>
  <c r="Q185" i="4" s="1"/>
  <c r="V149" i="4"/>
  <c r="P195" i="4" a="1"/>
  <c r="P195" i="4" s="1"/>
  <c r="P273" i="4" a="1"/>
  <c r="P273" i="4" s="1"/>
  <c r="R273" i="4" s="1"/>
  <c r="Q217" i="4" a="1"/>
  <c r="Q217" i="4" s="1"/>
  <c r="P52" i="4" a="1"/>
  <c r="P52" i="4" s="1"/>
  <c r="P55" i="4" a="1"/>
  <c r="P55" i="4" s="1"/>
  <c r="W176" i="4"/>
  <c r="P144" i="4" a="1"/>
  <c r="P144" i="4" s="1"/>
  <c r="R144" i="4" s="1"/>
  <c r="L111" i="4" a="1"/>
  <c r="L111" i="4" s="1"/>
  <c r="L48" i="4" a="1"/>
  <c r="L48" i="4" s="1"/>
  <c r="O114" i="4" a="1"/>
  <c r="O114" i="4" s="1"/>
  <c r="M76" i="4" a="1"/>
  <c r="M76" i="4" s="1"/>
  <c r="P191" i="4" a="1"/>
  <c r="P191" i="4" s="1"/>
  <c r="L168" i="4" a="1"/>
  <c r="L168" i="4" s="1"/>
  <c r="Q244" i="4" a="1"/>
  <c r="Q244" i="4" s="1"/>
  <c r="N50" i="4" a="1"/>
  <c r="N50" i="4" s="1"/>
  <c r="O135" i="4" a="1"/>
  <c r="O135" i="4" s="1"/>
  <c r="L127" i="4" a="1"/>
  <c r="L127" i="4" s="1"/>
  <c r="P158" i="4" a="1"/>
  <c r="P158" i="4" s="1"/>
  <c r="W275" i="4"/>
  <c r="P150" i="4" a="1"/>
  <c r="P150" i="4" s="1"/>
  <c r="W82" i="4"/>
  <c r="AB82" i="4" s="1"/>
  <c r="P115" i="4" a="1"/>
  <c r="P115" i="4" s="1"/>
  <c r="R115" i="4" s="1"/>
  <c r="Q252" i="4" a="1"/>
  <c r="Q252" i="4" s="1"/>
  <c r="R252" i="4" s="1"/>
  <c r="P155" i="4" a="1"/>
  <c r="P155" i="4" s="1"/>
  <c r="P138" i="4" a="1"/>
  <c r="P138" i="4" s="1"/>
  <c r="N29" i="4" a="1"/>
  <c r="N29" i="4" s="1"/>
  <c r="V127" i="4"/>
  <c r="N78" i="4" a="1"/>
  <c r="N78" i="4" s="1"/>
  <c r="P197" i="4" a="1"/>
  <c r="P197" i="4" s="1"/>
  <c r="P62" i="4" a="1"/>
  <c r="P62" i="4" s="1"/>
  <c r="P33" i="4" a="1"/>
  <c r="P33" i="4" s="1"/>
  <c r="Q178" i="4" a="1"/>
  <c r="Q178" i="4" s="1"/>
  <c r="P199" i="4" a="1"/>
  <c r="P199" i="4" s="1"/>
  <c r="R199" i="4" s="1"/>
  <c r="P25" i="4" a="1"/>
  <c r="P25" i="4" s="1"/>
  <c r="P50" i="4" a="1"/>
  <c r="P50" i="4" s="1"/>
  <c r="P148" i="4" a="1"/>
  <c r="P148" i="4" s="1"/>
  <c r="L195" i="4" a="1"/>
  <c r="L195" i="4" s="1"/>
  <c r="P288" i="4" a="1"/>
  <c r="P288" i="4" s="1"/>
  <c r="R288" i="4" s="1"/>
  <c r="V27" i="4"/>
  <c r="V135" i="4"/>
  <c r="M68" i="4" a="1"/>
  <c r="M68" i="4" s="1"/>
  <c r="R68" i="4" s="1"/>
  <c r="P101" i="4" a="1"/>
  <c r="P101" i="4" s="1"/>
  <c r="W151" i="4"/>
  <c r="V144" i="4"/>
  <c r="X65" i="4"/>
  <c r="Q249" i="4" a="1"/>
  <c r="Q249" i="4" s="1"/>
  <c r="P56" i="4" a="1"/>
  <c r="P56" i="4" s="1"/>
  <c r="X217" i="4"/>
  <c r="W52" i="4"/>
  <c r="Y52" i="4" s="1"/>
  <c r="W11" i="4"/>
  <c r="AA11" i="4" s="1"/>
  <c r="W51" i="4"/>
  <c r="X144" i="4"/>
  <c r="W49" i="4"/>
  <c r="Z49" i="4" s="1"/>
  <c r="P19" i="4" a="1"/>
  <c r="P19" i="4" s="1"/>
  <c r="W48" i="4"/>
  <c r="AA48" i="4" s="1"/>
  <c r="V114" i="4"/>
  <c r="P37" i="4" a="1"/>
  <c r="P37" i="4" s="1"/>
  <c r="W34" i="4"/>
  <c r="P136" i="4" a="1"/>
  <c r="P136" i="4" s="1"/>
  <c r="X4" i="4"/>
  <c r="W76" i="4"/>
  <c r="P7" i="4" a="1"/>
  <c r="P7" i="4" s="1"/>
  <c r="M18" i="4" a="1"/>
  <c r="M18" i="4" s="1"/>
  <c r="W111" i="4"/>
  <c r="P17" i="4" a="1"/>
  <c r="P17" i="4" s="1"/>
  <c r="V79" i="4"/>
  <c r="AA79" i="4" s="1"/>
  <c r="W75" i="4"/>
  <c r="V136" i="4"/>
  <c r="Q176" i="4" a="1"/>
  <c r="Q176" i="4" s="1"/>
  <c r="R176" i="4" s="1"/>
  <c r="P83" i="4" a="1"/>
  <c r="P83" i="4" s="1"/>
  <c r="P141" i="4" a="1"/>
  <c r="P141" i="4" s="1"/>
  <c r="P125" i="4" a="1"/>
  <c r="P125" i="4" s="1"/>
  <c r="V195" i="4"/>
  <c r="W33" i="4"/>
  <c r="N4" i="4" a="1"/>
  <c r="N4" i="4" s="1"/>
  <c r="M71" i="4" a="1"/>
  <c r="M71" i="4" s="1"/>
  <c r="Q39" i="4" a="1"/>
  <c r="Q39" i="4" s="1"/>
  <c r="Q113" i="4" a="1"/>
  <c r="Q113" i="4" s="1"/>
  <c r="W195" i="4"/>
  <c r="W28" i="4"/>
  <c r="X26" i="4"/>
  <c r="Z26" i="4" s="1"/>
  <c r="W39" i="4"/>
  <c r="Y39" i="4" s="1"/>
  <c r="W227" i="4"/>
  <c r="V116" i="4"/>
  <c r="Z116" i="4" s="1"/>
  <c r="M165" i="4" a="1"/>
  <c r="M165" i="4" s="1"/>
  <c r="V156" i="4"/>
  <c r="AA156" i="4" s="1"/>
  <c r="V78" i="4"/>
  <c r="X164" i="4"/>
  <c r="Q190" i="4" a="1"/>
  <c r="Q190" i="4" s="1"/>
  <c r="Q64" i="4" a="1"/>
  <c r="Q64" i="4" s="1"/>
  <c r="Q194" i="4" a="1"/>
  <c r="Q194" i="4" s="1"/>
  <c r="Q269" i="4" a="1"/>
  <c r="Q269" i="4" s="1"/>
  <c r="Q6" i="4" a="1"/>
  <c r="Q6" i="4" s="1"/>
  <c r="Q263" i="4" a="1"/>
  <c r="Q263" i="4" s="1"/>
  <c r="P103" i="4" a="1"/>
  <c r="P103" i="4" s="1"/>
  <c r="W135" i="4"/>
  <c r="P106" i="4" a="1"/>
  <c r="P106" i="4" s="1"/>
  <c r="Q136" i="4" a="1"/>
  <c r="Q136" i="4" s="1"/>
  <c r="X27" i="4"/>
  <c r="Q4" i="4" a="1"/>
  <c r="Q4" i="4" s="1"/>
  <c r="Q186" i="4" a="1"/>
  <c r="Q186" i="4" s="1"/>
  <c r="Q230" i="4" a="1"/>
  <c r="Q230" i="4" s="1"/>
  <c r="Q76" i="4" a="1"/>
  <c r="Q76" i="4" s="1"/>
  <c r="Q262" i="4" a="1"/>
  <c r="Q262" i="4" s="1"/>
  <c r="Q162" i="4" a="1"/>
  <c r="Q162" i="4" s="1"/>
  <c r="X218" i="4"/>
  <c r="Q73" i="4" a="1"/>
  <c r="Q73" i="4" s="1"/>
  <c r="Q214" i="4" a="1"/>
  <c r="Q214" i="4" s="1"/>
  <c r="W32" i="4"/>
  <c r="P258" i="4" a="1"/>
  <c r="P258" i="4" s="1"/>
  <c r="W88" i="4"/>
  <c r="P165" i="4" a="1"/>
  <c r="P165" i="4" s="1"/>
  <c r="P183" i="4" a="1"/>
  <c r="P183" i="4" s="1"/>
  <c r="W168" i="4"/>
  <c r="Z168" i="4" s="1"/>
  <c r="P229" i="4" a="1"/>
  <c r="P229" i="4" s="1"/>
  <c r="P14" i="4" a="1"/>
  <c r="P14" i="4" s="1"/>
  <c r="P189" i="4" a="1"/>
  <c r="P189" i="4" s="1"/>
  <c r="P281" i="4" a="1"/>
  <c r="P281" i="4" s="1"/>
  <c r="R281" i="4" s="1"/>
  <c r="W4" i="4"/>
  <c r="X37" i="4"/>
  <c r="X50" i="4"/>
  <c r="W215" i="4"/>
  <c r="Z215" i="4" s="1"/>
  <c r="W139" i="4"/>
  <c r="W271" i="4"/>
  <c r="AA271" i="4" s="1"/>
  <c r="W18" i="4"/>
  <c r="X288" i="4"/>
  <c r="W279" i="4"/>
  <c r="AB279" i="4" s="1"/>
  <c r="P81" i="4" a="1"/>
  <c r="P81" i="4" s="1"/>
  <c r="R81" i="4" s="1"/>
  <c r="Q253" i="4" a="1"/>
  <c r="Q253" i="4" s="1"/>
  <c r="W16" i="4"/>
  <c r="AA16" i="4" s="1"/>
  <c r="W131" i="4"/>
  <c r="X188" i="4"/>
  <c r="P88" i="4" a="1"/>
  <c r="P88" i="4" s="1"/>
  <c r="Q184" i="4" a="1"/>
  <c r="Q184" i="4" s="1"/>
  <c r="R184" i="4" s="1"/>
  <c r="Q203" i="4" a="1"/>
  <c r="Q203" i="4" s="1"/>
  <c r="R203" i="4" s="1"/>
  <c r="Q171" i="4" a="1"/>
  <c r="Q171" i="4" s="1"/>
  <c r="X194" i="4"/>
  <c r="AB194" i="4" s="1"/>
  <c r="X136" i="4"/>
  <c r="P113" i="4" a="1"/>
  <c r="P113" i="4" s="1"/>
  <c r="X14" i="4"/>
  <c r="AA14" i="4" s="1"/>
  <c r="X56" i="4"/>
  <c r="P32" i="4" a="1"/>
  <c r="P32" i="4" s="1"/>
  <c r="P190" i="4" a="1"/>
  <c r="P190" i="4" s="1"/>
  <c r="X197" i="4"/>
  <c r="P71" i="4" a="1"/>
  <c r="P71" i="4" s="1"/>
  <c r="P160" i="4" a="1"/>
  <c r="P160" i="4" s="1"/>
  <c r="X249" i="4"/>
  <c r="W99" i="4"/>
  <c r="Z99" i="4" s="1"/>
  <c r="W7" i="4"/>
  <c r="X138" i="4"/>
  <c r="X101" i="4"/>
  <c r="AA101" i="4" s="1"/>
  <c r="X277" i="4"/>
  <c r="P120" i="4" a="1"/>
  <c r="P120" i="4" s="1"/>
  <c r="R120" i="4" s="1"/>
  <c r="Q259" i="4" a="1"/>
  <c r="Q259" i="4" s="1"/>
  <c r="P162" i="4" a="1"/>
  <c r="P162" i="4" s="1"/>
  <c r="P198" i="4" a="1"/>
  <c r="P198" i="4" s="1"/>
  <c r="P6" i="4" a="1"/>
  <c r="P6" i="4" s="1"/>
  <c r="P60" i="4" a="1"/>
  <c r="P60" i="4" s="1"/>
  <c r="P23" i="4" a="1"/>
  <c r="P23" i="4" s="1"/>
  <c r="P133" i="4" a="1"/>
  <c r="P133" i="4" s="1"/>
  <c r="R133" i="4" s="1"/>
  <c r="P107" i="4" a="1"/>
  <c r="P107" i="4" s="1"/>
  <c r="R107" i="4" s="1"/>
  <c r="P140" i="4" a="1"/>
  <c r="P140" i="4" s="1"/>
  <c r="P76" i="4" a="1"/>
  <c r="P76" i="4" s="1"/>
  <c r="Q182" i="4" a="1"/>
  <c r="Q182" i="4" s="1"/>
  <c r="Q173" i="4" a="1"/>
  <c r="Q173" i="4" s="1"/>
  <c r="R173" i="4" s="1"/>
  <c r="P64" i="4" a="1"/>
  <c r="P64" i="4" s="1"/>
  <c r="Q181" i="4" a="1"/>
  <c r="Q181" i="4" s="1"/>
  <c r="R181" i="4" s="1"/>
  <c r="Q170" i="4" a="1"/>
  <c r="Q170" i="4" s="1"/>
  <c r="W160" i="4"/>
  <c r="AB160" i="4" s="1"/>
  <c r="Q169" i="4" a="1"/>
  <c r="Q169" i="4" s="1"/>
  <c r="P134" i="4" a="1"/>
  <c r="P134" i="4" s="1"/>
  <c r="W105" i="4"/>
  <c r="P75" i="4" a="1"/>
  <c r="P75" i="4" s="1"/>
  <c r="R75" i="4" s="1"/>
  <c r="P261" i="4" a="1"/>
  <c r="P261" i="4" s="1"/>
  <c r="L106" i="4" a="1"/>
  <c r="L106" i="4" s="1"/>
  <c r="W67" i="4"/>
  <c r="Z67" i="4" s="1"/>
  <c r="W22" i="4"/>
  <c r="AA22" i="4" s="1"/>
  <c r="O243" i="4" a="1"/>
  <c r="O243" i="4" s="1"/>
  <c r="Q174" i="4" a="1"/>
  <c r="Q174" i="4" s="1"/>
  <c r="P178" i="4" a="1"/>
  <c r="P178" i="4" s="1"/>
  <c r="P124" i="4" a="1"/>
  <c r="P124" i="4" s="1"/>
  <c r="R124" i="4" s="1"/>
  <c r="W53" i="4"/>
  <c r="AB53" i="4" s="1"/>
  <c r="P34" i="4" a="1"/>
  <c r="P34" i="4" s="1"/>
  <c r="R34" i="4" s="1"/>
  <c r="P226" i="4" a="1"/>
  <c r="P226" i="4" s="1"/>
  <c r="R226" i="4" s="1"/>
  <c r="P135" i="4" a="1"/>
  <c r="P135" i="4" s="1"/>
  <c r="P267" i="4" a="1"/>
  <c r="P267" i="4" s="1"/>
  <c r="P167" i="4" a="1"/>
  <c r="P167" i="4" s="1"/>
  <c r="P251" i="4" a="1"/>
  <c r="P251" i="4" s="1"/>
  <c r="R251" i="4" s="1"/>
  <c r="P100" i="4" a="1"/>
  <c r="P100" i="4" s="1"/>
  <c r="R100" i="4" s="1"/>
  <c r="U100" i="4" s="1"/>
  <c r="P38" i="4" a="1"/>
  <c r="P38" i="4" s="1"/>
  <c r="R38" i="4" s="1"/>
  <c r="W258" i="4"/>
  <c r="Z258" i="4" s="1"/>
  <c r="P152" i="4" a="1"/>
  <c r="P152" i="4" s="1"/>
  <c r="P222" i="4" a="1"/>
  <c r="P222" i="4" s="1"/>
  <c r="R222" i="4" s="1"/>
  <c r="P114" i="4" a="1"/>
  <c r="P114" i="4" s="1"/>
  <c r="P209" i="4" a="1"/>
  <c r="P209" i="4" s="1"/>
  <c r="R209" i="4" s="1"/>
  <c r="P48" i="4" a="1"/>
  <c r="P48" i="4" s="1"/>
  <c r="X75" i="4"/>
  <c r="P263" i="4" a="1"/>
  <c r="P263" i="4" s="1"/>
  <c r="P89" i="4" a="1"/>
  <c r="P89" i="4" s="1"/>
  <c r="P145" i="4" a="1"/>
  <c r="P145" i="4" s="1"/>
  <c r="P57" i="4" a="1"/>
  <c r="P57" i="4" s="1"/>
  <c r="R57" i="4" s="1"/>
  <c r="W85" i="4"/>
  <c r="Y85" i="4" s="1"/>
  <c r="Q54" i="4" a="1"/>
  <c r="Q54" i="4" s="1"/>
  <c r="Q89" i="4" a="1"/>
  <c r="Q89" i="4" s="1"/>
  <c r="Q102" i="4" a="1"/>
  <c r="Q102" i="4" s="1"/>
  <c r="Q117" i="4" a="1"/>
  <c r="Q117" i="4" s="1"/>
  <c r="Q60" i="4" a="1"/>
  <c r="Q60" i="4" s="1"/>
  <c r="Q83" i="4" a="1"/>
  <c r="Q83" i="4" s="1"/>
  <c r="P275" i="4" a="1"/>
  <c r="P275" i="4" s="1"/>
  <c r="P179" i="4" a="1"/>
  <c r="P179" i="4" s="1"/>
  <c r="X147" i="4"/>
  <c r="P5" i="4" a="1"/>
  <c r="P5" i="4" s="1"/>
  <c r="P44" i="4" a="1"/>
  <c r="P44" i="4" s="1"/>
  <c r="P231" i="4" a="1"/>
  <c r="P231" i="4" s="1"/>
  <c r="R231" i="4" s="1"/>
  <c r="P69" i="4" a="1"/>
  <c r="P69" i="4" s="1"/>
  <c r="W73" i="4"/>
  <c r="AA73" i="4" s="1"/>
  <c r="Q150" i="4" a="1"/>
  <c r="Q150" i="4" s="1"/>
  <c r="Q213" i="4" a="1"/>
  <c r="Q213" i="4" s="1"/>
  <c r="X202" i="4"/>
  <c r="Q216" i="4" a="1"/>
  <c r="Q216" i="4" s="1"/>
  <c r="Q201" i="4" a="1"/>
  <c r="Q201" i="4" s="1"/>
  <c r="R201" i="4" s="1"/>
  <c r="Q44" i="4" a="1"/>
  <c r="Q44" i="4" s="1"/>
  <c r="X109" i="4"/>
  <c r="AA109" i="4" s="1"/>
  <c r="Q154" i="4" a="1"/>
  <c r="Q154" i="4" s="1"/>
  <c r="Q270" i="4" a="1"/>
  <c r="Q270" i="4" s="1"/>
  <c r="Q142" i="4" a="1"/>
  <c r="Q142" i="4" s="1"/>
  <c r="R142" i="4" s="1"/>
  <c r="W142" i="4"/>
  <c r="AA142" i="4" s="1"/>
  <c r="Q110" i="4" a="1"/>
  <c r="Q110" i="4" s="1"/>
  <c r="R110" i="4" s="1"/>
  <c r="Q157" i="4" a="1"/>
  <c r="Q157" i="4" s="1"/>
  <c r="R157" i="4" s="1"/>
  <c r="Q109" i="4" a="1"/>
  <c r="Q109" i="4" s="1"/>
  <c r="R109" i="4" s="1"/>
  <c r="Q140" i="4" a="1"/>
  <c r="Q140" i="4" s="1"/>
  <c r="Q268" i="4" a="1"/>
  <c r="Q268" i="4" s="1"/>
  <c r="R268" i="4" s="1"/>
  <c r="Q202" i="4" a="1"/>
  <c r="Q202" i="4" s="1"/>
  <c r="W267" i="4"/>
  <c r="AA267" i="4" s="1"/>
  <c r="Q195" i="4" a="1"/>
  <c r="Q195" i="4" s="1"/>
  <c r="W167" i="4"/>
  <c r="X234" i="4"/>
  <c r="W78" i="4"/>
  <c r="X262" i="4"/>
  <c r="AA262" i="4" s="1"/>
  <c r="P283" i="4" a="1"/>
  <c r="P283" i="4" s="1"/>
  <c r="R283" i="4" s="1"/>
  <c r="P185" i="4" a="1"/>
  <c r="P185" i="4" s="1"/>
  <c r="R185" i="4" s="1"/>
  <c r="Q198" i="4" a="1"/>
  <c r="Q198" i="4" s="1"/>
  <c r="O36" i="4" a="1"/>
  <c r="O36" i="4" s="1"/>
  <c r="R36" i="4" s="1"/>
  <c r="O19" i="4" a="1"/>
  <c r="O19" i="4" s="1"/>
  <c r="P243" i="4" a="1"/>
  <c r="P243" i="4" s="1"/>
  <c r="X259" i="4"/>
  <c r="Z259" i="4" s="1"/>
  <c r="P163" i="4" a="1"/>
  <c r="P163" i="4" s="1"/>
  <c r="O33" i="4" a="1"/>
  <c r="O33" i="4" s="1"/>
  <c r="P137" i="4" a="1"/>
  <c r="P137" i="4" s="1"/>
  <c r="L135" i="4" a="1"/>
  <c r="L135" i="4" s="1"/>
  <c r="W150" i="4"/>
  <c r="Q189" i="4" a="1"/>
  <c r="Q189" i="4" s="1"/>
  <c r="P41" i="4" a="1"/>
  <c r="P41" i="4" s="1"/>
  <c r="R41" i="4" s="1"/>
  <c r="X74" i="4"/>
  <c r="AB74" i="4" s="1"/>
  <c r="X265" i="4"/>
  <c r="AA265" i="4" s="1"/>
  <c r="P186" i="4" a="1"/>
  <c r="P186" i="4" s="1"/>
  <c r="O287" i="4" a="1"/>
  <c r="O287" i="4" s="1"/>
  <c r="X291" i="4"/>
  <c r="Z291" i="4" s="1"/>
  <c r="W169" i="4"/>
  <c r="AA169" i="4" s="1"/>
  <c r="X201" i="4"/>
  <c r="AB201" i="4" s="1"/>
  <c r="X115" i="4"/>
  <c r="Z115" i="4" s="1"/>
  <c r="P246" i="4" a="1"/>
  <c r="P246" i="4" s="1"/>
  <c r="Q118" i="4" a="1"/>
  <c r="Q118" i="4" s="1"/>
  <c r="W134" i="4"/>
  <c r="AB134" i="4" s="1"/>
  <c r="M114" i="4" a="1"/>
  <c r="M114" i="4" s="1"/>
  <c r="X230" i="4"/>
  <c r="Y230" i="4" s="1"/>
  <c r="X170" i="4"/>
  <c r="Z170" i="4" s="1"/>
  <c r="N159" i="4" a="1"/>
  <c r="N159" i="4" s="1"/>
  <c r="N147" i="4" a="1"/>
  <c r="N147" i="4" s="1"/>
  <c r="N161" i="4" a="1"/>
  <c r="N161" i="4" s="1"/>
  <c r="R161" i="4" s="1"/>
  <c r="M191" i="4" a="1"/>
  <c r="M191" i="4" s="1"/>
  <c r="R191" i="4" s="1"/>
  <c r="M119" i="4" a="1"/>
  <c r="M119" i="4" s="1"/>
  <c r="R119" i="4" s="1"/>
  <c r="X245" i="4"/>
  <c r="Z245" i="4" s="1"/>
  <c r="P289" i="4" a="1"/>
  <c r="P289" i="4" s="1"/>
  <c r="R289" i="4" s="1"/>
  <c r="N127" i="4" a="1"/>
  <c r="N127" i="4" s="1"/>
  <c r="P219" i="4" a="1"/>
  <c r="P219" i="4" s="1"/>
  <c r="R219" i="4" s="1"/>
  <c r="W268" i="4"/>
  <c r="AA268" i="4" s="1"/>
  <c r="P126" i="4" a="1"/>
  <c r="P126" i="4" s="1"/>
  <c r="W107" i="4"/>
  <c r="AA107" i="4" s="1"/>
  <c r="X263" i="4"/>
  <c r="AB263" i="4" s="1"/>
  <c r="W189" i="4"/>
  <c r="Y189" i="4" s="1"/>
  <c r="X166" i="4"/>
  <c r="AB166" i="4" s="1"/>
  <c r="P278" i="4" a="1"/>
  <c r="P278" i="4" s="1"/>
  <c r="X45" i="4"/>
  <c r="Z45" i="4" s="1"/>
  <c r="X253" i="4"/>
  <c r="AA253" i="4" s="1"/>
  <c r="X233" i="4"/>
  <c r="AB233" i="4" s="1"/>
  <c r="V59" i="4"/>
  <c r="W158" i="4"/>
  <c r="Z158" i="4" s="1"/>
  <c r="X232" i="4"/>
  <c r="Z232" i="4" s="1"/>
  <c r="P26" i="4" a="1"/>
  <c r="P26" i="4" s="1"/>
  <c r="X206" i="4"/>
  <c r="Z206" i="4" s="1"/>
  <c r="X220" i="4"/>
  <c r="Z220" i="4" s="1"/>
  <c r="W248" i="4"/>
  <c r="Z248" i="4" s="1"/>
  <c r="M83" i="4" a="1"/>
  <c r="M83" i="4" s="1"/>
  <c r="X61" i="4"/>
  <c r="Z61" i="4" s="1"/>
  <c r="W110" i="4"/>
  <c r="AA110" i="4" s="1"/>
  <c r="P282" i="4" a="1"/>
  <c r="P282" i="4" s="1"/>
  <c r="W83" i="4"/>
  <c r="P13" i="4" a="1"/>
  <c r="P13" i="4" s="1"/>
  <c r="P270" i="4" a="1"/>
  <c r="P270" i="4" s="1"/>
  <c r="P291" i="4" a="1"/>
  <c r="P291" i="4" s="1"/>
  <c r="R291" i="4" s="1"/>
  <c r="M149" i="4" a="1"/>
  <c r="M149" i="4" s="1"/>
  <c r="M95" i="4" a="1"/>
  <c r="M95" i="4" s="1"/>
  <c r="N179" i="4" a="1"/>
  <c r="N179" i="4" s="1"/>
  <c r="P182" i="4" a="1"/>
  <c r="P182" i="4" s="1"/>
  <c r="M90" i="4" a="1"/>
  <c r="M90" i="4" s="1"/>
  <c r="P285" i="4" a="1"/>
  <c r="P285" i="4" s="1"/>
  <c r="R285" i="4" s="1"/>
  <c r="P279" i="4" a="1"/>
  <c r="P279" i="4" s="1"/>
  <c r="R279" i="4" s="1"/>
  <c r="M77" i="4" a="1"/>
  <c r="M77" i="4" s="1"/>
  <c r="X285" i="4"/>
  <c r="Y285" i="4" s="1"/>
  <c r="M274" i="4" a="1"/>
  <c r="M274" i="4" s="1"/>
  <c r="R274" i="4" s="1"/>
  <c r="P269" i="4" a="1"/>
  <c r="P269" i="4" s="1"/>
  <c r="R269" i="4" s="1"/>
  <c r="P265" i="4" a="1"/>
  <c r="P265" i="4" s="1"/>
  <c r="R265" i="4" s="1"/>
  <c r="N183" i="4" a="1"/>
  <c r="N183" i="4" s="1"/>
  <c r="M147" i="4" a="1"/>
  <c r="M147" i="4" s="1"/>
  <c r="P277" i="4" a="1"/>
  <c r="P277" i="4" s="1"/>
  <c r="R277" i="4" s="1"/>
  <c r="P262" i="4" a="1"/>
  <c r="P262" i="4" s="1"/>
  <c r="R262" i="4" s="1"/>
  <c r="M82" i="4" a="1"/>
  <c r="M82" i="4" s="1"/>
  <c r="M127" i="4" a="1"/>
  <c r="M127" i="4" s="1"/>
  <c r="X254" i="4"/>
  <c r="W191" i="4"/>
  <c r="Z191" i="4" s="1"/>
  <c r="M63" i="4" a="1"/>
  <c r="M63" i="4" s="1"/>
  <c r="M129" i="4" a="1"/>
  <c r="M129" i="4" s="1"/>
  <c r="P286" i="4" a="1"/>
  <c r="P286" i="4" s="1"/>
  <c r="R286" i="4" s="1"/>
  <c r="P74" i="4" a="1"/>
  <c r="P74" i="4" s="1"/>
  <c r="R74" i="4" s="1"/>
  <c r="P248" i="4" a="1"/>
  <c r="P248" i="4" s="1"/>
  <c r="R248" i="4" s="1"/>
  <c r="P77" i="4" a="1"/>
  <c r="P77" i="4" s="1"/>
  <c r="W147" i="4"/>
  <c r="P250" i="4" a="1"/>
  <c r="P250" i="4" s="1"/>
  <c r="P22" i="4" a="1"/>
  <c r="P22" i="4" s="1"/>
  <c r="R22" i="4" s="1"/>
  <c r="P78" i="4" a="1"/>
  <c r="P78" i="4" s="1"/>
  <c r="R78" i="4" s="1"/>
  <c r="O83" i="4" a="1"/>
  <c r="O83" i="4" s="1"/>
  <c r="P98" i="4" a="1"/>
  <c r="P98" i="4" s="1"/>
  <c r="R98" i="4" s="1"/>
  <c r="O95" i="4" a="1"/>
  <c r="O95" i="4" s="1"/>
  <c r="O223" i="4" a="1"/>
  <c r="O223" i="4" s="1"/>
  <c r="X286" i="4"/>
  <c r="AB286" i="4" s="1"/>
  <c r="X125" i="4"/>
  <c r="AB125" i="4" s="1"/>
  <c r="P253" i="4" a="1"/>
  <c r="P253" i="4" s="1"/>
  <c r="P154" i="4" a="1"/>
  <c r="P154" i="4" s="1"/>
  <c r="P122" i="4" a="1"/>
  <c r="P122" i="4" s="1"/>
  <c r="P21" i="4" a="1"/>
  <c r="P21" i="4" s="1"/>
  <c r="P266" i="4" a="1"/>
  <c r="P266" i="4" s="1"/>
  <c r="R266" i="4" s="1"/>
  <c r="P232" i="4" a="1"/>
  <c r="P232" i="4" s="1"/>
  <c r="R232" i="4" s="1"/>
  <c r="X95" i="4"/>
  <c r="P216" i="4" a="1"/>
  <c r="P216" i="4" s="1"/>
  <c r="P238" i="4" a="1"/>
  <c r="P238" i="4" s="1"/>
  <c r="R238" i="4" s="1"/>
  <c r="P214" i="4" a="1"/>
  <c r="P214" i="4" s="1"/>
  <c r="R214" i="4" s="1"/>
  <c r="Q149" i="4" a="1"/>
  <c r="Q149" i="4" s="1"/>
  <c r="P233" i="4" a="1"/>
  <c r="P233" i="4" s="1"/>
  <c r="R233" i="4" s="1"/>
  <c r="X97" i="4"/>
  <c r="Z97" i="4" s="1"/>
  <c r="W173" i="4"/>
  <c r="Z173" i="4" s="1"/>
  <c r="V29" i="4"/>
  <c r="Q141" i="4" a="1"/>
  <c r="Q141" i="4" s="1"/>
  <c r="Q125" i="4" a="1"/>
  <c r="Q125" i="4" s="1"/>
  <c r="R125" i="4" s="1"/>
  <c r="Q134" i="4" a="1"/>
  <c r="Q134" i="4" s="1"/>
  <c r="W126" i="4"/>
  <c r="Z126" i="4" s="1"/>
  <c r="AB177" i="4"/>
  <c r="W35" i="4"/>
  <c r="Z35" i="4" s="1"/>
  <c r="Q90" i="4" a="1"/>
  <c r="Q90" i="4" s="1"/>
  <c r="P227" i="4" a="1"/>
  <c r="P227" i="4" s="1"/>
  <c r="Q160" i="4" a="1"/>
  <c r="Q160" i="4" s="1"/>
  <c r="P259" i="4" a="1"/>
  <c r="P259" i="4" s="1"/>
  <c r="R259" i="4" s="1"/>
  <c r="X186" i="4"/>
  <c r="Y186" i="4" s="1"/>
  <c r="P254" i="4" a="1"/>
  <c r="P254" i="4" s="1"/>
  <c r="Q58" i="4" a="1"/>
  <c r="Q58" i="4" s="1"/>
  <c r="L275" i="4" a="1"/>
  <c r="L275" i="4" s="1"/>
  <c r="P234" i="4" a="1"/>
  <c r="P234" i="4" s="1"/>
  <c r="Q138" i="4" a="1"/>
  <c r="Q138" i="4" s="1"/>
  <c r="R138" i="4" s="1"/>
  <c r="Q137" i="4" a="1"/>
  <c r="Q137" i="4" s="1"/>
  <c r="Q278" i="4" a="1"/>
  <c r="Q278" i="4" s="1"/>
  <c r="N211" i="4" a="1"/>
  <c r="N211" i="4" s="1"/>
  <c r="Q158" i="4" a="1"/>
  <c r="Q158" i="4" s="1"/>
  <c r="P245" i="4" a="1"/>
  <c r="P245" i="4" s="1"/>
  <c r="R245" i="4" s="1"/>
  <c r="Q163" i="4" a="1"/>
  <c r="Q163" i="4" s="1"/>
  <c r="X269" i="4"/>
  <c r="Y269" i="4" s="1"/>
  <c r="V167" i="4"/>
  <c r="Q246" i="4" a="1"/>
  <c r="Q246" i="4" s="1"/>
  <c r="Q131" i="4" a="1"/>
  <c r="Q131" i="4" s="1"/>
  <c r="R131" i="4" s="1"/>
  <c r="Q126" i="4" a="1"/>
  <c r="Q126" i="4" s="1"/>
  <c r="W127" i="4"/>
  <c r="Y127" i="4" s="1"/>
  <c r="W114" i="4"/>
  <c r="AA114" i="4" s="1"/>
  <c r="X161" i="4"/>
  <c r="Z161" i="4" s="1"/>
  <c r="P237" i="4" a="1"/>
  <c r="P237" i="4" s="1"/>
  <c r="P218" i="4" a="1"/>
  <c r="P218" i="4" s="1"/>
  <c r="P102" i="4" a="1"/>
  <c r="P102" i="4" s="1"/>
  <c r="R102" i="4" s="1"/>
  <c r="P61" i="4" a="1"/>
  <c r="P61" i="4" s="1"/>
  <c r="P221" i="4" a="1"/>
  <c r="P221" i="4" s="1"/>
  <c r="P73" i="4" a="1"/>
  <c r="P73" i="4" s="1"/>
  <c r="R73" i="4" s="1"/>
  <c r="M167" i="4" a="1"/>
  <c r="M167" i="4" s="1"/>
  <c r="R167" i="4" s="1"/>
  <c r="V202" i="4"/>
  <c r="L21" i="4" a="1"/>
  <c r="L21" i="4" s="1"/>
  <c r="X31" i="4"/>
  <c r="L59" i="4" a="1"/>
  <c r="L59" i="4" s="1"/>
  <c r="R59" i="4" s="1"/>
  <c r="P35" i="4" a="1"/>
  <c r="P35" i="4" s="1"/>
  <c r="P65" i="4" a="1"/>
  <c r="P65" i="4" s="1"/>
  <c r="L254" i="4" a="1"/>
  <c r="L254" i="4" s="1"/>
  <c r="V254" i="4"/>
  <c r="L234" i="4" a="1"/>
  <c r="L234" i="4" s="1"/>
  <c r="O211" i="4" a="1"/>
  <c r="O211" i="4" s="1"/>
  <c r="L211" i="4" a="1"/>
  <c r="L211" i="4" s="1"/>
  <c r="L37" i="4" a="1"/>
  <c r="L37" i="4" s="1"/>
  <c r="R37" i="4" s="1"/>
  <c r="X93" i="4"/>
  <c r="AA93" i="4" s="1"/>
  <c r="M170" i="4" a="1"/>
  <c r="M170" i="4" s="1"/>
  <c r="P206" i="4" a="1"/>
  <c r="P206" i="4" s="1"/>
  <c r="R206" i="4" s="1"/>
  <c r="P90" i="4" a="1"/>
  <c r="P90" i="4" s="1"/>
  <c r="L227" i="4" a="1"/>
  <c r="L227" i="4" s="1"/>
  <c r="P93" i="4" a="1"/>
  <c r="P93" i="4" s="1"/>
  <c r="R93" i="4" s="1"/>
  <c r="P220" i="4" a="1"/>
  <c r="P220" i="4" s="1"/>
  <c r="R220" i="4" s="1"/>
  <c r="P45" i="4" a="1"/>
  <c r="P45" i="4" s="1"/>
  <c r="R45" i="4" s="1"/>
  <c r="L202" i="4" a="1"/>
  <c r="L202" i="4" s="1"/>
  <c r="L282" i="4" a="1"/>
  <c r="L282" i="4" s="1"/>
  <c r="L287" i="4" a="1"/>
  <c r="L287" i="4" s="1"/>
  <c r="X29" i="4"/>
  <c r="P29" i="4" a="1"/>
  <c r="P29" i="4" s="1"/>
  <c r="W255" i="4"/>
  <c r="AB255" i="4" s="1"/>
  <c r="L225" i="4" a="1"/>
  <c r="L225" i="4" s="1"/>
  <c r="P166" i="4" a="1"/>
  <c r="P166" i="4" s="1"/>
  <c r="R166" i="4" s="1"/>
  <c r="L26" i="4" a="1"/>
  <c r="L26" i="4" s="1"/>
  <c r="L218" i="4" a="1"/>
  <c r="L218" i="4" s="1"/>
  <c r="W95" i="4"/>
  <c r="M154" i="4" a="1"/>
  <c r="M154" i="4" s="1"/>
  <c r="P225" i="4" a="1"/>
  <c r="P225" i="4" s="1"/>
  <c r="L25" i="4" a="1"/>
  <c r="L25" i="4" s="1"/>
  <c r="P58" i="4" a="1"/>
  <c r="P58" i="4" s="1"/>
  <c r="L35" i="4" a="1"/>
  <c r="L35" i="4" s="1"/>
  <c r="P118" i="4" a="1"/>
  <c r="P118" i="4" s="1"/>
  <c r="M159" i="4" a="1"/>
  <c r="M159" i="4" s="1"/>
  <c r="R159" i="4" s="1"/>
  <c r="N97" i="4" a="1"/>
  <c r="N97" i="4" s="1"/>
  <c r="R97" i="4" s="1"/>
  <c r="L19" i="4" a="1"/>
  <c r="L19" i="4" s="1"/>
  <c r="V37" i="4"/>
  <c r="Y37" i="4" s="1"/>
  <c r="P85" i="4" a="1"/>
  <c r="P85" i="4" s="1"/>
  <c r="R85" i="4" s="1"/>
  <c r="P117" i="4" a="1"/>
  <c r="P117" i="4" s="1"/>
  <c r="R117" i="4" s="1"/>
  <c r="P86" i="4" a="1"/>
  <c r="P86" i="4" s="1"/>
  <c r="R86" i="4" s="1"/>
  <c r="Q26" i="4" a="1"/>
  <c r="Q26" i="4" s="1"/>
  <c r="P105" i="4" a="1"/>
  <c r="P105" i="4" s="1"/>
  <c r="R105" i="4" s="1"/>
  <c r="P53" i="4" a="1"/>
  <c r="P53" i="4" s="1"/>
  <c r="P205" i="4" a="1"/>
  <c r="P205" i="4" s="1"/>
  <c r="R205" i="4" s="1"/>
  <c r="P230" i="4" a="1"/>
  <c r="P230" i="4" s="1"/>
  <c r="R230" i="4" s="1"/>
  <c r="L33" i="4" a="1"/>
  <c r="L33" i="4" s="1"/>
  <c r="L255" i="4" a="1"/>
  <c r="L255" i="4" s="1"/>
  <c r="R255" i="4" s="1"/>
  <c r="X159" i="4"/>
  <c r="P99" i="4" a="1"/>
  <c r="P99" i="4" s="1"/>
  <c r="R99" i="4" s="1"/>
  <c r="P54" i="4" a="1"/>
  <c r="P54" i="4" s="1"/>
  <c r="R54" i="4" s="1"/>
  <c r="L29" i="4" a="1"/>
  <c r="L29" i="4" s="1"/>
  <c r="P67" i="4" a="1"/>
  <c r="P67" i="4" s="1"/>
  <c r="R67" i="4" s="1"/>
  <c r="L31" i="4" a="1"/>
  <c r="L31" i="4" s="1"/>
  <c r="R31" i="4" s="1"/>
  <c r="N223" i="4" a="1"/>
  <c r="N223" i="4" s="1"/>
  <c r="N263" i="4" a="1"/>
  <c r="N263" i="4" s="1"/>
  <c r="V234" i="4"/>
  <c r="R284" i="4"/>
  <c r="U284" i="4" s="1"/>
  <c r="X19" i="4"/>
  <c r="AA19" i="4" s="1"/>
  <c r="M275" i="4" a="1"/>
  <c r="M275" i="4" s="1"/>
  <c r="X251" i="4"/>
  <c r="Z251" i="4" s="1"/>
  <c r="W31" i="4"/>
  <c r="L170" i="4" a="1"/>
  <c r="L170" i="4" s="1"/>
  <c r="Q282" i="4" a="1"/>
  <c r="Q282" i="4" s="1"/>
  <c r="V211" i="4"/>
  <c r="Y211" i="4" s="1"/>
  <c r="L63" i="4" a="1"/>
  <c r="L63" i="4" s="1"/>
  <c r="Q250" i="4" a="1"/>
  <c r="Q250" i="4" s="1"/>
  <c r="V21" i="4"/>
  <c r="AA21" i="4" s="1"/>
  <c r="AA123" i="4"/>
  <c r="X36" i="4"/>
  <c r="Y36" i="4" s="1"/>
  <c r="M26" i="4" a="1"/>
  <c r="M26" i="4" s="1"/>
  <c r="W159" i="4"/>
  <c r="L82" i="4" a="1"/>
  <c r="L82" i="4" s="1"/>
  <c r="V90" i="4"/>
  <c r="AB90" i="4" s="1"/>
  <c r="X33" i="4"/>
  <c r="AA33" i="4" s="1"/>
  <c r="Q122" i="4" a="1"/>
  <c r="Q122" i="4" s="1"/>
  <c r="X58" i="4"/>
  <c r="AB58" i="4" s="1"/>
  <c r="Q237" i="4" a="1"/>
  <c r="Q237" i="4" s="1"/>
  <c r="L77" i="4" a="1"/>
  <c r="L77" i="4" s="1"/>
  <c r="V154" i="4"/>
  <c r="Y154" i="4" s="1"/>
  <c r="M227" i="4" a="1"/>
  <c r="M227" i="4" s="1"/>
  <c r="Q13" i="4" a="1"/>
  <c r="Q13" i="4" s="1"/>
  <c r="R13" i="4" s="1"/>
  <c r="Q221" i="4" a="1"/>
  <c r="Q221" i="4" s="1"/>
  <c r="O179" i="4" a="1"/>
  <c r="O179" i="4" s="1"/>
  <c r="M287" i="4" a="1"/>
  <c r="M287" i="4" s="1"/>
  <c r="X238" i="4"/>
  <c r="Z238" i="4" s="1"/>
  <c r="X243" i="4"/>
  <c r="AA243" i="4" s="1"/>
  <c r="X224" i="4"/>
  <c r="AA224" i="4" s="1"/>
  <c r="L129" i="4" a="1"/>
  <c r="L129" i="4" s="1"/>
  <c r="X157" i="4"/>
  <c r="AA157" i="4" s="1"/>
  <c r="X83" i="4"/>
  <c r="L149" i="4" a="1"/>
  <c r="L149" i="4" s="1"/>
  <c r="M33" i="4" a="1"/>
  <c r="M33" i="4" s="1"/>
  <c r="X183" i="4"/>
  <c r="Y183" i="4" s="1"/>
  <c r="M25" i="4" a="1"/>
  <c r="M25" i="4" s="1"/>
  <c r="M19" i="4" a="1"/>
  <c r="M19" i="4" s="1"/>
  <c r="W225" i="4"/>
  <c r="AB225" i="4" s="1"/>
  <c r="O147" i="4" a="1"/>
  <c r="O147" i="4" s="1"/>
  <c r="V274" i="4"/>
  <c r="O127" i="4" a="1"/>
  <c r="O127" i="4" s="1"/>
  <c r="M35" i="4" a="1"/>
  <c r="M35" i="4" s="1"/>
  <c r="M282" i="4" a="1"/>
  <c r="M282" i="4" s="1"/>
  <c r="X77" i="4"/>
  <c r="AA77" i="4" s="1"/>
  <c r="N287" i="4" a="1"/>
  <c r="N287" i="4" s="1"/>
  <c r="M218" i="4" a="1"/>
  <c r="M218" i="4" s="1"/>
  <c r="Z63" i="4"/>
  <c r="V119" i="4"/>
  <c r="AB119" i="4" s="1"/>
  <c r="R62" i="4"/>
  <c r="R42" i="4"/>
  <c r="R20" i="4"/>
  <c r="T20" i="4" s="1"/>
  <c r="R46" i="4"/>
  <c r="R196" i="4"/>
  <c r="AA237" i="4"/>
  <c r="Y218" i="4"/>
  <c r="R146" i="4"/>
  <c r="Z43" i="4"/>
  <c r="Z171" i="4"/>
  <c r="Z13" i="4"/>
  <c r="Z71" i="4"/>
  <c r="AA261" i="4"/>
  <c r="Y282" i="4"/>
  <c r="Y266" i="4"/>
  <c r="AB43" i="4"/>
  <c r="Y63" i="4"/>
  <c r="AB63" i="4"/>
  <c r="AA63" i="4"/>
  <c r="R132" i="4"/>
  <c r="Z30" i="4"/>
  <c r="AA181" i="4"/>
  <c r="Y149" i="4"/>
  <c r="AA117" i="4"/>
  <c r="Z247" i="4"/>
  <c r="AB139" i="4"/>
  <c r="Y43" i="4"/>
  <c r="AA43" i="4"/>
  <c r="AA246" i="4"/>
  <c r="Y171" i="4"/>
  <c r="AB171" i="4"/>
  <c r="AA171" i="4"/>
  <c r="Y10" i="4"/>
  <c r="Z89" i="4"/>
  <c r="Z275" i="4"/>
  <c r="AA275" i="4"/>
  <c r="Y275" i="4"/>
  <c r="AB275" i="4"/>
  <c r="AA240" i="4"/>
  <c r="R260" i="4"/>
  <c r="R18" i="4"/>
  <c r="R229" i="4"/>
  <c r="AB246" i="4"/>
  <c r="Z246" i="4"/>
  <c r="Z25" i="4"/>
  <c r="R50" i="4"/>
  <c r="R210" i="4"/>
  <c r="R276" i="4"/>
  <c r="AB273" i="4"/>
  <c r="Z214" i="4"/>
  <c r="AB214" i="4"/>
  <c r="AB57" i="4"/>
  <c r="AB239" i="4"/>
  <c r="Y277" i="4"/>
  <c r="Z282" i="4"/>
  <c r="AB282" i="4"/>
  <c r="AA282" i="4"/>
  <c r="AA190" i="4"/>
  <c r="R258" i="4"/>
  <c r="R197" i="4"/>
  <c r="Y246" i="4"/>
  <c r="Y42" i="4"/>
  <c r="R84" i="4"/>
  <c r="AA106" i="4"/>
  <c r="Z150" i="4"/>
  <c r="Y150" i="4"/>
  <c r="AB150" i="4"/>
  <c r="AA150" i="4"/>
  <c r="Z227" i="4"/>
  <c r="AA227" i="4"/>
  <c r="Y227" i="4"/>
  <c r="AB227" i="4"/>
  <c r="Z278" i="4"/>
  <c r="AB278" i="4"/>
  <c r="AA278" i="4"/>
  <c r="Y278" i="4"/>
  <c r="Y239" i="4"/>
  <c r="Z5" i="4"/>
  <c r="Z103" i="4"/>
  <c r="Y25" i="4"/>
  <c r="Y180" i="4"/>
  <c r="AA239" i="4"/>
  <c r="AB25" i="4"/>
  <c r="Z239" i="4"/>
  <c r="Y38" i="4"/>
  <c r="AB86" i="4"/>
  <c r="AA214" i="4"/>
  <c r="Y214" i="4"/>
  <c r="Z102" i="4"/>
  <c r="AA277" i="4"/>
  <c r="Z277" i="4"/>
  <c r="AB277" i="4"/>
  <c r="Z139" i="4"/>
  <c r="Y240" i="4"/>
  <c r="Y103" i="4"/>
  <c r="AB180" i="4"/>
  <c r="AA103" i="4"/>
  <c r="AB145" i="4"/>
  <c r="AB81" i="4"/>
  <c r="Y74" i="4"/>
  <c r="AA139" i="4"/>
  <c r="AA25" i="4"/>
  <c r="AB103" i="4"/>
  <c r="Y139" i="4"/>
  <c r="R16" i="4"/>
  <c r="AA57" i="4"/>
  <c r="AB241" i="4"/>
  <c r="Y170" i="4"/>
  <c r="Z57" i="4"/>
  <c r="Y106" i="4"/>
  <c r="Y57" i="4"/>
  <c r="Z135" i="4"/>
  <c r="Z195" i="4"/>
  <c r="AA195" i="4"/>
  <c r="Y195" i="4"/>
  <c r="AB195" i="4"/>
  <c r="AB144" i="4"/>
  <c r="Z144" i="4"/>
  <c r="AA144" i="4"/>
  <c r="AB178" i="4"/>
  <c r="Z178" i="4"/>
  <c r="AA178" i="4"/>
  <c r="Y178" i="4"/>
  <c r="AA76" i="4"/>
  <c r="AB76" i="4"/>
  <c r="Y76" i="4"/>
  <c r="Z76" i="4"/>
  <c r="AB130" i="4"/>
  <c r="Y130" i="4"/>
  <c r="Z130" i="4"/>
  <c r="AA130" i="4"/>
  <c r="Y14" i="4"/>
  <c r="Z261" i="4"/>
  <c r="Y110" i="4"/>
  <c r="Y81" i="4"/>
  <c r="Z237" i="4"/>
  <c r="Y86" i="4"/>
  <c r="Z136" i="4"/>
  <c r="Y136" i="4"/>
  <c r="AA136" i="4"/>
  <c r="Z151" i="4"/>
  <c r="AB151" i="4"/>
  <c r="Y151" i="4"/>
  <c r="AA151" i="4"/>
  <c r="AA182" i="4"/>
  <c r="AB182" i="4"/>
  <c r="Z182" i="4"/>
  <c r="Y182" i="4"/>
  <c r="Z213" i="4"/>
  <c r="AA213" i="4"/>
  <c r="Y213" i="4"/>
  <c r="AB213" i="4"/>
  <c r="Z207" i="4"/>
  <c r="AA207" i="4"/>
  <c r="AB207" i="4"/>
  <c r="Y207" i="4"/>
  <c r="Z160" i="4"/>
  <c r="Z190" i="4"/>
  <c r="Z240" i="4"/>
  <c r="AB261" i="4"/>
  <c r="AB110" i="4"/>
  <c r="AA81" i="4"/>
  <c r="AB237" i="4"/>
  <c r="AA86" i="4"/>
  <c r="AB137" i="4"/>
  <c r="Z137" i="4"/>
  <c r="Y137" i="4"/>
  <c r="AA137" i="4"/>
  <c r="Y235" i="4"/>
  <c r="Z235" i="4"/>
  <c r="AA235" i="4"/>
  <c r="AB235" i="4"/>
  <c r="AB118" i="4"/>
  <c r="Y118" i="4"/>
  <c r="Z118" i="4"/>
  <c r="AA118" i="4"/>
  <c r="Z72" i="4"/>
  <c r="AA72" i="4"/>
  <c r="AB72" i="4"/>
  <c r="Y72" i="4"/>
  <c r="Z50" i="4"/>
  <c r="AA50" i="4"/>
  <c r="AB50" i="4"/>
  <c r="Y50" i="4"/>
  <c r="AB163" i="4"/>
  <c r="Z163" i="4"/>
  <c r="Y163" i="4"/>
  <c r="AA163" i="4"/>
  <c r="Z66" i="4"/>
  <c r="AA66" i="4"/>
  <c r="AB66" i="4"/>
  <c r="Y66" i="4"/>
  <c r="Y190" i="4"/>
  <c r="AB240" i="4"/>
  <c r="Y5" i="4"/>
  <c r="Z14" i="4"/>
  <c r="Z81" i="4"/>
  <c r="Y237" i="4"/>
  <c r="Z86" i="4"/>
  <c r="R8" i="4"/>
  <c r="Y148" i="4"/>
  <c r="Z148" i="4"/>
  <c r="AA148" i="4"/>
  <c r="AB148" i="4"/>
  <c r="Z56" i="4"/>
  <c r="Y56" i="4"/>
  <c r="AA56" i="4"/>
  <c r="AB56" i="4"/>
  <c r="AB249" i="4"/>
  <c r="AA249" i="4"/>
  <c r="Z249" i="4"/>
  <c r="Y249" i="4"/>
  <c r="Y54" i="4"/>
  <c r="AA54" i="4"/>
  <c r="AB54" i="4"/>
  <c r="Z54" i="4"/>
  <c r="AB133" i="4"/>
  <c r="Z133" i="4"/>
  <c r="Y133" i="4"/>
  <c r="AA133" i="4"/>
  <c r="AA99" i="4"/>
  <c r="Y99" i="4"/>
  <c r="Z280" i="4"/>
  <c r="AA280" i="4"/>
  <c r="AB280" i="4"/>
  <c r="Y280" i="4"/>
  <c r="AB190" i="4"/>
  <c r="AA5" i="4"/>
  <c r="Y273" i="4"/>
  <c r="AA30" i="4"/>
  <c r="Z192" i="4"/>
  <c r="Y192" i="4"/>
  <c r="AA192" i="4"/>
  <c r="AB192" i="4"/>
  <c r="Z219" i="4"/>
  <c r="AA219" i="4"/>
  <c r="AB219" i="4"/>
  <c r="Y219" i="4"/>
  <c r="Y276" i="4"/>
  <c r="Z276" i="4"/>
  <c r="AA276" i="4"/>
  <c r="AB276" i="4"/>
  <c r="AB20" i="4"/>
  <c r="Y20" i="4"/>
  <c r="Z20" i="4"/>
  <c r="AA20" i="4"/>
  <c r="Z84" i="4"/>
  <c r="AA84" i="4"/>
  <c r="AB84" i="4"/>
  <c r="Y84" i="4"/>
  <c r="Z24" i="4"/>
  <c r="AA24" i="4"/>
  <c r="Y24" i="4"/>
  <c r="AB24" i="4"/>
  <c r="Y15" i="4"/>
  <c r="AA15" i="4"/>
  <c r="Z15" i="4"/>
  <c r="AB15" i="4"/>
  <c r="AA124" i="4"/>
  <c r="AB124" i="4"/>
  <c r="Z124" i="4"/>
  <c r="Y124" i="4"/>
  <c r="Y223" i="4"/>
  <c r="AA223" i="4"/>
  <c r="AB223" i="4"/>
  <c r="Z223" i="4"/>
  <c r="Z9" i="4"/>
  <c r="AA9" i="4"/>
  <c r="Y9" i="4"/>
  <c r="AB9" i="4"/>
  <c r="AB5" i="4"/>
  <c r="AA273" i="4"/>
  <c r="AB30" i="4"/>
  <c r="Z181" i="4"/>
  <c r="Z155" i="4"/>
  <c r="Y155" i="4"/>
  <c r="AA155" i="4"/>
  <c r="AB155" i="4"/>
  <c r="AB210" i="4"/>
  <c r="Z210" i="4"/>
  <c r="AA210" i="4"/>
  <c r="Y210" i="4"/>
  <c r="Z40" i="4"/>
  <c r="AA40" i="4"/>
  <c r="AB40" i="4"/>
  <c r="Y40" i="4"/>
  <c r="Z153" i="4"/>
  <c r="AA153" i="4"/>
  <c r="AB153" i="4"/>
  <c r="Y153" i="4"/>
  <c r="AA28" i="4"/>
  <c r="AB28" i="4"/>
  <c r="Z28" i="4"/>
  <c r="Y28" i="4"/>
  <c r="Y112" i="4"/>
  <c r="AA112" i="4"/>
  <c r="AB112" i="4"/>
  <c r="Z112" i="4"/>
  <c r="AA172" i="4"/>
  <c r="Z172" i="4"/>
  <c r="Y172" i="4"/>
  <c r="AB172" i="4"/>
  <c r="AA252" i="4"/>
  <c r="AB252" i="4"/>
  <c r="Z252" i="4"/>
  <c r="Y252" i="4"/>
  <c r="AA45" i="4"/>
  <c r="Y45" i="4"/>
  <c r="AB45" i="4"/>
  <c r="Z266" i="4"/>
  <c r="Z273" i="4"/>
  <c r="Y30" i="4"/>
  <c r="Y181" i="4"/>
  <c r="AB106" i="4"/>
  <c r="R256" i="4"/>
  <c r="AA111" i="4"/>
  <c r="AB111" i="4"/>
  <c r="Y111" i="4"/>
  <c r="Z111" i="4"/>
  <c r="AA116" i="4"/>
  <c r="Y116" i="4"/>
  <c r="Z88" i="4"/>
  <c r="AA88" i="4"/>
  <c r="AB88" i="4"/>
  <c r="Y88" i="4"/>
  <c r="Z96" i="4"/>
  <c r="AA96" i="4"/>
  <c r="Y96" i="4"/>
  <c r="AB96" i="4"/>
  <c r="Z152" i="4"/>
  <c r="AA152" i="4"/>
  <c r="AB152" i="4"/>
  <c r="Y152" i="4"/>
  <c r="AB17" i="4"/>
  <c r="AA17" i="4"/>
  <c r="Y17" i="4"/>
  <c r="Z17" i="4"/>
  <c r="AB113" i="4"/>
  <c r="Y113" i="4"/>
  <c r="Z113" i="4"/>
  <c r="AA113" i="4"/>
  <c r="Z51" i="4"/>
  <c r="AB51" i="4"/>
  <c r="AA51" i="4"/>
  <c r="Y51" i="4"/>
  <c r="AB170" i="4"/>
  <c r="AB266" i="4"/>
  <c r="Y102" i="4"/>
  <c r="Z256" i="4"/>
  <c r="AA256" i="4"/>
  <c r="Y256" i="4"/>
  <c r="AB256" i="4"/>
  <c r="AB181" i="4"/>
  <c r="Z106" i="4"/>
  <c r="AA188" i="4"/>
  <c r="AB188" i="4"/>
  <c r="Y188" i="4"/>
  <c r="Z188" i="4"/>
  <c r="AB146" i="4"/>
  <c r="Z146" i="4"/>
  <c r="AA146" i="4"/>
  <c r="Y146" i="4"/>
  <c r="AB175" i="4"/>
  <c r="AA175" i="4"/>
  <c r="Y175" i="4"/>
  <c r="Z175" i="4"/>
  <c r="AB41" i="4"/>
  <c r="AA41" i="4"/>
  <c r="Y41" i="4"/>
  <c r="Z41" i="4"/>
  <c r="Z87" i="4"/>
  <c r="AB87" i="4"/>
  <c r="Y87" i="4"/>
  <c r="AA87" i="4"/>
  <c r="AB257" i="4"/>
  <c r="AA257" i="4"/>
  <c r="Y257" i="4"/>
  <c r="Z257" i="4"/>
  <c r="Z120" i="4"/>
  <c r="AB120" i="4"/>
  <c r="Y120" i="4"/>
  <c r="AA120" i="4"/>
  <c r="Z8" i="4"/>
  <c r="AA8" i="4"/>
  <c r="AB8" i="4"/>
  <c r="Y8" i="4"/>
  <c r="Z184" i="4"/>
  <c r="Y184" i="4"/>
  <c r="AA184" i="4"/>
  <c r="AB184" i="4"/>
  <c r="AA170" i="4"/>
  <c r="AA266" i="4"/>
  <c r="AB102" i="4"/>
  <c r="Y145" i="4"/>
  <c r="Y260" i="4"/>
  <c r="Z260" i="4"/>
  <c r="AA260" i="4"/>
  <c r="AB260" i="4"/>
  <c r="Z123" i="4"/>
  <c r="Z149" i="4"/>
  <c r="Y283" i="4"/>
  <c r="Z283" i="4"/>
  <c r="AA283" i="4"/>
  <c r="AB283" i="4"/>
  <c r="Z47" i="4"/>
  <c r="Y47" i="4"/>
  <c r="AA47" i="4"/>
  <c r="AB47" i="4"/>
  <c r="Y131" i="4"/>
  <c r="Z131" i="4"/>
  <c r="AA131" i="4"/>
  <c r="AB131" i="4"/>
  <c r="Z23" i="4"/>
  <c r="AA23" i="4"/>
  <c r="AB23" i="4"/>
  <c r="Y23" i="4"/>
  <c r="AA204" i="4"/>
  <c r="Y204" i="4"/>
  <c r="Z204" i="4"/>
  <c r="AB204" i="4"/>
  <c r="Z264" i="4"/>
  <c r="Y264" i="4"/>
  <c r="AA264" i="4"/>
  <c r="AB264" i="4"/>
  <c r="AA102" i="4"/>
  <c r="AA145" i="4"/>
  <c r="Y123" i="4"/>
  <c r="AB149" i="4"/>
  <c r="AB13" i="4"/>
  <c r="AB42" i="4"/>
  <c r="AB135" i="4"/>
  <c r="Z263" i="4"/>
  <c r="Y263" i="4"/>
  <c r="Z18" i="4"/>
  <c r="AA18" i="4"/>
  <c r="AB18" i="4"/>
  <c r="Y18" i="4"/>
  <c r="Z128" i="4"/>
  <c r="AA128" i="4"/>
  <c r="AB128" i="4"/>
  <c r="Y128" i="4"/>
  <c r="AA236" i="4"/>
  <c r="AB236" i="4"/>
  <c r="Y236" i="4"/>
  <c r="Z236" i="4"/>
  <c r="AA198" i="4"/>
  <c r="AB198" i="4"/>
  <c r="Y198" i="4"/>
  <c r="Z198" i="4"/>
  <c r="AB129" i="4"/>
  <c r="Y129" i="4"/>
  <c r="Z129" i="4"/>
  <c r="AA129" i="4"/>
  <c r="AA64" i="4"/>
  <c r="AB64" i="4"/>
  <c r="Z64" i="4"/>
  <c r="Y64" i="4"/>
  <c r="Z10" i="4"/>
  <c r="Z145" i="4"/>
  <c r="AA180" i="4"/>
  <c r="AB123" i="4"/>
  <c r="AA149" i="4"/>
  <c r="Y13" i="4"/>
  <c r="AA42" i="4"/>
  <c r="Y135" i="4"/>
  <c r="Y185" i="4"/>
  <c r="Z185" i="4"/>
  <c r="AA185" i="4"/>
  <c r="AB185" i="4"/>
  <c r="Y196" i="4"/>
  <c r="AA196" i="4"/>
  <c r="AB196" i="4"/>
  <c r="Z196" i="4"/>
  <c r="AB226" i="4"/>
  <c r="Z226" i="4"/>
  <c r="Y226" i="4"/>
  <c r="AA226" i="4"/>
  <c r="AA12" i="4"/>
  <c r="AB12" i="4"/>
  <c r="Z12" i="4"/>
  <c r="Y12" i="4"/>
  <c r="Z231" i="4"/>
  <c r="AA231" i="4"/>
  <c r="AB231" i="4"/>
  <c r="Y231" i="4"/>
  <c r="AA60" i="4"/>
  <c r="AB60" i="4"/>
  <c r="Z60" i="4"/>
  <c r="Y60" i="4"/>
  <c r="Z281" i="4"/>
  <c r="AA281" i="4"/>
  <c r="AB281" i="4"/>
  <c r="Y281" i="4"/>
  <c r="AA10" i="4"/>
  <c r="AB38" i="4"/>
  <c r="Z117" i="4"/>
  <c r="Z180" i="4"/>
  <c r="AA13" i="4"/>
  <c r="Z42" i="4"/>
  <c r="AA135" i="4"/>
  <c r="R130" i="4"/>
  <c r="R15" i="4"/>
  <c r="Z199" i="4"/>
  <c r="AA199" i="4"/>
  <c r="AB199" i="4"/>
  <c r="Y199" i="4"/>
  <c r="AA140" i="4"/>
  <c r="AB140" i="4"/>
  <c r="Z140" i="4"/>
  <c r="Y140" i="4"/>
  <c r="AB217" i="4"/>
  <c r="Z217" i="4"/>
  <c r="AA217" i="4"/>
  <c r="Y217" i="4"/>
  <c r="AA44" i="4"/>
  <c r="AB44" i="4"/>
  <c r="Z44" i="4"/>
  <c r="Y44" i="4"/>
  <c r="AB162" i="4"/>
  <c r="Z162" i="4"/>
  <c r="AA162" i="4"/>
  <c r="Y162" i="4"/>
  <c r="Y187" i="4"/>
  <c r="Z187" i="4"/>
  <c r="AA187" i="4"/>
  <c r="AB187" i="4"/>
  <c r="AB287" i="4"/>
  <c r="AA287" i="4"/>
  <c r="Y287" i="4"/>
  <c r="Z287" i="4"/>
  <c r="AA221" i="4"/>
  <c r="Y221" i="4"/>
  <c r="Z221" i="4"/>
  <c r="AB221" i="4"/>
  <c r="AB10" i="4"/>
  <c r="Z38" i="4"/>
  <c r="Y117" i="4"/>
  <c r="Z208" i="4"/>
  <c r="AB208" i="4"/>
  <c r="AA208" i="4"/>
  <c r="Y208" i="4"/>
  <c r="AA272" i="4"/>
  <c r="Z272" i="4"/>
  <c r="AB272" i="4"/>
  <c r="Y272" i="4"/>
  <c r="Z143" i="4"/>
  <c r="AA143" i="4"/>
  <c r="AB143" i="4"/>
  <c r="Y143" i="4"/>
  <c r="Y165" i="4"/>
  <c r="Z165" i="4"/>
  <c r="AA165" i="4"/>
  <c r="AB165" i="4"/>
  <c r="AB267" i="4"/>
  <c r="AA212" i="4"/>
  <c r="AB212" i="4"/>
  <c r="Y212" i="4"/>
  <c r="Z212" i="4"/>
  <c r="AB179" i="4"/>
  <c r="Z179" i="4"/>
  <c r="AA179" i="4"/>
  <c r="Y179" i="4"/>
  <c r="AA38" i="4"/>
  <c r="AB117" i="4"/>
  <c r="AB218" i="4"/>
  <c r="Y177" i="4"/>
  <c r="AB89" i="4"/>
  <c r="Y247" i="4"/>
  <c r="Z241" i="4"/>
  <c r="Y71" i="4"/>
  <c r="Z279" i="4"/>
  <c r="AA279" i="4"/>
  <c r="Y279" i="4"/>
  <c r="Z200" i="4"/>
  <c r="Y200" i="4"/>
  <c r="AA200" i="4"/>
  <c r="AB200" i="4"/>
  <c r="AA284" i="4"/>
  <c r="Y284" i="4"/>
  <c r="AB284" i="4"/>
  <c r="Z284" i="4"/>
  <c r="Z104" i="4"/>
  <c r="AA104" i="4"/>
  <c r="Y104" i="4"/>
  <c r="AB104" i="4"/>
  <c r="AA132" i="4"/>
  <c r="AB132" i="4"/>
  <c r="Y132" i="4"/>
  <c r="Z132" i="4"/>
  <c r="AB242" i="4"/>
  <c r="Y242" i="4"/>
  <c r="Z242" i="4"/>
  <c r="AA242" i="4"/>
  <c r="Y233" i="4"/>
  <c r="AA233" i="4"/>
  <c r="Y203" i="4"/>
  <c r="AB203" i="4"/>
  <c r="Z203" i="4"/>
  <c r="AA203" i="4"/>
  <c r="AA218" i="4"/>
  <c r="AA177" i="4"/>
  <c r="Y89" i="4"/>
  <c r="AB247" i="4"/>
  <c r="AA241" i="4"/>
  <c r="AB71" i="4"/>
  <c r="AA32" i="4"/>
  <c r="AB32" i="4"/>
  <c r="Y32" i="4"/>
  <c r="Z32" i="4"/>
  <c r="Z100" i="4"/>
  <c r="AA100" i="4"/>
  <c r="AB100" i="4"/>
  <c r="Y100" i="4"/>
  <c r="Z244" i="4"/>
  <c r="Y244" i="4"/>
  <c r="AA244" i="4"/>
  <c r="AB244" i="4"/>
  <c r="Z134" i="4"/>
  <c r="AA134" i="4"/>
  <c r="Y105" i="4"/>
  <c r="Z105" i="4"/>
  <c r="AA105" i="4"/>
  <c r="AB105" i="4"/>
  <c r="Z228" i="4"/>
  <c r="AA228" i="4"/>
  <c r="AB228" i="4"/>
  <c r="Y228" i="4"/>
  <c r="AB258" i="4"/>
  <c r="Y258" i="4"/>
  <c r="AB65" i="4"/>
  <c r="Z65" i="4"/>
  <c r="AA65" i="4"/>
  <c r="Y65" i="4"/>
  <c r="Y261" i="4"/>
  <c r="Z218" i="4"/>
  <c r="Z177" i="4"/>
  <c r="AA89" i="4"/>
  <c r="AA247" i="4"/>
  <c r="Y241" i="4"/>
  <c r="AA71" i="4"/>
  <c r="AB121" i="4"/>
  <c r="Z121" i="4"/>
  <c r="AA121" i="4"/>
  <c r="Y121" i="4"/>
  <c r="AA164" i="4"/>
  <c r="AB164" i="4"/>
  <c r="Z164" i="4"/>
  <c r="Y164" i="4"/>
  <c r="AA108" i="4"/>
  <c r="Z108" i="4"/>
  <c r="AB108" i="4"/>
  <c r="Y108" i="4"/>
  <c r="AB193" i="4"/>
  <c r="Y193" i="4"/>
  <c r="Z193" i="4"/>
  <c r="AA193" i="4"/>
  <c r="AB48" i="4"/>
  <c r="Y48" i="4"/>
  <c r="Z73" i="4"/>
  <c r="AB73" i="4"/>
  <c r="Y73" i="4"/>
  <c r="Z194" i="4"/>
  <c r="AA194" i="4"/>
  <c r="Z216" i="4"/>
  <c r="Y216" i="4"/>
  <c r="AB216" i="4"/>
  <c r="AA216" i="4"/>
  <c r="Z55" i="4"/>
  <c r="AA55" i="4"/>
  <c r="AB55" i="4"/>
  <c r="Y55" i="4"/>
  <c r="R79" i="4"/>
  <c r="R175" i="4"/>
  <c r="R47" i="4"/>
  <c r="R168" i="4"/>
  <c r="R169" i="4"/>
  <c r="R193" i="4"/>
  <c r="R217" i="4"/>
  <c r="R271" i="4"/>
  <c r="R242" i="4"/>
  <c r="R272" i="4"/>
  <c r="R257" i="4"/>
  <c r="R204" i="4"/>
  <c r="R128" i="4"/>
  <c r="R111" i="4"/>
  <c r="R215" i="4"/>
  <c r="R6" i="4"/>
  <c r="X59" i="4"/>
  <c r="W70" i="4"/>
  <c r="Z70" i="4" s="1"/>
  <c r="W174" i="4"/>
  <c r="Y174" i="4" s="1"/>
  <c r="R80" i="4"/>
  <c r="R10" i="4"/>
  <c r="R40" i="4"/>
  <c r="R212" i="4"/>
  <c r="W197" i="4"/>
  <c r="W6" i="4"/>
  <c r="AA6" i="4" s="1"/>
  <c r="W68" i="4"/>
  <c r="AB68" i="4" s="1"/>
  <c r="R72" i="4"/>
  <c r="R139" i="4"/>
  <c r="R290" i="4"/>
  <c r="W274" i="4"/>
  <c r="X69" i="4"/>
  <c r="AB69" i="4" s="1"/>
  <c r="R108" i="4"/>
  <c r="X250" i="4"/>
  <c r="AB250" i="4" s="1"/>
  <c r="X98" i="4"/>
  <c r="Z98" i="4" s="1"/>
  <c r="W289" i="4"/>
  <c r="AB289" i="4" s="1"/>
  <c r="R92" i="4"/>
  <c r="R172" i="4"/>
  <c r="R174" i="4"/>
  <c r="R224" i="4"/>
  <c r="R228" i="4"/>
  <c r="X122" i="4"/>
  <c r="Y122" i="4" s="1"/>
  <c r="X34" i="4"/>
  <c r="Z34" i="4" s="1"/>
  <c r="R249" i="4"/>
  <c r="X92" i="4"/>
  <c r="AA92" i="4" s="1"/>
  <c r="R153" i="4"/>
  <c r="R51" i="4"/>
  <c r="R103" i="4"/>
  <c r="R247" i="4"/>
  <c r="R208" i="4"/>
  <c r="R235" i="4"/>
  <c r="R240" i="4"/>
  <c r="R11" i="4"/>
  <c r="R116" i="4"/>
  <c r="R121" i="4"/>
  <c r="R148" i="4"/>
  <c r="R244" i="4"/>
  <c r="R164" i="4"/>
  <c r="X141" i="4"/>
  <c r="R171" i="4"/>
  <c r="W138" i="4"/>
  <c r="R87" i="4"/>
  <c r="R192" i="4"/>
  <c r="W62" i="4"/>
  <c r="AA62" i="4" s="1"/>
  <c r="W94" i="4"/>
  <c r="X209" i="4"/>
  <c r="Z209" i="4" s="1"/>
  <c r="X46" i="4"/>
  <c r="W288" i="4"/>
  <c r="R96" i="4"/>
  <c r="R207" i="4"/>
  <c r="R55" i="4"/>
  <c r="R56" i="4"/>
  <c r="R32" i="4"/>
  <c r="R213" i="4"/>
  <c r="W205" i="4"/>
  <c r="AB205" i="4" s="1"/>
  <c r="X176" i="4"/>
  <c r="R239" i="4"/>
  <c r="R43" i="4"/>
  <c r="R180" i="4"/>
  <c r="R24" i="4"/>
  <c r="R94" i="4"/>
  <c r="R70" i="4"/>
  <c r="R52" i="4"/>
  <c r="X91" i="4"/>
  <c r="Z91" i="4" s="1"/>
  <c r="X80" i="4"/>
  <c r="Y80" i="4" s="1"/>
  <c r="X222" i="4"/>
  <c r="Y222" i="4" s="1"/>
  <c r="W229" i="4"/>
  <c r="Z229" i="4" s="1"/>
  <c r="R267" i="4"/>
  <c r="R9" i="4"/>
  <c r="X290" i="4"/>
  <c r="AB290" i="4" s="1"/>
  <c r="R39" i="4"/>
  <c r="R152" i="4"/>
  <c r="X270" i="4"/>
  <c r="AA270" i="4" s="1"/>
  <c r="R112" i="4"/>
  <c r="R145" i="4"/>
  <c r="R49" i="4"/>
  <c r="R30" i="4"/>
  <c r="R155" i="4"/>
  <c r="R123" i="4"/>
  <c r="R101" i="4"/>
  <c r="R14" i="4"/>
  <c r="R200" i="4"/>
  <c r="R28" i="4"/>
  <c r="R104" i="4"/>
  <c r="R190" i="4"/>
  <c r="R261" i="4"/>
  <c r="R12" i="4"/>
  <c r="R156" i="4"/>
  <c r="R162" i="4"/>
  <c r="R27" i="4"/>
  <c r="R177" i="4"/>
  <c r="R280" i="4"/>
  <c r="R236" i="4"/>
  <c r="R241" i="4"/>
  <c r="R188" i="4"/>
  <c r="R264" i="4"/>
  <c r="R134" i="4" l="1"/>
  <c r="T134" i="4" s="1"/>
  <c r="R136" i="4"/>
  <c r="S136" i="4" s="1"/>
  <c r="R113" i="4"/>
  <c r="S113" i="4" s="1"/>
  <c r="R151" i="4"/>
  <c r="U151" i="4" s="1"/>
  <c r="R23" i="4"/>
  <c r="T23" i="4" s="1"/>
  <c r="AA202" i="4"/>
  <c r="AB7" i="4"/>
  <c r="AA4" i="4"/>
  <c r="Y144" i="4"/>
  <c r="AB168" i="4"/>
  <c r="Z79" i="4"/>
  <c r="AB11" i="4"/>
  <c r="AB39" i="4"/>
  <c r="AG39" i="4" s="1"/>
  <c r="AB26" i="4"/>
  <c r="Y26" i="4"/>
  <c r="Z11" i="4"/>
  <c r="Y11" i="4"/>
  <c r="AF11" i="4" s="1"/>
  <c r="Y168" i="4"/>
  <c r="AH168" i="4" s="1"/>
  <c r="Z39" i="4"/>
  <c r="AA39" i="4"/>
  <c r="AA168" i="4"/>
  <c r="AB52" i="4"/>
  <c r="AG52" i="4" s="1"/>
  <c r="Z52" i="4"/>
  <c r="AA52" i="4"/>
  <c r="AF52" i="4" s="1"/>
  <c r="AA26" i="4"/>
  <c r="Y16" i="4"/>
  <c r="AB79" i="4"/>
  <c r="Y22" i="4"/>
  <c r="Z233" i="4"/>
  <c r="AF233" i="4" s="1"/>
  <c r="Y79" i="4"/>
  <c r="AF79" i="4" s="1"/>
  <c r="Z22" i="4"/>
  <c r="R165" i="4"/>
  <c r="S165" i="4" s="1"/>
  <c r="R178" i="4"/>
  <c r="U178" i="4" s="1"/>
  <c r="R158" i="4"/>
  <c r="S158" i="4" s="1"/>
  <c r="R106" i="4"/>
  <c r="S106" i="4" s="1"/>
  <c r="R7" i="4"/>
  <c r="U7" i="4" s="1"/>
  <c r="R195" i="4"/>
  <c r="T195" i="4" s="1"/>
  <c r="Z110" i="4"/>
  <c r="AC110" i="4" s="1"/>
  <c r="R135" i="4"/>
  <c r="S135" i="4" s="1"/>
  <c r="R69" i="4"/>
  <c r="S69" i="4" s="1"/>
  <c r="R223" i="4"/>
  <c r="T223" i="4" s="1"/>
  <c r="R48" i="4"/>
  <c r="T48" i="4" s="1"/>
  <c r="AB27" i="4"/>
  <c r="AB136" i="4"/>
  <c r="AC136" i="4" s="1"/>
  <c r="Y7" i="4"/>
  <c r="AH7" i="4" s="1"/>
  <c r="Z48" i="4"/>
  <c r="AC48" i="4" s="1"/>
  <c r="R150" i="4"/>
  <c r="T150" i="4" s="1"/>
  <c r="Z7" i="4"/>
  <c r="AB116" i="4"/>
  <c r="AC116" i="4" s="1"/>
  <c r="AB99" i="4"/>
  <c r="AD99" i="4" s="1"/>
  <c r="AA7" i="4"/>
  <c r="Y27" i="4"/>
  <c r="AH27" i="4" s="1"/>
  <c r="AA82" i="4"/>
  <c r="AA27" i="4"/>
  <c r="AB49" i="4"/>
  <c r="Y49" i="4"/>
  <c r="Y82" i="4"/>
  <c r="AG82" i="4" s="1"/>
  <c r="Z27" i="4"/>
  <c r="Z82" i="4"/>
  <c r="AA49" i="4"/>
  <c r="AB186" i="4"/>
  <c r="AG186" i="4" s="1"/>
  <c r="R64" i="4"/>
  <c r="T64" i="4" s="1"/>
  <c r="R71" i="4"/>
  <c r="U71" i="4" s="1"/>
  <c r="R129" i="4"/>
  <c r="S129" i="4" s="1"/>
  <c r="AB75" i="4"/>
  <c r="R76" i="4"/>
  <c r="S76" i="4" s="1"/>
  <c r="R89" i="4"/>
  <c r="S89" i="4" s="1"/>
  <c r="R278" i="4"/>
  <c r="S278" i="4" s="1"/>
  <c r="Z186" i="4"/>
  <c r="R141" i="4"/>
  <c r="U141" i="4" s="1"/>
  <c r="AB101" i="4"/>
  <c r="Y101" i="4"/>
  <c r="Z156" i="4"/>
  <c r="Z101" i="4"/>
  <c r="AB61" i="4"/>
  <c r="Y4" i="4"/>
  <c r="Y156" i="4"/>
  <c r="AF156" i="4" s="1"/>
  <c r="Z53" i="4"/>
  <c r="AB4" i="4"/>
  <c r="Z4" i="4"/>
  <c r="AB156" i="4"/>
  <c r="R186" i="4"/>
  <c r="T186" i="4" s="1"/>
  <c r="Y78" i="4"/>
  <c r="Z107" i="4"/>
  <c r="R253" i="4"/>
  <c r="T253" i="4" s="1"/>
  <c r="R183" i="4"/>
  <c r="S183" i="4" s="1"/>
  <c r="AF88" i="4"/>
  <c r="AB269" i="4"/>
  <c r="Z269" i="4"/>
  <c r="R60" i="4"/>
  <c r="S60" i="4" s="1"/>
  <c r="AF227" i="4"/>
  <c r="Y232" i="4"/>
  <c r="AH232" i="4" s="1"/>
  <c r="AB232" i="4"/>
  <c r="AB191" i="4"/>
  <c r="AF284" i="4"/>
  <c r="AF278" i="4"/>
  <c r="AF282" i="4"/>
  <c r="AF136" i="4"/>
  <c r="Z271" i="4"/>
  <c r="Y271" i="4"/>
  <c r="AH271" i="4" s="1"/>
  <c r="AB271" i="4"/>
  <c r="AB14" i="4"/>
  <c r="AD14" i="4" s="1"/>
  <c r="AF241" i="4"/>
  <c r="AA186" i="4"/>
  <c r="AF186" i="4" s="1"/>
  <c r="AA230" i="4"/>
  <c r="Z267" i="4"/>
  <c r="AB230" i="4"/>
  <c r="AG230" i="4" s="1"/>
  <c r="Y160" i="4"/>
  <c r="AH160" i="4" s="1"/>
  <c r="Y166" i="4"/>
  <c r="AF249" i="4"/>
  <c r="Y194" i="4"/>
  <c r="AC194" i="4" s="1"/>
  <c r="AA85" i="4"/>
  <c r="AF85" i="4" s="1"/>
  <c r="Z166" i="4"/>
  <c r="AB85" i="4"/>
  <c r="AG85" i="4" s="1"/>
  <c r="AB215" i="4"/>
  <c r="Z85" i="4"/>
  <c r="AA215" i="4"/>
  <c r="Y215" i="4"/>
  <c r="AF215" i="4" s="1"/>
  <c r="AF182" i="4"/>
  <c r="AA83" i="4"/>
  <c r="Z189" i="4"/>
  <c r="Y267" i="4"/>
  <c r="Z230" i="4"/>
  <c r="AA166" i="4"/>
  <c r="AA160" i="4"/>
  <c r="R140" i="4"/>
  <c r="T140" i="4" s="1"/>
  <c r="AF228" i="4"/>
  <c r="AF66" i="4"/>
  <c r="AB22" i="4"/>
  <c r="AA232" i="4"/>
  <c r="AB265" i="4"/>
  <c r="Y191" i="4"/>
  <c r="AB16" i="4"/>
  <c r="Z16" i="4"/>
  <c r="AB197" i="4"/>
  <c r="AA67" i="4"/>
  <c r="AB97" i="4"/>
  <c r="R160" i="4"/>
  <c r="T160" i="4" s="1"/>
  <c r="AF56" i="4"/>
  <c r="Y67" i="4"/>
  <c r="AB67" i="4"/>
  <c r="AA286" i="4"/>
  <c r="Z125" i="4"/>
  <c r="AA258" i="4"/>
  <c r="AF258" i="4" s="1"/>
  <c r="Y245" i="4"/>
  <c r="AH245" i="4" s="1"/>
  <c r="AA125" i="4"/>
  <c r="AF13" i="4"/>
  <c r="AF198" i="4"/>
  <c r="AB245" i="4"/>
  <c r="AA263" i="4"/>
  <c r="AF263" i="4" s="1"/>
  <c r="AF155" i="4"/>
  <c r="AF124" i="4"/>
  <c r="AF137" i="4"/>
  <c r="Y134" i="4"/>
  <c r="AG134" i="4" s="1"/>
  <c r="AA269" i="4"/>
  <c r="AF32" i="4"/>
  <c r="AF45" i="4"/>
  <c r="AF266" i="4"/>
  <c r="AF20" i="4"/>
  <c r="AF273" i="4"/>
  <c r="AA53" i="4"/>
  <c r="AF108" i="4"/>
  <c r="AF247" i="4"/>
  <c r="AF120" i="4"/>
  <c r="Y53" i="4"/>
  <c r="AH53" i="4" s="1"/>
  <c r="AF148" i="4"/>
  <c r="AF25" i="4"/>
  <c r="AF15" i="4"/>
  <c r="AF81" i="4"/>
  <c r="AF100" i="4"/>
  <c r="R263" i="4"/>
  <c r="S263" i="4" s="1"/>
  <c r="AF184" i="4"/>
  <c r="AF51" i="4"/>
  <c r="AF192" i="4"/>
  <c r="AF212" i="4"/>
  <c r="AF188" i="4"/>
  <c r="AF216" i="4"/>
  <c r="AF264" i="4"/>
  <c r="AF252" i="4"/>
  <c r="AF9" i="4"/>
  <c r="AF24" i="4"/>
  <c r="AF133" i="4"/>
  <c r="AF221" i="4"/>
  <c r="AF244" i="4"/>
  <c r="AF272" i="4"/>
  <c r="AF210" i="4"/>
  <c r="R25" i="4"/>
  <c r="S25" i="4" s="1"/>
  <c r="Z167" i="4"/>
  <c r="R33" i="4"/>
  <c r="T33" i="4" s="1"/>
  <c r="AF71" i="4"/>
  <c r="AF208" i="4"/>
  <c r="AF140" i="4"/>
  <c r="AF231" i="4"/>
  <c r="AF237" i="4"/>
  <c r="AF149" i="4"/>
  <c r="AF165" i="4"/>
  <c r="AF236" i="4"/>
  <c r="AF260" i="4"/>
  <c r="AF187" i="4"/>
  <c r="AF143" i="4"/>
  <c r="AF281" i="4"/>
  <c r="AF146" i="4"/>
  <c r="AF111" i="4"/>
  <c r="AF40" i="4"/>
  <c r="AF76" i="4"/>
  <c r="AF195" i="4"/>
  <c r="AF139" i="4"/>
  <c r="R182" i="4"/>
  <c r="S182" i="4" s="1"/>
  <c r="AF103" i="4"/>
  <c r="AF276" i="4"/>
  <c r="AF240" i="4"/>
  <c r="AF47" i="4"/>
  <c r="AF199" i="4"/>
  <c r="AF12" i="4"/>
  <c r="AF121" i="4"/>
  <c r="AF242" i="4"/>
  <c r="AF200" i="4"/>
  <c r="AF117" i="4"/>
  <c r="AF87" i="4"/>
  <c r="AF72" i="4"/>
  <c r="AF48" i="4"/>
  <c r="AF42" i="4"/>
  <c r="AF279" i="4"/>
  <c r="AF96" i="4"/>
  <c r="AF123" i="4"/>
  <c r="AF5" i="4"/>
  <c r="AF214" i="4"/>
  <c r="AF10" i="4"/>
  <c r="AF218" i="4"/>
  <c r="AF185" i="4"/>
  <c r="AF135" i="4"/>
  <c r="AF129" i="4"/>
  <c r="AF112" i="4"/>
  <c r="AF99" i="4"/>
  <c r="AF213" i="4"/>
  <c r="AF63" i="4"/>
  <c r="AF132" i="4"/>
  <c r="AF44" i="4"/>
  <c r="AF60" i="4"/>
  <c r="AF283" i="4"/>
  <c r="AF8" i="4"/>
  <c r="AF86" i="4"/>
  <c r="AF246" i="4"/>
  <c r="AF89" i="4"/>
  <c r="AF226" i="4"/>
  <c r="AF18" i="4"/>
  <c r="AF41" i="4"/>
  <c r="AF28" i="4"/>
  <c r="AF190" i="4"/>
  <c r="AF38" i="4"/>
  <c r="AF171" i="4"/>
  <c r="AF193" i="4"/>
  <c r="AF104" i="4"/>
  <c r="AF217" i="4"/>
  <c r="AF131" i="4"/>
  <c r="AF113" i="4"/>
  <c r="AF118" i="4"/>
  <c r="AF178" i="4"/>
  <c r="AF287" i="4"/>
  <c r="AF180" i="4"/>
  <c r="AF43" i="4"/>
  <c r="AF181" i="4"/>
  <c r="AF14" i="4"/>
  <c r="AF57" i="4"/>
  <c r="Y202" i="4"/>
  <c r="AF261" i="4"/>
  <c r="AF203" i="4"/>
  <c r="AF177" i="4"/>
  <c r="AF196" i="4"/>
  <c r="AF204" i="4"/>
  <c r="AF145" i="4"/>
  <c r="AF256" i="4"/>
  <c r="AF17" i="4"/>
  <c r="AB107" i="4"/>
  <c r="AF30" i="4"/>
  <c r="AF280" i="4"/>
  <c r="AF163" i="4"/>
  <c r="AF151" i="4"/>
  <c r="AF106" i="4"/>
  <c r="AF150" i="4"/>
  <c r="AF277" i="4"/>
  <c r="AF73" i="4"/>
  <c r="AF64" i="4"/>
  <c r="AF128" i="4"/>
  <c r="AF23" i="4"/>
  <c r="AF257" i="4"/>
  <c r="AF175" i="4"/>
  <c r="AF116" i="4"/>
  <c r="AF172" i="4"/>
  <c r="AF153" i="4"/>
  <c r="AF84" i="4"/>
  <c r="AF219" i="4"/>
  <c r="AF235" i="4"/>
  <c r="AF170" i="4"/>
  <c r="AF239" i="4"/>
  <c r="AF164" i="4"/>
  <c r="AF105" i="4"/>
  <c r="AF55" i="4"/>
  <c r="AF65" i="4"/>
  <c r="AF102" i="4"/>
  <c r="AF152" i="4"/>
  <c r="AF223" i="4"/>
  <c r="AF54" i="4"/>
  <c r="AF50" i="4"/>
  <c r="AF207" i="4"/>
  <c r="AF130" i="4"/>
  <c r="AF144" i="4"/>
  <c r="AF275" i="4"/>
  <c r="R243" i="4"/>
  <c r="T243" i="4" s="1"/>
  <c r="AF179" i="4"/>
  <c r="AF162" i="4"/>
  <c r="AD216" i="4"/>
  <c r="AG216" i="4"/>
  <c r="AH216" i="4"/>
  <c r="AC216" i="4"/>
  <c r="AG199" i="4"/>
  <c r="AC199" i="4"/>
  <c r="AD199" i="4"/>
  <c r="AH199" i="4"/>
  <c r="AG12" i="4"/>
  <c r="AH12" i="4"/>
  <c r="AC12" i="4"/>
  <c r="AD12" i="4"/>
  <c r="AD200" i="4"/>
  <c r="AC200" i="4"/>
  <c r="AG200" i="4"/>
  <c r="AH200" i="4"/>
  <c r="AG208" i="4"/>
  <c r="AH208" i="4"/>
  <c r="AC208" i="4"/>
  <c r="AD208" i="4"/>
  <c r="AD164" i="4"/>
  <c r="AG164" i="4"/>
  <c r="AC164" i="4"/>
  <c r="AH164" i="4"/>
  <c r="AG233" i="4"/>
  <c r="AD233" i="4"/>
  <c r="AH233" i="4"/>
  <c r="AG128" i="4"/>
  <c r="AC128" i="4"/>
  <c r="AH128" i="4"/>
  <c r="AD128" i="4"/>
  <c r="AH175" i="4"/>
  <c r="AG175" i="4"/>
  <c r="AC175" i="4"/>
  <c r="AD175" i="4"/>
  <c r="AH116" i="4"/>
  <c r="AG116" i="4"/>
  <c r="AG153" i="4"/>
  <c r="AH153" i="4"/>
  <c r="AC153" i="4"/>
  <c r="AD153" i="4"/>
  <c r="AD84" i="4"/>
  <c r="AH84" i="4"/>
  <c r="AG84" i="4"/>
  <c r="AC84" i="4"/>
  <c r="AG235" i="4"/>
  <c r="AH235" i="4"/>
  <c r="AC235" i="4"/>
  <c r="AD235" i="4"/>
  <c r="AG32" i="4"/>
  <c r="AC32" i="4"/>
  <c r="AD32" i="4"/>
  <c r="AH32" i="4"/>
  <c r="AC165" i="4"/>
  <c r="AD165" i="4"/>
  <c r="AG165" i="4"/>
  <c r="AH165" i="4"/>
  <c r="AG187" i="4"/>
  <c r="AC187" i="4"/>
  <c r="AD187" i="4"/>
  <c r="AH187" i="4"/>
  <c r="AD155" i="4"/>
  <c r="AG155" i="4"/>
  <c r="AH155" i="4"/>
  <c r="AC155" i="4"/>
  <c r="AG124" i="4"/>
  <c r="AC124" i="4"/>
  <c r="AH124" i="4"/>
  <c r="AD124" i="4"/>
  <c r="AG249" i="4"/>
  <c r="AH249" i="4"/>
  <c r="AC249" i="4"/>
  <c r="AD249" i="4"/>
  <c r="AG137" i="4"/>
  <c r="AH137" i="4"/>
  <c r="AC137" i="4"/>
  <c r="AD137" i="4"/>
  <c r="AC179" i="4"/>
  <c r="AD179" i="4"/>
  <c r="AG179" i="4"/>
  <c r="AH179" i="4"/>
  <c r="AC143" i="4"/>
  <c r="AD143" i="4"/>
  <c r="AG143" i="4"/>
  <c r="AH143" i="4"/>
  <c r="AG162" i="4"/>
  <c r="AH162" i="4"/>
  <c r="AC162" i="4"/>
  <c r="AD162" i="4"/>
  <c r="AG281" i="4"/>
  <c r="AC281" i="4"/>
  <c r="AD281" i="4"/>
  <c r="AH281" i="4"/>
  <c r="AG146" i="4"/>
  <c r="AH146" i="4"/>
  <c r="AC146" i="4"/>
  <c r="AD146" i="4"/>
  <c r="AG121" i="4"/>
  <c r="AC121" i="4"/>
  <c r="AH121" i="4"/>
  <c r="AD121" i="4"/>
  <c r="AC242" i="4"/>
  <c r="AG242" i="4"/>
  <c r="AD242" i="4"/>
  <c r="AH242" i="4"/>
  <c r="AG117" i="4"/>
  <c r="AC117" i="4"/>
  <c r="AH117" i="4"/>
  <c r="AD117" i="4"/>
  <c r="AC87" i="4"/>
  <c r="AD87" i="4"/>
  <c r="AG87" i="4"/>
  <c r="AH87" i="4"/>
  <c r="AC111" i="4"/>
  <c r="AG111" i="4"/>
  <c r="AD111" i="4"/>
  <c r="AH111" i="4"/>
  <c r="AG45" i="4"/>
  <c r="AC45" i="4"/>
  <c r="AH45" i="4"/>
  <c r="AD45" i="4"/>
  <c r="AC40" i="4"/>
  <c r="AD40" i="4"/>
  <c r="AG40" i="4"/>
  <c r="AH40" i="4"/>
  <c r="AG136" i="4"/>
  <c r="AH136" i="4"/>
  <c r="AH76" i="4"/>
  <c r="AC76" i="4"/>
  <c r="AD76" i="4"/>
  <c r="AG76" i="4"/>
  <c r="AC195" i="4"/>
  <c r="AD195" i="4"/>
  <c r="AG195" i="4"/>
  <c r="AH195" i="4"/>
  <c r="AG139" i="4"/>
  <c r="AH139" i="4"/>
  <c r="AC139" i="4"/>
  <c r="AD139" i="4"/>
  <c r="AG278" i="4"/>
  <c r="AH278" i="4"/>
  <c r="AC278" i="4"/>
  <c r="AD278" i="4"/>
  <c r="AG73" i="4"/>
  <c r="AC73" i="4"/>
  <c r="AD73" i="4"/>
  <c r="AH73" i="4"/>
  <c r="AD64" i="4"/>
  <c r="AG64" i="4"/>
  <c r="AH64" i="4"/>
  <c r="AC64" i="4"/>
  <c r="AG23" i="4"/>
  <c r="AH23" i="4"/>
  <c r="AC23" i="4"/>
  <c r="AD23" i="4"/>
  <c r="AG257" i="4"/>
  <c r="AH257" i="4"/>
  <c r="AC257" i="4"/>
  <c r="AD257" i="4"/>
  <c r="AD172" i="4"/>
  <c r="AC172" i="4"/>
  <c r="AG172" i="4"/>
  <c r="AH172" i="4"/>
  <c r="AG219" i="4"/>
  <c r="AH219" i="4"/>
  <c r="AC219" i="4"/>
  <c r="AD219" i="4"/>
  <c r="AG237" i="4"/>
  <c r="AH237" i="4"/>
  <c r="AC237" i="4"/>
  <c r="AD237" i="4"/>
  <c r="AD170" i="4"/>
  <c r="AG170" i="4"/>
  <c r="AH170" i="4"/>
  <c r="AC170" i="4"/>
  <c r="AG149" i="4"/>
  <c r="AH149" i="4"/>
  <c r="AC149" i="4"/>
  <c r="AD149" i="4"/>
  <c r="AG48" i="4"/>
  <c r="AH48" i="4"/>
  <c r="AH36" i="4"/>
  <c r="AC210" i="4"/>
  <c r="AG210" i="4"/>
  <c r="AD210" i="4"/>
  <c r="AH210" i="4"/>
  <c r="AH180" i="4"/>
  <c r="AG180" i="4"/>
  <c r="AC180" i="4"/>
  <c r="AD180" i="4"/>
  <c r="AC260" i="4"/>
  <c r="AD260" i="4"/>
  <c r="AG260" i="4"/>
  <c r="AH260" i="4"/>
  <c r="AH14" i="4"/>
  <c r="AC14" i="4"/>
  <c r="AC276" i="4"/>
  <c r="AD276" i="4"/>
  <c r="AG276" i="4"/>
  <c r="AH276" i="4"/>
  <c r="AC240" i="4"/>
  <c r="AD240" i="4"/>
  <c r="AG240" i="4"/>
  <c r="AH240" i="4"/>
  <c r="AG105" i="4"/>
  <c r="AD105" i="4"/>
  <c r="AC105" i="4"/>
  <c r="AH105" i="4"/>
  <c r="AG185" i="4"/>
  <c r="AC185" i="4"/>
  <c r="AD185" i="4"/>
  <c r="AH185" i="4"/>
  <c r="AC184" i="4"/>
  <c r="AD184" i="4"/>
  <c r="AG184" i="4"/>
  <c r="AH184" i="4"/>
  <c r="AG72" i="4"/>
  <c r="AH72" i="4"/>
  <c r="AC72" i="4"/>
  <c r="AD72" i="4"/>
  <c r="AH10" i="4"/>
  <c r="AG10" i="4"/>
  <c r="AC10" i="4"/>
  <c r="AD10" i="4"/>
  <c r="AG218" i="4"/>
  <c r="AH218" i="4"/>
  <c r="AC218" i="4"/>
  <c r="AD218" i="4"/>
  <c r="AH174" i="4"/>
  <c r="AG279" i="4"/>
  <c r="AH279" i="4"/>
  <c r="AC279" i="4"/>
  <c r="AD279" i="4"/>
  <c r="AH135" i="4"/>
  <c r="AD135" i="4"/>
  <c r="AG135" i="4"/>
  <c r="AC135" i="4"/>
  <c r="AC96" i="4"/>
  <c r="AD96" i="4"/>
  <c r="AG96" i="4"/>
  <c r="AH96" i="4"/>
  <c r="AC112" i="4"/>
  <c r="AD112" i="4"/>
  <c r="AG112" i="4"/>
  <c r="AH112" i="4"/>
  <c r="AH192" i="4"/>
  <c r="AC192" i="4"/>
  <c r="AD192" i="4"/>
  <c r="AG192" i="4"/>
  <c r="AH99" i="4"/>
  <c r="AC99" i="4"/>
  <c r="AG213" i="4"/>
  <c r="AC213" i="4"/>
  <c r="AH213" i="4"/>
  <c r="AD213" i="4"/>
  <c r="AH42" i="4"/>
  <c r="AC42" i="4"/>
  <c r="AD42" i="4"/>
  <c r="AG42" i="4"/>
  <c r="AC63" i="4"/>
  <c r="AD63" i="4"/>
  <c r="AG63" i="4"/>
  <c r="AH63" i="4"/>
  <c r="AH258" i="4"/>
  <c r="AD132" i="4"/>
  <c r="AG132" i="4"/>
  <c r="AH132" i="4"/>
  <c r="AC132" i="4"/>
  <c r="AH44" i="4"/>
  <c r="AG44" i="4"/>
  <c r="AC44" i="4"/>
  <c r="AD44" i="4"/>
  <c r="AC60" i="4"/>
  <c r="AD60" i="4"/>
  <c r="AG60" i="4"/>
  <c r="AH60" i="4"/>
  <c r="AH283" i="4"/>
  <c r="AC283" i="4"/>
  <c r="AD283" i="4"/>
  <c r="AG283" i="4"/>
  <c r="AG8" i="4"/>
  <c r="AH8" i="4"/>
  <c r="AD8" i="4"/>
  <c r="AC8" i="4"/>
  <c r="AG86" i="4"/>
  <c r="AH86" i="4"/>
  <c r="AC86" i="4"/>
  <c r="AD86" i="4"/>
  <c r="AG246" i="4"/>
  <c r="AH246" i="4"/>
  <c r="AC246" i="4"/>
  <c r="AD246" i="4"/>
  <c r="AH37" i="4"/>
  <c r="AG241" i="4"/>
  <c r="AH241" i="4"/>
  <c r="AC241" i="4"/>
  <c r="AD241" i="4"/>
  <c r="AC88" i="4"/>
  <c r="AD88" i="4"/>
  <c r="AG88" i="4"/>
  <c r="AH88" i="4"/>
  <c r="AC15" i="4"/>
  <c r="AD15" i="4"/>
  <c r="AG15" i="4"/>
  <c r="AH15" i="4"/>
  <c r="AD66" i="4"/>
  <c r="AG66" i="4"/>
  <c r="AH66" i="4"/>
  <c r="AC66" i="4"/>
  <c r="AG284" i="4"/>
  <c r="AC284" i="4"/>
  <c r="AD284" i="4"/>
  <c r="AH284" i="4"/>
  <c r="AC239" i="4"/>
  <c r="AD239" i="4"/>
  <c r="AG239" i="4"/>
  <c r="AH239" i="4"/>
  <c r="AC47" i="4"/>
  <c r="AD47" i="4"/>
  <c r="AG47" i="4"/>
  <c r="AH47" i="4"/>
  <c r="AH79" i="4"/>
  <c r="AG123" i="4"/>
  <c r="AH123" i="4"/>
  <c r="AC123" i="4"/>
  <c r="AD123" i="4"/>
  <c r="AG51" i="4"/>
  <c r="AH51" i="4"/>
  <c r="AC51" i="4"/>
  <c r="AD51" i="4"/>
  <c r="AG5" i="4"/>
  <c r="AH5" i="4"/>
  <c r="AC5" i="4"/>
  <c r="AD5" i="4"/>
  <c r="AG214" i="4"/>
  <c r="AC214" i="4"/>
  <c r="AH214" i="4"/>
  <c r="AD214" i="4"/>
  <c r="AG129" i="4"/>
  <c r="AH129" i="4"/>
  <c r="AC129" i="4"/>
  <c r="AD129" i="4"/>
  <c r="AH122" i="4"/>
  <c r="AG89" i="4"/>
  <c r="AC89" i="4"/>
  <c r="AD89" i="4"/>
  <c r="AH89" i="4"/>
  <c r="AG212" i="4"/>
  <c r="AC212" i="4"/>
  <c r="AH212" i="4"/>
  <c r="AD212" i="4"/>
  <c r="AH226" i="4"/>
  <c r="AD226" i="4"/>
  <c r="AG226" i="4"/>
  <c r="AC226" i="4"/>
  <c r="AH18" i="4"/>
  <c r="AC18" i="4"/>
  <c r="AD18" i="4"/>
  <c r="AG18" i="4"/>
  <c r="AG41" i="4"/>
  <c r="AD41" i="4"/>
  <c r="AC41" i="4"/>
  <c r="AH41" i="4"/>
  <c r="AD188" i="4"/>
  <c r="AG188" i="4"/>
  <c r="AH188" i="4"/>
  <c r="AC188" i="4"/>
  <c r="AG28" i="4"/>
  <c r="AH28" i="4"/>
  <c r="AC28" i="4"/>
  <c r="AD28" i="4"/>
  <c r="AG56" i="4"/>
  <c r="AH56" i="4"/>
  <c r="AC56" i="4"/>
  <c r="AD56" i="4"/>
  <c r="AH190" i="4"/>
  <c r="AD190" i="4"/>
  <c r="AG190" i="4"/>
  <c r="AC190" i="4"/>
  <c r="AG38" i="4"/>
  <c r="AH38" i="4"/>
  <c r="AD38" i="4"/>
  <c r="AC38" i="4"/>
  <c r="AC171" i="4"/>
  <c r="AD171" i="4"/>
  <c r="AG171" i="4"/>
  <c r="AH171" i="4"/>
  <c r="AH266" i="4"/>
  <c r="AG266" i="4"/>
  <c r="AC266" i="4"/>
  <c r="AD266" i="4"/>
  <c r="AH127" i="4"/>
  <c r="AH186" i="4"/>
  <c r="AG198" i="4"/>
  <c r="AC198" i="4"/>
  <c r="AD198" i="4"/>
  <c r="AH198" i="4"/>
  <c r="AC228" i="4"/>
  <c r="AD228" i="4"/>
  <c r="AG228" i="4"/>
  <c r="AH228" i="4"/>
  <c r="AC221" i="4"/>
  <c r="AD221" i="4"/>
  <c r="AG221" i="4"/>
  <c r="AH221" i="4"/>
  <c r="AC13" i="4"/>
  <c r="AG13" i="4"/>
  <c r="AD13" i="4"/>
  <c r="AH13" i="4"/>
  <c r="AG182" i="4"/>
  <c r="AH182" i="4"/>
  <c r="AC182" i="4"/>
  <c r="AD182" i="4"/>
  <c r="AD81" i="4"/>
  <c r="AC81" i="4"/>
  <c r="AG81" i="4"/>
  <c r="AH81" i="4"/>
  <c r="AH74" i="4"/>
  <c r="AD227" i="4"/>
  <c r="AC227" i="4"/>
  <c r="AG227" i="4"/>
  <c r="AH227" i="4"/>
  <c r="AC282" i="4"/>
  <c r="AD282" i="4"/>
  <c r="AG282" i="4"/>
  <c r="AH282" i="4"/>
  <c r="AG193" i="4"/>
  <c r="AC193" i="4"/>
  <c r="AD193" i="4"/>
  <c r="AH193" i="4"/>
  <c r="AD264" i="4"/>
  <c r="AG264" i="4"/>
  <c r="AH264" i="4"/>
  <c r="AC264" i="4"/>
  <c r="AG273" i="4"/>
  <c r="AH273" i="4"/>
  <c r="AC273" i="4"/>
  <c r="AD273" i="4"/>
  <c r="AH110" i="4"/>
  <c r="AD110" i="4"/>
  <c r="AG110" i="4"/>
  <c r="AH26" i="4"/>
  <c r="AH189" i="4"/>
  <c r="AC261" i="4"/>
  <c r="AD261" i="4"/>
  <c r="AG261" i="4"/>
  <c r="AH261" i="4"/>
  <c r="AC203" i="4"/>
  <c r="AD203" i="4"/>
  <c r="AG203" i="4"/>
  <c r="AH203" i="4"/>
  <c r="AC177" i="4"/>
  <c r="AD177" i="4"/>
  <c r="AG177" i="4"/>
  <c r="AH177" i="4"/>
  <c r="AH39" i="4"/>
  <c r="AG196" i="4"/>
  <c r="AH196" i="4"/>
  <c r="AC196" i="4"/>
  <c r="AD196" i="4"/>
  <c r="AH263" i="4"/>
  <c r="AC263" i="4"/>
  <c r="AC204" i="4"/>
  <c r="AD204" i="4"/>
  <c r="AG204" i="4"/>
  <c r="AH204" i="4"/>
  <c r="AG145" i="4"/>
  <c r="AH145" i="4"/>
  <c r="AC145" i="4"/>
  <c r="AD145" i="4"/>
  <c r="AC256" i="4"/>
  <c r="AD256" i="4"/>
  <c r="AG256" i="4"/>
  <c r="AH256" i="4"/>
  <c r="AH17" i="4"/>
  <c r="AG17" i="4"/>
  <c r="AC17" i="4"/>
  <c r="AD17" i="4"/>
  <c r="AH30" i="4"/>
  <c r="AC30" i="4"/>
  <c r="AG30" i="4"/>
  <c r="AD30" i="4"/>
  <c r="AD280" i="4"/>
  <c r="AG280" i="4"/>
  <c r="AH280" i="4"/>
  <c r="AC280" i="4"/>
  <c r="AD163" i="4"/>
  <c r="AG163" i="4"/>
  <c r="AH163" i="4"/>
  <c r="AC163" i="4"/>
  <c r="AH151" i="4"/>
  <c r="AC151" i="4"/>
  <c r="AD151" i="4"/>
  <c r="AG151" i="4"/>
  <c r="AC106" i="4"/>
  <c r="AD106" i="4"/>
  <c r="AG106" i="4"/>
  <c r="AH106" i="4"/>
  <c r="AG103" i="4"/>
  <c r="AH103" i="4"/>
  <c r="AC103" i="4"/>
  <c r="AD103" i="4"/>
  <c r="AH150" i="4"/>
  <c r="AC150" i="4"/>
  <c r="AD150" i="4"/>
  <c r="AG150" i="4"/>
  <c r="AH277" i="4"/>
  <c r="AG277" i="4"/>
  <c r="AC277" i="4"/>
  <c r="AD277" i="4"/>
  <c r="AH183" i="4"/>
  <c r="AH269" i="4"/>
  <c r="AC113" i="4"/>
  <c r="AD113" i="4"/>
  <c r="AG113" i="4"/>
  <c r="AH113" i="4"/>
  <c r="AD24" i="4"/>
  <c r="AG24" i="4"/>
  <c r="AH24" i="4"/>
  <c r="AC24" i="4"/>
  <c r="AH133" i="4"/>
  <c r="AG133" i="4"/>
  <c r="AC133" i="4"/>
  <c r="AD133" i="4"/>
  <c r="AC178" i="4"/>
  <c r="AD178" i="4"/>
  <c r="AG178" i="4"/>
  <c r="AH178" i="4"/>
  <c r="AH43" i="4"/>
  <c r="AC43" i="4"/>
  <c r="AD43" i="4"/>
  <c r="AG43" i="4"/>
  <c r="AH80" i="4"/>
  <c r="AG231" i="4"/>
  <c r="AH231" i="4"/>
  <c r="AC231" i="4"/>
  <c r="AD231" i="4"/>
  <c r="AC104" i="4"/>
  <c r="AD104" i="4"/>
  <c r="AG104" i="4"/>
  <c r="AH104" i="4"/>
  <c r="AG131" i="4"/>
  <c r="AH131" i="4"/>
  <c r="AC131" i="4"/>
  <c r="AD131" i="4"/>
  <c r="AG252" i="4"/>
  <c r="AH252" i="4"/>
  <c r="AC252" i="4"/>
  <c r="AD252" i="4"/>
  <c r="AG9" i="4"/>
  <c r="AH9" i="4"/>
  <c r="AC9" i="4"/>
  <c r="AD9" i="4"/>
  <c r="AH118" i="4"/>
  <c r="AC118" i="4"/>
  <c r="AD118" i="4"/>
  <c r="AG118" i="4"/>
  <c r="AG247" i="4"/>
  <c r="AH247" i="4"/>
  <c r="AC247" i="4"/>
  <c r="AD247" i="4"/>
  <c r="AH285" i="4"/>
  <c r="AG71" i="4"/>
  <c r="AH71" i="4"/>
  <c r="AC71" i="4"/>
  <c r="AD71" i="4"/>
  <c r="AH52" i="4"/>
  <c r="AH230" i="4"/>
  <c r="AD20" i="4"/>
  <c r="AG20" i="4"/>
  <c r="AH20" i="4"/>
  <c r="AC20" i="4"/>
  <c r="AH55" i="4"/>
  <c r="AG55" i="4"/>
  <c r="AC55" i="4"/>
  <c r="AD55" i="4"/>
  <c r="AG65" i="4"/>
  <c r="AH65" i="4"/>
  <c r="AC65" i="4"/>
  <c r="AD65" i="4"/>
  <c r="AC102" i="4"/>
  <c r="AD102" i="4"/>
  <c r="AG102" i="4"/>
  <c r="AH102" i="4"/>
  <c r="AH152" i="4"/>
  <c r="AG152" i="4"/>
  <c r="AC152" i="4"/>
  <c r="AD152" i="4"/>
  <c r="AG223" i="4"/>
  <c r="AH223" i="4"/>
  <c r="AC223" i="4"/>
  <c r="AD223" i="4"/>
  <c r="AG54" i="4"/>
  <c r="AC54" i="4"/>
  <c r="AH54" i="4"/>
  <c r="AD54" i="4"/>
  <c r="AG50" i="4"/>
  <c r="AC50" i="4"/>
  <c r="AD50" i="4"/>
  <c r="AH50" i="4"/>
  <c r="AC207" i="4"/>
  <c r="AD207" i="4"/>
  <c r="AG207" i="4"/>
  <c r="AH207" i="4"/>
  <c r="AC130" i="4"/>
  <c r="AG130" i="4"/>
  <c r="AH130" i="4"/>
  <c r="AD130" i="4"/>
  <c r="AG144" i="4"/>
  <c r="AC275" i="4"/>
  <c r="AD275" i="4"/>
  <c r="AG275" i="4"/>
  <c r="AH275" i="4"/>
  <c r="AG244" i="4"/>
  <c r="AH244" i="4"/>
  <c r="AC244" i="4"/>
  <c r="AD244" i="4"/>
  <c r="AG272" i="4"/>
  <c r="AH272" i="4"/>
  <c r="AC272" i="4"/>
  <c r="AD272" i="4"/>
  <c r="AG217" i="4"/>
  <c r="AH217" i="4"/>
  <c r="AC217" i="4"/>
  <c r="AD217" i="4"/>
  <c r="AH85" i="4"/>
  <c r="AH211" i="4"/>
  <c r="AH222" i="4"/>
  <c r="AC108" i="4"/>
  <c r="AD108" i="4"/>
  <c r="AG108" i="4"/>
  <c r="AH108" i="4"/>
  <c r="AC287" i="4"/>
  <c r="AD287" i="4"/>
  <c r="AG287" i="4"/>
  <c r="AH287" i="4"/>
  <c r="AC120" i="4"/>
  <c r="AG120" i="4"/>
  <c r="AD120" i="4"/>
  <c r="AH120" i="4"/>
  <c r="AH154" i="4"/>
  <c r="AG236" i="4"/>
  <c r="AH236" i="4"/>
  <c r="AC236" i="4"/>
  <c r="AD236" i="4"/>
  <c r="AG181" i="4"/>
  <c r="AH181" i="4"/>
  <c r="AC181" i="4"/>
  <c r="AD181" i="4"/>
  <c r="AG25" i="4"/>
  <c r="AH25" i="4"/>
  <c r="AC25" i="4"/>
  <c r="AD25" i="4"/>
  <c r="AG140" i="4"/>
  <c r="AH140" i="4"/>
  <c r="AC140" i="4"/>
  <c r="AD140" i="4"/>
  <c r="AD100" i="4"/>
  <c r="AG100" i="4"/>
  <c r="AH100" i="4"/>
  <c r="AC100" i="4"/>
  <c r="AD148" i="4"/>
  <c r="AC148" i="4"/>
  <c r="AG148" i="4"/>
  <c r="AH148" i="4"/>
  <c r="AG57" i="4"/>
  <c r="AC57" i="4"/>
  <c r="AH57" i="4"/>
  <c r="AD57" i="4"/>
  <c r="Y147" i="4"/>
  <c r="R270" i="4"/>
  <c r="T270" i="4" s="1"/>
  <c r="Z142" i="4"/>
  <c r="Z75" i="4"/>
  <c r="AA191" i="4"/>
  <c r="R163" i="4"/>
  <c r="S163" i="4" s="1"/>
  <c r="R122" i="4"/>
  <c r="T122" i="4" s="1"/>
  <c r="AB291" i="4"/>
  <c r="AA75" i="4"/>
  <c r="AB147" i="4"/>
  <c r="AA147" i="4"/>
  <c r="Y75" i="4"/>
  <c r="R114" i="4"/>
  <c r="T114" i="4" s="1"/>
  <c r="Z147" i="4"/>
  <c r="Y107" i="4"/>
  <c r="AA35" i="4"/>
  <c r="Y61" i="4"/>
  <c r="AB35" i="4"/>
  <c r="AA61" i="4"/>
  <c r="R118" i="4"/>
  <c r="T118" i="4" s="1"/>
  <c r="Y35" i="4"/>
  <c r="R202" i="4"/>
  <c r="S202" i="4" s="1"/>
  <c r="AA189" i="4"/>
  <c r="AB202" i="4"/>
  <c r="AB189" i="4"/>
  <c r="R137" i="4"/>
  <c r="S137" i="4" s="1"/>
  <c r="AB167" i="4"/>
  <c r="R250" i="4"/>
  <c r="U250" i="4" s="1"/>
  <c r="Y286" i="4"/>
  <c r="AA245" i="4"/>
  <c r="R234" i="4"/>
  <c r="S234" i="4" s="1"/>
  <c r="Z202" i="4"/>
  <c r="R44" i="4"/>
  <c r="S44" i="4" s="1"/>
  <c r="AA127" i="4"/>
  <c r="Y262" i="4"/>
  <c r="R254" i="4"/>
  <c r="U254" i="4" s="1"/>
  <c r="Z262" i="4"/>
  <c r="R95" i="4"/>
  <c r="T95" i="4" s="1"/>
  <c r="R29" i="4"/>
  <c r="U29" i="4" s="1"/>
  <c r="Y158" i="4"/>
  <c r="Y161" i="4"/>
  <c r="AB173" i="4"/>
  <c r="Y265" i="4"/>
  <c r="AB161" i="4"/>
  <c r="Z109" i="4"/>
  <c r="AA74" i="4"/>
  <c r="AG74" i="4" s="1"/>
  <c r="AB253" i="4"/>
  <c r="AA158" i="4"/>
  <c r="Y173" i="4"/>
  <c r="AA173" i="4"/>
  <c r="AB109" i="4"/>
  <c r="Z286" i="4"/>
  <c r="AB78" i="4"/>
  <c r="Z74" i="4"/>
  <c r="AD74" i="4" s="1"/>
  <c r="Y109" i="4"/>
  <c r="AA37" i="4"/>
  <c r="AF37" i="4" s="1"/>
  <c r="Z265" i="4"/>
  <c r="R147" i="4"/>
  <c r="U147" i="4" s="1"/>
  <c r="R275" i="4"/>
  <c r="U275" i="4" s="1"/>
  <c r="R154" i="4"/>
  <c r="T154" i="4" s="1"/>
  <c r="AA78" i="4"/>
  <c r="R179" i="4"/>
  <c r="U179" i="4" s="1"/>
  <c r="AB158" i="4"/>
  <c r="Z78" i="4"/>
  <c r="AB262" i="4"/>
  <c r="Z254" i="4"/>
  <c r="Z255" i="4"/>
  <c r="R82" i="4"/>
  <c r="T82" i="4" s="1"/>
  <c r="Y234" i="4"/>
  <c r="R126" i="4"/>
  <c r="U126" i="4" s="1"/>
  <c r="R246" i="4"/>
  <c r="U246" i="4" s="1"/>
  <c r="AB251" i="4"/>
  <c r="Z127" i="4"/>
  <c r="Y142" i="4"/>
  <c r="Z253" i="4"/>
  <c r="AB127" i="4"/>
  <c r="Y253" i="4"/>
  <c r="Y254" i="4"/>
  <c r="AB142" i="4"/>
  <c r="AB259" i="4"/>
  <c r="AB169" i="4"/>
  <c r="Y268" i="4"/>
  <c r="AB220" i="4"/>
  <c r="AA291" i="4"/>
  <c r="AA259" i="4"/>
  <c r="Z169" i="4"/>
  <c r="AA220" i="4"/>
  <c r="Y259" i="4"/>
  <c r="Y93" i="4"/>
  <c r="AA201" i="4"/>
  <c r="Y115" i="4"/>
  <c r="AF115" i="4" s="1"/>
  <c r="Z201" i="4"/>
  <c r="AB115" i="4"/>
  <c r="AB206" i="4"/>
  <c r="Y201" i="4"/>
  <c r="R127" i="4"/>
  <c r="U127" i="4" s="1"/>
  <c r="AA206" i="4"/>
  <c r="Y206" i="4"/>
  <c r="AA115" i="4"/>
  <c r="R221" i="4"/>
  <c r="T221" i="4" s="1"/>
  <c r="R63" i="4"/>
  <c r="S63" i="4" s="1"/>
  <c r="Y220" i="4"/>
  <c r="Y169" i="4"/>
  <c r="Y291" i="4"/>
  <c r="R227" i="4"/>
  <c r="U227" i="4" s="1"/>
  <c r="AA31" i="4"/>
  <c r="R90" i="4"/>
  <c r="T90" i="4" s="1"/>
  <c r="AA167" i="4"/>
  <c r="Z95" i="4"/>
  <c r="Y167" i="4"/>
  <c r="Z159" i="4"/>
  <c r="AB95" i="4"/>
  <c r="AA248" i="4"/>
  <c r="Z268" i="4"/>
  <c r="AA95" i="4"/>
  <c r="Y126" i="4"/>
  <c r="Y248" i="4"/>
  <c r="AB268" i="4"/>
  <c r="AB126" i="4"/>
  <c r="Y33" i="4"/>
  <c r="AF33" i="4" s="1"/>
  <c r="AB93" i="4"/>
  <c r="Y29" i="4"/>
  <c r="AA126" i="4"/>
  <c r="AB248" i="4"/>
  <c r="AB31" i="4"/>
  <c r="AA285" i="4"/>
  <c r="Y31" i="4"/>
  <c r="Z19" i="4"/>
  <c r="S100" i="4"/>
  <c r="T100" i="4"/>
  <c r="R83" i="4"/>
  <c r="U83" i="4" s="1"/>
  <c r="Z93" i="4"/>
  <c r="R225" i="4"/>
  <c r="T225" i="4" s="1"/>
  <c r="AB234" i="4"/>
  <c r="R58" i="4"/>
  <c r="S58" i="4" s="1"/>
  <c r="Z114" i="4"/>
  <c r="AB21" i="4"/>
  <c r="AB114" i="4"/>
  <c r="AA254" i="4"/>
  <c r="AA29" i="4"/>
  <c r="Y114" i="4"/>
  <c r="R19" i="4"/>
  <c r="T19" i="4" s="1"/>
  <c r="AA90" i="4"/>
  <c r="Z29" i="4"/>
  <c r="Z21" i="4"/>
  <c r="Y21" i="4"/>
  <c r="R35" i="4"/>
  <c r="U35" i="4" s="1"/>
  <c r="AB157" i="4"/>
  <c r="AB29" i="4"/>
  <c r="Z234" i="4"/>
  <c r="R218" i="4"/>
  <c r="S218" i="4" s="1"/>
  <c r="R170" i="4"/>
  <c r="T170" i="4" s="1"/>
  <c r="AB154" i="4"/>
  <c r="R26" i="4"/>
  <c r="U26" i="4" s="1"/>
  <c r="AA154" i="4"/>
  <c r="Z31" i="4"/>
  <c r="Z154" i="4"/>
  <c r="Y251" i="4"/>
  <c r="AB183" i="4"/>
  <c r="Z90" i="4"/>
  <c r="S284" i="4"/>
  <c r="R21" i="4"/>
  <c r="U21" i="4" s="1"/>
  <c r="Z33" i="4"/>
  <c r="AB19" i="4"/>
  <c r="AB33" i="4"/>
  <c r="Y19" i="4"/>
  <c r="AA251" i="4"/>
  <c r="Y157" i="4"/>
  <c r="AA58" i="4"/>
  <c r="Y95" i="4"/>
  <c r="Z157" i="4"/>
  <c r="R211" i="4"/>
  <c r="U211" i="4" s="1"/>
  <c r="AB285" i="4"/>
  <c r="AG285" i="4" s="1"/>
  <c r="Z58" i="4"/>
  <c r="Y58" i="4"/>
  <c r="Z285" i="4"/>
  <c r="AB211" i="4"/>
  <c r="AA211" i="4"/>
  <c r="Y90" i="4"/>
  <c r="Z211" i="4"/>
  <c r="R282" i="4"/>
  <c r="S282" i="4" s="1"/>
  <c r="AA159" i="4"/>
  <c r="AA234" i="4"/>
  <c r="T284" i="4"/>
  <c r="Y255" i="4"/>
  <c r="Y125" i="4"/>
  <c r="AB254" i="4"/>
  <c r="AA97" i="4"/>
  <c r="Y97" i="4"/>
  <c r="AA36" i="4"/>
  <c r="Z37" i="4"/>
  <c r="AA161" i="4"/>
  <c r="AB37" i="4"/>
  <c r="AA255" i="4"/>
  <c r="R237" i="4"/>
  <c r="U237" i="4" s="1"/>
  <c r="R287" i="4"/>
  <c r="S287" i="4" s="1"/>
  <c r="Y159" i="4"/>
  <c r="AB159" i="4"/>
  <c r="Z36" i="4"/>
  <c r="Z119" i="4"/>
  <c r="AB243" i="4"/>
  <c r="AB36" i="4"/>
  <c r="Z77" i="4"/>
  <c r="AA238" i="4"/>
  <c r="Z83" i="4"/>
  <c r="Z183" i="4"/>
  <c r="Y238" i="4"/>
  <c r="AF238" i="4" s="1"/>
  <c r="AB238" i="4"/>
  <c r="AA183" i="4"/>
  <c r="Y83" i="4"/>
  <c r="Y225" i="4"/>
  <c r="Z225" i="4"/>
  <c r="AA225" i="4"/>
  <c r="Y119" i="4"/>
  <c r="AA119" i="4"/>
  <c r="AB83" i="4"/>
  <c r="Z243" i="4"/>
  <c r="AB77" i="4"/>
  <c r="Y77" i="4"/>
  <c r="AF77" i="4" s="1"/>
  <c r="AB224" i="4"/>
  <c r="Y224" i="4"/>
  <c r="Z224" i="4"/>
  <c r="Y243" i="4"/>
  <c r="U20" i="4"/>
  <c r="S20" i="4"/>
  <c r="R189" i="4"/>
  <c r="S189" i="4" s="1"/>
  <c r="R187" i="4"/>
  <c r="S187" i="4" s="1"/>
  <c r="R198" i="4"/>
  <c r="U198" i="4" s="1"/>
  <c r="R17" i="4"/>
  <c r="T17" i="4" s="1"/>
  <c r="R216" i="4"/>
  <c r="S216" i="4" s="1"/>
  <c r="R194" i="4"/>
  <c r="T194" i="4" s="1"/>
  <c r="R77" i="4"/>
  <c r="U77" i="4" s="1"/>
  <c r="R149" i="4"/>
  <c r="U149" i="4" s="1"/>
  <c r="R88" i="4"/>
  <c r="S88" i="4" s="1"/>
  <c r="R65" i="4"/>
  <c r="T65" i="4" s="1"/>
  <c r="R53" i="4"/>
  <c r="S53" i="4" s="1"/>
  <c r="R66" i="4"/>
  <c r="U66" i="4" s="1"/>
  <c r="R61" i="4"/>
  <c r="T61" i="4" s="1"/>
  <c r="S276" i="4"/>
  <c r="T260" i="4"/>
  <c r="U260" i="4"/>
  <c r="S260" i="4"/>
  <c r="T276" i="4"/>
  <c r="U276" i="4"/>
  <c r="S197" i="4"/>
  <c r="T197" i="4"/>
  <c r="U197" i="4"/>
  <c r="S258" i="4"/>
  <c r="U258" i="4"/>
  <c r="T258" i="4"/>
  <c r="S37" i="4"/>
  <c r="U37" i="4"/>
  <c r="T37" i="4"/>
  <c r="S248" i="4"/>
  <c r="U248" i="4"/>
  <c r="T248" i="4"/>
  <c r="S28" i="4"/>
  <c r="U28" i="4"/>
  <c r="T28" i="4"/>
  <c r="S219" i="4"/>
  <c r="T219" i="4"/>
  <c r="U219" i="4"/>
  <c r="S94" i="4"/>
  <c r="T94" i="4"/>
  <c r="U94" i="4"/>
  <c r="S62" i="4"/>
  <c r="U62" i="4"/>
  <c r="T62" i="4"/>
  <c r="S23" i="4"/>
  <c r="U23" i="4"/>
  <c r="S144" i="4"/>
  <c r="U144" i="4"/>
  <c r="T144" i="4"/>
  <c r="T50" i="4"/>
  <c r="S50" i="4"/>
  <c r="U50" i="4"/>
  <c r="S208" i="4"/>
  <c r="U208" i="4"/>
  <c r="T208" i="4"/>
  <c r="S233" i="4"/>
  <c r="U233" i="4"/>
  <c r="T233" i="4"/>
  <c r="S203" i="4"/>
  <c r="T203" i="4"/>
  <c r="U203" i="4"/>
  <c r="T119" i="4"/>
  <c r="S119" i="4"/>
  <c r="U119" i="4"/>
  <c r="S259" i="4"/>
  <c r="U259" i="4"/>
  <c r="T259" i="4"/>
  <c r="S241" i="4"/>
  <c r="U241" i="4"/>
  <c r="T241" i="4"/>
  <c r="U157" i="4"/>
  <c r="T157" i="4"/>
  <c r="S157" i="4"/>
  <c r="S117" i="4"/>
  <c r="U117" i="4"/>
  <c r="T117" i="4"/>
  <c r="S155" i="4"/>
  <c r="U155" i="4"/>
  <c r="T155" i="4"/>
  <c r="U49" i="4"/>
  <c r="T49" i="4"/>
  <c r="S49" i="4"/>
  <c r="S9" i="4"/>
  <c r="T9" i="4"/>
  <c r="U9" i="4"/>
  <c r="T191" i="4"/>
  <c r="U191" i="4"/>
  <c r="S191" i="4"/>
  <c r="T159" i="4"/>
  <c r="S159" i="4"/>
  <c r="U159" i="4"/>
  <c r="U192" i="4"/>
  <c r="S192" i="4"/>
  <c r="T192" i="4"/>
  <c r="U244" i="4"/>
  <c r="T244" i="4"/>
  <c r="S244" i="4"/>
  <c r="T57" i="4"/>
  <c r="S57" i="4"/>
  <c r="U57" i="4"/>
  <c r="S108" i="4"/>
  <c r="U108" i="4"/>
  <c r="T108" i="4"/>
  <c r="S40" i="4"/>
  <c r="T40" i="4"/>
  <c r="U40" i="4"/>
  <c r="S54" i="4"/>
  <c r="T54" i="4"/>
  <c r="U54" i="4"/>
  <c r="T175" i="4"/>
  <c r="S175" i="4"/>
  <c r="U175" i="4"/>
  <c r="S256" i="4"/>
  <c r="U256" i="4"/>
  <c r="T256" i="4"/>
  <c r="S16" i="4"/>
  <c r="U16" i="4"/>
  <c r="T16" i="4"/>
  <c r="T113" i="4"/>
  <c r="S262" i="4"/>
  <c r="U262" i="4"/>
  <c r="T262" i="4"/>
  <c r="U45" i="4"/>
  <c r="S45" i="4"/>
  <c r="T45" i="4"/>
  <c r="U38" i="4"/>
  <c r="T38" i="4"/>
  <c r="S38" i="4"/>
  <c r="S145" i="4"/>
  <c r="U145" i="4"/>
  <c r="T145" i="4"/>
  <c r="T41" i="4"/>
  <c r="S41" i="4"/>
  <c r="U41" i="4"/>
  <c r="S55" i="4"/>
  <c r="U55" i="4"/>
  <c r="T55" i="4"/>
  <c r="T247" i="4"/>
  <c r="U247" i="4"/>
  <c r="S247" i="4"/>
  <c r="S228" i="4"/>
  <c r="U228" i="4"/>
  <c r="T228" i="4"/>
  <c r="U10" i="4"/>
  <c r="T10" i="4"/>
  <c r="S10" i="4"/>
  <c r="U215" i="4"/>
  <c r="T215" i="4"/>
  <c r="S215" i="4"/>
  <c r="S217" i="4"/>
  <c r="U217" i="4"/>
  <c r="T217" i="4"/>
  <c r="T79" i="4"/>
  <c r="S79" i="4"/>
  <c r="U79" i="4"/>
  <c r="S36" i="4"/>
  <c r="U36" i="4"/>
  <c r="T36" i="4"/>
  <c r="U165" i="4"/>
  <c r="S280" i="4"/>
  <c r="U280" i="4"/>
  <c r="T280" i="4"/>
  <c r="S268" i="4"/>
  <c r="U268" i="4"/>
  <c r="T268" i="4"/>
  <c r="U109" i="4"/>
  <c r="T109" i="4"/>
  <c r="S109" i="4"/>
  <c r="S112" i="4"/>
  <c r="U112" i="4"/>
  <c r="T112" i="4"/>
  <c r="U267" i="4"/>
  <c r="T267" i="4"/>
  <c r="S267" i="4"/>
  <c r="S24" i="4"/>
  <c r="T24" i="4"/>
  <c r="U24" i="4"/>
  <c r="S213" i="4"/>
  <c r="U213" i="4"/>
  <c r="T213" i="4"/>
  <c r="T207" i="4"/>
  <c r="U207" i="4"/>
  <c r="S207" i="4"/>
  <c r="S148" i="4"/>
  <c r="U148" i="4"/>
  <c r="T148" i="4"/>
  <c r="T103" i="4"/>
  <c r="U103" i="4"/>
  <c r="S103" i="4"/>
  <c r="S224" i="4"/>
  <c r="T224" i="4"/>
  <c r="U224" i="4"/>
  <c r="U67" i="4"/>
  <c r="S67" i="4"/>
  <c r="T67" i="4"/>
  <c r="T111" i="4"/>
  <c r="U111" i="4"/>
  <c r="S111" i="4"/>
  <c r="T288" i="4"/>
  <c r="U288" i="4"/>
  <c r="S288" i="4"/>
  <c r="T185" i="4"/>
  <c r="S185" i="4"/>
  <c r="U185" i="4"/>
  <c r="U42" i="4"/>
  <c r="T42" i="4"/>
  <c r="S42" i="4"/>
  <c r="S101" i="4"/>
  <c r="U101" i="4"/>
  <c r="T101" i="4"/>
  <c r="U177" i="4"/>
  <c r="T177" i="4"/>
  <c r="S177" i="4"/>
  <c r="T226" i="4"/>
  <c r="S226" i="4"/>
  <c r="U226" i="4"/>
  <c r="S181" i="4"/>
  <c r="T181" i="4"/>
  <c r="U181" i="4"/>
  <c r="T143" i="4"/>
  <c r="S143" i="4"/>
  <c r="U143" i="4"/>
  <c r="S96" i="4"/>
  <c r="U96" i="4"/>
  <c r="T96" i="4"/>
  <c r="T87" i="4"/>
  <c r="S87" i="4"/>
  <c r="U87" i="4"/>
  <c r="S121" i="4"/>
  <c r="U121" i="4"/>
  <c r="T121" i="4"/>
  <c r="U51" i="4"/>
  <c r="S51" i="4"/>
  <c r="T51" i="4"/>
  <c r="S174" i="4"/>
  <c r="U174" i="4"/>
  <c r="T174" i="4"/>
  <c r="S91" i="4"/>
  <c r="U91" i="4"/>
  <c r="T91" i="4"/>
  <c r="S128" i="4"/>
  <c r="U128" i="4"/>
  <c r="T128" i="4"/>
  <c r="S193" i="4"/>
  <c r="U193" i="4"/>
  <c r="T193" i="4"/>
  <c r="U264" i="4"/>
  <c r="T264" i="4"/>
  <c r="S264" i="4"/>
  <c r="S134" i="4"/>
  <c r="U134" i="4"/>
  <c r="S200" i="4"/>
  <c r="U200" i="4"/>
  <c r="T200" i="4"/>
  <c r="S110" i="4"/>
  <c r="U110" i="4"/>
  <c r="T110" i="4"/>
  <c r="U73" i="4"/>
  <c r="T73" i="4"/>
  <c r="S73" i="4"/>
  <c r="S251" i="4"/>
  <c r="U251" i="4"/>
  <c r="T251" i="4"/>
  <c r="S167" i="4"/>
  <c r="U167" i="4"/>
  <c r="T167" i="4"/>
  <c r="U266" i="4"/>
  <c r="S266" i="4"/>
  <c r="T266" i="4"/>
  <c r="T274" i="4"/>
  <c r="S274" i="4"/>
  <c r="U274" i="4"/>
  <c r="T153" i="4"/>
  <c r="S153" i="4"/>
  <c r="U153" i="4"/>
  <c r="S172" i="4"/>
  <c r="U172" i="4"/>
  <c r="T172" i="4"/>
  <c r="S290" i="4"/>
  <c r="U290" i="4"/>
  <c r="T290" i="4"/>
  <c r="S80" i="4"/>
  <c r="U80" i="4"/>
  <c r="T80" i="4"/>
  <c r="T169" i="4"/>
  <c r="S169" i="4"/>
  <c r="U169" i="4"/>
  <c r="S46" i="4"/>
  <c r="T46" i="4"/>
  <c r="U46" i="4"/>
  <c r="S222" i="4"/>
  <c r="U222" i="4"/>
  <c r="T222" i="4"/>
  <c r="S120" i="4"/>
  <c r="T120" i="4"/>
  <c r="U120" i="4"/>
  <c r="S68" i="4"/>
  <c r="U68" i="4"/>
  <c r="T68" i="4"/>
  <c r="S59" i="4"/>
  <c r="U59" i="4"/>
  <c r="T59" i="4"/>
  <c r="U176" i="4"/>
  <c r="S176" i="4"/>
  <c r="T176" i="4"/>
  <c r="S132" i="4"/>
  <c r="T132" i="4"/>
  <c r="U132" i="4"/>
  <c r="U99" i="4"/>
  <c r="S99" i="4"/>
  <c r="T99" i="4"/>
  <c r="S229" i="4"/>
  <c r="U229" i="4"/>
  <c r="T229" i="4"/>
  <c r="S84" i="4"/>
  <c r="U84" i="4"/>
  <c r="T84" i="4"/>
  <c r="S27" i="4"/>
  <c r="U27" i="4"/>
  <c r="T27" i="4"/>
  <c r="S261" i="4"/>
  <c r="T261" i="4"/>
  <c r="U261" i="4"/>
  <c r="T166" i="4"/>
  <c r="S166" i="4"/>
  <c r="U166" i="4"/>
  <c r="U173" i="4"/>
  <c r="S173" i="4"/>
  <c r="T173" i="4"/>
  <c r="S209" i="4"/>
  <c r="U209" i="4"/>
  <c r="T209" i="4"/>
  <c r="S180" i="4"/>
  <c r="U180" i="4"/>
  <c r="T180" i="4"/>
  <c r="S107" i="4"/>
  <c r="T107" i="4"/>
  <c r="U107" i="4"/>
  <c r="T116" i="4"/>
  <c r="S116" i="4"/>
  <c r="U116" i="4"/>
  <c r="S139" i="4"/>
  <c r="U139" i="4"/>
  <c r="T139" i="4"/>
  <c r="S22" i="4"/>
  <c r="U22" i="4"/>
  <c r="T22" i="4"/>
  <c r="S168" i="4"/>
  <c r="U168" i="4"/>
  <c r="T168" i="4"/>
  <c r="S85" i="4"/>
  <c r="U85" i="4"/>
  <c r="T85" i="4"/>
  <c r="T232" i="4"/>
  <c r="S232" i="4"/>
  <c r="U232" i="4"/>
  <c r="T31" i="4"/>
  <c r="U31" i="4"/>
  <c r="S31" i="4"/>
  <c r="T52" i="4"/>
  <c r="S52" i="4"/>
  <c r="U52" i="4"/>
  <c r="S32" i="4"/>
  <c r="U32" i="4"/>
  <c r="T32" i="4"/>
  <c r="S97" i="4"/>
  <c r="U97" i="4"/>
  <c r="T97" i="4"/>
  <c r="S151" i="4"/>
  <c r="S279" i="4"/>
  <c r="U279" i="4"/>
  <c r="T279" i="4"/>
  <c r="S72" i="4"/>
  <c r="T72" i="4"/>
  <c r="U72" i="4"/>
  <c r="S220" i="4"/>
  <c r="U220" i="4"/>
  <c r="T220" i="4"/>
  <c r="S75" i="4"/>
  <c r="U75" i="4"/>
  <c r="T75" i="4"/>
  <c r="S133" i="4"/>
  <c r="U133" i="4"/>
  <c r="T133" i="4"/>
  <c r="S252" i="4"/>
  <c r="U252" i="4"/>
  <c r="T252" i="4"/>
  <c r="U93" i="4"/>
  <c r="S93" i="4"/>
  <c r="T93" i="4"/>
  <c r="U13" i="4"/>
  <c r="S13" i="4"/>
  <c r="T13" i="4"/>
  <c r="U289" i="4"/>
  <c r="S289" i="4"/>
  <c r="T289" i="4"/>
  <c r="S43" i="4"/>
  <c r="U43" i="4"/>
  <c r="T43" i="4"/>
  <c r="S56" i="4"/>
  <c r="T56" i="4"/>
  <c r="U56" i="4"/>
  <c r="S171" i="4"/>
  <c r="U171" i="4"/>
  <c r="T171" i="4"/>
  <c r="S11" i="4"/>
  <c r="T11" i="4"/>
  <c r="U11" i="4"/>
  <c r="U131" i="4"/>
  <c r="T131" i="4"/>
  <c r="S131" i="4"/>
  <c r="U86" i="4"/>
  <c r="T86" i="4"/>
  <c r="S86" i="4"/>
  <c r="T204" i="4"/>
  <c r="S204" i="4"/>
  <c r="U204" i="4"/>
  <c r="T34" i="4"/>
  <c r="U34" i="4"/>
  <c r="S34" i="4"/>
  <c r="S245" i="4"/>
  <c r="U245" i="4"/>
  <c r="T245" i="4"/>
  <c r="S285" i="4"/>
  <c r="U285" i="4"/>
  <c r="T285" i="4"/>
  <c r="T162" i="4"/>
  <c r="S162" i="4"/>
  <c r="U162" i="4"/>
  <c r="U190" i="4"/>
  <c r="S190" i="4"/>
  <c r="T190" i="4"/>
  <c r="S269" i="4"/>
  <c r="U269" i="4"/>
  <c r="T269" i="4"/>
  <c r="S152" i="4"/>
  <c r="T152" i="4"/>
  <c r="U152" i="4"/>
  <c r="S201" i="4"/>
  <c r="U201" i="4"/>
  <c r="T201" i="4"/>
  <c r="T239" i="4"/>
  <c r="S239" i="4"/>
  <c r="U239" i="4"/>
  <c r="T136" i="4"/>
  <c r="U136" i="4"/>
  <c r="U115" i="4"/>
  <c r="S115" i="4"/>
  <c r="T115" i="4"/>
  <c r="T146" i="4"/>
  <c r="S146" i="4"/>
  <c r="U146" i="4"/>
  <c r="S257" i="4"/>
  <c r="U257" i="4"/>
  <c r="T257" i="4"/>
  <c r="T47" i="4"/>
  <c r="U47" i="4"/>
  <c r="S47" i="4"/>
  <c r="S188" i="4"/>
  <c r="U188" i="4"/>
  <c r="T188" i="4"/>
  <c r="U125" i="4"/>
  <c r="T125" i="4"/>
  <c r="S125" i="4"/>
  <c r="S206" i="4"/>
  <c r="U206" i="4"/>
  <c r="T206" i="4"/>
  <c r="S14" i="4"/>
  <c r="U14" i="4"/>
  <c r="T14" i="4"/>
  <c r="S30" i="4"/>
  <c r="U30" i="4"/>
  <c r="T30" i="4"/>
  <c r="U138" i="4"/>
  <c r="T138" i="4"/>
  <c r="S138" i="4"/>
  <c r="S70" i="4"/>
  <c r="U70" i="4"/>
  <c r="T70" i="4"/>
  <c r="U283" i="4"/>
  <c r="T283" i="4"/>
  <c r="S283" i="4"/>
  <c r="S105" i="4"/>
  <c r="U105" i="4"/>
  <c r="T105" i="4"/>
  <c r="S161" i="4"/>
  <c r="U161" i="4"/>
  <c r="T161" i="4"/>
  <c r="S92" i="4"/>
  <c r="T92" i="4"/>
  <c r="U92" i="4"/>
  <c r="T272" i="4"/>
  <c r="U272" i="4"/>
  <c r="S272" i="4"/>
  <c r="S184" i="4"/>
  <c r="U184" i="4"/>
  <c r="T184" i="4"/>
  <c r="S273" i="4"/>
  <c r="U273" i="4"/>
  <c r="T273" i="4"/>
  <c r="S142" i="4"/>
  <c r="T142" i="4"/>
  <c r="U142" i="4"/>
  <c r="S156" i="4"/>
  <c r="T156" i="4"/>
  <c r="U156" i="4"/>
  <c r="T238" i="4"/>
  <c r="S238" i="4"/>
  <c r="U238" i="4"/>
  <c r="S124" i="4"/>
  <c r="U124" i="4"/>
  <c r="T124" i="4"/>
  <c r="S286" i="4"/>
  <c r="U286" i="4"/>
  <c r="T286" i="4"/>
  <c r="S39" i="4"/>
  <c r="U39" i="4"/>
  <c r="T39" i="4"/>
  <c r="T164" i="4"/>
  <c r="S164" i="4"/>
  <c r="U164" i="4"/>
  <c r="S240" i="4"/>
  <c r="U240" i="4"/>
  <c r="T240" i="4"/>
  <c r="S249" i="4"/>
  <c r="U249" i="4"/>
  <c r="T249" i="4"/>
  <c r="S199" i="4"/>
  <c r="U199" i="4"/>
  <c r="T199" i="4"/>
  <c r="S196" i="4"/>
  <c r="U196" i="4"/>
  <c r="T196" i="4"/>
  <c r="S12" i="4"/>
  <c r="U12" i="4"/>
  <c r="T12" i="4"/>
  <c r="S230" i="4"/>
  <c r="U230" i="4"/>
  <c r="T230" i="4"/>
  <c r="S78" i="4"/>
  <c r="U78" i="4"/>
  <c r="T78" i="4"/>
  <c r="U265" i="4"/>
  <c r="T265" i="4"/>
  <c r="S265" i="4"/>
  <c r="S291" i="4"/>
  <c r="U291" i="4"/>
  <c r="T291" i="4"/>
  <c r="U74" i="4"/>
  <c r="T74" i="4"/>
  <c r="S74" i="4"/>
  <c r="S281" i="4"/>
  <c r="U281" i="4"/>
  <c r="T281" i="4"/>
  <c r="U210" i="4"/>
  <c r="T210" i="4"/>
  <c r="S210" i="4"/>
  <c r="T15" i="4"/>
  <c r="U15" i="4"/>
  <c r="S15" i="4"/>
  <c r="S236" i="4"/>
  <c r="T236" i="4"/>
  <c r="U236" i="4"/>
  <c r="S277" i="4"/>
  <c r="U277" i="4"/>
  <c r="T277" i="4"/>
  <c r="T214" i="4"/>
  <c r="S214" i="4"/>
  <c r="U214" i="4"/>
  <c r="S235" i="4"/>
  <c r="U235" i="4"/>
  <c r="T235" i="4"/>
  <c r="U6" i="4"/>
  <c r="S6" i="4"/>
  <c r="T6" i="4"/>
  <c r="T242" i="4"/>
  <c r="S242" i="4"/>
  <c r="U242" i="4"/>
  <c r="T130" i="4"/>
  <c r="S130" i="4"/>
  <c r="U130" i="4"/>
  <c r="T98" i="4"/>
  <c r="S98" i="4"/>
  <c r="U98" i="4"/>
  <c r="S102" i="4"/>
  <c r="T102" i="4"/>
  <c r="U102" i="4"/>
  <c r="U81" i="4"/>
  <c r="T81" i="4"/>
  <c r="S81" i="4"/>
  <c r="T178" i="4"/>
  <c r="S178" i="4"/>
  <c r="S104" i="4"/>
  <c r="T104" i="4"/>
  <c r="U104" i="4"/>
  <c r="S123" i="4"/>
  <c r="U123" i="4"/>
  <c r="T123" i="4"/>
  <c r="T255" i="4"/>
  <c r="S255" i="4"/>
  <c r="U255" i="4"/>
  <c r="S231" i="4"/>
  <c r="U231" i="4"/>
  <c r="T231" i="4"/>
  <c r="T18" i="4"/>
  <c r="S18" i="4"/>
  <c r="U18" i="4"/>
  <c r="S212" i="4"/>
  <c r="U212" i="4"/>
  <c r="T212" i="4"/>
  <c r="T271" i="4"/>
  <c r="U271" i="4"/>
  <c r="S271" i="4"/>
  <c r="S205" i="4"/>
  <c r="U205" i="4"/>
  <c r="T205" i="4"/>
  <c r="S8" i="4"/>
  <c r="T8" i="4"/>
  <c r="U8" i="4"/>
  <c r="Y34" i="4"/>
  <c r="AB34" i="4"/>
  <c r="AA34" i="4"/>
  <c r="AB209" i="4"/>
  <c r="Z197" i="4"/>
  <c r="AA68" i="4"/>
  <c r="AA174" i="4"/>
  <c r="AA197" i="4"/>
  <c r="Z174" i="4"/>
  <c r="AA290" i="4"/>
  <c r="Y290" i="4"/>
  <c r="Z290" i="4"/>
  <c r="AA91" i="4"/>
  <c r="Y68" i="4"/>
  <c r="AB98" i="4"/>
  <c r="AA209" i="4"/>
  <c r="Z68" i="4"/>
  <c r="Y209" i="4"/>
  <c r="AF209" i="4" s="1"/>
  <c r="Y62" i="4"/>
  <c r="AA250" i="4"/>
  <c r="Y6" i="4"/>
  <c r="AA98" i="4"/>
  <c r="Z250" i="4"/>
  <c r="Z6" i="4"/>
  <c r="Y70" i="4"/>
  <c r="Y98" i="4"/>
  <c r="Y197" i="4"/>
  <c r="Y250" i="4"/>
  <c r="AB6" i="4"/>
  <c r="AB70" i="4"/>
  <c r="AB92" i="4"/>
  <c r="AA70" i="4"/>
  <c r="Y92" i="4"/>
  <c r="Z92" i="4"/>
  <c r="AA274" i="4"/>
  <c r="Y274" i="4"/>
  <c r="AB274" i="4"/>
  <c r="Z274" i="4"/>
  <c r="Z222" i="4"/>
  <c r="Y205" i="4"/>
  <c r="Z288" i="4"/>
  <c r="AA288" i="4"/>
  <c r="AB288" i="4"/>
  <c r="Y288" i="4"/>
  <c r="AA222" i="4"/>
  <c r="AG222" i="4" s="1"/>
  <c r="AB80" i="4"/>
  <c r="AG80" i="4" s="1"/>
  <c r="AB46" i="4"/>
  <c r="Z46" i="4"/>
  <c r="AA46" i="4"/>
  <c r="Y46" i="4"/>
  <c r="Y138" i="4"/>
  <c r="AB138" i="4"/>
  <c r="AA138" i="4"/>
  <c r="Z138" i="4"/>
  <c r="AB222" i="4"/>
  <c r="Z80" i="4"/>
  <c r="Y289" i="4"/>
  <c r="Z205" i="4"/>
  <c r="AB62" i="4"/>
  <c r="AA80" i="4"/>
  <c r="AF80" i="4" s="1"/>
  <c r="AA289" i="4"/>
  <c r="Y94" i="4"/>
  <c r="Z94" i="4"/>
  <c r="AA94" i="4"/>
  <c r="Z289" i="4"/>
  <c r="Y91" i="4"/>
  <c r="AB122" i="4"/>
  <c r="Y270" i="4"/>
  <c r="Z62" i="4"/>
  <c r="Y176" i="4"/>
  <c r="Z176" i="4"/>
  <c r="AA176" i="4"/>
  <c r="AB176" i="4"/>
  <c r="AA141" i="4"/>
  <c r="Y141" i="4"/>
  <c r="Z141" i="4"/>
  <c r="AB141" i="4"/>
  <c r="AB91" i="4"/>
  <c r="AB174" i="4"/>
  <c r="Z122" i="4"/>
  <c r="Z270" i="4"/>
  <c r="Y229" i="4"/>
  <c r="Y69" i="4"/>
  <c r="AA205" i="4"/>
  <c r="AA122" i="4"/>
  <c r="AB270" i="4"/>
  <c r="AB229" i="4"/>
  <c r="AA69" i="4"/>
  <c r="AA59" i="4"/>
  <c r="AB59" i="4"/>
  <c r="Y59" i="4"/>
  <c r="Z59" i="4"/>
  <c r="AA229" i="4"/>
  <c r="Z69" i="4"/>
  <c r="AB94" i="4"/>
  <c r="R5" i="4"/>
  <c r="R4" i="4"/>
  <c r="AD52" i="4" l="1"/>
  <c r="AC144" i="4"/>
  <c r="AK144" i="4" s="1"/>
  <c r="AQ144" i="4" s="1"/>
  <c r="U113" i="4"/>
  <c r="AC52" i="4"/>
  <c r="AL52" i="4" s="1"/>
  <c r="AR52" i="4" s="1"/>
  <c r="AD26" i="4"/>
  <c r="T151" i="4"/>
  <c r="T165" i="4"/>
  <c r="T106" i="4"/>
  <c r="AG168" i="4"/>
  <c r="AF4" i="4"/>
  <c r="T158" i="4"/>
  <c r="AC79" i="4"/>
  <c r="AC168" i="4"/>
  <c r="AC26" i="4"/>
  <c r="AC39" i="4"/>
  <c r="AG99" i="4"/>
  <c r="AM99" i="4" s="1"/>
  <c r="AS99" i="4" s="1"/>
  <c r="U106" i="4"/>
  <c r="AG26" i="4"/>
  <c r="AC267" i="4"/>
  <c r="AH22" i="4"/>
  <c r="S7" i="4"/>
  <c r="AD144" i="4"/>
  <c r="AH144" i="4"/>
  <c r="AH11" i="4"/>
  <c r="AH16" i="4"/>
  <c r="AF39" i="4"/>
  <c r="AD39" i="4"/>
  <c r="AG79" i="4"/>
  <c r="AC233" i="4"/>
  <c r="AC11" i="4"/>
  <c r="AG11" i="4"/>
  <c r="AF22" i="4"/>
  <c r="AD79" i="4"/>
  <c r="AN79" i="4" s="1"/>
  <c r="AT79" i="4" s="1"/>
  <c r="AD7" i="4"/>
  <c r="AD11" i="4"/>
  <c r="AJ11" i="4" s="1"/>
  <c r="AP11" i="4" s="1"/>
  <c r="AF26" i="4"/>
  <c r="AD116" i="4"/>
  <c r="AC22" i="4"/>
  <c r="AF168" i="4"/>
  <c r="AH82" i="4"/>
  <c r="AF16" i="4"/>
  <c r="AG16" i="4"/>
  <c r="U158" i="4"/>
  <c r="AD82" i="4"/>
  <c r="AD168" i="4"/>
  <c r="AF7" i="4"/>
  <c r="AG22" i="4"/>
  <c r="T7" i="4"/>
  <c r="U195" i="4"/>
  <c r="S195" i="4"/>
  <c r="T135" i="4"/>
  <c r="AC27" i="4"/>
  <c r="AF189" i="4"/>
  <c r="AH78" i="4"/>
  <c r="AF110" i="4"/>
  <c r="AG7" i="4"/>
  <c r="T129" i="4"/>
  <c r="U150" i="4"/>
  <c r="U135" i="4"/>
  <c r="S150" i="4"/>
  <c r="U64" i="4"/>
  <c r="U129" i="4"/>
  <c r="S48" i="4"/>
  <c r="U60" i="4"/>
  <c r="T76" i="4"/>
  <c r="U76" i="4"/>
  <c r="U48" i="4"/>
  <c r="T69" i="4"/>
  <c r="U69" i="4"/>
  <c r="T60" i="4"/>
  <c r="S64" i="4"/>
  <c r="T71" i="4"/>
  <c r="U223" i="4"/>
  <c r="S223" i="4"/>
  <c r="AF27" i="4"/>
  <c r="AC82" i="4"/>
  <c r="AG27" i="4"/>
  <c r="AD136" i="4"/>
  <c r="AF49" i="4"/>
  <c r="AF82" i="4"/>
  <c r="AD186" i="4"/>
  <c r="AD27" i="4"/>
  <c r="AH49" i="4"/>
  <c r="T183" i="4"/>
  <c r="AC7" i="4"/>
  <c r="AD48" i="4"/>
  <c r="AJ48" i="4" s="1"/>
  <c r="AP48" i="4" s="1"/>
  <c r="AD16" i="4"/>
  <c r="U183" i="4"/>
  <c r="AD49" i="4"/>
  <c r="AC49" i="4"/>
  <c r="T141" i="4"/>
  <c r="S141" i="4"/>
  <c r="AG49" i="4"/>
  <c r="U186" i="4"/>
  <c r="U140" i="4"/>
  <c r="T89" i="4"/>
  <c r="T278" i="4"/>
  <c r="U89" i="4"/>
  <c r="S71" i="4"/>
  <c r="S186" i="4"/>
  <c r="AC230" i="4"/>
  <c r="AL230" i="4" s="1"/>
  <c r="AR230" i="4" s="1"/>
  <c r="AF101" i="4"/>
  <c r="AD22" i="4"/>
  <c r="AD258" i="4"/>
  <c r="S253" i="4"/>
  <c r="AF78" i="4"/>
  <c r="AG14" i="4"/>
  <c r="AM14" i="4" s="1"/>
  <c r="AS14" i="4" s="1"/>
  <c r="AH101" i="4"/>
  <c r="AG101" i="4"/>
  <c r="AG269" i="4"/>
  <c r="AD156" i="4"/>
  <c r="AD53" i="4"/>
  <c r="AD166" i="4"/>
  <c r="T25" i="4"/>
  <c r="U278" i="4"/>
  <c r="AG78" i="4"/>
  <c r="S140" i="4"/>
  <c r="AF230" i="4"/>
  <c r="AF107" i="4"/>
  <c r="AC271" i="4"/>
  <c r="AD101" i="4"/>
  <c r="AH156" i="4"/>
  <c r="AG156" i="4"/>
  <c r="AH215" i="4"/>
  <c r="U160" i="4"/>
  <c r="S160" i="4"/>
  <c r="AD4" i="4"/>
  <c r="AF125" i="4"/>
  <c r="AD232" i="4"/>
  <c r="AD230" i="4"/>
  <c r="AC156" i="4"/>
  <c r="AF83" i="4"/>
  <c r="AC16" i="4"/>
  <c r="AN16" i="4" s="1"/>
  <c r="AT16" i="4" s="1"/>
  <c r="U58" i="4"/>
  <c r="AH4" i="4"/>
  <c r="AF21" i="4"/>
  <c r="AG263" i="4"/>
  <c r="AC4" i="4"/>
  <c r="AG258" i="4"/>
  <c r="AD263" i="4"/>
  <c r="AL263" i="4" s="1"/>
  <c r="AR263" i="4" s="1"/>
  <c r="AG4" i="4"/>
  <c r="AF271" i="4"/>
  <c r="AC101" i="4"/>
  <c r="AF270" i="4"/>
  <c r="AG232" i="4"/>
  <c r="U253" i="4"/>
  <c r="AG127" i="4"/>
  <c r="AF62" i="4"/>
  <c r="AG267" i="4"/>
  <c r="AG160" i="4"/>
  <c r="AF245" i="4"/>
  <c r="AD160" i="4"/>
  <c r="AF267" i="4"/>
  <c r="AF97" i="4"/>
  <c r="AF269" i="4"/>
  <c r="AC232" i="4"/>
  <c r="AF93" i="4"/>
  <c r="AF157" i="4"/>
  <c r="AG245" i="4"/>
  <c r="AG37" i="4"/>
  <c r="AF92" i="4"/>
  <c r="AH194" i="4"/>
  <c r="AF36" i="4"/>
  <c r="AF285" i="4"/>
  <c r="AF167" i="4"/>
  <c r="AF74" i="4"/>
  <c r="AD267" i="4"/>
  <c r="AH267" i="4"/>
  <c r="AD271" i="4"/>
  <c r="AG271" i="4"/>
  <c r="AF232" i="4"/>
  <c r="AC166" i="4"/>
  <c r="AF19" i="4"/>
  <c r="T29" i="4"/>
  <c r="AG174" i="4"/>
  <c r="AF6" i="4"/>
  <c r="AF90" i="4"/>
  <c r="AG183" i="4"/>
  <c r="AD215" i="4"/>
  <c r="AG67" i="4"/>
  <c r="AF229" i="4"/>
  <c r="AC215" i="4"/>
  <c r="AF194" i="4"/>
  <c r="AF160" i="4"/>
  <c r="AI160" i="4" s="1"/>
  <c r="AO160" i="4" s="1"/>
  <c r="AF122" i="4"/>
  <c r="AC183" i="4"/>
  <c r="AF251" i="4"/>
  <c r="AC186" i="4"/>
  <c r="AC258" i="4"/>
  <c r="AG215" i="4"/>
  <c r="AF259" i="4"/>
  <c r="AF191" i="4"/>
  <c r="AC85" i="4"/>
  <c r="AF220" i="4"/>
  <c r="AG194" i="4"/>
  <c r="AF222" i="4"/>
  <c r="AF211" i="4"/>
  <c r="AF126" i="4"/>
  <c r="AD194" i="4"/>
  <c r="AF154" i="4"/>
  <c r="AF286" i="4"/>
  <c r="AC160" i="4"/>
  <c r="AF166" i="4"/>
  <c r="U25" i="4"/>
  <c r="AC189" i="4"/>
  <c r="AD245" i="4"/>
  <c r="AF202" i="4"/>
  <c r="AH166" i="4"/>
  <c r="AG122" i="4"/>
  <c r="AD191" i="4"/>
  <c r="AD269" i="4"/>
  <c r="AG166" i="4"/>
  <c r="AD85" i="4"/>
  <c r="AF268" i="4"/>
  <c r="AH191" i="4"/>
  <c r="AC191" i="4"/>
  <c r="U122" i="4"/>
  <c r="U270" i="4"/>
  <c r="AH67" i="4"/>
  <c r="AF46" i="4"/>
  <c r="U263" i="4"/>
  <c r="U118" i="4"/>
  <c r="U95" i="4"/>
  <c r="S95" i="4"/>
  <c r="S118" i="4"/>
  <c r="S82" i="4"/>
  <c r="AC67" i="4"/>
  <c r="U202" i="4"/>
  <c r="AF67" i="4"/>
  <c r="T263" i="4"/>
  <c r="AD134" i="4"/>
  <c r="AC269" i="4"/>
  <c r="AH134" i="4"/>
  <c r="T254" i="4"/>
  <c r="T202" i="4"/>
  <c r="AC53" i="4"/>
  <c r="AF142" i="4"/>
  <c r="AD67" i="4"/>
  <c r="AF255" i="4"/>
  <c r="AF161" i="4"/>
  <c r="AF291" i="4"/>
  <c r="AF169" i="4"/>
  <c r="AF95" i="4"/>
  <c r="S270" i="4"/>
  <c r="AF173" i="4"/>
  <c r="S254" i="4"/>
  <c r="AC134" i="4"/>
  <c r="AF134" i="4"/>
  <c r="AD78" i="4"/>
  <c r="AF274" i="4"/>
  <c r="T163" i="4"/>
  <c r="AF254" i="4"/>
  <c r="U163" i="4"/>
  <c r="U243" i="4"/>
  <c r="S243" i="4"/>
  <c r="AD36" i="4"/>
  <c r="AF53" i="4"/>
  <c r="S29" i="4"/>
  <c r="AG53" i="4"/>
  <c r="AF70" i="4"/>
  <c r="AC174" i="4"/>
  <c r="S122" i="4"/>
  <c r="AF225" i="4"/>
  <c r="AF262" i="4"/>
  <c r="T182" i="4"/>
  <c r="U182" i="4"/>
  <c r="U33" i="4"/>
  <c r="U82" i="4"/>
  <c r="S221" i="4"/>
  <c r="S33" i="4"/>
  <c r="AF159" i="4"/>
  <c r="AF234" i="4"/>
  <c r="AC127" i="4"/>
  <c r="AF94" i="4"/>
  <c r="AF68" i="4"/>
  <c r="AF176" i="4"/>
  <c r="S246" i="4"/>
  <c r="AC211" i="4"/>
  <c r="AF61" i="4"/>
  <c r="AF147" i="4"/>
  <c r="AF29" i="4"/>
  <c r="AF288" i="4"/>
  <c r="AF250" i="4"/>
  <c r="AF69" i="4"/>
  <c r="AF59" i="4"/>
  <c r="AF197" i="4"/>
  <c r="AF290" i="4"/>
  <c r="AF201" i="4"/>
  <c r="AD154" i="4"/>
  <c r="AF265" i="4"/>
  <c r="AF138" i="4"/>
  <c r="AF158" i="4"/>
  <c r="AG202" i="4"/>
  <c r="AF109" i="4"/>
  <c r="AD189" i="4"/>
  <c r="AC122" i="4"/>
  <c r="AF91" i="4"/>
  <c r="AF34" i="4"/>
  <c r="AF119" i="4"/>
  <c r="AF35" i="4"/>
  <c r="AF248" i="4"/>
  <c r="AG189" i="4"/>
  <c r="AF127" i="4"/>
  <c r="AF174" i="4"/>
  <c r="AD211" i="4"/>
  <c r="AF206" i="4"/>
  <c r="AG211" i="4"/>
  <c r="AD202" i="4"/>
  <c r="AF98" i="4"/>
  <c r="AF243" i="4"/>
  <c r="AD37" i="4"/>
  <c r="AF58" i="4"/>
  <c r="AD183" i="4"/>
  <c r="AF31" i="4"/>
  <c r="AF289" i="4"/>
  <c r="AC202" i="4"/>
  <c r="AF183" i="4"/>
  <c r="AC80" i="4"/>
  <c r="AF224" i="4"/>
  <c r="AC154" i="4"/>
  <c r="AF114" i="4"/>
  <c r="AF253" i="4"/>
  <c r="AH202" i="4"/>
  <c r="AF141" i="4"/>
  <c r="AF205" i="4"/>
  <c r="AD222" i="4"/>
  <c r="AD127" i="4"/>
  <c r="AF75" i="4"/>
  <c r="AH142" i="4"/>
  <c r="AG142" i="4"/>
  <c r="AC142" i="4"/>
  <c r="AD142" i="4"/>
  <c r="AH46" i="4"/>
  <c r="AC46" i="4"/>
  <c r="AD46" i="4"/>
  <c r="AG46" i="4"/>
  <c r="AH93" i="4"/>
  <c r="AD93" i="4"/>
  <c r="AG93" i="4"/>
  <c r="AC93" i="4"/>
  <c r="AG33" i="4"/>
  <c r="AC33" i="4"/>
  <c r="AD33" i="4"/>
  <c r="AH33" i="4"/>
  <c r="AD68" i="4"/>
  <c r="AC68" i="4"/>
  <c r="AG68" i="4"/>
  <c r="AH68" i="4"/>
  <c r="AC159" i="4"/>
  <c r="AG159" i="4"/>
  <c r="AH159" i="4"/>
  <c r="AD159" i="4"/>
  <c r="AD248" i="4"/>
  <c r="AG248" i="4"/>
  <c r="AH248" i="4"/>
  <c r="AC248" i="4"/>
  <c r="AC234" i="4"/>
  <c r="AD234" i="4"/>
  <c r="AG234" i="4"/>
  <c r="AH234" i="4"/>
  <c r="AC74" i="4"/>
  <c r="AL74" i="4" s="1"/>
  <c r="AR74" i="4" s="1"/>
  <c r="T246" i="4"/>
  <c r="AH126" i="4"/>
  <c r="AG126" i="4"/>
  <c r="AC126" i="4"/>
  <c r="AD126" i="4"/>
  <c r="AC222" i="4"/>
  <c r="AC37" i="4"/>
  <c r="AC91" i="4"/>
  <c r="AD91" i="4"/>
  <c r="AG91" i="4"/>
  <c r="AH91" i="4"/>
  <c r="AH158" i="4"/>
  <c r="AG158" i="4"/>
  <c r="AC158" i="4"/>
  <c r="AD158" i="4"/>
  <c r="AC288" i="4"/>
  <c r="AD288" i="4"/>
  <c r="AG288" i="4"/>
  <c r="AH288" i="4"/>
  <c r="AG250" i="4"/>
  <c r="AH250" i="4"/>
  <c r="AC250" i="4"/>
  <c r="AD250" i="4"/>
  <c r="AG225" i="4"/>
  <c r="AH225" i="4"/>
  <c r="AC225" i="4"/>
  <c r="AD225" i="4"/>
  <c r="AG90" i="4"/>
  <c r="AH90" i="4"/>
  <c r="AC90" i="4"/>
  <c r="AD90" i="4"/>
  <c r="AC262" i="4"/>
  <c r="AD262" i="4"/>
  <c r="AG262" i="4"/>
  <c r="AH262" i="4"/>
  <c r="AG191" i="4"/>
  <c r="AG259" i="4"/>
  <c r="AH259" i="4"/>
  <c r="AC259" i="4"/>
  <c r="AD259" i="4"/>
  <c r="AG141" i="4"/>
  <c r="AH141" i="4"/>
  <c r="AC141" i="4"/>
  <c r="AD141" i="4"/>
  <c r="AC197" i="4"/>
  <c r="AD197" i="4"/>
  <c r="AG197" i="4"/>
  <c r="AH197" i="4"/>
  <c r="AC21" i="4"/>
  <c r="AG21" i="4"/>
  <c r="AD21" i="4"/>
  <c r="AH21" i="4"/>
  <c r="AG268" i="4"/>
  <c r="AH268" i="4"/>
  <c r="AC268" i="4"/>
  <c r="AD268" i="4"/>
  <c r="AG6" i="4"/>
  <c r="AH6" i="4"/>
  <c r="AC6" i="4"/>
  <c r="AD6" i="4"/>
  <c r="AH29" i="4"/>
  <c r="AG29" i="4"/>
  <c r="AC29" i="4"/>
  <c r="AD29" i="4"/>
  <c r="AH59" i="4"/>
  <c r="AG59" i="4"/>
  <c r="AC59" i="4"/>
  <c r="AD59" i="4"/>
  <c r="AG290" i="4"/>
  <c r="AH290" i="4"/>
  <c r="AC290" i="4"/>
  <c r="AD290" i="4"/>
  <c r="AH83" i="4"/>
  <c r="AC83" i="4"/>
  <c r="AD83" i="4"/>
  <c r="AG83" i="4"/>
  <c r="AH206" i="4"/>
  <c r="AC206" i="4"/>
  <c r="AM206" i="4" s="1"/>
  <c r="AS206" i="4" s="1"/>
  <c r="AD206" i="4"/>
  <c r="AG206" i="4"/>
  <c r="AC78" i="4"/>
  <c r="AD98" i="4"/>
  <c r="AC98" i="4"/>
  <c r="AG98" i="4"/>
  <c r="AH98" i="4"/>
  <c r="AG173" i="4"/>
  <c r="AH173" i="4"/>
  <c r="AC173" i="4"/>
  <c r="AD173" i="4"/>
  <c r="AH61" i="4"/>
  <c r="AG61" i="4"/>
  <c r="AC61" i="4"/>
  <c r="AD61" i="4"/>
  <c r="AG147" i="4"/>
  <c r="AH147" i="4"/>
  <c r="AC147" i="4"/>
  <c r="AD147" i="4"/>
  <c r="AD115" i="4"/>
  <c r="AC115" i="4"/>
  <c r="AG115" i="4"/>
  <c r="AH115" i="4"/>
  <c r="AH62" i="4"/>
  <c r="AG62" i="4"/>
  <c r="AC62" i="4"/>
  <c r="AD62" i="4"/>
  <c r="AC34" i="4"/>
  <c r="AD34" i="4"/>
  <c r="AG34" i="4"/>
  <c r="AH34" i="4"/>
  <c r="AG289" i="4"/>
  <c r="AC289" i="4"/>
  <c r="AD289" i="4"/>
  <c r="AH289" i="4"/>
  <c r="AC70" i="4"/>
  <c r="AH70" i="4"/>
  <c r="AG70" i="4"/>
  <c r="AD70" i="4"/>
  <c r="AC245" i="4"/>
  <c r="AH243" i="4"/>
  <c r="AC243" i="4"/>
  <c r="AG243" i="4"/>
  <c r="AD243" i="4"/>
  <c r="AH238" i="4"/>
  <c r="AC238" i="4"/>
  <c r="AD238" i="4"/>
  <c r="AG238" i="4"/>
  <c r="AG58" i="4"/>
  <c r="AH58" i="4"/>
  <c r="AC58" i="4"/>
  <c r="AD58" i="4"/>
  <c r="AC31" i="4"/>
  <c r="AG31" i="4"/>
  <c r="AH31" i="4"/>
  <c r="AD31" i="4"/>
  <c r="AG201" i="4"/>
  <c r="AH201" i="4"/>
  <c r="AC201" i="4"/>
  <c r="AD201" i="4"/>
  <c r="AG107" i="4"/>
  <c r="AH107" i="4"/>
  <c r="AC107" i="4"/>
  <c r="AD107" i="4"/>
  <c r="AG251" i="4"/>
  <c r="AH251" i="4"/>
  <c r="AC251" i="4"/>
  <c r="AD251" i="4"/>
  <c r="AH167" i="4"/>
  <c r="AG167" i="4"/>
  <c r="AC167" i="4"/>
  <c r="AD167" i="4"/>
  <c r="AH254" i="4"/>
  <c r="AC254" i="4"/>
  <c r="AD254" i="4"/>
  <c r="AG254" i="4"/>
  <c r="AG154" i="4"/>
  <c r="AD285" i="4"/>
  <c r="AD80" i="4"/>
  <c r="AG176" i="4"/>
  <c r="AH176" i="4"/>
  <c r="AC176" i="4"/>
  <c r="AD176" i="4"/>
  <c r="AG224" i="4"/>
  <c r="AH224" i="4"/>
  <c r="AC224" i="4"/>
  <c r="AD224" i="4"/>
  <c r="AG97" i="4"/>
  <c r="AC97" i="4"/>
  <c r="AD97" i="4"/>
  <c r="AH97" i="4"/>
  <c r="AG114" i="4"/>
  <c r="AH114" i="4"/>
  <c r="AC114" i="4"/>
  <c r="AD114" i="4"/>
  <c r="AG253" i="4"/>
  <c r="AH253" i="4"/>
  <c r="AC253" i="4"/>
  <c r="AD253" i="4"/>
  <c r="AH286" i="4"/>
  <c r="AC286" i="4"/>
  <c r="AD286" i="4"/>
  <c r="AG286" i="4"/>
  <c r="AC285" i="4"/>
  <c r="AC75" i="4"/>
  <c r="AD75" i="4"/>
  <c r="AG75" i="4"/>
  <c r="AH75" i="4"/>
  <c r="AH270" i="4"/>
  <c r="AG270" i="4"/>
  <c r="AC270" i="4"/>
  <c r="AD270" i="4"/>
  <c r="AG265" i="4"/>
  <c r="AH265" i="4"/>
  <c r="AC265" i="4"/>
  <c r="AD265" i="4"/>
  <c r="AD174" i="4"/>
  <c r="AC36" i="4"/>
  <c r="AG77" i="4"/>
  <c r="AH77" i="4"/>
  <c r="AC77" i="4"/>
  <c r="AD77" i="4"/>
  <c r="AG125" i="4"/>
  <c r="AC125" i="4"/>
  <c r="AH125" i="4"/>
  <c r="AD125" i="4"/>
  <c r="AD122" i="4"/>
  <c r="AG205" i="4"/>
  <c r="AC205" i="4"/>
  <c r="AD205" i="4"/>
  <c r="AH205" i="4"/>
  <c r="AC161" i="4"/>
  <c r="AH161" i="4"/>
  <c r="AG161" i="4"/>
  <c r="AD161" i="4"/>
  <c r="AG36" i="4"/>
  <c r="AC69" i="4"/>
  <c r="AD69" i="4"/>
  <c r="AG69" i="4"/>
  <c r="AH69" i="4"/>
  <c r="AH209" i="4"/>
  <c r="AC209" i="4"/>
  <c r="AD209" i="4"/>
  <c r="AG209" i="4"/>
  <c r="AH291" i="4"/>
  <c r="AC291" i="4"/>
  <c r="AD291" i="4"/>
  <c r="AG291" i="4"/>
  <c r="AG169" i="4"/>
  <c r="AH169" i="4"/>
  <c r="AC169" i="4"/>
  <c r="AD169" i="4"/>
  <c r="AH109" i="4"/>
  <c r="AC109" i="4"/>
  <c r="AD109" i="4"/>
  <c r="AG109" i="4"/>
  <c r="AC95" i="4"/>
  <c r="AD95" i="4"/>
  <c r="AG95" i="4"/>
  <c r="AH95" i="4"/>
  <c r="AG229" i="4"/>
  <c r="AH229" i="4"/>
  <c r="AC229" i="4"/>
  <c r="AD229" i="4"/>
  <c r="AC157" i="4"/>
  <c r="AD157" i="4"/>
  <c r="AG157" i="4"/>
  <c r="AH157" i="4"/>
  <c r="AH19" i="4"/>
  <c r="AC19" i="4"/>
  <c r="AG19" i="4"/>
  <c r="AD19" i="4"/>
  <c r="AG220" i="4"/>
  <c r="AH220" i="4"/>
  <c r="AC220" i="4"/>
  <c r="AD220" i="4"/>
  <c r="AG274" i="4"/>
  <c r="AH274" i="4"/>
  <c r="AC274" i="4"/>
  <c r="AD274" i="4"/>
  <c r="AD138" i="4"/>
  <c r="AG138" i="4"/>
  <c r="AH138" i="4"/>
  <c r="AC138" i="4"/>
  <c r="AG255" i="4"/>
  <c r="AC255" i="4"/>
  <c r="AD255" i="4"/>
  <c r="AH255" i="4"/>
  <c r="AG92" i="4"/>
  <c r="AH92" i="4"/>
  <c r="AC92" i="4"/>
  <c r="AD92" i="4"/>
  <c r="AC119" i="4"/>
  <c r="AG119" i="4"/>
  <c r="AD119" i="4"/>
  <c r="AH119" i="4"/>
  <c r="AH94" i="4"/>
  <c r="AD94" i="4"/>
  <c r="AG94" i="4"/>
  <c r="AC94" i="4"/>
  <c r="AG35" i="4"/>
  <c r="AH35" i="4"/>
  <c r="AC35" i="4"/>
  <c r="AD35" i="4"/>
  <c r="U170" i="4"/>
  <c r="T137" i="4"/>
  <c r="U221" i="4"/>
  <c r="U137" i="4"/>
  <c r="U90" i="4"/>
  <c r="T250" i="4"/>
  <c r="S275" i="4"/>
  <c r="T147" i="4"/>
  <c r="T275" i="4"/>
  <c r="S147" i="4"/>
  <c r="T179" i="4"/>
  <c r="U154" i="4"/>
  <c r="S250" i="4"/>
  <c r="U114" i="4"/>
  <c r="U234" i="4"/>
  <c r="S114" i="4"/>
  <c r="T234" i="4"/>
  <c r="S179" i="4"/>
  <c r="T127" i="4"/>
  <c r="S170" i="4"/>
  <c r="T44" i="4"/>
  <c r="U44" i="4"/>
  <c r="S127" i="4"/>
  <c r="S154" i="4"/>
  <c r="T126" i="4"/>
  <c r="S126" i="4"/>
  <c r="T58" i="4"/>
  <c r="S83" i="4"/>
  <c r="U63" i="4"/>
  <c r="T63" i="4"/>
  <c r="S19" i="4"/>
  <c r="T21" i="4"/>
  <c r="S21" i="4"/>
  <c r="U225" i="4"/>
  <c r="S90" i="4"/>
  <c r="S227" i="4"/>
  <c r="T227" i="4"/>
  <c r="S225" i="4"/>
  <c r="T211" i="4"/>
  <c r="S211" i="4"/>
  <c r="T83" i="4"/>
  <c r="T149" i="4"/>
  <c r="S149" i="4"/>
  <c r="U189" i="4"/>
  <c r="S26" i="4"/>
  <c r="T26" i="4"/>
  <c r="S237" i="4"/>
  <c r="U19" i="4"/>
  <c r="U88" i="4"/>
  <c r="T66" i="4"/>
  <c r="T218" i="4"/>
  <c r="U218" i="4"/>
  <c r="S66" i="4"/>
  <c r="T287" i="4"/>
  <c r="U65" i="4"/>
  <c r="U287" i="4"/>
  <c r="T53" i="4"/>
  <c r="T35" i="4"/>
  <c r="U53" i="4"/>
  <c r="S35" i="4"/>
  <c r="AM277" i="4"/>
  <c r="AS277" i="4" s="1"/>
  <c r="U61" i="4"/>
  <c r="U282" i="4"/>
  <c r="T237" i="4"/>
  <c r="T88" i="4"/>
  <c r="T282" i="4"/>
  <c r="T187" i="4"/>
  <c r="AM275" i="4"/>
  <c r="AS275" i="4" s="1"/>
  <c r="U17" i="4"/>
  <c r="S17" i="4"/>
  <c r="U187" i="4"/>
  <c r="T216" i="4"/>
  <c r="S77" i="4"/>
  <c r="AL137" i="4"/>
  <c r="AR137" i="4" s="1"/>
  <c r="U194" i="4"/>
  <c r="S65" i="4"/>
  <c r="AM287" i="4"/>
  <c r="AS287" i="4" s="1"/>
  <c r="T77" i="4"/>
  <c r="U216" i="4"/>
  <c r="S194" i="4"/>
  <c r="T198" i="4"/>
  <c r="S198" i="4"/>
  <c r="T189" i="4"/>
  <c r="S61" i="4"/>
  <c r="AN275" i="4"/>
  <c r="AT275" i="4" s="1"/>
  <c r="S4" i="4"/>
  <c r="AL163" i="4"/>
  <c r="AR163" i="4" s="1"/>
  <c r="AJ204" i="4"/>
  <c r="AP204" i="4" s="1"/>
  <c r="AN287" i="4"/>
  <c r="AT287" i="4" s="1"/>
  <c r="AJ281" i="4"/>
  <c r="AP281" i="4" s="1"/>
  <c r="AN87" i="4"/>
  <c r="AT87" i="4" s="1"/>
  <c r="AI287" i="4"/>
  <c r="AO287" i="4" s="1"/>
  <c r="AL204" i="4"/>
  <c r="AR204" i="4" s="1"/>
  <c r="AN192" i="4"/>
  <c r="AT192" i="4" s="1"/>
  <c r="AI249" i="4"/>
  <c r="AO249" i="4" s="1"/>
  <c r="AL272" i="4"/>
  <c r="AR272" i="4" s="1"/>
  <c r="AJ275" i="4"/>
  <c r="AP275" i="4" s="1"/>
  <c r="AK38" i="4"/>
  <c r="AQ38" i="4" s="1"/>
  <c r="AI275" i="4"/>
  <c r="AO275" i="4" s="1"/>
  <c r="AN228" i="4"/>
  <c r="AT228" i="4" s="1"/>
  <c r="AK204" i="4"/>
  <c r="AQ204" i="4" s="1"/>
  <c r="AL131" i="4"/>
  <c r="AR131" i="4" s="1"/>
  <c r="AI181" i="4"/>
  <c r="AO181" i="4" s="1"/>
  <c r="AK227" i="4"/>
  <c r="AQ227" i="4" s="1"/>
  <c r="AN283" i="4"/>
  <c r="AT283" i="4" s="1"/>
  <c r="AK43" i="4"/>
  <c r="AQ43" i="4" s="1"/>
  <c r="T4" i="4"/>
  <c r="U4" i="4"/>
  <c r="AL198" i="4"/>
  <c r="AR198" i="4" s="1"/>
  <c r="AI204" i="4"/>
  <c r="AO204" i="4" s="1"/>
  <c r="AI87" i="4"/>
  <c r="AO87" i="4" s="1"/>
  <c r="S5" i="4"/>
  <c r="U5" i="4"/>
  <c r="T5" i="4"/>
  <c r="AL227" i="4"/>
  <c r="AR227" i="4" s="1"/>
  <c r="AM89" i="4"/>
  <c r="AS89" i="4" s="1"/>
  <c r="AK275" i="4"/>
  <c r="AQ275" i="4" s="1"/>
  <c r="AL87" i="4"/>
  <c r="AR87" i="4" s="1"/>
  <c r="AK103" i="4"/>
  <c r="AQ103" i="4" s="1"/>
  <c r="AI38" i="4"/>
  <c r="AO38" i="4" s="1"/>
  <c r="AJ38" i="4"/>
  <c r="AP38" i="4" s="1"/>
  <c r="AJ111" i="4"/>
  <c r="AP111" i="4" s="1"/>
  <c r="AK87" i="4"/>
  <c r="AQ87" i="4" s="1"/>
  <c r="AN56" i="4"/>
  <c r="AT56" i="4" s="1"/>
  <c r="AI55" i="4"/>
  <c r="AO55" i="4" s="1"/>
  <c r="AK42" i="4"/>
  <c r="AQ42" i="4" s="1"/>
  <c r="AI54" i="4"/>
  <c r="AO54" i="4" s="1"/>
  <c r="AI39" i="4"/>
  <c r="AO39" i="4" s="1"/>
  <c r="AJ192" i="4"/>
  <c r="AP192" i="4" s="1"/>
  <c r="AL175" i="4"/>
  <c r="AR175" i="4" s="1"/>
  <c r="AM30" i="4"/>
  <c r="AS30" i="4" s="1"/>
  <c r="AJ89" i="4"/>
  <c r="AP89" i="4" s="1"/>
  <c r="AI89" i="4"/>
  <c r="AO89" i="4" s="1"/>
  <c r="AL57" i="4"/>
  <c r="AR57" i="4" s="1"/>
  <c r="AN231" i="4"/>
  <c r="AT231" i="4" s="1"/>
  <c r="AM43" i="4"/>
  <c r="AS43" i="4" s="1"/>
  <c r="AL89" i="4"/>
  <c r="AR89" i="4" s="1"/>
  <c r="AN39" i="4"/>
  <c r="AT39" i="4" s="1"/>
  <c r="AK89" i="4"/>
  <c r="AQ89" i="4" s="1"/>
  <c r="AI28" i="4"/>
  <c r="AO28" i="4" s="1"/>
  <c r="AN175" i="4"/>
  <c r="AT175" i="4" s="1"/>
  <c r="AI56" i="4"/>
  <c r="AO56" i="4" s="1"/>
  <c r="AJ137" i="4"/>
  <c r="AP137" i="4" s="1"/>
  <c r="AM175" i="4"/>
  <c r="AS175" i="4" s="1"/>
  <c r="AL56" i="4"/>
  <c r="AR56" i="4" s="1"/>
  <c r="AK60" i="4"/>
  <c r="AQ60" i="4" s="1"/>
  <c r="AL277" i="4"/>
  <c r="AR277" i="4" s="1"/>
  <c r="AM56" i="4"/>
  <c r="AS56" i="4" s="1"/>
  <c r="AJ56" i="4"/>
  <c r="AP56" i="4" s="1"/>
  <c r="AJ175" i="4"/>
  <c r="AP175" i="4" s="1"/>
  <c r="AK56" i="4"/>
  <c r="AQ56" i="4" s="1"/>
  <c r="AN42" i="4"/>
  <c r="AT42" i="4" s="1"/>
  <c r="AI43" i="4"/>
  <c r="AO43" i="4" s="1"/>
  <c r="AN89" i="4"/>
  <c r="AT89" i="4" s="1"/>
  <c r="AL24" i="4"/>
  <c r="AR24" i="4" s="1"/>
  <c r="AN43" i="4"/>
  <c r="AT43" i="4" s="1"/>
  <c r="AL43" i="4"/>
  <c r="AR43" i="4" s="1"/>
  <c r="AK39" i="4"/>
  <c r="AQ39" i="4" s="1"/>
  <c r="AI153" i="4"/>
  <c r="AO153" i="4" s="1"/>
  <c r="AM87" i="4"/>
  <c r="AS87" i="4" s="1"/>
  <c r="AM42" i="4"/>
  <c r="AS42" i="4" s="1"/>
  <c r="AL192" i="4"/>
  <c r="AR192" i="4" s="1"/>
  <c r="AJ42" i="4"/>
  <c r="AP42" i="4" s="1"/>
  <c r="AK192" i="4"/>
  <c r="AQ192" i="4" s="1"/>
  <c r="AI239" i="4"/>
  <c r="AO239" i="4" s="1"/>
  <c r="AI42" i="4"/>
  <c r="AO42" i="4" s="1"/>
  <c r="AL42" i="4"/>
  <c r="AR42" i="4" s="1"/>
  <c r="AI277" i="4"/>
  <c r="AO277" i="4" s="1"/>
  <c r="AK175" i="4"/>
  <c r="AQ175" i="4" s="1"/>
  <c r="AM26" i="4"/>
  <c r="AS26" i="4" s="1"/>
  <c r="AI100" i="4"/>
  <c r="AO100" i="4" s="1"/>
  <c r="AK25" i="4"/>
  <c r="AQ25" i="4" s="1"/>
  <c r="AN204" i="4"/>
  <c r="AT204" i="4" s="1"/>
  <c r="AI182" i="4"/>
  <c r="AO182" i="4" s="1"/>
  <c r="AK116" i="4"/>
  <c r="AQ116" i="4" s="1"/>
  <c r="AL235" i="4"/>
  <c r="AR235" i="4" s="1"/>
  <c r="AK257" i="4"/>
  <c r="AQ257" i="4" s="1"/>
  <c r="AM22" i="4"/>
  <c r="AS22" i="4" s="1"/>
  <c r="AL181" i="4"/>
  <c r="AR181" i="4" s="1"/>
  <c r="AJ252" i="4"/>
  <c r="AP252" i="4" s="1"/>
  <c r="AJ30" i="4"/>
  <c r="AP30" i="4" s="1"/>
  <c r="AM272" i="4"/>
  <c r="AS272" i="4" s="1"/>
  <c r="AK150" i="4"/>
  <c r="AQ150" i="4" s="1"/>
  <c r="AL287" i="4"/>
  <c r="AR287" i="4" s="1"/>
  <c r="AJ55" i="4"/>
  <c r="AP55" i="4" s="1"/>
  <c r="AM240" i="4"/>
  <c r="AS240" i="4" s="1"/>
  <c r="AN213" i="4"/>
  <c r="AT213" i="4" s="1"/>
  <c r="AJ228" i="4"/>
  <c r="AP228" i="4" s="1"/>
  <c r="AI207" i="4"/>
  <c r="AO207" i="4" s="1"/>
  <c r="AJ239" i="4"/>
  <c r="AP239" i="4" s="1"/>
  <c r="AK198" i="4"/>
  <c r="AQ198" i="4" s="1"/>
  <c r="AI231" i="4"/>
  <c r="AO231" i="4" s="1"/>
  <c r="AI139" i="4"/>
  <c r="AO139" i="4" s="1"/>
  <c r="AN198" i="4"/>
  <c r="AT198" i="4" s="1"/>
  <c r="AJ100" i="4"/>
  <c r="AP100" i="4" s="1"/>
  <c r="AL25" i="4"/>
  <c r="AR25" i="4" s="1"/>
  <c r="AK23" i="4"/>
  <c r="AQ23" i="4" s="1"/>
  <c r="AL55" i="4"/>
  <c r="AR55" i="4" s="1"/>
  <c r="AM198" i="4"/>
  <c r="AS198" i="4" s="1"/>
  <c r="AL100" i="4"/>
  <c r="AR100" i="4" s="1"/>
  <c r="AI235" i="4"/>
  <c r="AO235" i="4" s="1"/>
  <c r="AJ198" i="4"/>
  <c r="AP198" i="4" s="1"/>
  <c r="AN38" i="4"/>
  <c r="AT38" i="4" s="1"/>
  <c r="AI198" i="4"/>
  <c r="AO198" i="4" s="1"/>
  <c r="AN30" i="4"/>
  <c r="AT30" i="4" s="1"/>
  <c r="AI237" i="4"/>
  <c r="AO237" i="4" s="1"/>
  <c r="AJ41" i="4"/>
  <c r="AP41" i="4" s="1"/>
  <c r="AI228" i="4"/>
  <c r="AO228" i="4" s="1"/>
  <c r="AL38" i="4"/>
  <c r="AR38" i="4" s="1"/>
  <c r="AM257" i="4"/>
  <c r="AS257" i="4" s="1"/>
  <c r="AI30" i="4"/>
  <c r="AO30" i="4" s="1"/>
  <c r="AM231" i="4"/>
  <c r="AS231" i="4" s="1"/>
  <c r="AM228" i="4"/>
  <c r="AS228" i="4" s="1"/>
  <c r="AM39" i="4"/>
  <c r="AS39" i="4" s="1"/>
  <c r="AJ231" i="4"/>
  <c r="AP231" i="4" s="1"/>
  <c r="AL257" i="4"/>
  <c r="AR257" i="4" s="1"/>
  <c r="AL30" i="4"/>
  <c r="AR30" i="4" s="1"/>
  <c r="AN100" i="4"/>
  <c r="AT100" i="4" s="1"/>
  <c r="AL231" i="4"/>
  <c r="AR231" i="4" s="1"/>
  <c r="AN239" i="4"/>
  <c r="AT239" i="4" s="1"/>
  <c r="AM213" i="4"/>
  <c r="AS213" i="4" s="1"/>
  <c r="AJ22" i="4"/>
  <c r="AP22" i="4" s="1"/>
  <c r="AN103" i="4"/>
  <c r="AT103" i="4" s="1"/>
  <c r="AN207" i="4"/>
  <c r="AT207" i="4" s="1"/>
  <c r="AJ235" i="4"/>
  <c r="AP235" i="4" s="1"/>
  <c r="AK30" i="4"/>
  <c r="AQ30" i="4" s="1"/>
  <c r="AM239" i="4"/>
  <c r="AS239" i="4" s="1"/>
  <c r="AJ213" i="4"/>
  <c r="AP213" i="4" s="1"/>
  <c r="AI22" i="4"/>
  <c r="AO22" i="4" s="1"/>
  <c r="AM103" i="4"/>
  <c r="AS103" i="4" s="1"/>
  <c r="AJ218" i="4"/>
  <c r="AP218" i="4" s="1"/>
  <c r="AK277" i="4"/>
  <c r="AQ277" i="4" s="1"/>
  <c r="AL213" i="4"/>
  <c r="AR213" i="4" s="1"/>
  <c r="AI213" i="4"/>
  <c r="AO213" i="4" s="1"/>
  <c r="AL22" i="4"/>
  <c r="AR22" i="4" s="1"/>
  <c r="AJ103" i="4"/>
  <c r="AP103" i="4" s="1"/>
  <c r="AK73" i="4"/>
  <c r="AQ73" i="4" s="1"/>
  <c r="AL39" i="4"/>
  <c r="AR39" i="4" s="1"/>
  <c r="AN57" i="4"/>
  <c r="AT57" i="4" s="1"/>
  <c r="AK22" i="4"/>
  <c r="AQ22" i="4" s="1"/>
  <c r="AI103" i="4"/>
  <c r="AO103" i="4" s="1"/>
  <c r="AK15" i="4"/>
  <c r="AQ15" i="4" s="1"/>
  <c r="AK171" i="4"/>
  <c r="AQ171" i="4" s="1"/>
  <c r="AK188" i="4"/>
  <c r="AQ188" i="4" s="1"/>
  <c r="AJ28" i="4"/>
  <c r="AP28" i="4" s="1"/>
  <c r="AL103" i="4"/>
  <c r="AR103" i="4" s="1"/>
  <c r="AM118" i="4"/>
  <c r="AS118" i="4" s="1"/>
  <c r="AJ60" i="4"/>
  <c r="AP60" i="4" s="1"/>
  <c r="AN124" i="4"/>
  <c r="AT124" i="4" s="1"/>
  <c r="AM227" i="4"/>
  <c r="AS227" i="4" s="1"/>
  <c r="AK231" i="4"/>
  <c r="AQ231" i="4" s="1"/>
  <c r="AK181" i="4"/>
  <c r="AQ181" i="4" s="1"/>
  <c r="AJ57" i="4"/>
  <c r="AP57" i="4" s="1"/>
  <c r="AI60" i="4"/>
  <c r="AO60" i="4" s="1"/>
  <c r="AL240" i="4"/>
  <c r="AR240" i="4" s="1"/>
  <c r="AL60" i="4"/>
  <c r="AR60" i="4" s="1"/>
  <c r="AJ39" i="4"/>
  <c r="AP39" i="4" s="1"/>
  <c r="AM13" i="4"/>
  <c r="AS13" i="4" s="1"/>
  <c r="AI218" i="4"/>
  <c r="AO218" i="4" s="1"/>
  <c r="AM25" i="4"/>
  <c r="AS25" i="4" s="1"/>
  <c r="AM282" i="4"/>
  <c r="AS282" i="4" s="1"/>
  <c r="AJ278" i="4"/>
  <c r="AP278" i="4" s="1"/>
  <c r="AL73" i="4"/>
  <c r="AR73" i="4" s="1"/>
  <c r="AJ181" i="4"/>
  <c r="AP181" i="4" s="1"/>
  <c r="AN23" i="4"/>
  <c r="AT23" i="4" s="1"/>
  <c r="AM23" i="4"/>
  <c r="AS23" i="4" s="1"/>
  <c r="AJ24" i="4"/>
  <c r="AP24" i="4" s="1"/>
  <c r="AJ18" i="4"/>
  <c r="AP18" i="4" s="1"/>
  <c r="AJ51" i="4"/>
  <c r="AP51" i="4" s="1"/>
  <c r="AJ54" i="4"/>
  <c r="AP54" i="4" s="1"/>
  <c r="AK182" i="4"/>
  <c r="AQ182" i="4" s="1"/>
  <c r="AI57" i="4"/>
  <c r="AO57" i="4" s="1"/>
  <c r="AJ23" i="4"/>
  <c r="AP23" i="4" s="1"/>
  <c r="AN22" i="4"/>
  <c r="AT22" i="4" s="1"/>
  <c r="AK24" i="4"/>
  <c r="AQ24" i="4" s="1"/>
  <c r="AI280" i="4"/>
  <c r="AO280" i="4" s="1"/>
  <c r="AK20" i="4"/>
  <c r="AQ20" i="4" s="1"/>
  <c r="AI131" i="4"/>
  <c r="AO131" i="4" s="1"/>
  <c r="AK28" i="4"/>
  <c r="AQ28" i="4" s="1"/>
  <c r="AI192" i="4"/>
  <c r="AO192" i="4" s="1"/>
  <c r="AM237" i="4"/>
  <c r="AS237" i="4" s="1"/>
  <c r="AI23" i="4"/>
  <c r="AO23" i="4" s="1"/>
  <c r="AK235" i="4"/>
  <c r="AQ235" i="4" s="1"/>
  <c r="AM192" i="4"/>
  <c r="AS192" i="4" s="1"/>
  <c r="AK163" i="4"/>
  <c r="AQ163" i="4" s="1"/>
  <c r="AK145" i="4"/>
  <c r="AQ145" i="4" s="1"/>
  <c r="AL23" i="4"/>
  <c r="AR23" i="4" s="1"/>
  <c r="AK263" i="4"/>
  <c r="AQ263" i="4" s="1"/>
  <c r="AN110" i="4"/>
  <c r="AT110" i="4" s="1"/>
  <c r="AJ26" i="4"/>
  <c r="AP26" i="4" s="1"/>
  <c r="AK272" i="4"/>
  <c r="AQ272" i="4" s="1"/>
  <c r="AM204" i="4"/>
  <c r="AS204" i="4" s="1"/>
  <c r="AL218" i="4"/>
  <c r="AR218" i="4" s="1"/>
  <c r="AM249" i="4"/>
  <c r="AS249" i="4" s="1"/>
  <c r="AK287" i="4"/>
  <c r="AQ287" i="4" s="1"/>
  <c r="AJ118" i="4"/>
  <c r="AP118" i="4" s="1"/>
  <c r="AL228" i="4"/>
  <c r="AR228" i="4" s="1"/>
  <c r="AL275" i="4"/>
  <c r="AR275" i="4" s="1"/>
  <c r="AM256" i="4"/>
  <c r="AS256" i="4" s="1"/>
  <c r="AJ25" i="4"/>
  <c r="AP25" i="4" s="1"/>
  <c r="AJ87" i="4"/>
  <c r="AP87" i="4" s="1"/>
  <c r="AJ139" i="4"/>
  <c r="AP139" i="4" s="1"/>
  <c r="AL116" i="4"/>
  <c r="AR116" i="4" s="1"/>
  <c r="AJ15" i="4"/>
  <c r="AP15" i="4" s="1"/>
  <c r="AN182" i="4"/>
  <c r="AT182" i="4" s="1"/>
  <c r="AI25" i="4"/>
  <c r="AO25" i="4" s="1"/>
  <c r="AK139" i="4"/>
  <c r="AQ139" i="4" s="1"/>
  <c r="AN111" i="4"/>
  <c r="AT111" i="4" s="1"/>
  <c r="AJ47" i="4"/>
  <c r="AP47" i="4" s="1"/>
  <c r="AM164" i="4"/>
  <c r="AS164" i="4" s="1"/>
  <c r="AK26" i="4"/>
  <c r="AQ26" i="4" s="1"/>
  <c r="AK228" i="4"/>
  <c r="AQ228" i="4" s="1"/>
  <c r="AM55" i="4"/>
  <c r="AS55" i="4" s="1"/>
  <c r="AK207" i="4"/>
  <c r="AQ207" i="4" s="1"/>
  <c r="AK213" i="4"/>
  <c r="AQ213" i="4" s="1"/>
  <c r="AN218" i="4"/>
  <c r="AT218" i="4" s="1"/>
  <c r="AJ105" i="4"/>
  <c r="AP105" i="4" s="1"/>
  <c r="AL54" i="4"/>
  <c r="AR54" i="4" s="1"/>
  <c r="AK118" i="4"/>
  <c r="AQ118" i="4" s="1"/>
  <c r="AL182" i="4"/>
  <c r="AR182" i="4" s="1"/>
  <c r="AI257" i="4"/>
  <c r="AO257" i="4" s="1"/>
  <c r="AL118" i="4"/>
  <c r="AR118" i="4" s="1"/>
  <c r="AN24" i="4"/>
  <c r="AT24" i="4" s="1"/>
  <c r="AI190" i="4"/>
  <c r="AO190" i="4" s="1"/>
  <c r="AL200" i="4"/>
  <c r="AR200" i="4" s="1"/>
  <c r="AI116" i="4"/>
  <c r="AO116" i="4" s="1"/>
  <c r="AK214" i="4"/>
  <c r="AQ214" i="4" s="1"/>
  <c r="AK252" i="4"/>
  <c r="AQ252" i="4" s="1"/>
  <c r="AM182" i="4"/>
  <c r="AS182" i="4" s="1"/>
  <c r="AI240" i="4"/>
  <c r="AO240" i="4" s="1"/>
  <c r="AJ272" i="4"/>
  <c r="AP272" i="4" s="1"/>
  <c r="AJ182" i="4"/>
  <c r="AP182" i="4" s="1"/>
  <c r="AK223" i="4"/>
  <c r="AQ223" i="4" s="1"/>
  <c r="AL239" i="4"/>
  <c r="AR239" i="4" s="1"/>
  <c r="AJ277" i="4"/>
  <c r="AP277" i="4" s="1"/>
  <c r="AK57" i="4"/>
  <c r="AQ57" i="4" s="1"/>
  <c r="AL41" i="4"/>
  <c r="AR41" i="4" s="1"/>
  <c r="AN163" i="4"/>
  <c r="AT163" i="4" s="1"/>
  <c r="AL28" i="4"/>
  <c r="AR28" i="4" s="1"/>
  <c r="AL15" i="4"/>
  <c r="AR15" i="4" s="1"/>
  <c r="AJ287" i="4"/>
  <c r="AP287" i="4" s="1"/>
  <c r="AM57" i="4"/>
  <c r="AS57" i="4" s="1"/>
  <c r="AM163" i="4"/>
  <c r="AS163" i="4" s="1"/>
  <c r="AN223" i="4"/>
  <c r="AT223" i="4" s="1"/>
  <c r="AM207" i="4"/>
  <c r="AS207" i="4" s="1"/>
  <c r="AN181" i="4"/>
  <c r="AT181" i="4" s="1"/>
  <c r="AK76" i="4"/>
  <c r="AQ76" i="4" s="1"/>
  <c r="AJ163" i="4"/>
  <c r="AP163" i="4" s="1"/>
  <c r="AN73" i="4"/>
  <c r="AT73" i="4" s="1"/>
  <c r="AK18" i="4"/>
  <c r="AQ18" i="4" s="1"/>
  <c r="AM181" i="4"/>
  <c r="AS181" i="4" s="1"/>
  <c r="AM218" i="4"/>
  <c r="AS218" i="4" s="1"/>
  <c r="AL150" i="4"/>
  <c r="AR150" i="4" s="1"/>
  <c r="AK179" i="4"/>
  <c r="AQ179" i="4" s="1"/>
  <c r="AI163" i="4"/>
  <c r="AO163" i="4" s="1"/>
  <c r="AM73" i="4"/>
  <c r="AS73" i="4" s="1"/>
  <c r="AL139" i="4"/>
  <c r="AR139" i="4" s="1"/>
  <c r="AM111" i="4"/>
  <c r="AS111" i="4" s="1"/>
  <c r="AN25" i="4"/>
  <c r="AT25" i="4" s="1"/>
  <c r="AK47" i="4"/>
  <c r="AQ47" i="4" s="1"/>
  <c r="AN135" i="4"/>
  <c r="AT135" i="4" s="1"/>
  <c r="AI73" i="4"/>
  <c r="AO73" i="4" s="1"/>
  <c r="AL51" i="4"/>
  <c r="AR51" i="4" s="1"/>
  <c r="AI278" i="4"/>
  <c r="AO278" i="4" s="1"/>
  <c r="AJ257" i="4"/>
  <c r="AP257" i="4" s="1"/>
  <c r="AI111" i="4"/>
  <c r="AO111" i="4" s="1"/>
  <c r="AJ20" i="4"/>
  <c r="AP20" i="4" s="1"/>
  <c r="AN257" i="4"/>
  <c r="AT257" i="4" s="1"/>
  <c r="AK131" i="4"/>
  <c r="AQ131" i="4" s="1"/>
  <c r="AL278" i="4"/>
  <c r="AR278" i="4" s="1"/>
  <c r="AM41" i="4"/>
  <c r="AS41" i="4" s="1"/>
  <c r="AK111" i="4"/>
  <c r="AQ111" i="4" s="1"/>
  <c r="AN136" i="4"/>
  <c r="AT136" i="4" s="1"/>
  <c r="AL207" i="4"/>
  <c r="AR207" i="4" s="1"/>
  <c r="AL111" i="4"/>
  <c r="AR111" i="4" s="1"/>
  <c r="AK55" i="4"/>
  <c r="AQ55" i="4" s="1"/>
  <c r="AK54" i="4"/>
  <c r="AQ54" i="4" s="1"/>
  <c r="AI137" i="4"/>
  <c r="AO137" i="4" s="1"/>
  <c r="AM15" i="4"/>
  <c r="AS15" i="4" s="1"/>
  <c r="AK187" i="4"/>
  <c r="AQ187" i="4" s="1"/>
  <c r="AK137" i="4"/>
  <c r="AQ137" i="4" s="1"/>
  <c r="AJ116" i="4"/>
  <c r="AP116" i="4" s="1"/>
  <c r="AM100" i="4"/>
  <c r="AS100" i="4" s="1"/>
  <c r="AK135" i="4"/>
  <c r="AQ135" i="4" s="1"/>
  <c r="AL26" i="4"/>
  <c r="AR26" i="4" s="1"/>
  <c r="AJ43" i="4"/>
  <c r="AP43" i="4" s="1"/>
  <c r="AI264" i="4"/>
  <c r="AO264" i="4" s="1"/>
  <c r="AM38" i="4"/>
  <c r="AS38" i="4" s="1"/>
  <c r="AI14" i="4"/>
  <c r="AO14" i="4" s="1"/>
  <c r="AL244" i="4"/>
  <c r="AR244" i="4" s="1"/>
  <c r="AM144" i="4"/>
  <c r="AS144" i="4" s="1"/>
  <c r="AN51" i="4"/>
  <c r="AT51" i="4" s="1"/>
  <c r="AM24" i="4"/>
  <c r="AS24" i="4" s="1"/>
  <c r="AN118" i="4"/>
  <c r="AT118" i="4" s="1"/>
  <c r="AI15" i="4"/>
  <c r="AO15" i="4" s="1"/>
  <c r="AK278" i="4"/>
  <c r="AQ278" i="4" s="1"/>
  <c r="AN131" i="4"/>
  <c r="AT131" i="4" s="1"/>
  <c r="AJ246" i="4"/>
  <c r="AP246" i="4" s="1"/>
  <c r="AL266" i="4"/>
  <c r="AR266" i="4" s="1"/>
  <c r="AI124" i="4"/>
  <c r="AO124" i="4" s="1"/>
  <c r="AI118" i="4"/>
  <c r="AO118" i="4" s="1"/>
  <c r="AK240" i="4"/>
  <c r="AQ240" i="4" s="1"/>
  <c r="AN139" i="4"/>
  <c r="AT139" i="4" s="1"/>
  <c r="AI175" i="4"/>
  <c r="AO175" i="4" s="1"/>
  <c r="AN277" i="4"/>
  <c r="AT277" i="4" s="1"/>
  <c r="AI150" i="4"/>
  <c r="AO150" i="4" s="1"/>
  <c r="AJ73" i="4"/>
  <c r="AP73" i="4" s="1"/>
  <c r="AL20" i="4"/>
  <c r="AR20" i="4" s="1"/>
  <c r="AL252" i="4"/>
  <c r="AR252" i="4" s="1"/>
  <c r="AL153" i="4"/>
  <c r="AR153" i="4" s="1"/>
  <c r="AN20" i="4"/>
  <c r="AT20" i="4" s="1"/>
  <c r="AL136" i="4"/>
  <c r="AR136" i="4" s="1"/>
  <c r="AK217" i="4"/>
  <c r="AQ217" i="4" s="1"/>
  <c r="AN230" i="4"/>
  <c r="AT230" i="4" s="1"/>
  <c r="AK153" i="4"/>
  <c r="AQ153" i="4" s="1"/>
  <c r="AM20" i="4"/>
  <c r="AS20" i="4" s="1"/>
  <c r="AM110" i="4"/>
  <c r="AS110" i="4" s="1"/>
  <c r="AJ266" i="4"/>
  <c r="AP266" i="4" s="1"/>
  <c r="AN105" i="4"/>
  <c r="AT105" i="4" s="1"/>
  <c r="AM135" i="4"/>
  <c r="AS135" i="4" s="1"/>
  <c r="AK185" i="4"/>
  <c r="AQ185" i="4" s="1"/>
  <c r="AJ230" i="4"/>
  <c r="AP230" i="4" s="1"/>
  <c r="AM223" i="4"/>
  <c r="AS223" i="4" s="1"/>
  <c r="AN137" i="4"/>
  <c r="AT137" i="4" s="1"/>
  <c r="AN60" i="4"/>
  <c r="AT60" i="4" s="1"/>
  <c r="AN252" i="4"/>
  <c r="AT252" i="4" s="1"/>
  <c r="AM116" i="4"/>
  <c r="AS116" i="4" s="1"/>
  <c r="AN26" i="4"/>
  <c r="AT26" i="4" s="1"/>
  <c r="AN272" i="4"/>
  <c r="AT272" i="4" s="1"/>
  <c r="AM137" i="4"/>
  <c r="AS137" i="4" s="1"/>
  <c r="AM252" i="4"/>
  <c r="AS252" i="4" s="1"/>
  <c r="AI252" i="4"/>
  <c r="AO252" i="4" s="1"/>
  <c r="AL190" i="4"/>
  <c r="AR190" i="4" s="1"/>
  <c r="AI26" i="4"/>
  <c r="AO26" i="4" s="1"/>
  <c r="AI272" i="4"/>
  <c r="AO272" i="4" s="1"/>
  <c r="AN164" i="4"/>
  <c r="AT164" i="4" s="1"/>
  <c r="AL281" i="4"/>
  <c r="AR281" i="4" s="1"/>
  <c r="AM51" i="4"/>
  <c r="AS51" i="4" s="1"/>
  <c r="AJ164" i="4"/>
  <c r="AP164" i="4" s="1"/>
  <c r="AN54" i="4"/>
  <c r="AT54" i="4" s="1"/>
  <c r="AM131" i="4"/>
  <c r="AS131" i="4" s="1"/>
  <c r="AM49" i="4"/>
  <c r="AS49" i="4" s="1"/>
  <c r="AI24" i="4"/>
  <c r="AO24" i="4" s="1"/>
  <c r="AI164" i="4"/>
  <c r="AO164" i="4" s="1"/>
  <c r="AM54" i="4"/>
  <c r="AS54" i="4" s="1"/>
  <c r="AJ131" i="4"/>
  <c r="AP131" i="4" s="1"/>
  <c r="AM124" i="4"/>
  <c r="AS124" i="4" s="1"/>
  <c r="AI51" i="4"/>
  <c r="AO51" i="4" s="1"/>
  <c r="AN153" i="4"/>
  <c r="AT153" i="4" s="1"/>
  <c r="AK51" i="4"/>
  <c r="AQ51" i="4" s="1"/>
  <c r="AM153" i="4"/>
  <c r="AS153" i="4" s="1"/>
  <c r="AI223" i="4"/>
  <c r="AO223" i="4" s="1"/>
  <c r="AJ153" i="4"/>
  <c r="AP153" i="4" s="1"/>
  <c r="AN41" i="4"/>
  <c r="AT41" i="4" s="1"/>
  <c r="AM266" i="4"/>
  <c r="AS266" i="4" s="1"/>
  <c r="AL120" i="4"/>
  <c r="AR120" i="4" s="1"/>
  <c r="AK44" i="4"/>
  <c r="AQ44" i="4" s="1"/>
  <c r="AL282" i="4"/>
  <c r="AR282" i="4" s="1"/>
  <c r="AL18" i="4"/>
  <c r="AR18" i="4" s="1"/>
  <c r="AM139" i="4"/>
  <c r="AS139" i="4" s="1"/>
  <c r="AN276" i="4"/>
  <c r="AT276" i="4" s="1"/>
  <c r="AK41" i="4"/>
  <c r="AQ41" i="4" s="1"/>
  <c r="AL249" i="4"/>
  <c r="AR249" i="4" s="1"/>
  <c r="AL223" i="4"/>
  <c r="AR223" i="4" s="1"/>
  <c r="AN266" i="4"/>
  <c r="AT266" i="4" s="1"/>
  <c r="AL124" i="4"/>
  <c r="AR124" i="4" s="1"/>
  <c r="AJ256" i="4"/>
  <c r="AP256" i="4" s="1"/>
  <c r="AI47" i="4"/>
  <c r="AO47" i="4" s="1"/>
  <c r="AK190" i="4"/>
  <c r="AQ190" i="4" s="1"/>
  <c r="AM60" i="4"/>
  <c r="AS60" i="4" s="1"/>
  <c r="AM105" i="4"/>
  <c r="AS105" i="4" s="1"/>
  <c r="AI256" i="4"/>
  <c r="AO256" i="4" s="1"/>
  <c r="AN240" i="4"/>
  <c r="AT240" i="4" s="1"/>
  <c r="AK239" i="4"/>
  <c r="AQ239" i="4" s="1"/>
  <c r="AN55" i="4"/>
  <c r="AT55" i="4" s="1"/>
  <c r="AI230" i="4"/>
  <c r="AO230" i="4" s="1"/>
  <c r="AN150" i="4"/>
  <c r="AT150" i="4" s="1"/>
  <c r="AI266" i="4"/>
  <c r="AO266" i="4" s="1"/>
  <c r="AL256" i="4"/>
  <c r="AR256" i="4" s="1"/>
  <c r="AN144" i="4"/>
  <c r="AT144" i="4" s="1"/>
  <c r="AM155" i="4"/>
  <c r="AS155" i="4" s="1"/>
  <c r="AN99" i="4"/>
  <c r="AT99" i="4" s="1"/>
  <c r="AK124" i="4"/>
  <c r="AQ124" i="4" s="1"/>
  <c r="AN249" i="4"/>
  <c r="AT249" i="4" s="1"/>
  <c r="AM190" i="4"/>
  <c r="AS190" i="4" s="1"/>
  <c r="AN15" i="4"/>
  <c r="AT15" i="4" s="1"/>
  <c r="AM150" i="4"/>
  <c r="AS150" i="4" s="1"/>
  <c r="AI105" i="4"/>
  <c r="AO105" i="4" s="1"/>
  <c r="AK256" i="4"/>
  <c r="AQ256" i="4" s="1"/>
  <c r="AK249" i="4"/>
  <c r="AQ249" i="4" s="1"/>
  <c r="AJ190" i="4"/>
  <c r="AP190" i="4" s="1"/>
  <c r="AJ240" i="4"/>
  <c r="AP240" i="4" s="1"/>
  <c r="AJ200" i="4"/>
  <c r="AP200" i="4" s="1"/>
  <c r="AK230" i="4"/>
  <c r="AQ230" i="4" s="1"/>
  <c r="AJ150" i="4"/>
  <c r="AP150" i="4" s="1"/>
  <c r="AN28" i="4"/>
  <c r="AT28" i="4" s="1"/>
  <c r="AN14" i="4"/>
  <c r="AT14" i="4" s="1"/>
  <c r="AL105" i="4"/>
  <c r="AR105" i="4" s="1"/>
  <c r="AM28" i="4"/>
  <c r="AS28" i="4" s="1"/>
  <c r="AK105" i="4"/>
  <c r="AQ105" i="4" s="1"/>
  <c r="AJ207" i="4"/>
  <c r="AP207" i="4" s="1"/>
  <c r="AK40" i="4"/>
  <c r="AQ40" i="4" s="1"/>
  <c r="AI106" i="4"/>
  <c r="AO106" i="4" s="1"/>
  <c r="AM264" i="4"/>
  <c r="AS264" i="4" s="1"/>
  <c r="AI41" i="4"/>
  <c r="AO41" i="4" s="1"/>
  <c r="AJ249" i="4"/>
  <c r="AP249" i="4" s="1"/>
  <c r="AJ223" i="4"/>
  <c r="AP223" i="4" s="1"/>
  <c r="AL164" i="4"/>
  <c r="AR164" i="4" s="1"/>
  <c r="AJ124" i="4"/>
  <c r="AP124" i="4" s="1"/>
  <c r="AN256" i="4"/>
  <c r="AT256" i="4" s="1"/>
  <c r="AJ188" i="4"/>
  <c r="AP188" i="4" s="1"/>
  <c r="AK282" i="4"/>
  <c r="AQ282" i="4" s="1"/>
  <c r="AK164" i="4"/>
  <c r="AQ164" i="4" s="1"/>
  <c r="AK244" i="4"/>
  <c r="AQ244" i="4" s="1"/>
  <c r="AJ135" i="4"/>
  <c r="AP135" i="4" s="1"/>
  <c r="AN44" i="4"/>
  <c r="AT44" i="4" s="1"/>
  <c r="AL106" i="4"/>
  <c r="AR106" i="4" s="1"/>
  <c r="AN227" i="4"/>
  <c r="AT227" i="4" s="1"/>
  <c r="AI135" i="4"/>
  <c r="AO135" i="4" s="1"/>
  <c r="AJ14" i="4"/>
  <c r="AP14" i="4" s="1"/>
  <c r="AM106" i="4"/>
  <c r="AS106" i="4" s="1"/>
  <c r="AN282" i="4"/>
  <c r="AT282" i="4" s="1"/>
  <c r="AL135" i="4"/>
  <c r="AR135" i="4" s="1"/>
  <c r="AL14" i="4"/>
  <c r="AR14" i="4" s="1"/>
  <c r="AM195" i="4"/>
  <c r="AS195" i="4" s="1"/>
  <c r="AJ227" i="4"/>
  <c r="AP227" i="4" s="1"/>
  <c r="AK14" i="4"/>
  <c r="AQ14" i="4" s="1"/>
  <c r="AJ44" i="4"/>
  <c r="AP44" i="4" s="1"/>
  <c r="AL108" i="4"/>
  <c r="AR108" i="4" s="1"/>
  <c r="AI227" i="4"/>
  <c r="AO227" i="4" s="1"/>
  <c r="AJ282" i="4"/>
  <c r="AP282" i="4" s="1"/>
  <c r="AK100" i="4"/>
  <c r="AQ100" i="4" s="1"/>
  <c r="AI282" i="4"/>
  <c r="AO282" i="4" s="1"/>
  <c r="AK128" i="4"/>
  <c r="AQ128" i="4" s="1"/>
  <c r="AK195" i="4"/>
  <c r="AQ195" i="4" s="1"/>
  <c r="AN18" i="4"/>
  <c r="AT18" i="4" s="1"/>
  <c r="AI152" i="4"/>
  <c r="AO152" i="4" s="1"/>
  <c r="AL44" i="4"/>
  <c r="AR44" i="4" s="1"/>
  <c r="AM18" i="4"/>
  <c r="AS18" i="4" s="1"/>
  <c r="AN148" i="4"/>
  <c r="AT148" i="4" s="1"/>
  <c r="AK110" i="4"/>
  <c r="AQ110" i="4" s="1"/>
  <c r="AI18" i="4"/>
  <c r="AO18" i="4" s="1"/>
  <c r="AM32" i="4"/>
  <c r="AS32" i="4" s="1"/>
  <c r="AK136" i="4"/>
  <c r="AQ136" i="4" s="1"/>
  <c r="AM281" i="4"/>
  <c r="AS281" i="4" s="1"/>
  <c r="AI281" i="4"/>
  <c r="AO281" i="4" s="1"/>
  <c r="AK266" i="4"/>
  <c r="AQ266" i="4" s="1"/>
  <c r="AL40" i="4"/>
  <c r="AR40" i="4" s="1"/>
  <c r="AM44" i="4"/>
  <c r="AS44" i="4" s="1"/>
  <c r="AJ195" i="4"/>
  <c r="AP195" i="4" s="1"/>
  <c r="AJ106" i="4"/>
  <c r="AP106" i="4" s="1"/>
  <c r="AI246" i="4"/>
  <c r="AO246" i="4" s="1"/>
  <c r="AL47" i="4"/>
  <c r="AR47" i="4" s="1"/>
  <c r="AL99" i="4"/>
  <c r="AR99" i="4" s="1"/>
  <c r="AM191" i="4"/>
  <c r="AS191" i="4" s="1"/>
  <c r="AL195" i="4"/>
  <c r="AR195" i="4" s="1"/>
  <c r="AL246" i="4"/>
  <c r="AR246" i="4" s="1"/>
  <c r="AL196" i="4"/>
  <c r="AR196" i="4" s="1"/>
  <c r="AK32" i="4"/>
  <c r="AQ32" i="4" s="1"/>
  <c r="AK281" i="4"/>
  <c r="AQ281" i="4" s="1"/>
  <c r="AJ79" i="4"/>
  <c r="AP79" i="4" s="1"/>
  <c r="AI120" i="4"/>
  <c r="AO120" i="4" s="1"/>
  <c r="AK180" i="4"/>
  <c r="AQ180" i="4" s="1"/>
  <c r="AJ244" i="4"/>
  <c r="AP244" i="4" s="1"/>
  <c r="AN116" i="4"/>
  <c r="AT116" i="4" s="1"/>
  <c r="AN235" i="4"/>
  <c r="AT235" i="4" s="1"/>
  <c r="AK246" i="4"/>
  <c r="AQ246" i="4" s="1"/>
  <c r="AN278" i="4"/>
  <c r="AT278" i="4" s="1"/>
  <c r="AL155" i="4"/>
  <c r="AR155" i="4" s="1"/>
  <c r="AI180" i="4"/>
  <c r="AO180" i="4" s="1"/>
  <c r="AK106" i="4"/>
  <c r="AQ106" i="4" s="1"/>
  <c r="AM235" i="4"/>
  <c r="AS235" i="4" s="1"/>
  <c r="AM278" i="4"/>
  <c r="AS278" i="4" s="1"/>
  <c r="AK155" i="4"/>
  <c r="AQ155" i="4" s="1"/>
  <c r="AM48" i="4"/>
  <c r="AS48" i="4" s="1"/>
  <c r="AI110" i="4"/>
  <c r="AO110" i="4" s="1"/>
  <c r="AJ110" i="4"/>
  <c r="AP110" i="4" s="1"/>
  <c r="AN260" i="4"/>
  <c r="AT260" i="4" s="1"/>
  <c r="AI195" i="4"/>
  <c r="AO195" i="4" s="1"/>
  <c r="AN190" i="4"/>
  <c r="AT190" i="4" s="1"/>
  <c r="AM196" i="4"/>
  <c r="AS196" i="4" s="1"/>
  <c r="AL110" i="4"/>
  <c r="AR110" i="4" s="1"/>
  <c r="AN246" i="4"/>
  <c r="AT246" i="4" s="1"/>
  <c r="AN47" i="4"/>
  <c r="AT47" i="4" s="1"/>
  <c r="AI44" i="4"/>
  <c r="AO44" i="4" s="1"/>
  <c r="AI20" i="4"/>
  <c r="AO20" i="4" s="1"/>
  <c r="AN106" i="4"/>
  <c r="AT106" i="4" s="1"/>
  <c r="AM246" i="4"/>
  <c r="AS246" i="4" s="1"/>
  <c r="AM47" i="4"/>
  <c r="AS47" i="4" s="1"/>
  <c r="AJ99" i="4"/>
  <c r="AP99" i="4" s="1"/>
  <c r="AM136" i="4"/>
  <c r="AS136" i="4" s="1"/>
  <c r="AI247" i="4"/>
  <c r="AO247" i="4" s="1"/>
  <c r="AJ148" i="4"/>
  <c r="AP148" i="4" s="1"/>
  <c r="AI99" i="4"/>
  <c r="AO99" i="4" s="1"/>
  <c r="AN217" i="4"/>
  <c r="AT217" i="4" s="1"/>
  <c r="AI188" i="4"/>
  <c r="AO188" i="4" s="1"/>
  <c r="AI148" i="4"/>
  <c r="AO148" i="4" s="1"/>
  <c r="AK120" i="4"/>
  <c r="AQ120" i="4" s="1"/>
  <c r="AL148" i="4"/>
  <c r="AR148" i="4" s="1"/>
  <c r="AJ180" i="4"/>
  <c r="AP180" i="4" s="1"/>
  <c r="AM79" i="4"/>
  <c r="AS79" i="4" s="1"/>
  <c r="AM152" i="4"/>
  <c r="AS152" i="4" s="1"/>
  <c r="AN214" i="4"/>
  <c r="AT214" i="4" s="1"/>
  <c r="AN155" i="4"/>
  <c r="AT155" i="4" s="1"/>
  <c r="AK99" i="4"/>
  <c r="AQ99" i="4" s="1"/>
  <c r="AM283" i="4"/>
  <c r="AS283" i="4" s="1"/>
  <c r="AN32" i="4"/>
  <c r="AT32" i="4" s="1"/>
  <c r="AM214" i="4"/>
  <c r="AS214" i="4" s="1"/>
  <c r="AJ136" i="4"/>
  <c r="AP136" i="4" s="1"/>
  <c r="AI155" i="4"/>
  <c r="AO155" i="4" s="1"/>
  <c r="AM180" i="4"/>
  <c r="AS180" i="4" s="1"/>
  <c r="AJ32" i="4"/>
  <c r="AP32" i="4" s="1"/>
  <c r="AJ214" i="4"/>
  <c r="AP214" i="4" s="1"/>
  <c r="AN180" i="4"/>
  <c r="AT180" i="4" s="1"/>
  <c r="AM244" i="4"/>
  <c r="AS244" i="4" s="1"/>
  <c r="AI32" i="4"/>
  <c r="AO32" i="4" s="1"/>
  <c r="AI214" i="4"/>
  <c r="AO214" i="4" s="1"/>
  <c r="AI215" i="4"/>
  <c r="AO215" i="4" s="1"/>
  <c r="AL32" i="4"/>
  <c r="AR32" i="4" s="1"/>
  <c r="AL214" i="4"/>
  <c r="AR214" i="4" s="1"/>
  <c r="AL180" i="4"/>
  <c r="AR180" i="4" s="1"/>
  <c r="AI196" i="4"/>
  <c r="AO196" i="4" s="1"/>
  <c r="AM148" i="4"/>
  <c r="AS148" i="4" s="1"/>
  <c r="AI260" i="4"/>
  <c r="AO260" i="4" s="1"/>
  <c r="AL79" i="4"/>
  <c r="AR79" i="4" s="1"/>
  <c r="AN244" i="4"/>
  <c r="AT244" i="4" s="1"/>
  <c r="AK260" i="4"/>
  <c r="AQ260" i="4" s="1"/>
  <c r="AN40" i="4"/>
  <c r="AT40" i="4" s="1"/>
  <c r="AN120" i="4"/>
  <c r="AT120" i="4" s="1"/>
  <c r="AM40" i="4"/>
  <c r="AS40" i="4" s="1"/>
  <c r="AN196" i="4"/>
  <c r="AT196" i="4" s="1"/>
  <c r="AK196" i="4"/>
  <c r="AQ196" i="4" s="1"/>
  <c r="AJ40" i="4"/>
  <c r="AP40" i="4" s="1"/>
  <c r="AI244" i="4"/>
  <c r="AO244" i="4" s="1"/>
  <c r="AI40" i="4"/>
  <c r="AO40" i="4" s="1"/>
  <c r="AM120" i="4"/>
  <c r="AS120" i="4" s="1"/>
  <c r="AJ120" i="4"/>
  <c r="AP120" i="4" s="1"/>
  <c r="AL152" i="4"/>
  <c r="AR152" i="4" s="1"/>
  <c r="AL144" i="4"/>
  <c r="AR144" i="4" s="1"/>
  <c r="AL217" i="4"/>
  <c r="AR217" i="4" s="1"/>
  <c r="AK132" i="4"/>
  <c r="AQ132" i="4" s="1"/>
  <c r="AL132" i="4"/>
  <c r="AR132" i="4" s="1"/>
  <c r="AI132" i="4"/>
  <c r="AO132" i="4" s="1"/>
  <c r="AJ132" i="4"/>
  <c r="AP132" i="4" s="1"/>
  <c r="AM132" i="4"/>
  <c r="AS132" i="4" s="1"/>
  <c r="AN132" i="4"/>
  <c r="AT132" i="4" s="1"/>
  <c r="AN195" i="4"/>
  <c r="AT195" i="4" s="1"/>
  <c r="AI136" i="4"/>
  <c r="AO136" i="4" s="1"/>
  <c r="AK152" i="4"/>
  <c r="AQ152" i="4" s="1"/>
  <c r="AL188" i="4"/>
  <c r="AR188" i="4" s="1"/>
  <c r="AN281" i="4"/>
  <c r="AT281" i="4" s="1"/>
  <c r="AJ217" i="4"/>
  <c r="AP217" i="4" s="1"/>
  <c r="AI79" i="4"/>
  <c r="AO79" i="4" s="1"/>
  <c r="AI217" i="4"/>
  <c r="AO217" i="4" s="1"/>
  <c r="AJ196" i="4"/>
  <c r="AP196" i="4" s="1"/>
  <c r="AM260" i="4"/>
  <c r="AS260" i="4" s="1"/>
  <c r="AJ260" i="4"/>
  <c r="AP260" i="4" s="1"/>
  <c r="AJ144" i="4"/>
  <c r="AP144" i="4" s="1"/>
  <c r="AJ155" i="4"/>
  <c r="AP155" i="4" s="1"/>
  <c r="AN152" i="4"/>
  <c r="AT152" i="4" s="1"/>
  <c r="AN188" i="4"/>
  <c r="AT188" i="4" s="1"/>
  <c r="AJ152" i="4"/>
  <c r="AP152" i="4" s="1"/>
  <c r="AM188" i="4"/>
  <c r="AS188" i="4" s="1"/>
  <c r="AL260" i="4"/>
  <c r="AR260" i="4" s="1"/>
  <c r="AJ283" i="4"/>
  <c r="AP283" i="4" s="1"/>
  <c r="AI283" i="4"/>
  <c r="AO283" i="4" s="1"/>
  <c r="AL283" i="4"/>
  <c r="AR283" i="4" s="1"/>
  <c r="AK283" i="4"/>
  <c r="AQ283" i="4" s="1"/>
  <c r="AK9" i="4"/>
  <c r="AQ9" i="4" s="1"/>
  <c r="AL9" i="4"/>
  <c r="AR9" i="4" s="1"/>
  <c r="AI9" i="4"/>
  <c r="AO9" i="4" s="1"/>
  <c r="AJ9" i="4"/>
  <c r="AP9" i="4" s="1"/>
  <c r="AM9" i="4"/>
  <c r="AS9" i="4" s="1"/>
  <c r="AN9" i="4"/>
  <c r="AT9" i="4" s="1"/>
  <c r="AL8" i="4"/>
  <c r="AR8" i="4" s="1"/>
  <c r="AJ8" i="4"/>
  <c r="AP8" i="4" s="1"/>
  <c r="AI8" i="4"/>
  <c r="AO8" i="4" s="1"/>
  <c r="AM8" i="4"/>
  <c r="AS8" i="4" s="1"/>
  <c r="AN8" i="4"/>
  <c r="AT8" i="4" s="1"/>
  <c r="AK8" i="4"/>
  <c r="AQ8" i="4" s="1"/>
  <c r="AL10" i="4"/>
  <c r="AR10" i="4" s="1"/>
  <c r="AI10" i="4"/>
  <c r="AO10" i="4" s="1"/>
  <c r="AJ10" i="4"/>
  <c r="AP10" i="4" s="1"/>
  <c r="AN10" i="4"/>
  <c r="AT10" i="4" s="1"/>
  <c r="AK10" i="4"/>
  <c r="AQ10" i="4" s="1"/>
  <c r="AM10" i="4"/>
  <c r="AS10" i="4" s="1"/>
  <c r="AL11" i="4"/>
  <c r="AR11" i="4" s="1"/>
  <c r="AK11" i="4"/>
  <c r="AQ11" i="4" s="1"/>
  <c r="AI11" i="4"/>
  <c r="AO11" i="4" s="1"/>
  <c r="AM11" i="4"/>
  <c r="AS11" i="4" s="1"/>
  <c r="AN11" i="4"/>
  <c r="AT11" i="4" s="1"/>
  <c r="AN12" i="4"/>
  <c r="AT12" i="4" s="1"/>
  <c r="AK12" i="4"/>
  <c r="AQ12" i="4" s="1"/>
  <c r="AL12" i="4"/>
  <c r="AR12" i="4" s="1"/>
  <c r="AI12" i="4"/>
  <c r="AO12" i="4" s="1"/>
  <c r="AJ12" i="4"/>
  <c r="AP12" i="4" s="1"/>
  <c r="AM12" i="4"/>
  <c r="AS12" i="4" s="1"/>
  <c r="AJ7" i="4"/>
  <c r="AP7" i="4" s="1"/>
  <c r="AN7" i="4"/>
  <c r="AT7" i="4" s="1"/>
  <c r="AK7" i="4"/>
  <c r="AQ7" i="4" s="1"/>
  <c r="AL7" i="4"/>
  <c r="AR7" i="4" s="1"/>
  <c r="AK64" i="4"/>
  <c r="AQ64" i="4" s="1"/>
  <c r="AL64" i="4"/>
  <c r="AR64" i="4" s="1"/>
  <c r="AI64" i="4"/>
  <c r="AO64" i="4" s="1"/>
  <c r="AJ64" i="4"/>
  <c r="AP64" i="4" s="1"/>
  <c r="AM64" i="4"/>
  <c r="AS64" i="4" s="1"/>
  <c r="AN64" i="4"/>
  <c r="AT64" i="4" s="1"/>
  <c r="AK184" i="4"/>
  <c r="AQ184" i="4" s="1"/>
  <c r="AL184" i="4"/>
  <c r="AR184" i="4" s="1"/>
  <c r="AI184" i="4"/>
  <c r="AO184" i="4" s="1"/>
  <c r="AJ184" i="4"/>
  <c r="AP184" i="4" s="1"/>
  <c r="AM184" i="4"/>
  <c r="AS184" i="4" s="1"/>
  <c r="AN184" i="4"/>
  <c r="AT184" i="4" s="1"/>
  <c r="AK129" i="4"/>
  <c r="AQ129" i="4" s="1"/>
  <c r="AL129" i="4"/>
  <c r="AR129" i="4" s="1"/>
  <c r="AI129" i="4"/>
  <c r="AO129" i="4" s="1"/>
  <c r="AJ129" i="4"/>
  <c r="AP129" i="4" s="1"/>
  <c r="AM129" i="4"/>
  <c r="AS129" i="4" s="1"/>
  <c r="AN129" i="4"/>
  <c r="AT129" i="4" s="1"/>
  <c r="AK233" i="4"/>
  <c r="AQ233" i="4" s="1"/>
  <c r="AL233" i="4"/>
  <c r="AR233" i="4" s="1"/>
  <c r="AI233" i="4"/>
  <c r="AO233" i="4" s="1"/>
  <c r="AJ233" i="4"/>
  <c r="AP233" i="4" s="1"/>
  <c r="AM233" i="4"/>
  <c r="AS233" i="4" s="1"/>
  <c r="AN233" i="4"/>
  <c r="AT233" i="4" s="1"/>
  <c r="AM82" i="4"/>
  <c r="AS82" i="4" s="1"/>
  <c r="AK143" i="4"/>
  <c r="AQ143" i="4" s="1"/>
  <c r="AL143" i="4"/>
  <c r="AR143" i="4" s="1"/>
  <c r="AI143" i="4"/>
  <c r="AO143" i="4" s="1"/>
  <c r="AJ143" i="4"/>
  <c r="AP143" i="4" s="1"/>
  <c r="AM143" i="4"/>
  <c r="AS143" i="4" s="1"/>
  <c r="AN143" i="4"/>
  <c r="AT143" i="4" s="1"/>
  <c r="AK168" i="4"/>
  <c r="AQ168" i="4" s="1"/>
  <c r="AL168" i="4"/>
  <c r="AR168" i="4" s="1"/>
  <c r="AI168" i="4"/>
  <c r="AO168" i="4" s="1"/>
  <c r="AJ168" i="4"/>
  <c r="AP168" i="4" s="1"/>
  <c r="AM168" i="4"/>
  <c r="AS168" i="4" s="1"/>
  <c r="AN168" i="4"/>
  <c r="AT168" i="4" s="1"/>
  <c r="AK170" i="4"/>
  <c r="AQ170" i="4" s="1"/>
  <c r="AL170" i="4"/>
  <c r="AR170" i="4" s="1"/>
  <c r="AI170" i="4"/>
  <c r="AO170" i="4" s="1"/>
  <c r="AJ170" i="4"/>
  <c r="AP170" i="4" s="1"/>
  <c r="AM170" i="4"/>
  <c r="AS170" i="4" s="1"/>
  <c r="AN170" i="4"/>
  <c r="AT170" i="4" s="1"/>
  <c r="AL171" i="4"/>
  <c r="AR171" i="4" s="1"/>
  <c r="AI171" i="4"/>
  <c r="AO171" i="4" s="1"/>
  <c r="AJ171" i="4"/>
  <c r="AP171" i="4" s="1"/>
  <c r="AM171" i="4"/>
  <c r="AS171" i="4" s="1"/>
  <c r="AN171" i="4"/>
  <c r="AT171" i="4" s="1"/>
  <c r="AK193" i="4"/>
  <c r="AQ193" i="4" s="1"/>
  <c r="AL193" i="4"/>
  <c r="AR193" i="4" s="1"/>
  <c r="AI193" i="4"/>
  <c r="AO193" i="4" s="1"/>
  <c r="AJ193" i="4"/>
  <c r="AP193" i="4" s="1"/>
  <c r="AM193" i="4"/>
  <c r="AS193" i="4" s="1"/>
  <c r="AN193" i="4"/>
  <c r="AT193" i="4" s="1"/>
  <c r="AK276" i="4"/>
  <c r="AQ276" i="4" s="1"/>
  <c r="AL276" i="4"/>
  <c r="AR276" i="4" s="1"/>
  <c r="AI276" i="4"/>
  <c r="AO276" i="4" s="1"/>
  <c r="AJ276" i="4"/>
  <c r="AP276" i="4" s="1"/>
  <c r="AM276" i="4"/>
  <c r="AS276" i="4" s="1"/>
  <c r="AK208" i="4"/>
  <c r="AQ208" i="4" s="1"/>
  <c r="AL208" i="4"/>
  <c r="AR208" i="4" s="1"/>
  <c r="AI208" i="4"/>
  <c r="AO208" i="4" s="1"/>
  <c r="AJ208" i="4"/>
  <c r="AP208" i="4" s="1"/>
  <c r="AM208" i="4"/>
  <c r="AS208" i="4" s="1"/>
  <c r="AN208" i="4"/>
  <c r="AT208" i="4" s="1"/>
  <c r="AK203" i="4"/>
  <c r="AQ203" i="4" s="1"/>
  <c r="AL203" i="4"/>
  <c r="AR203" i="4" s="1"/>
  <c r="AI203" i="4"/>
  <c r="AO203" i="4" s="1"/>
  <c r="AJ203" i="4"/>
  <c r="AP203" i="4" s="1"/>
  <c r="AM203" i="4"/>
  <c r="AS203" i="4" s="1"/>
  <c r="AN203" i="4"/>
  <c r="AT203" i="4" s="1"/>
  <c r="AK117" i="4"/>
  <c r="AQ117" i="4" s="1"/>
  <c r="AL117" i="4"/>
  <c r="AR117" i="4" s="1"/>
  <c r="AI117" i="4"/>
  <c r="AO117" i="4" s="1"/>
  <c r="AJ117" i="4"/>
  <c r="AP117" i="4" s="1"/>
  <c r="AM117" i="4"/>
  <c r="AS117" i="4" s="1"/>
  <c r="AN117" i="4"/>
  <c r="AT117" i="4" s="1"/>
  <c r="AK50" i="4"/>
  <c r="AQ50" i="4" s="1"/>
  <c r="AL50" i="4"/>
  <c r="AR50" i="4" s="1"/>
  <c r="AI50" i="4"/>
  <c r="AO50" i="4" s="1"/>
  <c r="AJ50" i="4"/>
  <c r="AP50" i="4" s="1"/>
  <c r="AM50" i="4"/>
  <c r="AS50" i="4" s="1"/>
  <c r="AN50" i="4"/>
  <c r="AT50" i="4" s="1"/>
  <c r="AK86" i="4"/>
  <c r="AQ86" i="4" s="1"/>
  <c r="AL86" i="4"/>
  <c r="AR86" i="4" s="1"/>
  <c r="AI86" i="4"/>
  <c r="AO86" i="4" s="1"/>
  <c r="AJ86" i="4"/>
  <c r="AP86" i="4" s="1"/>
  <c r="AM86" i="4"/>
  <c r="AS86" i="4" s="1"/>
  <c r="AN86" i="4"/>
  <c r="AT86" i="4" s="1"/>
  <c r="AK108" i="4"/>
  <c r="AQ108" i="4" s="1"/>
  <c r="AI108" i="4"/>
  <c r="AO108" i="4" s="1"/>
  <c r="AJ108" i="4"/>
  <c r="AP108" i="4" s="1"/>
  <c r="AM108" i="4"/>
  <c r="AS108" i="4" s="1"/>
  <c r="AN108" i="4"/>
  <c r="AT108" i="4" s="1"/>
  <c r="AK284" i="4"/>
  <c r="AQ284" i="4" s="1"/>
  <c r="AL284" i="4"/>
  <c r="AR284" i="4" s="1"/>
  <c r="AI284" i="4"/>
  <c r="AO284" i="4" s="1"/>
  <c r="AJ284" i="4"/>
  <c r="AP284" i="4" s="1"/>
  <c r="AM284" i="4"/>
  <c r="AS284" i="4" s="1"/>
  <c r="AN284" i="4"/>
  <c r="AT284" i="4" s="1"/>
  <c r="AK212" i="4"/>
  <c r="AQ212" i="4" s="1"/>
  <c r="AL212" i="4"/>
  <c r="AR212" i="4" s="1"/>
  <c r="AI212" i="4"/>
  <c r="AO212" i="4" s="1"/>
  <c r="AJ212" i="4"/>
  <c r="AP212" i="4" s="1"/>
  <c r="AM212" i="4"/>
  <c r="AS212" i="4" s="1"/>
  <c r="AN212" i="4"/>
  <c r="AT212" i="4" s="1"/>
  <c r="AK216" i="4"/>
  <c r="AQ216" i="4" s="1"/>
  <c r="AL216" i="4"/>
  <c r="AR216" i="4" s="1"/>
  <c r="AI216" i="4"/>
  <c r="AO216" i="4" s="1"/>
  <c r="AJ216" i="4"/>
  <c r="AP216" i="4" s="1"/>
  <c r="AM216" i="4"/>
  <c r="AS216" i="4" s="1"/>
  <c r="AN216" i="4"/>
  <c r="AT216" i="4" s="1"/>
  <c r="AL179" i="4"/>
  <c r="AR179" i="4" s="1"/>
  <c r="AI179" i="4"/>
  <c r="AO179" i="4" s="1"/>
  <c r="AJ179" i="4"/>
  <c r="AP179" i="4" s="1"/>
  <c r="AM179" i="4"/>
  <c r="AS179" i="4" s="1"/>
  <c r="AN179" i="4"/>
  <c r="AT179" i="4" s="1"/>
  <c r="AK52" i="4"/>
  <c r="AQ52" i="4" s="1"/>
  <c r="AI52" i="4"/>
  <c r="AO52" i="4" s="1"/>
  <c r="AJ52" i="4"/>
  <c r="AP52" i="4" s="1"/>
  <c r="AM52" i="4"/>
  <c r="AS52" i="4" s="1"/>
  <c r="AN52" i="4"/>
  <c r="AT52" i="4" s="1"/>
  <c r="AK84" i="4"/>
  <c r="AQ84" i="4" s="1"/>
  <c r="AL84" i="4"/>
  <c r="AR84" i="4" s="1"/>
  <c r="AI84" i="4"/>
  <c r="AO84" i="4" s="1"/>
  <c r="AJ84" i="4"/>
  <c r="AP84" i="4" s="1"/>
  <c r="AM84" i="4"/>
  <c r="AS84" i="4" s="1"/>
  <c r="AN84" i="4"/>
  <c r="AT84" i="4" s="1"/>
  <c r="AK199" i="4"/>
  <c r="AQ199" i="4" s="1"/>
  <c r="AL199" i="4"/>
  <c r="AR199" i="4" s="1"/>
  <c r="AI199" i="4"/>
  <c r="AO199" i="4" s="1"/>
  <c r="AJ199" i="4"/>
  <c r="AP199" i="4" s="1"/>
  <c r="AM199" i="4"/>
  <c r="AS199" i="4" s="1"/>
  <c r="AN199" i="4"/>
  <c r="AT199" i="4" s="1"/>
  <c r="AK221" i="4"/>
  <c r="AQ221" i="4" s="1"/>
  <c r="AL221" i="4"/>
  <c r="AR221" i="4" s="1"/>
  <c r="AI221" i="4"/>
  <c r="AO221" i="4" s="1"/>
  <c r="AJ221" i="4"/>
  <c r="AP221" i="4" s="1"/>
  <c r="AM221" i="4"/>
  <c r="AS221" i="4" s="1"/>
  <c r="AN221" i="4"/>
  <c r="AT221" i="4" s="1"/>
  <c r="AK104" i="4"/>
  <c r="AQ104" i="4" s="1"/>
  <c r="AL104" i="4"/>
  <c r="AR104" i="4" s="1"/>
  <c r="AI104" i="4"/>
  <c r="AO104" i="4" s="1"/>
  <c r="AJ104" i="4"/>
  <c r="AP104" i="4" s="1"/>
  <c r="AM104" i="4"/>
  <c r="AS104" i="4" s="1"/>
  <c r="AN104" i="4"/>
  <c r="AT104" i="4" s="1"/>
  <c r="AK121" i="4"/>
  <c r="AQ121" i="4" s="1"/>
  <c r="AL121" i="4"/>
  <c r="AR121" i="4" s="1"/>
  <c r="AI121" i="4"/>
  <c r="AO121" i="4" s="1"/>
  <c r="AJ121" i="4"/>
  <c r="AP121" i="4" s="1"/>
  <c r="AM121" i="4"/>
  <c r="AS121" i="4" s="1"/>
  <c r="AN121" i="4"/>
  <c r="AT121" i="4" s="1"/>
  <c r="AK112" i="4"/>
  <c r="AQ112" i="4" s="1"/>
  <c r="AL112" i="4"/>
  <c r="AR112" i="4" s="1"/>
  <c r="AI112" i="4"/>
  <c r="AO112" i="4" s="1"/>
  <c r="AJ112" i="4"/>
  <c r="AP112" i="4" s="1"/>
  <c r="AM112" i="4"/>
  <c r="AS112" i="4" s="1"/>
  <c r="AN112" i="4"/>
  <c r="AT112" i="4" s="1"/>
  <c r="AK279" i="4"/>
  <c r="AQ279" i="4" s="1"/>
  <c r="AL279" i="4"/>
  <c r="AR279" i="4" s="1"/>
  <c r="AI279" i="4"/>
  <c r="AO279" i="4" s="1"/>
  <c r="AJ279" i="4"/>
  <c r="AP279" i="4" s="1"/>
  <c r="AM279" i="4"/>
  <c r="AS279" i="4" s="1"/>
  <c r="AN279" i="4"/>
  <c r="AT279" i="4" s="1"/>
  <c r="AK72" i="4"/>
  <c r="AQ72" i="4" s="1"/>
  <c r="AL72" i="4"/>
  <c r="AR72" i="4" s="1"/>
  <c r="AI72" i="4"/>
  <c r="AO72" i="4" s="1"/>
  <c r="AJ72" i="4"/>
  <c r="AP72" i="4" s="1"/>
  <c r="AM72" i="4"/>
  <c r="AS72" i="4" s="1"/>
  <c r="AN72" i="4"/>
  <c r="AT72" i="4" s="1"/>
  <c r="AK247" i="4"/>
  <c r="AQ247" i="4" s="1"/>
  <c r="AL247" i="4"/>
  <c r="AR247" i="4" s="1"/>
  <c r="AJ247" i="4"/>
  <c r="AP247" i="4" s="1"/>
  <c r="AM247" i="4"/>
  <c r="AS247" i="4" s="1"/>
  <c r="AN247" i="4"/>
  <c r="AT247" i="4" s="1"/>
  <c r="AL128" i="4"/>
  <c r="AR128" i="4" s="1"/>
  <c r="AI128" i="4"/>
  <c r="AO128" i="4" s="1"/>
  <c r="AJ128" i="4"/>
  <c r="AP128" i="4" s="1"/>
  <c r="AM128" i="4"/>
  <c r="AS128" i="4" s="1"/>
  <c r="AN128" i="4"/>
  <c r="AT128" i="4" s="1"/>
  <c r="AK151" i="4"/>
  <c r="AQ151" i="4" s="1"/>
  <c r="AL151" i="4"/>
  <c r="AR151" i="4" s="1"/>
  <c r="AI151" i="4"/>
  <c r="AO151" i="4" s="1"/>
  <c r="AJ151" i="4"/>
  <c r="AP151" i="4" s="1"/>
  <c r="AM151" i="4"/>
  <c r="AS151" i="4" s="1"/>
  <c r="AN151" i="4"/>
  <c r="AT151" i="4" s="1"/>
  <c r="AK71" i="4"/>
  <c r="AQ71" i="4" s="1"/>
  <c r="AL71" i="4"/>
  <c r="AR71" i="4" s="1"/>
  <c r="AI71" i="4"/>
  <c r="AO71" i="4" s="1"/>
  <c r="AJ71" i="4"/>
  <c r="AP71" i="4" s="1"/>
  <c r="AM71" i="4"/>
  <c r="AS71" i="4" s="1"/>
  <c r="AN71" i="4"/>
  <c r="AT71" i="4" s="1"/>
  <c r="AK63" i="4"/>
  <c r="AQ63" i="4" s="1"/>
  <c r="AL63" i="4"/>
  <c r="AR63" i="4" s="1"/>
  <c r="AI63" i="4"/>
  <c r="AO63" i="4" s="1"/>
  <c r="AJ63" i="4"/>
  <c r="AP63" i="4" s="1"/>
  <c r="AM63" i="4"/>
  <c r="AS63" i="4" s="1"/>
  <c r="AN63" i="4"/>
  <c r="AT63" i="4" s="1"/>
  <c r="AK172" i="4"/>
  <c r="AQ172" i="4" s="1"/>
  <c r="AL172" i="4"/>
  <c r="AR172" i="4" s="1"/>
  <c r="AI172" i="4"/>
  <c r="AO172" i="4" s="1"/>
  <c r="AJ172" i="4"/>
  <c r="AP172" i="4" s="1"/>
  <c r="AM172" i="4"/>
  <c r="AS172" i="4" s="1"/>
  <c r="AN172" i="4"/>
  <c r="AT172" i="4" s="1"/>
  <c r="AK96" i="4"/>
  <c r="AQ96" i="4" s="1"/>
  <c r="AL96" i="4"/>
  <c r="AR96" i="4" s="1"/>
  <c r="AI96" i="4"/>
  <c r="AO96" i="4" s="1"/>
  <c r="AJ96" i="4"/>
  <c r="AP96" i="4" s="1"/>
  <c r="AM96" i="4"/>
  <c r="AS96" i="4" s="1"/>
  <c r="AN96" i="4"/>
  <c r="AT96" i="4" s="1"/>
  <c r="AM217" i="4"/>
  <c r="AS217" i="4" s="1"/>
  <c r="AK218" i="4"/>
  <c r="AQ218" i="4" s="1"/>
  <c r="AK148" i="4"/>
  <c r="AQ148" i="4" s="1"/>
  <c r="AK88" i="4"/>
  <c r="AQ88" i="4" s="1"/>
  <c r="AL88" i="4"/>
  <c r="AR88" i="4" s="1"/>
  <c r="AI88" i="4"/>
  <c r="AO88" i="4" s="1"/>
  <c r="AJ88" i="4"/>
  <c r="AP88" i="4" s="1"/>
  <c r="AM88" i="4"/>
  <c r="AS88" i="4" s="1"/>
  <c r="AN88" i="4"/>
  <c r="AT88" i="4" s="1"/>
  <c r="AL185" i="4"/>
  <c r="AR185" i="4" s="1"/>
  <c r="AI185" i="4"/>
  <c r="AO185" i="4" s="1"/>
  <c r="AJ185" i="4"/>
  <c r="AP185" i="4" s="1"/>
  <c r="AM185" i="4"/>
  <c r="AS185" i="4" s="1"/>
  <c r="AN185" i="4"/>
  <c r="AT185" i="4" s="1"/>
  <c r="AI144" i="4" l="1"/>
  <c r="AO144" i="4" s="1"/>
  <c r="AY144" i="4" s="1"/>
  <c r="AK79" i="4"/>
  <c r="AQ79" i="4" s="1"/>
  <c r="AX79" i="4" s="1"/>
  <c r="AL191" i="4"/>
  <c r="AR191" i="4" s="1"/>
  <c r="AI189" i="4"/>
  <c r="AO189" i="4" s="1"/>
  <c r="AJ191" i="4"/>
  <c r="AP191" i="4" s="1"/>
  <c r="AK269" i="4"/>
  <c r="AQ269" i="4" s="1"/>
  <c r="AI232" i="4"/>
  <c r="AO232" i="4" s="1"/>
  <c r="AJ74" i="4"/>
  <c r="AP74" i="4" s="1"/>
  <c r="AN74" i="4"/>
  <c r="AT74" i="4" s="1"/>
  <c r="AK286" i="4"/>
  <c r="AQ286" i="4" s="1"/>
  <c r="AI7" i="4"/>
  <c r="AO7" i="4" s="1"/>
  <c r="AJ232" i="4"/>
  <c r="AP232" i="4" s="1"/>
  <c r="AM232" i="4"/>
  <c r="AS232" i="4" s="1"/>
  <c r="AN82" i="4"/>
  <c r="AT82" i="4" s="1"/>
  <c r="AK232" i="4"/>
  <c r="AQ232" i="4" s="1"/>
  <c r="AL82" i="4"/>
  <c r="AR82" i="4" s="1"/>
  <c r="AK82" i="4"/>
  <c r="AQ82" i="4" s="1"/>
  <c r="AJ82" i="4"/>
  <c r="AP82" i="4" s="1"/>
  <c r="AI82" i="4"/>
  <c r="AO82" i="4" s="1"/>
  <c r="AK267" i="4"/>
  <c r="AQ267" i="4" s="1"/>
  <c r="AK186" i="4"/>
  <c r="AQ186" i="4" s="1"/>
  <c r="AM230" i="4"/>
  <c r="AS230" i="4" s="1"/>
  <c r="AM7" i="4"/>
  <c r="AS7" i="4" s="1"/>
  <c r="AL166" i="4"/>
  <c r="AR166" i="4" s="1"/>
  <c r="AK48" i="4"/>
  <c r="AQ48" i="4" s="1"/>
  <c r="AI48" i="4"/>
  <c r="AO48" i="4" s="1"/>
  <c r="AI85" i="4"/>
  <c r="AO85" i="4" s="1"/>
  <c r="AN186" i="4"/>
  <c r="AT186" i="4" s="1"/>
  <c r="AN48" i="4"/>
  <c r="AT48" i="4" s="1"/>
  <c r="AJ186" i="4"/>
  <c r="AP186" i="4" s="1"/>
  <c r="AL48" i="4"/>
  <c r="AR48" i="4" s="1"/>
  <c r="AI186" i="4"/>
  <c r="AO186" i="4" s="1"/>
  <c r="AK85" i="4"/>
  <c r="AQ85" i="4" s="1"/>
  <c r="AX85" i="4" s="1"/>
  <c r="AN206" i="4"/>
  <c r="AT206" i="4" s="1"/>
  <c r="AI271" i="4"/>
  <c r="AO271" i="4" s="1"/>
  <c r="AM265" i="4"/>
  <c r="AS265" i="4" s="1"/>
  <c r="AM67" i="4"/>
  <c r="AS67" i="4" s="1"/>
  <c r="AJ85" i="4"/>
  <c r="AP85" i="4" s="1"/>
  <c r="AL186" i="4"/>
  <c r="AR186" i="4" s="1"/>
  <c r="AL206" i="4"/>
  <c r="AR206" i="4" s="1"/>
  <c r="AJ263" i="4"/>
  <c r="AP263" i="4" s="1"/>
  <c r="AI263" i="4"/>
  <c r="AO263" i="4" s="1"/>
  <c r="AI206" i="4"/>
  <c r="AO206" i="4" s="1"/>
  <c r="AN263" i="4"/>
  <c r="AT263" i="4" s="1"/>
  <c r="AM263" i="4"/>
  <c r="AS263" i="4" s="1"/>
  <c r="AL160" i="4"/>
  <c r="AR160" i="4" s="1"/>
  <c r="AK160" i="4"/>
  <c r="AQ160" i="4" s="1"/>
  <c r="AJ16" i="4"/>
  <c r="AP16" i="4" s="1"/>
  <c r="AL142" i="4"/>
  <c r="AR142" i="4" s="1"/>
  <c r="AJ67" i="4"/>
  <c r="AP67" i="4" s="1"/>
  <c r="AK215" i="4"/>
  <c r="AQ215" i="4" s="1"/>
  <c r="AK67" i="4"/>
  <c r="AQ67" i="4" s="1"/>
  <c r="AI16" i="4"/>
  <c r="AO16" i="4" s="1"/>
  <c r="AL85" i="4"/>
  <c r="AR85" i="4" s="1"/>
  <c r="AN160" i="4"/>
  <c r="AT160" i="4" s="1"/>
  <c r="AN215" i="4"/>
  <c r="AT215" i="4" s="1"/>
  <c r="AM142" i="4"/>
  <c r="AS142" i="4" s="1"/>
  <c r="AI142" i="4"/>
  <c r="AO142" i="4" s="1"/>
  <c r="AL16" i="4"/>
  <c r="AR16" i="4" s="1"/>
  <c r="AJ142" i="4"/>
  <c r="AP142" i="4" s="1"/>
  <c r="AM85" i="4"/>
  <c r="AS85" i="4" s="1"/>
  <c r="AK16" i="4"/>
  <c r="AQ16" i="4" s="1"/>
  <c r="AL215" i="4"/>
  <c r="AR215" i="4" s="1"/>
  <c r="AL67" i="4"/>
  <c r="AR67" i="4" s="1"/>
  <c r="AN85" i="4"/>
  <c r="AT85" i="4" s="1"/>
  <c r="AN67" i="4"/>
  <c r="AT67" i="4" s="1"/>
  <c r="AM160" i="4"/>
  <c r="AS160" i="4" s="1"/>
  <c r="AJ215" i="4"/>
  <c r="AP215" i="4" s="1"/>
  <c r="AJ160" i="4"/>
  <c r="AP160" i="4" s="1"/>
  <c r="AM16" i="4"/>
  <c r="AS16" i="4" s="1"/>
  <c r="AI67" i="4"/>
  <c r="AO67" i="4" s="1"/>
  <c r="AK53" i="4"/>
  <c r="AQ53" i="4" s="1"/>
  <c r="AL271" i="4"/>
  <c r="AR271" i="4" s="1"/>
  <c r="AM74" i="4"/>
  <c r="AS74" i="4" s="1"/>
  <c r="AI53" i="4"/>
  <c r="AO53" i="4" s="1"/>
  <c r="AJ271" i="4"/>
  <c r="AP271" i="4" s="1"/>
  <c r="AM271" i="4"/>
  <c r="AS271" i="4" s="1"/>
  <c r="AN271" i="4"/>
  <c r="AT271" i="4" s="1"/>
  <c r="AJ53" i="4"/>
  <c r="AP53" i="4" s="1"/>
  <c r="AM53" i="4"/>
  <c r="AS53" i="4" s="1"/>
  <c r="AL53" i="4"/>
  <c r="AR53" i="4" s="1"/>
  <c r="AN53" i="4"/>
  <c r="AT53" i="4" s="1"/>
  <c r="AM215" i="4"/>
  <c r="AS215" i="4" s="1"/>
  <c r="AK191" i="4"/>
  <c r="AQ191" i="4" s="1"/>
  <c r="AK271" i="4"/>
  <c r="AQ271" i="4" s="1"/>
  <c r="AM286" i="4"/>
  <c r="AS286" i="4" s="1"/>
  <c r="AN232" i="4"/>
  <c r="AT232" i="4" s="1"/>
  <c r="AL232" i="4"/>
  <c r="AR232" i="4" s="1"/>
  <c r="AM186" i="4"/>
  <c r="AS186" i="4" s="1"/>
  <c r="AM267" i="4"/>
  <c r="AS267" i="4" s="1"/>
  <c r="AN265" i="4"/>
  <c r="AT265" i="4" s="1"/>
  <c r="AN191" i="4"/>
  <c r="AT191" i="4" s="1"/>
  <c r="AI286" i="4"/>
  <c r="AO286" i="4" s="1"/>
  <c r="AJ267" i="4"/>
  <c r="AP267" i="4" s="1"/>
  <c r="AL267" i="4"/>
  <c r="AR267" i="4" s="1"/>
  <c r="AN267" i="4"/>
  <c r="AT267" i="4" s="1"/>
  <c r="AJ134" i="4"/>
  <c r="AP134" i="4" s="1"/>
  <c r="AI267" i="4"/>
  <c r="AO267" i="4" s="1"/>
  <c r="AL265" i="4"/>
  <c r="AR265" i="4" s="1"/>
  <c r="AK265" i="4"/>
  <c r="AQ265" i="4" s="1"/>
  <c r="AI265" i="4"/>
  <c r="AO265" i="4" s="1"/>
  <c r="AJ35" i="4"/>
  <c r="AP35" i="4" s="1"/>
  <c r="AM115" i="4"/>
  <c r="AS115" i="4" s="1"/>
  <c r="AL262" i="4"/>
  <c r="AR262" i="4" s="1"/>
  <c r="AN269" i="4"/>
  <c r="AT269" i="4" s="1"/>
  <c r="AK245" i="4"/>
  <c r="AQ245" i="4" s="1"/>
  <c r="AL35" i="4"/>
  <c r="AR35" i="4" s="1"/>
  <c r="AK35" i="4"/>
  <c r="AQ35" i="4" s="1"/>
  <c r="AI191" i="4"/>
  <c r="AO191" i="4" s="1"/>
  <c r="AN75" i="4"/>
  <c r="AT75" i="4" s="1"/>
  <c r="AL269" i="4"/>
  <c r="AR269" i="4" s="1"/>
  <c r="AJ75" i="4"/>
  <c r="AP75" i="4" s="1"/>
  <c r="AJ269" i="4"/>
  <c r="AP269" i="4" s="1"/>
  <c r="AJ265" i="4"/>
  <c r="AP265" i="4" s="1"/>
  <c r="AM254" i="4"/>
  <c r="AS254" i="4" s="1"/>
  <c r="AJ173" i="4"/>
  <c r="AP173" i="4" s="1"/>
  <c r="AM269" i="4"/>
  <c r="AS269" i="4" s="1"/>
  <c r="AI269" i="4"/>
  <c r="AO269" i="4" s="1"/>
  <c r="AN167" i="4"/>
  <c r="AT167" i="4" s="1"/>
  <c r="AN35" i="4"/>
  <c r="AT35" i="4" s="1"/>
  <c r="AM35" i="4"/>
  <c r="AI35" i="4"/>
  <c r="AN291" i="4"/>
  <c r="AT291" i="4" s="1"/>
  <c r="AK61" i="4"/>
  <c r="AQ61" i="4" s="1"/>
  <c r="AJ127" i="4"/>
  <c r="AP127" i="4" s="1"/>
  <c r="AM220" i="4"/>
  <c r="AS220" i="4" s="1"/>
  <c r="AL291" i="4"/>
  <c r="AR291" i="4" s="1"/>
  <c r="AI147" i="4"/>
  <c r="AO147" i="4" s="1"/>
  <c r="AN127" i="4"/>
  <c r="AT127" i="4" s="1"/>
  <c r="AM189" i="4"/>
  <c r="AS189" i="4" s="1"/>
  <c r="AK291" i="4"/>
  <c r="AQ291" i="4" s="1"/>
  <c r="AJ206" i="4"/>
  <c r="AP206" i="4" s="1"/>
  <c r="AI158" i="4"/>
  <c r="AO158" i="4" s="1"/>
  <c r="AJ291" i="4"/>
  <c r="AP291" i="4" s="1"/>
  <c r="AN189" i="4"/>
  <c r="AT189" i="4" s="1"/>
  <c r="AL189" i="4"/>
  <c r="AR189" i="4" s="1"/>
  <c r="AL75" i="4"/>
  <c r="AR75" i="4" s="1"/>
  <c r="AI75" i="4"/>
  <c r="AO75" i="4" s="1"/>
  <c r="AL127" i="4"/>
  <c r="AR127" i="4" s="1"/>
  <c r="AK75" i="4"/>
  <c r="AQ75" i="4" s="1"/>
  <c r="AK127" i="4"/>
  <c r="AQ127" i="4" s="1"/>
  <c r="AN61" i="4"/>
  <c r="AT61" i="4" s="1"/>
  <c r="AM61" i="4"/>
  <c r="AS61" i="4" s="1"/>
  <c r="AM291" i="4"/>
  <c r="AS291" i="4" s="1"/>
  <c r="AI127" i="4"/>
  <c r="AO127" i="4" s="1"/>
  <c r="AJ189" i="4"/>
  <c r="AP189" i="4" s="1"/>
  <c r="AI291" i="4"/>
  <c r="AO291" i="4" s="1"/>
  <c r="AJ61" i="4"/>
  <c r="AP61" i="4" s="1"/>
  <c r="AI74" i="4"/>
  <c r="AO74" i="4" s="1"/>
  <c r="AM127" i="4"/>
  <c r="AS127" i="4" s="1"/>
  <c r="AK189" i="4"/>
  <c r="AQ189" i="4" s="1"/>
  <c r="AI61" i="4"/>
  <c r="AO61" i="4" s="1"/>
  <c r="AL61" i="4"/>
  <c r="AR61" i="4" s="1"/>
  <c r="AK253" i="4"/>
  <c r="AQ253" i="4" s="1"/>
  <c r="AM169" i="4"/>
  <c r="AS169" i="4" s="1"/>
  <c r="AK74" i="4"/>
  <c r="AQ74" i="4" s="1"/>
  <c r="AN147" i="4"/>
  <c r="AT147" i="4" s="1"/>
  <c r="AL268" i="4"/>
  <c r="AR268" i="4" s="1"/>
  <c r="AK115" i="4"/>
  <c r="AQ115" i="4" s="1"/>
  <c r="AK206" i="4"/>
  <c r="AQ206" i="4" s="1"/>
  <c r="AJ253" i="4"/>
  <c r="AP253" i="4" s="1"/>
  <c r="AM202" i="4"/>
  <c r="AS202" i="4" s="1"/>
  <c r="AN286" i="4"/>
  <c r="AT286" i="4" s="1"/>
  <c r="AM75" i="4"/>
  <c r="AS75" i="4" s="1"/>
  <c r="AJ286" i="4"/>
  <c r="AP286" i="4" s="1"/>
  <c r="AN253" i="4"/>
  <c r="AT253" i="4" s="1"/>
  <c r="AN268" i="4"/>
  <c r="AT268" i="4" s="1"/>
  <c r="AL286" i="4"/>
  <c r="AR286" i="4" s="1"/>
  <c r="AI253" i="4"/>
  <c r="AO253" i="4" s="1"/>
  <c r="AM147" i="4"/>
  <c r="AS147" i="4" s="1"/>
  <c r="AL147" i="4"/>
  <c r="AR147" i="4" s="1"/>
  <c r="AK147" i="4"/>
  <c r="AQ147" i="4" s="1"/>
  <c r="AJ147" i="4"/>
  <c r="AP147" i="4" s="1"/>
  <c r="AJ107" i="4"/>
  <c r="AP107" i="4" s="1"/>
  <c r="AJ33" i="4"/>
  <c r="AP33" i="4" s="1"/>
  <c r="AL254" i="4"/>
  <c r="AR254" i="4" s="1"/>
  <c r="AJ220" i="4"/>
  <c r="AP220" i="4" s="1"/>
  <c r="AK21" i="4"/>
  <c r="AQ21" i="4" s="1"/>
  <c r="AK268" i="4"/>
  <c r="AQ268" i="4" s="1"/>
  <c r="AI169" i="4"/>
  <c r="AO169" i="4" s="1"/>
  <c r="AU169" i="4" s="1"/>
  <c r="AJ201" i="4"/>
  <c r="AP201" i="4" s="1"/>
  <c r="AK202" i="4"/>
  <c r="AQ202" i="4" s="1"/>
  <c r="AL234" i="4"/>
  <c r="AR234" i="4" s="1"/>
  <c r="AM167" i="4"/>
  <c r="AS167" i="4" s="1"/>
  <c r="AK142" i="4"/>
  <c r="AQ142" i="4" s="1"/>
  <c r="AN158" i="4"/>
  <c r="AT158" i="4" s="1"/>
  <c r="AL161" i="4"/>
  <c r="AR161" i="4" s="1"/>
  <c r="AI107" i="4"/>
  <c r="AO107" i="4" s="1"/>
  <c r="AK158" i="4"/>
  <c r="AQ158" i="4" s="1"/>
  <c r="AJ158" i="4"/>
  <c r="AP158" i="4" s="1"/>
  <c r="AL202" i="4"/>
  <c r="AR202" i="4" s="1"/>
  <c r="AN142" i="4"/>
  <c r="AT142" i="4" s="1"/>
  <c r="AK107" i="4"/>
  <c r="AQ107" i="4" s="1"/>
  <c r="AM158" i="4"/>
  <c r="AS158" i="4" s="1"/>
  <c r="AN220" i="4"/>
  <c r="AT220" i="4" s="1"/>
  <c r="AL220" i="4"/>
  <c r="AR220" i="4" s="1"/>
  <c r="AI202" i="4"/>
  <c r="AO202" i="4" s="1"/>
  <c r="AN254" i="4"/>
  <c r="AT254" i="4" s="1"/>
  <c r="AL107" i="4"/>
  <c r="AR107" i="4" s="1"/>
  <c r="AN202" i="4"/>
  <c r="AT202" i="4" s="1"/>
  <c r="AI220" i="4"/>
  <c r="AO220" i="4" s="1"/>
  <c r="AJ254" i="4"/>
  <c r="AP254" i="4" s="1"/>
  <c r="AN107" i="4"/>
  <c r="AT107" i="4" s="1"/>
  <c r="AM107" i="4"/>
  <c r="AS107" i="4" s="1"/>
  <c r="AL158" i="4"/>
  <c r="AR158" i="4" s="1"/>
  <c r="AI254" i="4"/>
  <c r="AO254" i="4" s="1"/>
  <c r="AJ202" i="4"/>
  <c r="AP202" i="4" s="1"/>
  <c r="AM253" i="4"/>
  <c r="AS253" i="4" s="1"/>
  <c r="AM161" i="4"/>
  <c r="AS161" i="4" s="1"/>
  <c r="AN259" i="4"/>
  <c r="AT259" i="4" s="1"/>
  <c r="AI268" i="4"/>
  <c r="AO268" i="4" s="1"/>
  <c r="AL169" i="4"/>
  <c r="AR169" i="4" s="1"/>
  <c r="AL259" i="4"/>
  <c r="AR259" i="4" s="1"/>
  <c r="AJ259" i="4"/>
  <c r="AP259" i="4" s="1"/>
  <c r="AK220" i="4"/>
  <c r="AN255" i="4"/>
  <c r="AT255" i="4" s="1"/>
  <c r="AL159" i="4"/>
  <c r="AR159" i="4" s="1"/>
  <c r="AL253" i="4"/>
  <c r="AK259" i="4"/>
  <c r="AQ259" i="4" s="1"/>
  <c r="AI259" i="4"/>
  <c r="AO259" i="4" s="1"/>
  <c r="AM183" i="4"/>
  <c r="AS183" i="4" s="1"/>
  <c r="AM259" i="4"/>
  <c r="AS259" i="4" s="1"/>
  <c r="AK33" i="4"/>
  <c r="AQ33" i="4" s="1"/>
  <c r="AM243" i="4"/>
  <c r="AS243" i="4" s="1"/>
  <c r="AL95" i="4"/>
  <c r="AR95" i="4" s="1"/>
  <c r="AX95" i="4" s="1"/>
  <c r="AK254" i="4"/>
  <c r="AI36" i="4"/>
  <c r="AO36" i="4" s="1"/>
  <c r="AJ119" i="4"/>
  <c r="AP119" i="4" s="1"/>
  <c r="AL225" i="4"/>
  <c r="AR225" i="4" s="1"/>
  <c r="AK169" i="4"/>
  <c r="AQ169" i="4" s="1"/>
  <c r="AI154" i="4"/>
  <c r="AO154" i="4" s="1"/>
  <c r="AM251" i="4"/>
  <c r="AS251" i="4" s="1"/>
  <c r="AI201" i="4"/>
  <c r="AO201" i="4" s="1"/>
  <c r="AJ251" i="4"/>
  <c r="AP251" i="4" s="1"/>
  <c r="AI93" i="4"/>
  <c r="AO93" i="4" s="1"/>
  <c r="AM58" i="4"/>
  <c r="AS58" i="4" s="1"/>
  <c r="AK234" i="4"/>
  <c r="AQ234" i="4" s="1"/>
  <c r="AK251" i="4"/>
  <c r="AQ251" i="4" s="1"/>
  <c r="AN201" i="4"/>
  <c r="AT201" i="4" s="1"/>
  <c r="AK238" i="4"/>
  <c r="AQ238" i="4" s="1"/>
  <c r="AJ154" i="4"/>
  <c r="AP154" i="4" s="1"/>
  <c r="AK31" i="4"/>
  <c r="AQ31" i="4" s="1"/>
  <c r="AM201" i="4"/>
  <c r="AS201" i="4" s="1"/>
  <c r="AM238" i="4"/>
  <c r="AS238" i="4" s="1"/>
  <c r="AN115" i="4"/>
  <c r="AT115" i="4" s="1"/>
  <c r="AJ211" i="4"/>
  <c r="AP211" i="4" s="1"/>
  <c r="AJ115" i="4"/>
  <c r="AP115" i="4" s="1"/>
  <c r="AL201" i="4"/>
  <c r="AR201" i="4" s="1"/>
  <c r="AK201" i="4"/>
  <c r="AQ201" i="4" s="1"/>
  <c r="AK90" i="4"/>
  <c r="AQ90" i="4" s="1"/>
  <c r="AI211" i="4"/>
  <c r="AO211" i="4" s="1"/>
  <c r="AK93" i="4"/>
  <c r="AQ93" i="4" s="1"/>
  <c r="AI119" i="4"/>
  <c r="AO119" i="4" s="1"/>
  <c r="AI29" i="4"/>
  <c r="AO29" i="4" s="1"/>
  <c r="AI33" i="4"/>
  <c r="AO33" i="4" s="1"/>
  <c r="AM29" i="4"/>
  <c r="AS29" i="4" s="1"/>
  <c r="AJ167" i="4"/>
  <c r="AP167" i="4" s="1"/>
  <c r="AM119" i="4"/>
  <c r="AS119" i="4" s="1"/>
  <c r="AL33" i="4"/>
  <c r="AR33" i="4" s="1"/>
  <c r="AK119" i="4"/>
  <c r="AQ119" i="4" s="1"/>
  <c r="AK159" i="4"/>
  <c r="AQ159" i="4" s="1"/>
  <c r="AK95" i="4"/>
  <c r="AQ95" i="4" s="1"/>
  <c r="AI19" i="4"/>
  <c r="AO19" i="4" s="1"/>
  <c r="AM234" i="4"/>
  <c r="AS234" i="4" s="1"/>
  <c r="AN33" i="4"/>
  <c r="AT33" i="4" s="1"/>
  <c r="AM31" i="4"/>
  <c r="AS31" i="4" s="1"/>
  <c r="AL31" i="4"/>
  <c r="AR31" i="4" s="1"/>
  <c r="AJ169" i="4"/>
  <c r="AP169" i="4" s="1"/>
  <c r="AM33" i="4"/>
  <c r="AS33" i="4" s="1"/>
  <c r="AN157" i="4"/>
  <c r="AT157" i="4" s="1"/>
  <c r="AJ93" i="4"/>
  <c r="AL167" i="4"/>
  <c r="AR167" i="4" s="1"/>
  <c r="AJ255" i="4"/>
  <c r="AP255" i="4" s="1"/>
  <c r="AI115" i="4"/>
  <c r="AO115" i="4" s="1"/>
  <c r="AI167" i="4"/>
  <c r="AO167" i="4" s="1"/>
  <c r="AN93" i="4"/>
  <c r="AT93" i="4" s="1"/>
  <c r="AK167" i="4"/>
  <c r="AQ167" i="4" s="1"/>
  <c r="AN31" i="4"/>
  <c r="AT31" i="4" s="1"/>
  <c r="AM36" i="4"/>
  <c r="AS36" i="4" s="1"/>
  <c r="AI31" i="4"/>
  <c r="AO31" i="4" s="1"/>
  <c r="AN169" i="4"/>
  <c r="AT169" i="4" s="1"/>
  <c r="AM93" i="4"/>
  <c r="AS93" i="4" s="1"/>
  <c r="AL157" i="4"/>
  <c r="AR157" i="4" s="1"/>
  <c r="AJ31" i="4"/>
  <c r="AP31" i="4" s="1"/>
  <c r="AL115" i="4"/>
  <c r="AR115" i="4" s="1"/>
  <c r="AK36" i="4"/>
  <c r="AQ36" i="4" s="1"/>
  <c r="AL93" i="4"/>
  <c r="AK114" i="4"/>
  <c r="AQ114" i="4" s="1"/>
  <c r="AK161" i="4"/>
  <c r="AQ161" i="4" s="1"/>
  <c r="AL19" i="4"/>
  <c r="AR19" i="4" s="1"/>
  <c r="AJ157" i="4"/>
  <c r="AP157" i="4" s="1"/>
  <c r="AI157" i="4"/>
  <c r="AO157" i="4" s="1"/>
  <c r="AN119" i="4"/>
  <c r="AT119" i="4" s="1"/>
  <c r="AN234" i="4"/>
  <c r="AT234" i="4" s="1"/>
  <c r="AI161" i="4"/>
  <c r="AO161" i="4" s="1"/>
  <c r="AN161" i="4"/>
  <c r="AT161" i="4" s="1"/>
  <c r="AJ161" i="4"/>
  <c r="AP161" i="4" s="1"/>
  <c r="AK29" i="4"/>
  <c r="AQ29" i="4" s="1"/>
  <c r="AK243" i="4"/>
  <c r="AQ243" i="4" s="1"/>
  <c r="AN58" i="4"/>
  <c r="AT58" i="4" s="1"/>
  <c r="AM21" i="4"/>
  <c r="AS21" i="4" s="1"/>
  <c r="AN159" i="4"/>
  <c r="AT159" i="4" s="1"/>
  <c r="AJ234" i="4"/>
  <c r="AP234" i="4" s="1"/>
  <c r="AI234" i="4"/>
  <c r="AO234" i="4" s="1"/>
  <c r="AM211" i="4"/>
  <c r="AS211" i="4" s="1"/>
  <c r="AM157" i="4"/>
  <c r="AS157" i="4" s="1"/>
  <c r="AN90" i="4"/>
  <c r="AT90" i="4" s="1"/>
  <c r="AN95" i="4"/>
  <c r="AT95" i="4" s="1"/>
  <c r="AJ159" i="4"/>
  <c r="AP159" i="4" s="1"/>
  <c r="AN29" i="4"/>
  <c r="AT29" i="4" s="1"/>
  <c r="AM95" i="4"/>
  <c r="AS95" i="4" s="1"/>
  <c r="AJ29" i="4"/>
  <c r="AP29" i="4" s="1"/>
  <c r="AI159" i="4"/>
  <c r="AO159" i="4" s="1"/>
  <c r="AJ90" i="4"/>
  <c r="AP90" i="4" s="1"/>
  <c r="AI126" i="4"/>
  <c r="AO126" i="4" s="1"/>
  <c r="AI95" i="4"/>
  <c r="AO95" i="4" s="1"/>
  <c r="AL29" i="4"/>
  <c r="AR29" i="4" s="1"/>
  <c r="AJ95" i="4"/>
  <c r="AP95" i="4" s="1"/>
  <c r="AK157" i="4"/>
  <c r="AQ157" i="4" s="1"/>
  <c r="AJ19" i="4"/>
  <c r="AP19" i="4" s="1"/>
  <c r="AK19" i="4"/>
  <c r="AQ19" i="4" s="1"/>
  <c r="AN19" i="4"/>
  <c r="AT19" i="4" s="1"/>
  <c r="AJ21" i="4"/>
  <c r="AP21" i="4" s="1"/>
  <c r="AM255" i="4"/>
  <c r="AS255" i="4" s="1"/>
  <c r="AI58" i="4"/>
  <c r="AO58" i="4" s="1"/>
  <c r="AN211" i="4"/>
  <c r="AT211" i="4" s="1"/>
  <c r="AI183" i="4"/>
  <c r="AO183" i="4" s="1"/>
  <c r="AL58" i="4"/>
  <c r="AR58" i="4" s="1"/>
  <c r="AN21" i="4"/>
  <c r="AT21" i="4" s="1"/>
  <c r="AL21" i="4"/>
  <c r="AR21" i="4" s="1"/>
  <c r="AN285" i="4"/>
  <c r="AT285" i="4" s="1"/>
  <c r="AJ58" i="4"/>
  <c r="AP58" i="4" s="1"/>
  <c r="AM268" i="4"/>
  <c r="AS268" i="4" s="1"/>
  <c r="AL211" i="4"/>
  <c r="AR211" i="4" s="1"/>
  <c r="AJ268" i="4"/>
  <c r="AP268" i="4" s="1"/>
  <c r="AI21" i="4"/>
  <c r="AO21" i="4" s="1"/>
  <c r="AJ183" i="4"/>
  <c r="AP183" i="4" s="1"/>
  <c r="AM90" i="4"/>
  <c r="AS90" i="4" s="1"/>
  <c r="AJ114" i="4"/>
  <c r="AP114" i="4" s="1"/>
  <c r="AN183" i="4"/>
  <c r="AT183" i="4" s="1"/>
  <c r="AL90" i="4"/>
  <c r="AK125" i="4"/>
  <c r="AQ125" i="4" s="1"/>
  <c r="AL83" i="4"/>
  <c r="AR83" i="4" s="1"/>
  <c r="AM114" i="4"/>
  <c r="AS114" i="4" s="1"/>
  <c r="AI90" i="4"/>
  <c r="AO90" i="4" s="1"/>
  <c r="AN114" i="4"/>
  <c r="AT114" i="4" s="1"/>
  <c r="AI114" i="4"/>
  <c r="AO114" i="4" s="1"/>
  <c r="AL114" i="4"/>
  <c r="AR114" i="4" s="1"/>
  <c r="AK224" i="4"/>
  <c r="AQ224" i="4" s="1"/>
  <c r="AL119" i="4"/>
  <c r="AR119" i="4" s="1"/>
  <c r="AN154" i="4"/>
  <c r="AT154" i="4" s="1"/>
  <c r="AI251" i="4"/>
  <c r="AO251" i="4" s="1"/>
  <c r="AK211" i="4"/>
  <c r="AQ211" i="4" s="1"/>
  <c r="AK183" i="4"/>
  <c r="AQ183" i="4" s="1"/>
  <c r="AM154" i="4"/>
  <c r="AS154" i="4" s="1"/>
  <c r="AN251" i="4"/>
  <c r="AT251" i="4" s="1"/>
  <c r="AL251" i="4"/>
  <c r="AR251" i="4" s="1"/>
  <c r="AM159" i="4"/>
  <c r="AS159" i="4" s="1"/>
  <c r="AK58" i="4"/>
  <c r="AQ58" i="4" s="1"/>
  <c r="AM19" i="4"/>
  <c r="AS19" i="4" s="1"/>
  <c r="AI238" i="4"/>
  <c r="AO238" i="4" s="1"/>
  <c r="AI83" i="4"/>
  <c r="AO83" i="4" s="1"/>
  <c r="AK154" i="4"/>
  <c r="AQ154" i="4" s="1"/>
  <c r="AN125" i="4"/>
  <c r="AT125" i="4" s="1"/>
  <c r="AK83" i="4"/>
  <c r="AQ83" i="4" s="1"/>
  <c r="AL154" i="4"/>
  <c r="AR154" i="4" s="1"/>
  <c r="AM125" i="4"/>
  <c r="AS125" i="4" s="1"/>
  <c r="AJ125" i="4"/>
  <c r="AP125" i="4" s="1"/>
  <c r="AI125" i="4"/>
  <c r="AO125" i="4" s="1"/>
  <c r="AL125" i="4"/>
  <c r="AR125" i="4" s="1"/>
  <c r="AJ238" i="4"/>
  <c r="AP238" i="4" s="1"/>
  <c r="AL238" i="4"/>
  <c r="AR238" i="4" s="1"/>
  <c r="AN238" i="4"/>
  <c r="AT238" i="4" s="1"/>
  <c r="AK255" i="4"/>
  <c r="AQ255" i="4" s="1"/>
  <c r="AL183" i="4"/>
  <c r="AR183" i="4" s="1"/>
  <c r="AI97" i="4"/>
  <c r="AO97" i="4" s="1"/>
  <c r="AJ36" i="4"/>
  <c r="AP36" i="4" s="1"/>
  <c r="AM83" i="4"/>
  <c r="AS83" i="4" s="1"/>
  <c r="AW108" i="4"/>
  <c r="AI224" i="4"/>
  <c r="AO224" i="4" s="1"/>
  <c r="AJ243" i="4"/>
  <c r="AP243" i="4" s="1"/>
  <c r="AM225" i="4"/>
  <c r="AS225" i="4" s="1"/>
  <c r="AJ83" i="4"/>
  <c r="AP83" i="4" s="1"/>
  <c r="AL97" i="4"/>
  <c r="AR97" i="4" s="1"/>
  <c r="AI225" i="4"/>
  <c r="AO225" i="4" s="1"/>
  <c r="AK97" i="4"/>
  <c r="AQ97" i="4" s="1"/>
  <c r="AL224" i="4"/>
  <c r="AR224" i="4" s="1"/>
  <c r="AK225" i="4"/>
  <c r="AQ225" i="4" s="1"/>
  <c r="AM224" i="4"/>
  <c r="AS224" i="4" s="1"/>
  <c r="AJ225" i="4"/>
  <c r="AP225" i="4" s="1"/>
  <c r="AZ121" i="4"/>
  <c r="AJ224" i="4"/>
  <c r="AP224" i="4" s="1"/>
  <c r="AN83" i="4"/>
  <c r="AT83" i="4" s="1"/>
  <c r="AI255" i="4"/>
  <c r="AO255" i="4" s="1"/>
  <c r="AN97" i="4"/>
  <c r="AT97" i="4" s="1"/>
  <c r="AN224" i="4"/>
  <c r="AT224" i="4" s="1"/>
  <c r="AN243" i="4"/>
  <c r="AT243" i="4" s="1"/>
  <c r="AL255" i="4"/>
  <c r="AR255" i="4" s="1"/>
  <c r="AN36" i="4"/>
  <c r="AT36" i="4" s="1"/>
  <c r="AI243" i="4"/>
  <c r="AO243" i="4" s="1"/>
  <c r="AM97" i="4"/>
  <c r="AS97" i="4" s="1"/>
  <c r="AL36" i="4"/>
  <c r="AR36" i="4" s="1"/>
  <c r="AL243" i="4"/>
  <c r="AR243" i="4" s="1"/>
  <c r="AN225" i="4"/>
  <c r="AT225" i="4" s="1"/>
  <c r="AJ97" i="4"/>
  <c r="AP97" i="4" s="1"/>
  <c r="AW121" i="4"/>
  <c r="AU121" i="4"/>
  <c r="AY121" i="4"/>
  <c r="AV121" i="4"/>
  <c r="AX121" i="4"/>
  <c r="AW168" i="4"/>
  <c r="AW128" i="4"/>
  <c r="AY132" i="4"/>
  <c r="AZ164" i="4"/>
  <c r="AZ137" i="4"/>
  <c r="AZ128" i="4"/>
  <c r="AW111" i="4"/>
  <c r="AY128" i="4"/>
  <c r="AL174" i="4"/>
  <c r="AR174" i="4" s="1"/>
  <c r="AX128" i="4"/>
  <c r="AV128" i="4"/>
  <c r="AU128" i="4"/>
  <c r="AW105" i="4"/>
  <c r="AX88" i="4"/>
  <c r="AU144" i="4"/>
  <c r="AU72" i="4"/>
  <c r="AU79" i="4"/>
  <c r="AZ88" i="4"/>
  <c r="AY88" i="4"/>
  <c r="AV88" i="4"/>
  <c r="AU88" i="4"/>
  <c r="AZ217" i="4"/>
  <c r="AW144" i="4"/>
  <c r="AY272" i="4"/>
  <c r="AZ72" i="4"/>
  <c r="AV144" i="4"/>
  <c r="AZ144" i="4"/>
  <c r="AY72" i="4"/>
  <c r="AY86" i="4"/>
  <c r="AY143" i="4"/>
  <c r="AU214" i="4"/>
  <c r="AV124" i="4"/>
  <c r="AV72" i="4"/>
  <c r="AY56" i="4"/>
  <c r="AX72" i="4"/>
  <c r="AW72" i="4"/>
  <c r="AW79" i="4"/>
  <c r="AY57" i="4"/>
  <c r="AV275" i="4"/>
  <c r="AW88" i="4"/>
  <c r="AX144" i="4"/>
  <c r="AU208" i="4"/>
  <c r="AV212" i="4"/>
  <c r="AU96" i="4"/>
  <c r="AY216" i="4"/>
  <c r="AW117" i="4"/>
  <c r="AY71" i="4"/>
  <c r="AX104" i="4"/>
  <c r="AV64" i="4"/>
  <c r="AW120" i="4"/>
  <c r="AZ153" i="4"/>
  <c r="AX287" i="4"/>
  <c r="AX172" i="4"/>
  <c r="AV171" i="4"/>
  <c r="AV84" i="4"/>
  <c r="AV129" i="4"/>
  <c r="AX184" i="4"/>
  <c r="AY188" i="4"/>
  <c r="AV190" i="4"/>
  <c r="AY193" i="4"/>
  <c r="AU279" i="4"/>
  <c r="AW55" i="4"/>
  <c r="AX106" i="4"/>
  <c r="AV182" i="4"/>
  <c r="AU52" i="4"/>
  <c r="AZ155" i="4"/>
  <c r="AZ185" i="4"/>
  <c r="AY54" i="4"/>
  <c r="AW110" i="4"/>
  <c r="AW218" i="4"/>
  <c r="AY112" i="4"/>
  <c r="AY179" i="4"/>
  <c r="AV276" i="4"/>
  <c r="AY170" i="4"/>
  <c r="AV180" i="4"/>
  <c r="AY99" i="4"/>
  <c r="AZ278" i="4"/>
  <c r="AZ148" i="4"/>
  <c r="AV135" i="4"/>
  <c r="AW217" i="4"/>
  <c r="AZ118" i="4"/>
  <c r="AV116" i="4"/>
  <c r="AZ136" i="4"/>
  <c r="AY181" i="4"/>
  <c r="AU86" i="4"/>
  <c r="AU276" i="4"/>
  <c r="AV96" i="4"/>
  <c r="AZ71" i="4"/>
  <c r="AW112" i="4"/>
  <c r="AU104" i="4"/>
  <c r="AY84" i="4"/>
  <c r="AZ216" i="4"/>
  <c r="AZ193" i="4"/>
  <c r="AW170" i="4"/>
  <c r="AY129" i="4"/>
  <c r="AU184" i="4"/>
  <c r="AY64" i="4"/>
  <c r="AV217" i="4"/>
  <c r="AY180" i="4"/>
  <c r="AX148" i="4"/>
  <c r="AU106" i="4"/>
  <c r="AW124" i="4"/>
  <c r="AW185" i="4"/>
  <c r="AW118" i="4"/>
  <c r="AZ168" i="4"/>
  <c r="AY148" i="4"/>
  <c r="AU155" i="4"/>
  <c r="AX110" i="4"/>
  <c r="AW169" i="4"/>
  <c r="AZ99" i="4"/>
  <c r="AU118" i="4"/>
  <c r="AY111" i="4"/>
  <c r="AU57" i="4"/>
  <c r="AV57" i="4"/>
  <c r="AV55" i="4"/>
  <c r="AW116" i="4"/>
  <c r="AX56" i="4"/>
  <c r="AU84" i="4"/>
  <c r="AV193" i="4"/>
  <c r="AW155" i="4"/>
  <c r="AX99" i="4"/>
  <c r="AX135" i="4"/>
  <c r="AY155" i="4"/>
  <c r="AY105" i="4"/>
  <c r="AY137" i="4"/>
  <c r="AY135" i="4"/>
  <c r="AX54" i="4"/>
  <c r="AW182" i="4"/>
  <c r="AW181" i="4"/>
  <c r="AZ57" i="4"/>
  <c r="AU143" i="4"/>
  <c r="AX96" i="4"/>
  <c r="AW104" i="4"/>
  <c r="AW184" i="4"/>
  <c r="AV136" i="4"/>
  <c r="AU71" i="4"/>
  <c r="AX84" i="4"/>
  <c r="AU216" i="4"/>
  <c r="AY108" i="4"/>
  <c r="AZ117" i="4"/>
  <c r="AU193" i="4"/>
  <c r="AV168" i="4"/>
  <c r="AX129" i="4"/>
  <c r="AX64" i="4"/>
  <c r="AX188" i="4"/>
  <c r="AV120" i="4"/>
  <c r="AY214" i="4"/>
  <c r="AU148" i="4"/>
  <c r="AY278" i="4"/>
  <c r="AW180" i="4"/>
  <c r="AW136" i="4"/>
  <c r="AW164" i="4"/>
  <c r="AZ54" i="4"/>
  <c r="AZ272" i="4"/>
  <c r="AU124" i="4"/>
  <c r="AU137" i="4"/>
  <c r="AW214" i="4"/>
  <c r="AW272" i="4"/>
  <c r="AV54" i="4"/>
  <c r="AU218" i="4"/>
  <c r="AU182" i="4"/>
  <c r="AV137" i="4"/>
  <c r="AX171" i="4"/>
  <c r="AV185" i="4"/>
  <c r="AV71" i="4"/>
  <c r="AV216" i="4"/>
  <c r="AU129" i="4"/>
  <c r="AW96" i="4"/>
  <c r="AZ172" i="4"/>
  <c r="AX71" i="4"/>
  <c r="AW84" i="4"/>
  <c r="AX216" i="4"/>
  <c r="AV108" i="4"/>
  <c r="AY117" i="4"/>
  <c r="AX193" i="4"/>
  <c r="AU168" i="4"/>
  <c r="AW129" i="4"/>
  <c r="AW64" i="4"/>
  <c r="AZ188" i="4"/>
  <c r="AY120" i="4"/>
  <c r="AX180" i="4"/>
  <c r="AU120" i="4"/>
  <c r="AY106" i="4"/>
  <c r="AU105" i="4"/>
  <c r="AV164" i="4"/>
  <c r="AZ105" i="4"/>
  <c r="AU111" i="4"/>
  <c r="AV105" i="4"/>
  <c r="AZ111" i="4"/>
  <c r="AU56" i="4"/>
  <c r="AW208" i="4"/>
  <c r="AU132" i="4"/>
  <c r="AZ108" i="4"/>
  <c r="AY168" i="4"/>
  <c r="AU64" i="4"/>
  <c r="AY172" i="4"/>
  <c r="AW71" i="4"/>
  <c r="AZ279" i="4"/>
  <c r="AZ52" i="4"/>
  <c r="AW216" i="4"/>
  <c r="AU108" i="4"/>
  <c r="AV117" i="4"/>
  <c r="AZ208" i="4"/>
  <c r="AW193" i="4"/>
  <c r="AX168" i="4"/>
  <c r="AU136" i="4"/>
  <c r="AX214" i="4"/>
  <c r="AU188" i="4"/>
  <c r="AZ106" i="4"/>
  <c r="AZ190" i="4"/>
  <c r="AW106" i="4"/>
  <c r="AW190" i="4"/>
  <c r="AW57" i="4"/>
  <c r="AX275" i="4"/>
  <c r="AZ124" i="4"/>
  <c r="AU54" i="4"/>
  <c r="AW275" i="4"/>
  <c r="AU181" i="4"/>
  <c r="AU287" i="4"/>
  <c r="AV172" i="4"/>
  <c r="AY279" i="4"/>
  <c r="AY52" i="4"/>
  <c r="AU117" i="4"/>
  <c r="AZ171" i="4"/>
  <c r="AV188" i="4"/>
  <c r="AY116" i="4"/>
  <c r="AW54" i="4"/>
  <c r="AU278" i="4"/>
  <c r="AU116" i="4"/>
  <c r="AZ218" i="4"/>
  <c r="AZ110" i="4"/>
  <c r="AZ212" i="4"/>
  <c r="AY208" i="4"/>
  <c r="AV155" i="4"/>
  <c r="AU172" i="4"/>
  <c r="AV279" i="4"/>
  <c r="AV52" i="4"/>
  <c r="AY212" i="4"/>
  <c r="AZ86" i="4"/>
  <c r="AX117" i="4"/>
  <c r="AV208" i="4"/>
  <c r="AY171" i="4"/>
  <c r="AZ143" i="4"/>
  <c r="AZ132" i="4"/>
  <c r="AW99" i="4"/>
  <c r="AU99" i="4"/>
  <c r="AX169" i="4"/>
  <c r="AU180" i="4"/>
  <c r="AV106" i="4"/>
  <c r="AU135" i="4"/>
  <c r="AX120" i="4"/>
  <c r="AY110" i="4"/>
  <c r="AZ181" i="4"/>
  <c r="AY118" i="4"/>
  <c r="AW56" i="4"/>
  <c r="AX124" i="4"/>
  <c r="AY124" i="4"/>
  <c r="AW179" i="4"/>
  <c r="AV118" i="4"/>
  <c r="AU55" i="4"/>
  <c r="AW172" i="4"/>
  <c r="AX279" i="4"/>
  <c r="AX52" i="4"/>
  <c r="AU212" i="4"/>
  <c r="AV86" i="4"/>
  <c r="AX208" i="4"/>
  <c r="AU171" i="4"/>
  <c r="AV143" i="4"/>
  <c r="AV132" i="4"/>
  <c r="AZ214" i="4"/>
  <c r="AV148" i="4"/>
  <c r="AX164" i="4"/>
  <c r="AX105" i="4"/>
  <c r="AW153" i="4"/>
  <c r="AW278" i="4"/>
  <c r="AX111" i="4"/>
  <c r="AU190" i="4"/>
  <c r="AW287" i="4"/>
  <c r="AV56" i="4"/>
  <c r="AZ56" i="4"/>
  <c r="AZ287" i="4"/>
  <c r="AZ182" i="4"/>
  <c r="AX55" i="4"/>
  <c r="AX212" i="4"/>
  <c r="AW135" i="4"/>
  <c r="AY185" i="4"/>
  <c r="AW148" i="4"/>
  <c r="AZ112" i="4"/>
  <c r="AZ179" i="4"/>
  <c r="AW212" i="4"/>
  <c r="AX86" i="4"/>
  <c r="AY276" i="4"/>
  <c r="AZ170" i="4"/>
  <c r="AX143" i="4"/>
  <c r="AX132" i="4"/>
  <c r="AZ120" i="4"/>
  <c r="AX155" i="4"/>
  <c r="AV153" i="4"/>
  <c r="AU164" i="4"/>
  <c r="AU272" i="4"/>
  <c r="AY218" i="4"/>
  <c r="AV272" i="4"/>
  <c r="AY55" i="4"/>
  <c r="AX218" i="4"/>
  <c r="AV181" i="4"/>
  <c r="AW188" i="4"/>
  <c r="AU153" i="4"/>
  <c r="AU275" i="4"/>
  <c r="AW52" i="4"/>
  <c r="AX118" i="4"/>
  <c r="AX116" i="4"/>
  <c r="AW171" i="4"/>
  <c r="AX181" i="4"/>
  <c r="AX57" i="4"/>
  <c r="AW86" i="4"/>
  <c r="AW132" i="4"/>
  <c r="AZ104" i="4"/>
  <c r="AZ184" i="4"/>
  <c r="AU217" i="4"/>
  <c r="AZ135" i="4"/>
  <c r="AV218" i="4"/>
  <c r="AV111" i="4"/>
  <c r="AZ275" i="4"/>
  <c r="AX137" i="4"/>
  <c r="AU185" i="4"/>
  <c r="AV112" i="4"/>
  <c r="AV170" i="4"/>
  <c r="AZ180" i="4"/>
  <c r="AV110" i="4"/>
  <c r="AX136" i="4"/>
  <c r="AX185" i="4"/>
  <c r="AU112" i="4"/>
  <c r="AY104" i="4"/>
  <c r="AU179" i="4"/>
  <c r="AX276" i="4"/>
  <c r="AU170" i="4"/>
  <c r="AY184" i="4"/>
  <c r="AV214" i="4"/>
  <c r="AU110" i="4"/>
  <c r="AY190" i="4"/>
  <c r="AX190" i="4"/>
  <c r="AV287" i="4"/>
  <c r="AX182" i="4"/>
  <c r="AY164" i="4"/>
  <c r="AV278" i="4"/>
  <c r="AX272" i="4"/>
  <c r="AY287" i="4"/>
  <c r="AW279" i="4"/>
  <c r="AW143" i="4"/>
  <c r="AX108" i="4"/>
  <c r="AY217" i="4"/>
  <c r="AV179" i="4"/>
  <c r="AX217" i="4"/>
  <c r="AY136" i="4"/>
  <c r="AZ55" i="4"/>
  <c r="AZ96" i="4"/>
  <c r="AY96" i="4"/>
  <c r="AX112" i="4"/>
  <c r="AV104" i="4"/>
  <c r="AZ84" i="4"/>
  <c r="AX179" i="4"/>
  <c r="AW276" i="4"/>
  <c r="AX170" i="4"/>
  <c r="AZ129" i="4"/>
  <c r="AV184" i="4"/>
  <c r="AZ64" i="4"/>
  <c r="AV99" i="4"/>
  <c r="AZ116" i="4"/>
  <c r="AZ276" i="4"/>
  <c r="AY153" i="4"/>
  <c r="AX153" i="4"/>
  <c r="AW137" i="4"/>
  <c r="AX278" i="4"/>
  <c r="AY182" i="4"/>
  <c r="AY275" i="4"/>
  <c r="AL250" i="4"/>
  <c r="AR250" i="4" s="1"/>
  <c r="AK46" i="4"/>
  <c r="AQ46" i="4" s="1"/>
  <c r="AV207" i="4"/>
  <c r="AU32" i="4"/>
  <c r="AZ256" i="4"/>
  <c r="AY152" i="4"/>
  <c r="AU20" i="4"/>
  <c r="AV195" i="4"/>
  <c r="AY204" i="4"/>
  <c r="AY60" i="4"/>
  <c r="AU227" i="4"/>
  <c r="AX252" i="4"/>
  <c r="AV196" i="4"/>
  <c r="AV282" i="4"/>
  <c r="AW51" i="4"/>
  <c r="AJ250" i="4"/>
  <c r="AP250" i="4" s="1"/>
  <c r="AY28" i="4"/>
  <c r="AY63" i="4"/>
  <c r="AV199" i="4"/>
  <c r="AY40" i="4"/>
  <c r="AY244" i="4"/>
  <c r="AU18" i="4"/>
  <c r="AZ227" i="4"/>
  <c r="AY150" i="4"/>
  <c r="AU266" i="4"/>
  <c r="AZ151" i="4"/>
  <c r="AZ284" i="4"/>
  <c r="AV12" i="4"/>
  <c r="AX10" i="4"/>
  <c r="AW283" i="4"/>
  <c r="AU44" i="4"/>
  <c r="AX230" i="4"/>
  <c r="AX15" i="4"/>
  <c r="AW8" i="4"/>
  <c r="AZ260" i="4"/>
  <c r="AV223" i="4"/>
  <c r="AZ14" i="4"/>
  <c r="AV23" i="4"/>
  <c r="AW239" i="4"/>
  <c r="AZ247" i="4"/>
  <c r="AW50" i="4"/>
  <c r="AZ281" i="4"/>
  <c r="AZ249" i="4"/>
  <c r="AZ221" i="4"/>
  <c r="AX203" i="4"/>
  <c r="AZ233" i="4"/>
  <c r="AV11" i="4"/>
  <c r="AZ9" i="4"/>
  <c r="AV240" i="4"/>
  <c r="AY24" i="4"/>
  <c r="AY47" i="4"/>
  <c r="AY38" i="4"/>
  <c r="AY246" i="4"/>
  <c r="AY235" i="4"/>
  <c r="AV257" i="4"/>
  <c r="AU51" i="4"/>
  <c r="AZ63" i="4"/>
  <c r="AY199" i="4"/>
  <c r="AV10" i="4"/>
  <c r="AZ196" i="4"/>
  <c r="AY32" i="4"/>
  <c r="AU282" i="4"/>
  <c r="AV256" i="4"/>
  <c r="AU150" i="4"/>
  <c r="AV246" i="4"/>
  <c r="AW235" i="4"/>
  <c r="AU60" i="4"/>
  <c r="AV235" i="4"/>
  <c r="AX257" i="4"/>
  <c r="AY240" i="4"/>
  <c r="AU204" i="4"/>
  <c r="AV204" i="4"/>
  <c r="AY12" i="4"/>
  <c r="AU10" i="4"/>
  <c r="AY223" i="4"/>
  <c r="AY256" i="4"/>
  <c r="AV24" i="4"/>
  <c r="AZ207" i="4"/>
  <c r="AU199" i="4"/>
  <c r="AU247" i="4"/>
  <c r="AY44" i="4"/>
  <c r="AV230" i="4"/>
  <c r="AW207" i="4"/>
  <c r="AU28" i="4"/>
  <c r="AU12" i="4"/>
  <c r="AX283" i="4"/>
  <c r="AZ40" i="4"/>
  <c r="AZ44" i="4"/>
  <c r="AZ150" i="4"/>
  <c r="AZ266" i="4"/>
  <c r="AY20" i="4"/>
  <c r="AX150" i="4"/>
  <c r="AX28" i="4"/>
  <c r="AU240" i="4"/>
  <c r="AY23" i="4"/>
  <c r="AX199" i="4"/>
  <c r="AZ50" i="4"/>
  <c r="AX63" i="4"/>
  <c r="AW199" i="4"/>
  <c r="AV284" i="4"/>
  <c r="AY50" i="4"/>
  <c r="AX12" i="4"/>
  <c r="AZ8" i="4"/>
  <c r="AU283" i="4"/>
  <c r="AW260" i="4"/>
  <c r="AW246" i="4"/>
  <c r="AX246" i="4"/>
  <c r="AY14" i="4"/>
  <c r="AV249" i="4"/>
  <c r="AU230" i="4"/>
  <c r="AX223" i="4"/>
  <c r="AU24" i="4"/>
  <c r="AU15" i="4"/>
  <c r="AU23" i="4"/>
  <c r="AZ23" i="4"/>
  <c r="AW15" i="4"/>
  <c r="AU63" i="4"/>
  <c r="AU151" i="4"/>
  <c r="AU284" i="4"/>
  <c r="AV50" i="4"/>
  <c r="AZ203" i="4"/>
  <c r="AW12" i="4"/>
  <c r="AY8" i="4"/>
  <c r="AV283" i="4"/>
  <c r="AZ244" i="4"/>
  <c r="AZ235" i="4"/>
  <c r="AX40" i="4"/>
  <c r="AZ28" i="4"/>
  <c r="AY230" i="4"/>
  <c r="AX18" i="4"/>
  <c r="AX244" i="4"/>
  <c r="AZ239" i="4"/>
  <c r="AW150" i="4"/>
  <c r="AV38" i="4"/>
  <c r="AW38" i="4"/>
  <c r="AY284" i="4"/>
  <c r="AV151" i="4"/>
  <c r="AW63" i="4"/>
  <c r="AX151" i="4"/>
  <c r="AX284" i="4"/>
  <c r="AU50" i="4"/>
  <c r="AY203" i="4"/>
  <c r="AZ12" i="4"/>
  <c r="AU8" i="4"/>
  <c r="AX260" i="4"/>
  <c r="AV32" i="4"/>
  <c r="AZ47" i="4"/>
  <c r="AX195" i="4"/>
  <c r="AW266" i="4"/>
  <c r="AY18" i="4"/>
  <c r="AV44" i="4"/>
  <c r="AV150" i="4"/>
  <c r="AZ15" i="4"/>
  <c r="AX249" i="4"/>
  <c r="AX282" i="4"/>
  <c r="AU14" i="4"/>
  <c r="AZ257" i="4"/>
  <c r="AY151" i="4"/>
  <c r="AW151" i="4"/>
  <c r="AW284" i="4"/>
  <c r="AX50" i="4"/>
  <c r="AV203" i="4"/>
  <c r="AZ11" i="4"/>
  <c r="AV8" i="4"/>
  <c r="AU260" i="4"/>
  <c r="AZ246" i="4"/>
  <c r="AW14" i="4"/>
  <c r="AW230" i="4"/>
  <c r="AY51" i="4"/>
  <c r="AV20" i="4"/>
  <c r="AW47" i="4"/>
  <c r="AZ38" i="4"/>
  <c r="AU239" i="4"/>
  <c r="AX227" i="4"/>
  <c r="AZ283" i="4"/>
  <c r="AU203" i="4"/>
  <c r="AY11" i="4"/>
  <c r="AX8" i="4"/>
  <c r="AV152" i="4"/>
  <c r="AX152" i="4"/>
  <c r="AX44" i="4"/>
  <c r="AV227" i="4"/>
  <c r="AZ240" i="4"/>
  <c r="AW44" i="4"/>
  <c r="AX281" i="4"/>
  <c r="AZ230" i="4"/>
  <c r="AX20" i="4"/>
  <c r="AW240" i="4"/>
  <c r="AW18" i="4"/>
  <c r="AV15" i="4"/>
  <c r="AY227" i="4"/>
  <c r="AW23" i="4"/>
  <c r="AU249" i="4"/>
  <c r="AY247" i="4"/>
  <c r="AU196" i="4"/>
  <c r="AY196" i="4"/>
  <c r="AV244" i="4"/>
  <c r="AU281" i="4"/>
  <c r="AY195" i="4"/>
  <c r="AW244" i="4"/>
  <c r="AV266" i="4"/>
  <c r="AW252" i="4"/>
  <c r="AZ24" i="4"/>
  <c r="AV47" i="4"/>
  <c r="AY249" i="4"/>
  <c r="AW28" i="4"/>
  <c r="AZ204" i="4"/>
  <c r="AX24" i="4"/>
  <c r="AW227" i="4"/>
  <c r="AV281" i="4"/>
  <c r="AW203" i="4"/>
  <c r="AY233" i="4"/>
  <c r="AU11" i="4"/>
  <c r="AY9" i="4"/>
  <c r="AU152" i="4"/>
  <c r="AX14" i="4"/>
  <c r="AU256" i="4"/>
  <c r="AY266" i="4"/>
  <c r="AU252" i="4"/>
  <c r="AY15" i="4"/>
  <c r="AX207" i="4"/>
  <c r="AX23" i="4"/>
  <c r="AY282" i="4"/>
  <c r="AX60" i="4"/>
  <c r="AV60" i="4"/>
  <c r="AU38" i="4"/>
  <c r="AV247" i="4"/>
  <c r="AX247" i="4"/>
  <c r="AV233" i="4"/>
  <c r="AW11" i="4"/>
  <c r="AV9" i="4"/>
  <c r="AZ152" i="4"/>
  <c r="AW152" i="4"/>
  <c r="AZ32" i="4"/>
  <c r="AY281" i="4"/>
  <c r="AW40" i="4"/>
  <c r="AW249" i="4"/>
  <c r="AY252" i="4"/>
  <c r="AY207" i="4"/>
  <c r="AW20" i="4"/>
  <c r="AY239" i="4"/>
  <c r="AU235" i="4"/>
  <c r="AV252" i="4"/>
  <c r="AW60" i="4"/>
  <c r="AY221" i="4"/>
  <c r="AU9" i="4"/>
  <c r="AU40" i="4"/>
  <c r="AY283" i="4"/>
  <c r="AX47" i="4"/>
  <c r="AZ18" i="4"/>
  <c r="AZ282" i="4"/>
  <c r="AW256" i="4"/>
  <c r="AZ252" i="4"/>
  <c r="AZ20" i="4"/>
  <c r="AU257" i="4"/>
  <c r="AV51" i="4"/>
  <c r="AV239" i="4"/>
  <c r="AX204" i="4"/>
  <c r="AV63" i="4"/>
  <c r="AU221" i="4"/>
  <c r="AY10" i="4"/>
  <c r="AX9" i="4"/>
  <c r="AX32" i="4"/>
  <c r="AW281" i="4"/>
  <c r="AU246" i="4"/>
  <c r="AX256" i="4"/>
  <c r="AZ223" i="4"/>
  <c r="AV18" i="4"/>
  <c r="AV28" i="4"/>
  <c r="AY257" i="4"/>
  <c r="AU207" i="4"/>
  <c r="AV221" i="4"/>
  <c r="AU233" i="4"/>
  <c r="AX221" i="4"/>
  <c r="AX233" i="4"/>
  <c r="AZ195" i="4"/>
  <c r="AW221" i="4"/>
  <c r="AW233" i="4"/>
  <c r="AW10" i="4"/>
  <c r="AW9" i="4"/>
  <c r="AV260" i="4"/>
  <c r="AV40" i="4"/>
  <c r="AU195" i="4"/>
  <c r="AW32" i="4"/>
  <c r="AW195" i="4"/>
  <c r="AW282" i="4"/>
  <c r="AZ60" i="4"/>
  <c r="AZ51" i="4"/>
  <c r="AX51" i="4"/>
  <c r="AX239" i="4"/>
  <c r="AW24" i="4"/>
  <c r="AX38" i="4"/>
  <c r="AW257" i="4"/>
  <c r="AW204" i="4"/>
  <c r="AW247" i="4"/>
  <c r="AX11" i="4"/>
  <c r="AU244" i="4"/>
  <c r="AZ199" i="4"/>
  <c r="AZ10" i="4"/>
  <c r="AY260" i="4"/>
  <c r="AW196" i="4"/>
  <c r="AX196" i="4"/>
  <c r="AV14" i="4"/>
  <c r="AU47" i="4"/>
  <c r="AU223" i="4"/>
  <c r="AX266" i="4"/>
  <c r="AW223" i="4"/>
  <c r="AX240" i="4"/>
  <c r="AX235" i="4"/>
  <c r="AI174" i="4"/>
  <c r="AO174" i="4" s="1"/>
  <c r="AJ222" i="4"/>
  <c r="AP222" i="4" s="1"/>
  <c r="AI222" i="4"/>
  <c r="AO222" i="4" s="1"/>
  <c r="AN258" i="4"/>
  <c r="AT258" i="4" s="1"/>
  <c r="AM270" i="4"/>
  <c r="AS270" i="4" s="1"/>
  <c r="AI80" i="4"/>
  <c r="AO80" i="4" s="1"/>
  <c r="AN250" i="4"/>
  <c r="AT250" i="4" s="1"/>
  <c r="AM250" i="4"/>
  <c r="AS250" i="4" s="1"/>
  <c r="AI250" i="4"/>
  <c r="AO250" i="4" s="1"/>
  <c r="AI138" i="4"/>
  <c r="AO138" i="4" s="1"/>
  <c r="AJ270" i="4"/>
  <c r="AP270" i="4" s="1"/>
  <c r="AM126" i="4"/>
  <c r="AS126" i="4" s="1"/>
  <c r="AM59" i="4"/>
  <c r="AS59" i="4" s="1"/>
  <c r="AI270" i="4"/>
  <c r="AO270" i="4" s="1"/>
  <c r="AL270" i="4"/>
  <c r="AR270" i="4" s="1"/>
  <c r="AL141" i="4"/>
  <c r="AR141" i="4" s="1"/>
  <c r="AJ126" i="4"/>
  <c r="AP126" i="4" s="1"/>
  <c r="AK270" i="4"/>
  <c r="AQ270" i="4" s="1"/>
  <c r="AN59" i="4"/>
  <c r="AT59" i="4" s="1"/>
  <c r="AI69" i="4"/>
  <c r="AO69" i="4" s="1"/>
  <c r="AN78" i="4"/>
  <c r="AT78" i="4" s="1"/>
  <c r="AK138" i="4"/>
  <c r="AQ138" i="4" s="1"/>
  <c r="AJ242" i="4"/>
  <c r="AP242" i="4" s="1"/>
  <c r="AL46" i="4"/>
  <c r="AR46" i="4" s="1"/>
  <c r="AM138" i="4"/>
  <c r="AS138" i="4" s="1"/>
  <c r="AJ59" i="4"/>
  <c r="AP59" i="4" s="1"/>
  <c r="AK141" i="4"/>
  <c r="AQ141" i="4" s="1"/>
  <c r="AI141" i="4"/>
  <c r="AO141" i="4" s="1"/>
  <c r="AI59" i="4"/>
  <c r="AO59" i="4" s="1"/>
  <c r="AK280" i="4"/>
  <c r="AQ280" i="4" s="1"/>
  <c r="AL59" i="4"/>
  <c r="AR59" i="4" s="1"/>
  <c r="AK59" i="4"/>
  <c r="AQ59" i="4" s="1"/>
  <c r="AL69" i="4"/>
  <c r="AR69" i="4" s="1"/>
  <c r="AK250" i="4"/>
  <c r="AQ250" i="4" s="1"/>
  <c r="AK69" i="4"/>
  <c r="AQ69" i="4" s="1"/>
  <c r="AJ280" i="4"/>
  <c r="AP280" i="4" s="1"/>
  <c r="AN173" i="4"/>
  <c r="AT173" i="4" s="1"/>
  <c r="AJ46" i="4"/>
  <c r="AP46" i="4" s="1"/>
  <c r="AM274" i="4"/>
  <c r="AS274" i="4" s="1"/>
  <c r="AJ70" i="4"/>
  <c r="AP70" i="4" s="1"/>
  <c r="AL138" i="4"/>
  <c r="AR138" i="4" s="1"/>
  <c r="AJ141" i="4"/>
  <c r="AP141" i="4" s="1"/>
  <c r="AK174" i="4"/>
  <c r="AQ174" i="4" s="1"/>
  <c r="AL126" i="4"/>
  <c r="AR126" i="4" s="1"/>
  <c r="AJ138" i="4"/>
  <c r="AP138" i="4" s="1"/>
  <c r="AN138" i="4"/>
  <c r="AT138" i="4" s="1"/>
  <c r="AJ258" i="4"/>
  <c r="AP258" i="4" s="1"/>
  <c r="AM176" i="4"/>
  <c r="AS176" i="4" s="1"/>
  <c r="AK126" i="4"/>
  <c r="AQ126" i="4" s="1"/>
  <c r="AK62" i="4"/>
  <c r="AQ62" i="4" s="1"/>
  <c r="AN46" i="4"/>
  <c r="AT46" i="4" s="1"/>
  <c r="AM70" i="4"/>
  <c r="AS70" i="4" s="1"/>
  <c r="AJ237" i="4"/>
  <c r="AP237" i="4" s="1"/>
  <c r="AN242" i="4"/>
  <c r="AT242" i="4" s="1"/>
  <c r="AN222" i="4"/>
  <c r="AT222" i="4" s="1"/>
  <c r="AL222" i="4"/>
  <c r="AR222" i="4" s="1"/>
  <c r="AI62" i="4"/>
  <c r="AO62" i="4" s="1"/>
  <c r="AI70" i="4"/>
  <c r="AO70" i="4" s="1"/>
  <c r="AJ62" i="4"/>
  <c r="AP62" i="4" s="1"/>
  <c r="AK222" i="4"/>
  <c r="AQ222" i="4" s="1"/>
  <c r="AL62" i="4"/>
  <c r="AR62" i="4" s="1"/>
  <c r="AN237" i="4"/>
  <c r="AT237" i="4" s="1"/>
  <c r="AI194" i="4"/>
  <c r="AO194" i="4" s="1"/>
  <c r="AI46" i="4"/>
  <c r="AO46" i="4" s="1"/>
  <c r="AN70" i="4"/>
  <c r="AT70" i="4" s="1"/>
  <c r="AM222" i="4"/>
  <c r="AS222" i="4" s="1"/>
  <c r="AK242" i="4"/>
  <c r="AQ242" i="4" s="1"/>
  <c r="AN174" i="4"/>
  <c r="AT174" i="4" s="1"/>
  <c r="AN145" i="4"/>
  <c r="AT145" i="4" s="1"/>
  <c r="AN69" i="4"/>
  <c r="AT69" i="4" s="1"/>
  <c r="AN280" i="4"/>
  <c r="AT280" i="4" s="1"/>
  <c r="AM174" i="4"/>
  <c r="AS174" i="4" s="1"/>
  <c r="AM145" i="4"/>
  <c r="AS145" i="4" s="1"/>
  <c r="AM69" i="4"/>
  <c r="AS69" i="4" s="1"/>
  <c r="AN141" i="4"/>
  <c r="AT141" i="4" s="1"/>
  <c r="AM94" i="4"/>
  <c r="AS94" i="4" s="1"/>
  <c r="AJ174" i="4"/>
  <c r="AP174" i="4" s="1"/>
  <c r="AN270" i="4"/>
  <c r="AT270" i="4" s="1"/>
  <c r="AJ145" i="4"/>
  <c r="AP145" i="4" s="1"/>
  <c r="AJ69" i="4"/>
  <c r="AP69" i="4" s="1"/>
  <c r="AI78" i="4"/>
  <c r="AO78" i="4" s="1"/>
  <c r="AM141" i="4"/>
  <c r="AS141" i="4" s="1"/>
  <c r="AL237" i="4"/>
  <c r="AR237" i="4" s="1"/>
  <c r="AN13" i="4"/>
  <c r="AT13" i="4" s="1"/>
  <c r="AM242" i="4"/>
  <c r="AS242" i="4" s="1"/>
  <c r="AJ166" i="4"/>
  <c r="AP166" i="4" s="1"/>
  <c r="AI6" i="4"/>
  <c r="AO6" i="4" s="1"/>
  <c r="AK122" i="4"/>
  <c r="AQ122" i="4" s="1"/>
  <c r="AL145" i="4"/>
  <c r="AR145" i="4" s="1"/>
  <c r="AL280" i="4"/>
  <c r="AR280" i="4" s="1"/>
  <c r="AJ78" i="4"/>
  <c r="AP78" i="4" s="1"/>
  <c r="AL242" i="4"/>
  <c r="AR242" i="4" s="1"/>
  <c r="AM46" i="4"/>
  <c r="AS46" i="4" s="1"/>
  <c r="AX103" i="4"/>
  <c r="AX39" i="4"/>
  <c r="AJ94" i="4"/>
  <c r="AP94" i="4" s="1"/>
  <c r="AW192" i="4"/>
  <c r="AV42" i="4"/>
  <c r="AZ163" i="4"/>
  <c r="AX228" i="4"/>
  <c r="AV26" i="4"/>
  <c r="AW198" i="4"/>
  <c r="AW25" i="4"/>
  <c r="AX41" i="4"/>
  <c r="AX22" i="4"/>
  <c r="AW100" i="4"/>
  <c r="AV73" i="4"/>
  <c r="AJ101" i="4"/>
  <c r="AP101" i="4" s="1"/>
  <c r="AU213" i="4"/>
  <c r="AZ231" i="4"/>
  <c r="AV131" i="4"/>
  <c r="AM78" i="4"/>
  <c r="AS78" i="4" s="1"/>
  <c r="AV139" i="4"/>
  <c r="AZ277" i="4"/>
  <c r="AL285" i="4"/>
  <c r="AR285" i="4" s="1"/>
  <c r="AU175" i="4"/>
  <c r="AV87" i="4"/>
  <c r="AN274" i="4"/>
  <c r="AT274" i="4" s="1"/>
  <c r="AL194" i="4"/>
  <c r="AR194" i="4" s="1"/>
  <c r="AK80" i="4"/>
  <c r="AQ80" i="4" s="1"/>
  <c r="AL6" i="4"/>
  <c r="AR6" i="4" s="1"/>
  <c r="AJ80" i="4"/>
  <c r="AP80" i="4" s="1"/>
  <c r="AM80" i="4"/>
  <c r="AS80" i="4" s="1"/>
  <c r="AM194" i="4"/>
  <c r="AS194" i="4" s="1"/>
  <c r="AL80" i="4"/>
  <c r="AR80" i="4" s="1"/>
  <c r="AL94" i="4"/>
  <c r="AR94" i="4" s="1"/>
  <c r="AK173" i="4"/>
  <c r="AQ173" i="4" s="1"/>
  <c r="AJ285" i="4"/>
  <c r="AP285" i="4" s="1"/>
  <c r="AI94" i="4"/>
  <c r="AO94" i="4" s="1"/>
  <c r="AK94" i="4"/>
  <c r="AQ94" i="4" s="1"/>
  <c r="AJ262" i="4"/>
  <c r="AP262" i="4" s="1"/>
  <c r="AM149" i="4"/>
  <c r="AS149" i="4" s="1"/>
  <c r="AK162" i="4"/>
  <c r="AQ162" i="4" s="1"/>
  <c r="AI258" i="4"/>
  <c r="AO258" i="4" s="1"/>
  <c r="AK290" i="4"/>
  <c r="AQ290" i="4" s="1"/>
  <c r="AI262" i="4"/>
  <c r="AO262" i="4" s="1"/>
  <c r="AN219" i="4"/>
  <c r="AT219" i="4" s="1"/>
  <c r="AN94" i="4"/>
  <c r="AT94" i="4" s="1"/>
  <c r="AN194" i="4"/>
  <c r="AT194" i="4" s="1"/>
  <c r="AN80" i="4"/>
  <c r="AT80" i="4" s="1"/>
  <c r="AN126" i="4"/>
  <c r="AT126" i="4" s="1"/>
  <c r="AI166" i="4"/>
  <c r="AO166" i="4" s="1"/>
  <c r="AM173" i="4"/>
  <c r="AS173" i="4" s="1"/>
  <c r="AJ290" i="4"/>
  <c r="AP290" i="4" s="1"/>
  <c r="AJ162" i="4"/>
  <c r="AP162" i="4" s="1"/>
  <c r="AL91" i="4"/>
  <c r="AR91" i="4" s="1"/>
  <c r="AK176" i="4"/>
  <c r="AQ176" i="4" s="1"/>
  <c r="AM289" i="4"/>
  <c r="AS289" i="4" s="1"/>
  <c r="AI242" i="4"/>
  <c r="AO242" i="4" s="1"/>
  <c r="AN210" i="4"/>
  <c r="AT210" i="4" s="1"/>
  <c r="AI248" i="4"/>
  <c r="AO248" i="4" s="1"/>
  <c r="AN134" i="4"/>
  <c r="AT134" i="4" s="1"/>
  <c r="AK13" i="4"/>
  <c r="AQ13" i="4" s="1"/>
  <c r="AM290" i="4"/>
  <c r="AS290" i="4" s="1"/>
  <c r="AM200" i="4"/>
  <c r="AS200" i="4" s="1"/>
  <c r="AN166" i="4"/>
  <c r="AT166" i="4" s="1"/>
  <c r="AN122" i="4"/>
  <c r="AT122" i="4" s="1"/>
  <c r="AK70" i="4"/>
  <c r="AQ70" i="4" s="1"/>
  <c r="AM122" i="4"/>
  <c r="AS122" i="4" s="1"/>
  <c r="AJ122" i="4"/>
  <c r="AP122" i="4" s="1"/>
  <c r="AI122" i="4"/>
  <c r="AO122" i="4" s="1"/>
  <c r="AL290" i="4"/>
  <c r="AR290" i="4" s="1"/>
  <c r="AN290" i="4"/>
  <c r="AT290" i="4" s="1"/>
  <c r="AN101" i="4"/>
  <c r="AT101" i="4" s="1"/>
  <c r="AJ274" i="4"/>
  <c r="AP274" i="4" s="1"/>
  <c r="AK6" i="4"/>
  <c r="AQ6" i="4" s="1"/>
  <c r="AI13" i="4"/>
  <c r="AO13" i="4" s="1"/>
  <c r="AM6" i="4"/>
  <c r="AS6" i="4" s="1"/>
  <c r="AM248" i="4"/>
  <c r="AS248" i="4" s="1"/>
  <c r="AM62" i="4"/>
  <c r="AS62" i="4" s="1"/>
  <c r="AL274" i="4"/>
  <c r="AR274" i="4" s="1"/>
  <c r="AK274" i="4"/>
  <c r="AQ274" i="4" s="1"/>
  <c r="AN149" i="4"/>
  <c r="AT149" i="4" s="1"/>
  <c r="AK166" i="4"/>
  <c r="AQ166" i="4" s="1"/>
  <c r="AL162" i="4"/>
  <c r="AR162" i="4" s="1"/>
  <c r="AN91" i="4"/>
  <c r="AT91" i="4" s="1"/>
  <c r="AK78" i="4"/>
  <c r="AQ78" i="4" s="1"/>
  <c r="AM140" i="4"/>
  <c r="AS140" i="4" s="1"/>
  <c r="AI145" i="4"/>
  <c r="AO145" i="4" s="1"/>
  <c r="AI290" i="4"/>
  <c r="AO290" i="4" s="1"/>
  <c r="AK92" i="4"/>
  <c r="AQ92" i="4" s="1"/>
  <c r="AJ194" i="4"/>
  <c r="AP194" i="4" s="1"/>
  <c r="AM280" i="4"/>
  <c r="AS280" i="4" s="1"/>
  <c r="AI274" i="4"/>
  <c r="AO274" i="4" s="1"/>
  <c r="AK200" i="4"/>
  <c r="AQ200" i="4" s="1"/>
  <c r="AL122" i="4"/>
  <c r="AR122" i="4" s="1"/>
  <c r="AN6" i="4"/>
  <c r="AT6" i="4" s="1"/>
  <c r="AJ6" i="4"/>
  <c r="AP6" i="4" s="1"/>
  <c r="AK264" i="4"/>
  <c r="AQ264" i="4" s="1"/>
  <c r="AJ176" i="4"/>
  <c r="AP176" i="4" s="1"/>
  <c r="AN264" i="4"/>
  <c r="AT264" i="4" s="1"/>
  <c r="AN140" i="4"/>
  <c r="AT140" i="4" s="1"/>
  <c r="AI285" i="4"/>
  <c r="AO285" i="4" s="1"/>
  <c r="AL68" i="4"/>
  <c r="AR68" i="4" s="1"/>
  <c r="AI245" i="4"/>
  <c r="AO245" i="4" s="1"/>
  <c r="AL78" i="4"/>
  <c r="AR78" i="4" s="1"/>
  <c r="AN289" i="4"/>
  <c r="AT289" i="4" s="1"/>
  <c r="AM178" i="4"/>
  <c r="AS178" i="4" s="1"/>
  <c r="AL70" i="4"/>
  <c r="AR70" i="4" s="1"/>
  <c r="AJ49" i="4"/>
  <c r="AP49" i="4" s="1"/>
  <c r="AK237" i="4"/>
  <c r="AQ237" i="4" s="1"/>
  <c r="AI289" i="4"/>
  <c r="AO289" i="4" s="1"/>
  <c r="AI149" i="4"/>
  <c r="AO149" i="4" s="1"/>
  <c r="AI49" i="4"/>
  <c r="AO49" i="4" s="1"/>
  <c r="AL289" i="4"/>
  <c r="AR289" i="4" s="1"/>
  <c r="AJ91" i="4"/>
  <c r="AP91" i="4" s="1"/>
  <c r="AK101" i="4"/>
  <c r="AQ101" i="4" s="1"/>
  <c r="AL258" i="4"/>
  <c r="AR258" i="4" s="1"/>
  <c r="AM258" i="4"/>
  <c r="AS258" i="4" s="1"/>
  <c r="AK194" i="4"/>
  <c r="AQ194" i="4" s="1"/>
  <c r="AK258" i="4"/>
  <c r="AQ258" i="4" s="1"/>
  <c r="AN62" i="4"/>
  <c r="AT62" i="4" s="1"/>
  <c r="AM166" i="4"/>
  <c r="AS166" i="4" s="1"/>
  <c r="AM285" i="4"/>
  <c r="AS285" i="4" s="1"/>
  <c r="AM210" i="4"/>
  <c r="AS210" i="4" s="1"/>
  <c r="AL210" i="4"/>
  <c r="AR210" i="4" s="1"/>
  <c r="AM262" i="4"/>
  <c r="AS262" i="4" s="1"/>
  <c r="AJ13" i="4"/>
  <c r="AP13" i="4" s="1"/>
  <c r="AN187" i="4"/>
  <c r="AT187" i="4" s="1"/>
  <c r="AN248" i="4"/>
  <c r="AT248" i="4" s="1"/>
  <c r="AN178" i="4"/>
  <c r="AT178" i="4" s="1"/>
  <c r="AM245" i="4"/>
  <c r="AS245" i="4" s="1"/>
  <c r="AJ187" i="4"/>
  <c r="AP187" i="4" s="1"/>
  <c r="AN68" i="4"/>
  <c r="AT68" i="4" s="1"/>
  <c r="AL187" i="4"/>
  <c r="AR187" i="4" s="1"/>
  <c r="AI68" i="4"/>
  <c r="AO68" i="4" s="1"/>
  <c r="AN262" i="4"/>
  <c r="AT262" i="4" s="1"/>
  <c r="AI140" i="4"/>
  <c r="AO140" i="4" s="1"/>
  <c r="AK68" i="4"/>
  <c r="AQ68" i="4" s="1"/>
  <c r="AL140" i="4"/>
  <c r="AR140" i="4" s="1"/>
  <c r="AK91" i="4"/>
  <c r="AQ91" i="4" s="1"/>
  <c r="AK140" i="4"/>
  <c r="AQ140" i="4" s="1"/>
  <c r="AJ45" i="4"/>
  <c r="AP45" i="4" s="1"/>
  <c r="AJ178" i="4"/>
  <c r="AP178" i="4" s="1"/>
  <c r="AI156" i="4"/>
  <c r="AO156" i="4" s="1"/>
  <c r="AK149" i="4"/>
  <c r="AQ149" i="4" s="1"/>
  <c r="AK262" i="4"/>
  <c r="AQ262" i="4" s="1"/>
  <c r="AK49" i="4"/>
  <c r="AQ49" i="4" s="1"/>
  <c r="AM101" i="4"/>
  <c r="AS101" i="4" s="1"/>
  <c r="AJ140" i="4"/>
  <c r="AP140" i="4" s="1"/>
  <c r="AM177" i="4"/>
  <c r="AS177" i="4" s="1"/>
  <c r="AL219" i="4"/>
  <c r="AR219" i="4" s="1"/>
  <c r="AM236" i="4"/>
  <c r="AS236" i="4" s="1"/>
  <c r="AM76" i="4"/>
  <c r="AS76" i="4" s="1"/>
  <c r="AJ68" i="4"/>
  <c r="AP68" i="4" s="1"/>
  <c r="AK285" i="4"/>
  <c r="AQ285" i="4" s="1"/>
  <c r="AM68" i="4"/>
  <c r="AS68" i="4" s="1"/>
  <c r="AJ289" i="4"/>
  <c r="AP289" i="4" s="1"/>
  <c r="AN245" i="4"/>
  <c r="AT245" i="4" s="1"/>
  <c r="AI76" i="4"/>
  <c r="AO76" i="4" s="1"/>
  <c r="AM162" i="4"/>
  <c r="AS162" i="4" s="1"/>
  <c r="AL248" i="4"/>
  <c r="AR248" i="4" s="1"/>
  <c r="AI178" i="4"/>
  <c r="AO178" i="4" s="1"/>
  <c r="AK178" i="4"/>
  <c r="AQ178" i="4" s="1"/>
  <c r="AL178" i="4"/>
  <c r="AR178" i="4" s="1"/>
  <c r="AN76" i="4"/>
  <c r="AT76" i="4" s="1"/>
  <c r="AK177" i="4"/>
  <c r="AQ177" i="4" s="1"/>
  <c r="AJ76" i="4"/>
  <c r="AP76" i="4" s="1"/>
  <c r="AK248" i="4"/>
  <c r="AQ248" i="4" s="1"/>
  <c r="AM45" i="4"/>
  <c r="AS45" i="4" s="1"/>
  <c r="AM156" i="4"/>
  <c r="AS156" i="4" s="1"/>
  <c r="AL76" i="4"/>
  <c r="AR76" i="4" s="1"/>
  <c r="AL123" i="4"/>
  <c r="AR123" i="4" s="1"/>
  <c r="AK123" i="4"/>
  <c r="AQ123" i="4" s="1"/>
  <c r="AI123" i="4"/>
  <c r="AO123" i="4" s="1"/>
  <c r="AJ123" i="4"/>
  <c r="AP123" i="4" s="1"/>
  <c r="AM123" i="4"/>
  <c r="AS123" i="4" s="1"/>
  <c r="AN123" i="4"/>
  <c r="AT123" i="4" s="1"/>
  <c r="AJ146" i="4"/>
  <c r="AP146" i="4" s="1"/>
  <c r="AI162" i="4"/>
  <c r="AO162" i="4" s="1"/>
  <c r="AJ248" i="4"/>
  <c r="AP248" i="4" s="1"/>
  <c r="AI173" i="4"/>
  <c r="AO173" i="4" s="1"/>
  <c r="AL101" i="4"/>
  <c r="AR101" i="4" s="1"/>
  <c r="AM92" i="4"/>
  <c r="AS92" i="4" s="1"/>
  <c r="AL173" i="4"/>
  <c r="AR173" i="4" s="1"/>
  <c r="AJ245" i="4"/>
  <c r="AP245" i="4" s="1"/>
  <c r="AJ149" i="4"/>
  <c r="AP149" i="4" s="1"/>
  <c r="AN177" i="4"/>
  <c r="AT177" i="4" s="1"/>
  <c r="AJ219" i="4"/>
  <c r="AP219" i="4" s="1"/>
  <c r="AK289" i="4"/>
  <c r="AQ289" i="4" s="1"/>
  <c r="AI200" i="4"/>
  <c r="AO200" i="4" s="1"/>
  <c r="AN200" i="4"/>
  <c r="AT200" i="4" s="1"/>
  <c r="AL245" i="4"/>
  <c r="AR245" i="4" s="1"/>
  <c r="AL149" i="4"/>
  <c r="AR149" i="4" s="1"/>
  <c r="AL49" i="4"/>
  <c r="AR49" i="4" s="1"/>
  <c r="AJ264" i="4"/>
  <c r="AP264" i="4" s="1"/>
  <c r="AL264" i="4"/>
  <c r="AR264" i="4" s="1"/>
  <c r="AN162" i="4"/>
  <c r="AT162" i="4" s="1"/>
  <c r="AJ177" i="4"/>
  <c r="AP177" i="4" s="1"/>
  <c r="AI177" i="4"/>
  <c r="AO177" i="4" s="1"/>
  <c r="AI101" i="4"/>
  <c r="AO101" i="4" s="1"/>
  <c r="AK134" i="4"/>
  <c r="AQ134" i="4" s="1"/>
  <c r="AI134" i="4"/>
  <c r="AO134" i="4" s="1"/>
  <c r="AM134" i="4"/>
  <c r="AS134" i="4" s="1"/>
  <c r="AK37" i="4"/>
  <c r="AQ37" i="4" s="1"/>
  <c r="AL37" i="4"/>
  <c r="AR37" i="4" s="1"/>
  <c r="AI37" i="4"/>
  <c r="AO37" i="4" s="1"/>
  <c r="AJ37" i="4"/>
  <c r="AP37" i="4" s="1"/>
  <c r="AM37" i="4"/>
  <c r="AS37" i="4" s="1"/>
  <c r="AN37" i="4"/>
  <c r="AT37" i="4" s="1"/>
  <c r="AL134" i="4"/>
  <c r="AR134" i="4" s="1"/>
  <c r="AI187" i="4"/>
  <c r="AO187" i="4" s="1"/>
  <c r="AM187" i="4"/>
  <c r="AS187" i="4" s="1"/>
  <c r="AL13" i="4"/>
  <c r="AR13" i="4" s="1"/>
  <c r="AL156" i="4"/>
  <c r="AR156" i="4" s="1"/>
  <c r="AN156" i="4"/>
  <c r="AT156" i="4" s="1"/>
  <c r="AK219" i="4"/>
  <c r="AQ219" i="4" s="1"/>
  <c r="AL176" i="4"/>
  <c r="AR176" i="4" s="1"/>
  <c r="AJ27" i="4"/>
  <c r="AP27" i="4" s="1"/>
  <c r="AL177" i="4"/>
  <c r="AR177" i="4" s="1"/>
  <c r="AI91" i="4"/>
  <c r="AO91" i="4" s="1"/>
  <c r="AM91" i="4"/>
  <c r="AS91" i="4" s="1"/>
  <c r="AN176" i="4"/>
  <c r="AT176" i="4" s="1"/>
  <c r="AI176" i="4"/>
  <c r="AO176" i="4" s="1"/>
  <c r="AN49" i="4"/>
  <c r="AT49" i="4" s="1"/>
  <c r="AL92" i="4"/>
  <c r="AR92" i="4" s="1"/>
  <c r="AI219" i="4"/>
  <c r="AO219" i="4" s="1"/>
  <c r="AI45" i="4"/>
  <c r="AO45" i="4" s="1"/>
  <c r="AL65" i="4"/>
  <c r="AR65" i="4" s="1"/>
  <c r="AK65" i="4"/>
  <c r="AQ65" i="4" s="1"/>
  <c r="AI65" i="4"/>
  <c r="AO65" i="4" s="1"/>
  <c r="AJ65" i="4"/>
  <c r="AP65" i="4" s="1"/>
  <c r="AN65" i="4"/>
  <c r="AT65" i="4" s="1"/>
  <c r="AM65" i="4"/>
  <c r="AS65" i="4" s="1"/>
  <c r="AN236" i="4"/>
  <c r="AT236" i="4" s="1"/>
  <c r="AK236" i="4"/>
  <c r="AQ236" i="4" s="1"/>
  <c r="AL236" i="4"/>
  <c r="AR236" i="4" s="1"/>
  <c r="AI236" i="4"/>
  <c r="AO236" i="4" s="1"/>
  <c r="AJ236" i="4"/>
  <c r="AP236" i="4" s="1"/>
  <c r="AL45" i="4"/>
  <c r="AR45" i="4" s="1"/>
  <c r="AJ156" i="4"/>
  <c r="AP156" i="4" s="1"/>
  <c r="AI27" i="4"/>
  <c r="AO27" i="4" s="1"/>
  <c r="AM27" i="4"/>
  <c r="AS27" i="4" s="1"/>
  <c r="AN27" i="4"/>
  <c r="AT27" i="4" s="1"/>
  <c r="AK27" i="4"/>
  <c r="AQ27" i="4" s="1"/>
  <c r="AL27" i="4"/>
  <c r="AR27" i="4" s="1"/>
  <c r="AK156" i="4"/>
  <c r="AQ156" i="4" s="1"/>
  <c r="AK45" i="4"/>
  <c r="AQ45" i="4" s="1"/>
  <c r="AI210" i="4"/>
  <c r="AO210" i="4" s="1"/>
  <c r="AJ210" i="4"/>
  <c r="AP210" i="4" s="1"/>
  <c r="AK288" i="4"/>
  <c r="AQ288" i="4" s="1"/>
  <c r="AL288" i="4"/>
  <c r="AR288" i="4" s="1"/>
  <c r="AI288" i="4"/>
  <c r="AO288" i="4" s="1"/>
  <c r="AJ288" i="4"/>
  <c r="AP288" i="4" s="1"/>
  <c r="AM288" i="4"/>
  <c r="AS288" i="4" s="1"/>
  <c r="AN288" i="4"/>
  <c r="AT288" i="4" s="1"/>
  <c r="AL102" i="4"/>
  <c r="AR102" i="4" s="1"/>
  <c r="AI102" i="4"/>
  <c r="AO102" i="4" s="1"/>
  <c r="AJ102" i="4"/>
  <c r="AP102" i="4" s="1"/>
  <c r="AM102" i="4"/>
  <c r="AS102" i="4" s="1"/>
  <c r="AN102" i="4"/>
  <c r="AT102" i="4" s="1"/>
  <c r="AK102" i="4"/>
  <c r="AQ102" i="4" s="1"/>
  <c r="AM146" i="4"/>
  <c r="AS146" i="4" s="1"/>
  <c r="AN146" i="4"/>
  <c r="AT146" i="4" s="1"/>
  <c r="AK146" i="4"/>
  <c r="AQ146" i="4" s="1"/>
  <c r="AL146" i="4"/>
  <c r="AR146" i="4" s="1"/>
  <c r="AI146" i="4"/>
  <c r="AO146" i="4" s="1"/>
  <c r="AL77" i="4"/>
  <c r="AR77" i="4" s="1"/>
  <c r="AI77" i="4"/>
  <c r="AO77" i="4" s="1"/>
  <c r="AJ77" i="4"/>
  <c r="AP77" i="4" s="1"/>
  <c r="AM77" i="4"/>
  <c r="AS77" i="4" s="1"/>
  <c r="AN77" i="4"/>
  <c r="AT77" i="4" s="1"/>
  <c r="AK77" i="4"/>
  <c r="AQ77" i="4" s="1"/>
  <c r="AJ92" i="4"/>
  <c r="AP92" i="4" s="1"/>
  <c r="AN92" i="4"/>
  <c r="AT92" i="4" s="1"/>
  <c r="AK209" i="4"/>
  <c r="AQ209" i="4" s="1"/>
  <c r="AL209" i="4"/>
  <c r="AR209" i="4" s="1"/>
  <c r="AI209" i="4"/>
  <c r="AO209" i="4" s="1"/>
  <c r="AJ209" i="4"/>
  <c r="AP209" i="4" s="1"/>
  <c r="AM209" i="4"/>
  <c r="AS209" i="4" s="1"/>
  <c r="AN209" i="4"/>
  <c r="AT209" i="4" s="1"/>
  <c r="AN45" i="4"/>
  <c r="AT45" i="4" s="1"/>
  <c r="AK210" i="4"/>
  <c r="AQ210" i="4" s="1"/>
  <c r="AI92" i="4"/>
  <c r="AO92" i="4" s="1"/>
  <c r="AM219" i="4"/>
  <c r="AS219" i="4" s="1"/>
  <c r="AV79" i="4" l="1"/>
  <c r="AZ79" i="4"/>
  <c r="AY79" i="4"/>
  <c r="BC79" i="4" s="1"/>
  <c r="O457" i="8" s="1" a="1"/>
  <c r="O457" i="8" s="1"/>
  <c r="P457" i="8" s="1"/>
  <c r="AY7" i="4"/>
  <c r="AZ48" i="4"/>
  <c r="AU82" i="4"/>
  <c r="AW7" i="4"/>
  <c r="AV74" i="4"/>
  <c r="AX82" i="4"/>
  <c r="AV82" i="4"/>
  <c r="AW82" i="4"/>
  <c r="AX7" i="4"/>
  <c r="AU7" i="4"/>
  <c r="AZ82" i="4"/>
  <c r="AY82" i="4"/>
  <c r="AV7" i="4"/>
  <c r="AZ7" i="4"/>
  <c r="AU48" i="4"/>
  <c r="AX48" i="4"/>
  <c r="AW48" i="4"/>
  <c r="AU291" i="4"/>
  <c r="AV48" i="4"/>
  <c r="AY48" i="4"/>
  <c r="AW206" i="4"/>
  <c r="AX269" i="4"/>
  <c r="AZ74" i="4"/>
  <c r="AV75" i="4"/>
  <c r="AV263" i="4"/>
  <c r="AX271" i="4"/>
  <c r="AX267" i="4"/>
  <c r="AZ269" i="4"/>
  <c r="AY269" i="4"/>
  <c r="AU267" i="4"/>
  <c r="AY265" i="4"/>
  <c r="AU269" i="4"/>
  <c r="AZ75" i="4"/>
  <c r="AZ271" i="4"/>
  <c r="AW271" i="4"/>
  <c r="AY271" i="4"/>
  <c r="AY263" i="4"/>
  <c r="AU271" i="4"/>
  <c r="AZ263" i="4"/>
  <c r="AZ206" i="4"/>
  <c r="AU263" i="4"/>
  <c r="AZ265" i="4"/>
  <c r="AV265" i="4"/>
  <c r="AW265" i="4"/>
  <c r="AV271" i="4"/>
  <c r="AV269" i="4"/>
  <c r="AY267" i="4"/>
  <c r="AZ267" i="4"/>
  <c r="AW269" i="4"/>
  <c r="AX265" i="4"/>
  <c r="AW263" i="4"/>
  <c r="AV267" i="4"/>
  <c r="AX263" i="4"/>
  <c r="AY74" i="4"/>
  <c r="AU74" i="4"/>
  <c r="AU206" i="4"/>
  <c r="AV291" i="4"/>
  <c r="AX74" i="4"/>
  <c r="AX67" i="4"/>
  <c r="AZ186" i="4"/>
  <c r="AV16" i="4"/>
  <c r="AY16" i="4"/>
  <c r="AZ291" i="4"/>
  <c r="AU16" i="4"/>
  <c r="AU215" i="4"/>
  <c r="AY160" i="4"/>
  <c r="AY53" i="4"/>
  <c r="AX215" i="4"/>
  <c r="AZ16" i="4"/>
  <c r="AV160" i="4"/>
  <c r="AY215" i="4"/>
  <c r="AZ160" i="4"/>
  <c r="AX160" i="4"/>
  <c r="AW160" i="4"/>
  <c r="AZ53" i="4"/>
  <c r="AW16" i="4"/>
  <c r="AU160" i="4"/>
  <c r="AX16" i="4"/>
  <c r="AW286" i="4"/>
  <c r="AV53" i="4"/>
  <c r="AW53" i="4"/>
  <c r="AU53" i="4"/>
  <c r="AU286" i="4"/>
  <c r="AZ215" i="4"/>
  <c r="AX232" i="4"/>
  <c r="AY189" i="4"/>
  <c r="AX53" i="4"/>
  <c r="AX186" i="4"/>
  <c r="AW215" i="4"/>
  <c r="AV186" i="4"/>
  <c r="AY232" i="4"/>
  <c r="AV215" i="4"/>
  <c r="AW232" i="4"/>
  <c r="AZ232" i="4"/>
  <c r="AX191" i="4"/>
  <c r="AV232" i="4"/>
  <c r="AU232" i="4"/>
  <c r="AZ189" i="4"/>
  <c r="AU186" i="4"/>
  <c r="AW186" i="4"/>
  <c r="AY186" i="4"/>
  <c r="AW191" i="4"/>
  <c r="AX75" i="4"/>
  <c r="AX286" i="4"/>
  <c r="AX189" i="4"/>
  <c r="AW74" i="4"/>
  <c r="AU265" i="4"/>
  <c r="AY206" i="4"/>
  <c r="AZ286" i="4"/>
  <c r="AW267" i="4"/>
  <c r="AY291" i="4"/>
  <c r="AY75" i="4"/>
  <c r="AX291" i="4"/>
  <c r="AY191" i="4"/>
  <c r="AW75" i="4"/>
  <c r="AX206" i="4"/>
  <c r="AY286" i="4"/>
  <c r="AU75" i="4"/>
  <c r="AV286" i="4"/>
  <c r="AV206" i="4"/>
  <c r="AU191" i="4"/>
  <c r="AW291" i="4"/>
  <c r="AV191" i="4"/>
  <c r="AZ191" i="4"/>
  <c r="AR253" i="4"/>
  <c r="AZ253" i="4" s="1"/>
  <c r="AO35" i="4"/>
  <c r="AS35" i="4"/>
  <c r="AQ220" i="4"/>
  <c r="AW220" i="4" s="1"/>
  <c r="AR90" i="4"/>
  <c r="AY90" i="4" s="1"/>
  <c r="AQ254" i="4"/>
  <c r="AU254" i="4" s="1"/>
  <c r="AX93" i="4"/>
  <c r="AR93" i="4"/>
  <c r="AV93" i="4" s="1"/>
  <c r="AU93" i="4"/>
  <c r="AP93" i="4"/>
  <c r="AW93" i="4" s="1"/>
  <c r="AU189" i="4"/>
  <c r="AV142" i="4"/>
  <c r="AW61" i="4"/>
  <c r="AW189" i="4"/>
  <c r="AV189" i="4"/>
  <c r="AV61" i="4"/>
  <c r="AY61" i="4"/>
  <c r="AX61" i="4"/>
  <c r="AW161" i="4"/>
  <c r="AU127" i="4"/>
  <c r="AU61" i="4"/>
  <c r="AY115" i="4"/>
  <c r="AZ61" i="4"/>
  <c r="AW147" i="4"/>
  <c r="AU119" i="4"/>
  <c r="AV161" i="4"/>
  <c r="AX167" i="4"/>
  <c r="AZ161" i="4"/>
  <c r="AY147" i="4"/>
  <c r="AV147" i="4"/>
  <c r="AX158" i="4"/>
  <c r="AX147" i="4"/>
  <c r="AZ147" i="4"/>
  <c r="AU142" i="4"/>
  <c r="AU157" i="4"/>
  <c r="AY161" i="4"/>
  <c r="AU147" i="4"/>
  <c r="AX157" i="4"/>
  <c r="AY107" i="4"/>
  <c r="AV157" i="4"/>
  <c r="AW142" i="4"/>
  <c r="AY158" i="4"/>
  <c r="AY167" i="4"/>
  <c r="AV158" i="4"/>
  <c r="AU158" i="4"/>
  <c r="AZ158" i="4"/>
  <c r="AW158" i="4"/>
  <c r="AX142" i="4"/>
  <c r="AY142" i="4"/>
  <c r="AZ167" i="4"/>
  <c r="AW167" i="4"/>
  <c r="AV167" i="4"/>
  <c r="AZ157" i="4"/>
  <c r="AZ142" i="4"/>
  <c r="AY157" i="4"/>
  <c r="AU167" i="4"/>
  <c r="AW157" i="4"/>
  <c r="AX161" i="4"/>
  <c r="AU107" i="4"/>
  <c r="AU161" i="4"/>
  <c r="AZ119" i="4"/>
  <c r="AU202" i="4"/>
  <c r="AV95" i="4"/>
  <c r="BC95" i="4" s="1"/>
  <c r="O553" i="8" s="1" a="1"/>
  <c r="O553" i="8" s="1"/>
  <c r="P553" i="8" s="1"/>
  <c r="AU95" i="4"/>
  <c r="AV169" i="4"/>
  <c r="AZ107" i="4"/>
  <c r="AY114" i="4"/>
  <c r="AV115" i="4"/>
  <c r="AY159" i="4"/>
  <c r="AW95" i="4"/>
  <c r="AZ169" i="4"/>
  <c r="AW119" i="4"/>
  <c r="AW107" i="4"/>
  <c r="AW114" i="4"/>
  <c r="AX115" i="4"/>
  <c r="AV107" i="4"/>
  <c r="AU114" i="4"/>
  <c r="AX107" i="4"/>
  <c r="AW115" i="4"/>
  <c r="AX119" i="4"/>
  <c r="AY95" i="4"/>
  <c r="AZ95" i="4"/>
  <c r="AV114" i="4"/>
  <c r="AZ115" i="4"/>
  <c r="AU115" i="4"/>
  <c r="AZ114" i="4"/>
  <c r="AV119" i="4"/>
  <c r="AY169" i="4"/>
  <c r="AW268" i="4"/>
  <c r="BD208" i="4"/>
  <c r="O1230" i="8" s="1" a="1"/>
  <c r="O1230" i="8" s="1"/>
  <c r="P1230" i="8" s="1"/>
  <c r="AZ201" i="4"/>
  <c r="AW201" i="4"/>
  <c r="AU21" i="4"/>
  <c r="AU33" i="4"/>
  <c r="AV201" i="4"/>
  <c r="AU201" i="4"/>
  <c r="AU29" i="4"/>
  <c r="AV31" i="4"/>
  <c r="AY234" i="4"/>
  <c r="AY201" i="4"/>
  <c r="AX201" i="4"/>
  <c r="AZ234" i="4"/>
  <c r="AZ31" i="4"/>
  <c r="AX33" i="4"/>
  <c r="AW234" i="4"/>
  <c r="AU31" i="4"/>
  <c r="AX31" i="4"/>
  <c r="AY31" i="4"/>
  <c r="AV234" i="4"/>
  <c r="AW31" i="4"/>
  <c r="AZ33" i="4"/>
  <c r="AW29" i="4"/>
  <c r="AU234" i="4"/>
  <c r="AY33" i="4"/>
  <c r="AX29" i="4"/>
  <c r="AW33" i="4"/>
  <c r="AV33" i="4"/>
  <c r="AX21" i="4"/>
  <c r="AY29" i="4"/>
  <c r="AX234" i="4"/>
  <c r="AV29" i="4"/>
  <c r="AZ29" i="4"/>
  <c r="AW251" i="4"/>
  <c r="AY21" i="4"/>
  <c r="AX268" i="4"/>
  <c r="AZ21" i="4"/>
  <c r="AV268" i="4"/>
  <c r="AZ268" i="4"/>
  <c r="AV58" i="4"/>
  <c r="AU268" i="4"/>
  <c r="AW21" i="4"/>
  <c r="AY268" i="4"/>
  <c r="AX211" i="4"/>
  <c r="AZ58" i="4"/>
  <c r="AV21" i="4"/>
  <c r="AV183" i="4"/>
  <c r="AX114" i="4"/>
  <c r="AU97" i="4"/>
  <c r="AY119" i="4"/>
  <c r="AZ251" i="4"/>
  <c r="AW211" i="4"/>
  <c r="AU211" i="4"/>
  <c r="AV211" i="4"/>
  <c r="AW97" i="4"/>
  <c r="AZ97" i="4"/>
  <c r="AU251" i="4"/>
  <c r="AY211" i="4"/>
  <c r="AZ211" i="4"/>
  <c r="AV251" i="4"/>
  <c r="AY97" i="4"/>
  <c r="AV97" i="4"/>
  <c r="AX97" i="4"/>
  <c r="AY251" i="4"/>
  <c r="AU159" i="4"/>
  <c r="AW58" i="4"/>
  <c r="AX251" i="4"/>
  <c r="AY58" i="4"/>
  <c r="AZ159" i="4"/>
  <c r="AY83" i="4"/>
  <c r="AU58" i="4"/>
  <c r="AX159" i="4"/>
  <c r="AV159" i="4"/>
  <c r="AW159" i="4"/>
  <c r="AY125" i="4"/>
  <c r="AW83" i="4"/>
  <c r="AY154" i="4"/>
  <c r="AX83" i="4"/>
  <c r="AZ83" i="4"/>
  <c r="AU83" i="4"/>
  <c r="AY238" i="4"/>
  <c r="AV154" i="4"/>
  <c r="AX154" i="4"/>
  <c r="AV83" i="4"/>
  <c r="AU154" i="4"/>
  <c r="AZ154" i="4"/>
  <c r="AX58" i="4"/>
  <c r="AW154" i="4"/>
  <c r="AZ238" i="4"/>
  <c r="AV238" i="4"/>
  <c r="AV125" i="4"/>
  <c r="AX238" i="4"/>
  <c r="AZ125" i="4"/>
  <c r="AZ19" i="4"/>
  <c r="AU255" i="4"/>
  <c r="AW238" i="4"/>
  <c r="AU125" i="4"/>
  <c r="AW125" i="4"/>
  <c r="AX125" i="4"/>
  <c r="AW225" i="4"/>
  <c r="AU243" i="4"/>
  <c r="AU238" i="4"/>
  <c r="AV36" i="4"/>
  <c r="AU225" i="4"/>
  <c r="AZ224" i="4"/>
  <c r="AX36" i="4"/>
  <c r="AW36" i="4"/>
  <c r="AY36" i="4"/>
  <c r="AX225" i="4"/>
  <c r="BA108" i="4"/>
  <c r="O628" i="8" s="1" a="1"/>
  <c r="O628" i="8" s="1"/>
  <c r="AX224" i="4"/>
  <c r="AV225" i="4"/>
  <c r="AZ225" i="4"/>
  <c r="AU224" i="4"/>
  <c r="AY225" i="4"/>
  <c r="AU36" i="4"/>
  <c r="AW224" i="4"/>
  <c r="AV224" i="4"/>
  <c r="AZ36" i="4"/>
  <c r="BC105" i="4"/>
  <c r="O613" i="8" s="1" a="1"/>
  <c r="O613" i="8" s="1"/>
  <c r="P613" i="8" s="1"/>
  <c r="AY224" i="4"/>
  <c r="AV243" i="4"/>
  <c r="AW255" i="4"/>
  <c r="AX243" i="4"/>
  <c r="AV255" i="4"/>
  <c r="AZ255" i="4"/>
  <c r="AY255" i="4"/>
  <c r="AW243" i="4"/>
  <c r="BE121" i="4"/>
  <c r="O711" i="8" s="1" a="1"/>
  <c r="O711" i="8" s="1"/>
  <c r="P711" i="8" s="1"/>
  <c r="AY243" i="4"/>
  <c r="AX255" i="4"/>
  <c r="AZ243" i="4"/>
  <c r="BF137" i="4"/>
  <c r="O806" i="8" s="1" a="1"/>
  <c r="O806" i="8" s="1"/>
  <c r="P806" i="8" s="1"/>
  <c r="BD121" i="4"/>
  <c r="O708" i="8" s="1" a="1"/>
  <c r="O708" i="8" s="1"/>
  <c r="BB121" i="4"/>
  <c r="O707" i="8" s="1" a="1"/>
  <c r="O707" i="8" s="1"/>
  <c r="P707" i="8" s="1"/>
  <c r="BF121" i="4"/>
  <c r="O710" i="8" s="1" a="1"/>
  <c r="O710" i="8" s="1"/>
  <c r="P710" i="8" s="1"/>
  <c r="BA121" i="4"/>
  <c r="O706" i="8" s="1" a="1"/>
  <c r="O706" i="8" s="1"/>
  <c r="P706" i="8" s="1"/>
  <c r="BC121" i="4"/>
  <c r="O709" i="8" s="1" a="1"/>
  <c r="O709" i="8" s="1"/>
  <c r="P709" i="8" s="1"/>
  <c r="BF128" i="4"/>
  <c r="O752" i="8" s="1" a="1"/>
  <c r="O752" i="8" s="1"/>
  <c r="P752" i="8" s="1"/>
  <c r="AZ76" i="4"/>
  <c r="AZ87" i="4"/>
  <c r="AW87" i="4"/>
  <c r="BC135" i="4"/>
  <c r="O793" i="8" s="1" a="1"/>
  <c r="O793" i="8" s="1"/>
  <c r="BE136" i="4"/>
  <c r="O801" i="8" s="1" a="1"/>
  <c r="O801" i="8" s="1"/>
  <c r="P801" i="8" s="1"/>
  <c r="BE128" i="4"/>
  <c r="O753" i="8" s="1" a="1"/>
  <c r="O753" i="8" s="1"/>
  <c r="P753" i="8" s="1"/>
  <c r="BE170" i="4"/>
  <c r="O1005" i="8" s="1" a="1"/>
  <c r="O1005" i="8" s="1"/>
  <c r="P1005" i="8" s="1"/>
  <c r="AU103" i="4"/>
  <c r="BC129" i="4"/>
  <c r="O757" i="8" s="1" a="1"/>
  <c r="O757" i="8" s="1"/>
  <c r="P757" i="8" s="1"/>
  <c r="BE104" i="4"/>
  <c r="O609" i="8" s="1" a="1"/>
  <c r="O609" i="8" s="1"/>
  <c r="P609" i="8" s="1"/>
  <c r="BF164" i="4"/>
  <c r="O968" i="8" s="1" a="1"/>
  <c r="O968" i="8" s="1"/>
  <c r="P968" i="8" s="1"/>
  <c r="AU87" i="4"/>
  <c r="BB164" i="4"/>
  <c r="O965" i="8" s="1" a="1"/>
  <c r="O965" i="8" s="1"/>
  <c r="P965" i="8" s="1"/>
  <c r="BD106" i="4"/>
  <c r="O618" i="8" s="1" a="1"/>
  <c r="O618" i="8" s="1"/>
  <c r="P618" i="8" s="1"/>
  <c r="BA128" i="4"/>
  <c r="O748" i="8" s="1" a="1"/>
  <c r="O748" i="8" s="1"/>
  <c r="AZ139" i="4"/>
  <c r="BB128" i="4"/>
  <c r="O749" i="8" s="1" a="1"/>
  <c r="O749" i="8" s="1"/>
  <c r="P749" i="8" s="1"/>
  <c r="AY163" i="4"/>
  <c r="AU139" i="4"/>
  <c r="AX127" i="4"/>
  <c r="BF136" i="4"/>
  <c r="O800" i="8" s="1" a="1"/>
  <c r="O800" i="8" s="1"/>
  <c r="P800" i="8" s="1"/>
  <c r="BD120" i="4"/>
  <c r="O702" i="8" s="1" a="1"/>
  <c r="O702" i="8" s="1"/>
  <c r="P702" i="8" s="1"/>
  <c r="AX139" i="4"/>
  <c r="AW139" i="4"/>
  <c r="AX87" i="4"/>
  <c r="BC128" i="4"/>
  <c r="O751" i="8" s="1" a="1"/>
  <c r="O751" i="8" s="1"/>
  <c r="AY139" i="4"/>
  <c r="AY87" i="4"/>
  <c r="AY103" i="4"/>
  <c r="BD128" i="4"/>
  <c r="O750" i="8" s="1" a="1"/>
  <c r="O750" i="8" s="1"/>
  <c r="P750" i="8" s="1"/>
  <c r="AZ127" i="4"/>
  <c r="BF169" i="4"/>
  <c r="O998" i="8" s="1" a="1"/>
  <c r="O998" i="8" s="1"/>
  <c r="P998" i="8" s="1"/>
  <c r="AW127" i="4"/>
  <c r="BE132" i="4"/>
  <c r="O777" i="8" s="1" a="1"/>
  <c r="O777" i="8" s="1"/>
  <c r="P777" i="8" s="1"/>
  <c r="AY127" i="4"/>
  <c r="AV127" i="4"/>
  <c r="BF84" i="4"/>
  <c r="O488" i="8" s="1" a="1"/>
  <c r="O488" i="8" s="1"/>
  <c r="P488" i="8" s="1"/>
  <c r="BC72" i="4"/>
  <c r="O415" i="8" s="1" a="1"/>
  <c r="O415" i="8" s="1"/>
  <c r="BB287" i="4"/>
  <c r="O1703" i="8" s="1" a="1"/>
  <c r="O1703" i="8" s="1"/>
  <c r="P1703" i="8" s="1"/>
  <c r="BD190" i="4"/>
  <c r="O1122" i="8" s="1" a="1"/>
  <c r="O1122" i="8" s="1"/>
  <c r="AW77" i="4"/>
  <c r="BC143" i="4"/>
  <c r="O841" i="8" s="1" a="1"/>
  <c r="O841" i="8" s="1"/>
  <c r="P841" i="8" s="1"/>
  <c r="BF144" i="4"/>
  <c r="O848" i="8" s="1" a="1"/>
  <c r="O848" i="8" s="1"/>
  <c r="P848" i="8" s="1"/>
  <c r="AX89" i="4"/>
  <c r="BB79" i="4"/>
  <c r="O455" i="8" s="1" a="1"/>
  <c r="O455" i="8" s="1"/>
  <c r="P455" i="8" s="1"/>
  <c r="AW76" i="4"/>
  <c r="AU67" i="4"/>
  <c r="AU73" i="4"/>
  <c r="AV146" i="4"/>
  <c r="AV78" i="4"/>
  <c r="BB212" i="4"/>
  <c r="O1253" i="8" s="1" a="1"/>
  <c r="O1253" i="8" s="1"/>
  <c r="P1253" i="8" s="1"/>
  <c r="BA88" i="4"/>
  <c r="O508" i="8" s="1" a="1"/>
  <c r="O508" i="8" s="1"/>
  <c r="P508" i="8" s="1"/>
  <c r="AY78" i="4"/>
  <c r="BF155" i="4"/>
  <c r="O914" i="8" s="1" a="1"/>
  <c r="O914" i="8" s="1"/>
  <c r="P914" i="8" s="1"/>
  <c r="AV67" i="4"/>
  <c r="BB88" i="4"/>
  <c r="O509" i="8" s="1" a="1"/>
  <c r="O509" i="8" s="1"/>
  <c r="P509" i="8" s="1"/>
  <c r="BB144" i="4"/>
  <c r="O845" i="8" s="1" a="1"/>
  <c r="O845" i="8" s="1"/>
  <c r="P845" i="8" s="1"/>
  <c r="AZ67" i="4"/>
  <c r="BF56" i="4"/>
  <c r="O320" i="8" s="1" a="1"/>
  <c r="O320" i="8" s="1"/>
  <c r="P320" i="8" s="1"/>
  <c r="BE216" i="4"/>
  <c r="O1281" i="8" s="1" a="1"/>
  <c r="O1281" i="8" s="1"/>
  <c r="P1281" i="8" s="1"/>
  <c r="BB182" i="4"/>
  <c r="O1073" i="8" s="1" a="1"/>
  <c r="O1073" i="8" s="1"/>
  <c r="P1073" i="8" s="1"/>
  <c r="BB72" i="4"/>
  <c r="O413" i="8" s="1" a="1"/>
  <c r="O413" i="8" s="1"/>
  <c r="P413" i="8" s="1"/>
  <c r="BF72" i="4"/>
  <c r="O416" i="8" s="1" a="1"/>
  <c r="O416" i="8" s="1"/>
  <c r="P416" i="8" s="1"/>
  <c r="BE79" i="4"/>
  <c r="O459" i="8" s="1" a="1"/>
  <c r="O459" i="8" s="1"/>
  <c r="BC144" i="4"/>
  <c r="O847" i="8" s="1" a="1"/>
  <c r="O847" i="8" s="1"/>
  <c r="P847" i="8" s="1"/>
  <c r="BE88" i="4"/>
  <c r="O513" i="8" s="1" a="1"/>
  <c r="O513" i="8" s="1"/>
  <c r="P513" i="8" s="1"/>
  <c r="BB214" i="4"/>
  <c r="O1265" i="8" s="1" a="1"/>
  <c r="O1265" i="8" s="1"/>
  <c r="P1265" i="8" s="1"/>
  <c r="BF180" i="4"/>
  <c r="O1064" i="8" s="1" a="1"/>
  <c r="O1064" i="8" s="1"/>
  <c r="P1064" i="8" s="1"/>
  <c r="AY73" i="4"/>
  <c r="BA144" i="4"/>
  <c r="O844" i="8" s="1" a="1"/>
  <c r="O844" i="8" s="1"/>
  <c r="P844" i="8" s="1"/>
  <c r="BC52" i="4"/>
  <c r="O295" i="8" s="1" a="1"/>
  <c r="O295" i="8" s="1"/>
  <c r="P295" i="8" s="1"/>
  <c r="AZ78" i="4"/>
  <c r="BC188" i="4"/>
  <c r="O1111" i="8" s="1" a="1"/>
  <c r="O1111" i="8" s="1"/>
  <c r="P1111" i="8" s="1"/>
  <c r="BD144" i="4"/>
  <c r="O846" i="8" s="1" a="1"/>
  <c r="O846" i="8" s="1"/>
  <c r="P846" i="8" s="1"/>
  <c r="BD72" i="4"/>
  <c r="O414" i="8" s="1" a="1"/>
  <c r="O414" i="8" s="1"/>
  <c r="P414" i="8" s="1"/>
  <c r="AZ73" i="4"/>
  <c r="AX76" i="4"/>
  <c r="BE96" i="4"/>
  <c r="O561" i="8" s="1" a="1"/>
  <c r="O561" i="8" s="1"/>
  <c r="P561" i="8" s="1"/>
  <c r="AW213" i="4"/>
  <c r="AX73" i="4"/>
  <c r="BA72" i="4"/>
  <c r="O412" i="8" s="1" a="1"/>
  <c r="O412" i="8" s="1"/>
  <c r="P412" i="8" s="1"/>
  <c r="BE144" i="4"/>
  <c r="O849" i="8" s="1" a="1"/>
  <c r="O849" i="8" s="1"/>
  <c r="BD218" i="4"/>
  <c r="O1290" i="8" s="1" a="1"/>
  <c r="O1290" i="8" s="1"/>
  <c r="P1290" i="8" s="1"/>
  <c r="AW67" i="4"/>
  <c r="BF79" i="4"/>
  <c r="O458" i="8" s="1" a="1"/>
  <c r="O458" i="8" s="1"/>
  <c r="P458" i="8" s="1"/>
  <c r="BB71" i="4"/>
  <c r="O407" i="8" s="1" a="1"/>
  <c r="O407" i="8" s="1"/>
  <c r="P407" i="8" s="1"/>
  <c r="AU76" i="4"/>
  <c r="AX146" i="4"/>
  <c r="AU78" i="4"/>
  <c r="BF185" i="4"/>
  <c r="O1094" i="8" s="1" a="1"/>
  <c r="O1094" i="8" s="1"/>
  <c r="P1094" i="8" s="1"/>
  <c r="AW73" i="4"/>
  <c r="BD79" i="4"/>
  <c r="O456" i="8" s="1" a="1"/>
  <c r="O456" i="8" s="1"/>
  <c r="P456" i="8" s="1"/>
  <c r="AW146" i="4"/>
  <c r="AZ146" i="4"/>
  <c r="BC88" i="4"/>
  <c r="O511" i="8" s="1" a="1"/>
  <c r="O511" i="8" s="1"/>
  <c r="P511" i="8" s="1"/>
  <c r="BE72" i="4"/>
  <c r="O417" i="8" s="1" a="1"/>
  <c r="O417" i="8" s="1"/>
  <c r="P417" i="8" s="1"/>
  <c r="BA79" i="4"/>
  <c r="O454" i="8" s="1" a="1"/>
  <c r="O454" i="8" s="1"/>
  <c r="P454" i="8" s="1"/>
  <c r="AU146" i="4"/>
  <c r="AY76" i="4"/>
  <c r="AX78" i="4"/>
  <c r="AV76" i="4"/>
  <c r="AY146" i="4"/>
  <c r="AW78" i="4"/>
  <c r="BF182" i="4"/>
  <c r="O1076" i="8" s="1" a="1"/>
  <c r="O1076" i="8" s="1"/>
  <c r="P1076" i="8" s="1"/>
  <c r="BD88" i="4"/>
  <c r="O510" i="8" s="1" a="1"/>
  <c r="O510" i="8" s="1"/>
  <c r="P510" i="8" s="1"/>
  <c r="AY67" i="4"/>
  <c r="BF88" i="4"/>
  <c r="O512" i="8" s="1" a="1"/>
  <c r="O512" i="8" s="1"/>
  <c r="P512" i="8" s="1"/>
  <c r="BC279" i="4"/>
  <c r="O1657" i="8" s="1" a="1"/>
  <c r="O1657" i="8" s="1"/>
  <c r="P1657" i="8" s="1"/>
  <c r="BA272" i="4"/>
  <c r="O1612" i="8" s="1" a="1"/>
  <c r="O1612" i="8" s="1"/>
  <c r="P1612" i="8" s="1"/>
  <c r="AX262" i="4"/>
  <c r="BD153" i="4"/>
  <c r="O900" i="8" s="1" a="1"/>
  <c r="O900" i="8" s="1"/>
  <c r="P900" i="8" s="1"/>
  <c r="BD118" i="4"/>
  <c r="O690" i="8" s="1" a="1"/>
  <c r="O690" i="8" s="1"/>
  <c r="BD287" i="4"/>
  <c r="O1704" i="8" s="1" a="1"/>
  <c r="O1704" i="8" s="1"/>
  <c r="P1704" i="8" s="1"/>
  <c r="BA181" i="4"/>
  <c r="O1066" i="8" s="1" a="1"/>
  <c r="O1066" i="8" s="1"/>
  <c r="P1066" i="8" s="1"/>
  <c r="BC216" i="4"/>
  <c r="O1279" i="8" s="1" a="1"/>
  <c r="O1279" i="8" s="1"/>
  <c r="AW210" i="4"/>
  <c r="AY156" i="4"/>
  <c r="AZ59" i="4"/>
  <c r="BB275" i="4"/>
  <c r="O1631" i="8" s="1" a="1"/>
  <c r="O1631" i="8" s="1"/>
  <c r="P1631" i="8" s="1"/>
  <c r="AW288" i="4"/>
  <c r="AU134" i="4"/>
  <c r="AV68" i="4"/>
  <c r="AZ289" i="4"/>
  <c r="AW69" i="4"/>
  <c r="BF276" i="4"/>
  <c r="O1640" i="8" s="1" a="1"/>
  <c r="O1640" i="8" s="1"/>
  <c r="P1640" i="8" s="1"/>
  <c r="BF116" i="4"/>
  <c r="O680" i="8" s="1" a="1"/>
  <c r="O680" i="8" s="1"/>
  <c r="P680" i="8" s="1"/>
  <c r="BA99" i="4"/>
  <c r="O574" i="8" s="1" a="1"/>
  <c r="O574" i="8" s="1"/>
  <c r="BA172" i="4"/>
  <c r="O1012" i="8" s="1" a="1"/>
  <c r="O1012" i="8" s="1"/>
  <c r="P1012" i="8" s="1"/>
  <c r="BA54" i="4"/>
  <c r="O304" i="8" s="1" a="1"/>
  <c r="O304" i="8" s="1"/>
  <c r="P304" i="8" s="1"/>
  <c r="AW92" i="4"/>
  <c r="AZ209" i="4"/>
  <c r="AZ65" i="4"/>
  <c r="AW219" i="4"/>
  <c r="AZ262" i="4"/>
  <c r="AZ89" i="4"/>
  <c r="AZ70" i="4"/>
  <c r="AW126" i="4"/>
  <c r="AU174" i="4"/>
  <c r="BF153" i="4"/>
  <c r="O902" i="8" s="1" a="1"/>
  <c r="O902" i="8" s="1"/>
  <c r="P902" i="8" s="1"/>
  <c r="BC55" i="4"/>
  <c r="O313" i="8" s="1" a="1"/>
  <c r="O313" i="8" s="1"/>
  <c r="P313" i="8" s="1"/>
  <c r="AZ103" i="4"/>
  <c r="BD64" i="4"/>
  <c r="O366" i="8" s="1" a="1"/>
  <c r="O366" i="8" s="1"/>
  <c r="P366" i="8" s="1"/>
  <c r="AU178" i="4"/>
  <c r="AU177" i="4"/>
  <c r="AX91" i="4"/>
  <c r="AX187" i="4"/>
  <c r="AX270" i="4"/>
  <c r="BE275" i="4"/>
  <c r="O1635" i="8" s="1" a="1"/>
  <c r="O1635" i="8" s="1"/>
  <c r="P1635" i="8" s="1"/>
  <c r="BD217" i="4"/>
  <c r="O1284" i="8" s="1" a="1"/>
  <c r="O1284" i="8" s="1"/>
  <c r="P1284" i="8" s="1"/>
  <c r="BD132" i="4"/>
  <c r="O774" i="8" s="1" a="1"/>
  <c r="O774" i="8" s="1"/>
  <c r="P774" i="8" s="1"/>
  <c r="BC148" i="4"/>
  <c r="O871" i="8" s="1" a="1"/>
  <c r="O871" i="8" s="1"/>
  <c r="P871" i="8" s="1"/>
  <c r="BF97" i="4"/>
  <c r="O566" i="8" s="1" a="1"/>
  <c r="O566" i="8" s="1"/>
  <c r="P566" i="8" s="1"/>
  <c r="BF124" i="4"/>
  <c r="O728" i="8" s="1" a="1"/>
  <c r="O728" i="8" s="1"/>
  <c r="P728" i="8" s="1"/>
  <c r="BF106" i="4"/>
  <c r="O620" i="8" s="1" a="1"/>
  <c r="O620" i="8" s="1"/>
  <c r="P620" i="8" s="1"/>
  <c r="BA137" i="4"/>
  <c r="O802" i="8" s="1" a="1"/>
  <c r="O802" i="8" s="1"/>
  <c r="P802" i="8" s="1"/>
  <c r="AW194" i="4"/>
  <c r="AX141" i="4"/>
  <c r="AW163" i="4"/>
  <c r="BE185" i="4"/>
  <c r="O1095" i="8" s="1" a="1"/>
  <c r="O1095" i="8" s="1"/>
  <c r="P1095" i="8" s="1"/>
  <c r="BB190" i="4"/>
  <c r="O1121" i="8" s="1" a="1"/>
  <c r="O1121" i="8" s="1"/>
  <c r="BA214" i="4"/>
  <c r="O1264" i="8" s="1" a="1"/>
  <c r="O1264" i="8" s="1"/>
  <c r="BC155" i="4"/>
  <c r="O913" i="8" s="1" a="1"/>
  <c r="O913" i="8" s="1"/>
  <c r="P913" i="8" s="1"/>
  <c r="BF212" i="4"/>
  <c r="O1256" i="8" s="1" a="1"/>
  <c r="O1256" i="8" s="1"/>
  <c r="P1256" i="8" s="1"/>
  <c r="BD170" i="4"/>
  <c r="O1002" i="8" s="1" a="1"/>
  <c r="O1002" i="8" s="1"/>
  <c r="P1002" i="8" s="1"/>
  <c r="BA179" i="4"/>
  <c r="O1054" i="8" s="1" a="1"/>
  <c r="O1054" i="8" s="1"/>
  <c r="BD57" i="4"/>
  <c r="O324" i="8" s="1" a="1"/>
  <c r="O324" i="8" s="1"/>
  <c r="P324" i="8" s="1"/>
  <c r="BE55" i="4"/>
  <c r="O315" i="8" s="1" a="1"/>
  <c r="O315" i="8" s="1"/>
  <c r="P315" i="8" s="1"/>
  <c r="BC278" i="4"/>
  <c r="O1651" i="8" s="1" a="1"/>
  <c r="O1651" i="8" s="1"/>
  <c r="P1651" i="8" s="1"/>
  <c r="BA171" i="4"/>
  <c r="O1006" i="8" s="1" a="1"/>
  <c r="O1006" i="8" s="1"/>
  <c r="P1006" i="8" s="1"/>
  <c r="BB129" i="4"/>
  <c r="O755" i="8" s="1" a="1"/>
  <c r="O755" i="8" s="1"/>
  <c r="P755" i="8" s="1"/>
  <c r="BE193" i="4"/>
  <c r="O1143" i="8" s="1" a="1"/>
  <c r="O1143" i="8" s="1"/>
  <c r="P1143" i="8" s="1"/>
  <c r="AU102" i="4"/>
  <c r="AZ123" i="4"/>
  <c r="AU138" i="4"/>
  <c r="BA112" i="4"/>
  <c r="O652" i="8" s="1" a="1"/>
  <c r="O652" i="8" s="1"/>
  <c r="P652" i="8" s="1"/>
  <c r="BD117" i="4"/>
  <c r="O684" i="8" s="1" a="1"/>
  <c r="O684" i="8" s="1"/>
  <c r="P684" i="8" s="1"/>
  <c r="BF105" i="4"/>
  <c r="O614" i="8" s="1" a="1"/>
  <c r="O614" i="8" s="1"/>
  <c r="P614" i="8" s="1"/>
  <c r="BA168" i="4"/>
  <c r="O988" i="8" s="1" a="1"/>
  <c r="O988" i="8" s="1"/>
  <c r="P988" i="8" s="1"/>
  <c r="BF86" i="4"/>
  <c r="O500" i="8" s="1" a="1"/>
  <c r="O500" i="8" s="1"/>
  <c r="P500" i="8" s="1"/>
  <c r="BB111" i="4"/>
  <c r="O647" i="8" s="1" a="1"/>
  <c r="O647" i="8" s="1"/>
  <c r="P647" i="8" s="1"/>
  <c r="BF110" i="4"/>
  <c r="O644" i="8" s="1" a="1"/>
  <c r="O644" i="8" s="1"/>
  <c r="P644" i="8" s="1"/>
  <c r="BC193" i="4"/>
  <c r="O1141" i="8" s="1" a="1"/>
  <c r="O1141" i="8" s="1"/>
  <c r="P1141" i="8" s="1"/>
  <c r="BA184" i="4"/>
  <c r="O1084" i="8" s="1" a="1"/>
  <c r="O1084" i="8" s="1"/>
  <c r="P1084" i="8" s="1"/>
  <c r="AW68" i="4"/>
  <c r="AU210" i="4"/>
  <c r="AY209" i="4"/>
  <c r="AV177" i="4"/>
  <c r="BE181" i="4"/>
  <c r="O1071" i="8" s="1" a="1"/>
  <c r="O1071" i="8" s="1"/>
  <c r="P1071" i="8" s="1"/>
  <c r="AZ92" i="4"/>
  <c r="AV102" i="4"/>
  <c r="AU219" i="4"/>
  <c r="AX134" i="4"/>
  <c r="AW262" i="4"/>
  <c r="AZ178" i="4"/>
  <c r="AX289" i="4"/>
  <c r="AZ126" i="4"/>
  <c r="AZ141" i="4"/>
  <c r="AW174" i="4"/>
  <c r="AW141" i="4"/>
  <c r="AV270" i="4"/>
  <c r="BF129" i="4"/>
  <c r="O758" i="8" s="1" a="1"/>
  <c r="O758" i="8" s="1"/>
  <c r="P758" i="8" s="1"/>
  <c r="AU277" i="4"/>
  <c r="BB110" i="4"/>
  <c r="O641" i="8" s="1" a="1"/>
  <c r="O641" i="8" s="1"/>
  <c r="P641" i="8" s="1"/>
  <c r="BB180" i="4"/>
  <c r="O1061" i="8" s="1" a="1"/>
  <c r="O1061" i="8" s="1"/>
  <c r="P1061" i="8" s="1"/>
  <c r="AY100" i="4"/>
  <c r="BF170" i="4"/>
  <c r="O1004" i="8" s="1" a="1"/>
  <c r="O1004" i="8" s="1"/>
  <c r="P1004" i="8" s="1"/>
  <c r="BF287" i="4"/>
  <c r="O1706" i="8" s="1" a="1"/>
  <c r="O1706" i="8" s="1"/>
  <c r="P1706" i="8" s="1"/>
  <c r="BD52" i="4"/>
  <c r="O294" i="8" s="1" a="1"/>
  <c r="O294" i="8" s="1"/>
  <c r="P294" i="8" s="1"/>
  <c r="BB118" i="4"/>
  <c r="BA180" i="4"/>
  <c r="O1060" i="8" s="1" a="1"/>
  <c r="O1060" i="8" s="1"/>
  <c r="P1060" i="8" s="1"/>
  <c r="BE272" i="4"/>
  <c r="O1617" i="8" s="1" a="1"/>
  <c r="O1617" i="8" s="1"/>
  <c r="P1617" i="8" s="1"/>
  <c r="BC168" i="4"/>
  <c r="AV103" i="4"/>
  <c r="BF190" i="4"/>
  <c r="O1124" i="8" s="1" a="1"/>
  <c r="O1124" i="8" s="1"/>
  <c r="BC84" i="4"/>
  <c r="O487" i="8" s="1" a="1"/>
  <c r="O487" i="8" s="1"/>
  <c r="P487" i="8" s="1"/>
  <c r="BB185" i="4"/>
  <c r="O1091" i="8" s="1" a="1"/>
  <c r="O1091" i="8" s="1"/>
  <c r="P1091" i="8" s="1"/>
  <c r="BF54" i="4"/>
  <c r="O308" i="8" s="1" a="1"/>
  <c r="O308" i="8" s="1"/>
  <c r="P308" i="8" s="1"/>
  <c r="BA193" i="4"/>
  <c r="O1138" i="8" s="1" a="1"/>
  <c r="O1138" i="8" s="1"/>
  <c r="P1138" i="8" s="1"/>
  <c r="BA118" i="4"/>
  <c r="BE179" i="4"/>
  <c r="BC124" i="4"/>
  <c r="O727" i="8" s="1" a="1"/>
  <c r="O727" i="8" s="1"/>
  <c r="BE84" i="4"/>
  <c r="O489" i="8" s="1" a="1"/>
  <c r="O489" i="8" s="1"/>
  <c r="P489" i="8" s="1"/>
  <c r="BE153" i="4"/>
  <c r="AY92" i="4"/>
  <c r="AU65" i="4"/>
  <c r="BE276" i="4"/>
  <c r="O1641" i="8" s="1" a="1"/>
  <c r="O1641" i="8" s="1"/>
  <c r="P1641" i="8" s="1"/>
  <c r="AY277" i="4"/>
  <c r="BD279" i="4"/>
  <c r="O1656" i="8" s="1" a="1"/>
  <c r="O1656" i="8" s="1"/>
  <c r="P1656" i="8" s="1"/>
  <c r="AU183" i="4"/>
  <c r="BD169" i="4"/>
  <c r="O996" i="8" s="1" a="1"/>
  <c r="O996" i="8" s="1"/>
  <c r="P996" i="8" s="1"/>
  <c r="BF171" i="4"/>
  <c r="O1010" i="8" s="1" a="1"/>
  <c r="O1010" i="8" s="1"/>
  <c r="P1010" i="8" s="1"/>
  <c r="BC71" i="4"/>
  <c r="O409" i="8" s="1" a="1"/>
  <c r="O409" i="8" s="1"/>
  <c r="P409" i="8" s="1"/>
  <c r="BD172" i="4"/>
  <c r="BA120" i="4"/>
  <c r="O700" i="8" s="1" a="1"/>
  <c r="O700" i="8" s="1"/>
  <c r="P700" i="8" s="1"/>
  <c r="BD171" i="4"/>
  <c r="BC164" i="4"/>
  <c r="O967" i="8" s="1" a="1"/>
  <c r="O967" i="8" s="1"/>
  <c r="P967" i="8" s="1"/>
  <c r="BF117" i="4"/>
  <c r="O686" i="8" s="1" a="1"/>
  <c r="O686" i="8" s="1"/>
  <c r="P686" i="8" s="1"/>
  <c r="BA95" i="4"/>
  <c r="O550" i="8" s="1" a="1"/>
  <c r="O550" i="8" s="1"/>
  <c r="P550" i="8" s="1"/>
  <c r="BA106" i="4"/>
  <c r="O616" i="8" s="1" a="1"/>
  <c r="O616" i="8" s="1"/>
  <c r="P616" i="8" s="1"/>
  <c r="BA104" i="4"/>
  <c r="O604" i="8" s="1" a="1"/>
  <c r="O604" i="8" s="1"/>
  <c r="P604" i="8" s="1"/>
  <c r="BB143" i="4"/>
  <c r="O839" i="8" s="1" a="1"/>
  <c r="O839" i="8" s="1"/>
  <c r="P839" i="8" s="1"/>
  <c r="AU194" i="4"/>
  <c r="AY194" i="4"/>
  <c r="BF218" i="4"/>
  <c r="O1292" i="8" s="1" a="1"/>
  <c r="O1292" i="8" s="1"/>
  <c r="P1292" i="8" s="1"/>
  <c r="BA117" i="4"/>
  <c r="O682" i="8" s="1" a="1"/>
  <c r="O682" i="8" s="1"/>
  <c r="P682" i="8" s="1"/>
  <c r="BA188" i="4"/>
  <c r="BE172" i="4"/>
  <c r="O1017" i="8" s="1" a="1"/>
  <c r="O1017" i="8" s="1"/>
  <c r="P1017" i="8" s="1"/>
  <c r="BA56" i="4"/>
  <c r="O316" i="8" s="1" a="1"/>
  <c r="O316" i="8" s="1"/>
  <c r="BC136" i="4"/>
  <c r="BE108" i="4"/>
  <c r="O633" i="8" s="1" a="1"/>
  <c r="O633" i="8" s="1"/>
  <c r="P633" i="8" s="1"/>
  <c r="BA143" i="4"/>
  <c r="O838" i="8" s="1" a="1"/>
  <c r="O838" i="8" s="1"/>
  <c r="P838" i="8" s="1"/>
  <c r="BE135" i="4"/>
  <c r="O795" i="8" s="1" a="1"/>
  <c r="O795" i="8" s="1"/>
  <c r="P795" i="8" s="1"/>
  <c r="BF99" i="4"/>
  <c r="O578" i="8" s="1" a="1"/>
  <c r="O578" i="8" s="1"/>
  <c r="P578" i="8" s="1"/>
  <c r="BA279" i="4"/>
  <c r="O1654" i="8" s="1" a="1"/>
  <c r="O1654" i="8" s="1"/>
  <c r="P1654" i="8" s="1"/>
  <c r="BC112" i="4"/>
  <c r="O655" i="8" s="1" a="1"/>
  <c r="O655" i="8" s="1"/>
  <c r="BB117" i="4"/>
  <c r="O683" i="8" s="1" a="1"/>
  <c r="O683" i="8" s="1"/>
  <c r="P683" i="8" s="1"/>
  <c r="AZ156" i="4"/>
  <c r="BE190" i="4"/>
  <c r="O1125" i="8" s="1" a="1"/>
  <c r="O1125" i="8" s="1"/>
  <c r="AW177" i="4"/>
  <c r="AX92" i="4"/>
  <c r="AV141" i="4"/>
  <c r="AU156" i="4"/>
  <c r="AX138" i="4"/>
  <c r="BF82" i="4"/>
  <c r="BB278" i="4"/>
  <c r="O1649" i="8" s="1" a="1"/>
  <c r="O1649" i="8" s="1"/>
  <c r="P1649" i="8" s="1"/>
  <c r="BC97" i="4"/>
  <c r="O565" i="8" s="1" a="1"/>
  <c r="O565" i="8" s="1"/>
  <c r="P565" i="8" s="1"/>
  <c r="BD97" i="4"/>
  <c r="O564" i="8" s="1" a="1"/>
  <c r="O564" i="8" s="1"/>
  <c r="P564" i="8" s="1"/>
  <c r="AU89" i="4"/>
  <c r="BD181" i="4"/>
  <c r="O1068" i="8" s="1" a="1"/>
  <c r="O1068" i="8" s="1"/>
  <c r="P1068" i="8" s="1"/>
  <c r="BF95" i="4"/>
  <c r="O554" i="8" s="1" a="1"/>
  <c r="O554" i="8" s="1"/>
  <c r="P554" i="8" s="1"/>
  <c r="AZ77" i="4"/>
  <c r="AV123" i="4"/>
  <c r="AV178" i="4"/>
  <c r="AU289" i="4"/>
  <c r="AY174" i="4"/>
  <c r="AV70" i="4"/>
  <c r="BE182" i="4"/>
  <c r="BC276" i="4"/>
  <c r="O1639" i="8" s="1" a="1"/>
  <c r="O1639" i="8" s="1"/>
  <c r="P1639" i="8" s="1"/>
  <c r="BB179" i="4"/>
  <c r="O1055" i="8" s="1" a="1"/>
  <c r="O1055" i="8" s="1"/>
  <c r="P1055" i="8" s="1"/>
  <c r="BE184" i="4"/>
  <c r="O1089" i="8" s="1" a="1"/>
  <c r="O1089" i="8" s="1"/>
  <c r="P1089" i="8" s="1"/>
  <c r="BB218" i="4"/>
  <c r="O1289" i="8" s="1" a="1"/>
  <c r="O1289" i="8" s="1"/>
  <c r="P1289" i="8" s="1"/>
  <c r="AZ100" i="4"/>
  <c r="BA164" i="4"/>
  <c r="O964" i="8" s="1" a="1"/>
  <c r="O964" i="8" s="1"/>
  <c r="P964" i="8" s="1"/>
  <c r="BD86" i="4"/>
  <c r="AU100" i="4"/>
  <c r="BB56" i="4"/>
  <c r="O317" i="8" s="1" a="1"/>
  <c r="O317" i="8" s="1"/>
  <c r="P317" i="8" s="1"/>
  <c r="BC179" i="4"/>
  <c r="BE118" i="4"/>
  <c r="O693" i="8" s="1" a="1"/>
  <c r="O693" i="8" s="1"/>
  <c r="BC99" i="4"/>
  <c r="O577" i="8" s="1" a="1"/>
  <c r="O577" i="8" s="1"/>
  <c r="P577" i="8" s="1"/>
  <c r="BA116" i="4"/>
  <c r="O676" i="8" s="1" a="1"/>
  <c r="O676" i="8" s="1"/>
  <c r="P676" i="8" s="1"/>
  <c r="BC108" i="4"/>
  <c r="O631" i="8" s="1" a="1"/>
  <c r="O631" i="8" s="1"/>
  <c r="P631" i="8" s="1"/>
  <c r="BD214" i="4"/>
  <c r="O1266" i="8" s="1" a="1"/>
  <c r="O1266" i="8" s="1"/>
  <c r="P1266" i="8" s="1"/>
  <c r="BC215" i="4"/>
  <c r="O1273" i="8" s="1" a="1"/>
  <c r="O1273" i="8" s="1"/>
  <c r="P1273" i="8" s="1"/>
  <c r="BB171" i="4"/>
  <c r="BC180" i="4"/>
  <c r="BA216" i="4"/>
  <c r="BE137" i="4"/>
  <c r="O807" i="8" s="1" a="1"/>
  <c r="O807" i="8" s="1"/>
  <c r="P807" i="8" s="1"/>
  <c r="BA97" i="4"/>
  <c r="O562" i="8" s="1" a="1"/>
  <c r="O562" i="8" s="1"/>
  <c r="P562" i="8" s="1"/>
  <c r="AZ192" i="4"/>
  <c r="AV126" i="4"/>
  <c r="AX156" i="4"/>
  <c r="AV156" i="4"/>
  <c r="AZ194" i="4"/>
  <c r="AY138" i="4"/>
  <c r="BE56" i="4"/>
  <c r="O321" i="8" s="1" a="1"/>
  <c r="O321" i="8" s="1"/>
  <c r="AZ288" i="4"/>
  <c r="AY77" i="4"/>
  <c r="AY288" i="4"/>
  <c r="AU123" i="4"/>
  <c r="AY262" i="4"/>
  <c r="AZ219" i="4"/>
  <c r="AZ183" i="4"/>
  <c r="BD179" i="4"/>
  <c r="BD95" i="4"/>
  <c r="O552" i="8" s="1" a="1"/>
  <c r="O552" i="8" s="1"/>
  <c r="P552" i="8" s="1"/>
  <c r="BB170" i="4"/>
  <c r="O1001" i="8" s="1" a="1"/>
  <c r="O1001" i="8" s="1"/>
  <c r="BF135" i="4"/>
  <c r="O794" i="8" s="1" a="1"/>
  <c r="O794" i="8" s="1"/>
  <c r="P794" i="8" s="1"/>
  <c r="AW277" i="4"/>
  <c r="AX163" i="4"/>
  <c r="BB153" i="4"/>
  <c r="O899" i="8" s="1" a="1"/>
  <c r="O899" i="8" s="1"/>
  <c r="P899" i="8" s="1"/>
  <c r="BC212" i="4"/>
  <c r="O1255" i="8" s="1" a="1"/>
  <c r="O1255" i="8" s="1"/>
  <c r="P1255" i="8" s="1"/>
  <c r="BB148" i="4"/>
  <c r="O869" i="8" s="1" a="1"/>
  <c r="O869" i="8" s="1"/>
  <c r="P869" i="8" s="1"/>
  <c r="AV277" i="4"/>
  <c r="BE52" i="4"/>
  <c r="O297" i="8" s="1" a="1"/>
  <c r="O297" i="8" s="1"/>
  <c r="P297" i="8" s="1"/>
  <c r="BD275" i="4"/>
  <c r="O1632" i="8" s="1" a="1"/>
  <c r="O1632" i="8" s="1"/>
  <c r="P1632" i="8" s="1"/>
  <c r="BA136" i="4"/>
  <c r="O796" i="8" s="1" a="1"/>
  <c r="O796" i="8" s="1"/>
  <c r="P796" i="8" s="1"/>
  <c r="BD180" i="4"/>
  <c r="O1062" i="8" s="1" a="1"/>
  <c r="O1062" i="8" s="1"/>
  <c r="P1062" i="8" s="1"/>
  <c r="BD71" i="4"/>
  <c r="BB137" i="4"/>
  <c r="O803" i="8" s="1" a="1"/>
  <c r="O803" i="8" s="1"/>
  <c r="BE278" i="4"/>
  <c r="O1653" i="8" s="1" a="1"/>
  <c r="O1653" i="8" s="1"/>
  <c r="P1653" i="8" s="1"/>
  <c r="BD84" i="4"/>
  <c r="O486" i="8" s="1" a="1"/>
  <c r="O486" i="8" s="1"/>
  <c r="P486" i="8" s="1"/>
  <c r="BC169" i="4"/>
  <c r="O997" i="8" s="1" a="1"/>
  <c r="O997" i="8" s="1"/>
  <c r="P997" i="8" s="1"/>
  <c r="AW103" i="4"/>
  <c r="AV65" i="4"/>
  <c r="AU68" i="4"/>
  <c r="AV209" i="4"/>
  <c r="AV92" i="4"/>
  <c r="AY69" i="4"/>
  <c r="AZ187" i="4"/>
  <c r="AV77" i="4"/>
  <c r="AW123" i="4"/>
  <c r="AX210" i="4"/>
  <c r="AZ134" i="4"/>
  <c r="AW138" i="4"/>
  <c r="BE164" i="4"/>
  <c r="BE82" i="4"/>
  <c r="O477" i="8" s="1" a="1"/>
  <c r="O477" i="8" s="1"/>
  <c r="P477" i="8" s="1"/>
  <c r="BB112" i="4"/>
  <c r="O653" i="8" s="1" a="1"/>
  <c r="O653" i="8" s="1"/>
  <c r="P653" i="8" s="1"/>
  <c r="BC171" i="4"/>
  <c r="O1009" i="8" s="1" a="1"/>
  <c r="O1009" i="8" s="1"/>
  <c r="P1009" i="8" s="1"/>
  <c r="BA275" i="4"/>
  <c r="O1630" i="8" s="1" a="1"/>
  <c r="O1630" i="8" s="1"/>
  <c r="P1630" i="8" s="1"/>
  <c r="BF179" i="4"/>
  <c r="O1058" i="8" s="1" a="1"/>
  <c r="O1058" i="8" s="1"/>
  <c r="P1058" i="8" s="1"/>
  <c r="BD55" i="4"/>
  <c r="O312" i="8" s="1" a="1"/>
  <c r="O312" i="8" s="1"/>
  <c r="P312" i="8" s="1"/>
  <c r="AY213" i="4"/>
  <c r="BF214" i="4"/>
  <c r="O1268" i="8" s="1" a="1"/>
  <c r="O1268" i="8" s="1"/>
  <c r="P1268" i="8" s="1"/>
  <c r="BC172" i="4"/>
  <c r="AZ131" i="4"/>
  <c r="BF132" i="4"/>
  <c r="BB155" i="4"/>
  <c r="O911" i="8" s="1" a="1"/>
  <c r="O911" i="8" s="1"/>
  <c r="P911" i="8" s="1"/>
  <c r="BA278" i="4"/>
  <c r="O1648" i="8" s="1" a="1"/>
  <c r="O1648" i="8" s="1"/>
  <c r="P1648" i="8" s="1"/>
  <c r="BE279" i="4"/>
  <c r="O1659" i="8" s="1" a="1"/>
  <c r="O1659" i="8" s="1"/>
  <c r="P1659" i="8" s="1"/>
  <c r="BA64" i="4"/>
  <c r="O364" i="8" s="1" a="1"/>
  <c r="O364" i="8" s="1"/>
  <c r="P364" i="8" s="1"/>
  <c r="AU131" i="4"/>
  <c r="BE120" i="4"/>
  <c r="O705" i="8" s="1" a="1"/>
  <c r="O705" i="8" s="1"/>
  <c r="P705" i="8" s="1"/>
  <c r="BF172" i="4"/>
  <c r="O1016" i="8" s="1" a="1"/>
  <c r="O1016" i="8" s="1"/>
  <c r="P1016" i="8" s="1"/>
  <c r="BA182" i="4"/>
  <c r="O1072" i="8" s="1" a="1"/>
  <c r="O1072" i="8" s="1"/>
  <c r="P1072" i="8" s="1"/>
  <c r="AV192" i="4"/>
  <c r="BE105" i="4"/>
  <c r="BE143" i="4"/>
  <c r="O843" i="8" s="1" a="1"/>
  <c r="O843" i="8" s="1"/>
  <c r="P843" i="8" s="1"/>
  <c r="AX175" i="4"/>
  <c r="BD148" i="4"/>
  <c r="O870" i="8" s="1" a="1"/>
  <c r="O870" i="8" s="1"/>
  <c r="P870" i="8" s="1"/>
  <c r="BF71" i="4"/>
  <c r="AY177" i="4"/>
  <c r="AY123" i="4"/>
  <c r="AV288" i="4"/>
  <c r="AY91" i="4"/>
  <c r="AW289" i="4"/>
  <c r="AV289" i="4"/>
  <c r="AU262" i="4"/>
  <c r="AZ69" i="4"/>
  <c r="BD278" i="4"/>
  <c r="O1650" i="8" s="1" a="1"/>
  <c r="O1650" i="8" s="1"/>
  <c r="BE217" i="4"/>
  <c r="AY219" i="4"/>
  <c r="AU77" i="4"/>
  <c r="AU288" i="4"/>
  <c r="AU91" i="4"/>
  <c r="AV219" i="4"/>
  <c r="AX123" i="4"/>
  <c r="AY68" i="4"/>
  <c r="AW91" i="4"/>
  <c r="AY210" i="4"/>
  <c r="AX70" i="4"/>
  <c r="AX194" i="4"/>
  <c r="AY270" i="4"/>
  <c r="BC137" i="4"/>
  <c r="O805" i="8" s="1" a="1"/>
  <c r="O805" i="8" s="1"/>
  <c r="P805" i="8" s="1"/>
  <c r="BB104" i="4"/>
  <c r="O605" i="8" s="1" a="1"/>
  <c r="O605" i="8" s="1"/>
  <c r="P605" i="8" s="1"/>
  <c r="BD108" i="4"/>
  <c r="O630" i="8" s="1" a="1"/>
  <c r="O630" i="8" s="1"/>
  <c r="P630" i="8" s="1"/>
  <c r="BD182" i="4"/>
  <c r="BA170" i="4"/>
  <c r="BA185" i="4"/>
  <c r="BA217" i="4"/>
  <c r="O1282" i="8" s="1" a="1"/>
  <c r="O1282" i="8" s="1"/>
  <c r="P1282" i="8" s="1"/>
  <c r="AX277" i="4"/>
  <c r="BF112" i="4"/>
  <c r="AX213" i="4"/>
  <c r="BB132" i="4"/>
  <c r="O773" i="8" s="1" a="1"/>
  <c r="O773" i="8" s="1"/>
  <c r="P773" i="8" s="1"/>
  <c r="BE124" i="4"/>
  <c r="O729" i="8" s="1" a="1"/>
  <c r="O729" i="8" s="1"/>
  <c r="P729" i="8" s="1"/>
  <c r="BF181" i="4"/>
  <c r="O1070" i="8" s="1" a="1"/>
  <c r="O1070" i="8" s="1"/>
  <c r="P1070" i="8" s="1"/>
  <c r="BC54" i="4"/>
  <c r="BC57" i="4"/>
  <c r="O325" i="8" s="1" a="1"/>
  <c r="O325" i="8" s="1"/>
  <c r="BE168" i="4"/>
  <c r="BF111" i="4"/>
  <c r="BF188" i="4"/>
  <c r="O1112" i="8" s="1" a="1"/>
  <c r="O1112" i="8" s="1"/>
  <c r="P1112" i="8" s="1"/>
  <c r="BA218" i="4"/>
  <c r="O1288" i="8" s="1" a="1"/>
  <c r="O1288" i="8" s="1"/>
  <c r="BA148" i="4"/>
  <c r="O868" i="8" s="1" a="1"/>
  <c r="O868" i="8" s="1"/>
  <c r="P868" i="8" s="1"/>
  <c r="AY175" i="4"/>
  <c r="BE155" i="4"/>
  <c r="O915" i="8" s="1" a="1"/>
  <c r="O915" i="8" s="1"/>
  <c r="P915" i="8" s="1"/>
  <c r="BD56" i="4"/>
  <c r="O318" i="8" s="1" a="1"/>
  <c r="O318" i="8" s="1"/>
  <c r="P318" i="8" s="1"/>
  <c r="BE169" i="4"/>
  <c r="O999" i="8" s="1" a="1"/>
  <c r="O999" i="8" s="1"/>
  <c r="P999" i="8" s="1"/>
  <c r="AV213" i="4"/>
  <c r="BE180" i="4"/>
  <c r="BB96" i="4"/>
  <c r="O557" i="8" s="1" a="1"/>
  <c r="O557" i="8" s="1"/>
  <c r="P557" i="8" s="1"/>
  <c r="AU70" i="4"/>
  <c r="AV59" i="4"/>
  <c r="AW175" i="4"/>
  <c r="AX102" i="4"/>
  <c r="AU92" i="4"/>
  <c r="AX77" i="4"/>
  <c r="AX288" i="4"/>
  <c r="AX177" i="4"/>
  <c r="AY134" i="4"/>
  <c r="AZ177" i="4"/>
  <c r="AY178" i="4"/>
  <c r="AV194" i="4"/>
  <c r="AZ210" i="4"/>
  <c r="AW89" i="4"/>
  <c r="AZ174" i="4"/>
  <c r="AY70" i="4"/>
  <c r="AU69" i="4"/>
  <c r="BD112" i="4"/>
  <c r="BF278" i="4"/>
  <c r="BD276" i="4"/>
  <c r="O1638" i="8" s="1" a="1"/>
  <c r="O1638" i="8" s="1"/>
  <c r="P1638" i="8" s="1"/>
  <c r="BF118" i="4"/>
  <c r="BF184" i="4"/>
  <c r="AY192" i="4"/>
  <c r="BA153" i="4"/>
  <c r="O898" i="8" s="1" a="1"/>
  <c r="O898" i="8" s="1"/>
  <c r="P898" i="8" s="1"/>
  <c r="BD155" i="4"/>
  <c r="O912" i="8" s="1" a="1"/>
  <c r="O912" i="8" s="1"/>
  <c r="P912" i="8" s="1"/>
  <c r="BB95" i="4"/>
  <c r="O551" i="8" s="1" a="1"/>
  <c r="O551" i="8" s="1"/>
  <c r="P551" i="8" s="1"/>
  <c r="BC287" i="4"/>
  <c r="O1705" i="8" s="1" a="1"/>
  <c r="O1705" i="8" s="1"/>
  <c r="P1705" i="8" s="1"/>
  <c r="BA169" i="4"/>
  <c r="O994" i="8" s="1" a="1"/>
  <c r="O994" i="8" s="1"/>
  <c r="P994" i="8" s="1"/>
  <c r="BC114" i="4"/>
  <c r="BD124" i="4"/>
  <c r="O726" i="8" s="1" a="1"/>
  <c r="O726" i="8" s="1"/>
  <c r="P726" i="8" s="1"/>
  <c r="AU163" i="4"/>
  <c r="BF143" i="4"/>
  <c r="BE208" i="4"/>
  <c r="BD115" i="4"/>
  <c r="O672" i="8" s="1" a="1"/>
  <c r="O672" i="8" s="1"/>
  <c r="P672" i="8" s="1"/>
  <c r="BB172" i="4"/>
  <c r="BD168" i="4"/>
  <c r="BF108" i="4"/>
  <c r="O632" i="8" s="1" a="1"/>
  <c r="O632" i="8" s="1"/>
  <c r="P632" i="8" s="1"/>
  <c r="BB105" i="4"/>
  <c r="O611" i="8" s="1" a="1"/>
  <c r="O611" i="8" s="1"/>
  <c r="BC64" i="4"/>
  <c r="O367" i="8" s="1" a="1"/>
  <c r="O367" i="8" s="1"/>
  <c r="P367" i="8" s="1"/>
  <c r="BC96" i="4"/>
  <c r="O559" i="8" s="1" a="1"/>
  <c r="O559" i="8" s="1"/>
  <c r="P559" i="8" s="1"/>
  <c r="BB54" i="4"/>
  <c r="O305" i="8" s="1" a="1"/>
  <c r="O305" i="8" s="1"/>
  <c r="BE214" i="4"/>
  <c r="O1269" i="8" s="1" a="1"/>
  <c r="O1269" i="8" s="1"/>
  <c r="BA71" i="4"/>
  <c r="O406" i="8" s="1" a="1"/>
  <c r="O406" i="8" s="1"/>
  <c r="P406" i="8" s="1"/>
  <c r="BC271" i="4"/>
  <c r="O1609" i="8" s="1" a="1"/>
  <c r="O1609" i="8" s="1"/>
  <c r="BC161" i="4"/>
  <c r="BC118" i="4"/>
  <c r="BA276" i="4"/>
  <c r="O1636" i="8" s="1" a="1"/>
  <c r="O1636" i="8" s="1"/>
  <c r="BD186" i="4"/>
  <c r="O1098" i="8" s="1" a="1"/>
  <c r="O1098" i="8" s="1"/>
  <c r="P1098" i="8" s="1"/>
  <c r="BA111" i="4"/>
  <c r="O646" i="8" s="1" a="1"/>
  <c r="O646" i="8" s="1"/>
  <c r="P646" i="8" s="1"/>
  <c r="BC272" i="4"/>
  <c r="O1615" i="8" s="1" a="1"/>
  <c r="O1615" i="8" s="1"/>
  <c r="P1615" i="8" s="1"/>
  <c r="BB136" i="4"/>
  <c r="O797" i="8" s="1" a="1"/>
  <c r="O797" i="8" s="1"/>
  <c r="P797" i="8" s="1"/>
  <c r="AV100" i="4"/>
  <c r="BD135" i="4"/>
  <c r="O792" i="8" s="1" a="1"/>
  <c r="O792" i="8" s="1"/>
  <c r="P792" i="8" s="1"/>
  <c r="BC116" i="4"/>
  <c r="O679" i="8" s="1" a="1"/>
  <c r="O679" i="8" s="1"/>
  <c r="BD110" i="4"/>
  <c r="O642" i="8" s="1" a="1"/>
  <c r="O642" i="8" s="1"/>
  <c r="AV134" i="4"/>
  <c r="BB217" i="4"/>
  <c r="BF286" i="4"/>
  <c r="BA190" i="4"/>
  <c r="O1120" i="8" s="1" a="1"/>
  <c r="O1120" i="8" s="1"/>
  <c r="AU126" i="4"/>
  <c r="BE171" i="4"/>
  <c r="O1011" i="8" s="1" a="1"/>
  <c r="O1011" i="8" s="1"/>
  <c r="P1011" i="8" s="1"/>
  <c r="AV210" i="4"/>
  <c r="AY65" i="4"/>
  <c r="AW134" i="4"/>
  <c r="AY289" i="4"/>
  <c r="AY141" i="4"/>
  <c r="AW270" i="4"/>
  <c r="BC218" i="4"/>
  <c r="O1291" i="8" s="1" a="1"/>
  <c r="O1291" i="8" s="1"/>
  <c r="P1291" i="8" s="1"/>
  <c r="BE99" i="4"/>
  <c r="O579" i="8" s="1" a="1"/>
  <c r="O579" i="8" s="1"/>
  <c r="P579" i="8" s="1"/>
  <c r="BF104" i="4"/>
  <c r="O608" i="8" s="1" a="1"/>
  <c r="O608" i="8" s="1"/>
  <c r="P608" i="8" s="1"/>
  <c r="BD116" i="4"/>
  <c r="BB181" i="4"/>
  <c r="BF120" i="4"/>
  <c r="O704" i="8" s="1" a="1"/>
  <c r="O704" i="8" s="1"/>
  <c r="P704" i="8" s="1"/>
  <c r="BD111" i="4"/>
  <c r="O648" i="8" s="1" a="1"/>
  <c r="O648" i="8" s="1"/>
  <c r="BB124" i="4"/>
  <c r="O725" i="8" s="1" a="1"/>
  <c r="O725" i="8" s="1"/>
  <c r="P725" i="8" s="1"/>
  <c r="BE110" i="4"/>
  <c r="O645" i="8" s="1" a="1"/>
  <c r="O645" i="8" s="1"/>
  <c r="P645" i="8" s="1"/>
  <c r="BB208" i="4"/>
  <c r="O1229" i="8" s="1" a="1"/>
  <c r="O1229" i="8" s="1"/>
  <c r="P1229" i="8" s="1"/>
  <c r="BE116" i="4"/>
  <c r="O681" i="8" s="1" a="1"/>
  <c r="O681" i="8" s="1"/>
  <c r="P681" i="8" s="1"/>
  <c r="BA287" i="4"/>
  <c r="O1702" i="8" s="1" a="1"/>
  <c r="O1702" i="8" s="1"/>
  <c r="BF208" i="4"/>
  <c r="O1232" i="8" s="1" a="1"/>
  <c r="O1232" i="8" s="1"/>
  <c r="P1232" i="8" s="1"/>
  <c r="BD160" i="4"/>
  <c r="BC214" i="4"/>
  <c r="BB120" i="4"/>
  <c r="O701" i="8" s="1" a="1"/>
  <c r="O701" i="8" s="1"/>
  <c r="P701" i="8" s="1"/>
  <c r="BC184" i="4"/>
  <c r="O1087" i="8" s="1" a="1"/>
  <c r="O1087" i="8" s="1"/>
  <c r="P1087" i="8" s="1"/>
  <c r="BF57" i="4"/>
  <c r="O326" i="8" s="1" a="1"/>
  <c r="O326" i="8" s="1"/>
  <c r="P326" i="8" s="1"/>
  <c r="BD99" i="4"/>
  <c r="O576" i="8" s="1" a="1"/>
  <c r="O576" i="8" s="1"/>
  <c r="BB55" i="4"/>
  <c r="O311" i="8" s="1" a="1"/>
  <c r="O311" i="8" s="1"/>
  <c r="BA155" i="4"/>
  <c r="O910" i="8" s="1" a="1"/>
  <c r="O910" i="8" s="1"/>
  <c r="P910" i="8" s="1"/>
  <c r="AV163" i="4"/>
  <c r="BE64" i="4"/>
  <c r="O369" i="8" s="1" a="1"/>
  <c r="O369" i="8" s="1"/>
  <c r="P369" i="8" s="1"/>
  <c r="BB116" i="4"/>
  <c r="O677" i="8" s="1" a="1"/>
  <c r="O677" i="8" s="1"/>
  <c r="P677" i="8" s="1"/>
  <c r="AX69" i="4"/>
  <c r="BA129" i="4"/>
  <c r="O754" i="8" s="1" a="1"/>
  <c r="O754" i="8" s="1"/>
  <c r="P754" i="8" s="1"/>
  <c r="BD188" i="4"/>
  <c r="O1110" i="8" s="1" a="1"/>
  <c r="O1110" i="8" s="1"/>
  <c r="P1110" i="8" s="1"/>
  <c r="BC82" i="4"/>
  <c r="BC181" i="4"/>
  <c r="AY183" i="4"/>
  <c r="BE148" i="4"/>
  <c r="AW131" i="4"/>
  <c r="BF148" i="4"/>
  <c r="O872" i="8" s="1" a="1"/>
  <c r="O872" i="8" s="1"/>
  <c r="P872" i="8" s="1"/>
  <c r="BC275" i="4"/>
  <c r="BC190" i="4"/>
  <c r="O1123" i="8" s="1" a="1"/>
  <c r="O1123" i="8" s="1"/>
  <c r="BB216" i="4"/>
  <c r="O1277" i="8" s="1" a="1"/>
  <c r="O1277" i="8" s="1"/>
  <c r="P1277" i="8" s="1"/>
  <c r="BC104" i="4"/>
  <c r="O607" i="8" s="1" a="1"/>
  <c r="O607" i="8" s="1"/>
  <c r="P607" i="8" s="1"/>
  <c r="BC120" i="4"/>
  <c r="O703" i="8" s="1" a="1"/>
  <c r="O703" i="8" s="1"/>
  <c r="P703" i="8" s="1"/>
  <c r="AX183" i="4"/>
  <c r="BE188" i="4"/>
  <c r="O1113" i="8" s="1" a="1"/>
  <c r="O1113" i="8" s="1"/>
  <c r="P1113" i="8" s="1"/>
  <c r="AW187" i="4"/>
  <c r="BE129" i="4"/>
  <c r="BB276" i="4"/>
  <c r="O1637" i="8" s="1" a="1"/>
  <c r="O1637" i="8" s="1"/>
  <c r="P1637" i="8" s="1"/>
  <c r="BC117" i="4"/>
  <c r="O685" i="8" s="1" a="1"/>
  <c r="O685" i="8" s="1"/>
  <c r="P685" i="8" s="1"/>
  <c r="BE212" i="4"/>
  <c r="BA208" i="4"/>
  <c r="BD193" i="4"/>
  <c r="O1140" i="8" s="1" a="1"/>
  <c r="O1140" i="8" s="1"/>
  <c r="P1140" i="8" s="1"/>
  <c r="BA157" i="4"/>
  <c r="O922" i="8" s="1" a="1"/>
  <c r="O922" i="8" s="1"/>
  <c r="P922" i="8" s="1"/>
  <c r="BD96" i="4"/>
  <c r="BC182" i="4"/>
  <c r="O1075" i="8" s="1" a="1"/>
  <c r="O1075" i="8" s="1"/>
  <c r="BB57" i="4"/>
  <c r="O323" i="8" s="1" a="1"/>
  <c r="O323" i="8" s="1"/>
  <c r="P323" i="8" s="1"/>
  <c r="BB64" i="4"/>
  <c r="O365" i="8" s="1" a="1"/>
  <c r="O365" i="8" s="1"/>
  <c r="P365" i="8" s="1"/>
  <c r="BA82" i="4"/>
  <c r="O472" i="8" s="1" a="1"/>
  <c r="O472" i="8" s="1"/>
  <c r="P472" i="8" s="1"/>
  <c r="BB114" i="4"/>
  <c r="O665" i="8" s="1" a="1"/>
  <c r="O665" i="8" s="1"/>
  <c r="P665" i="8" s="1"/>
  <c r="AX219" i="4"/>
  <c r="AV69" i="4"/>
  <c r="BF96" i="4"/>
  <c r="BC132" i="4"/>
  <c r="AZ68" i="4"/>
  <c r="AZ138" i="4"/>
  <c r="BB99" i="4"/>
  <c r="BE287" i="4"/>
  <c r="O1707" i="8" s="1" a="1"/>
  <c r="O1707" i="8" s="1"/>
  <c r="P1707" i="8" s="1"/>
  <c r="BD185" i="4"/>
  <c r="O1092" i="8" s="1" a="1"/>
  <c r="O1092" i="8" s="1"/>
  <c r="P1092" i="8" s="1"/>
  <c r="BB97" i="4"/>
  <c r="O563" i="8" s="1" a="1"/>
  <c r="O563" i="8" s="1"/>
  <c r="P563" i="8" s="1"/>
  <c r="BE160" i="4"/>
  <c r="O945" i="8" s="1" a="1"/>
  <c r="O945" i="8" s="1"/>
  <c r="P945" i="8" s="1"/>
  <c r="BC56" i="4"/>
  <c r="O319" i="8" s="1" a="1"/>
  <c r="O319" i="8" s="1"/>
  <c r="P319" i="8" s="1"/>
  <c r="BB188" i="4"/>
  <c r="O1109" i="8" s="1" a="1"/>
  <c r="O1109" i="8" s="1"/>
  <c r="P1109" i="8" s="1"/>
  <c r="BF52" i="4"/>
  <c r="O296" i="8" s="1" a="1"/>
  <c r="O296" i="8" s="1"/>
  <c r="P296" i="8" s="1"/>
  <c r="BA132" i="4"/>
  <c r="O772" i="8" s="1" a="1"/>
  <c r="O772" i="8" s="1"/>
  <c r="P772" i="8" s="1"/>
  <c r="BA124" i="4"/>
  <c r="BD184" i="4"/>
  <c r="AU192" i="4"/>
  <c r="BB193" i="4"/>
  <c r="O1139" i="8" s="1" a="1"/>
  <c r="O1139" i="8" s="1"/>
  <c r="BA57" i="4"/>
  <c r="O322" i="8" s="1" a="1"/>
  <c r="O322" i="8" s="1"/>
  <c r="BF168" i="4"/>
  <c r="BC185" i="4"/>
  <c r="O1093" i="8" s="1" a="1"/>
  <c r="O1093" i="8" s="1"/>
  <c r="P1093" i="8" s="1"/>
  <c r="BC170" i="4"/>
  <c r="O1003" i="8" s="1" a="1"/>
  <c r="O1003" i="8" s="1"/>
  <c r="P1003" i="8" s="1"/>
  <c r="BA86" i="4"/>
  <c r="O496" i="8" s="1" a="1"/>
  <c r="O496" i="8" s="1"/>
  <c r="P496" i="8" s="1"/>
  <c r="AV262" i="4"/>
  <c r="BC153" i="4"/>
  <c r="O901" i="8" s="1" a="1"/>
  <c r="O901" i="8" s="1"/>
  <c r="AW156" i="4"/>
  <c r="BE112" i="4"/>
  <c r="AW102" i="4"/>
  <c r="AZ91" i="4"/>
  <c r="AZ270" i="4"/>
  <c r="AX174" i="4"/>
  <c r="BC111" i="4"/>
  <c r="O649" i="8" s="1" a="1"/>
  <c r="O649" i="8" s="1"/>
  <c r="P649" i="8" s="1"/>
  <c r="BA110" i="4"/>
  <c r="BC86" i="4"/>
  <c r="O499" i="8" s="1" a="1"/>
  <c r="O499" i="8" s="1"/>
  <c r="BC217" i="4"/>
  <c r="O1285" i="8" s="1" a="1"/>
  <c r="O1285" i="8" s="1"/>
  <c r="P1285" i="8" s="1"/>
  <c r="BE54" i="4"/>
  <c r="O309" i="8" s="1" a="1"/>
  <c r="O309" i="8" s="1"/>
  <c r="P309" i="8" s="1"/>
  <c r="BB52" i="4"/>
  <c r="O293" i="8" s="1" a="1"/>
  <c r="O293" i="8" s="1"/>
  <c r="P293" i="8" s="1"/>
  <c r="BA105" i="4"/>
  <c r="O610" i="8" s="1" a="1"/>
  <c r="O610" i="8" s="1"/>
  <c r="AX209" i="4"/>
  <c r="AY187" i="4"/>
  <c r="AX178" i="4"/>
  <c r="AV187" i="4"/>
  <c r="AV174" i="4"/>
  <c r="AV138" i="4"/>
  <c r="AU59" i="4"/>
  <c r="AY59" i="4"/>
  <c r="AZ213" i="4"/>
  <c r="BF64" i="4"/>
  <c r="O368" i="8" s="1" a="1"/>
  <c r="O368" i="8" s="1"/>
  <c r="P368" i="8" s="1"/>
  <c r="BF55" i="4"/>
  <c r="BD272" i="4"/>
  <c r="O1614" i="8" s="1" a="1"/>
  <c r="O1614" i="8" s="1"/>
  <c r="P1614" i="8" s="1"/>
  <c r="BE57" i="4"/>
  <c r="O327" i="8" s="1" a="1"/>
  <c r="O327" i="8" s="1"/>
  <c r="P327" i="8" s="1"/>
  <c r="BD137" i="4"/>
  <c r="O804" i="8" s="1" a="1"/>
  <c r="O804" i="8" s="1"/>
  <c r="P804" i="8" s="1"/>
  <c r="BB169" i="4"/>
  <c r="O995" i="8" s="1" a="1"/>
  <c r="O995" i="8" s="1"/>
  <c r="P995" i="8" s="1"/>
  <c r="BE218" i="4"/>
  <c r="O1293" i="8" s="1" a="1"/>
  <c r="O1293" i="8" s="1"/>
  <c r="P1293" i="8" s="1"/>
  <c r="BC110" i="4"/>
  <c r="O643" i="8" s="1" a="1"/>
  <c r="O643" i="8" s="1"/>
  <c r="P643" i="8" s="1"/>
  <c r="BE95" i="4"/>
  <c r="O555" i="8" s="1" a="1"/>
  <c r="O555" i="8" s="1"/>
  <c r="P555" i="8" s="1"/>
  <c r="BD105" i="4"/>
  <c r="BB86" i="4"/>
  <c r="AV175" i="4"/>
  <c r="AX192" i="4"/>
  <c r="BA135" i="4"/>
  <c r="O790" i="8" s="1" a="1"/>
  <c r="O790" i="8" s="1"/>
  <c r="BB279" i="4"/>
  <c r="AY89" i="4"/>
  <c r="BF217" i="4"/>
  <c r="O1286" i="8" s="1" a="1"/>
  <c r="O1286" i="8" s="1"/>
  <c r="P1286" i="8" s="1"/>
  <c r="BA115" i="4"/>
  <c r="O670" i="8" s="1" a="1"/>
  <c r="O670" i="8" s="1"/>
  <c r="BF279" i="4"/>
  <c r="O1658" i="8" s="1" a="1"/>
  <c r="O1658" i="8" s="1"/>
  <c r="P1658" i="8" s="1"/>
  <c r="BC208" i="4"/>
  <c r="O1231" i="8" s="1" a="1"/>
  <c r="O1231" i="8" s="1"/>
  <c r="P1231" i="8" s="1"/>
  <c r="BE106" i="4"/>
  <c r="O621" i="8" s="1" a="1"/>
  <c r="O621" i="8" s="1"/>
  <c r="P621" i="8" s="1"/>
  <c r="BB108" i="4"/>
  <c r="O629" i="8" s="1" a="1"/>
  <c r="O629" i="8" s="1"/>
  <c r="P629" i="8" s="1"/>
  <c r="BD82" i="4"/>
  <c r="O474" i="8" s="1" a="1"/>
  <c r="O474" i="8" s="1"/>
  <c r="P474" i="8" s="1"/>
  <c r="BD129" i="4"/>
  <c r="O756" i="8" s="1" a="1"/>
  <c r="O756" i="8" s="1"/>
  <c r="P756" i="8" s="1"/>
  <c r="BB84" i="4"/>
  <c r="BD54" i="4"/>
  <c r="BA84" i="4"/>
  <c r="O484" i="8" s="1" a="1"/>
  <c r="O484" i="8" s="1"/>
  <c r="BA161" i="4"/>
  <c r="O946" i="8" s="1" a="1"/>
  <c r="O946" i="8" s="1"/>
  <c r="P946" i="8" s="1"/>
  <c r="BD104" i="4"/>
  <c r="O606" i="8" s="1" a="1"/>
  <c r="O606" i="8" s="1"/>
  <c r="P606" i="8" s="1"/>
  <c r="AY131" i="4"/>
  <c r="BF193" i="4"/>
  <c r="O1142" i="8" s="1" a="1"/>
  <c r="O1142" i="8" s="1"/>
  <c r="P1142" i="8" s="1"/>
  <c r="BC268" i="4"/>
  <c r="O1591" i="8" s="1" a="1"/>
  <c r="O1591" i="8" s="1"/>
  <c r="P1591" i="8" s="1"/>
  <c r="AX68" i="4"/>
  <c r="AW59" i="4"/>
  <c r="AX59" i="4"/>
  <c r="BF269" i="4"/>
  <c r="O1598" i="8" s="1" a="1"/>
  <c r="O1598" i="8" s="1"/>
  <c r="P1598" i="8" s="1"/>
  <c r="AU209" i="4"/>
  <c r="AW65" i="4"/>
  <c r="AU270" i="4"/>
  <c r="BB272" i="4"/>
  <c r="BA55" i="4"/>
  <c r="BB160" i="4"/>
  <c r="AX131" i="4"/>
  <c r="AZ175" i="4"/>
  <c r="BE117" i="4"/>
  <c r="O687" i="8" s="1" a="1"/>
  <c r="O687" i="8" s="1"/>
  <c r="P687" i="8" s="1"/>
  <c r="AZ102" i="4"/>
  <c r="AX65" i="4"/>
  <c r="AW209" i="4"/>
  <c r="AY102" i="4"/>
  <c r="AU187" i="4"/>
  <c r="AW178" i="4"/>
  <c r="AV91" i="4"/>
  <c r="AW70" i="4"/>
  <c r="AX126" i="4"/>
  <c r="AU141" i="4"/>
  <c r="AY126" i="4"/>
  <c r="BB184" i="4"/>
  <c r="BB269" i="4"/>
  <c r="O1595" i="8" s="1" a="1"/>
  <c r="O1595" i="8" s="1"/>
  <c r="P1595" i="8" s="1"/>
  <c r="AV89" i="4"/>
  <c r="BD136" i="4"/>
  <c r="O798" i="8" s="1" a="1"/>
  <c r="O798" i="8" s="1"/>
  <c r="P798" i="8" s="1"/>
  <c r="BF275" i="4"/>
  <c r="O1634" i="8" s="1" a="1"/>
  <c r="O1634" i="8" s="1"/>
  <c r="P1634" i="8" s="1"/>
  <c r="BE86" i="4"/>
  <c r="O501" i="8" s="1" a="1"/>
  <c r="O501" i="8" s="1"/>
  <c r="P501" i="8" s="1"/>
  <c r="BB135" i="4"/>
  <c r="BD143" i="4"/>
  <c r="BD212" i="4"/>
  <c r="BA268" i="4"/>
  <c r="O1588" i="8" s="1" a="1"/>
  <c r="O1588" i="8" s="1"/>
  <c r="BD164" i="4"/>
  <c r="BA212" i="4"/>
  <c r="AX100" i="4"/>
  <c r="AW183" i="4"/>
  <c r="BB106" i="4"/>
  <c r="BF160" i="4"/>
  <c r="O944" i="8" s="1" a="1"/>
  <c r="O944" i="8" s="1"/>
  <c r="P944" i="8" s="1"/>
  <c r="BC106" i="4"/>
  <c r="O619" i="8" s="1" a="1"/>
  <c r="O619" i="8" s="1"/>
  <c r="P619" i="8" s="1"/>
  <c r="BA186" i="4"/>
  <c r="O1096" i="8" s="1" a="1"/>
  <c r="O1096" i="8" s="1"/>
  <c r="P1096" i="8" s="1"/>
  <c r="BD216" i="4"/>
  <c r="O1278" i="8" s="1" a="1"/>
  <c r="O1278" i="8" s="1"/>
  <c r="P1278" i="8" s="1"/>
  <c r="BB157" i="4"/>
  <c r="O923" i="8" s="1" a="1"/>
  <c r="O923" i="8" s="1"/>
  <c r="P923" i="8" s="1"/>
  <c r="BF272" i="4"/>
  <c r="O1616" i="8" s="1" a="1"/>
  <c r="O1616" i="8" s="1"/>
  <c r="P1616" i="8" s="1"/>
  <c r="BB168" i="4"/>
  <c r="BE71" i="4"/>
  <c r="BE111" i="4"/>
  <c r="BA96" i="4"/>
  <c r="BA160" i="4"/>
  <c r="O940" i="8" s="1" a="1"/>
  <c r="O940" i="8" s="1"/>
  <c r="P940" i="8" s="1"/>
  <c r="BF216" i="4"/>
  <c r="O1280" i="8" s="1" a="1"/>
  <c r="O1280" i="8" s="1"/>
  <c r="P1280" i="8" s="1"/>
  <c r="BA52" i="4"/>
  <c r="O292" i="8" s="1" a="1"/>
  <c r="O292" i="8" s="1"/>
  <c r="P292" i="8" s="1"/>
  <c r="BB196" i="4"/>
  <c r="O1157" i="8" s="1" a="1"/>
  <c r="O1157" i="8" s="1"/>
  <c r="P1157" i="8" s="1"/>
  <c r="BD240" i="4"/>
  <c r="O1422" i="8" s="1" a="1"/>
  <c r="O1422" i="8" s="1"/>
  <c r="P1422" i="8" s="1"/>
  <c r="BF282" i="4"/>
  <c r="O1676" i="8" s="1" a="1"/>
  <c r="O1676" i="8" s="1"/>
  <c r="P1676" i="8" s="1"/>
  <c r="BA152" i="4"/>
  <c r="O892" i="8" s="1" a="1"/>
  <c r="O892" i="8" s="1"/>
  <c r="P892" i="8" s="1"/>
  <c r="BD195" i="4"/>
  <c r="BE12" i="4"/>
  <c r="O57" i="8" s="1" a="1"/>
  <c r="O57" i="8" s="1"/>
  <c r="P57" i="8" s="1"/>
  <c r="BF60" i="4"/>
  <c r="BA38" i="4"/>
  <c r="BC252" i="4"/>
  <c r="BD48" i="4"/>
  <c r="BC266" i="4"/>
  <c r="AW259" i="4"/>
  <c r="BE260" i="4"/>
  <c r="BD263" i="4"/>
  <c r="O1560" i="8" s="1" a="1"/>
  <c r="O1560" i="8" s="1"/>
  <c r="P1560" i="8" s="1"/>
  <c r="BC233" i="4"/>
  <c r="O1381" i="8" s="1" a="1"/>
  <c r="O1381" i="8" s="1"/>
  <c r="P1381" i="8" s="1"/>
  <c r="BA150" i="4"/>
  <c r="O880" i="8" s="1" a="1"/>
  <c r="O880" i="8" s="1"/>
  <c r="P880" i="8" s="1"/>
  <c r="BC24" i="4"/>
  <c r="BE244" i="4"/>
  <c r="O1449" i="8" s="1" a="1"/>
  <c r="O1449" i="8" s="1"/>
  <c r="P1449" i="8" s="1"/>
  <c r="BC257" i="4"/>
  <c r="BD50" i="4"/>
  <c r="BD203" i="4"/>
  <c r="AV245" i="4"/>
  <c r="BF7" i="4"/>
  <c r="BB18" i="4"/>
  <c r="BA221" i="4"/>
  <c r="O1306" i="8" s="1" a="1"/>
  <c r="O1306" i="8" s="1"/>
  <c r="P1306" i="8" s="1"/>
  <c r="BE267" i="4"/>
  <c r="O1587" i="8" s="1" a="1"/>
  <c r="O1587" i="8" s="1"/>
  <c r="BD247" i="4"/>
  <c r="BA256" i="4"/>
  <c r="O1516" i="8" s="1" a="1"/>
  <c r="O1516" i="8" s="1"/>
  <c r="BB47" i="4"/>
  <c r="O263" i="8" s="1" a="1"/>
  <c r="O263" i="8" s="1"/>
  <c r="P263" i="8" s="1"/>
  <c r="BC23" i="4"/>
  <c r="BC284" i="4"/>
  <c r="BB44" i="4"/>
  <c r="BC63" i="4"/>
  <c r="BE223" i="4"/>
  <c r="BC20" i="4"/>
  <c r="AU49" i="4"/>
  <c r="AY46" i="4"/>
  <c r="BD235" i="4"/>
  <c r="O1392" i="8" s="1" a="1"/>
  <c r="O1392" i="8" s="1"/>
  <c r="BC196" i="4"/>
  <c r="O1159" i="8" s="1" a="1"/>
  <c r="O1159" i="8" s="1"/>
  <c r="P1159" i="8" s="1"/>
  <c r="BD239" i="4"/>
  <c r="BA16" i="4"/>
  <c r="BE207" i="4"/>
  <c r="BA206" i="4"/>
  <c r="O1216" i="8" s="1" a="1"/>
  <c r="O1216" i="8" s="1"/>
  <c r="P1216" i="8" s="1"/>
  <c r="BE51" i="4"/>
  <c r="O291" i="8" s="1" a="1"/>
  <c r="O291" i="8" s="1"/>
  <c r="BC151" i="4"/>
  <c r="BE230" i="4"/>
  <c r="BD246" i="4"/>
  <c r="BA28" i="4"/>
  <c r="BA265" i="4"/>
  <c r="BE60" i="4"/>
  <c r="BC283" i="4"/>
  <c r="BC281" i="4"/>
  <c r="BF32" i="4"/>
  <c r="BD201" i="4"/>
  <c r="O1188" i="8" s="1" a="1"/>
  <c r="O1188" i="8" s="1"/>
  <c r="P1188" i="8" s="1"/>
  <c r="BB282" i="4"/>
  <c r="BF14" i="4"/>
  <c r="BB207" i="4"/>
  <c r="BB195" i="4"/>
  <c r="BC204" i="4"/>
  <c r="O1207" i="8" s="1" a="1"/>
  <c r="O1207" i="8" s="1"/>
  <c r="BB40" i="4"/>
  <c r="BE10" i="4"/>
  <c r="BE15" i="4"/>
  <c r="BB227" i="4"/>
  <c r="O1343" i="8" s="1" a="1"/>
  <c r="O1343" i="8" s="1"/>
  <c r="P1343" i="8" s="1"/>
  <c r="BB8" i="4"/>
  <c r="BD249" i="4"/>
  <c r="BC199" i="4"/>
  <c r="BF9" i="4"/>
  <c r="O38" i="8" s="1" a="1"/>
  <c r="O38" i="8" s="1"/>
  <c r="P38" i="8" s="1"/>
  <c r="BE152" i="4"/>
  <c r="BB11" i="4"/>
  <c r="BF291" i="4"/>
  <c r="BB14" i="4"/>
  <c r="BE203" i="4"/>
  <c r="BF203" i="4"/>
  <c r="BA230" i="4"/>
  <c r="BF44" i="4"/>
  <c r="O248" i="8" s="1" a="1"/>
  <c r="O248" i="8" s="1"/>
  <c r="P248" i="8" s="1"/>
  <c r="BF207" i="4"/>
  <c r="BE24" i="4"/>
  <c r="O129" i="8" s="1" a="1"/>
  <c r="O129" i="8" s="1"/>
  <c r="P129" i="8" s="1"/>
  <c r="BB23" i="4"/>
  <c r="BA18" i="4"/>
  <c r="O88" i="8" s="1" a="1"/>
  <c r="O88" i="8" s="1"/>
  <c r="AZ285" i="4"/>
  <c r="BB260" i="4"/>
  <c r="O1541" i="8" s="1" a="1"/>
  <c r="O1541" i="8" s="1"/>
  <c r="BE257" i="4"/>
  <c r="BC7" i="4"/>
  <c r="BF20" i="4"/>
  <c r="BB252" i="4"/>
  <c r="BA7" i="4"/>
  <c r="BC28" i="4"/>
  <c r="BE247" i="4"/>
  <c r="BD44" i="4"/>
  <c r="O246" i="8" s="1" a="1"/>
  <c r="O246" i="8" s="1"/>
  <c r="BF11" i="4"/>
  <c r="BF15" i="4"/>
  <c r="O74" i="8" s="1" a="1"/>
  <c r="O74" i="8" s="1"/>
  <c r="P74" i="8" s="1"/>
  <c r="BA50" i="4"/>
  <c r="O280" i="8" s="1" a="1"/>
  <c r="O280" i="8" s="1"/>
  <c r="P280" i="8" s="1"/>
  <c r="BB50" i="4"/>
  <c r="BB249" i="4"/>
  <c r="BD63" i="4"/>
  <c r="BF40" i="4"/>
  <c r="BC235" i="4"/>
  <c r="O1393" i="8" s="1" a="1"/>
  <c r="O1393" i="8" s="1"/>
  <c r="BA51" i="4"/>
  <c r="BB240" i="4"/>
  <c r="BB29" i="4"/>
  <c r="O155" i="8" s="1" a="1"/>
  <c r="O155" i="8" s="1"/>
  <c r="BA20" i="4"/>
  <c r="BC11" i="4"/>
  <c r="BA196" i="4"/>
  <c r="O1156" i="8" s="1" a="1"/>
  <c r="O1156" i="8" s="1"/>
  <c r="P1156" i="8" s="1"/>
  <c r="AU30" i="4"/>
  <c r="BA291" i="4"/>
  <c r="BD38" i="4"/>
  <c r="BC9" i="4"/>
  <c r="BB28" i="4"/>
  <c r="O149" i="8" s="1" a="1"/>
  <c r="O149" i="8" s="1"/>
  <c r="P149" i="8" s="1"/>
  <c r="BF252" i="4"/>
  <c r="BA235" i="4"/>
  <c r="BA252" i="4"/>
  <c r="BC263" i="4"/>
  <c r="BA249" i="4"/>
  <c r="BC47" i="4"/>
  <c r="BB203" i="4"/>
  <c r="BB150" i="4"/>
  <c r="BD284" i="4"/>
  <c r="BD244" i="4"/>
  <c r="BA284" i="4"/>
  <c r="BE14" i="4"/>
  <c r="BF50" i="4"/>
  <c r="BD283" i="4"/>
  <c r="BB24" i="4"/>
  <c r="BD252" i="4"/>
  <c r="O1494" i="8" s="1" a="1"/>
  <c r="O1494" i="8" s="1"/>
  <c r="P1494" i="8" s="1"/>
  <c r="BF265" i="4"/>
  <c r="BF48" i="4"/>
  <c r="AW45" i="4"/>
  <c r="AY37" i="4"/>
  <c r="BD196" i="4"/>
  <c r="BC10" i="4"/>
  <c r="BD7" i="4"/>
  <c r="BC265" i="4"/>
  <c r="BE239" i="4"/>
  <c r="BB233" i="4"/>
  <c r="BE266" i="4"/>
  <c r="BE249" i="4"/>
  <c r="BE48" i="4"/>
  <c r="BB20" i="4"/>
  <c r="BD151" i="4"/>
  <c r="BF16" i="4"/>
  <c r="BA151" i="4"/>
  <c r="BB291" i="4"/>
  <c r="BD199" i="4"/>
  <c r="BA12" i="4"/>
  <c r="BE256" i="4"/>
  <c r="BA44" i="4"/>
  <c r="O244" i="8" s="1" a="1"/>
  <c r="O244" i="8" s="1"/>
  <c r="BB206" i="4"/>
  <c r="BB247" i="4"/>
  <c r="BF24" i="4"/>
  <c r="BC246" i="4"/>
  <c r="BD10" i="4"/>
  <c r="BC221" i="4"/>
  <c r="BF18" i="4"/>
  <c r="BC206" i="4"/>
  <c r="BB15" i="4"/>
  <c r="BE151" i="4"/>
  <c r="O891" i="8" s="1" a="1"/>
  <c r="O891" i="8" s="1"/>
  <c r="P891" i="8" s="1"/>
  <c r="BC15" i="4"/>
  <c r="BE40" i="4"/>
  <c r="BC223" i="4"/>
  <c r="O1321" i="8" s="1" a="1"/>
  <c r="O1321" i="8" s="1"/>
  <c r="BE7" i="4"/>
  <c r="BF51" i="4"/>
  <c r="BE201" i="4"/>
  <c r="BF223" i="4"/>
  <c r="BD47" i="4"/>
  <c r="BA48" i="4"/>
  <c r="BE9" i="4"/>
  <c r="BC18" i="4"/>
  <c r="BD8" i="4"/>
  <c r="O30" i="8" s="1" a="1"/>
  <c r="O30" i="8" s="1"/>
  <c r="P30" i="8" s="1"/>
  <c r="BB48" i="4"/>
  <c r="BF267" i="4"/>
  <c r="BC38" i="4"/>
  <c r="BD40" i="4"/>
  <c r="BF23" i="4"/>
  <c r="BD206" i="4"/>
  <c r="BA240" i="4"/>
  <c r="BB263" i="4"/>
  <c r="BA282" i="4"/>
  <c r="BF221" i="4"/>
  <c r="BF260" i="4"/>
  <c r="BB199" i="4"/>
  <c r="O1175" i="8" s="1" a="1"/>
  <c r="O1175" i="8" s="1"/>
  <c r="BE18" i="4"/>
  <c r="BE284" i="4"/>
  <c r="BC51" i="4"/>
  <c r="AX250" i="4"/>
  <c r="BD265" i="4"/>
  <c r="BF195" i="4"/>
  <c r="BE283" i="4"/>
  <c r="BC249" i="4"/>
  <c r="BA11" i="4"/>
  <c r="BC240" i="4"/>
  <c r="O1423" i="8" s="1" a="1"/>
  <c r="O1423" i="8" s="1"/>
  <c r="P1423" i="8" s="1"/>
  <c r="BE11" i="4"/>
  <c r="BF47" i="4"/>
  <c r="BB38" i="4"/>
  <c r="BD291" i="4"/>
  <c r="BA23" i="4"/>
  <c r="BC260" i="4"/>
  <c r="BD28" i="4"/>
  <c r="BC207" i="4"/>
  <c r="O1225" i="8" s="1" a="1"/>
  <c r="O1225" i="8" s="1"/>
  <c r="BB204" i="4"/>
  <c r="BE32" i="4"/>
  <c r="BC8" i="4"/>
  <c r="BF284" i="4"/>
  <c r="BD18" i="4"/>
  <c r="BB267" i="4"/>
  <c r="BB63" i="4"/>
  <c r="BD14" i="4"/>
  <c r="BF28" i="4"/>
  <c r="BB12" i="4"/>
  <c r="AU43" i="4"/>
  <c r="BD266" i="4"/>
  <c r="BF199" i="4"/>
  <c r="BD233" i="4"/>
  <c r="BD256" i="4"/>
  <c r="BB239" i="4"/>
  <c r="BA40" i="4"/>
  <c r="BC40" i="4"/>
  <c r="BB60" i="4"/>
  <c r="BE233" i="4"/>
  <c r="BB266" i="4"/>
  <c r="BD20" i="4"/>
  <c r="O102" i="8" s="1" a="1"/>
  <c r="O102" i="8" s="1"/>
  <c r="BA203" i="4"/>
  <c r="BC14" i="4"/>
  <c r="O67" i="8" s="1" a="1"/>
  <c r="O67" i="8" s="1"/>
  <c r="BF257" i="4"/>
  <c r="BB32" i="4"/>
  <c r="BC150" i="4"/>
  <c r="BF235" i="4"/>
  <c r="BA283" i="4"/>
  <c r="BD150" i="4"/>
  <c r="BA204" i="4"/>
  <c r="BB257" i="4"/>
  <c r="O1523" i="8" s="1" a="1"/>
  <c r="O1523" i="8" s="1"/>
  <c r="BE16" i="4"/>
  <c r="BF151" i="4"/>
  <c r="BE63" i="4"/>
  <c r="BB151" i="4"/>
  <c r="AX236" i="4"/>
  <c r="AY285" i="4"/>
  <c r="AW200" i="4"/>
  <c r="AZ222" i="4"/>
  <c r="AZ250" i="4"/>
  <c r="BF232" i="4"/>
  <c r="O1376" i="8" s="1" a="1"/>
  <c r="O1376" i="8" s="1"/>
  <c r="BB201" i="4"/>
  <c r="BD221" i="4"/>
  <c r="BA246" i="4"/>
  <c r="BA9" i="4"/>
  <c r="BE281" i="4"/>
  <c r="BD60" i="4"/>
  <c r="BC203" i="4"/>
  <c r="BC244" i="4"/>
  <c r="BF230" i="4"/>
  <c r="BF283" i="4"/>
  <c r="BA14" i="4"/>
  <c r="O64" i="8" s="1" a="1"/>
  <c r="O64" i="8" s="1"/>
  <c r="BF206" i="4"/>
  <c r="BF239" i="4"/>
  <c r="BF244" i="4"/>
  <c r="BF8" i="4"/>
  <c r="BE20" i="4"/>
  <c r="BB230" i="4"/>
  <c r="BC16" i="4"/>
  <c r="O79" i="8" s="1" a="1"/>
  <c r="O79" i="8" s="1"/>
  <c r="BF196" i="4"/>
  <c r="BF249" i="4"/>
  <c r="BA263" i="4"/>
  <c r="BE28" i="4"/>
  <c r="O153" i="8" s="1" a="1"/>
  <c r="O153" i="8" s="1"/>
  <c r="BE23" i="4"/>
  <c r="O123" i="8" s="1" a="1"/>
  <c r="O123" i="8" s="1"/>
  <c r="BB246" i="4"/>
  <c r="O1457" i="8" s="1" a="1"/>
  <c r="O1457" i="8" s="1"/>
  <c r="BE227" i="4"/>
  <c r="BD51" i="4"/>
  <c r="BD267" i="4"/>
  <c r="BC230" i="4"/>
  <c r="BA244" i="4"/>
  <c r="BC282" i="4"/>
  <c r="BA233" i="4"/>
  <c r="BE282" i="4"/>
  <c r="BB281" i="4"/>
  <c r="O1667" i="8" s="1" a="1"/>
  <c r="O1667" i="8" s="1"/>
  <c r="BE195" i="4"/>
  <c r="BD281" i="4"/>
  <c r="BD227" i="4"/>
  <c r="BC291" i="4"/>
  <c r="BD16" i="4"/>
  <c r="BD260" i="4"/>
  <c r="BB283" i="4"/>
  <c r="BA15" i="4"/>
  <c r="BD12" i="4"/>
  <c r="BB265" i="4"/>
  <c r="BE44" i="4"/>
  <c r="BE240" i="4"/>
  <c r="BB10" i="4"/>
  <c r="BE235" i="4"/>
  <c r="BF281" i="4"/>
  <c r="BE204" i="4"/>
  <c r="BA267" i="4"/>
  <c r="BF256" i="4"/>
  <c r="BC267" i="4"/>
  <c r="BE252" i="4"/>
  <c r="AY242" i="4"/>
  <c r="BA223" i="4"/>
  <c r="BC195" i="4"/>
  <c r="BB221" i="4"/>
  <c r="BB51" i="4"/>
  <c r="BE221" i="4"/>
  <c r="BC152" i="4"/>
  <c r="BD23" i="4"/>
  <c r="BC227" i="4"/>
  <c r="BA281" i="4"/>
  <c r="BC44" i="4"/>
  <c r="BA239" i="4"/>
  <c r="BF246" i="4"/>
  <c r="BA8" i="4"/>
  <c r="BE8" i="4"/>
  <c r="BA24" i="4"/>
  <c r="BF266" i="4"/>
  <c r="BA247" i="4"/>
  <c r="BD257" i="4"/>
  <c r="BE199" i="4"/>
  <c r="BE246" i="4"/>
  <c r="BC50" i="4"/>
  <c r="BD15" i="4"/>
  <c r="BA266" i="4"/>
  <c r="BA32" i="4"/>
  <c r="BC256" i="4"/>
  <c r="BB223" i="4"/>
  <c r="BE265" i="4"/>
  <c r="BA10" i="4"/>
  <c r="BA227" i="4"/>
  <c r="O1342" i="8" s="1" a="1"/>
  <c r="O1342" i="8" s="1"/>
  <c r="BF10" i="4"/>
  <c r="BB152" i="4"/>
  <c r="BB256" i="4"/>
  <c r="AU280" i="4"/>
  <c r="BA47" i="4"/>
  <c r="BD11" i="4"/>
  <c r="BC32" i="4"/>
  <c r="BD32" i="4"/>
  <c r="BC60" i="4"/>
  <c r="O343" i="8" s="1" a="1"/>
  <c r="O343" i="8" s="1"/>
  <c r="BF152" i="4"/>
  <c r="BD24" i="4"/>
  <c r="O126" i="8" s="1" a="1"/>
  <c r="O126" i="8" s="1"/>
  <c r="BB244" i="4"/>
  <c r="BF240" i="4"/>
  <c r="BA260" i="4"/>
  <c r="BF12" i="4"/>
  <c r="BF263" i="4"/>
  <c r="BC12" i="4"/>
  <c r="BE50" i="4"/>
  <c r="BF150" i="4"/>
  <c r="BA199" i="4"/>
  <c r="O1174" i="8" s="1" a="1"/>
  <c r="O1174" i="8" s="1"/>
  <c r="BB235" i="4"/>
  <c r="BE38" i="4"/>
  <c r="BF247" i="4"/>
  <c r="BE150" i="4"/>
  <c r="BB7" i="4"/>
  <c r="BA63" i="4"/>
  <c r="BD204" i="4"/>
  <c r="BE291" i="4"/>
  <c r="BD152" i="4"/>
  <c r="O894" i="8" s="1" a="1"/>
  <c r="O894" i="8" s="1"/>
  <c r="BF233" i="4"/>
  <c r="AX27" i="4"/>
  <c r="AY280" i="4"/>
  <c r="BC247" i="4"/>
  <c r="BA195" i="4"/>
  <c r="BA207" i="4"/>
  <c r="BD9" i="4"/>
  <c r="BA257" i="4"/>
  <c r="BE263" i="4"/>
  <c r="BB9" i="4"/>
  <c r="BD207" i="4"/>
  <c r="BF204" i="4"/>
  <c r="BE196" i="4"/>
  <c r="BF38" i="4"/>
  <c r="BE206" i="4"/>
  <c r="BD282" i="4"/>
  <c r="BC225" i="4"/>
  <c r="BB16" i="4"/>
  <c r="O77" i="8" s="1" a="1"/>
  <c r="O77" i="8" s="1"/>
  <c r="BD223" i="4"/>
  <c r="BB284" i="4"/>
  <c r="BC48" i="4"/>
  <c r="BA60" i="4"/>
  <c r="BF63" i="4"/>
  <c r="BE47" i="4"/>
  <c r="BC239" i="4"/>
  <c r="BD230" i="4"/>
  <c r="BF227" i="4"/>
  <c r="AZ37" i="4"/>
  <c r="AW49" i="4"/>
  <c r="AX285" i="4"/>
  <c r="AU46" i="4"/>
  <c r="AV228" i="4"/>
  <c r="AW19" i="4"/>
  <c r="AV43" i="4"/>
  <c r="AU85" i="4"/>
  <c r="AV202" i="4"/>
  <c r="AW26" i="4"/>
  <c r="AV19" i="4"/>
  <c r="AY245" i="4"/>
  <c r="AZ22" i="4"/>
  <c r="AZ259" i="4"/>
  <c r="AV25" i="4"/>
  <c r="AV285" i="4"/>
  <c r="AW280" i="4"/>
  <c r="AX30" i="4"/>
  <c r="AU42" i="4"/>
  <c r="AU19" i="4"/>
  <c r="AV85" i="4"/>
  <c r="AY22" i="4"/>
  <c r="AU25" i="4"/>
  <c r="AW39" i="4"/>
  <c r="AX19" i="4"/>
  <c r="AX37" i="4"/>
  <c r="AY45" i="4"/>
  <c r="AX242" i="4"/>
  <c r="AW222" i="4"/>
  <c r="AY25" i="4"/>
  <c r="AW85" i="4"/>
  <c r="AY198" i="4"/>
  <c r="AY202" i="4"/>
  <c r="AV37" i="4"/>
  <c r="AU45" i="4"/>
  <c r="AW37" i="4"/>
  <c r="AZ245" i="4"/>
  <c r="AV45" i="4"/>
  <c r="AW30" i="4"/>
  <c r="AW202" i="4"/>
  <c r="AU22" i="4"/>
  <c r="AZ30" i="4"/>
  <c r="AW43" i="4"/>
  <c r="AZ198" i="4"/>
  <c r="AX198" i="4"/>
  <c r="AY30" i="4"/>
  <c r="AX45" i="4"/>
  <c r="AX280" i="4"/>
  <c r="AX26" i="4"/>
  <c r="AX25" i="4"/>
  <c r="AY49" i="4"/>
  <c r="AW41" i="4"/>
  <c r="AY231" i="4"/>
  <c r="AU39" i="4"/>
  <c r="AV41" i="4"/>
  <c r="AY26" i="4"/>
  <c r="AZ26" i="4"/>
  <c r="AU37" i="4"/>
  <c r="AX245" i="4"/>
  <c r="AZ45" i="4"/>
  <c r="AV236" i="4"/>
  <c r="AZ200" i="4"/>
  <c r="AV49" i="4"/>
  <c r="AY200" i="4"/>
  <c r="AU250" i="4"/>
  <c r="AU259" i="4"/>
  <c r="AV198" i="4"/>
  <c r="AY19" i="4"/>
  <c r="AU41" i="4"/>
  <c r="AX42" i="4"/>
  <c r="AY39" i="4"/>
  <c r="AV231" i="4"/>
  <c r="AY85" i="4"/>
  <c r="AU236" i="4"/>
  <c r="AU200" i="4"/>
  <c r="AW285" i="4"/>
  <c r="AX222" i="4"/>
  <c r="AX46" i="4"/>
  <c r="AY250" i="4"/>
  <c r="AW46" i="4"/>
  <c r="AZ39" i="4"/>
  <c r="AZ280" i="4"/>
  <c r="AV242" i="4"/>
  <c r="AY41" i="4"/>
  <c r="AV200" i="4"/>
  <c r="AZ43" i="4"/>
  <c r="AX202" i="4"/>
  <c r="AW236" i="4"/>
  <c r="AZ242" i="4"/>
  <c r="AV46" i="4"/>
  <c r="AV30" i="4"/>
  <c r="AU198" i="4"/>
  <c r="AY228" i="4"/>
  <c r="AZ228" i="4"/>
  <c r="AU228" i="4"/>
  <c r="AZ236" i="4"/>
  <c r="AY236" i="4"/>
  <c r="AU231" i="4"/>
  <c r="AX231" i="4"/>
  <c r="AZ85" i="4"/>
  <c r="AY259" i="4"/>
  <c r="AX43" i="4"/>
  <c r="AW27" i="4"/>
  <c r="AV280" i="4"/>
  <c r="AW22" i="4"/>
  <c r="AW228" i="4"/>
  <c r="AX200" i="4"/>
  <c r="AZ27" i="4"/>
  <c r="AW242" i="4"/>
  <c r="AZ46" i="4"/>
  <c r="AU222" i="4"/>
  <c r="AZ42" i="4"/>
  <c r="AW231" i="4"/>
  <c r="AZ202" i="4"/>
  <c r="AV27" i="4"/>
  <c r="AU245" i="4"/>
  <c r="AY27" i="4"/>
  <c r="AY43" i="4"/>
  <c r="AY222" i="4"/>
  <c r="AW250" i="4"/>
  <c r="AV222" i="4"/>
  <c r="AY42" i="4"/>
  <c r="AU26" i="4"/>
  <c r="AZ25" i="4"/>
  <c r="AW245" i="4"/>
  <c r="AV259" i="4"/>
  <c r="AZ49" i="4"/>
  <c r="AU242" i="4"/>
  <c r="AU27" i="4"/>
  <c r="AX49" i="4"/>
  <c r="AU285" i="4"/>
  <c r="AX259" i="4"/>
  <c r="AZ41" i="4"/>
  <c r="AW42" i="4"/>
  <c r="AV39" i="4"/>
  <c r="AV250" i="4"/>
  <c r="AV22" i="4"/>
  <c r="AI4" i="4"/>
  <c r="AO4" i="4" s="1"/>
  <c r="AU290" i="4"/>
  <c r="AV140" i="4"/>
  <c r="AW149" i="4"/>
  <c r="AW166" i="4"/>
  <c r="AX173" i="4"/>
  <c r="AZ62" i="4"/>
  <c r="AX145" i="4"/>
  <c r="AW6" i="4"/>
  <c r="AU248" i="4"/>
  <c r="AU176" i="4"/>
  <c r="AX101" i="4"/>
  <c r="AV13" i="4"/>
  <c r="AV122" i="4"/>
  <c r="AZ162" i="4"/>
  <c r="AW258" i="4"/>
  <c r="AX264" i="4"/>
  <c r="AW237" i="4"/>
  <c r="AW94" i="4"/>
  <c r="AI165" i="4"/>
  <c r="AO165" i="4" s="1"/>
  <c r="AN165" i="4"/>
  <c r="AT165" i="4" s="1"/>
  <c r="AM165" i="4"/>
  <c r="AS165" i="4" s="1"/>
  <c r="AJ130" i="4"/>
  <c r="AP130" i="4" s="1"/>
  <c r="AL130" i="4"/>
  <c r="AR130" i="4" s="1"/>
  <c r="AK130" i="4"/>
  <c r="AQ130" i="4" s="1"/>
  <c r="AJ165" i="4"/>
  <c r="AP165" i="4" s="1"/>
  <c r="AK165" i="4"/>
  <c r="AQ165" i="4" s="1"/>
  <c r="AL229" i="4"/>
  <c r="AR229" i="4" s="1"/>
  <c r="AI229" i="4"/>
  <c r="AO229" i="4" s="1"/>
  <c r="AK229" i="4"/>
  <c r="AQ229" i="4" s="1"/>
  <c r="AJ229" i="4"/>
  <c r="AP229" i="4" s="1"/>
  <c r="AM229" i="4"/>
  <c r="AS229" i="4" s="1"/>
  <c r="AN229" i="4"/>
  <c r="AT229" i="4" s="1"/>
  <c r="AM66" i="4"/>
  <c r="AS66" i="4" s="1"/>
  <c r="AK66" i="4"/>
  <c r="AQ66" i="4" s="1"/>
  <c r="AI66" i="4"/>
  <c r="AO66" i="4" s="1"/>
  <c r="AL66" i="4"/>
  <c r="AR66" i="4" s="1"/>
  <c r="AJ66" i="4"/>
  <c r="AP66" i="4" s="1"/>
  <c r="AN66" i="4"/>
  <c r="AT66" i="4" s="1"/>
  <c r="AI130" i="4"/>
  <c r="AO130" i="4" s="1"/>
  <c r="AN130" i="4"/>
  <c r="AT130" i="4" s="1"/>
  <c r="AM130" i="4"/>
  <c r="AS130" i="4" s="1"/>
  <c r="AK261" i="4"/>
  <c r="AQ261" i="4" s="1"/>
  <c r="AL261" i="4"/>
  <c r="AR261" i="4" s="1"/>
  <c r="AI261" i="4"/>
  <c r="AO261" i="4" s="1"/>
  <c r="AN261" i="4"/>
  <c r="AT261" i="4" s="1"/>
  <c r="AJ261" i="4"/>
  <c r="AP261" i="4" s="1"/>
  <c r="AM261" i="4"/>
  <c r="AS261" i="4" s="1"/>
  <c r="AL165" i="4"/>
  <c r="AR165" i="4" s="1"/>
  <c r="AM113" i="4"/>
  <c r="AS113" i="4" s="1"/>
  <c r="AN113" i="4"/>
  <c r="AT113" i="4" s="1"/>
  <c r="AK113" i="4"/>
  <c r="AQ113" i="4" s="1"/>
  <c r="AL113" i="4"/>
  <c r="AR113" i="4" s="1"/>
  <c r="AI113" i="4"/>
  <c r="AO113" i="4" s="1"/>
  <c r="AJ113" i="4"/>
  <c r="AP113" i="4" s="1"/>
  <c r="AJ81" i="4"/>
  <c r="AP81" i="4" s="1"/>
  <c r="AL81" i="4"/>
  <c r="AR81" i="4" s="1"/>
  <c r="AI81" i="4"/>
  <c r="AO81" i="4" s="1"/>
  <c r="AN81" i="4"/>
  <c r="AT81" i="4" s="1"/>
  <c r="AK81" i="4"/>
  <c r="AQ81" i="4" s="1"/>
  <c r="AM81" i="4"/>
  <c r="AS81" i="4" s="1"/>
  <c r="AJ133" i="4"/>
  <c r="AP133" i="4" s="1"/>
  <c r="AK133" i="4"/>
  <c r="AQ133" i="4" s="1"/>
  <c r="AN133" i="4"/>
  <c r="AT133" i="4" s="1"/>
  <c r="AI133" i="4"/>
  <c r="AO133" i="4" s="1"/>
  <c r="AL133" i="4"/>
  <c r="AR133" i="4" s="1"/>
  <c r="AM133" i="4"/>
  <c r="AS133" i="4" s="1"/>
  <c r="AL197" i="4"/>
  <c r="AR197" i="4" s="1"/>
  <c r="AI197" i="4"/>
  <c r="AO197" i="4" s="1"/>
  <c r="AJ197" i="4"/>
  <c r="AP197" i="4" s="1"/>
  <c r="AM197" i="4"/>
  <c r="AS197" i="4" s="1"/>
  <c r="AN197" i="4"/>
  <c r="AT197" i="4" s="1"/>
  <c r="AK197" i="4"/>
  <c r="AQ197" i="4" s="1"/>
  <c r="AK205" i="4"/>
  <c r="AQ205" i="4" s="1"/>
  <c r="AL205" i="4"/>
  <c r="AR205" i="4" s="1"/>
  <c r="AI205" i="4"/>
  <c r="AO205" i="4" s="1"/>
  <c r="AN205" i="4"/>
  <c r="AT205" i="4" s="1"/>
  <c r="AJ205" i="4"/>
  <c r="AP205" i="4" s="1"/>
  <c r="AM205" i="4"/>
  <c r="AS205" i="4" s="1"/>
  <c r="AI273" i="4"/>
  <c r="AO273" i="4" s="1"/>
  <c r="AL273" i="4"/>
  <c r="AR273" i="4" s="1"/>
  <c r="AJ273" i="4"/>
  <c r="AP273" i="4" s="1"/>
  <c r="AN273" i="4"/>
  <c r="AT273" i="4" s="1"/>
  <c r="AM273" i="4"/>
  <c r="AS273" i="4" s="1"/>
  <c r="AK273" i="4"/>
  <c r="AQ273" i="4" s="1"/>
  <c r="AK34" i="4"/>
  <c r="AQ34" i="4" s="1"/>
  <c r="AL34" i="4"/>
  <c r="AR34" i="4" s="1"/>
  <c r="AI34" i="4"/>
  <c r="AO34" i="4" s="1"/>
  <c r="AJ34" i="4"/>
  <c r="AP34" i="4" s="1"/>
  <c r="AM34" i="4"/>
  <c r="AS34" i="4" s="1"/>
  <c r="AN34" i="4"/>
  <c r="AT34" i="4" s="1"/>
  <c r="AK109" i="4"/>
  <c r="AQ109" i="4" s="1"/>
  <c r="AL109" i="4"/>
  <c r="AR109" i="4" s="1"/>
  <c r="AI109" i="4"/>
  <c r="AO109" i="4" s="1"/>
  <c r="AJ109" i="4"/>
  <c r="AP109" i="4" s="1"/>
  <c r="AM109" i="4"/>
  <c r="AS109" i="4" s="1"/>
  <c r="AN109" i="4"/>
  <c r="AT109" i="4" s="1"/>
  <c r="AI17" i="4"/>
  <c r="AO17" i="4" s="1"/>
  <c r="AJ17" i="4"/>
  <c r="AP17" i="4" s="1"/>
  <c r="AM17" i="4"/>
  <c r="AS17" i="4" s="1"/>
  <c r="AN17" i="4"/>
  <c r="AT17" i="4" s="1"/>
  <c r="AK17" i="4"/>
  <c r="AQ17" i="4" s="1"/>
  <c r="AL17" i="4"/>
  <c r="AR17" i="4" s="1"/>
  <c r="AK241" i="4"/>
  <c r="AQ241" i="4" s="1"/>
  <c r="AL241" i="4"/>
  <c r="AR241" i="4" s="1"/>
  <c r="AI241" i="4"/>
  <c r="AO241" i="4" s="1"/>
  <c r="AJ241" i="4"/>
  <c r="AP241" i="4" s="1"/>
  <c r="AM241" i="4"/>
  <c r="AS241" i="4" s="1"/>
  <c r="AN241" i="4"/>
  <c r="AT241" i="4" s="1"/>
  <c r="AK226" i="4"/>
  <c r="AQ226" i="4" s="1"/>
  <c r="AL226" i="4"/>
  <c r="AR226" i="4" s="1"/>
  <c r="AI226" i="4"/>
  <c r="AO226" i="4" s="1"/>
  <c r="AJ226" i="4"/>
  <c r="AP226" i="4" s="1"/>
  <c r="AM226" i="4"/>
  <c r="AS226" i="4" s="1"/>
  <c r="AN226" i="4"/>
  <c r="AT226" i="4" s="1"/>
  <c r="AI98" i="4"/>
  <c r="AO98" i="4" s="1"/>
  <c r="AK98" i="4"/>
  <c r="AQ98" i="4" s="1"/>
  <c r="AL98" i="4"/>
  <c r="AR98" i="4" s="1"/>
  <c r="AJ98" i="4"/>
  <c r="AP98" i="4" s="1"/>
  <c r="AM98" i="4"/>
  <c r="AS98" i="4" s="1"/>
  <c r="AN98" i="4"/>
  <c r="AT98" i="4" s="1"/>
  <c r="AL4" i="4"/>
  <c r="AR4" i="4" s="1"/>
  <c r="AN4" i="4"/>
  <c r="AT4" i="4" s="1"/>
  <c r="AK4" i="4"/>
  <c r="AQ4" i="4" s="1"/>
  <c r="AJ4" i="4"/>
  <c r="AP4" i="4" s="1"/>
  <c r="AM4" i="4"/>
  <c r="AS4" i="4" s="1"/>
  <c r="AN5" i="4"/>
  <c r="AT5" i="4" s="1"/>
  <c r="AM5" i="4"/>
  <c r="AS5" i="4" s="1"/>
  <c r="AI5" i="4"/>
  <c r="AO5" i="4" s="1"/>
  <c r="AJ5" i="4"/>
  <c r="AP5" i="4" s="1"/>
  <c r="AL5" i="4"/>
  <c r="AR5" i="4" s="1"/>
  <c r="AK5" i="4"/>
  <c r="AQ5" i="4" s="1"/>
  <c r="P708" i="8"/>
  <c r="BF215" i="4" l="1"/>
  <c r="O1274" i="8" s="1" a="1"/>
  <c r="O1274" i="8" s="1"/>
  <c r="P1274" i="8" s="1"/>
  <c r="BA215" i="4"/>
  <c r="BB82" i="4"/>
  <c r="O473" i="8" s="1" a="1"/>
  <c r="O473" i="8" s="1"/>
  <c r="P473" i="8" s="1"/>
  <c r="BB268" i="4"/>
  <c r="O1589" i="8" s="1" a="1"/>
  <c r="O1589" i="8" s="1"/>
  <c r="P1589" i="8" s="1"/>
  <c r="BA269" i="4"/>
  <c r="O1594" i="8" s="1" a="1"/>
  <c r="O1594" i="8" s="1"/>
  <c r="P1594" i="8" s="1"/>
  <c r="BD269" i="4"/>
  <c r="O1596" i="8" s="1" a="1"/>
  <c r="O1596" i="8" s="1"/>
  <c r="P1596" i="8" s="1"/>
  <c r="BA74" i="4"/>
  <c r="O424" i="8" s="1" a="1"/>
  <c r="O424" i="8" s="1"/>
  <c r="P424" i="8" s="1"/>
  <c r="AV90" i="4"/>
  <c r="BD83" i="4"/>
  <c r="O480" i="8" s="1" a="1"/>
  <c r="O480" i="8" s="1"/>
  <c r="P480" i="8" s="1"/>
  <c r="BD74" i="4"/>
  <c r="O426" i="8" s="1" a="1"/>
  <c r="O426" i="8" s="1"/>
  <c r="P426" i="8" s="1"/>
  <c r="BC83" i="4"/>
  <c r="O481" i="8" s="1" a="1"/>
  <c r="O481" i="8" s="1"/>
  <c r="P481" i="8" s="1"/>
  <c r="BB75" i="4"/>
  <c r="O431" i="8" s="1" a="1"/>
  <c r="O431" i="8" s="1"/>
  <c r="P431" i="8" s="1"/>
  <c r="AX90" i="4"/>
  <c r="AW90" i="4"/>
  <c r="AU90" i="4"/>
  <c r="BA271" i="4"/>
  <c r="O1606" i="8" s="1" a="1"/>
  <c r="O1606" i="8" s="1"/>
  <c r="P1606" i="8" s="1"/>
  <c r="BD268" i="4"/>
  <c r="O1590" i="8" s="1" a="1"/>
  <c r="O1590" i="8" s="1"/>
  <c r="P1590" i="8" s="1"/>
  <c r="BF268" i="4"/>
  <c r="O1592" i="8" s="1" a="1"/>
  <c r="O1592" i="8" s="1"/>
  <c r="P1592" i="8" s="1"/>
  <c r="BD271" i="4"/>
  <c r="O1608" i="8" s="1" a="1"/>
  <c r="O1608" i="8" s="1"/>
  <c r="P1608" i="8" s="1"/>
  <c r="BC75" i="4"/>
  <c r="O433" i="8" s="1" a="1"/>
  <c r="O433" i="8" s="1"/>
  <c r="P433" i="8" s="1"/>
  <c r="BC74" i="4"/>
  <c r="O427" i="8" s="1" a="1"/>
  <c r="O427" i="8" s="1"/>
  <c r="P427" i="8" s="1"/>
  <c r="BE269" i="4"/>
  <c r="O1599" i="8" s="1" a="1"/>
  <c r="O1599" i="8" s="1"/>
  <c r="P1599" i="8" s="1"/>
  <c r="BF271" i="4"/>
  <c r="O1610" i="8" s="1" a="1"/>
  <c r="O1610" i="8" s="1"/>
  <c r="P1610" i="8" s="1"/>
  <c r="BB186" i="4"/>
  <c r="O1097" i="8" s="1" a="1"/>
  <c r="O1097" i="8" s="1"/>
  <c r="P1097" i="8" s="1"/>
  <c r="BE215" i="4"/>
  <c r="O1275" i="8" s="1" a="1"/>
  <c r="O1275" i="8" s="1"/>
  <c r="P1275" i="8" s="1"/>
  <c r="AU253" i="4"/>
  <c r="BA75" i="4"/>
  <c r="O430" i="8" s="1" a="1"/>
  <c r="O430" i="8" s="1"/>
  <c r="P430" i="8" s="1"/>
  <c r="BB271" i="4"/>
  <c r="BE271" i="4"/>
  <c r="BE75" i="4"/>
  <c r="O435" i="8" s="1" a="1"/>
  <c r="O435" i="8" s="1"/>
  <c r="P435" i="8" s="1"/>
  <c r="BD75" i="4"/>
  <c r="O432" i="8" s="1" a="1"/>
  <c r="O432" i="8" s="1"/>
  <c r="P432" i="8" s="1"/>
  <c r="BF74" i="4"/>
  <c r="O428" i="8" s="1" a="1"/>
  <c r="O428" i="8" s="1"/>
  <c r="P428" i="8" s="1"/>
  <c r="BE268" i="4"/>
  <c r="O1593" i="8" s="1" a="1"/>
  <c r="O1593" i="8" s="1"/>
  <c r="P1593" i="8" s="1"/>
  <c r="BF75" i="4"/>
  <c r="O434" i="8" s="1" a="1"/>
  <c r="O434" i="8" s="1"/>
  <c r="P434" i="8" s="1"/>
  <c r="AY253" i="4"/>
  <c r="AW253" i="4"/>
  <c r="AV253" i="4"/>
  <c r="BC269" i="4"/>
  <c r="O1597" i="8" s="1" a="1"/>
  <c r="O1597" i="8" s="1"/>
  <c r="P1597" i="8" s="1"/>
  <c r="BB74" i="4"/>
  <c r="O425" i="8" s="1" a="1"/>
  <c r="O425" i="8" s="1"/>
  <c r="P425" i="8" s="1"/>
  <c r="BE74" i="4"/>
  <c r="O429" i="8" s="1" a="1"/>
  <c r="O429" i="8" s="1"/>
  <c r="P429" i="8" s="1"/>
  <c r="BC160" i="4"/>
  <c r="O943" i="8" s="1" a="1"/>
  <c r="O943" i="8" s="1"/>
  <c r="BA286" i="4"/>
  <c r="O1696" i="8" s="1" a="1"/>
  <c r="O1696" i="8" s="1"/>
  <c r="P1696" i="8" s="1"/>
  <c r="BE158" i="4"/>
  <c r="BF191" i="4"/>
  <c r="O1130" i="8" s="1" a="1"/>
  <c r="O1130" i="8" s="1"/>
  <c r="P1130" i="8" s="1"/>
  <c r="BC147" i="4"/>
  <c r="BB232" i="4"/>
  <c r="O1373" i="8" s="1" a="1"/>
  <c r="O1373" i="8" s="1"/>
  <c r="P1373" i="8" s="1"/>
  <c r="BB53" i="4"/>
  <c r="O299" i="8" s="1" a="1"/>
  <c r="O299" i="8" s="1"/>
  <c r="P299" i="8" s="1"/>
  <c r="BB36" i="4"/>
  <c r="BF33" i="4"/>
  <c r="O182" i="8" s="1" a="1"/>
  <c r="O182" i="8" s="1"/>
  <c r="P182" i="8" s="1"/>
  <c r="BA201" i="4"/>
  <c r="O1186" i="8" s="1" a="1"/>
  <c r="O1186" i="8" s="1"/>
  <c r="P1186" i="8" s="1"/>
  <c r="BB167" i="4"/>
  <c r="O983" i="8" s="1" a="1"/>
  <c r="O983" i="8" s="1"/>
  <c r="P983" i="8" s="1"/>
  <c r="BC142" i="4"/>
  <c r="O835" i="8" s="1" a="1"/>
  <c r="O835" i="8" s="1"/>
  <c r="P835" i="8" s="1"/>
  <c r="BB61" i="4"/>
  <c r="BC191" i="4"/>
  <c r="O1129" i="8" s="1" a="1"/>
  <c r="O1129" i="8" s="1"/>
  <c r="P1129" i="8" s="1"/>
  <c r="BD189" i="4"/>
  <c r="O1116" i="8" s="1" a="1"/>
  <c r="O1116" i="8" s="1"/>
  <c r="P1116" i="8" s="1"/>
  <c r="BA53" i="4"/>
  <c r="BF21" i="4"/>
  <c r="O110" i="8" s="1" a="1"/>
  <c r="O110" i="8" s="1"/>
  <c r="P110" i="8" s="1"/>
  <c r="BA33" i="4"/>
  <c r="O178" i="8" s="1" a="1"/>
  <c r="O178" i="8" s="1"/>
  <c r="P178" i="8" s="1"/>
  <c r="BA232" i="4"/>
  <c r="O1372" i="8" s="1" a="1"/>
  <c r="O1372" i="8" s="1"/>
  <c r="P1372" i="8" s="1"/>
  <c r="BC53" i="4"/>
  <c r="O301" i="8" s="1" a="1"/>
  <c r="O301" i="8" s="1"/>
  <c r="P301" i="8" s="1"/>
  <c r="BB119" i="4"/>
  <c r="O695" i="8" s="1" a="1"/>
  <c r="O695" i="8" s="1"/>
  <c r="P695" i="8" s="1"/>
  <c r="BD191" i="4"/>
  <c r="O1128" i="8" s="1" a="1"/>
  <c r="O1128" i="8" s="1"/>
  <c r="P1128" i="8" s="1"/>
  <c r="BB191" i="4"/>
  <c r="O1127" i="8" s="1" a="1"/>
  <c r="O1127" i="8" s="1"/>
  <c r="P1127" i="8" s="1"/>
  <c r="BE161" i="4"/>
  <c r="BB215" i="4"/>
  <c r="O1271" i="8" s="1" a="1"/>
  <c r="O1271" i="8" s="1"/>
  <c r="P1271" i="8" s="1"/>
  <c r="BF189" i="4"/>
  <c r="O1118" i="8" s="1" a="1"/>
  <c r="O1118" i="8" s="1"/>
  <c r="P1118" i="8" s="1"/>
  <c r="BF142" i="4"/>
  <c r="O836" i="8" s="1" a="1"/>
  <c r="O836" i="8" s="1"/>
  <c r="P836" i="8" s="1"/>
  <c r="BD232" i="4"/>
  <c r="O1374" i="8" s="1" a="1"/>
  <c r="O1374" i="8" s="1"/>
  <c r="P1374" i="8" s="1"/>
  <c r="BE232" i="4"/>
  <c r="O1377" i="8" s="1" a="1"/>
  <c r="O1377" i="8" s="1"/>
  <c r="BC232" i="4"/>
  <c r="O1375" i="8" s="1" a="1"/>
  <c r="O1375" i="8" s="1"/>
  <c r="BE189" i="4"/>
  <c r="BA119" i="4"/>
  <c r="O694" i="8" s="1" a="1"/>
  <c r="O694" i="8" s="1"/>
  <c r="P694" i="8" s="1"/>
  <c r="BD53" i="4"/>
  <c r="O300" i="8" s="1" a="1"/>
  <c r="O300" i="8" s="1"/>
  <c r="P300" i="8" s="1"/>
  <c r="BE53" i="4"/>
  <c r="O303" i="8" s="1" a="1"/>
  <c r="O303" i="8" s="1"/>
  <c r="P303" i="8" s="1"/>
  <c r="BD286" i="4"/>
  <c r="O1698" i="8" s="1" a="1"/>
  <c r="O1698" i="8" s="1"/>
  <c r="P1698" i="8" s="1"/>
  <c r="BE286" i="4"/>
  <c r="O1701" i="8" s="1" a="1"/>
  <c r="O1701" i="8" s="1"/>
  <c r="P1701" i="8" s="1"/>
  <c r="BF53" i="4"/>
  <c r="O302" i="8" s="1" a="1"/>
  <c r="O302" i="8" s="1"/>
  <c r="P302" i="8" s="1"/>
  <c r="BC286" i="4"/>
  <c r="O1699" i="8" s="1" a="1"/>
  <c r="O1699" i="8" s="1"/>
  <c r="P1699" i="8" s="1"/>
  <c r="BB286" i="4"/>
  <c r="O1697" i="8" s="1" a="1"/>
  <c r="O1697" i="8" s="1"/>
  <c r="P1697" i="8" s="1"/>
  <c r="BC115" i="4"/>
  <c r="BB189" i="4"/>
  <c r="O1115" i="8" s="1" a="1"/>
  <c r="O1115" i="8" s="1"/>
  <c r="P1115" i="8" s="1"/>
  <c r="BD114" i="4"/>
  <c r="O666" i="8" s="1" a="1"/>
  <c r="O666" i="8" s="1"/>
  <c r="P666" i="8" s="1"/>
  <c r="BD161" i="4"/>
  <c r="O948" i="8" s="1" a="1"/>
  <c r="O948" i="8" s="1"/>
  <c r="P948" i="8" s="1"/>
  <c r="BE186" i="4"/>
  <c r="O1101" i="8" s="1" a="1"/>
  <c r="O1101" i="8" s="1"/>
  <c r="P1101" i="8" s="1"/>
  <c r="BE191" i="4"/>
  <c r="O1131" i="8" s="1" a="1"/>
  <c r="O1131" i="8" s="1"/>
  <c r="P1131" i="8" s="1"/>
  <c r="BA114" i="4"/>
  <c r="BA158" i="4"/>
  <c r="O928" i="8" s="1" a="1"/>
  <c r="O928" i="8" s="1"/>
  <c r="P928" i="8" s="1"/>
  <c r="BE147" i="4"/>
  <c r="BD61" i="4"/>
  <c r="O348" i="8" s="1" a="1"/>
  <c r="O348" i="8" s="1"/>
  <c r="P348" i="8" s="1"/>
  <c r="BD215" i="4"/>
  <c r="O1272" i="8" s="1" a="1"/>
  <c r="O1272" i="8" s="1"/>
  <c r="P1272" i="8" s="1"/>
  <c r="BA167" i="4"/>
  <c r="O982" i="8" s="1" a="1"/>
  <c r="O982" i="8" s="1"/>
  <c r="P982" i="8" s="1"/>
  <c r="BD157" i="4"/>
  <c r="O924" i="8" s="1" a="1"/>
  <c r="O924" i="8" s="1"/>
  <c r="P924" i="8" s="1"/>
  <c r="BD107" i="4"/>
  <c r="O624" i="8" s="1" a="1"/>
  <c r="O624" i="8" s="1"/>
  <c r="P624" i="8" s="1"/>
  <c r="BF186" i="4"/>
  <c r="O1100" i="8" s="1" a="1"/>
  <c r="O1100" i="8" s="1"/>
  <c r="P1100" i="8" s="1"/>
  <c r="BC58" i="4"/>
  <c r="O331" i="8" s="1" a="1"/>
  <c r="O331" i="8" s="1"/>
  <c r="P331" i="8" s="1"/>
  <c r="BF147" i="4"/>
  <c r="O866" i="8" s="1" a="1"/>
  <c r="O866" i="8" s="1"/>
  <c r="P866" i="8" s="1"/>
  <c r="BF158" i="4"/>
  <c r="O932" i="8" s="1" a="1"/>
  <c r="O932" i="8" s="1"/>
  <c r="P932" i="8" s="1"/>
  <c r="BF161" i="4"/>
  <c r="O950" i="8" s="1" a="1"/>
  <c r="O950" i="8" s="1"/>
  <c r="P950" i="8" s="1"/>
  <c r="BE157" i="4"/>
  <c r="O927" i="8" s="1" a="1"/>
  <c r="O927" i="8" s="1"/>
  <c r="P927" i="8" s="1"/>
  <c r="BD167" i="4"/>
  <c r="O984" i="8" s="1" a="1"/>
  <c r="O984" i="8" s="1"/>
  <c r="P984" i="8" s="1"/>
  <c r="BC186" i="4"/>
  <c r="O1099" i="8" s="1" a="1"/>
  <c r="O1099" i="8" s="1"/>
  <c r="P1099" i="8" s="1"/>
  <c r="BB161" i="4"/>
  <c r="O947" i="8" s="1" a="1"/>
  <c r="O947" i="8" s="1"/>
  <c r="P947" i="8" s="1"/>
  <c r="BF167" i="4"/>
  <c r="O986" i="8" s="1" a="1"/>
  <c r="O986" i="8" s="1"/>
  <c r="P986" i="8" s="1"/>
  <c r="BE119" i="4"/>
  <c r="O699" i="8" s="1" a="1"/>
  <c r="O699" i="8" s="1"/>
  <c r="P699" i="8" s="1"/>
  <c r="BA189" i="4"/>
  <c r="BA191" i="4"/>
  <c r="O1126" i="8" s="1" a="1"/>
  <c r="O1126" i="8" s="1"/>
  <c r="P1126" i="8" s="1"/>
  <c r="AY35" i="4"/>
  <c r="BD159" i="4"/>
  <c r="O936" i="8" s="1" a="1"/>
  <c r="O936" i="8" s="1"/>
  <c r="P936" i="8" s="1"/>
  <c r="BA211" i="4"/>
  <c r="O1246" i="8" s="1" a="1"/>
  <c r="O1246" i="8" s="1"/>
  <c r="P1246" i="8" s="1"/>
  <c r="BC201" i="4"/>
  <c r="O1189" i="8" s="1" a="1"/>
  <c r="O1189" i="8" s="1"/>
  <c r="P1189" i="8" s="1"/>
  <c r="BA58" i="4"/>
  <c r="O328" i="8" s="1" a="1"/>
  <c r="O328" i="8" s="1"/>
  <c r="P328" i="8" s="1"/>
  <c r="BC119" i="4"/>
  <c r="O697" i="8" s="1" a="1"/>
  <c r="O697" i="8" s="1"/>
  <c r="P697" i="8" s="1"/>
  <c r="BE142" i="4"/>
  <c r="O837" i="8" s="1" a="1"/>
  <c r="O837" i="8" s="1"/>
  <c r="P837" i="8" s="1"/>
  <c r="BD147" i="4"/>
  <c r="O864" i="8" s="1" a="1"/>
  <c r="O864" i="8" s="1"/>
  <c r="BF61" i="4"/>
  <c r="O350" i="8" s="1" a="1"/>
  <c r="O350" i="8" s="1"/>
  <c r="P350" i="8" s="1"/>
  <c r="BA147" i="4"/>
  <c r="O862" i="8" s="1" a="1"/>
  <c r="O862" i="8" s="1"/>
  <c r="P862" i="8" s="1"/>
  <c r="BA61" i="4"/>
  <c r="O346" i="8" s="1" a="1"/>
  <c r="O346" i="8" s="1"/>
  <c r="BD119" i="4"/>
  <c r="O696" i="8" s="1" a="1"/>
  <c r="O696" i="8" s="1"/>
  <c r="P696" i="8" s="1"/>
  <c r="BA142" i="4"/>
  <c r="O832" i="8" s="1" a="1"/>
  <c r="O832" i="8" s="1"/>
  <c r="P832" i="8" s="1"/>
  <c r="BF119" i="4"/>
  <c r="O698" i="8" s="1" a="1"/>
  <c r="O698" i="8" s="1"/>
  <c r="P698" i="8" s="1"/>
  <c r="AY220" i="4"/>
  <c r="AW254" i="4"/>
  <c r="AX220" i="4"/>
  <c r="BD33" i="4"/>
  <c r="O180" i="8" s="1" a="1"/>
  <c r="O180" i="8" s="1"/>
  <c r="P180" i="8" s="1"/>
  <c r="AU220" i="4"/>
  <c r="AV220" i="4"/>
  <c r="AX253" i="4"/>
  <c r="AZ254" i="4"/>
  <c r="BE33" i="4"/>
  <c r="O183" i="8" s="1" a="1"/>
  <c r="O183" i="8" s="1"/>
  <c r="P183" i="8" s="1"/>
  <c r="BF201" i="4"/>
  <c r="O1190" i="8" s="1" a="1"/>
  <c r="O1190" i="8" s="1"/>
  <c r="P1190" i="8" s="1"/>
  <c r="AX254" i="4"/>
  <c r="AV254" i="4"/>
  <c r="AY254" i="4"/>
  <c r="BB159" i="4"/>
  <c r="O935" i="8" s="1" a="1"/>
  <c r="O935" i="8" s="1"/>
  <c r="P935" i="8" s="1"/>
  <c r="BF159" i="4"/>
  <c r="O938" i="8" s="1" a="1"/>
  <c r="O938" i="8" s="1"/>
  <c r="P938" i="8" s="1"/>
  <c r="BC159" i="4"/>
  <c r="O937" i="8" s="1" a="1"/>
  <c r="O937" i="8" s="1"/>
  <c r="P937" i="8" s="1"/>
  <c r="AZ220" i="4"/>
  <c r="AW35" i="4"/>
  <c r="AZ90" i="4"/>
  <c r="BC189" i="4"/>
  <c r="O1117" i="8" s="1" a="1"/>
  <c r="O1117" i="8" s="1"/>
  <c r="P1117" i="8" s="1"/>
  <c r="AY93" i="4"/>
  <c r="AZ93" i="4"/>
  <c r="BF93" i="4" s="1"/>
  <c r="O542" i="8" s="1" a="1"/>
  <c r="O542" i="8" s="1"/>
  <c r="P542" i="8" s="1"/>
  <c r="BC61" i="4"/>
  <c r="O349" i="8" s="1" a="1"/>
  <c r="O349" i="8" s="1"/>
  <c r="P349" i="8" s="1"/>
  <c r="BD142" i="4"/>
  <c r="O834" i="8" s="1" a="1"/>
  <c r="O834" i="8" s="1"/>
  <c r="P834" i="8" s="1"/>
  <c r="AU35" i="4"/>
  <c r="AX35" i="4"/>
  <c r="AV35" i="4"/>
  <c r="AZ35" i="4"/>
  <c r="BE61" i="4"/>
  <c r="O351" i="8" s="1" a="1"/>
  <c r="O351" i="8" s="1"/>
  <c r="P351" i="8" s="1"/>
  <c r="BA159" i="4"/>
  <c r="O934" i="8" s="1" a="1"/>
  <c r="O934" i="8" s="1"/>
  <c r="P934" i="8" s="1"/>
  <c r="BC154" i="4"/>
  <c r="O907" i="8" s="1" a="1"/>
  <c r="O907" i="8" s="1"/>
  <c r="P907" i="8" s="1"/>
  <c r="BB211" i="4"/>
  <c r="BB107" i="4"/>
  <c r="O623" i="8" s="1" a="1"/>
  <c r="O623" i="8" s="1"/>
  <c r="P623" i="8" s="1"/>
  <c r="BD158" i="4"/>
  <c r="O930" i="8" s="1" a="1"/>
  <c r="O930" i="8" s="1"/>
  <c r="P930" i="8" s="1"/>
  <c r="BB147" i="4"/>
  <c r="O863" i="8" s="1" a="1"/>
  <c r="O863" i="8" s="1"/>
  <c r="P863" i="8" s="1"/>
  <c r="BC157" i="4"/>
  <c r="O925" i="8" s="1" a="1"/>
  <c r="O925" i="8" s="1"/>
  <c r="P925" i="8" s="1"/>
  <c r="BD211" i="4"/>
  <c r="O1248" i="8" s="1" a="1"/>
  <c r="O1248" i="8" s="1"/>
  <c r="P1248" i="8" s="1"/>
  <c r="BE107" i="4"/>
  <c r="O627" i="8" s="1" a="1"/>
  <c r="O627" i="8" s="1"/>
  <c r="P627" i="8" s="1"/>
  <c r="BE211" i="4"/>
  <c r="O1251" i="8" s="1" a="1"/>
  <c r="O1251" i="8" s="1"/>
  <c r="P1251" i="8" s="1"/>
  <c r="BA107" i="4"/>
  <c r="O622" i="8" s="1" a="1"/>
  <c r="O622" i="8" s="1"/>
  <c r="P622" i="8" s="1"/>
  <c r="BB158" i="4"/>
  <c r="O929" i="8" s="1" a="1"/>
  <c r="O929" i="8" s="1"/>
  <c r="P929" i="8" s="1"/>
  <c r="BF157" i="4"/>
  <c r="O926" i="8" s="1" a="1"/>
  <c r="O926" i="8" s="1"/>
  <c r="P926" i="8" s="1"/>
  <c r="BF107" i="4"/>
  <c r="O626" i="8" s="1" a="1"/>
  <c r="O626" i="8" s="1"/>
  <c r="P626" i="8" s="1"/>
  <c r="BE154" i="4"/>
  <c r="O909" i="8" s="1" a="1"/>
  <c r="O909" i="8" s="1"/>
  <c r="P909" i="8" s="1"/>
  <c r="BC167" i="4"/>
  <c r="O985" i="8" s="1" a="1"/>
  <c r="O985" i="8" s="1"/>
  <c r="P985" i="8" s="1"/>
  <c r="BB142" i="4"/>
  <c r="O833" i="8" s="1" a="1"/>
  <c r="O833" i="8" s="1"/>
  <c r="P833" i="8" s="1"/>
  <c r="BF211" i="4"/>
  <c r="O1250" i="8" s="1" a="1"/>
  <c r="O1250" i="8" s="1"/>
  <c r="P1250" i="8" s="1"/>
  <c r="BC158" i="4"/>
  <c r="O931" i="8" s="1" a="1"/>
  <c r="O931" i="8" s="1"/>
  <c r="P931" i="8" s="1"/>
  <c r="BE167" i="4"/>
  <c r="O987" i="8" s="1" a="1"/>
  <c r="O987" i="8" s="1"/>
  <c r="P987" i="8" s="1"/>
  <c r="BB58" i="4"/>
  <c r="O329" i="8" s="1" a="1"/>
  <c r="O329" i="8" s="1"/>
  <c r="P329" i="8" s="1"/>
  <c r="BF114" i="4"/>
  <c r="O668" i="8" s="1" a="1"/>
  <c r="O668" i="8" s="1"/>
  <c r="P668" i="8" s="1"/>
  <c r="BF154" i="4"/>
  <c r="O908" i="8" s="1" a="1"/>
  <c r="O908" i="8" s="1"/>
  <c r="P908" i="8" s="1"/>
  <c r="BC107" i="4"/>
  <c r="O625" i="8" s="1" a="1"/>
  <c r="O625" i="8" s="1"/>
  <c r="P625" i="8" s="1"/>
  <c r="BE115" i="4"/>
  <c r="O675" i="8" s="1" a="1"/>
  <c r="O675" i="8" s="1"/>
  <c r="P675" i="8" s="1"/>
  <c r="BE159" i="4"/>
  <c r="O939" i="8" s="1" a="1"/>
  <c r="O939" i="8" s="1"/>
  <c r="P939" i="8" s="1"/>
  <c r="BF115" i="4"/>
  <c r="O674" i="8" s="1" a="1"/>
  <c r="O674" i="8" s="1"/>
  <c r="P674" i="8" s="1"/>
  <c r="BE114" i="4"/>
  <c r="O669" i="8" s="1" a="1"/>
  <c r="O669" i="8" s="1"/>
  <c r="P669" i="8" s="1"/>
  <c r="BB115" i="4"/>
  <c r="O671" i="8" s="1" a="1"/>
  <c r="O671" i="8" s="1"/>
  <c r="P671" i="8" s="1"/>
  <c r="BB21" i="4"/>
  <c r="O107" i="8" s="1" a="1"/>
  <c r="O107" i="8" s="1"/>
  <c r="P107" i="8" s="1"/>
  <c r="BE31" i="4"/>
  <c r="O171" i="8" s="1" a="1"/>
  <c r="O171" i="8" s="1"/>
  <c r="P171" i="8" s="1"/>
  <c r="BF209" i="4"/>
  <c r="O1238" i="8" s="1" a="1"/>
  <c r="O1238" i="8" s="1"/>
  <c r="P1238" i="8" s="1"/>
  <c r="BD255" i="4"/>
  <c r="O1512" i="8" s="1" a="1"/>
  <c r="O1512" i="8" s="1"/>
  <c r="P1512" i="8" s="1"/>
  <c r="BA225" i="4"/>
  <c r="O1330" i="8" s="1" a="1"/>
  <c r="O1330" i="8" s="1"/>
  <c r="P1330" i="8" s="1"/>
  <c r="BB251" i="4"/>
  <c r="O1487" i="8" s="1" a="1"/>
  <c r="O1487" i="8" s="1"/>
  <c r="P1487" i="8" s="1"/>
  <c r="BF251" i="4"/>
  <c r="O1490" i="8" s="1" a="1"/>
  <c r="O1490" i="8" s="1"/>
  <c r="P1490" i="8" s="1"/>
  <c r="BE21" i="4"/>
  <c r="O111" i="8" s="1" a="1"/>
  <c r="O111" i="8" s="1"/>
  <c r="P111" i="8" s="1"/>
  <c r="BB31" i="4"/>
  <c r="O167" i="8" s="1" a="1"/>
  <c r="O167" i="8" s="1"/>
  <c r="P167" i="8" s="1"/>
  <c r="BC224" i="4"/>
  <c r="O1327" i="8" s="1" a="1"/>
  <c r="O1327" i="8" s="1"/>
  <c r="P1327" i="8" s="1"/>
  <c r="BF234" i="4"/>
  <c r="O1388" i="8" s="1" a="1"/>
  <c r="O1388" i="8" s="1"/>
  <c r="P1388" i="8" s="1"/>
  <c r="BD238" i="4"/>
  <c r="O1410" i="8" s="1" a="1"/>
  <c r="O1410" i="8" s="1"/>
  <c r="P1410" i="8" s="1"/>
  <c r="BD225" i="4"/>
  <c r="O1332" i="8" s="1" a="1"/>
  <c r="O1332" i="8" s="1"/>
  <c r="P1332" i="8" s="1"/>
  <c r="BB224" i="4"/>
  <c r="O1325" i="8" s="1" a="1"/>
  <c r="O1325" i="8" s="1"/>
  <c r="P1325" i="8" s="1"/>
  <c r="BD224" i="4"/>
  <c r="O1326" i="8" s="1" a="1"/>
  <c r="O1326" i="8" s="1"/>
  <c r="P1326" i="8" s="1"/>
  <c r="BD234" i="4"/>
  <c r="O1386" i="8" s="1" a="1"/>
  <c r="O1386" i="8" s="1"/>
  <c r="P1386" i="8" s="1"/>
  <c r="BC255" i="4"/>
  <c r="O1513" i="8" s="1" a="1"/>
  <c r="O1513" i="8" s="1"/>
  <c r="P1513" i="8" s="1"/>
  <c r="BF238" i="4"/>
  <c r="O1412" i="8" s="1" a="1"/>
  <c r="O1412" i="8" s="1"/>
  <c r="P1412" i="8" s="1"/>
  <c r="BA224" i="4"/>
  <c r="O1324" i="8" s="1" a="1"/>
  <c r="O1324" i="8" s="1"/>
  <c r="P1324" i="8" s="1"/>
  <c r="BE251" i="4"/>
  <c r="O1491" i="8" s="1" a="1"/>
  <c r="O1491" i="8" s="1"/>
  <c r="P1491" i="8" s="1"/>
  <c r="BE224" i="4"/>
  <c r="O1329" i="8" s="1" a="1"/>
  <c r="O1329" i="8" s="1"/>
  <c r="P1329" i="8" s="1"/>
  <c r="BF255" i="4"/>
  <c r="O1514" i="8" s="1" a="1"/>
  <c r="O1514" i="8" s="1"/>
  <c r="P1514" i="8" s="1"/>
  <c r="BB255" i="4"/>
  <c r="O1511" i="8" s="1" a="1"/>
  <c r="O1511" i="8" s="1"/>
  <c r="P1511" i="8" s="1"/>
  <c r="BA31" i="4"/>
  <c r="O166" i="8" s="1" a="1"/>
  <c r="O166" i="8" s="1"/>
  <c r="P166" i="8" s="1"/>
  <c r="BA251" i="4"/>
  <c r="O1486" i="8" s="1" a="1"/>
  <c r="O1486" i="8" s="1"/>
  <c r="P1486" i="8" s="1"/>
  <c r="BD31" i="4"/>
  <c r="O168" i="8" s="1" a="1"/>
  <c r="O168" i="8" s="1"/>
  <c r="P168" i="8" s="1"/>
  <c r="BC238" i="4"/>
  <c r="O1411" i="8" s="1" a="1"/>
  <c r="O1411" i="8" s="1"/>
  <c r="P1411" i="8" s="1"/>
  <c r="BA255" i="4"/>
  <c r="O1510" i="8" s="1" a="1"/>
  <c r="O1510" i="8" s="1"/>
  <c r="P1510" i="8" s="1"/>
  <c r="BB225" i="4"/>
  <c r="O1331" i="8" s="1" a="1"/>
  <c r="O1331" i="8" s="1"/>
  <c r="P1331" i="8" s="1"/>
  <c r="BF224" i="4"/>
  <c r="O1328" i="8" s="1" a="1"/>
  <c r="O1328" i="8" s="1"/>
  <c r="P1328" i="8" s="1"/>
  <c r="BD251" i="4"/>
  <c r="O1488" i="8" s="1" a="1"/>
  <c r="O1488" i="8" s="1"/>
  <c r="P1488" i="8" s="1"/>
  <c r="BF31" i="4"/>
  <c r="O170" i="8" s="1" a="1"/>
  <c r="O170" i="8" s="1"/>
  <c r="P170" i="8" s="1"/>
  <c r="BE225" i="4"/>
  <c r="O1335" i="8" s="1" a="1"/>
  <c r="O1335" i="8" s="1"/>
  <c r="P1335" i="8" s="1"/>
  <c r="BE243" i="4"/>
  <c r="O1443" i="8" s="1" a="1"/>
  <c r="O1443" i="8" s="1"/>
  <c r="P1443" i="8" s="1"/>
  <c r="BD36" i="4"/>
  <c r="O198" i="8" s="1" a="1"/>
  <c r="O198" i="8" s="1"/>
  <c r="P198" i="8" s="1"/>
  <c r="BB33" i="4"/>
  <c r="O179" i="8" s="1" a="1"/>
  <c r="O179" i="8" s="1"/>
  <c r="P179" i="8" s="1"/>
  <c r="BC31" i="4"/>
  <c r="O169" i="8" s="1" a="1"/>
  <c r="O169" i="8" s="1"/>
  <c r="P169" i="8" s="1"/>
  <c r="BC251" i="4"/>
  <c r="O1489" i="8" s="1" a="1"/>
  <c r="O1489" i="8" s="1"/>
  <c r="P1489" i="8" s="1"/>
  <c r="BD21" i="4"/>
  <c r="O108" i="8" s="1" a="1"/>
  <c r="O108" i="8" s="1"/>
  <c r="P108" i="8" s="1"/>
  <c r="BE238" i="4"/>
  <c r="O1413" i="8" s="1" a="1"/>
  <c r="O1413" i="8" s="1"/>
  <c r="P1413" i="8" s="1"/>
  <c r="BA29" i="4"/>
  <c r="O154" i="8" s="1" a="1"/>
  <c r="O154" i="8" s="1"/>
  <c r="P154" i="8" s="1"/>
  <c r="BC21" i="4"/>
  <c r="O109" i="8" s="1" a="1"/>
  <c r="O109" i="8" s="1"/>
  <c r="P109" i="8" s="1"/>
  <c r="BC234" i="4"/>
  <c r="O1387" i="8" s="1" a="1"/>
  <c r="O1387" i="8" s="1"/>
  <c r="P1387" i="8" s="1"/>
  <c r="BD243" i="4"/>
  <c r="O1440" i="8" s="1" a="1"/>
  <c r="O1440" i="8" s="1"/>
  <c r="P1440" i="8" s="1"/>
  <c r="BF36" i="4"/>
  <c r="O200" i="8" s="1" a="1"/>
  <c r="O200" i="8" s="1"/>
  <c r="P200" i="8" s="1"/>
  <c r="BD29" i="4"/>
  <c r="O156" i="8" s="1" a="1"/>
  <c r="O156" i="8" s="1"/>
  <c r="P156" i="8" s="1"/>
  <c r="BF83" i="4"/>
  <c r="O482" i="8" s="1" a="1"/>
  <c r="O482" i="8" s="1"/>
  <c r="P482" i="8" s="1"/>
  <c r="BE83" i="4"/>
  <c r="O483" i="8" s="1" a="1"/>
  <c r="O483" i="8" s="1"/>
  <c r="P483" i="8" s="1"/>
  <c r="BF29" i="4"/>
  <c r="O158" i="8" s="1" a="1"/>
  <c r="O158" i="8" s="1"/>
  <c r="P158" i="8" s="1"/>
  <c r="BE29" i="4"/>
  <c r="O159" i="8" s="1" a="1"/>
  <c r="O159" i="8" s="1"/>
  <c r="P159" i="8" s="1"/>
  <c r="BA36" i="4"/>
  <c r="O196" i="8" s="1" a="1"/>
  <c r="O196" i="8" s="1"/>
  <c r="P196" i="8" s="1"/>
  <c r="BC33" i="4"/>
  <c r="O181" i="8" s="1" a="1"/>
  <c r="O181" i="8" s="1"/>
  <c r="P181" i="8" s="1"/>
  <c r="BC29" i="4"/>
  <c r="O157" i="8" s="1" a="1"/>
  <c r="O157" i="8" s="1"/>
  <c r="P157" i="8" s="1"/>
  <c r="BB234" i="4"/>
  <c r="O1385" i="8" s="1" a="1"/>
  <c r="O1385" i="8" s="1"/>
  <c r="P1385" i="8" s="1"/>
  <c r="BB238" i="4"/>
  <c r="O1409" i="8" s="1" a="1"/>
  <c r="O1409" i="8" s="1"/>
  <c r="P1409" i="8" s="1"/>
  <c r="BA21" i="4"/>
  <c r="O106" i="8" s="1" a="1"/>
  <c r="O106" i="8" s="1"/>
  <c r="P106" i="8" s="1"/>
  <c r="BA238" i="4"/>
  <c r="O1408" i="8" s="1" a="1"/>
  <c r="O1408" i="8" s="1"/>
  <c r="P1408" i="8" s="1"/>
  <c r="BE58" i="4"/>
  <c r="O333" i="8" s="1" a="1"/>
  <c r="O333" i="8" s="1"/>
  <c r="P333" i="8" s="1"/>
  <c r="BB243" i="4"/>
  <c r="O1439" i="8" s="1" a="1"/>
  <c r="O1439" i="8" s="1"/>
  <c r="P1439" i="8" s="1"/>
  <c r="BD58" i="4"/>
  <c r="O330" i="8" s="1" a="1"/>
  <c r="O330" i="8" s="1"/>
  <c r="P330" i="8" s="1"/>
  <c r="BA234" i="4"/>
  <c r="O1384" i="8" s="1" a="1"/>
  <c r="O1384" i="8" s="1"/>
  <c r="P1384" i="8" s="1"/>
  <c r="BF243" i="4"/>
  <c r="O1442" i="8" s="1" a="1"/>
  <c r="O1442" i="8" s="1"/>
  <c r="P1442" i="8" s="1"/>
  <c r="BE234" i="4"/>
  <c r="O1389" i="8" s="1" a="1"/>
  <c r="O1389" i="8" s="1"/>
  <c r="P1389" i="8" s="1"/>
  <c r="BC243" i="4"/>
  <c r="O1441" i="8" s="1" a="1"/>
  <c r="O1441" i="8" s="1"/>
  <c r="P1441" i="8" s="1"/>
  <c r="BB83" i="4"/>
  <c r="O479" i="8" s="1" a="1"/>
  <c r="O479" i="8" s="1"/>
  <c r="P479" i="8" s="1"/>
  <c r="BD154" i="4"/>
  <c r="O906" i="8" s="1" a="1"/>
  <c r="O906" i="8" s="1"/>
  <c r="P906" i="8" s="1"/>
  <c r="BC211" i="4"/>
  <c r="O1249" i="8" s="1" a="1"/>
  <c r="O1249" i="8" s="1"/>
  <c r="P1249" i="8" s="1"/>
  <c r="BE97" i="4"/>
  <c r="O567" i="8" s="1" a="1"/>
  <c r="O567" i="8" s="1"/>
  <c r="P567" i="8" s="1"/>
  <c r="BF58" i="4"/>
  <c r="O332" i="8" s="1" a="1"/>
  <c r="O332" i="8" s="1"/>
  <c r="P332" i="8" s="1"/>
  <c r="BA154" i="4"/>
  <c r="O904" i="8" s="1" a="1"/>
  <c r="O904" i="8" s="1"/>
  <c r="P904" i="8" s="1"/>
  <c r="BA83" i="4"/>
  <c r="O478" i="8" s="1" a="1"/>
  <c r="O478" i="8" s="1"/>
  <c r="P478" i="8" s="1"/>
  <c r="BB154" i="4"/>
  <c r="O905" i="8" s="1" a="1"/>
  <c r="O905" i="8" s="1"/>
  <c r="P905" i="8" s="1"/>
  <c r="BC125" i="4"/>
  <c r="O733" i="8" s="1" a="1"/>
  <c r="O733" i="8" s="1"/>
  <c r="P733" i="8" s="1"/>
  <c r="BD103" i="4"/>
  <c r="O600" i="8" s="1" a="1"/>
  <c r="O600" i="8" s="1"/>
  <c r="P600" i="8" s="1"/>
  <c r="BE125" i="4"/>
  <c r="O735" i="8" s="1" a="1"/>
  <c r="O735" i="8" s="1"/>
  <c r="P735" i="8" s="1"/>
  <c r="BC36" i="4"/>
  <c r="O199" i="8" s="1" a="1"/>
  <c r="O199" i="8" s="1"/>
  <c r="P199" i="8" s="1"/>
  <c r="BD125" i="4"/>
  <c r="O732" i="8" s="1" a="1"/>
  <c r="O732" i="8" s="1"/>
  <c r="P732" i="8" s="1"/>
  <c r="BF225" i="4"/>
  <c r="O1334" i="8" s="1" a="1"/>
  <c r="O1334" i="8" s="1"/>
  <c r="P1334" i="8" s="1"/>
  <c r="BB125" i="4"/>
  <c r="O731" i="8" s="1" a="1"/>
  <c r="O731" i="8" s="1"/>
  <c r="P731" i="8" s="1"/>
  <c r="BA243" i="4"/>
  <c r="O1438" i="8" s="1" a="1"/>
  <c r="O1438" i="8" s="1"/>
  <c r="P1438" i="8" s="1"/>
  <c r="BF125" i="4"/>
  <c r="O734" i="8" s="1" a="1"/>
  <c r="O734" i="8" s="1"/>
  <c r="P734" i="8" s="1"/>
  <c r="BA125" i="4"/>
  <c r="O730" i="8" s="1" a="1"/>
  <c r="O730" i="8" s="1"/>
  <c r="P730" i="8" s="1"/>
  <c r="BE255" i="4"/>
  <c r="O1515" i="8" s="1" a="1"/>
  <c r="O1515" i="8" s="1"/>
  <c r="P1515" i="8" s="1"/>
  <c r="BE36" i="4"/>
  <c r="O201" i="8" s="1" a="1"/>
  <c r="O201" i="8" s="1"/>
  <c r="P201" i="8" s="1"/>
  <c r="BD100" i="4"/>
  <c r="O582" i="8" s="1" a="1"/>
  <c r="O582" i="8" s="1"/>
  <c r="P582" i="8" s="1"/>
  <c r="BA270" i="4"/>
  <c r="O1600" i="8" s="1" a="1"/>
  <c r="O1600" i="8" s="1"/>
  <c r="P1600" i="8" s="1"/>
  <c r="BB139" i="4"/>
  <c r="O815" i="8" s="1" a="1"/>
  <c r="O815" i="8" s="1"/>
  <c r="P815" i="8" s="1"/>
  <c r="BC127" i="4"/>
  <c r="O745" i="8" s="1" a="1"/>
  <c r="O745" i="8" s="1"/>
  <c r="P745" i="8" s="1"/>
  <c r="BA138" i="4"/>
  <c r="O808" i="8" s="1" a="1"/>
  <c r="O808" i="8" s="1"/>
  <c r="P808" i="8" s="1"/>
  <c r="BB163" i="4"/>
  <c r="O959" i="8" s="1" a="1"/>
  <c r="O959" i="8" s="1"/>
  <c r="AV113" i="4"/>
  <c r="BC70" i="4"/>
  <c r="O403" i="8" s="1" a="1"/>
  <c r="O403" i="8" s="1"/>
  <c r="P403" i="8" s="1"/>
  <c r="BD87" i="4"/>
  <c r="O504" i="8" s="1" a="1"/>
  <c r="O504" i="8" s="1"/>
  <c r="P504" i="8" s="1"/>
  <c r="BC87" i="4"/>
  <c r="O505" i="8" s="1" a="1"/>
  <c r="O505" i="8" s="1"/>
  <c r="P505" i="8" s="1"/>
  <c r="BC139" i="4"/>
  <c r="O817" i="8" s="1" a="1"/>
  <c r="O817" i="8" s="1"/>
  <c r="P817" i="8" s="1"/>
  <c r="BA177" i="4"/>
  <c r="O1042" i="8" s="1" a="1"/>
  <c r="O1042" i="8" s="1"/>
  <c r="P1042" i="8" s="1"/>
  <c r="BA134" i="4"/>
  <c r="O784" i="8" s="1" a="1"/>
  <c r="O784" i="8" s="1"/>
  <c r="P784" i="8" s="1"/>
  <c r="BE163" i="4"/>
  <c r="O963" i="8" s="1" a="1"/>
  <c r="O963" i="8" s="1"/>
  <c r="BB78" i="4"/>
  <c r="O449" i="8" s="1" a="1"/>
  <c r="O449" i="8" s="1"/>
  <c r="P449" i="8" s="1"/>
  <c r="BA127" i="4"/>
  <c r="O742" i="8" s="1" a="1"/>
  <c r="O742" i="8" s="1"/>
  <c r="P742" i="8" s="1"/>
  <c r="BE87" i="4"/>
  <c r="O507" i="8" s="1" a="1"/>
  <c r="O507" i="8" s="1"/>
  <c r="P507" i="8" s="1"/>
  <c r="BF139" i="4"/>
  <c r="O818" i="8" s="1" a="1"/>
  <c r="O818" i="8" s="1"/>
  <c r="P818" i="8" s="1"/>
  <c r="BC156" i="4"/>
  <c r="O919" i="8" s="1" a="1"/>
  <c r="O919" i="8" s="1"/>
  <c r="P919" i="8" s="1"/>
  <c r="BE139" i="4"/>
  <c r="O819" i="8" s="1" a="1"/>
  <c r="O819" i="8" s="1"/>
  <c r="P819" i="8" s="1"/>
  <c r="BB127" i="4"/>
  <c r="O743" i="8" s="1" a="1"/>
  <c r="O743" i="8" s="1"/>
  <c r="P743" i="8" s="1"/>
  <c r="BA87" i="4"/>
  <c r="O502" i="8" s="1" a="1"/>
  <c r="O502" i="8" s="1"/>
  <c r="P502" i="8" s="1"/>
  <c r="BE127" i="4"/>
  <c r="O747" i="8" s="1" a="1"/>
  <c r="O747" i="8" s="1"/>
  <c r="P747" i="8" s="1"/>
  <c r="BD139" i="4"/>
  <c r="O816" i="8" s="1" a="1"/>
  <c r="O816" i="8" s="1"/>
  <c r="BF87" i="4"/>
  <c r="O506" i="8" s="1" a="1"/>
  <c r="O506" i="8" s="1"/>
  <c r="P506" i="8" s="1"/>
  <c r="AZ109" i="4"/>
  <c r="AY133" i="4"/>
  <c r="BD89" i="4"/>
  <c r="O516" i="8" s="1" a="1"/>
  <c r="O516" i="8" s="1"/>
  <c r="BC103" i="4"/>
  <c r="O601" i="8" s="1" a="1"/>
  <c r="O601" i="8" s="1"/>
  <c r="P601" i="8" s="1"/>
  <c r="BB87" i="4"/>
  <c r="O503" i="8" s="1" a="1"/>
  <c r="O503" i="8" s="1"/>
  <c r="BF102" i="4"/>
  <c r="O596" i="8" s="1" a="1"/>
  <c r="O596" i="8" s="1"/>
  <c r="P596" i="8" s="1"/>
  <c r="BC131" i="4"/>
  <c r="O769" i="8" s="1" a="1"/>
  <c r="O769" i="8" s="1"/>
  <c r="P769" i="8" s="1"/>
  <c r="BD277" i="4"/>
  <c r="O1644" i="8" s="1" a="1"/>
  <c r="O1644" i="8" s="1"/>
  <c r="P1644" i="8" s="1"/>
  <c r="BC219" i="4"/>
  <c r="O1297" i="8" s="1" a="1"/>
  <c r="O1297" i="8" s="1"/>
  <c r="P1297" i="8" s="1"/>
  <c r="BF73" i="4"/>
  <c r="O422" i="8" s="1" a="1"/>
  <c r="O422" i="8" s="1"/>
  <c r="P422" i="8" s="1"/>
  <c r="BD127" i="4"/>
  <c r="O744" i="8" s="1" a="1"/>
  <c r="O744" i="8" s="1"/>
  <c r="P744" i="8" s="1"/>
  <c r="BF213" i="4"/>
  <c r="O1262" i="8" s="1" a="1"/>
  <c r="O1262" i="8" s="1"/>
  <c r="P1262" i="8" s="1"/>
  <c r="BF127" i="4"/>
  <c r="O746" i="8" s="1" a="1"/>
  <c r="O746" i="8" s="1"/>
  <c r="P746" i="8" s="1"/>
  <c r="BA139" i="4"/>
  <c r="O814" i="8" s="1" a="1"/>
  <c r="O814" i="8" s="1"/>
  <c r="P814" i="8" s="1"/>
  <c r="O1346" i="8" a="1"/>
  <c r="O1346" i="8" s="1"/>
  <c r="P1346" i="8" s="1"/>
  <c r="O1362" i="8" a="1"/>
  <c r="O1362" i="8" s="1"/>
  <c r="P1362" i="8" s="1"/>
  <c r="O1417" i="8" a="1"/>
  <c r="O1417" i="8" s="1"/>
  <c r="P1417" i="8" s="1"/>
  <c r="O267" i="8" a="1"/>
  <c r="O267" i="8" s="1"/>
  <c r="P267" i="8" s="1"/>
  <c r="O362" i="8" a="1"/>
  <c r="O362" i="8" s="1"/>
  <c r="P362" i="8" s="1"/>
  <c r="O340" i="8" a="1"/>
  <c r="O340" i="8" s="1"/>
  <c r="P340" i="8" s="1"/>
  <c r="O271" i="8" a="1"/>
  <c r="O271" i="8" s="1"/>
  <c r="P271" i="8" s="1"/>
  <c r="O1685" i="8" a="1"/>
  <c r="O1685" i="8" s="1"/>
  <c r="P1685" i="8" s="1"/>
  <c r="O1320" i="8" a="1"/>
  <c r="O1320" i="8" s="1"/>
  <c r="P1320" i="8" s="1"/>
  <c r="O1333" i="8" a="1"/>
  <c r="O1333" i="8" s="1"/>
  <c r="P1333" i="8" s="1"/>
  <c r="O1674" i="8" a="1"/>
  <c r="O1674" i="8" s="1"/>
  <c r="P1674" i="8" s="1"/>
  <c r="O1221" i="8" a="1"/>
  <c r="O1221" i="8" s="1"/>
  <c r="P1221" i="8" s="1"/>
  <c r="O212" i="8" a="1"/>
  <c r="O212" i="8" s="1"/>
  <c r="P212" i="8" s="1"/>
  <c r="O1161" i="8" a="1"/>
  <c r="O1161" i="8" s="1"/>
  <c r="P1161" i="8" s="1"/>
  <c r="O1208" i="8" a="1"/>
  <c r="O1208" i="8" s="1"/>
  <c r="P1208" i="8" s="1"/>
  <c r="O1224" i="8" a="1"/>
  <c r="O1224" i="8" s="1"/>
  <c r="P1224" i="8" s="1"/>
  <c r="O35" i="8" a="1"/>
  <c r="O35" i="8" s="1"/>
  <c r="P35" i="8" s="1"/>
  <c r="O1563" i="8" a="1"/>
  <c r="O1563" i="8" s="1"/>
  <c r="P1563" i="8" s="1"/>
  <c r="O1522" i="8" a="1"/>
  <c r="O1522" i="8" s="1"/>
  <c r="P1522" i="8" s="1"/>
  <c r="O36" i="8" a="1"/>
  <c r="O36" i="8" s="1"/>
  <c r="P36" i="8" s="1"/>
  <c r="O1222" i="8" a="1"/>
  <c r="O1222" i="8" s="1"/>
  <c r="P1222" i="8" s="1"/>
  <c r="O1150" i="8" a="1"/>
  <c r="O1150" i="8" s="1"/>
  <c r="P1150" i="8" s="1"/>
  <c r="O1465" i="8" a="1"/>
  <c r="O1465" i="8" s="1"/>
  <c r="P1465" i="8" s="1"/>
  <c r="O1382" i="8" a="1"/>
  <c r="O1382" i="8" s="1"/>
  <c r="P1382" i="8" s="1"/>
  <c r="O1731" i="8" a="1"/>
  <c r="O1731" i="8" s="1"/>
  <c r="P1731" i="8" s="1"/>
  <c r="O1206" i="8" a="1"/>
  <c r="O1206" i="8" s="1"/>
  <c r="P1206" i="8" s="1"/>
  <c r="O358" i="8" a="1"/>
  <c r="O358" i="8" s="1"/>
  <c r="P358" i="8" s="1"/>
  <c r="O23" i="8" a="1"/>
  <c r="O23" i="8" s="1"/>
  <c r="P23" i="8" s="1"/>
  <c r="O885" i="8" a="1"/>
  <c r="O885" i="8" s="1"/>
  <c r="P885" i="8" s="1"/>
  <c r="O1466" i="8" a="1"/>
  <c r="O1466" i="8" s="1"/>
  <c r="P1466" i="8" s="1"/>
  <c r="O213" i="8" a="1"/>
  <c r="O213" i="8" s="1"/>
  <c r="P213" i="8" s="1"/>
  <c r="O1391" i="8" a="1"/>
  <c r="O1391" i="8" s="1"/>
  <c r="P1391" i="8" s="1"/>
  <c r="O884" i="8" a="1"/>
  <c r="O884" i="8" s="1"/>
  <c r="P884" i="8" s="1"/>
  <c r="O285" i="8" a="1"/>
  <c r="O285" i="8" s="1"/>
  <c r="P285" i="8" s="1"/>
  <c r="O55" i="8" a="1"/>
  <c r="O55" i="8" s="1"/>
  <c r="P55" i="8" s="1"/>
  <c r="O1562" i="8" a="1"/>
  <c r="O1562" i="8" s="1"/>
  <c r="P1562" i="8" s="1"/>
  <c r="O56" i="8" a="1"/>
  <c r="O56" i="8" s="1"/>
  <c r="P56" i="8" s="1"/>
  <c r="O1540" i="8" a="1"/>
  <c r="O1540" i="8" s="1"/>
  <c r="P1540" i="8" s="1"/>
  <c r="O1424" i="8" a="1"/>
  <c r="O1424" i="8" s="1"/>
  <c r="P1424" i="8" s="1"/>
  <c r="O1445" i="8" a="1"/>
  <c r="O1445" i="8" s="1"/>
  <c r="P1445" i="8" s="1"/>
  <c r="O896" i="8" a="1"/>
  <c r="O896" i="8" s="1"/>
  <c r="P896" i="8" s="1"/>
  <c r="O174" i="8" a="1"/>
  <c r="O174" i="8" s="1"/>
  <c r="P174" i="8" s="1"/>
  <c r="O175" i="8" a="1"/>
  <c r="O175" i="8" s="1"/>
  <c r="P175" i="8" s="1"/>
  <c r="O48" i="8" a="1"/>
  <c r="O48" i="8" s="1"/>
  <c r="P48" i="8" s="1"/>
  <c r="O262" i="8" a="1"/>
  <c r="O262" i="8" s="1"/>
  <c r="P262" i="8" s="1"/>
  <c r="O1517" i="8" a="1"/>
  <c r="O1517" i="8" s="1"/>
  <c r="P1517" i="8" s="1"/>
  <c r="O893" i="8" a="1"/>
  <c r="O893" i="8" s="1"/>
  <c r="P893" i="8" s="1"/>
  <c r="O44" i="8" a="1"/>
  <c r="O44" i="8" s="1"/>
  <c r="P44" i="8" s="1"/>
  <c r="O40" i="8" a="1"/>
  <c r="O40" i="8" s="1"/>
  <c r="P40" i="8" s="1"/>
  <c r="O1575" i="8" a="1"/>
  <c r="O1575" i="8" s="1"/>
  <c r="P1575" i="8" s="1"/>
  <c r="O1319" i="8" a="1"/>
  <c r="O1319" i="8" s="1"/>
  <c r="P1319" i="8" s="1"/>
  <c r="O1519" i="8" a="1"/>
  <c r="O1519" i="8" s="1"/>
  <c r="P1519" i="8" s="1"/>
  <c r="O172" i="8" a="1"/>
  <c r="O172" i="8" s="1"/>
  <c r="P172" i="8" s="1"/>
  <c r="O1576" i="8" a="1"/>
  <c r="O1576" i="8" s="1"/>
  <c r="P1576" i="8" s="1"/>
  <c r="O72" i="8" a="1"/>
  <c r="O72" i="8" s="1"/>
  <c r="P72" i="8" s="1"/>
  <c r="O283" i="8" a="1"/>
  <c r="O283" i="8" s="1"/>
  <c r="P283" i="8" s="1"/>
  <c r="O1461" i="8" a="1"/>
  <c r="O1461" i="8" s="1"/>
  <c r="P1461" i="8" s="1"/>
  <c r="O1179" i="8" a="1"/>
  <c r="O1179" i="8" s="1"/>
  <c r="P1179" i="8" s="1"/>
  <c r="O1524" i="8" a="1"/>
  <c r="O1524" i="8" s="1"/>
  <c r="P1524" i="8" s="1"/>
  <c r="O1462" i="8" a="1"/>
  <c r="O1462" i="8" s="1"/>
  <c r="P1462" i="8" s="1"/>
  <c r="O1580" i="8" a="1"/>
  <c r="O1580" i="8" s="1"/>
  <c r="P1580" i="8" s="1"/>
  <c r="O124" i="8" a="1"/>
  <c r="O124" i="8" s="1"/>
  <c r="P124" i="8" s="1"/>
  <c r="O33" i="8" a="1"/>
  <c r="O33" i="8" s="1"/>
  <c r="P33" i="8" s="1"/>
  <c r="O28" i="8" a="1"/>
  <c r="O28" i="8" s="1"/>
  <c r="P28" i="8" s="1"/>
  <c r="O1460" i="8" a="1"/>
  <c r="O1460" i="8" s="1"/>
  <c r="P1460" i="8" s="1"/>
  <c r="O1414" i="8" a="1"/>
  <c r="O1414" i="8" s="1"/>
  <c r="P1414" i="8" s="1"/>
  <c r="O247" i="8" a="1"/>
  <c r="O247" i="8" s="1"/>
  <c r="P247" i="8" s="1"/>
  <c r="O1666" i="8" a="1"/>
  <c r="O1666" i="8" s="1"/>
  <c r="P1666" i="8" s="1"/>
  <c r="O1345" i="8" a="1"/>
  <c r="O1345" i="8" s="1"/>
  <c r="P1345" i="8" s="1"/>
  <c r="O120" i="8" a="1"/>
  <c r="O120" i="8" s="1"/>
  <c r="P120" i="8" s="1"/>
  <c r="O895" i="8" a="1"/>
  <c r="O895" i="8" s="1"/>
  <c r="P895" i="8" s="1"/>
  <c r="O1311" i="8" a="1"/>
  <c r="O1311" i="8" s="1"/>
  <c r="P1311" i="8" s="1"/>
  <c r="O287" i="8" a="1"/>
  <c r="O287" i="8" s="1"/>
  <c r="P287" i="8" s="1"/>
  <c r="O1307" i="8" a="1"/>
  <c r="O1307" i="8" s="1"/>
  <c r="P1307" i="8" s="1"/>
  <c r="O1153" i="8" a="1"/>
  <c r="O1153" i="8" s="1"/>
  <c r="P1153" i="8" s="1"/>
  <c r="O1318" i="8" a="1"/>
  <c r="O1318" i="8" s="1"/>
  <c r="P1318" i="8" s="1"/>
  <c r="O1497" i="8" a="1"/>
  <c r="O1497" i="8" s="1"/>
  <c r="P1497" i="8" s="1"/>
  <c r="O1585" i="8" a="1"/>
  <c r="O1585" i="8" s="1"/>
  <c r="P1585" i="8" s="1"/>
  <c r="O1520" i="8" a="1"/>
  <c r="O1520" i="8" s="1"/>
  <c r="P1520" i="8" s="1"/>
  <c r="O1582" i="8" a="1"/>
  <c r="O1582" i="8" s="1"/>
  <c r="P1582" i="8" s="1"/>
  <c r="O1209" i="8" a="1"/>
  <c r="O1209" i="8" s="1"/>
  <c r="P1209" i="8" s="1"/>
  <c r="O1670" i="8" a="1"/>
  <c r="O1670" i="8" s="1"/>
  <c r="P1670" i="8" s="1"/>
  <c r="O1395" i="8" a="1"/>
  <c r="O1395" i="8" s="1"/>
  <c r="P1395" i="8" s="1"/>
  <c r="O41" i="8" a="1"/>
  <c r="O41" i="8" s="1"/>
  <c r="P41" i="8" s="1"/>
  <c r="O1425" i="8" a="1"/>
  <c r="O1425" i="8" s="1"/>
  <c r="P1425" i="8" s="1"/>
  <c r="O249" i="8" a="1"/>
  <c r="O249" i="8" s="1"/>
  <c r="P249" i="8" s="1"/>
  <c r="O1571" i="8" a="1"/>
  <c r="O1571" i="8" s="1"/>
  <c r="P1571" i="8" s="1"/>
  <c r="O54" i="8" a="1"/>
  <c r="O54" i="8" s="1"/>
  <c r="P54" i="8" s="1"/>
  <c r="O70" i="8" a="1"/>
  <c r="O70" i="8" s="1"/>
  <c r="P70" i="8" s="1"/>
  <c r="O1679" i="8" a="1"/>
  <c r="O1679" i="8" s="1"/>
  <c r="P1679" i="8" s="1"/>
  <c r="O1542" i="8" a="1"/>
  <c r="O1542" i="8" s="1"/>
  <c r="P1542" i="8" s="1"/>
  <c r="O78" i="8" a="1"/>
  <c r="O78" i="8" s="1"/>
  <c r="P78" i="8" s="1"/>
  <c r="O1729" i="8" a="1"/>
  <c r="O1729" i="8" s="1"/>
  <c r="P1729" i="8" s="1"/>
  <c r="O1344" i="8" a="1"/>
  <c r="O1344" i="8" s="1"/>
  <c r="P1344" i="8" s="1"/>
  <c r="O1668" i="8" a="1"/>
  <c r="O1668" i="8" s="1"/>
  <c r="P1668" i="8" s="1"/>
  <c r="O1155" i="8" a="1"/>
  <c r="O1155" i="8" s="1"/>
  <c r="P1155" i="8" s="1"/>
  <c r="O1677" i="8" a="1"/>
  <c r="O1677" i="8" s="1"/>
  <c r="P1677" i="8" s="1"/>
  <c r="O1378" i="8" a="1"/>
  <c r="O1378" i="8" s="1"/>
  <c r="P1378" i="8" s="1"/>
  <c r="O1675" i="8" a="1"/>
  <c r="O1675" i="8" s="1"/>
  <c r="P1675" i="8" s="1"/>
  <c r="O1444" i="8" a="1"/>
  <c r="O1444" i="8" s="1"/>
  <c r="P1444" i="8" s="1"/>
  <c r="O1363" i="8" a="1"/>
  <c r="O1363" i="8" s="1"/>
  <c r="P1363" i="8" s="1"/>
  <c r="O1584" i="8" a="1"/>
  <c r="O1584" i="8" s="1"/>
  <c r="P1584" i="8" s="1"/>
  <c r="O288" i="8" a="1"/>
  <c r="O288" i="8" s="1"/>
  <c r="P288" i="8" s="1"/>
  <c r="O1347" i="8" a="1"/>
  <c r="O1347" i="8" s="1"/>
  <c r="P1347" i="8" s="1"/>
  <c r="O1558" i="8" a="1"/>
  <c r="O1558" i="8" s="1"/>
  <c r="P1558" i="8" s="1"/>
  <c r="O1478" i="8" a="1"/>
  <c r="O1478" i="8" s="1"/>
  <c r="P1478" i="8" s="1"/>
  <c r="O1160" i="8" a="1"/>
  <c r="O1160" i="8" s="1"/>
  <c r="P1160" i="8" s="1"/>
  <c r="O1361" i="8" a="1"/>
  <c r="O1361" i="8" s="1"/>
  <c r="P1361" i="8" s="1"/>
  <c r="O105" i="8" a="1"/>
  <c r="O105" i="8" s="1"/>
  <c r="P105" i="8" s="1"/>
  <c r="O32" i="8" a="1"/>
  <c r="O32" i="8" s="1"/>
  <c r="P32" i="8" s="1"/>
  <c r="O1448" i="8" a="1"/>
  <c r="O1448" i="8" s="1"/>
  <c r="P1448" i="8" s="1"/>
  <c r="O1418" i="8" a="1"/>
  <c r="O1418" i="8" s="1"/>
  <c r="P1418" i="8" s="1"/>
  <c r="O1220" i="8" a="1"/>
  <c r="O1220" i="8" s="1"/>
  <c r="P1220" i="8" s="1"/>
  <c r="O1682" i="8" a="1"/>
  <c r="O1682" i="8" s="1"/>
  <c r="P1682" i="8" s="1"/>
  <c r="O1364" i="8" a="1"/>
  <c r="O1364" i="8" s="1"/>
  <c r="P1364" i="8" s="1"/>
  <c r="O1447" i="8" a="1"/>
  <c r="O1447" i="8" s="1"/>
  <c r="P1447" i="8" s="1"/>
  <c r="O1201" i="8" a="1"/>
  <c r="O1201" i="8" s="1"/>
  <c r="P1201" i="8" s="1"/>
  <c r="O342" i="8" a="1"/>
  <c r="O342" i="8" s="1"/>
  <c r="P342" i="8" s="1"/>
  <c r="O1671" i="8" a="1"/>
  <c r="O1671" i="8" s="1"/>
  <c r="P1671" i="8" s="1"/>
  <c r="O34" i="8" a="1"/>
  <c r="O34" i="8" s="1"/>
  <c r="P34" i="8" s="1"/>
  <c r="O1456" i="8" a="1"/>
  <c r="O1456" i="8" s="1"/>
  <c r="P1456" i="8" s="1"/>
  <c r="O1308" i="8" a="1"/>
  <c r="O1308" i="8" s="1"/>
  <c r="P1308" i="8" s="1"/>
  <c r="O1187" i="8" a="1"/>
  <c r="O1187" i="8" s="1"/>
  <c r="P1187" i="8" s="1"/>
  <c r="O887" i="8" a="1"/>
  <c r="O887" i="8" s="1"/>
  <c r="P887" i="8" s="1"/>
  <c r="O363" i="8" a="1"/>
  <c r="O363" i="8" s="1"/>
  <c r="P363" i="8" s="1"/>
  <c r="O890" i="8" a="1"/>
  <c r="O890" i="8" s="1"/>
  <c r="P890" i="8" s="1"/>
  <c r="O81" i="8" a="1"/>
  <c r="O81" i="8" s="1"/>
  <c r="P81" i="8" s="1"/>
  <c r="O1204" i="8" a="1"/>
  <c r="O1204" i="8" s="1"/>
  <c r="P1204" i="8" s="1"/>
  <c r="O882" i="8" a="1"/>
  <c r="O882" i="8" s="1"/>
  <c r="P882" i="8" s="1"/>
  <c r="O1678" i="8" a="1"/>
  <c r="O1678" i="8" s="1"/>
  <c r="P1678" i="8" s="1"/>
  <c r="O1394" i="8" a="1"/>
  <c r="O1394" i="8" s="1"/>
  <c r="P1394" i="8" s="1"/>
  <c r="O883" i="8" a="1"/>
  <c r="O883" i="8" s="1"/>
  <c r="P883" i="8" s="1"/>
  <c r="O173" i="8" a="1"/>
  <c r="O173" i="8" s="1"/>
  <c r="P173" i="8" s="1"/>
  <c r="O1526" i="8" a="1"/>
  <c r="O1526" i="8" s="1"/>
  <c r="P1526" i="8" s="1"/>
  <c r="O1198" i="8" a="1"/>
  <c r="O1198" i="8" s="1"/>
  <c r="P1198" i="8" s="1"/>
  <c r="O1577" i="8" a="1"/>
  <c r="O1577" i="8" s="1"/>
  <c r="P1577" i="8" s="1"/>
  <c r="O1383" i="8" a="1"/>
  <c r="O1383" i="8" s="1"/>
  <c r="P1383" i="8" s="1"/>
  <c r="O341" i="8" a="1"/>
  <c r="O341" i="8" s="1"/>
  <c r="P341" i="8" s="1"/>
  <c r="O223" i="8" a="1"/>
  <c r="O223" i="8" s="1"/>
  <c r="P223" i="8" s="1"/>
  <c r="O220" i="8" a="1"/>
  <c r="O220" i="8" s="1"/>
  <c r="P220" i="8" s="1"/>
  <c r="O1415" i="8" a="1"/>
  <c r="O1415" i="8" s="1"/>
  <c r="P1415" i="8" s="1"/>
  <c r="O1518" i="8" a="1"/>
  <c r="O1518" i="8" s="1"/>
  <c r="P1518" i="8" s="1"/>
  <c r="O1380" i="8" a="1"/>
  <c r="O1380" i="8" s="1"/>
  <c r="P1380" i="8" s="1"/>
  <c r="O1178" i="8" a="1"/>
  <c r="O1178" i="8" s="1"/>
  <c r="P1178" i="8" s="1"/>
  <c r="O1578" i="8" a="1"/>
  <c r="O1578" i="8" s="1"/>
  <c r="P1578" i="8" s="1"/>
  <c r="O53" i="8" a="1"/>
  <c r="O53" i="8" s="1"/>
  <c r="P53" i="8" s="1"/>
  <c r="O152" i="8" a="1"/>
  <c r="O152" i="8" s="1"/>
  <c r="P152" i="8" s="1"/>
  <c r="O66" i="8" a="1"/>
  <c r="O66" i="8" s="1"/>
  <c r="P66" i="8" s="1"/>
  <c r="O359" i="8" a="1"/>
  <c r="O359" i="8" s="1"/>
  <c r="P359" i="8" s="1"/>
  <c r="O1583" i="8" a="1"/>
  <c r="O1583" i="8" s="1"/>
  <c r="P1583" i="8" s="1"/>
  <c r="O90" i="8" a="1"/>
  <c r="O90" i="8" s="1"/>
  <c r="P90" i="8" s="1"/>
  <c r="O1688" i="8" a="1"/>
  <c r="O1688" i="8" s="1"/>
  <c r="P1688" i="8" s="1"/>
  <c r="O31" i="8" a="1"/>
  <c r="O31" i="8" s="1"/>
  <c r="P31" i="8" s="1"/>
  <c r="O177" i="8" a="1"/>
  <c r="O177" i="8" s="1"/>
  <c r="P177" i="8" s="1"/>
  <c r="O1205" i="8" a="1"/>
  <c r="O1205" i="8" s="1"/>
  <c r="P1205" i="8" s="1"/>
  <c r="O150" i="8" a="1"/>
  <c r="O150" i="8" s="1"/>
  <c r="P150" i="8" s="1"/>
  <c r="O1543" i="8" a="1"/>
  <c r="O1543" i="8" s="1"/>
  <c r="P1543" i="8" s="1"/>
  <c r="O118" i="8" a="1"/>
  <c r="O118" i="8" s="1"/>
  <c r="P118" i="8" s="1"/>
  <c r="O1728" i="8" a="1"/>
  <c r="O1728" i="8" s="1"/>
  <c r="P1728" i="8" s="1"/>
  <c r="O209" i="8" a="1"/>
  <c r="O209" i="8" s="1"/>
  <c r="P209" i="8" s="1"/>
  <c r="O266" i="8" a="1"/>
  <c r="O266" i="8" s="1"/>
  <c r="P266" i="8" s="1"/>
  <c r="O51" i="8" a="1"/>
  <c r="O51" i="8" s="1"/>
  <c r="P51" i="8" s="1"/>
  <c r="O46" i="8" a="1"/>
  <c r="O46" i="8" s="1"/>
  <c r="P46" i="8" s="1"/>
  <c r="O1477" i="8" a="1"/>
  <c r="O1477" i="8" s="1"/>
  <c r="P1477" i="8" s="1"/>
  <c r="O1683" i="8" a="1"/>
  <c r="O1683" i="8" s="1"/>
  <c r="P1683" i="8" s="1"/>
  <c r="O1154" i="8" a="1"/>
  <c r="O1154" i="8" s="1"/>
  <c r="P1154" i="8" s="1"/>
  <c r="O1572" i="8" a="1"/>
  <c r="O1572" i="8" s="1"/>
  <c r="P1572" i="8" s="1"/>
  <c r="O289" i="8" a="1"/>
  <c r="O289" i="8" s="1"/>
  <c r="P289" i="8" s="1"/>
  <c r="O1689" i="8" a="1"/>
  <c r="O1689" i="8" s="1"/>
  <c r="P1689" i="8" s="1"/>
  <c r="O93" i="8" a="1"/>
  <c r="O93" i="8" s="1"/>
  <c r="P93" i="8" s="1"/>
  <c r="O1544" i="8" a="1"/>
  <c r="O1544" i="8" s="1"/>
  <c r="P1544" i="8" s="1"/>
  <c r="O1310" i="8" a="1"/>
  <c r="O1310" i="8" s="1"/>
  <c r="P1310" i="8" s="1"/>
  <c r="O1672" i="8" a="1"/>
  <c r="O1672" i="8" s="1"/>
  <c r="P1672" i="8" s="1"/>
  <c r="O1559" i="8" a="1"/>
  <c r="O1559" i="8" s="1"/>
  <c r="P1559" i="8" s="1"/>
  <c r="O1420" i="8" a="1"/>
  <c r="O1420" i="8" s="1"/>
  <c r="P1420" i="8" s="1"/>
  <c r="O1218" i="8" a="1"/>
  <c r="O1218" i="8" s="1"/>
  <c r="P1218" i="8" s="1"/>
  <c r="O122" i="8" a="1"/>
  <c r="O122" i="8" s="1"/>
  <c r="P122" i="8" s="1"/>
  <c r="O222" i="8" a="1"/>
  <c r="O222" i="8" s="1"/>
  <c r="P222" i="8" s="1"/>
  <c r="O211" i="8" a="1"/>
  <c r="O211" i="8" s="1"/>
  <c r="P211" i="8" s="1"/>
  <c r="O1586" i="8" a="1"/>
  <c r="O1586" i="8" s="1"/>
  <c r="P1586" i="8" s="1"/>
  <c r="O269" i="8" a="1"/>
  <c r="O269" i="8" s="1"/>
  <c r="P269" i="8" s="1"/>
  <c r="O91" i="8" a="1"/>
  <c r="O91" i="8" s="1"/>
  <c r="P91" i="8" s="1"/>
  <c r="O39" i="8" a="1"/>
  <c r="O39" i="8" s="1"/>
  <c r="P39" i="8" s="1"/>
  <c r="O268" i="8" a="1"/>
  <c r="O268" i="8" s="1"/>
  <c r="P268" i="8" s="1"/>
  <c r="O264" i="8" a="1"/>
  <c r="O264" i="8" s="1"/>
  <c r="P264" i="8" s="1"/>
  <c r="O1322" i="8" a="1"/>
  <c r="O1322" i="8" s="1"/>
  <c r="P1322" i="8" s="1"/>
  <c r="O1191" i="8" a="1"/>
  <c r="O1191" i="8" s="1"/>
  <c r="P1191" i="8" s="1"/>
  <c r="O290" i="8" a="1"/>
  <c r="O290" i="8" s="1"/>
  <c r="P290" i="8" s="1"/>
  <c r="O27" i="8" a="1"/>
  <c r="O27" i="8" s="1"/>
  <c r="P27" i="8" s="1"/>
  <c r="O225" i="8" a="1"/>
  <c r="O225" i="8" s="1"/>
  <c r="P225" i="8" s="1"/>
  <c r="O73" i="8" a="1"/>
  <c r="O73" i="8" s="1"/>
  <c r="P73" i="8" s="1"/>
  <c r="O71" i="8" a="1"/>
  <c r="O71" i="8" s="1"/>
  <c r="P71" i="8" s="1"/>
  <c r="O1219" i="8" a="1"/>
  <c r="O1219" i="8" s="1"/>
  <c r="P1219" i="8" s="1"/>
  <c r="O92" i="8" a="1"/>
  <c r="O92" i="8" s="1"/>
  <c r="P92" i="8" s="1"/>
  <c r="O1309" i="8" a="1"/>
  <c r="O1309" i="8" s="1"/>
  <c r="P1309" i="8" s="1"/>
  <c r="O42" i="8" a="1"/>
  <c r="O42" i="8" s="1"/>
  <c r="P42" i="8" s="1"/>
  <c r="O1459" i="8" a="1"/>
  <c r="O1459" i="8" s="1"/>
  <c r="P1459" i="8" s="1"/>
  <c r="O128" i="8" a="1"/>
  <c r="O128" i="8" s="1"/>
  <c r="P128" i="8" s="1"/>
  <c r="O1463" i="8" a="1"/>
  <c r="O1463" i="8" s="1"/>
  <c r="P1463" i="8" s="1"/>
  <c r="O1217" i="8" a="1"/>
  <c r="O1217" i="8" s="1"/>
  <c r="P1217" i="8" s="1"/>
  <c r="O1521" i="8" a="1"/>
  <c r="O1521" i="8" s="1"/>
  <c r="P1521" i="8" s="1"/>
  <c r="O52" i="8" a="1"/>
  <c r="O52" i="8" s="1"/>
  <c r="P52" i="8" s="1"/>
  <c r="O1176" i="8" a="1"/>
  <c r="O1176" i="8" s="1"/>
  <c r="P1176" i="8" s="1"/>
  <c r="O1727" i="8" a="1"/>
  <c r="O1727" i="8" s="1"/>
  <c r="P1727" i="8" s="1"/>
  <c r="O886" i="8" a="1"/>
  <c r="O886" i="8" s="1"/>
  <c r="P886" i="8" s="1"/>
  <c r="O80" i="8" a="1"/>
  <c r="O80" i="8" s="1"/>
  <c r="P80" i="8" s="1"/>
  <c r="O888" i="8" a="1"/>
  <c r="O888" i="8" s="1"/>
  <c r="P888" i="8" s="1"/>
  <c r="O101" i="8" a="1"/>
  <c r="O101" i="8" s="1"/>
  <c r="P101" i="8" s="1"/>
  <c r="O273" i="8" a="1"/>
  <c r="O273" i="8" s="1"/>
  <c r="P273" i="8" s="1"/>
  <c r="O1479" i="8" a="1"/>
  <c r="O1479" i="8" s="1"/>
  <c r="P1479" i="8" s="1"/>
  <c r="O1581" i="8" a="1"/>
  <c r="O1581" i="8" s="1"/>
  <c r="P1581" i="8" s="1"/>
  <c r="O1379" i="8" a="1"/>
  <c r="O1379" i="8" s="1"/>
  <c r="P1379" i="8" s="1"/>
  <c r="O1419" i="8" a="1"/>
  <c r="O1419" i="8" s="1"/>
  <c r="P1419" i="8" s="1"/>
  <c r="O1573" i="8" a="1"/>
  <c r="O1573" i="8" s="1"/>
  <c r="P1573" i="8" s="1"/>
  <c r="O24" i="8" a="1"/>
  <c r="O24" i="8" s="1"/>
  <c r="P24" i="8" s="1"/>
  <c r="O43" i="8" a="1"/>
  <c r="O43" i="8" s="1"/>
  <c r="P43" i="8" s="1"/>
  <c r="O1158" i="8" a="1"/>
  <c r="O1158" i="8" s="1"/>
  <c r="P1158" i="8" s="1"/>
  <c r="O272" i="8" a="1"/>
  <c r="O272" i="8" s="1"/>
  <c r="P272" i="8" s="1"/>
  <c r="O1574" i="8" a="1"/>
  <c r="O1574" i="8" s="1"/>
  <c r="P1574" i="8" s="1"/>
  <c r="O125" i="8" a="1"/>
  <c r="O125" i="8" s="1"/>
  <c r="P125" i="8" s="1"/>
  <c r="O1680" i="8" a="1"/>
  <c r="O1680" i="8" s="1"/>
  <c r="P1680" i="8" s="1"/>
  <c r="O284" i="8" a="1"/>
  <c r="O284" i="8" s="1"/>
  <c r="P284" i="8" s="1"/>
  <c r="O69" i="8" a="1"/>
  <c r="O69" i="8" s="1"/>
  <c r="P69" i="8" s="1"/>
  <c r="O1684" i="8" a="1"/>
  <c r="O1684" i="8" s="1"/>
  <c r="P1684" i="8" s="1"/>
  <c r="O1446" i="8" a="1"/>
  <c r="O1446" i="8" s="1"/>
  <c r="P1446" i="8" s="1"/>
  <c r="O1686" i="8" a="1"/>
  <c r="O1686" i="8" s="1"/>
  <c r="P1686" i="8" s="1"/>
  <c r="O881" i="8" a="1"/>
  <c r="O881" i="8" s="1"/>
  <c r="P881" i="8" s="1"/>
  <c r="O1199" i="8" a="1"/>
  <c r="O1199" i="8" s="1"/>
  <c r="P1199" i="8" s="1"/>
  <c r="O265" i="8" a="1"/>
  <c r="O265" i="8" s="1"/>
  <c r="P265" i="8" s="1"/>
  <c r="O1474" i="8" a="1"/>
  <c r="O1474" i="8" s="1"/>
  <c r="P1474" i="8" s="1"/>
  <c r="O1561" i="8" a="1"/>
  <c r="O1561" i="8" s="1"/>
  <c r="P1561" i="8" s="1"/>
  <c r="O1492" i="8" a="1"/>
  <c r="O1492" i="8" s="1"/>
  <c r="P1492" i="8" s="1"/>
  <c r="O1390" i="8" a="1"/>
  <c r="O1390" i="8" s="1"/>
  <c r="P1390" i="8" s="1"/>
  <c r="O1496" i="8" a="1"/>
  <c r="O1496" i="8" s="1"/>
  <c r="P1496" i="8" s="1"/>
  <c r="O37" i="8" a="1"/>
  <c r="O37" i="8" s="1"/>
  <c r="P37" i="8" s="1"/>
  <c r="O210" i="8" a="1"/>
  <c r="O210" i="8" s="1"/>
  <c r="P210" i="8" s="1"/>
  <c r="O1726" i="8" a="1"/>
  <c r="O1726" i="8" s="1"/>
  <c r="P1726" i="8" s="1"/>
  <c r="O49" i="8" a="1"/>
  <c r="O49" i="8" s="1"/>
  <c r="P49" i="8" s="1"/>
  <c r="O100" i="8" a="1"/>
  <c r="O100" i="8" s="1"/>
  <c r="P100" i="8" s="1"/>
  <c r="O1421" i="8" a="1"/>
  <c r="O1421" i="8" s="1"/>
  <c r="P1421" i="8" s="1"/>
  <c r="O286" i="8" a="1"/>
  <c r="O286" i="8" s="1"/>
  <c r="P286" i="8" s="1"/>
  <c r="O224" i="8" a="1"/>
  <c r="O224" i="8" s="1"/>
  <c r="P224" i="8" s="1"/>
  <c r="O360" i="8" a="1"/>
  <c r="O360" i="8" s="1"/>
  <c r="P360" i="8" s="1"/>
  <c r="O1475" i="8" a="1"/>
  <c r="O1475" i="8" s="1"/>
  <c r="P1475" i="8" s="1"/>
  <c r="O281" i="8" a="1"/>
  <c r="O281" i="8" s="1"/>
  <c r="P281" i="8" s="1"/>
  <c r="O50" i="8" a="1"/>
  <c r="O50" i="8" s="1"/>
  <c r="P50" i="8" s="1"/>
  <c r="O1467" i="8" a="1"/>
  <c r="O1467" i="8" s="1"/>
  <c r="P1467" i="8" s="1"/>
  <c r="O151" i="8" a="1"/>
  <c r="O151" i="8" s="1"/>
  <c r="P151" i="8" s="1"/>
  <c r="O22" i="8" a="1"/>
  <c r="O22" i="8" s="1"/>
  <c r="P22" i="8" s="1"/>
  <c r="O1493" i="8" a="1"/>
  <c r="O1493" i="8" s="1"/>
  <c r="P1493" i="8" s="1"/>
  <c r="O104" i="8" a="1"/>
  <c r="O104" i="8" s="1"/>
  <c r="P104" i="8" s="1"/>
  <c r="O25" i="8" a="1"/>
  <c r="O25" i="8" s="1"/>
  <c r="P25" i="8" s="1"/>
  <c r="O1527" i="8" a="1"/>
  <c r="O1527" i="8" s="1"/>
  <c r="P1527" i="8" s="1"/>
  <c r="O119" i="8" a="1"/>
  <c r="O119" i="8" s="1"/>
  <c r="P119" i="8" s="1"/>
  <c r="O1226" i="8" a="1"/>
  <c r="O1226" i="8" s="1"/>
  <c r="P1226" i="8" s="1"/>
  <c r="O1360" i="8" a="1"/>
  <c r="O1360" i="8" s="1"/>
  <c r="P1360" i="8" s="1"/>
  <c r="O1202" i="8" a="1"/>
  <c r="O1202" i="8" s="1"/>
  <c r="P1202" i="8" s="1"/>
  <c r="O1203" i="8" a="1"/>
  <c r="O1203" i="8" s="1"/>
  <c r="P1203" i="8" s="1"/>
  <c r="O197" i="8" a="1"/>
  <c r="O197" i="8" s="1"/>
  <c r="P197" i="8" s="1"/>
  <c r="O65" i="8" a="1"/>
  <c r="O65" i="8" s="1"/>
  <c r="P65" i="8" s="1"/>
  <c r="O1730" i="8" a="1"/>
  <c r="O1730" i="8" s="1"/>
  <c r="P1730" i="8" s="1"/>
  <c r="O47" i="8" a="1"/>
  <c r="O47" i="8" s="1"/>
  <c r="P47" i="8" s="1"/>
  <c r="O897" i="8" a="1"/>
  <c r="O897" i="8" s="1"/>
  <c r="P897" i="8" s="1"/>
  <c r="O1177" i="8" a="1"/>
  <c r="O1177" i="8" s="1"/>
  <c r="P1177" i="8" s="1"/>
  <c r="O1476" i="8" a="1"/>
  <c r="O1476" i="8" s="1"/>
  <c r="P1476" i="8" s="1"/>
  <c r="O29" i="8" a="1"/>
  <c r="O29" i="8" s="1"/>
  <c r="P29" i="8" s="1"/>
  <c r="O75" i="8" a="1"/>
  <c r="O75" i="8" s="1"/>
  <c r="P75" i="8" s="1"/>
  <c r="O45" i="8" a="1"/>
  <c r="O45" i="8" s="1"/>
  <c r="P45" i="8" s="1"/>
  <c r="O221" i="8" a="1"/>
  <c r="O221" i="8" s="1"/>
  <c r="P221" i="8" s="1"/>
  <c r="O1151" i="8" a="1"/>
  <c r="O1151" i="8" s="1"/>
  <c r="P1151" i="8" s="1"/>
  <c r="O1223" i="8" a="1"/>
  <c r="O1223" i="8" s="1"/>
  <c r="P1223" i="8" s="1"/>
  <c r="O68" i="8" a="1"/>
  <c r="O68" i="8" s="1"/>
  <c r="P68" i="8" s="1"/>
  <c r="O1673" i="8" a="1"/>
  <c r="O1673" i="8" s="1"/>
  <c r="P1673" i="8" s="1"/>
  <c r="O176" i="8" a="1"/>
  <c r="O176" i="8" s="1"/>
  <c r="P176" i="8" s="1"/>
  <c r="O1669" i="8" a="1"/>
  <c r="O1669" i="8" s="1"/>
  <c r="P1669" i="8" s="1"/>
  <c r="O1681" i="8" a="1"/>
  <c r="O1681" i="8" s="1"/>
  <c r="P1681" i="8" s="1"/>
  <c r="O345" i="8" a="1"/>
  <c r="O345" i="8" s="1"/>
  <c r="P345" i="8" s="1"/>
  <c r="O1570" i="8" a="1"/>
  <c r="O1570" i="8" s="1"/>
  <c r="P1570" i="8" s="1"/>
  <c r="O148" i="8" a="1"/>
  <c r="O148" i="8" s="1"/>
  <c r="P148" i="8" s="1"/>
  <c r="O1458" i="8" a="1"/>
  <c r="O1458" i="8" s="1"/>
  <c r="P1458" i="8" s="1"/>
  <c r="O1365" i="8" a="1"/>
  <c r="O1365" i="8" s="1"/>
  <c r="P1365" i="8" s="1"/>
  <c r="O889" i="8" a="1"/>
  <c r="O889" i="8" s="1"/>
  <c r="P889" i="8" s="1"/>
  <c r="O1227" i="8" a="1"/>
  <c r="O1227" i="8" s="1"/>
  <c r="P1227" i="8" s="1"/>
  <c r="O76" i="8" a="1"/>
  <c r="O76" i="8" s="1"/>
  <c r="P76" i="8" s="1"/>
  <c r="O1416" i="8" a="1"/>
  <c r="O1416" i="8" s="1"/>
  <c r="P1416" i="8" s="1"/>
  <c r="O103" i="8" a="1"/>
  <c r="O103" i="8" s="1"/>
  <c r="P103" i="8" s="1"/>
  <c r="O1323" i="8" a="1"/>
  <c r="O1323" i="8" s="1"/>
  <c r="P1323" i="8" s="1"/>
  <c r="O361" i="8" a="1"/>
  <c r="O361" i="8" s="1"/>
  <c r="P361" i="8" s="1"/>
  <c r="O245" i="8" a="1"/>
  <c r="O245" i="8" s="1"/>
  <c r="P245" i="8" s="1"/>
  <c r="O1687" i="8" a="1"/>
  <c r="O1687" i="8" s="1"/>
  <c r="P1687" i="8" s="1"/>
  <c r="O121" i="8" a="1"/>
  <c r="O121" i="8" s="1"/>
  <c r="P121" i="8" s="1"/>
  <c r="O1464" i="8" a="1"/>
  <c r="O1464" i="8" s="1"/>
  <c r="P1464" i="8" s="1"/>
  <c r="O89" i="8" a="1"/>
  <c r="O89" i="8" s="1"/>
  <c r="P89" i="8" s="1"/>
  <c r="O26" i="8" a="1"/>
  <c r="O26" i="8" s="1"/>
  <c r="P26" i="8" s="1"/>
  <c r="O1200" i="8" a="1"/>
  <c r="O1200" i="8" s="1"/>
  <c r="P1200" i="8" s="1"/>
  <c r="O282" i="8" a="1"/>
  <c r="O282" i="8" s="1"/>
  <c r="P282" i="8" s="1"/>
  <c r="O1525" i="8" a="1"/>
  <c r="O1525" i="8" s="1"/>
  <c r="P1525" i="8" s="1"/>
  <c r="O127" i="8" a="1"/>
  <c r="O127" i="8" s="1"/>
  <c r="P127" i="8" s="1"/>
  <c r="O1545" i="8" a="1"/>
  <c r="O1545" i="8" s="1"/>
  <c r="P1545" i="8" s="1"/>
  <c r="O1579" i="8" a="1"/>
  <c r="O1579" i="8" s="1"/>
  <c r="P1579" i="8" s="1"/>
  <c r="O270" i="8" a="1"/>
  <c r="O270" i="8" s="1"/>
  <c r="P270" i="8" s="1"/>
  <c r="O1495" i="8" a="1"/>
  <c r="O1495" i="8" s="1"/>
  <c r="P1495" i="8" s="1"/>
  <c r="O208" i="8" a="1"/>
  <c r="O208" i="8" s="1"/>
  <c r="P208" i="8" s="1"/>
  <c r="O344" i="8" a="1"/>
  <c r="O344" i="8" s="1"/>
  <c r="P344" i="8" s="1"/>
  <c r="O1152" i="8" a="1"/>
  <c r="O1152" i="8" s="1"/>
  <c r="P1152" i="8" s="1"/>
  <c r="O556" i="8" a="1"/>
  <c r="O556" i="8" s="1"/>
  <c r="P556" i="8" s="1"/>
  <c r="O651" i="8" a="1"/>
  <c r="O651" i="8" s="1"/>
  <c r="P651" i="8" s="1"/>
  <c r="O865" i="8" a="1"/>
  <c r="O865" i="8" s="1"/>
  <c r="P865" i="8" s="1"/>
  <c r="O411" i="8" a="1"/>
  <c r="O411" i="8" s="1"/>
  <c r="P411" i="8" s="1"/>
  <c r="O989" i="8" a="1"/>
  <c r="O989" i="8" s="1"/>
  <c r="P989" i="8" s="1"/>
  <c r="O617" i="8" a="1"/>
  <c r="O617" i="8" s="1"/>
  <c r="P617" i="8" s="1"/>
  <c r="O1252" i="8" a="1"/>
  <c r="O1252" i="8" s="1"/>
  <c r="P1252" i="8" s="1"/>
  <c r="O966" i="8" a="1"/>
  <c r="O966" i="8" s="1"/>
  <c r="P966" i="8" s="1"/>
  <c r="O1254" i="8" a="1"/>
  <c r="O1254" i="8" s="1"/>
  <c r="P1254" i="8" s="1"/>
  <c r="O840" i="8" a="1"/>
  <c r="O840" i="8" s="1"/>
  <c r="P840" i="8" s="1"/>
  <c r="O791" i="8" a="1"/>
  <c r="O791" i="8" s="1"/>
  <c r="P791" i="8" s="1"/>
  <c r="O1085" i="8" a="1"/>
  <c r="O1085" i="8" s="1"/>
  <c r="P1085" i="8" s="1"/>
  <c r="O941" i="8" a="1"/>
  <c r="O941" i="8" s="1"/>
  <c r="P941" i="8" s="1"/>
  <c r="O310" i="8" a="1"/>
  <c r="O310" i="8" s="1"/>
  <c r="P310" i="8" s="1"/>
  <c r="O1613" i="8" a="1"/>
  <c r="O1613" i="8" s="1"/>
  <c r="P1613" i="8" s="1"/>
  <c r="O306" i="8" a="1"/>
  <c r="O306" i="8" s="1"/>
  <c r="P306" i="8" s="1"/>
  <c r="O485" i="8" a="1"/>
  <c r="O485" i="8" s="1"/>
  <c r="P485" i="8" s="1"/>
  <c r="O933" i="8" a="1"/>
  <c r="O933" i="8" s="1"/>
  <c r="P933" i="8" s="1"/>
  <c r="O1655" i="8" a="1"/>
  <c r="O1655" i="8" s="1"/>
  <c r="P1655" i="8" s="1"/>
  <c r="O497" i="8" a="1"/>
  <c r="O497" i="8" s="1"/>
  <c r="P497" i="8" s="1"/>
  <c r="O612" i="8" a="1"/>
  <c r="O612" i="8" s="1"/>
  <c r="P612" i="8" s="1"/>
  <c r="O314" i="8" a="1"/>
  <c r="O314" i="8" s="1"/>
  <c r="P314" i="8" s="1"/>
  <c r="O640" i="8" a="1"/>
  <c r="O640" i="8" s="1"/>
  <c r="P640" i="8" s="1"/>
  <c r="O657" i="8" a="1"/>
  <c r="O657" i="8" s="1"/>
  <c r="P657" i="8" s="1"/>
  <c r="O992" i="8" a="1"/>
  <c r="O992" i="8" s="1"/>
  <c r="P992" i="8" s="1"/>
  <c r="O1086" i="8" a="1"/>
  <c r="O1086" i="8" s="1"/>
  <c r="P1086" i="8" s="1"/>
  <c r="O347" i="8" a="1"/>
  <c r="O347" i="8" s="1"/>
  <c r="P347" i="8" s="1"/>
  <c r="O724" i="8" a="1"/>
  <c r="O724" i="8" s="1"/>
  <c r="P724" i="8" s="1"/>
  <c r="O575" i="8" a="1"/>
  <c r="O575" i="8" s="1"/>
  <c r="P575" i="8" s="1"/>
  <c r="O775" i="8" a="1"/>
  <c r="O775" i="8" s="1"/>
  <c r="P775" i="8" s="1"/>
  <c r="O560" i="8" a="1"/>
  <c r="O560" i="8" s="1"/>
  <c r="P560" i="8" s="1"/>
  <c r="O558" i="8" a="1"/>
  <c r="O558" i="8" s="1"/>
  <c r="P558" i="8" s="1"/>
  <c r="O1228" i="8" a="1"/>
  <c r="O1228" i="8" s="1"/>
  <c r="P1228" i="8" s="1"/>
  <c r="O1257" i="8" a="1"/>
  <c r="O1257" i="8" s="1"/>
  <c r="P1257" i="8" s="1"/>
  <c r="O759" i="8" a="1"/>
  <c r="O759" i="8" s="1"/>
  <c r="P759" i="8" s="1"/>
  <c r="O1633" i="8" a="1"/>
  <c r="O1633" i="8" s="1"/>
  <c r="P1633" i="8" s="1"/>
  <c r="O873" i="8" a="1"/>
  <c r="O873" i="8" s="1"/>
  <c r="P873" i="8" s="1"/>
  <c r="O1069" i="8" a="1"/>
  <c r="O1069" i="8" s="1"/>
  <c r="P1069" i="8" s="1"/>
  <c r="O475" i="8" a="1"/>
  <c r="O475" i="8" s="1"/>
  <c r="P475" i="8" s="1"/>
  <c r="O1267" i="8" a="1"/>
  <c r="O1267" i="8" s="1"/>
  <c r="P1267" i="8" s="1"/>
  <c r="O298" i="8" a="1"/>
  <c r="O298" i="8" s="1"/>
  <c r="P298" i="8" s="1"/>
  <c r="O942" i="8" a="1"/>
  <c r="O942" i="8" s="1"/>
  <c r="P942" i="8" s="1"/>
  <c r="O1067" i="8" a="1"/>
  <c r="O1067" i="8" s="1"/>
  <c r="P1067" i="8" s="1"/>
  <c r="O678" i="8" a="1"/>
  <c r="O678" i="8" s="1"/>
  <c r="P678" i="8" s="1"/>
  <c r="O1700" i="8" a="1"/>
  <c r="O1700" i="8" s="1"/>
  <c r="P1700" i="8" s="1"/>
  <c r="O1283" i="8" a="1"/>
  <c r="O1283" i="8" s="1"/>
  <c r="P1283" i="8" s="1"/>
  <c r="O867" i="8" a="1"/>
  <c r="O867" i="8" s="1"/>
  <c r="P867" i="8" s="1"/>
  <c r="O691" i="8" a="1"/>
  <c r="O691" i="8" s="1"/>
  <c r="P691" i="8" s="1"/>
  <c r="O949" i="8" a="1"/>
  <c r="O949" i="8" s="1"/>
  <c r="P949" i="8" s="1"/>
  <c r="O990" i="8" a="1"/>
  <c r="O990" i="8" s="1"/>
  <c r="P990" i="8" s="1"/>
  <c r="O1013" i="8" a="1"/>
  <c r="O1013" i="8" s="1"/>
  <c r="P1013" i="8" s="1"/>
  <c r="O1233" i="8" a="1"/>
  <c r="O1233" i="8" s="1"/>
  <c r="P1233" i="8" s="1"/>
  <c r="O842" i="8" a="1"/>
  <c r="O842" i="8" s="1"/>
  <c r="P842" i="8" s="1"/>
  <c r="O667" i="8" a="1"/>
  <c r="O667" i="8" s="1"/>
  <c r="P667" i="8" s="1"/>
  <c r="O1088" i="8" a="1"/>
  <c r="O1088" i="8" s="1"/>
  <c r="P1088" i="8" s="1"/>
  <c r="O692" i="8" a="1"/>
  <c r="O692" i="8" s="1"/>
  <c r="P692" i="8" s="1"/>
  <c r="O1652" i="8" a="1"/>
  <c r="O1652" i="8" s="1"/>
  <c r="P1652" i="8" s="1"/>
  <c r="O654" i="8" a="1"/>
  <c r="O654" i="8" s="1"/>
  <c r="P654" i="8" s="1"/>
  <c r="O1065" i="8" a="1"/>
  <c r="O1065" i="8" s="1"/>
  <c r="P1065" i="8" s="1"/>
  <c r="O650" i="8" a="1"/>
  <c r="O650" i="8" s="1"/>
  <c r="P650" i="8" s="1"/>
  <c r="O993" i="8" a="1"/>
  <c r="O993" i="8" s="1"/>
  <c r="P993" i="8" s="1"/>
  <c r="O307" i="8" a="1"/>
  <c r="O307" i="8" s="1"/>
  <c r="P307" i="8" s="1"/>
  <c r="O656" i="8" a="1"/>
  <c r="O656" i="8" s="1"/>
  <c r="P656" i="8" s="1"/>
  <c r="O673" i="8" a="1"/>
  <c r="O673" i="8" s="1"/>
  <c r="P673" i="8" s="1"/>
  <c r="O1090" i="8" a="1"/>
  <c r="O1090" i="8" s="1"/>
  <c r="P1090" i="8" s="1"/>
  <c r="O1000" i="8" a="1"/>
  <c r="O1000" i="8" s="1"/>
  <c r="P1000" i="8" s="1"/>
  <c r="O1074" i="8" a="1"/>
  <c r="O1074" i="8" s="1"/>
  <c r="P1074" i="8" s="1"/>
  <c r="O1287" i="8" a="1"/>
  <c r="O1287" i="8" s="1"/>
  <c r="P1287" i="8" s="1"/>
  <c r="O410" i="8" a="1"/>
  <c r="O410" i="8" s="1"/>
  <c r="P410" i="8" s="1"/>
  <c r="O615" i="8" a="1"/>
  <c r="O615" i="8" s="1"/>
  <c r="P615" i="8" s="1"/>
  <c r="O951" i="8" a="1"/>
  <c r="O951" i="8" s="1"/>
  <c r="P951" i="8" s="1"/>
  <c r="O776" i="8" a="1"/>
  <c r="O776" i="8" s="1"/>
  <c r="P776" i="8" s="1"/>
  <c r="O1015" i="8" a="1"/>
  <c r="O1015" i="8" s="1"/>
  <c r="P1015" i="8" s="1"/>
  <c r="O969" i="8" a="1"/>
  <c r="O969" i="8" s="1"/>
  <c r="P969" i="8" s="1"/>
  <c r="O1119" i="8" a="1"/>
  <c r="O1119" i="8" s="1"/>
  <c r="P1119" i="8" s="1"/>
  <c r="O408" i="8" a="1"/>
  <c r="O408" i="8" s="1"/>
  <c r="P408" i="8" s="1"/>
  <c r="O664" i="8" a="1"/>
  <c r="O664" i="8" s="1"/>
  <c r="P664" i="8" s="1"/>
  <c r="O1270" i="8" a="1"/>
  <c r="O1270" i="8" s="1"/>
  <c r="P1270" i="8" s="1"/>
  <c r="O1247" i="8" a="1"/>
  <c r="O1247" i="8" s="1"/>
  <c r="P1247" i="8" s="1"/>
  <c r="O1056" i="8" a="1"/>
  <c r="O1056" i="8" s="1"/>
  <c r="P1056" i="8" s="1"/>
  <c r="O1276" i="8" a="1"/>
  <c r="O1276" i="8" s="1"/>
  <c r="P1276" i="8" s="1"/>
  <c r="O1063" i="8" a="1"/>
  <c r="O1063" i="8" s="1"/>
  <c r="P1063" i="8" s="1"/>
  <c r="O1007" i="8" a="1"/>
  <c r="O1007" i="8" s="1"/>
  <c r="P1007" i="8" s="1"/>
  <c r="O1057" i="8" a="1"/>
  <c r="O1057" i="8" s="1"/>
  <c r="P1057" i="8" s="1"/>
  <c r="O1607" i="8" a="1"/>
  <c r="O1607" i="8" s="1"/>
  <c r="P1607" i="8" s="1"/>
  <c r="O498" i="8" a="1"/>
  <c r="O498" i="8" s="1"/>
  <c r="P498" i="8" s="1"/>
  <c r="O1077" i="8" a="1"/>
  <c r="O1077" i="8" s="1"/>
  <c r="P1077" i="8" s="1"/>
  <c r="O476" i="8" a="1"/>
  <c r="O476" i="8" s="1"/>
  <c r="P476" i="8" s="1"/>
  <c r="O799" i="8" a="1"/>
  <c r="O799" i="8" s="1"/>
  <c r="P799" i="8" s="1"/>
  <c r="O1108" i="8" a="1"/>
  <c r="O1108" i="8" s="1"/>
  <c r="P1108" i="8" s="1"/>
  <c r="O1008" i="8" a="1"/>
  <c r="O1008" i="8" s="1"/>
  <c r="P1008" i="8" s="1"/>
  <c r="O1014" i="8" a="1"/>
  <c r="O1014" i="8" s="1"/>
  <c r="P1014" i="8" s="1"/>
  <c r="O903" i="8" a="1"/>
  <c r="O903" i="8" s="1"/>
  <c r="P903" i="8" s="1"/>
  <c r="O1059" i="8" a="1"/>
  <c r="O1059" i="8" s="1"/>
  <c r="P1059" i="8" s="1"/>
  <c r="O688" i="8" a="1"/>
  <c r="O688" i="8" s="1"/>
  <c r="P688" i="8" s="1"/>
  <c r="O1114" i="8" a="1"/>
  <c r="O1114" i="8" s="1"/>
  <c r="P1114" i="8" s="1"/>
  <c r="O991" i="8" a="1"/>
  <c r="O991" i="8" s="1"/>
  <c r="P991" i="8" s="1"/>
  <c r="O1611" i="8" a="1"/>
  <c r="O1611" i="8" s="1"/>
  <c r="P1611" i="8" s="1"/>
  <c r="O689" i="8" a="1"/>
  <c r="O689" i="8" s="1"/>
  <c r="P689" i="8" s="1"/>
  <c r="BE76" i="4"/>
  <c r="O441" i="8" s="1" a="1"/>
  <c r="O441" i="8" s="1"/>
  <c r="BD192" i="4"/>
  <c r="O1134" i="8" s="1" a="1"/>
  <c r="O1134" i="8" s="1"/>
  <c r="P1134" i="8" s="1"/>
  <c r="BE126" i="4"/>
  <c r="O741" i="8" s="1" a="1"/>
  <c r="O741" i="8" s="1"/>
  <c r="P741" i="8" s="1"/>
  <c r="BB91" i="4"/>
  <c r="O527" i="8" s="1" a="1"/>
  <c r="O527" i="8" s="1"/>
  <c r="P527" i="8" s="1"/>
  <c r="BE67" i="4"/>
  <c r="O387" i="8" s="1" a="1"/>
  <c r="O387" i="8" s="1"/>
  <c r="P387" i="8" s="1"/>
  <c r="BC78" i="4"/>
  <c r="O451" i="8" s="1" a="1"/>
  <c r="O451" i="8" s="1"/>
  <c r="P451" i="8" s="1"/>
  <c r="BA73" i="4"/>
  <c r="O418" i="8" s="1" a="1"/>
  <c r="O418" i="8" s="1"/>
  <c r="P418" i="8" s="1"/>
  <c r="BA146" i="4"/>
  <c r="O856" i="8" s="1" a="1"/>
  <c r="O856" i="8" s="1"/>
  <c r="P856" i="8" s="1"/>
  <c r="BC126" i="4"/>
  <c r="O739" i="8" s="1" a="1"/>
  <c r="O739" i="8" s="1"/>
  <c r="P739" i="8" s="1"/>
  <c r="BA76" i="4"/>
  <c r="O436" i="8" s="1" a="1"/>
  <c r="O436" i="8" s="1"/>
  <c r="P436" i="8" s="1"/>
  <c r="BB73" i="4"/>
  <c r="O419" i="8" s="1" a="1"/>
  <c r="O419" i="8" s="1"/>
  <c r="P419" i="8" s="1"/>
  <c r="BF67" i="4"/>
  <c r="O386" i="8" s="1" a="1"/>
  <c r="O386" i="8" s="1"/>
  <c r="P386" i="8" s="1"/>
  <c r="BD76" i="4"/>
  <c r="O438" i="8" s="1" a="1"/>
  <c r="O438" i="8" s="1"/>
  <c r="P438" i="8" s="1"/>
  <c r="BF76" i="4"/>
  <c r="O440" i="8" s="1" a="1"/>
  <c r="O440" i="8" s="1"/>
  <c r="P440" i="8" s="1"/>
  <c r="AU145" i="4"/>
  <c r="AW145" i="4"/>
  <c r="AV81" i="4"/>
  <c r="BC178" i="4"/>
  <c r="O1051" i="8" s="1" a="1"/>
  <c r="O1051" i="8" s="1"/>
  <c r="BF146" i="4"/>
  <c r="O860" i="8" s="1" a="1"/>
  <c r="O860" i="8" s="1"/>
  <c r="P860" i="8" s="1"/>
  <c r="BC67" i="4"/>
  <c r="O385" i="8" s="1" a="1"/>
  <c r="O385" i="8" s="1"/>
  <c r="P385" i="8" s="1"/>
  <c r="AY145" i="4"/>
  <c r="AY80" i="4"/>
  <c r="BC146" i="4"/>
  <c r="O859" i="8" s="1" a="1"/>
  <c r="O859" i="8" s="1"/>
  <c r="P859" i="8" s="1"/>
  <c r="BA67" i="4"/>
  <c r="O382" i="8" s="1" a="1"/>
  <c r="O382" i="8" s="1"/>
  <c r="P382" i="8" s="1"/>
  <c r="BB262" i="4"/>
  <c r="O1553" i="8" s="1" a="1"/>
  <c r="O1553" i="8" s="1"/>
  <c r="P1553" i="8" s="1"/>
  <c r="BF78" i="4"/>
  <c r="O452" i="8" s="1" a="1"/>
  <c r="O452" i="8" s="1"/>
  <c r="P452" i="8" s="1"/>
  <c r="BB67" i="4"/>
  <c r="O383" i="8" s="1" a="1"/>
  <c r="O383" i="8" s="1"/>
  <c r="P383" i="8" s="1"/>
  <c r="AV145" i="4"/>
  <c r="BB146" i="4"/>
  <c r="O857" i="8" s="1" a="1"/>
  <c r="O857" i="8" s="1"/>
  <c r="P857" i="8" s="1"/>
  <c r="AZ145" i="4"/>
  <c r="BC73" i="4"/>
  <c r="O421" i="8" s="1" a="1"/>
  <c r="O421" i="8" s="1"/>
  <c r="P421" i="8" s="1"/>
  <c r="BD67" i="4"/>
  <c r="O384" i="8" s="1" a="1"/>
  <c r="O384" i="8" s="1"/>
  <c r="P384" i="8" s="1"/>
  <c r="BE146" i="4"/>
  <c r="O861" i="8" s="1" a="1"/>
  <c r="O861" i="8" s="1"/>
  <c r="P861" i="8" s="1"/>
  <c r="BB210" i="4"/>
  <c r="O1241" i="8" s="1" a="1"/>
  <c r="O1241" i="8" s="1"/>
  <c r="P1241" i="8" s="1"/>
  <c r="BB76" i="4"/>
  <c r="O437" i="8" s="1" a="1"/>
  <c r="O437" i="8" s="1"/>
  <c r="BA78" i="4"/>
  <c r="O448" i="8" s="1" a="1"/>
  <c r="O448" i="8" s="1"/>
  <c r="P448" i="8" s="1"/>
  <c r="BE78" i="4"/>
  <c r="O453" i="8" s="1" a="1"/>
  <c r="O453" i="8" s="1"/>
  <c r="P453" i="8" s="1"/>
  <c r="BD78" i="4"/>
  <c r="O450" i="8" s="1" a="1"/>
  <c r="O450" i="8" s="1"/>
  <c r="P450" i="8" s="1"/>
  <c r="BD146" i="4"/>
  <c r="O858" i="8" s="1" a="1"/>
  <c r="O858" i="8" s="1"/>
  <c r="P858" i="8" s="1"/>
  <c r="BD73" i="4"/>
  <c r="O420" i="8" s="1" a="1"/>
  <c r="O420" i="8" s="1"/>
  <c r="P420" i="8" s="1"/>
  <c r="BE73" i="4"/>
  <c r="O423" i="8" s="1" a="1"/>
  <c r="O423" i="8" s="1"/>
  <c r="P423" i="8" s="1"/>
  <c r="BC76" i="4"/>
  <c r="O439" i="8" s="1" a="1"/>
  <c r="O439" i="8" s="1"/>
  <c r="P439" i="8" s="1"/>
  <c r="BE187" i="4"/>
  <c r="O1107" i="8" s="1" a="1"/>
  <c r="O1107" i="8" s="1"/>
  <c r="P1107" i="8" s="1"/>
  <c r="BD219" i="4"/>
  <c r="O1296" i="8" s="1" a="1"/>
  <c r="O1296" i="8" s="1"/>
  <c r="P1296" i="8" s="1"/>
  <c r="BB92" i="4"/>
  <c r="O533" i="8" s="1" a="1"/>
  <c r="O533" i="8" s="1"/>
  <c r="P533" i="8" s="1"/>
  <c r="AV273" i="4"/>
  <c r="AY165" i="4"/>
  <c r="AX80" i="4"/>
  <c r="BD68" i="4"/>
  <c r="O390" i="8" s="1" a="1"/>
  <c r="O390" i="8" s="1"/>
  <c r="P390" i="8" s="1"/>
  <c r="BD209" i="4"/>
  <c r="O1236" i="8" s="1" a="1"/>
  <c r="O1236" i="8" s="1"/>
  <c r="P1236" i="8" s="1"/>
  <c r="BF262" i="4"/>
  <c r="AV274" i="4"/>
  <c r="AW205" i="4"/>
  <c r="BE141" i="4"/>
  <c r="O831" i="8" s="1" a="1"/>
  <c r="O831" i="8" s="1"/>
  <c r="P831" i="8" s="1"/>
  <c r="BD194" i="4"/>
  <c r="O1146" i="8" s="1" a="1"/>
  <c r="O1146" i="8" s="1"/>
  <c r="P1146" i="8" s="1"/>
  <c r="AW98" i="4"/>
  <c r="BE289" i="4"/>
  <c r="O1719" i="8" s="1" a="1"/>
  <c r="O1719" i="8" s="1"/>
  <c r="P1719" i="8" s="1"/>
  <c r="BB131" i="4"/>
  <c r="O767" i="8" s="1" a="1"/>
  <c r="O767" i="8" s="1"/>
  <c r="BC134" i="4"/>
  <c r="O787" i="8" s="1" a="1"/>
  <c r="O787" i="8" s="1"/>
  <c r="P787" i="8" s="1"/>
  <c r="BB288" i="4"/>
  <c r="O1709" i="8" s="1" a="1"/>
  <c r="O1709" i="8" s="1"/>
  <c r="P1709" i="8" s="1"/>
  <c r="BE89" i="4"/>
  <c r="O519" i="8" s="1" a="1"/>
  <c r="O519" i="8" s="1"/>
  <c r="P519" i="8" s="1"/>
  <c r="BD177" i="4"/>
  <c r="O1044" i="8" s="1" a="1"/>
  <c r="O1044" i="8" s="1"/>
  <c r="P1044" i="8" s="1"/>
  <c r="AZ66" i="4"/>
  <c r="BC183" i="4"/>
  <c r="O1081" i="8" s="1" a="1"/>
  <c r="O1081" i="8" s="1"/>
  <c r="P1081" i="8" s="1"/>
  <c r="BF138" i="4"/>
  <c r="O812" i="8" s="1" a="1"/>
  <c r="O812" i="8" s="1"/>
  <c r="P812" i="8" s="1"/>
  <c r="BD77" i="4"/>
  <c r="O444" i="8" s="1" a="1"/>
  <c r="O444" i="8" s="1"/>
  <c r="P444" i="8" s="1"/>
  <c r="BD123" i="4"/>
  <c r="BB175" i="4"/>
  <c r="O1031" i="8" s="1" a="1"/>
  <c r="O1031" i="8" s="1"/>
  <c r="BE59" i="4"/>
  <c r="O339" i="8" s="1" a="1"/>
  <c r="O339" i="8" s="1"/>
  <c r="P339" i="8" s="1"/>
  <c r="BD174" i="4"/>
  <c r="O1026" i="8" s="1" a="1"/>
  <c r="O1026" i="8" s="1"/>
  <c r="P1026" i="8" s="1"/>
  <c r="BA178" i="4"/>
  <c r="O1048" i="8" s="1" a="1"/>
  <c r="O1048" i="8" s="1"/>
  <c r="P1048" i="8" s="1"/>
  <c r="BC65" i="4"/>
  <c r="O373" i="8" s="1" a="1"/>
  <c r="O373" i="8" s="1"/>
  <c r="P373" i="8" s="1"/>
  <c r="BC77" i="4"/>
  <c r="O445" i="8" s="1" a="1"/>
  <c r="O445" i="8" s="1"/>
  <c r="P445" i="8" s="1"/>
  <c r="BF70" i="4"/>
  <c r="O404" i="8" s="1" a="1"/>
  <c r="O404" i="8" s="1"/>
  <c r="P404" i="8" s="1"/>
  <c r="AX130" i="4"/>
  <c r="AY274" i="4"/>
  <c r="BD187" i="4"/>
  <c r="O1104" i="8" s="1" a="1"/>
  <c r="O1104" i="8" s="1"/>
  <c r="BB69" i="4"/>
  <c r="O395" i="8" s="1" a="1"/>
  <c r="O395" i="8" s="1"/>
  <c r="P395" i="8" s="1"/>
  <c r="BB183" i="4"/>
  <c r="O1079" i="8" s="1" a="1"/>
  <c r="O1079" i="8" s="1"/>
  <c r="P1079" i="8" s="1"/>
  <c r="BC209" i="4"/>
  <c r="O1237" i="8" s="1" a="1"/>
  <c r="O1237" i="8" s="1"/>
  <c r="P1237" i="8" s="1"/>
  <c r="BD59" i="4"/>
  <c r="O336" i="8" s="1" a="1"/>
  <c r="O336" i="8" s="1"/>
  <c r="BB174" i="4"/>
  <c r="O1025" i="8" s="1" a="1"/>
  <c r="O1025" i="8" s="1"/>
  <c r="P1025" i="8" s="1"/>
  <c r="AX140" i="4"/>
  <c r="BE219" i="4"/>
  <c r="BC138" i="4"/>
  <c r="O811" i="8" s="1" a="1"/>
  <c r="O811" i="8" s="1"/>
  <c r="P811" i="8" s="1"/>
  <c r="BB65" i="4"/>
  <c r="O371" i="8" s="1" a="1"/>
  <c r="O371" i="8" s="1"/>
  <c r="P371" i="8" s="1"/>
  <c r="AZ176" i="4"/>
  <c r="AX290" i="4"/>
  <c r="BA65" i="4"/>
  <c r="BD65" i="4"/>
  <c r="BC59" i="4"/>
  <c r="AW173" i="4"/>
  <c r="BD183" i="4"/>
  <c r="O1080" i="8" s="1" a="1"/>
  <c r="O1080" i="8" s="1"/>
  <c r="P1080" i="8" s="1"/>
  <c r="BE192" i="4"/>
  <c r="O1137" i="8" s="1" a="1"/>
  <c r="O1137" i="8" s="1"/>
  <c r="P1137" i="8" s="1"/>
  <c r="BF177" i="4"/>
  <c r="BB213" i="4"/>
  <c r="O1259" i="8" s="1" a="1"/>
  <c r="O1259" i="8" s="1"/>
  <c r="P1259" i="8" s="1"/>
  <c r="BD175" i="4"/>
  <c r="O1032" i="8" s="1" a="1"/>
  <c r="O1032" i="8" s="1"/>
  <c r="P1032" i="8" s="1"/>
  <c r="AV166" i="4"/>
  <c r="BD163" i="4"/>
  <c r="O960" i="8" s="1" a="1"/>
  <c r="O960" i="8" s="1"/>
  <c r="P960" i="8" s="1"/>
  <c r="BE288" i="4"/>
  <c r="BC288" i="4"/>
  <c r="O1711" i="8" s="1" a="1"/>
  <c r="O1711" i="8" s="1"/>
  <c r="P1711" i="8" s="1"/>
  <c r="BF156" i="4"/>
  <c r="O920" i="8" s="1" a="1"/>
  <c r="O920" i="8" s="1"/>
  <c r="P920" i="8" s="1"/>
  <c r="BA277" i="4"/>
  <c r="BD134" i="4"/>
  <c r="AX133" i="4"/>
  <c r="AU113" i="4"/>
  <c r="AY173" i="4"/>
  <c r="BD69" i="4"/>
  <c r="O396" i="8" s="1" a="1"/>
  <c r="O396" i="8" s="1"/>
  <c r="P396" i="8" s="1"/>
  <c r="BA126" i="4"/>
  <c r="O736" i="8" s="1" a="1"/>
  <c r="O736" i="8" s="1"/>
  <c r="BE134" i="4"/>
  <c r="O789" i="8" s="1" a="1"/>
  <c r="O789" i="8" s="1"/>
  <c r="P789" i="8" s="1"/>
  <c r="AW80" i="4"/>
  <c r="BC277" i="4"/>
  <c r="O1645" i="8" s="1" a="1"/>
  <c r="O1645" i="8" s="1"/>
  <c r="BE77" i="4"/>
  <c r="O447" i="8" s="1" a="1"/>
  <c r="O447" i="8" s="1"/>
  <c r="P447" i="8" s="1"/>
  <c r="BE92" i="4"/>
  <c r="O537" i="8" s="1" a="1"/>
  <c r="O537" i="8" s="1"/>
  <c r="BA219" i="4"/>
  <c r="AZ133" i="4"/>
  <c r="AY122" i="4"/>
  <c r="BA192" i="4"/>
  <c r="O1132" i="8" s="1" a="1"/>
  <c r="O1132" i="8" s="1"/>
  <c r="P1132" i="8" s="1"/>
  <c r="AV290" i="4"/>
  <c r="BC69" i="4"/>
  <c r="BE270" i="4"/>
  <c r="AU80" i="4"/>
  <c r="BF134" i="4"/>
  <c r="AZ290" i="4"/>
  <c r="BF288" i="4"/>
  <c r="O1712" i="8" s="1" a="1"/>
  <c r="O1712" i="8" s="1"/>
  <c r="P1712" i="8" s="1"/>
  <c r="BE194" i="4"/>
  <c r="O1149" i="8" s="1" a="1"/>
  <c r="O1149" i="8" s="1"/>
  <c r="P1149" i="8" s="1"/>
  <c r="BB103" i="4"/>
  <c r="O599" i="8" s="1" a="1"/>
  <c r="O599" i="8" s="1"/>
  <c r="BA103" i="4"/>
  <c r="O598" i="8" s="1" a="1"/>
  <c r="O598" i="8" s="1"/>
  <c r="P598" i="8" s="1"/>
  <c r="BB102" i="4"/>
  <c r="O593" i="8" s="1" a="1"/>
  <c r="O593" i="8" s="1"/>
  <c r="P593" i="8" s="1"/>
  <c r="BA141" i="4"/>
  <c r="BF175" i="4"/>
  <c r="O1034" i="8" s="1" a="1"/>
  <c r="O1034" i="8" s="1"/>
  <c r="P1034" i="8" s="1"/>
  <c r="BA175" i="4"/>
  <c r="O1030" i="8" s="1" a="1"/>
  <c r="O1030" i="8" s="1"/>
  <c r="AX162" i="4"/>
  <c r="BF270" i="4"/>
  <c r="O1604" i="8" s="1" a="1"/>
  <c r="O1604" i="8" s="1"/>
  <c r="P1604" i="8" s="1"/>
  <c r="BF68" i="4"/>
  <c r="O392" i="8" s="1" a="1"/>
  <c r="O392" i="8" s="1"/>
  <c r="P392" i="8" s="1"/>
  <c r="AW162" i="4"/>
  <c r="BD288" i="4"/>
  <c r="AZ173" i="4"/>
  <c r="BF69" i="4"/>
  <c r="BF131" i="4"/>
  <c r="O770" i="8" s="1" a="1"/>
  <c r="O770" i="8" s="1"/>
  <c r="P770" i="8" s="1"/>
  <c r="BD210" i="4"/>
  <c r="O1242" i="8" s="1" a="1"/>
  <c r="O1242" i="8" s="1"/>
  <c r="P1242" i="8" s="1"/>
  <c r="BF103" i="4"/>
  <c r="O602" i="8" s="1" a="1"/>
  <c r="O602" i="8" s="1"/>
  <c r="P602" i="8" s="1"/>
  <c r="BF192" i="4"/>
  <c r="BA89" i="4"/>
  <c r="O514" i="8" s="1" a="1"/>
  <c r="O514" i="8" s="1"/>
  <c r="P514" i="8" s="1"/>
  <c r="BA194" i="4"/>
  <c r="O1144" i="8" s="1" a="1"/>
  <c r="O1144" i="8" s="1"/>
  <c r="AW176" i="4"/>
  <c r="BB270" i="4"/>
  <c r="BF92" i="4"/>
  <c r="O536" i="8" s="1" a="1"/>
  <c r="O536" i="8" s="1"/>
  <c r="P536" i="8" s="1"/>
  <c r="AY109" i="4"/>
  <c r="AX273" i="4"/>
  <c r="AU273" i="4"/>
  <c r="AY98" i="4"/>
  <c r="AW109" i="4"/>
  <c r="AV133" i="4"/>
  <c r="AZ113" i="4"/>
  <c r="AY130" i="4"/>
  <c r="BD126" i="4"/>
  <c r="O738" i="8" s="1" a="1"/>
  <c r="O738" i="8" s="1"/>
  <c r="BD131" i="4"/>
  <c r="O768" i="8" s="1" a="1"/>
  <c r="O768" i="8" s="1"/>
  <c r="P768" i="8" s="1"/>
  <c r="AW101" i="4"/>
  <c r="BF91" i="4"/>
  <c r="O530" i="8" s="1" a="1"/>
  <c r="O530" i="8" s="1"/>
  <c r="P530" i="8" s="1"/>
  <c r="AX166" i="4"/>
  <c r="BE156" i="4"/>
  <c r="O921" i="8" s="1" a="1"/>
  <c r="O921" i="8" s="1"/>
  <c r="BE175" i="4"/>
  <c r="AV101" i="4"/>
  <c r="BB192" i="4"/>
  <c r="O1133" i="8" s="1" a="1"/>
  <c r="O1133" i="8" s="1"/>
  <c r="P1133" i="8" s="1"/>
  <c r="BC123" i="4"/>
  <c r="BC192" i="4"/>
  <c r="O1135" i="8" s="1" a="1"/>
  <c r="O1135" i="8" s="1"/>
  <c r="BB70" i="4"/>
  <c r="BC141" i="4"/>
  <c r="AY205" i="4"/>
  <c r="AY113" i="4"/>
  <c r="AZ130" i="4"/>
  <c r="AU165" i="4"/>
  <c r="AY94" i="4"/>
  <c r="BC92" i="4"/>
  <c r="O535" i="8" s="1" a="1"/>
  <c r="O535" i="8" s="1"/>
  <c r="P535" i="8" s="1"/>
  <c r="BB187" i="4"/>
  <c r="O1103" i="8" s="1" a="1"/>
  <c r="O1103" i="8" s="1"/>
  <c r="P1103" i="8" s="1"/>
  <c r="BC102" i="4"/>
  <c r="BC270" i="4"/>
  <c r="O1603" i="8" s="1" a="1"/>
  <c r="O1603" i="8" s="1"/>
  <c r="P1603" i="8" s="1"/>
  <c r="BA92" i="4"/>
  <c r="AW290" i="4"/>
  <c r="BA262" i="4"/>
  <c r="O1552" i="8" s="1" a="1"/>
  <c r="O1552" i="8" s="1"/>
  <c r="P1552" i="8" s="1"/>
  <c r="BB77" i="4"/>
  <c r="O443" i="8" s="1" a="1"/>
  <c r="O443" i="8" s="1"/>
  <c r="P443" i="8" s="1"/>
  <c r="BB68" i="4"/>
  <c r="BE138" i="4"/>
  <c r="BE174" i="4"/>
  <c r="BA174" i="4"/>
  <c r="BA183" i="4"/>
  <c r="O1078" i="8" s="1" a="1"/>
  <c r="O1078" i="8" s="1"/>
  <c r="P1078" i="8" s="1"/>
  <c r="BC174" i="4"/>
  <c r="O1027" i="8" s="1" a="1"/>
  <c r="O1027" i="8" s="1"/>
  <c r="P1027" i="8" s="1"/>
  <c r="BD270" i="4"/>
  <c r="O1602" i="8" s="1" a="1"/>
  <c r="O1602" i="8" s="1"/>
  <c r="P1602" i="8" s="1"/>
  <c r="AV109" i="4"/>
  <c r="AU133" i="4"/>
  <c r="AX274" i="4"/>
  <c r="AU109" i="4"/>
  <c r="AX113" i="4"/>
  <c r="AZ98" i="4"/>
  <c r="AX109" i="4"/>
  <c r="AV205" i="4"/>
  <c r="AW133" i="4"/>
  <c r="AW113" i="4"/>
  <c r="AZ205" i="4"/>
  <c r="AV98" i="4"/>
  <c r="AU205" i="4"/>
  <c r="AX98" i="4"/>
  <c r="AX205" i="4"/>
  <c r="AX165" i="4"/>
  <c r="AU130" i="4"/>
  <c r="AX94" i="4"/>
  <c r="AY101" i="4"/>
  <c r="BD102" i="4"/>
  <c r="BD213" i="4"/>
  <c r="O1260" i="8" s="1" a="1"/>
  <c r="O1260" i="8" s="1"/>
  <c r="BD70" i="4"/>
  <c r="AW140" i="4"/>
  <c r="BE213" i="4"/>
  <c r="O1263" i="8" s="1" a="1"/>
  <c r="O1263" i="8" s="1"/>
  <c r="P1263" i="8" s="1"/>
  <c r="BF187" i="4"/>
  <c r="BB277" i="4"/>
  <c r="BF194" i="4"/>
  <c r="O1148" i="8" s="1" a="1"/>
  <c r="O1148" i="8" s="1"/>
  <c r="P1148" i="8" s="1"/>
  <c r="AW122" i="4"/>
  <c r="AU101" i="4"/>
  <c r="BC213" i="4"/>
  <c r="O1261" i="8" s="1" a="1"/>
  <c r="O1261" i="8" s="1"/>
  <c r="P1261" i="8" s="1"/>
  <c r="BF141" i="4"/>
  <c r="O830" i="8" s="1" a="1"/>
  <c r="O830" i="8" s="1"/>
  <c r="P830" i="8" s="1"/>
  <c r="AU122" i="4"/>
  <c r="AU166" i="4"/>
  <c r="BD178" i="4"/>
  <c r="O1050" i="8" s="1" a="1"/>
  <c r="O1050" i="8" s="1"/>
  <c r="P1050" i="8" s="1"/>
  <c r="AV94" i="4"/>
  <c r="BB134" i="4"/>
  <c r="BA163" i="4"/>
  <c r="O958" i="8" s="1" a="1"/>
  <c r="O958" i="8" s="1"/>
  <c r="BA69" i="4"/>
  <c r="BC175" i="4"/>
  <c r="O1033" i="8" s="1" a="1"/>
  <c r="O1033" i="8" s="1"/>
  <c r="P1033" i="8" s="1"/>
  <c r="BE210" i="4"/>
  <c r="O1245" i="8" s="1" a="1"/>
  <c r="O1245" i="8" s="1"/>
  <c r="P1245" i="8" s="1"/>
  <c r="BB289" i="4"/>
  <c r="O1715" i="8" s="1" a="1"/>
  <c r="O1715" i="8" s="1"/>
  <c r="BE69" i="4"/>
  <c r="AY162" i="4"/>
  <c r="AZ94" i="4"/>
  <c r="AY166" i="4"/>
  <c r="BB177" i="4"/>
  <c r="O1043" i="8" s="1" a="1"/>
  <c r="O1043" i="8" s="1"/>
  <c r="P1043" i="8" s="1"/>
  <c r="AU98" i="4"/>
  <c r="AV66" i="4"/>
  <c r="AW274" i="4"/>
  <c r="BE131" i="4"/>
  <c r="O771" i="8" s="1" a="1"/>
  <c r="O771" i="8" s="1"/>
  <c r="P771" i="8" s="1"/>
  <c r="AU94" i="4"/>
  <c r="BF65" i="4"/>
  <c r="AY149" i="4"/>
  <c r="BE70" i="4"/>
  <c r="O405" i="8" s="1" a="1"/>
  <c r="O405" i="8" s="1"/>
  <c r="P405" i="8" s="1"/>
  <c r="BB59" i="4"/>
  <c r="O335" i="8" s="1" a="1"/>
  <c r="O335" i="8" s="1"/>
  <c r="P335" i="8" s="1"/>
  <c r="BC91" i="4"/>
  <c r="O529" i="8" s="1" a="1"/>
  <c r="O529" i="8" s="1"/>
  <c r="BC289" i="4"/>
  <c r="O1717" i="8" s="1" a="1"/>
  <c r="O1717" i="8" s="1"/>
  <c r="AZ166" i="4"/>
  <c r="BF183" i="4"/>
  <c r="O1082" i="8" s="1" a="1"/>
  <c r="O1082" i="8" s="1"/>
  <c r="P1082" i="8" s="1"/>
  <c r="BB156" i="4"/>
  <c r="BA100" i="4"/>
  <c r="AY290" i="4"/>
  <c r="BD138" i="4"/>
  <c r="O810" i="8" s="1" a="1"/>
  <c r="O810" i="8" s="1"/>
  <c r="P810" i="8" s="1"/>
  <c r="BE209" i="4"/>
  <c r="O1239" i="8" s="1" a="1"/>
  <c r="O1239" i="8" s="1"/>
  <c r="P1239" i="8" s="1"/>
  <c r="AX66" i="4"/>
  <c r="AV176" i="4"/>
  <c r="BF174" i="4"/>
  <c r="O1028" i="8" s="1" a="1"/>
  <c r="O1028" i="8" s="1"/>
  <c r="P1028" i="8" s="1"/>
  <c r="BA70" i="4"/>
  <c r="BE68" i="4"/>
  <c r="O393" i="8" s="1" a="1"/>
  <c r="O393" i="8" s="1"/>
  <c r="P393" i="8" s="1"/>
  <c r="BE91" i="4"/>
  <c r="AV162" i="4"/>
  <c r="AX122" i="4"/>
  <c r="BA156" i="4"/>
  <c r="BE277" i="4"/>
  <c r="BF126" i="4"/>
  <c r="BA210" i="4"/>
  <c r="AZ140" i="4"/>
  <c r="AY140" i="4"/>
  <c r="AY176" i="4"/>
  <c r="AZ101" i="4"/>
  <c r="BC89" i="4"/>
  <c r="AX149" i="4"/>
  <c r="BA131" i="4"/>
  <c r="O766" i="8" s="1" a="1"/>
  <c r="O766" i="8" s="1"/>
  <c r="P766" i="8" s="1"/>
  <c r="BF277" i="4"/>
  <c r="BF163" i="4"/>
  <c r="O962" i="8" s="1" a="1"/>
  <c r="O962" i="8" s="1"/>
  <c r="P962" i="8" s="1"/>
  <c r="BD156" i="4"/>
  <c r="BA289" i="4"/>
  <c r="O1714" i="8" s="1" a="1"/>
  <c r="O1714" i="8" s="1"/>
  <c r="P1714" i="8" s="1"/>
  <c r="BB141" i="4"/>
  <c r="AZ122" i="4"/>
  <c r="BC68" i="4"/>
  <c r="AW165" i="4"/>
  <c r="AU274" i="4"/>
  <c r="AW81" i="4"/>
  <c r="AU173" i="4"/>
  <c r="AV149" i="4"/>
  <c r="AU140" i="4"/>
  <c r="BB100" i="4"/>
  <c r="O581" i="8" s="1" a="1"/>
  <c r="O581" i="8" s="1"/>
  <c r="P581" i="8" s="1"/>
  <c r="AZ274" i="4"/>
  <c r="BA102" i="4"/>
  <c r="O592" i="8" s="1" a="1"/>
  <c r="O592" i="8" s="1"/>
  <c r="P592" i="8" s="1"/>
  <c r="BB219" i="4"/>
  <c r="AU149" i="4"/>
  <c r="BB209" i="4"/>
  <c r="BA213" i="4"/>
  <c r="BC194" i="4"/>
  <c r="O1147" i="8" s="1" a="1"/>
  <c r="O1147" i="8" s="1"/>
  <c r="P1147" i="8" s="1"/>
  <c r="BB178" i="4"/>
  <c r="BD92" i="4"/>
  <c r="BE103" i="4"/>
  <c r="O603" i="8" s="1" a="1"/>
  <c r="O603" i="8" s="1"/>
  <c r="AZ149" i="4"/>
  <c r="BC210" i="4"/>
  <c r="AU66" i="4"/>
  <c r="AZ165" i="4"/>
  <c r="AW66" i="4"/>
  <c r="AU162" i="4"/>
  <c r="BF59" i="4"/>
  <c r="BE183" i="4"/>
  <c r="O1083" i="8" s="1" a="1"/>
  <c r="O1083" i="8" s="1"/>
  <c r="P1083" i="8" s="1"/>
  <c r="BF210" i="4"/>
  <c r="BA91" i="4"/>
  <c r="BE123" i="4"/>
  <c r="BF219" i="4"/>
  <c r="BC163" i="4"/>
  <c r="BF100" i="4"/>
  <c r="BB123" i="4"/>
  <c r="BC177" i="4"/>
  <c r="BD289" i="4"/>
  <c r="O1716" i="8" s="1" a="1"/>
  <c r="O1716" i="8" s="1"/>
  <c r="P1716" i="8" s="1"/>
  <c r="AY81" i="4"/>
  <c r="AZ81" i="4"/>
  <c r="AV165" i="4"/>
  <c r="AV130" i="4"/>
  <c r="BA187" i="4"/>
  <c r="O1102" i="8" s="1" a="1"/>
  <c r="O1102" i="8" s="1"/>
  <c r="P1102" i="8" s="1"/>
  <c r="BA209" i="4"/>
  <c r="BA59" i="4"/>
  <c r="O334" i="8" s="1" a="1"/>
  <c r="O334" i="8" s="1"/>
  <c r="P334" i="8" s="1"/>
  <c r="BF289" i="4"/>
  <c r="AX176" i="4"/>
  <c r="BB194" i="4"/>
  <c r="BC100" i="4"/>
  <c r="O583" i="8" s="1" a="1"/>
  <c r="O583" i="8" s="1"/>
  <c r="BA288" i="4"/>
  <c r="BE177" i="4"/>
  <c r="BD91" i="4"/>
  <c r="BE262" i="4"/>
  <c r="BB126" i="4"/>
  <c r="O737" i="8" s="1" a="1"/>
  <c r="O737" i="8" s="1"/>
  <c r="P737" i="8" s="1"/>
  <c r="BF77" i="4"/>
  <c r="O446" i="8" s="1" a="1"/>
  <c r="O446" i="8" s="1"/>
  <c r="P446" i="8" s="1"/>
  <c r="BE100" i="4"/>
  <c r="O585" i="8" s="1" a="1"/>
  <c r="O585" i="8" s="1"/>
  <c r="P585" i="8" s="1"/>
  <c r="BF178" i="4"/>
  <c r="BD262" i="4"/>
  <c r="AV80" i="4"/>
  <c r="AW273" i="4"/>
  <c r="AY66" i="4"/>
  <c r="AY273" i="4"/>
  <c r="AU81" i="4"/>
  <c r="AZ80" i="4"/>
  <c r="AZ273" i="4"/>
  <c r="AX81" i="4"/>
  <c r="AW130" i="4"/>
  <c r="BB89" i="4"/>
  <c r="BE102" i="4"/>
  <c r="BB138" i="4"/>
  <c r="O809" i="8" s="1" a="1"/>
  <c r="O809" i="8" s="1"/>
  <c r="BC187" i="4"/>
  <c r="O1105" i="8" s="1" a="1"/>
  <c r="O1105" i="8" s="1"/>
  <c r="P1105" i="8" s="1"/>
  <c r="BE65" i="4"/>
  <c r="O375" i="8" s="1" a="1"/>
  <c r="O375" i="8" s="1"/>
  <c r="P375" i="8" s="1"/>
  <c r="BE178" i="4"/>
  <c r="O1053" i="8" s="1" a="1"/>
  <c r="O1053" i="8" s="1"/>
  <c r="BA77" i="4"/>
  <c r="O442" i="8" s="1" a="1"/>
  <c r="O442" i="8" s="1"/>
  <c r="BA68" i="4"/>
  <c r="O388" i="8" s="1" a="1"/>
  <c r="O388" i="8" s="1"/>
  <c r="P388" i="8" s="1"/>
  <c r="BA123" i="4"/>
  <c r="O718" i="8" s="1" a="1"/>
  <c r="O718" i="8" s="1"/>
  <c r="BF89" i="4"/>
  <c r="O518" i="8" s="1" a="1"/>
  <c r="O518" i="8" s="1"/>
  <c r="P518" i="8" s="1"/>
  <c r="BD141" i="4"/>
  <c r="O828" i="8" s="1" a="1"/>
  <c r="O828" i="8" s="1"/>
  <c r="BF123" i="4"/>
  <c r="BC262" i="4"/>
  <c r="AV173" i="4"/>
  <c r="BC242" i="4"/>
  <c r="BD222" i="4"/>
  <c r="BF22" i="4"/>
  <c r="BC245" i="4"/>
  <c r="BD198" i="4"/>
  <c r="BF45" i="4"/>
  <c r="BB250" i="4"/>
  <c r="BE228" i="4"/>
  <c r="BE19" i="4"/>
  <c r="BE231" i="4"/>
  <c r="BB85" i="4"/>
  <c r="BB245" i="4"/>
  <c r="O1451" i="8" s="1" a="1"/>
  <c r="O1451" i="8" s="1"/>
  <c r="BF19" i="4"/>
  <c r="BD49" i="4"/>
  <c r="AV226" i="4"/>
  <c r="AZ17" i="4"/>
  <c r="BD228" i="4"/>
  <c r="BA49" i="4"/>
  <c r="BB259" i="4"/>
  <c r="BF200" i="4"/>
  <c r="BB26" i="4"/>
  <c r="O137" i="8" s="1" a="1"/>
  <c r="O137" i="8" s="1"/>
  <c r="BE42" i="4"/>
  <c r="O237" i="8" s="1" a="1"/>
  <c r="O237" i="8" s="1"/>
  <c r="BC228" i="4"/>
  <c r="BB46" i="4"/>
  <c r="BA236" i="4"/>
  <c r="BA37" i="4"/>
  <c r="BF30" i="4"/>
  <c r="BC26" i="4"/>
  <c r="BC285" i="4"/>
  <c r="BB39" i="4"/>
  <c r="BC27" i="4"/>
  <c r="BD202" i="4"/>
  <c r="BB41" i="4"/>
  <c r="O227" i="8" s="1" a="1"/>
  <c r="O227" i="8" s="1"/>
  <c r="BA25" i="4"/>
  <c r="BB43" i="4"/>
  <c r="BB280" i="4"/>
  <c r="AY261" i="4"/>
  <c r="AU5" i="4"/>
  <c r="BB22" i="4"/>
  <c r="BB222" i="4"/>
  <c r="BC22" i="4"/>
  <c r="BF242" i="4"/>
  <c r="BE85" i="4"/>
  <c r="BF26" i="4"/>
  <c r="BA22" i="4"/>
  <c r="O112" i="8" s="1" a="1"/>
  <c r="O112" i="8" s="1"/>
  <c r="BD19" i="4"/>
  <c r="O96" i="8" s="1" a="1"/>
  <c r="O96" i="8" s="1"/>
  <c r="BB202" i="4"/>
  <c r="BC200" i="4"/>
  <c r="BC250" i="4"/>
  <c r="O1483" i="8" s="1" a="1"/>
  <c r="O1483" i="8" s="1"/>
  <c r="BC236" i="4"/>
  <c r="BB231" i="4"/>
  <c r="BE26" i="4"/>
  <c r="BC202" i="4"/>
  <c r="BC39" i="4"/>
  <c r="O217" i="8" s="1" a="1"/>
  <c r="O217" i="8" s="1"/>
  <c r="BA85" i="4"/>
  <c r="BE285" i="4"/>
  <c r="BE222" i="4"/>
  <c r="BD236" i="4"/>
  <c r="BA43" i="4"/>
  <c r="BF285" i="4"/>
  <c r="BC42" i="4"/>
  <c r="BE43" i="4"/>
  <c r="O243" i="8" s="1" a="1"/>
  <c r="O243" i="8" s="1"/>
  <c r="BD43" i="4"/>
  <c r="BF43" i="4"/>
  <c r="BD42" i="4"/>
  <c r="BA39" i="4"/>
  <c r="BB45" i="4"/>
  <c r="BE22" i="4"/>
  <c r="BC19" i="4"/>
  <c r="BD39" i="4"/>
  <c r="BE39" i="4"/>
  <c r="BF245" i="4"/>
  <c r="BB228" i="4"/>
  <c r="AU34" i="4"/>
  <c r="BC41" i="4"/>
  <c r="BA46" i="4"/>
  <c r="O256" i="8" s="1" a="1"/>
  <c r="O256" i="8" s="1"/>
  <c r="BA285" i="4"/>
  <c r="BB27" i="4"/>
  <c r="BD231" i="4"/>
  <c r="BB242" i="4"/>
  <c r="BB198" i="4"/>
  <c r="BE49" i="4"/>
  <c r="BA45" i="4"/>
  <c r="BA42" i="4"/>
  <c r="O232" i="8" s="1" a="1"/>
  <c r="O232" i="8" s="1"/>
  <c r="BD285" i="4"/>
  <c r="O1692" i="8" s="1" a="1"/>
  <c r="O1692" i="8" s="1"/>
  <c r="BD22" i="4"/>
  <c r="BF41" i="4"/>
  <c r="BB200" i="4"/>
  <c r="BA41" i="4"/>
  <c r="BC259" i="4"/>
  <c r="BF202" i="4"/>
  <c r="BA231" i="4"/>
  <c r="BF280" i="4"/>
  <c r="BA259" i="4"/>
  <c r="BD25" i="4"/>
  <c r="BB37" i="4"/>
  <c r="BD30" i="4"/>
  <c r="BC49" i="4"/>
  <c r="BE280" i="4"/>
  <c r="BE242" i="4"/>
  <c r="BB42" i="4"/>
  <c r="BD250" i="4"/>
  <c r="BE37" i="4"/>
  <c r="BA30" i="4"/>
  <c r="AU229" i="4"/>
  <c r="BE259" i="4"/>
  <c r="BD259" i="4"/>
  <c r="O1536" i="8" s="1" a="1"/>
  <c r="O1536" i="8" s="1"/>
  <c r="BF85" i="4"/>
  <c r="BA19" i="4"/>
  <c r="AY241" i="4"/>
  <c r="AV197" i="4"/>
  <c r="BA27" i="4"/>
  <c r="BC231" i="4"/>
  <c r="BE236" i="4"/>
  <c r="BF39" i="4"/>
  <c r="BA250" i="4"/>
  <c r="BD26" i="4"/>
  <c r="BE202" i="4"/>
  <c r="BC280" i="4"/>
  <c r="BF37" i="4"/>
  <c r="BD27" i="4"/>
  <c r="BE46" i="4"/>
  <c r="BC45" i="4"/>
  <c r="BA242" i="4"/>
  <c r="BF42" i="4"/>
  <c r="BF236" i="4"/>
  <c r="BC46" i="4"/>
  <c r="BE200" i="4"/>
  <c r="BD280" i="4"/>
  <c r="BE198" i="4"/>
  <c r="BB285" i="4"/>
  <c r="BF231" i="4"/>
  <c r="BC25" i="4"/>
  <c r="BC30" i="4"/>
  <c r="BE27" i="4"/>
  <c r="O147" i="8" s="1" a="1"/>
  <c r="O147" i="8" s="1"/>
  <c r="BA245" i="4"/>
  <c r="BE41" i="4"/>
  <c r="O231" i="8" s="1" a="1"/>
  <c r="O231" i="8" s="1"/>
  <c r="BC37" i="4"/>
  <c r="BF49" i="4"/>
  <c r="BA222" i="4"/>
  <c r="BA228" i="4"/>
  <c r="BE250" i="4"/>
  <c r="BB49" i="4"/>
  <c r="BD45" i="4"/>
  <c r="BC85" i="4"/>
  <c r="BB25" i="4"/>
  <c r="BF46" i="4"/>
  <c r="BF228" i="4"/>
  <c r="BD46" i="4"/>
  <c r="BE30" i="4"/>
  <c r="BE25" i="4"/>
  <c r="BF259" i="4"/>
  <c r="BD41" i="4"/>
  <c r="BC222" i="4"/>
  <c r="BA280" i="4"/>
  <c r="BF198" i="4"/>
  <c r="BD242" i="4"/>
  <c r="BB236" i="4"/>
  <c r="AU4" i="4"/>
  <c r="BF25" i="4"/>
  <c r="BF27" i="4"/>
  <c r="BA198" i="4"/>
  <c r="O1168" i="8" s="1" a="1"/>
  <c r="O1168" i="8" s="1"/>
  <c r="BE245" i="4"/>
  <c r="BA26" i="4"/>
  <c r="BD200" i="4"/>
  <c r="BB30" i="4"/>
  <c r="BA200" i="4"/>
  <c r="BD245" i="4"/>
  <c r="BC43" i="4"/>
  <c r="BE45" i="4"/>
  <c r="BB19" i="4"/>
  <c r="BF250" i="4"/>
  <c r="BC198" i="4"/>
  <c r="BD85" i="4"/>
  <c r="BD37" i="4"/>
  <c r="BF222" i="4"/>
  <c r="BA202" i="4"/>
  <c r="AZ4" i="4"/>
  <c r="AZ241" i="4"/>
  <c r="AW34" i="4"/>
  <c r="AY197" i="4"/>
  <c r="P1174" i="8"/>
  <c r="P64" i="8"/>
  <c r="P574" i="8"/>
  <c r="P311" i="8"/>
  <c r="AY237" i="4"/>
  <c r="AU237" i="4"/>
  <c r="AV62" i="4"/>
  <c r="P1001" i="8"/>
  <c r="P901" i="8"/>
  <c r="P499" i="8"/>
  <c r="P655" i="8"/>
  <c r="AU13" i="4"/>
  <c r="AU62" i="4"/>
  <c r="AZ248" i="4"/>
  <c r="AU226" i="4"/>
  <c r="AV241" i="4"/>
  <c r="AU197" i="4"/>
  <c r="P864" i="8"/>
  <c r="P849" i="8"/>
  <c r="P459" i="8"/>
  <c r="P793" i="8"/>
  <c r="AY6" i="4"/>
  <c r="AV258" i="4"/>
  <c r="AU241" i="4"/>
  <c r="AX197" i="4"/>
  <c r="P1175" i="8"/>
  <c r="AY62" i="4"/>
  <c r="AZ6" i="4"/>
  <c r="AX241" i="4"/>
  <c r="P1321" i="8"/>
  <c r="P346" i="8"/>
  <c r="P1636" i="8"/>
  <c r="P343" i="8"/>
  <c r="P1457" i="8"/>
  <c r="P1269" i="8"/>
  <c r="AW248" i="4"/>
  <c r="AW5" i="4"/>
  <c r="AW241" i="4"/>
  <c r="P1392" i="8"/>
  <c r="P1587" i="8"/>
  <c r="P77" i="8"/>
  <c r="P1279" i="8"/>
  <c r="P628" i="8"/>
  <c r="P67" i="8"/>
  <c r="AV248" i="4"/>
  <c r="AV6" i="4"/>
  <c r="AX5" i="4"/>
  <c r="AZ226" i="4"/>
  <c r="AX17" i="4"/>
  <c r="P670" i="8"/>
  <c r="AW62" i="4"/>
  <c r="AX237" i="4"/>
  <c r="AX13" i="4"/>
  <c r="AV5" i="4"/>
  <c r="AY226" i="4"/>
  <c r="AW17" i="4"/>
  <c r="P88" i="8"/>
  <c r="P790" i="8"/>
  <c r="P1393" i="8"/>
  <c r="AV237" i="4"/>
  <c r="AX62" i="4"/>
  <c r="P123" i="8"/>
  <c r="P576" i="8"/>
  <c r="P1702" i="8"/>
  <c r="P1342" i="8"/>
  <c r="P1650" i="8"/>
  <c r="P244" i="8"/>
  <c r="P1207" i="8"/>
  <c r="P751" i="8"/>
  <c r="AX258" i="4"/>
  <c r="AY258" i="4"/>
  <c r="AZ5" i="4"/>
  <c r="AX226" i="4"/>
  <c r="AV17" i="4"/>
  <c r="P943" i="8"/>
  <c r="AV261" i="4"/>
  <c r="AZ229" i="4"/>
  <c r="P1054" i="8"/>
  <c r="P610" i="8"/>
  <c r="P690" i="8"/>
  <c r="P748" i="8"/>
  <c r="AV264" i="4"/>
  <c r="AY13" i="4"/>
  <c r="AU6" i="4"/>
  <c r="AY4" i="4"/>
  <c r="AX4" i="4"/>
  <c r="AW226" i="4"/>
  <c r="AU17" i="4"/>
  <c r="AZ34" i="4"/>
  <c r="AZ261" i="4"/>
  <c r="AY229" i="4"/>
  <c r="P153" i="8"/>
  <c r="P325" i="8"/>
  <c r="P322" i="8"/>
  <c r="AX6" i="4"/>
  <c r="AV4" i="4"/>
  <c r="AY34" i="4"/>
  <c r="AU261" i="4"/>
  <c r="AV229" i="4"/>
  <c r="P803" i="8"/>
  <c r="P291" i="8"/>
  <c r="P246" i="8"/>
  <c r="P611" i="8"/>
  <c r="P321" i="8"/>
  <c r="P1075" i="8"/>
  <c r="P79" i="8"/>
  <c r="P1139" i="8"/>
  <c r="P1225" i="8"/>
  <c r="P415" i="8"/>
  <c r="AZ258" i="4"/>
  <c r="AW13" i="4"/>
  <c r="AZ237" i="4"/>
  <c r="AY5" i="4"/>
  <c r="AW4" i="4"/>
  <c r="AV34" i="4"/>
  <c r="AX261" i="4"/>
  <c r="AW229" i="4"/>
  <c r="P316" i="8"/>
  <c r="P1667" i="8"/>
  <c r="P102" i="8"/>
  <c r="P1523" i="8"/>
  <c r="P1541" i="8"/>
  <c r="P1264" i="8"/>
  <c r="P727" i="8"/>
  <c r="P642" i="8"/>
  <c r="P1516" i="8"/>
  <c r="AX248" i="4"/>
  <c r="AY248" i="4"/>
  <c r="AY17" i="4"/>
  <c r="AW197" i="4"/>
  <c r="AW261" i="4"/>
  <c r="P648" i="8"/>
  <c r="P1588" i="8"/>
  <c r="P1288" i="8"/>
  <c r="P305" i="8"/>
  <c r="P679" i="8"/>
  <c r="P126" i="8"/>
  <c r="P484" i="8"/>
  <c r="AZ13" i="4"/>
  <c r="AW264" i="4"/>
  <c r="AZ264" i="4"/>
  <c r="AX34" i="4"/>
  <c r="AZ197" i="4"/>
  <c r="AX229" i="4"/>
  <c r="P693" i="8"/>
  <c r="P1609" i="8"/>
  <c r="P894" i="8"/>
  <c r="AU258" i="4"/>
  <c r="AU264" i="4"/>
  <c r="AY264" i="4"/>
  <c r="P1125" i="8"/>
  <c r="P1120" i="8"/>
  <c r="P1377" i="8"/>
  <c r="P1122" i="8"/>
  <c r="P1121" i="8"/>
  <c r="P1123" i="8"/>
  <c r="P155" i="8"/>
  <c r="P1375" i="8"/>
  <c r="P1124" i="8"/>
  <c r="P1376" i="8"/>
  <c r="BB220" i="4" l="1"/>
  <c r="O1301" i="8" s="1" a="1"/>
  <c r="O1301" i="8" s="1"/>
  <c r="P1301" i="8" s="1"/>
  <c r="BB35" i="4"/>
  <c r="O191" i="8" s="1" a="1"/>
  <c r="O191" i="8" s="1"/>
  <c r="P191" i="8" s="1"/>
  <c r="BD254" i="4"/>
  <c r="O1506" i="8" s="1" a="1"/>
  <c r="O1506" i="8" s="1"/>
  <c r="P1506" i="8" s="1"/>
  <c r="BF220" i="4"/>
  <c r="O1304" i="8" s="1" a="1"/>
  <c r="O1304" i="8" s="1"/>
  <c r="P1304" i="8" s="1"/>
  <c r="BE254" i="4"/>
  <c r="O1509" i="8" s="1" a="1"/>
  <c r="O1509" i="8" s="1"/>
  <c r="P1509" i="8" s="1"/>
  <c r="BF35" i="4"/>
  <c r="O194" i="8" s="1" a="1"/>
  <c r="O194" i="8" s="1"/>
  <c r="P194" i="8" s="1"/>
  <c r="BA254" i="4"/>
  <c r="O1504" i="8" s="1" a="1"/>
  <c r="O1504" i="8" s="1"/>
  <c r="P1504" i="8" s="1"/>
  <c r="BB254" i="4"/>
  <c r="O1505" i="8" s="1" a="1"/>
  <c r="O1505" i="8" s="1"/>
  <c r="P1505" i="8" s="1"/>
  <c r="BC254" i="4"/>
  <c r="O1507" i="8" s="1" a="1"/>
  <c r="O1507" i="8" s="1"/>
  <c r="P1507" i="8" s="1"/>
  <c r="BF254" i="4"/>
  <c r="O1508" i="8" s="1" a="1"/>
  <c r="O1508" i="8" s="1"/>
  <c r="P1508" i="8" s="1"/>
  <c r="BB253" i="4"/>
  <c r="O1499" i="8" s="1" a="1"/>
  <c r="O1499" i="8" s="1"/>
  <c r="P1499" i="8" s="1"/>
  <c r="BE253" i="4"/>
  <c r="O1503" i="8" s="1" a="1"/>
  <c r="O1503" i="8" s="1"/>
  <c r="P1503" i="8" s="1"/>
  <c r="BC253" i="4"/>
  <c r="O1501" i="8" s="1" a="1"/>
  <c r="O1501" i="8" s="1"/>
  <c r="P1501" i="8" s="1"/>
  <c r="BD253" i="4"/>
  <c r="O1500" i="8" s="1" a="1"/>
  <c r="O1500" i="8" s="1"/>
  <c r="P1500" i="8" s="1"/>
  <c r="BA253" i="4"/>
  <c r="O1498" i="8" s="1" a="1"/>
  <c r="O1498" i="8" s="1"/>
  <c r="P1498" i="8" s="1"/>
  <c r="BA220" i="4"/>
  <c r="O1300" i="8" s="1" a="1"/>
  <c r="O1300" i="8" s="1"/>
  <c r="P1300" i="8" s="1"/>
  <c r="BE220" i="4"/>
  <c r="O1305" i="8" s="1" a="1"/>
  <c r="O1305" i="8" s="1"/>
  <c r="P1305" i="8" s="1"/>
  <c r="BD220" i="4"/>
  <c r="O1302" i="8" s="1" a="1"/>
  <c r="O1302" i="8" s="1"/>
  <c r="P1302" i="8" s="1"/>
  <c r="BC220" i="4"/>
  <c r="O1303" i="8" s="1" a="1"/>
  <c r="O1303" i="8" s="1"/>
  <c r="P1303" i="8" s="1"/>
  <c r="BF253" i="4"/>
  <c r="O1502" i="8" s="1" a="1"/>
  <c r="O1502" i="8" s="1"/>
  <c r="P1502" i="8" s="1"/>
  <c r="BE93" i="4"/>
  <c r="O543" i="8" s="1" a="1"/>
  <c r="O543" i="8" s="1"/>
  <c r="P543" i="8" s="1"/>
  <c r="BE90" i="4"/>
  <c r="O525" i="8" s="1" a="1"/>
  <c r="O525" i="8" s="1"/>
  <c r="P525" i="8" s="1"/>
  <c r="BA90" i="4"/>
  <c r="O520" i="8" s="1" a="1"/>
  <c r="O520" i="8" s="1"/>
  <c r="P520" i="8" s="1"/>
  <c r="BC90" i="4"/>
  <c r="O523" i="8" s="1" a="1"/>
  <c r="O523" i="8" s="1"/>
  <c r="P523" i="8" s="1"/>
  <c r="BF90" i="4"/>
  <c r="O524" i="8" s="1" a="1"/>
  <c r="O524" i="8" s="1"/>
  <c r="P524" i="8" s="1"/>
  <c r="BD90" i="4"/>
  <c r="O522" i="8" s="1" a="1"/>
  <c r="O522" i="8" s="1"/>
  <c r="P522" i="8" s="1"/>
  <c r="BB90" i="4"/>
  <c r="O521" i="8" s="1" a="1"/>
  <c r="O521" i="8" s="1"/>
  <c r="P521" i="8" s="1"/>
  <c r="BC93" i="4"/>
  <c r="O541" i="8" s="1" a="1"/>
  <c r="O541" i="8" s="1"/>
  <c r="P541" i="8" s="1"/>
  <c r="BB93" i="4"/>
  <c r="O539" i="8" s="1" a="1"/>
  <c r="O539" i="8" s="1"/>
  <c r="P539" i="8" s="1"/>
  <c r="BD93" i="4"/>
  <c r="O540" i="8" s="1" a="1"/>
  <c r="O540" i="8" s="1"/>
  <c r="P540" i="8" s="1"/>
  <c r="BA93" i="4"/>
  <c r="O538" i="8" s="1" a="1"/>
  <c r="O538" i="8" s="1"/>
  <c r="P538" i="8" s="1"/>
  <c r="BD35" i="4"/>
  <c r="O192" i="8" s="1" a="1"/>
  <c r="O192" i="8" s="1"/>
  <c r="P192" i="8" s="1"/>
  <c r="BA35" i="4"/>
  <c r="O190" i="8" s="1" a="1"/>
  <c r="O190" i="8" s="1"/>
  <c r="P190" i="8" s="1"/>
  <c r="BC35" i="4"/>
  <c r="O193" i="8" s="1" a="1"/>
  <c r="O193" i="8" s="1"/>
  <c r="P193" i="8" s="1"/>
  <c r="BE35" i="4"/>
  <c r="O195" i="8" s="1" a="1"/>
  <c r="O195" i="8" s="1"/>
  <c r="P195" i="8" s="1"/>
  <c r="BB113" i="4"/>
  <c r="O659" i="8" s="1" a="1"/>
  <c r="O659" i="8" s="1"/>
  <c r="P659" i="8" s="1"/>
  <c r="BB165" i="4"/>
  <c r="O971" i="8" s="1" a="1"/>
  <c r="O971" i="8" s="1"/>
  <c r="BF166" i="4"/>
  <c r="O980" i="8" s="1" a="1"/>
  <c r="O980" i="8" s="1"/>
  <c r="P980" i="8" s="1"/>
  <c r="BC133" i="4"/>
  <c r="O781" i="8" s="1" a="1"/>
  <c r="O781" i="8" s="1"/>
  <c r="P781" i="8" s="1"/>
  <c r="BB173" i="4"/>
  <c r="O1019" i="8" s="1" a="1"/>
  <c r="O1019" i="8" s="1"/>
  <c r="P1019" i="8" s="1"/>
  <c r="BB162" i="4"/>
  <c r="O953" i="8" s="1" a="1"/>
  <c r="O953" i="8" s="1"/>
  <c r="BD176" i="4"/>
  <c r="O1038" i="8" s="1" a="1"/>
  <c r="O1038" i="8" s="1"/>
  <c r="P1038" i="8" s="1"/>
  <c r="O1192" i="8" a="1"/>
  <c r="O1192" i="8" s="1"/>
  <c r="P1192" i="8" s="1"/>
  <c r="O1316" i="8" a="1"/>
  <c r="O1316" i="8" s="1"/>
  <c r="P1316" i="8" s="1"/>
  <c r="O204" i="8" a="1"/>
  <c r="O204" i="8" s="1"/>
  <c r="P204" i="8" s="1"/>
  <c r="O492" i="8" a="1"/>
  <c r="O492" i="8" s="1"/>
  <c r="P492" i="8" s="1"/>
  <c r="O1171" i="8" a="1"/>
  <c r="O1171" i="8" s="1"/>
  <c r="P1171" i="8" s="1"/>
  <c r="O1484" i="8" a="1"/>
  <c r="O1484" i="8" s="1"/>
  <c r="P1484" i="8" s="1"/>
  <c r="O95" i="8" a="1"/>
  <c r="O95" i="8" s="1"/>
  <c r="P95" i="8" s="1"/>
  <c r="O255" i="8" a="1"/>
  <c r="O255" i="8" s="1"/>
  <c r="P255" i="8" s="1"/>
  <c r="O241" i="8" a="1"/>
  <c r="O241" i="8" s="1"/>
  <c r="P241" i="8" s="1"/>
  <c r="O1452" i="8" a="1"/>
  <c r="O1452" i="8" s="1"/>
  <c r="P1452" i="8" s="1"/>
  <c r="O1180" i="8" a="1"/>
  <c r="O1180" i="8" s="1"/>
  <c r="P1180" i="8" s="1"/>
  <c r="O161" i="8" a="1"/>
  <c r="O161" i="8" s="1"/>
  <c r="P161" i="8" s="1"/>
  <c r="O1182" i="8" a="1"/>
  <c r="O1182" i="8" s="1"/>
  <c r="P1182" i="8" s="1"/>
  <c r="O136" i="8" a="1"/>
  <c r="O136" i="8" s="1"/>
  <c r="P136" i="8" s="1"/>
  <c r="O1455" i="8" a="1"/>
  <c r="O1455" i="8" s="1"/>
  <c r="P1455" i="8" s="1"/>
  <c r="O146" i="8" a="1"/>
  <c r="O146" i="8" s="1"/>
  <c r="P146" i="8" s="1"/>
  <c r="O134" i="8" a="1"/>
  <c r="O134" i="8" s="1"/>
  <c r="P134" i="8" s="1"/>
  <c r="O1397" i="8" a="1"/>
  <c r="O1397" i="8" s="1"/>
  <c r="P1397" i="8" s="1"/>
  <c r="O1434" i="8" a="1"/>
  <c r="O1434" i="8" s="1"/>
  <c r="P1434" i="8" s="1"/>
  <c r="O1172" i="8" a="1"/>
  <c r="O1172" i="8" s="1"/>
  <c r="P1172" i="8" s="1"/>
  <c r="O1660" i="8" a="1"/>
  <c r="O1660" i="8" s="1"/>
  <c r="P1660" i="8" s="1"/>
  <c r="O1315" i="8" a="1"/>
  <c r="O1315" i="8" s="1"/>
  <c r="P1315" i="8" s="1"/>
  <c r="O228" i="8" a="1"/>
  <c r="O228" i="8" s="1"/>
  <c r="P228" i="8" s="1"/>
  <c r="O1538" i="8" a="1"/>
  <c r="O1538" i="8" s="1"/>
  <c r="P1538" i="8" s="1"/>
  <c r="O135" i="8" a="1"/>
  <c r="O135" i="8" s="1"/>
  <c r="P135" i="8" s="1"/>
  <c r="O165" i="8" a="1"/>
  <c r="O165" i="8" s="1"/>
  <c r="P165" i="8" s="1"/>
  <c r="O258" i="8" a="1"/>
  <c r="O258" i="8" s="1"/>
  <c r="P258" i="8" s="1"/>
  <c r="O1352" i="8" a="1"/>
  <c r="O1352" i="8" s="1"/>
  <c r="P1352" i="8" s="1"/>
  <c r="O260" i="8" a="1"/>
  <c r="O260" i="8" s="1"/>
  <c r="P260" i="8" s="1"/>
  <c r="O131" i="8" a="1"/>
  <c r="O131" i="8" s="1"/>
  <c r="P131" i="8" s="1"/>
  <c r="O493" i="8" a="1"/>
  <c r="O493" i="8" s="1"/>
  <c r="P493" i="8" s="1"/>
  <c r="O252" i="8" a="1"/>
  <c r="O252" i="8" s="1"/>
  <c r="P252" i="8" s="1"/>
  <c r="O275" i="8" a="1"/>
  <c r="O275" i="8" s="1"/>
  <c r="P275" i="8" s="1"/>
  <c r="O1485" i="8" a="1"/>
  <c r="O1485" i="8" s="1"/>
  <c r="P1485" i="8" s="1"/>
  <c r="O1348" i="8" a="1"/>
  <c r="O1348" i="8" s="1"/>
  <c r="P1348" i="8" s="1"/>
  <c r="O1312" i="8" a="1"/>
  <c r="O1312" i="8" s="1"/>
  <c r="P1312" i="8" s="1"/>
  <c r="O278" i="8" a="1"/>
  <c r="O278" i="8" s="1"/>
  <c r="P278" i="8" s="1"/>
  <c r="O205" i="8" a="1"/>
  <c r="O205" i="8" s="1"/>
  <c r="P205" i="8" s="1"/>
  <c r="O1450" i="8" a="1"/>
  <c r="O1450" i="8" s="1"/>
  <c r="P1450" i="8" s="1"/>
  <c r="O163" i="8" a="1"/>
  <c r="O163" i="8" s="1"/>
  <c r="P163" i="8" s="1"/>
  <c r="O133" i="8" a="1"/>
  <c r="O133" i="8" s="1"/>
  <c r="P133" i="8" s="1"/>
  <c r="O1370" i="8" a="1"/>
  <c r="O1370" i="8" s="1"/>
  <c r="P1370" i="8" s="1"/>
  <c r="O1691" i="8" a="1"/>
  <c r="O1691" i="8" s="1"/>
  <c r="P1691" i="8" s="1"/>
  <c r="O1173" i="8" a="1"/>
  <c r="O1173" i="8" s="1"/>
  <c r="P1173" i="8" s="1"/>
  <c r="O1662" i="8" a="1"/>
  <c r="O1662" i="8" s="1"/>
  <c r="P1662" i="8" s="1"/>
  <c r="O1185" i="8" a="1"/>
  <c r="O1185" i="8" s="1"/>
  <c r="P1185" i="8" s="1"/>
  <c r="O259" i="8" a="1"/>
  <c r="O259" i="8" s="1"/>
  <c r="P259" i="8" s="1"/>
  <c r="O1400" i="8" a="1"/>
  <c r="O1400" i="8" s="1"/>
  <c r="P1400" i="8" s="1"/>
  <c r="O236" i="8" a="1"/>
  <c r="O236" i="8" s="1"/>
  <c r="P236" i="8" s="1"/>
  <c r="O1432" i="8" a="1"/>
  <c r="O1432" i="8" s="1"/>
  <c r="P1432" i="8" s="1"/>
  <c r="O253" i="8" a="1"/>
  <c r="O253" i="8" s="1"/>
  <c r="P253" i="8" s="1"/>
  <c r="O261" i="8" a="1"/>
  <c r="O261" i="8" s="1"/>
  <c r="P261" i="8" s="1"/>
  <c r="O144" i="8" a="1"/>
  <c r="O144" i="8" s="1"/>
  <c r="P144" i="8" s="1"/>
  <c r="O206" i="8" a="1"/>
  <c r="O206" i="8" s="1"/>
  <c r="P206" i="8" s="1"/>
  <c r="O1663" i="8" a="1"/>
  <c r="O1663" i="8" s="1"/>
  <c r="P1663" i="8" s="1"/>
  <c r="O1197" i="8" a="1"/>
  <c r="O1197" i="8" s="1"/>
  <c r="P1197" i="8" s="1"/>
  <c r="O138" i="8" a="1"/>
  <c r="O138" i="8" s="1"/>
  <c r="P138" i="8" s="1"/>
  <c r="O1480" i="8" a="1"/>
  <c r="O1480" i="8" s="1"/>
  <c r="P1480" i="8" s="1"/>
  <c r="O218" i="8" a="1"/>
  <c r="O218" i="8" s="1"/>
  <c r="P218" i="8" s="1"/>
  <c r="O1401" i="8" a="1"/>
  <c r="O1401" i="8" s="1"/>
  <c r="P1401" i="8" s="1"/>
  <c r="O1369" i="8" a="1"/>
  <c r="O1369" i="8" s="1"/>
  <c r="P1369" i="8" s="1"/>
  <c r="O142" i="8" a="1"/>
  <c r="O142" i="8" s="1"/>
  <c r="P142" i="8" s="1"/>
  <c r="O94" i="8" a="1"/>
  <c r="O94" i="8" s="1"/>
  <c r="P94" i="8" s="1"/>
  <c r="O494" i="8" a="1"/>
  <c r="O494" i="8" s="1"/>
  <c r="P494" i="8" s="1"/>
  <c r="O1539" i="8" a="1"/>
  <c r="O1539" i="8" s="1"/>
  <c r="P1539" i="8" s="1"/>
  <c r="O160" i="8" a="1"/>
  <c r="O160" i="8" s="1"/>
  <c r="P160" i="8" s="1"/>
  <c r="O207" i="8" a="1"/>
  <c r="O207" i="8" s="1"/>
  <c r="P207" i="8" s="1"/>
  <c r="O1482" i="8" a="1"/>
  <c r="O1482" i="8" s="1"/>
  <c r="P1482" i="8" s="1"/>
  <c r="O233" i="8" a="1"/>
  <c r="O233" i="8" s="1"/>
  <c r="P233" i="8" s="1"/>
  <c r="O1437" i="8" a="1"/>
  <c r="O1437" i="8" s="1"/>
  <c r="P1437" i="8" s="1"/>
  <c r="O1665" i="8" a="1"/>
  <c r="O1665" i="8" s="1"/>
  <c r="P1665" i="8" s="1"/>
  <c r="O277" i="8" a="1"/>
  <c r="O277" i="8" s="1"/>
  <c r="P277" i="8" s="1"/>
  <c r="O162" i="8" a="1"/>
  <c r="O162" i="8" s="1"/>
  <c r="P162" i="8" s="1"/>
  <c r="O203" i="8" a="1"/>
  <c r="O203" i="8" s="1"/>
  <c r="P203" i="8" s="1"/>
  <c r="O132" i="8" a="1"/>
  <c r="O132" i="8" s="1"/>
  <c r="P132" i="8" s="1"/>
  <c r="O1534" i="8" a="1"/>
  <c r="O1534" i="8" s="1"/>
  <c r="P1534" i="8" s="1"/>
  <c r="O1664" i="8" a="1"/>
  <c r="O1664" i="8" s="1"/>
  <c r="P1664" i="8" s="1"/>
  <c r="O1366" i="8" a="1"/>
  <c r="O1366" i="8" s="1"/>
  <c r="P1366" i="8" s="1"/>
  <c r="O1196" i="8" a="1"/>
  <c r="O1196" i="8" s="1"/>
  <c r="P1196" i="8" s="1"/>
  <c r="O1537" i="8" a="1"/>
  <c r="O1537" i="8" s="1"/>
  <c r="P1537" i="8" s="1"/>
  <c r="O226" i="8" a="1"/>
  <c r="O226" i="8" s="1"/>
  <c r="P226" i="8" s="1"/>
  <c r="O1181" i="8" a="1"/>
  <c r="O1181" i="8" s="1"/>
  <c r="P1181" i="8" s="1"/>
  <c r="O230" i="8" a="1"/>
  <c r="O230" i="8" s="1"/>
  <c r="P230" i="8" s="1"/>
  <c r="O114" i="8" a="1"/>
  <c r="O114" i="8" s="1"/>
  <c r="P114" i="8" s="1"/>
  <c r="O250" i="8" a="1"/>
  <c r="O250" i="8" s="1"/>
  <c r="P250" i="8" s="1"/>
  <c r="O279" i="8" a="1"/>
  <c r="O279" i="8" s="1"/>
  <c r="P279" i="8" s="1"/>
  <c r="O1169" i="8" a="1"/>
  <c r="O1169" i="8" s="1"/>
  <c r="P1169" i="8" s="1"/>
  <c r="O1433" i="8" a="1"/>
  <c r="O1433" i="8" s="1"/>
  <c r="P1433" i="8" s="1"/>
  <c r="O1368" i="8" a="1"/>
  <c r="O1368" i="8" s="1"/>
  <c r="P1368" i="8" s="1"/>
  <c r="O143" i="8" a="1"/>
  <c r="O143" i="8" s="1"/>
  <c r="P143" i="8" s="1"/>
  <c r="O1690" i="8" a="1"/>
  <c r="O1690" i="8" s="1"/>
  <c r="P1690" i="8" s="1"/>
  <c r="O229" i="8" a="1"/>
  <c r="O229" i="8" s="1"/>
  <c r="P229" i="8" s="1"/>
  <c r="O1349" i="8" a="1"/>
  <c r="O1349" i="8" s="1"/>
  <c r="P1349" i="8" s="1"/>
  <c r="O1454" i="8" a="1"/>
  <c r="O1454" i="8" s="1"/>
  <c r="P1454" i="8" s="1"/>
  <c r="O219" i="8" a="1"/>
  <c r="O219" i="8" s="1"/>
  <c r="P219" i="8" s="1"/>
  <c r="O216" i="8" a="1"/>
  <c r="O216" i="8" s="1"/>
  <c r="P216" i="8" s="1"/>
  <c r="O97" i="8" a="1"/>
  <c r="O97" i="8" s="1"/>
  <c r="P97" i="8" s="1"/>
  <c r="O117" i="8" a="1"/>
  <c r="O117" i="8" s="1"/>
  <c r="P117" i="8" s="1"/>
  <c r="O251" i="8" a="1"/>
  <c r="O251" i="8" s="1"/>
  <c r="P251" i="8" s="1"/>
  <c r="O214" i="8" a="1"/>
  <c r="O214" i="8" s="1"/>
  <c r="P214" i="8" s="1"/>
  <c r="O234" i="8" a="1"/>
  <c r="O234" i="8" s="1"/>
  <c r="P234" i="8" s="1"/>
  <c r="O242" i="8" a="1"/>
  <c r="O242" i="8" s="1"/>
  <c r="P242" i="8" s="1"/>
  <c r="O240" i="8" a="1"/>
  <c r="O240" i="8" s="1"/>
  <c r="P240" i="8" s="1"/>
  <c r="O235" i="8" a="1"/>
  <c r="O235" i="8" s="1"/>
  <c r="P235" i="8" s="1"/>
  <c r="O1694" i="8" a="1"/>
  <c r="O1694" i="8" s="1"/>
  <c r="P1694" i="8" s="1"/>
  <c r="O238" i="8" a="1"/>
  <c r="O238" i="8" s="1"/>
  <c r="P238" i="8" s="1"/>
  <c r="O1398" i="8" a="1"/>
  <c r="O1398" i="8" s="1"/>
  <c r="P1398" i="8" s="1"/>
  <c r="O1317" i="8" a="1"/>
  <c r="O1317" i="8" s="1"/>
  <c r="P1317" i="8" s="1"/>
  <c r="O1695" i="8" a="1"/>
  <c r="O1695" i="8" s="1"/>
  <c r="P1695" i="8" s="1"/>
  <c r="O490" i="8" a="1"/>
  <c r="O490" i="8" s="1"/>
  <c r="P490" i="8" s="1"/>
  <c r="O1195" i="8" a="1"/>
  <c r="O1195" i="8" s="1"/>
  <c r="P1195" i="8" s="1"/>
  <c r="O141" i="8" a="1"/>
  <c r="O141" i="8" s="1"/>
  <c r="P141" i="8" s="1"/>
  <c r="O1367" i="8" a="1"/>
  <c r="O1367" i="8" s="1"/>
  <c r="P1367" i="8" s="1"/>
  <c r="O1399" i="8" a="1"/>
  <c r="O1399" i="8" s="1"/>
  <c r="P1399" i="8" s="1"/>
  <c r="O1183" i="8" a="1"/>
  <c r="O1183" i="8" s="1"/>
  <c r="P1183" i="8" s="1"/>
  <c r="O1193" i="8" a="1"/>
  <c r="O1193" i="8" s="1"/>
  <c r="P1193" i="8" s="1"/>
  <c r="O140" i="8" a="1"/>
  <c r="O140" i="8" s="1"/>
  <c r="P140" i="8" s="1"/>
  <c r="O495" i="8" a="1"/>
  <c r="O495" i="8" s="1"/>
  <c r="P495" i="8" s="1"/>
  <c r="O1436" i="8" a="1"/>
  <c r="O1436" i="8" s="1"/>
  <c r="P1436" i="8" s="1"/>
  <c r="O115" i="8" a="1"/>
  <c r="O115" i="8" s="1"/>
  <c r="P115" i="8" s="1"/>
  <c r="O1313" i="8" a="1"/>
  <c r="O1313" i="8" s="1"/>
  <c r="P1313" i="8" s="1"/>
  <c r="O113" i="8" a="1"/>
  <c r="O113" i="8" s="1"/>
  <c r="P113" i="8" s="1"/>
  <c r="O1661" i="8" a="1"/>
  <c r="O1661" i="8" s="1"/>
  <c r="P1661" i="8" s="1"/>
  <c r="O239" i="8" a="1"/>
  <c r="O239" i="8" s="1"/>
  <c r="P239" i="8" s="1"/>
  <c r="O130" i="8" a="1"/>
  <c r="O130" i="8" s="1"/>
  <c r="P130" i="8" s="1"/>
  <c r="O1194" i="8" a="1"/>
  <c r="O1194" i="8" s="1"/>
  <c r="P1194" i="8" s="1"/>
  <c r="O145" i="8" a="1"/>
  <c r="O145" i="8" s="1"/>
  <c r="P145" i="8" s="1"/>
  <c r="O215" i="8" a="1"/>
  <c r="O215" i="8" s="1"/>
  <c r="P215" i="8" s="1"/>
  <c r="O1693" i="8" a="1"/>
  <c r="O1693" i="8" s="1"/>
  <c r="P1693" i="8" s="1"/>
  <c r="O139" i="8" a="1"/>
  <c r="O139" i="8" s="1"/>
  <c r="P139" i="8" s="1"/>
  <c r="O164" i="8" a="1"/>
  <c r="O164" i="8" s="1"/>
  <c r="P164" i="8" s="1"/>
  <c r="O202" i="8" a="1"/>
  <c r="O202" i="8" s="1"/>
  <c r="P202" i="8" s="1"/>
  <c r="O1396" i="8" a="1"/>
  <c r="O1396" i="8" s="1"/>
  <c r="P1396" i="8" s="1"/>
  <c r="O257" i="8" a="1"/>
  <c r="O257" i="8" s="1"/>
  <c r="P257" i="8" s="1"/>
  <c r="O1351" i="8" a="1"/>
  <c r="O1351" i="8" s="1"/>
  <c r="P1351" i="8" s="1"/>
  <c r="O1184" i="8" a="1"/>
  <c r="O1184" i="8" s="1"/>
  <c r="P1184" i="8" s="1"/>
  <c r="O1535" i="8" a="1"/>
  <c r="O1535" i="8" s="1"/>
  <c r="P1535" i="8" s="1"/>
  <c r="O274" i="8" a="1"/>
  <c r="O274" i="8" s="1"/>
  <c r="P274" i="8" s="1"/>
  <c r="O1350" i="8" a="1"/>
  <c r="O1350" i="8" s="1"/>
  <c r="P1350" i="8" s="1"/>
  <c r="O276" i="8" a="1"/>
  <c r="O276" i="8" s="1"/>
  <c r="P276" i="8" s="1"/>
  <c r="O98" i="8" a="1"/>
  <c r="O98" i="8" s="1"/>
  <c r="P98" i="8" s="1"/>
  <c r="O491" i="8" a="1"/>
  <c r="O491" i="8" s="1"/>
  <c r="P491" i="8" s="1"/>
  <c r="O1371" i="8" a="1"/>
  <c r="O1371" i="8" s="1"/>
  <c r="P1371" i="8" s="1"/>
  <c r="O99" i="8" a="1"/>
  <c r="O99" i="8" s="1"/>
  <c r="P99" i="8" s="1"/>
  <c r="O1353" i="8" a="1"/>
  <c r="O1353" i="8" s="1"/>
  <c r="P1353" i="8" s="1"/>
  <c r="O1481" i="8" a="1"/>
  <c r="O1481" i="8" s="1"/>
  <c r="P1481" i="8" s="1"/>
  <c r="O254" i="8" a="1"/>
  <c r="O254" i="8" s="1"/>
  <c r="P254" i="8" s="1"/>
  <c r="O1170" i="8" a="1"/>
  <c r="O1170" i="8" s="1"/>
  <c r="P1170" i="8" s="1"/>
  <c r="O1453" i="8" a="1"/>
  <c r="O1453" i="8" s="1"/>
  <c r="P1453" i="8" s="1"/>
  <c r="O116" i="8" a="1"/>
  <c r="O116" i="8" s="1"/>
  <c r="P116" i="8" s="1"/>
  <c r="O1314" i="8" a="1"/>
  <c r="O1314" i="8" s="1"/>
  <c r="P1314" i="8" s="1"/>
  <c r="O1435" i="8" a="1"/>
  <c r="O1435" i="8" s="1"/>
  <c r="P1435" i="8" s="1"/>
  <c r="O1555" i="8" a="1"/>
  <c r="O1555" i="8" s="1"/>
  <c r="P1555" i="8" s="1"/>
  <c r="O722" i="8" a="1"/>
  <c r="O722" i="8" s="1"/>
  <c r="P722" i="8" s="1"/>
  <c r="O597" i="8" a="1"/>
  <c r="O597" i="8" s="1"/>
  <c r="P597" i="8" s="1"/>
  <c r="O515" i="8" a="1"/>
  <c r="O515" i="8" s="1"/>
  <c r="P515" i="8" s="1"/>
  <c r="O1554" i="8" a="1"/>
  <c r="O1554" i="8" s="1"/>
  <c r="P1554" i="8" s="1"/>
  <c r="O1052" i="8" a="1"/>
  <c r="O1052" i="8" s="1"/>
  <c r="P1052" i="8" s="1"/>
  <c r="O1557" i="8" a="1"/>
  <c r="O1557" i="8" s="1"/>
  <c r="P1557" i="8" s="1"/>
  <c r="O528" i="8" a="1"/>
  <c r="O528" i="8" s="1"/>
  <c r="P528" i="8" s="1"/>
  <c r="O1047" i="8" a="1"/>
  <c r="O1047" i="8" s="1"/>
  <c r="P1047" i="8" s="1"/>
  <c r="O1708" i="8" a="1"/>
  <c r="O1708" i="8" s="1"/>
  <c r="P1708" i="8" s="1"/>
  <c r="O1145" i="8" a="1"/>
  <c r="O1145" i="8" s="1"/>
  <c r="P1145" i="8" s="1"/>
  <c r="O1718" i="8" a="1"/>
  <c r="O1718" i="8" s="1"/>
  <c r="P1718" i="8" s="1"/>
  <c r="O1234" i="8" a="1"/>
  <c r="O1234" i="8" s="1"/>
  <c r="P1234" i="8" s="1"/>
  <c r="O1045" i="8" a="1"/>
  <c r="O1045" i="8" s="1"/>
  <c r="P1045" i="8" s="1"/>
  <c r="O719" i="8" a="1"/>
  <c r="O719" i="8" s="1"/>
  <c r="P719" i="8" s="1"/>
  <c r="O584" i="8" a="1"/>
  <c r="O584" i="8" s="1"/>
  <c r="P584" i="8" s="1"/>
  <c r="O961" i="8" a="1"/>
  <c r="O961" i="8" s="1"/>
  <c r="P961" i="8" s="1"/>
  <c r="O1298" i="8" a="1"/>
  <c r="O1298" i="8" s="1"/>
  <c r="P1298" i="8" s="1"/>
  <c r="O723" i="8" a="1"/>
  <c r="O723" i="8" s="1"/>
  <c r="P723" i="8" s="1"/>
  <c r="O526" i="8" a="1"/>
  <c r="O526" i="8" s="1"/>
  <c r="P526" i="8" s="1"/>
  <c r="O1244" i="8" a="1"/>
  <c r="O1244" i="8" s="1"/>
  <c r="P1244" i="8" s="1"/>
  <c r="O338" i="8" a="1"/>
  <c r="O338" i="8" s="1"/>
  <c r="P338" i="8" s="1"/>
  <c r="O1243" i="8" a="1"/>
  <c r="O1243" i="8" s="1"/>
  <c r="P1243" i="8" s="1"/>
  <c r="O534" i="8" a="1"/>
  <c r="O534" i="8" s="1"/>
  <c r="P534" i="8" s="1"/>
  <c r="O1049" i="8" a="1"/>
  <c r="O1049" i="8" s="1"/>
  <c r="P1049" i="8" s="1"/>
  <c r="O1258" i="8" a="1"/>
  <c r="O1258" i="8" s="1"/>
  <c r="P1258" i="8" s="1"/>
  <c r="O1235" i="8" a="1"/>
  <c r="O1235" i="8" s="1"/>
  <c r="P1235" i="8" s="1"/>
  <c r="O1295" i="8" a="1"/>
  <c r="O1295" i="8" s="1"/>
  <c r="P1295" i="8" s="1"/>
  <c r="O391" i="8" a="1"/>
  <c r="O391" i="8" s="1"/>
  <c r="P391" i="8" s="1"/>
  <c r="O827" i="8" a="1"/>
  <c r="O827" i="8" s="1"/>
  <c r="P827" i="8" s="1"/>
  <c r="O918" i="8" a="1"/>
  <c r="O918" i="8" s="1"/>
  <c r="P918" i="8" s="1"/>
  <c r="O1646" i="8" a="1"/>
  <c r="O1646" i="8" s="1"/>
  <c r="P1646" i="8" s="1"/>
  <c r="O517" i="8" a="1"/>
  <c r="O517" i="8" s="1"/>
  <c r="P517" i="8" s="1"/>
  <c r="O1240" i="8" a="1"/>
  <c r="O1240" i="8" s="1"/>
  <c r="P1240" i="8" s="1"/>
  <c r="O740" i="8" a="1"/>
  <c r="O740" i="8" s="1"/>
  <c r="P740" i="8" s="1"/>
  <c r="O1647" i="8" a="1"/>
  <c r="O1647" i="8" s="1"/>
  <c r="P1647" i="8" s="1"/>
  <c r="O916" i="8" a="1"/>
  <c r="O916" i="8" s="1"/>
  <c r="P916" i="8" s="1"/>
  <c r="O531" i="8" a="1"/>
  <c r="O531" i="8" s="1"/>
  <c r="P531" i="8" s="1"/>
  <c r="O400" i="8" a="1"/>
  <c r="O400" i="8" s="1"/>
  <c r="P400" i="8" s="1"/>
  <c r="O580" i="8" a="1"/>
  <c r="O580" i="8" s="1"/>
  <c r="P580" i="8" s="1"/>
  <c r="O917" i="8" a="1"/>
  <c r="O917" i="8" s="1"/>
  <c r="P917" i="8" s="1"/>
  <c r="O374" i="8" a="1"/>
  <c r="O374" i="8" s="1"/>
  <c r="P374" i="8" s="1"/>
  <c r="O399" i="8" a="1"/>
  <c r="O399" i="8" s="1"/>
  <c r="P399" i="8" s="1"/>
  <c r="O394" i="8" a="1"/>
  <c r="O394" i="8" s="1"/>
  <c r="P394" i="8" s="1"/>
  <c r="O785" i="8" a="1"/>
  <c r="O785" i="8" s="1"/>
  <c r="P785" i="8" s="1"/>
  <c r="O1643" i="8" a="1"/>
  <c r="O1643" i="8" s="1"/>
  <c r="P1643" i="8" s="1"/>
  <c r="O1106" i="8" a="1"/>
  <c r="O1106" i="8" s="1"/>
  <c r="P1106" i="8" s="1"/>
  <c r="O402" i="8" a="1"/>
  <c r="O402" i="8" s="1"/>
  <c r="P402" i="8" s="1"/>
  <c r="O594" i="8" a="1"/>
  <c r="O594" i="8" s="1"/>
  <c r="P594" i="8" s="1"/>
  <c r="O1024" i="8" a="1"/>
  <c r="O1024" i="8" s="1"/>
  <c r="P1024" i="8" s="1"/>
  <c r="O1029" i="8" a="1"/>
  <c r="O1029" i="8" s="1"/>
  <c r="P1029" i="8" s="1"/>
  <c r="O813" i="8" a="1"/>
  <c r="O813" i="8" s="1"/>
  <c r="P813" i="8" s="1"/>
  <c r="O389" i="8" a="1"/>
  <c r="O389" i="8" s="1"/>
  <c r="P389" i="8" s="1"/>
  <c r="O532" i="8" a="1"/>
  <c r="O532" i="8" s="1"/>
  <c r="P532" i="8" s="1"/>
  <c r="O595" i="8" a="1"/>
  <c r="O595" i="8" s="1"/>
  <c r="P595" i="8" s="1"/>
  <c r="O829" i="8" a="1"/>
  <c r="O829" i="8" s="1"/>
  <c r="P829" i="8" s="1"/>
  <c r="O401" i="8" a="1"/>
  <c r="O401" i="8" s="1"/>
  <c r="P401" i="8" s="1"/>
  <c r="O721" i="8" a="1"/>
  <c r="O721" i="8" s="1"/>
  <c r="P721" i="8" s="1"/>
  <c r="O1035" i="8" a="1"/>
  <c r="O1035" i="8" s="1"/>
  <c r="P1035" i="8" s="1"/>
  <c r="O1601" i="8" a="1"/>
  <c r="O1601" i="8" s="1"/>
  <c r="P1601" i="8" s="1"/>
  <c r="O1136" i="8" a="1"/>
  <c r="O1136" i="8" s="1"/>
  <c r="P1136" i="8" s="1"/>
  <c r="O398" i="8" a="1"/>
  <c r="O398" i="8" s="1"/>
  <c r="P398" i="8" s="1"/>
  <c r="O1710" i="8" a="1"/>
  <c r="O1710" i="8" s="1"/>
  <c r="P1710" i="8" s="1"/>
  <c r="O826" i="8" a="1"/>
  <c r="O826" i="8" s="1"/>
  <c r="P826" i="8" s="1"/>
  <c r="O788" i="8" a="1"/>
  <c r="O788" i="8" s="1"/>
  <c r="P788" i="8" s="1"/>
  <c r="O1605" i="8" a="1"/>
  <c r="O1605" i="8" s="1"/>
  <c r="P1605" i="8" s="1"/>
  <c r="O397" i="8" a="1"/>
  <c r="O397" i="8" s="1"/>
  <c r="P397" i="8" s="1"/>
  <c r="O1294" i="8" a="1"/>
  <c r="O1294" i="8" s="1"/>
  <c r="P1294" i="8" s="1"/>
  <c r="O786" i="8" a="1"/>
  <c r="O786" i="8" s="1"/>
  <c r="P786" i="8" s="1"/>
  <c r="O1642" i="8" a="1"/>
  <c r="O1642" i="8" s="1"/>
  <c r="P1642" i="8" s="1"/>
  <c r="O1713" i="8" a="1"/>
  <c r="O1713" i="8" s="1"/>
  <c r="P1713" i="8" s="1"/>
  <c r="O1046" i="8" a="1"/>
  <c r="O1046" i="8" s="1"/>
  <c r="P1046" i="8" s="1"/>
  <c r="O337" i="8" a="1"/>
  <c r="O337" i="8" s="1"/>
  <c r="P337" i="8" s="1"/>
  <c r="O372" i="8" a="1"/>
  <c r="O372" i="8" s="1"/>
  <c r="P372" i="8" s="1"/>
  <c r="O370" i="8" a="1"/>
  <c r="O370" i="8" s="1"/>
  <c r="P370" i="8" s="1"/>
  <c r="O1299" i="8" a="1"/>
  <c r="O1299" i="8" s="1"/>
  <c r="P1299" i="8" s="1"/>
  <c r="O720" i="8" a="1"/>
  <c r="O720" i="8" s="1"/>
  <c r="P720" i="8" s="1"/>
  <c r="O1556" i="8" a="1"/>
  <c r="O1556" i="8" s="1"/>
  <c r="P1556" i="8" s="1"/>
  <c r="BE66" i="4"/>
  <c r="O381" i="8" s="1" a="1"/>
  <c r="O381" i="8" s="1"/>
  <c r="P381" i="8" s="1"/>
  <c r="BE145" i="4"/>
  <c r="O855" i="8" s="1" a="1"/>
  <c r="O855" i="8" s="1"/>
  <c r="P855" i="8" s="1"/>
  <c r="BA290" i="4"/>
  <c r="O1720" i="8" s="1" a="1"/>
  <c r="O1720" i="8" s="1"/>
  <c r="P1720" i="8" s="1"/>
  <c r="BB81" i="4"/>
  <c r="O467" i="8" s="1" a="1"/>
  <c r="O467" i="8" s="1"/>
  <c r="P467" i="8" s="1"/>
  <c r="BC145" i="4"/>
  <c r="O853" i="8" s="1" a="1"/>
  <c r="O853" i="8" s="1"/>
  <c r="P853" i="8" s="1"/>
  <c r="BA145" i="4"/>
  <c r="O850" i="8" s="1" a="1"/>
  <c r="O850" i="8" s="1"/>
  <c r="BF145" i="4"/>
  <c r="O854" i="8" s="1" a="1"/>
  <c r="O854" i="8" s="1"/>
  <c r="P854" i="8" s="1"/>
  <c r="BB145" i="4"/>
  <c r="O851" i="8" s="1" a="1"/>
  <c r="O851" i="8" s="1"/>
  <c r="P851" i="8" s="1"/>
  <c r="BD145" i="4"/>
  <c r="O852" i="8" s="1" a="1"/>
  <c r="O852" i="8" s="1"/>
  <c r="BA274" i="4"/>
  <c r="O1624" i="8" s="1" a="1"/>
  <c r="O1624" i="8" s="1"/>
  <c r="P1624" i="8" s="1"/>
  <c r="BF94" i="4"/>
  <c r="O548" i="8" s="1" a="1"/>
  <c r="O548" i="8" s="1"/>
  <c r="P548" i="8" s="1"/>
  <c r="BB122" i="4"/>
  <c r="O713" i="8" s="1" a="1"/>
  <c r="O713" i="8" s="1"/>
  <c r="BE80" i="4"/>
  <c r="O465" i="8" s="1" a="1"/>
  <c r="O465" i="8" s="1"/>
  <c r="P465" i="8" s="1"/>
  <c r="BF205" i="4"/>
  <c r="O1214" i="8" s="1" a="1"/>
  <c r="O1214" i="8" s="1"/>
  <c r="P1214" i="8" s="1"/>
  <c r="BC109" i="4"/>
  <c r="O637" i="8" s="1" a="1"/>
  <c r="O637" i="8" s="1"/>
  <c r="P637" i="8" s="1"/>
  <c r="BD122" i="4"/>
  <c r="O714" i="8" s="1" a="1"/>
  <c r="O714" i="8" s="1"/>
  <c r="P714" i="8" s="1"/>
  <c r="BA149" i="4"/>
  <c r="O874" i="8" s="1" a="1"/>
  <c r="O874" i="8" s="1"/>
  <c r="BC273" i="4"/>
  <c r="O1621" i="8" s="1" a="1"/>
  <c r="O1621" i="8" s="1"/>
  <c r="P1621" i="8" s="1"/>
  <c r="BF109" i="4"/>
  <c r="O638" i="8" s="1" a="1"/>
  <c r="O638" i="8" s="1"/>
  <c r="P638" i="8" s="1"/>
  <c r="BB80" i="4"/>
  <c r="O461" i="8" s="1" a="1"/>
  <c r="O461" i="8" s="1"/>
  <c r="P461" i="8" s="1"/>
  <c r="BF162" i="4"/>
  <c r="O956" i="8" s="1" a="1"/>
  <c r="O956" i="8" s="1"/>
  <c r="P956" i="8" s="1"/>
  <c r="BB130" i="4"/>
  <c r="O761" i="8" s="1" a="1"/>
  <c r="O761" i="8" s="1"/>
  <c r="P761" i="8" s="1"/>
  <c r="BA176" i="4"/>
  <c r="BF81" i="4"/>
  <c r="BF101" i="4"/>
  <c r="O590" i="8" s="1" a="1"/>
  <c r="O590" i="8" s="1"/>
  <c r="P590" i="8" s="1"/>
  <c r="BA98" i="4"/>
  <c r="O568" i="8" s="1" a="1"/>
  <c r="O568" i="8" s="1"/>
  <c r="P568" i="8" s="1"/>
  <c r="BF290" i="4"/>
  <c r="O1724" i="8" s="1" a="1"/>
  <c r="O1724" i="8" s="1"/>
  <c r="P1724" i="8" s="1"/>
  <c r="BF140" i="4"/>
  <c r="O824" i="8" s="1" a="1"/>
  <c r="O824" i="8" s="1"/>
  <c r="P824" i="8" s="1"/>
  <c r="BC166" i="4"/>
  <c r="BC205" i="4"/>
  <c r="O1213" i="8" s="1" a="1"/>
  <c r="O1213" i="8" s="1"/>
  <c r="P1213" i="8" s="1"/>
  <c r="BF113" i="4"/>
  <c r="O662" i="8" s="1" a="1"/>
  <c r="O662" i="8" s="1"/>
  <c r="P662" i="8" s="1"/>
  <c r="BF165" i="4"/>
  <c r="O974" i="8" s="1" a="1"/>
  <c r="O974" i="8" s="1"/>
  <c r="P974" i="8" s="1"/>
  <c r="BD149" i="4"/>
  <c r="O876" i="8" s="1" a="1"/>
  <c r="O876" i="8" s="1"/>
  <c r="P876" i="8" s="1"/>
  <c r="BA94" i="4"/>
  <c r="O544" i="8" s="1" a="1"/>
  <c r="O544" i="8" s="1"/>
  <c r="P544" i="8" s="1"/>
  <c r="BD113" i="4"/>
  <c r="O660" i="8" s="1" a="1"/>
  <c r="O660" i="8" s="1"/>
  <c r="P660" i="8" s="1"/>
  <c r="BB101" i="4"/>
  <c r="BE109" i="4"/>
  <c r="O639" i="8" s="1" a="1"/>
  <c r="O639" i="8" s="1"/>
  <c r="P639" i="8" s="1"/>
  <c r="BB290" i="4"/>
  <c r="BC130" i="4"/>
  <c r="BA66" i="4"/>
  <c r="BA140" i="4"/>
  <c r="O820" i="8" s="1" a="1"/>
  <c r="O820" i="8" s="1"/>
  <c r="BB176" i="4"/>
  <c r="O1037" i="8" s="1" a="1"/>
  <c r="O1037" i="8" s="1"/>
  <c r="BB94" i="4"/>
  <c r="BE101" i="4"/>
  <c r="O591" i="8" s="1" a="1"/>
  <c r="O591" i="8" s="1"/>
  <c r="BA109" i="4"/>
  <c r="BD130" i="4"/>
  <c r="BC98" i="4"/>
  <c r="BD81" i="4"/>
  <c r="O468" i="8" s="1" a="1"/>
  <c r="O468" i="8" s="1"/>
  <c r="P468" i="8" s="1"/>
  <c r="BC149" i="4"/>
  <c r="O877" i="8" s="1" a="1"/>
  <c r="O877" i="8" s="1"/>
  <c r="P877" i="8" s="1"/>
  <c r="BB149" i="4"/>
  <c r="O875" i="8" s="1" a="1"/>
  <c r="O875" i="8" s="1"/>
  <c r="P875" i="8" s="1"/>
  <c r="BD66" i="4"/>
  <c r="O378" i="8" s="1" a="1"/>
  <c r="O378" i="8" s="1"/>
  <c r="P378" i="8" s="1"/>
  <c r="BD94" i="4"/>
  <c r="BD274" i="4"/>
  <c r="BD162" i="4"/>
  <c r="BE122" i="4"/>
  <c r="O717" i="8" s="1" a="1"/>
  <c r="O717" i="8" s="1"/>
  <c r="BB274" i="4"/>
  <c r="BE165" i="4"/>
  <c r="BA173" i="4"/>
  <c r="O1018" i="8" s="1" a="1"/>
  <c r="O1018" i="8" s="1"/>
  <c r="P1018" i="8" s="1"/>
  <c r="BE176" i="4"/>
  <c r="BC274" i="4"/>
  <c r="O1627" i="8" s="1" a="1"/>
  <c r="O1627" i="8" s="1"/>
  <c r="P1627" i="8" s="1"/>
  <c r="BA166" i="4"/>
  <c r="O976" i="8" s="1" a="1"/>
  <c r="O976" i="8" s="1"/>
  <c r="BA133" i="4"/>
  <c r="O778" i="8" s="1" a="1"/>
  <c r="O778" i="8" s="1"/>
  <c r="P778" i="8" s="1"/>
  <c r="BD166" i="4"/>
  <c r="BF133" i="4"/>
  <c r="O782" i="8" s="1" a="1"/>
  <c r="O782" i="8" s="1"/>
  <c r="P782" i="8" s="1"/>
  <c r="BF273" i="4"/>
  <c r="O1622" i="8" s="1" a="1"/>
  <c r="O1622" i="8" s="1"/>
  <c r="P1622" i="8" s="1"/>
  <c r="BF80" i="4"/>
  <c r="O464" i="8" s="1" a="1"/>
  <c r="O464" i="8" s="1"/>
  <c r="P464" i="8" s="1"/>
  <c r="BC81" i="4"/>
  <c r="O469" i="8" s="1" a="1"/>
  <c r="O469" i="8" s="1"/>
  <c r="P469" i="8" s="1"/>
  <c r="BE140" i="4"/>
  <c r="BB66" i="4"/>
  <c r="BA122" i="4"/>
  <c r="BA130" i="4"/>
  <c r="O760" i="8" s="1" a="1"/>
  <c r="O760" i="8" s="1"/>
  <c r="P760" i="8" s="1"/>
  <c r="BB109" i="4"/>
  <c r="O635" i="8" s="1" a="1"/>
  <c r="O635" i="8" s="1"/>
  <c r="BE94" i="4"/>
  <c r="BB273" i="4"/>
  <c r="BD290" i="4"/>
  <c r="BA81" i="4"/>
  <c r="O466" i="8" s="1" a="1"/>
  <c r="O466" i="8" s="1"/>
  <c r="P466" i="8" s="1"/>
  <c r="BF149" i="4"/>
  <c r="O878" i="8" s="1" a="1"/>
  <c r="O878" i="8" s="1"/>
  <c r="P878" i="8" s="1"/>
  <c r="BE290" i="4"/>
  <c r="BD165" i="4"/>
  <c r="BC101" i="4"/>
  <c r="O589" i="8" s="1" a="1"/>
  <c r="O589" i="8" s="1"/>
  <c r="BC176" i="4"/>
  <c r="O1039" i="8" s="1" a="1"/>
  <c r="O1039" i="8" s="1"/>
  <c r="P1039" i="8" s="1"/>
  <c r="BF176" i="4"/>
  <c r="O1040" i="8" s="1" a="1"/>
  <c r="O1040" i="8" s="1"/>
  <c r="P1040" i="8" s="1"/>
  <c r="BE273" i="4"/>
  <c r="O1623" i="8" s="1" a="1"/>
  <c r="O1623" i="8" s="1"/>
  <c r="BC165" i="4"/>
  <c r="BF66" i="4"/>
  <c r="BD205" i="4"/>
  <c r="BA165" i="4"/>
  <c r="O970" i="8" s="1" a="1"/>
  <c r="O970" i="8" s="1"/>
  <c r="BC94" i="4"/>
  <c r="O547" i="8" s="1" a="1"/>
  <c r="O547" i="8" s="1"/>
  <c r="BE166" i="4"/>
  <c r="O981" i="8" s="1" a="1"/>
  <c r="O981" i="8" s="1"/>
  <c r="BA101" i="4"/>
  <c r="O586" i="8" s="1" a="1"/>
  <c r="O586" i="8" s="1"/>
  <c r="P586" i="8" s="1"/>
  <c r="BD98" i="4"/>
  <c r="BF130" i="4"/>
  <c r="O764" i="8" s="1" a="1"/>
  <c r="O764" i="8" s="1"/>
  <c r="P764" i="8" s="1"/>
  <c r="BC122" i="4"/>
  <c r="BA205" i="4"/>
  <c r="BE113" i="4"/>
  <c r="O663" i="8" s="1" a="1"/>
  <c r="O663" i="8" s="1"/>
  <c r="BD173" i="4"/>
  <c r="O1020" i="8" s="1" a="1"/>
  <c r="O1020" i="8" s="1"/>
  <c r="P1020" i="8" s="1"/>
  <c r="BB166" i="4"/>
  <c r="O977" i="8" s="1" a="1"/>
  <c r="O977" i="8" s="1"/>
  <c r="P977" i="8" s="1"/>
  <c r="BF122" i="4"/>
  <c r="O716" i="8" s="1" a="1"/>
  <c r="O716" i="8" s="1"/>
  <c r="P716" i="8" s="1"/>
  <c r="BE162" i="4"/>
  <c r="O957" i="8" s="1" a="1"/>
  <c r="O957" i="8" s="1"/>
  <c r="P957" i="8" s="1"/>
  <c r="BB98" i="4"/>
  <c r="BE205" i="4"/>
  <c r="BE130" i="4"/>
  <c r="BC80" i="4"/>
  <c r="BD140" i="4"/>
  <c r="BA162" i="4"/>
  <c r="BC113" i="4"/>
  <c r="O661" i="8" s="1" a="1"/>
  <c r="O661" i="8" s="1"/>
  <c r="BB133" i="4"/>
  <c r="BC140" i="4"/>
  <c r="O823" i="8" s="1" a="1"/>
  <c r="O823" i="8" s="1"/>
  <c r="P823" i="8" s="1"/>
  <c r="BB205" i="4"/>
  <c r="BE98" i="4"/>
  <c r="BF173" i="4"/>
  <c r="BA80" i="4"/>
  <c r="O460" i="8" s="1" a="1"/>
  <c r="O460" i="8" s="1"/>
  <c r="P460" i="8" s="1"/>
  <c r="BE173" i="4"/>
  <c r="O1023" i="8" s="1" a="1"/>
  <c r="O1023" i="8" s="1"/>
  <c r="P1023" i="8" s="1"/>
  <c r="BE133" i="4"/>
  <c r="BD101" i="4"/>
  <c r="O588" i="8" s="1" a="1"/>
  <c r="O588" i="8" s="1"/>
  <c r="P588" i="8" s="1"/>
  <c r="BC66" i="4"/>
  <c r="BE149" i="4"/>
  <c r="O879" i="8" s="1" a="1"/>
  <c r="O879" i="8" s="1"/>
  <c r="BD109" i="4"/>
  <c r="O636" i="8" s="1" a="1"/>
  <c r="O636" i="8" s="1"/>
  <c r="BC290" i="4"/>
  <c r="BA273" i="4"/>
  <c r="BA113" i="4"/>
  <c r="BC173" i="4"/>
  <c r="O1021" i="8" s="1" a="1"/>
  <c r="O1021" i="8" s="1"/>
  <c r="BE274" i="4"/>
  <c r="O1629" i="8" s="1" a="1"/>
  <c r="O1629" i="8" s="1"/>
  <c r="P1629" i="8" s="1"/>
  <c r="BE81" i="4"/>
  <c r="O471" i="8" s="1" a="1"/>
  <c r="O471" i="8" s="1"/>
  <c r="P471" i="8" s="1"/>
  <c r="BB140" i="4"/>
  <c r="BF274" i="4"/>
  <c r="BF98" i="4"/>
  <c r="O572" i="8" s="1" a="1"/>
  <c r="O572" i="8" s="1"/>
  <c r="P572" i="8" s="1"/>
  <c r="BD273" i="4"/>
  <c r="BC162" i="4"/>
  <c r="O955" i="8" s="1" a="1"/>
  <c r="O955" i="8" s="1"/>
  <c r="BD133" i="4"/>
  <c r="O780" i="8" s="1" a="1"/>
  <c r="O780" i="8" s="1"/>
  <c r="BD80" i="4"/>
  <c r="O462" i="8" s="1" a="1"/>
  <c r="O462" i="8" s="1"/>
  <c r="P462" i="8" s="1"/>
  <c r="BE62" i="4"/>
  <c r="BB13" i="4"/>
  <c r="O59" i="8" s="1" a="1"/>
  <c r="O59" i="8" s="1"/>
  <c r="BD229" i="4"/>
  <c r="BC261" i="4"/>
  <c r="BD4" i="4"/>
  <c r="BD241" i="4"/>
  <c r="BB226" i="4"/>
  <c r="BC6" i="4"/>
  <c r="BD13" i="4"/>
  <c r="BE261" i="4"/>
  <c r="BE264" i="4"/>
  <c r="BD264" i="4"/>
  <c r="BB241" i="4"/>
  <c r="BF34" i="4"/>
  <c r="BE237" i="4"/>
  <c r="O1407" i="8" s="1" a="1"/>
  <c r="O1407" i="8" s="1"/>
  <c r="BC237" i="4"/>
  <c r="BF5" i="4"/>
  <c r="BB6" i="4"/>
  <c r="BC258" i="4"/>
  <c r="BA17" i="4"/>
  <c r="BC226" i="4"/>
  <c r="O1339" i="8" s="1" a="1"/>
  <c r="O1339" i="8" s="1"/>
  <c r="BE258" i="4"/>
  <c r="BB248" i="4"/>
  <c r="BA197" i="4"/>
  <c r="BD226" i="4"/>
  <c r="BD5" i="4"/>
  <c r="O12" i="8" s="1" a="1"/>
  <c r="O12" i="8" s="1"/>
  <c r="BE241" i="4"/>
  <c r="BE226" i="4"/>
  <c r="BC197" i="4"/>
  <c r="BB34" i="4"/>
  <c r="BA229" i="4"/>
  <c r="BD258" i="4"/>
  <c r="BF197" i="4"/>
  <c r="BB5" i="4"/>
  <c r="O11" i="8" s="1" a="1"/>
  <c r="O11" i="8" s="1"/>
  <c r="BD34" i="4"/>
  <c r="BF248" i="4"/>
  <c r="BF264" i="4"/>
  <c r="BE248" i="4"/>
  <c r="BB229" i="4"/>
  <c r="BE13" i="4"/>
  <c r="BD237" i="4"/>
  <c r="BA62" i="4"/>
  <c r="BE197" i="4"/>
  <c r="BF62" i="4"/>
  <c r="BF6" i="4"/>
  <c r="BC62" i="4"/>
  <c r="BA13" i="4"/>
  <c r="BC34" i="4"/>
  <c r="BA34" i="4"/>
  <c r="BA226" i="4"/>
  <c r="BE17" i="4"/>
  <c r="BC264" i="4"/>
  <c r="BD248" i="4"/>
  <c r="BE5" i="4"/>
  <c r="BA261" i="4"/>
  <c r="BF13" i="4"/>
  <c r="BF237" i="4"/>
  <c r="BE34" i="4"/>
  <c r="BF241" i="4"/>
  <c r="BC17" i="4"/>
  <c r="BC229" i="4"/>
  <c r="BD261" i="4"/>
  <c r="BE4" i="4"/>
  <c r="BA6" i="4"/>
  <c r="BB264" i="4"/>
  <c r="BC13" i="4"/>
  <c r="O61" i="8" s="1" a="1"/>
  <c r="O61" i="8" s="1"/>
  <c r="BB4" i="4"/>
  <c r="BD197" i="4"/>
  <c r="BF4" i="4"/>
  <c r="BA248" i="4"/>
  <c r="BF258" i="4"/>
  <c r="BD6" i="4"/>
  <c r="BC241" i="4"/>
  <c r="BA241" i="4"/>
  <c r="BF17" i="4"/>
  <c r="BC5" i="4"/>
  <c r="BC248" i="4"/>
  <c r="BC4" i="4"/>
  <c r="BA4" i="4"/>
  <c r="BE6" i="4"/>
  <c r="BB261" i="4"/>
  <c r="BD62" i="4"/>
  <c r="BA264" i="4"/>
  <c r="O1564" i="8" s="1" a="1"/>
  <c r="O1564" i="8" s="1"/>
  <c r="BE229" i="4"/>
  <c r="BB237" i="4"/>
  <c r="O1403" i="8" s="1" a="1"/>
  <c r="O1403" i="8" s="1"/>
  <c r="BD17" i="4"/>
  <c r="BB62" i="4"/>
  <c r="BB258" i="4"/>
  <c r="BF229" i="4"/>
  <c r="BA258" i="4"/>
  <c r="BF261" i="4"/>
  <c r="BB17" i="4"/>
  <c r="BF226" i="4"/>
  <c r="BA237" i="4"/>
  <c r="BB197" i="4"/>
  <c r="BA5" i="4"/>
  <c r="P959" i="8"/>
  <c r="P441" i="8"/>
  <c r="P243" i="8"/>
  <c r="P137" i="8"/>
  <c r="P1536" i="8"/>
  <c r="P1051" i="8"/>
  <c r="P217" i="8"/>
  <c r="P816" i="8"/>
  <c r="P112" i="8"/>
  <c r="P718" i="8"/>
  <c r="P147" i="8"/>
  <c r="P232" i="8"/>
  <c r="P529" i="8"/>
  <c r="P516" i="8"/>
  <c r="P1030" i="8"/>
  <c r="P442" i="8"/>
  <c r="P437" i="8"/>
  <c r="P96" i="8"/>
  <c r="P767" i="8"/>
  <c r="P1692" i="8"/>
  <c r="P503" i="8"/>
  <c r="P1717" i="8"/>
  <c r="P256" i="8"/>
  <c r="P336" i="8"/>
  <c r="P1483" i="8"/>
  <c r="P227" i="8"/>
  <c r="P1715" i="8"/>
  <c r="P1645" i="8"/>
  <c r="P237" i="8"/>
  <c r="P583" i="8"/>
  <c r="P809" i="8"/>
  <c r="P1031" i="8"/>
  <c r="P599" i="8"/>
  <c r="P828" i="8"/>
  <c r="P537" i="8"/>
  <c r="P921" i="8"/>
  <c r="P1144" i="8"/>
  <c r="P958" i="8"/>
  <c r="P1053" i="8"/>
  <c r="P1135" i="8"/>
  <c r="P1104" i="8"/>
  <c r="P1168" i="8"/>
  <c r="P736" i="8"/>
  <c r="P963" i="8"/>
  <c r="P738" i="8"/>
  <c r="P603" i="8"/>
  <c r="P1260" i="8"/>
  <c r="P1451" i="8"/>
  <c r="P231" i="8"/>
  <c r="P971" i="8"/>
  <c r="O10" i="8" l="1" a="1"/>
  <c r="O10" i="8" s="1"/>
  <c r="P10" i="8" s="1"/>
  <c r="O1163" i="8" a="1"/>
  <c r="O1163" i="8" s="1"/>
  <c r="P1163" i="8" s="1"/>
  <c r="O1402" i="8" a="1"/>
  <c r="O1402" i="8" s="1"/>
  <c r="P1402" i="8" s="1"/>
  <c r="O1340" i="8" a="1"/>
  <c r="O1340" i="8" s="1"/>
  <c r="P1340" i="8" s="1"/>
  <c r="O83" i="8" a="1"/>
  <c r="O83" i="8" s="1"/>
  <c r="P83" i="8" s="1"/>
  <c r="O1550" i="8" a="1"/>
  <c r="O1550" i="8" s="1"/>
  <c r="P1550" i="8" s="1"/>
  <c r="O1528" i="8" a="1"/>
  <c r="O1528" i="8" s="1"/>
  <c r="P1528" i="8" s="1"/>
  <c r="O1358" i="8" a="1"/>
  <c r="O1358" i="8" s="1"/>
  <c r="P1358" i="8" s="1"/>
  <c r="O1529" i="8" a="1"/>
  <c r="O1529" i="8" s="1"/>
  <c r="P1529" i="8" s="1"/>
  <c r="O353" i="8" a="1"/>
  <c r="O353" i="8" s="1"/>
  <c r="P353" i="8" s="1"/>
  <c r="O84" i="8" a="1"/>
  <c r="O84" i="8" s="1"/>
  <c r="P84" i="8" s="1"/>
  <c r="O1359" i="8" a="1"/>
  <c r="O1359" i="8" s="1"/>
  <c r="P1359" i="8" s="1"/>
  <c r="O354" i="8" a="1"/>
  <c r="O354" i="8" s="1"/>
  <c r="P354" i="8" s="1"/>
  <c r="O1547" i="8" a="1"/>
  <c r="O1547" i="8" s="1"/>
  <c r="P1547" i="8" s="1"/>
  <c r="O21" i="8" a="1"/>
  <c r="O21" i="8" s="1"/>
  <c r="P21" i="8" s="1"/>
  <c r="O4" i="8" a="1"/>
  <c r="O4" i="8" s="1"/>
  <c r="P4" i="8" s="1"/>
  <c r="O7" i="8" a="1"/>
  <c r="O7" i="8" s="1"/>
  <c r="P7" i="8" s="1"/>
  <c r="O1471" i="8" a="1"/>
  <c r="O1471" i="8" s="1"/>
  <c r="P1471" i="8" s="1"/>
  <c r="O13" i="8" a="1"/>
  <c r="O13" i="8" s="1"/>
  <c r="P13" i="8" s="1"/>
  <c r="O86" i="8" a="1"/>
  <c r="O86" i="8" s="1"/>
  <c r="P86" i="8" s="1"/>
  <c r="O1426" i="8" a="1"/>
  <c r="O1426" i="8" s="1"/>
  <c r="P1426" i="8" s="1"/>
  <c r="O1429" i="8" a="1"/>
  <c r="O1429" i="8" s="1"/>
  <c r="P1429" i="8" s="1"/>
  <c r="O18" i="8" a="1"/>
  <c r="O18" i="8" s="1"/>
  <c r="P18" i="8" s="1"/>
  <c r="O1532" i="8" a="1"/>
  <c r="O1532" i="8" s="1"/>
  <c r="P1532" i="8" s="1"/>
  <c r="O1468" i="8" a="1"/>
  <c r="O1468" i="8" s="1"/>
  <c r="P1468" i="8" s="1"/>
  <c r="O8" i="8" a="1"/>
  <c r="O8" i="8" s="1"/>
  <c r="P8" i="8" s="1"/>
  <c r="O1164" i="8" a="1"/>
  <c r="O1164" i="8" s="1"/>
  <c r="P1164" i="8" s="1"/>
  <c r="O5" i="8" a="1"/>
  <c r="O5" i="8" s="1"/>
  <c r="P5" i="8" s="1"/>
  <c r="O1565" i="8" a="1"/>
  <c r="O1565" i="8" s="1"/>
  <c r="P1565" i="8" s="1"/>
  <c r="O16" i="8" a="1"/>
  <c r="O16" i="8" s="1"/>
  <c r="P16" i="8" s="1"/>
  <c r="O9" i="8" a="1"/>
  <c r="O9" i="8" s="1"/>
  <c r="P9" i="8" s="1"/>
  <c r="O1548" i="8" a="1"/>
  <c r="O1548" i="8" s="1"/>
  <c r="P1548" i="8" s="1"/>
  <c r="O1357" i="8" a="1"/>
  <c r="O1357" i="8" s="1"/>
  <c r="P1357" i="8" s="1"/>
  <c r="O85" i="8" a="1"/>
  <c r="O85" i="8" s="1"/>
  <c r="P85" i="8" s="1"/>
  <c r="O1430" i="8" a="1"/>
  <c r="O1430" i="8" s="1"/>
  <c r="P1430" i="8" s="1"/>
  <c r="O189" i="8" a="1"/>
  <c r="O189" i="8" s="1"/>
  <c r="P189" i="8" s="1"/>
  <c r="O1406" i="8" a="1"/>
  <c r="O1406" i="8" s="1"/>
  <c r="P1406" i="8" s="1"/>
  <c r="O62" i="8" a="1"/>
  <c r="O62" i="8" s="1"/>
  <c r="P62" i="8" s="1"/>
  <c r="O1546" i="8" a="1"/>
  <c r="O1546" i="8" s="1"/>
  <c r="P1546" i="8" s="1"/>
  <c r="O15" i="8" a="1"/>
  <c r="O15" i="8" s="1"/>
  <c r="P15" i="8" s="1"/>
  <c r="O1470" i="8" a="1"/>
  <c r="O1470" i="8" s="1"/>
  <c r="P1470" i="8" s="1"/>
  <c r="O1567" i="8" a="1"/>
  <c r="O1567" i="8" s="1"/>
  <c r="P1567" i="8" s="1"/>
  <c r="O87" i="8" a="1"/>
  <c r="O87" i="8" s="1"/>
  <c r="P87" i="8" s="1"/>
  <c r="O1336" i="8" a="1"/>
  <c r="O1336" i="8" s="1"/>
  <c r="P1336" i="8" s="1"/>
  <c r="O184" i="8" a="1"/>
  <c r="O184" i="8" s="1"/>
  <c r="P184" i="8" s="1"/>
  <c r="O187" i="8" a="1"/>
  <c r="O187" i="8" s="1"/>
  <c r="P187" i="8" s="1"/>
  <c r="O58" i="8" a="1"/>
  <c r="O58" i="8" s="1"/>
  <c r="P58" i="8" s="1"/>
  <c r="O355" i="8" a="1"/>
  <c r="O355" i="8" s="1"/>
  <c r="P355" i="8" s="1"/>
  <c r="O20" i="8" a="1"/>
  <c r="O20" i="8" s="1"/>
  <c r="P20" i="8" s="1"/>
  <c r="O356" i="8" a="1"/>
  <c r="O356" i="8" s="1"/>
  <c r="P356" i="8" s="1"/>
  <c r="O1167" i="8" a="1"/>
  <c r="O1167" i="8" s="1"/>
  <c r="P1167" i="8" s="1"/>
  <c r="O352" i="8" a="1"/>
  <c r="O352" i="8" s="1"/>
  <c r="P352" i="8" s="1"/>
  <c r="O1404" i="8" a="1"/>
  <c r="O1404" i="8" s="1"/>
  <c r="P1404" i="8" s="1"/>
  <c r="O63" i="8" a="1"/>
  <c r="O63" i="8" s="1"/>
  <c r="P63" i="8" s="1"/>
  <c r="O1355" i="8" a="1"/>
  <c r="O1355" i="8" s="1"/>
  <c r="P1355" i="8" s="1"/>
  <c r="O1473" i="8" a="1"/>
  <c r="O1473" i="8" s="1"/>
  <c r="P1473" i="8" s="1"/>
  <c r="O1568" i="8" a="1"/>
  <c r="O1568" i="8" s="1"/>
  <c r="P1568" i="8" s="1"/>
  <c r="O1472" i="8" a="1"/>
  <c r="O1472" i="8" s="1"/>
  <c r="P1472" i="8" s="1"/>
  <c r="O186" i="8" a="1"/>
  <c r="O186" i="8" s="1"/>
  <c r="P186" i="8" s="1"/>
  <c r="O1166" i="8" a="1"/>
  <c r="O1166" i="8" s="1"/>
  <c r="P1166" i="8" s="1"/>
  <c r="O1530" i="8" a="1"/>
  <c r="O1530" i="8" s="1"/>
  <c r="P1530" i="8" s="1"/>
  <c r="O1354" i="8" a="1"/>
  <c r="O1354" i="8" s="1"/>
  <c r="P1354" i="8" s="1"/>
  <c r="O185" i="8" a="1"/>
  <c r="O185" i="8" s="1"/>
  <c r="P185" i="8" s="1"/>
  <c r="O1165" i="8" a="1"/>
  <c r="O1165" i="8" s="1"/>
  <c r="P1165" i="8" s="1"/>
  <c r="O1341" i="8" a="1"/>
  <c r="O1341" i="8" s="1"/>
  <c r="P1341" i="8" s="1"/>
  <c r="O1431" i="8" a="1"/>
  <c r="O1431" i="8" s="1"/>
  <c r="P1431" i="8" s="1"/>
  <c r="O1338" i="8" a="1"/>
  <c r="O1338" i="8" s="1"/>
  <c r="P1338" i="8" s="1"/>
  <c r="O1162" i="8" a="1"/>
  <c r="O1162" i="8" s="1"/>
  <c r="P1162" i="8" s="1"/>
  <c r="O1469" i="8" a="1"/>
  <c r="O1469" i="8" s="1"/>
  <c r="P1469" i="8" s="1"/>
  <c r="O1533" i="8" a="1"/>
  <c r="O1533" i="8" s="1"/>
  <c r="P1533" i="8" s="1"/>
  <c r="O82" i="8" a="1"/>
  <c r="O82" i="8" s="1"/>
  <c r="P82" i="8" s="1"/>
  <c r="O1531" i="8" a="1"/>
  <c r="O1531" i="8" s="1"/>
  <c r="P1531" i="8" s="1"/>
  <c r="O17" i="8" a="1"/>
  <c r="O17" i="8" s="1"/>
  <c r="P17" i="8" s="1"/>
  <c r="O14" i="8" a="1"/>
  <c r="O14" i="8" s="1"/>
  <c r="P14" i="8" s="1"/>
  <c r="O1405" i="8" a="1"/>
  <c r="O1405" i="8" s="1"/>
  <c r="P1405" i="8" s="1"/>
  <c r="O188" i="8" a="1"/>
  <c r="O188" i="8" s="1"/>
  <c r="P188" i="8" s="1"/>
  <c r="O1427" i="8" a="1"/>
  <c r="O1427" i="8" s="1"/>
  <c r="P1427" i="8" s="1"/>
  <c r="O1566" i="8" a="1"/>
  <c r="O1566" i="8" s="1"/>
  <c r="P1566" i="8" s="1"/>
  <c r="O1569" i="8" a="1"/>
  <c r="O1569" i="8" s="1"/>
  <c r="P1569" i="8" s="1"/>
  <c r="O1551" i="8" a="1"/>
  <c r="O1551" i="8" s="1"/>
  <c r="P1551" i="8" s="1"/>
  <c r="O60" i="8" a="1"/>
  <c r="O60" i="8" s="1"/>
  <c r="P60" i="8" s="1"/>
  <c r="O19" i="8" a="1"/>
  <c r="O19" i="8" s="1"/>
  <c r="P19" i="8" s="1"/>
  <c r="O1337" i="8" a="1"/>
  <c r="O1337" i="8" s="1"/>
  <c r="P1337" i="8" s="1"/>
  <c r="O1428" i="8" a="1"/>
  <c r="O1428" i="8" s="1"/>
  <c r="P1428" i="8" s="1"/>
  <c r="O6" i="8" a="1"/>
  <c r="O6" i="8" s="1"/>
  <c r="P6" i="8" s="1"/>
  <c r="O1549" i="8" a="1"/>
  <c r="O1549" i="8" s="1"/>
  <c r="P1549" i="8" s="1"/>
  <c r="O1356" i="8" a="1"/>
  <c r="O1356" i="8" s="1"/>
  <c r="P1356" i="8" s="1"/>
  <c r="O357" i="8" a="1"/>
  <c r="O357" i="8" s="1"/>
  <c r="P357" i="8" s="1"/>
  <c r="O1620" i="8" a="1"/>
  <c r="O1620" i="8" s="1"/>
  <c r="P1620" i="8" s="1"/>
  <c r="O1628" i="8" a="1"/>
  <c r="O1628" i="8" s="1"/>
  <c r="P1628" i="8" s="1"/>
  <c r="O821" i="8" a="1"/>
  <c r="O821" i="8" s="1"/>
  <c r="P821" i="8" s="1"/>
  <c r="O658" i="8" a="1"/>
  <c r="O658" i="8" s="1"/>
  <c r="P658" i="8" s="1"/>
  <c r="O1618" i="8" a="1"/>
  <c r="O1618" i="8" s="1"/>
  <c r="P1618" i="8" s="1"/>
  <c r="O1723" i="8" a="1"/>
  <c r="O1723" i="8" s="1"/>
  <c r="P1723" i="8" s="1"/>
  <c r="O379" i="8" a="1"/>
  <c r="O379" i="8" s="1"/>
  <c r="P379" i="8" s="1"/>
  <c r="O783" i="8" a="1"/>
  <c r="O783" i="8" s="1"/>
  <c r="P783" i="8" s="1"/>
  <c r="O1022" i="8" a="1"/>
  <c r="O1022" i="8" s="1"/>
  <c r="P1022" i="8" s="1"/>
  <c r="O573" i="8" a="1"/>
  <c r="O573" i="8" s="1"/>
  <c r="P573" i="8" s="1"/>
  <c r="O1211" i="8" a="1"/>
  <c r="O1211" i="8" s="1"/>
  <c r="P1211" i="8" s="1"/>
  <c r="O779" i="8" a="1"/>
  <c r="O779" i="8" s="1"/>
  <c r="P779" i="8" s="1"/>
  <c r="O952" i="8" a="1"/>
  <c r="O952" i="8" s="1"/>
  <c r="P952" i="8" s="1"/>
  <c r="O822" i="8" a="1"/>
  <c r="O822" i="8" s="1"/>
  <c r="P822" i="8" s="1"/>
  <c r="O463" i="8" a="1"/>
  <c r="O463" i="8" s="1"/>
  <c r="P463" i="8" s="1"/>
  <c r="O765" i="8" a="1"/>
  <c r="O765" i="8" s="1"/>
  <c r="P765" i="8" s="1"/>
  <c r="O1215" i="8" a="1"/>
  <c r="O1215" i="8" s="1"/>
  <c r="P1215" i="8" s="1"/>
  <c r="O569" i="8" a="1"/>
  <c r="O569" i="8" s="1"/>
  <c r="P569" i="8" s="1"/>
  <c r="O1210" i="8" a="1"/>
  <c r="O1210" i="8" s="1"/>
  <c r="P1210" i="8" s="1"/>
  <c r="O715" i="8" a="1"/>
  <c r="O715" i="8" s="1"/>
  <c r="P715" i="8" s="1"/>
  <c r="O570" i="8" a="1"/>
  <c r="O570" i="8" s="1"/>
  <c r="P570" i="8" s="1"/>
  <c r="O1212" i="8" a="1"/>
  <c r="O1212" i="8" s="1"/>
  <c r="P1212" i="8" s="1"/>
  <c r="O380" i="8" a="1"/>
  <c r="O380" i="8" s="1"/>
  <c r="P380" i="8" s="1"/>
  <c r="O973" i="8" a="1"/>
  <c r="O973" i="8" s="1"/>
  <c r="P973" i="8" s="1"/>
  <c r="O972" i="8" a="1"/>
  <c r="O972" i="8" s="1"/>
  <c r="P972" i="8" s="1"/>
  <c r="O1725" i="8" a="1"/>
  <c r="O1725" i="8" s="1"/>
  <c r="P1725" i="8" s="1"/>
  <c r="O1722" i="8" a="1"/>
  <c r="O1722" i="8" s="1"/>
  <c r="P1722" i="8" s="1"/>
  <c r="O1619" i="8" a="1"/>
  <c r="O1619" i="8" s="1"/>
  <c r="P1619" i="8" s="1"/>
  <c r="O549" i="8" a="1"/>
  <c r="O549" i="8" s="1"/>
  <c r="P549" i="8" s="1"/>
  <c r="O712" i="8" a="1"/>
  <c r="O712" i="8" s="1"/>
  <c r="P712" i="8" s="1"/>
  <c r="O377" i="8" a="1"/>
  <c r="O377" i="8" s="1"/>
  <c r="P377" i="8" s="1"/>
  <c r="O825" i="8" a="1"/>
  <c r="O825" i="8" s="1"/>
  <c r="P825" i="8" s="1"/>
  <c r="O978" i="8" a="1"/>
  <c r="O978" i="8" s="1"/>
  <c r="P978" i="8" s="1"/>
  <c r="O1041" i="8" a="1"/>
  <c r="O1041" i="8" s="1"/>
  <c r="P1041" i="8" s="1"/>
  <c r="O975" i="8" a="1"/>
  <c r="O975" i="8" s="1"/>
  <c r="P975" i="8" s="1"/>
  <c r="O1625" i="8" a="1"/>
  <c r="O1625" i="8" s="1"/>
  <c r="P1625" i="8" s="1"/>
  <c r="O954" i="8" a="1"/>
  <c r="O954" i="8" s="1"/>
  <c r="P954" i="8" s="1"/>
  <c r="O1626" i="8" a="1"/>
  <c r="O1626" i="8" s="1"/>
  <c r="P1626" i="8" s="1"/>
  <c r="O546" i="8" a="1"/>
  <c r="O546" i="8" s="1"/>
  <c r="P546" i="8" s="1"/>
  <c r="O571" i="8" a="1"/>
  <c r="O571" i="8" s="1"/>
  <c r="P571" i="8" s="1"/>
  <c r="O762" i="8" a="1"/>
  <c r="O762" i="8" s="1"/>
  <c r="P762" i="8" s="1"/>
  <c r="O634" i="8" a="1"/>
  <c r="O634" i="8" s="1"/>
  <c r="P634" i="8" s="1"/>
  <c r="O545" i="8" a="1"/>
  <c r="O545" i="8" s="1"/>
  <c r="P545" i="8" s="1"/>
  <c r="O376" i="8" a="1"/>
  <c r="O376" i="8" s="1"/>
  <c r="P376" i="8" s="1"/>
  <c r="O763" i="8" a="1"/>
  <c r="O763" i="8" s="1"/>
  <c r="P763" i="8" s="1"/>
  <c r="O1721" i="8" a="1"/>
  <c r="O1721" i="8" s="1"/>
  <c r="P1721" i="8" s="1"/>
  <c r="O587" i="8" a="1"/>
  <c r="O587" i="8" s="1"/>
  <c r="P587" i="8" s="1"/>
  <c r="O979" i="8" a="1"/>
  <c r="O979" i="8" s="1"/>
  <c r="P979" i="8" s="1"/>
  <c r="O470" i="8" a="1"/>
  <c r="O470" i="8" s="1"/>
  <c r="P470" i="8" s="1"/>
  <c r="O1036" i="8" a="1"/>
  <c r="O1036" i="8" s="1"/>
  <c r="P1036" i="8" s="1"/>
  <c r="P850" i="8"/>
  <c r="P717" i="8"/>
  <c r="P955" i="8"/>
  <c r="P976" i="8"/>
  <c r="P61" i="8"/>
  <c r="P713" i="8"/>
  <c r="P547" i="8"/>
  <c r="P879" i="8"/>
  <c r="P1339" i="8"/>
  <c r="P1623" i="8"/>
  <c r="P663" i="8"/>
  <c r="P1021" i="8"/>
  <c r="P820" i="8"/>
  <c r="P59" i="8"/>
  <c r="P635" i="8"/>
  <c r="P12" i="8"/>
  <c r="P1407" i="8"/>
  <c r="P589" i="8"/>
  <c r="P970" i="8"/>
  <c r="P874" i="8"/>
  <c r="P1403" i="8"/>
  <c r="P981" i="8"/>
  <c r="P661" i="8"/>
  <c r="P1564" i="8"/>
  <c r="P852" i="8"/>
  <c r="P636" i="8"/>
  <c r="P11" i="8"/>
  <c r="P780" i="8"/>
  <c r="P1037" i="8"/>
  <c r="P953" i="8"/>
  <c r="P591"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<sst xmlns="http://schemas.openxmlformats.org/spreadsheetml/2006/main" count="26037" uniqueCount="149">
  <si>
    <r>
      <rPr>
        <b/>
        <i/>
        <sz val="11"/>
        <color theme="1"/>
        <rFont val="Aptos Narrow"/>
        <family val="2"/>
        <scheme val="minor"/>
      </rPr>
      <t>Disclaimer</t>
    </r>
    <r>
      <rPr>
        <i/>
        <sz val="11"/>
        <color theme="1"/>
        <rFont val="Aptos Narrow"/>
        <family val="2"/>
        <scheme val="minor"/>
      </rPr>
      <t xml:space="preserve"> 
This document has been produced for the purposes of providing worked examples of how AEMO’s settlements systems will calculate and allocate settlements residue in accordance with the National Electricity Rules and the Settlements Residue Methodology.  It has been created in part from UAT data and is not intended as a comprehensive guide to all potential outcomes. Please also refer to each of the Notes below.
AEMO has made reasonable efforts to ensure the quality of the information in this document as at the date it is provided, but cannot guarantee its accuracy or completeness. The National Electricity Rules and applicable methodologies and procedures take precedence to the extent of any inconsistency.  The information in this document may be subsequently updated or amended, but be aware it may also not be updated if AEMO subsequently becomes aware of any errors, or relevant rules or methodologies are amended. 
This document does not constitute legal, business or technical advice, and should not be relied on as a substitute for obtaining detailed advice about applicable laws, methodologies and procedures, appropriate to your circumstances.  Accordingly, to the maximum extent permitted by law, AEMO and its officers, employees and consultants involved in the preparation of this document: 
• make no representation or warranty, express or implied, as to the currency, accuracy, reliability or completeness of the information in this document; and 
• are not liable (whether by reason of negligence or otherwise) for any statements or representations in this document, or any omissions from it, or for any use or reliance on the information in it.</t>
    </r>
  </si>
  <si>
    <t>Tab Descriptions:</t>
  </si>
  <si>
    <t>In-NonTI</t>
  </si>
  <si>
    <t>Inputs to the model that are not Trading Interval (TI) based, highlighted fields are manually added or calculated, rather than being taken from the Data Model table</t>
  </si>
  <si>
    <t>In-TI</t>
  </si>
  <si>
    <t>Inputs to the model that are Trading Interval (TI) based, highlighted fields are manually added or calculated, rather than being taken from the Data Model</t>
  </si>
  <si>
    <t>Calc</t>
  </si>
  <si>
    <t>Calculation of the Loop dependent outcomes with a single record per interval, for both intervals with net negative or positive net Loop allocation amounts</t>
  </si>
  <si>
    <t>Outputs</t>
  </si>
  <si>
    <t>Outputs from the Data Model public tables, which show the positive net Loop allocation outcomes</t>
  </si>
  <si>
    <t>Interconnector Terminology Used:</t>
  </si>
  <si>
    <t>"Interconnector" can refer to different things, particularly within the Data Model fields.</t>
  </si>
  <si>
    <t>In this model "Regional Interconnector" is used to refer to the sum of the interconnectors between states, particularly relevant for the two Regulated Interconnectors between Vic and SA.</t>
  </si>
  <si>
    <t>As per the Data Model tables, the Regulated Interconnector named "V-SA" is also used to represent the Regional Interconnector between Vic and SA, being the combination of V-SA and V-S-MNSP1 Regulated Interconnectors.</t>
  </si>
  <si>
    <r>
      <t xml:space="preserve">In this model "Directional Interconnector" is often shortened to </t>
    </r>
    <r>
      <rPr>
        <b/>
        <sz val="11"/>
        <color theme="1"/>
        <rFont val="Aptos Narrow"/>
        <family val="2"/>
        <scheme val="minor"/>
      </rPr>
      <t>D-IC</t>
    </r>
    <r>
      <rPr>
        <sz val="11"/>
        <color theme="1"/>
        <rFont val="Aptos Narrow"/>
        <family val="2"/>
        <scheme val="minor"/>
      </rPr>
      <t xml:space="preserve"> and refers to the Regional Interconnector, but also including reference to the direction of flow for that interval.</t>
    </r>
  </si>
  <si>
    <r>
      <t xml:space="preserve">As an example, when the V-SA Regional Interconnector is flowing From Vic to SA, "VIC-SA" is the </t>
    </r>
    <r>
      <rPr>
        <b/>
        <sz val="11"/>
        <color theme="1"/>
        <rFont val="Aptos Narrow"/>
        <family val="2"/>
        <scheme val="minor"/>
      </rPr>
      <t>D-IC</t>
    </r>
    <r>
      <rPr>
        <sz val="11"/>
        <color theme="1"/>
        <rFont val="Aptos Narrow"/>
        <family val="2"/>
        <scheme val="minor"/>
      </rPr>
      <t xml:space="preserve"> notation used in this model, and when instead flowing from SA to Vic it is "SA-VIC" as the </t>
    </r>
    <r>
      <rPr>
        <b/>
        <sz val="11"/>
        <color theme="1"/>
        <rFont val="Aptos Narrow"/>
        <family val="2"/>
        <scheme val="minor"/>
      </rPr>
      <t>D-IC</t>
    </r>
    <r>
      <rPr>
        <sz val="11"/>
        <color theme="1"/>
        <rFont val="Aptos Narrow"/>
        <family val="2"/>
        <scheme val="minor"/>
      </rPr>
      <t>.</t>
    </r>
  </si>
  <si>
    <r>
      <t xml:space="preserve">This </t>
    </r>
    <r>
      <rPr>
        <b/>
        <sz val="11"/>
        <color theme="1"/>
        <rFont val="Aptos Narrow"/>
        <family val="2"/>
        <scheme val="minor"/>
      </rPr>
      <t>D-IC</t>
    </r>
    <r>
      <rPr>
        <sz val="11"/>
        <color theme="1"/>
        <rFont val="Aptos Narrow"/>
        <family val="2"/>
        <scheme val="minor"/>
      </rPr>
      <t xml:space="preserve"> terminology is not used in the Data Model (InterconnectorID and FromRegion fields are used instead) and should not be confused with the "default flow direction" of the Interconnectors, as defined in the Interconnector standing data From and To Regions.</t>
    </r>
  </si>
  <si>
    <t>For example, the VIC1-NSW1 interconnector has the default flow direction north, so the standing data lists the From Region as VIC1 and this Interconnector flowing southward is represented with a negative flow volume in some contexts.</t>
  </si>
  <si>
    <t>Model Method:</t>
  </si>
  <si>
    <t>The model is for a single date, calculating for the 288 Trading Intervals (TI) with the Inputs restricted to only the Interconnectors involved in the Loop, though the Output tables have the additional interconnectors included where appropriate.</t>
  </si>
  <si>
    <t>The "In-TI" tab includes the relevant Regional Reference Prices (RRP) used in the later calculations.</t>
  </si>
  <si>
    <t>The Interconnector reads in the "In-TI" tab have the calculated MWh losses applied to the Net Energy, to allocate the energy used in the calculations of both the From and To regions, with negative energy being calculated for the exporting region.</t>
  </si>
  <si>
    <t>The "In-NonTI" tab reference data is used to apply the appropriate Regional Interconnector and D-IC to each of the Interconnector read record.</t>
  </si>
  <si>
    <t>The "In-NonTI" tab also holds the regional energy data that is used to allocate the negative Net Loop Allocation amounts to the relevant regions.</t>
  </si>
  <si>
    <t>The "Calc" tab aggregates the reads to the Regional Interconnector level, uses the RRPs to determine the Raw Residues at D-IC level and then aggregates this to the Net Loop Allocation (NLA).</t>
  </si>
  <si>
    <t>The regional share of negative NLA intervals is then calculated if required, before the detailed Loop logic calculations are performed, allowing for the final calculation of Net Trade Amount (NTA) for intervals with positive NLA.</t>
  </si>
  <si>
    <t>The "Outputs" tab contains the Data Model new public tables being released for PEC, along with the existing SETIRSURPLUS table data, with the "Calc" tab NTA confirmed against the FinalNetTradeAmount from SET_IRSR_LOOP_NETTRADE_AMOUNT</t>
  </si>
  <si>
    <t>Other Notes:</t>
  </si>
  <si>
    <t>Data is from a test environment and may have been manually manipulated for testing purposes, this data may not always reflect possible or at least likely production flow/losses/meter data/price/surplus outcomes.</t>
  </si>
  <si>
    <t>When the NLA is less than $0, the values on the Calc tab after the Negative NLA Regional Shares section in columns S:U are not relevant and should be ignored.</t>
  </si>
  <si>
    <t>A known defect (NRQ-1773) impacts intervals 211 and 236 where all 3 regions are exporting (due to the losses application), with the current settlement logic not correctly reflecting the rule requirements, resulting in a difference to the values in the Calc tab.</t>
  </si>
  <si>
    <t>INTERCONNECTOR</t>
  </si>
  <si>
    <t xml:space="preserve">INTERCONNECTORCONSTRAINT </t>
  </si>
  <si>
    <t>REGIONFIGURES</t>
  </si>
  <si>
    <t>INTERCONNECTORID</t>
  </si>
  <si>
    <t>REGIONFROM</t>
  </si>
  <si>
    <t>REGIONTO</t>
  </si>
  <si>
    <t>DESCRIPTION</t>
  </si>
  <si>
    <t>Regional IC</t>
  </si>
  <si>
    <t>Directional IC</t>
  </si>
  <si>
    <t>Reverse Directional IC</t>
  </si>
  <si>
    <t>FROMREGIONLOSSSHARE</t>
  </si>
  <si>
    <t>ContractYear</t>
  </si>
  <si>
    <t>WeekNo</t>
  </si>
  <si>
    <t>BillRunNo</t>
  </si>
  <si>
    <t>RegionId</t>
  </si>
  <si>
    <t>ENERGYPURCHASED</t>
  </si>
  <si>
    <t>Region</t>
  </si>
  <si>
    <t>Average MWh</t>
  </si>
  <si>
    <t>Share</t>
  </si>
  <si>
    <t>V-S-MNSP1</t>
  </si>
  <si>
    <t>VIC1</t>
  </si>
  <si>
    <t>SA1</t>
  </si>
  <si>
    <t>MurrayLink DC Interconnector</t>
  </si>
  <si>
    <t>V-SA</t>
  </si>
  <si>
    <t>VIC-SA</t>
  </si>
  <si>
    <t>SA-VIC</t>
  </si>
  <si>
    <t>NSW1-SA1</t>
  </si>
  <si>
    <t>NSW1</t>
  </si>
  <si>
    <t>VICTORIA TO SA</t>
  </si>
  <si>
    <t>VIC1-NSW1</t>
  </si>
  <si>
    <t>VIC1-NSW1 Interconnection</t>
  </si>
  <si>
    <t>VIC-NSW</t>
  </si>
  <si>
    <t>NSW-VIC</t>
  </si>
  <si>
    <t>PEC-MI NSW to SA Interconnector</t>
  </si>
  <si>
    <t>NSW-SA</t>
  </si>
  <si>
    <t>SA-NSW</t>
  </si>
  <si>
    <t>Total</t>
  </si>
  <si>
    <t>TRADINGPRICE</t>
  </si>
  <si>
    <t>TRADINGINTERCONNECT</t>
  </si>
  <si>
    <t>METERDATA_INTERCONNECTOR</t>
  </si>
  <si>
    <t>SETTLEMENTDATE</t>
  </si>
  <si>
    <t>PERIODID</t>
  </si>
  <si>
    <t>RegionID</t>
  </si>
  <si>
    <t>RRP</t>
  </si>
  <si>
    <t>METEREDMWFLOW</t>
  </si>
  <si>
    <t>MWFLOW</t>
  </si>
  <si>
    <t>MWLOSSES</t>
  </si>
  <si>
    <t>MWh Losses</t>
  </si>
  <si>
    <t>CASE_ID</t>
  </si>
  <si>
    <t>IMPORTVALUE</t>
  </si>
  <si>
    <t>EXPORTVALUE</t>
  </si>
  <si>
    <t>Net Energy</t>
  </si>
  <si>
    <t>From Region</t>
  </si>
  <si>
    <t>From Energy</t>
  </si>
  <si>
    <t>To Energy</t>
  </si>
  <si>
    <t>Reginal Reference Prices</t>
  </si>
  <si>
    <t>Regional IC "From Region" Energy</t>
  </si>
  <si>
    <t>Regional IC "To Region" Energy</t>
  </si>
  <si>
    <t>Raw residues assigned to active D-IC's = RRP1 x Energy1 + RRP2 x Energy2</t>
  </si>
  <si>
    <t>Net Loop Allocation (NLA)</t>
  </si>
  <si>
    <t>Negative NLA Regional Shares</t>
  </si>
  <si>
    <t>Net Regional Energy (NRE) negative if region exporting</t>
  </si>
  <si>
    <t>Exporting Regions</t>
  </si>
  <si>
    <t>Region Priority Order</t>
  </si>
  <si>
    <t>D-ICs based on the Priorities and Exporting (Ex) Regions Number</t>
  </si>
  <si>
    <t>Net Trade Quantity (NTQ) from abs(NRE) and Priorities/Ex Regions</t>
  </si>
  <si>
    <t>NTQ assigned to the required D-IC's</t>
  </si>
  <si>
    <t>Active D-IC's Notional Amount (NA) = NTQ x Price Difference
except where 3 regions prices all equal, replace PriceDiff with 0.01</t>
  </si>
  <si>
    <t>Provisional Net Trade Amount (PA) = share NA * positive NLA</t>
  </si>
  <si>
    <t xml:space="preserve">Net Trade Amount (NTA) = if PA&lt;0 make 0 &amp; scale down positive PA </t>
  </si>
  <si>
    <t>TI</t>
  </si>
  <si>
    <t>NSW</t>
  </si>
  <si>
    <t>SA</t>
  </si>
  <si>
    <t>VIC</t>
  </si>
  <si>
    <t>Count</t>
  </si>
  <si>
    <t>1st</t>
  </si>
  <si>
    <t>2nd</t>
  </si>
  <si>
    <t>3rd</t>
  </si>
  <si>
    <t>1st D-IC</t>
  </si>
  <si>
    <t>2nd D-IC</t>
  </si>
  <si>
    <t>3rd If 3 Ex</t>
  </si>
  <si>
    <t>SET_IRSR_LOOP_NETTRADE_AMOUNT</t>
  </si>
  <si>
    <t>SET_IRSR_LOOP_REGION_SUMMARY</t>
  </si>
  <si>
    <t>SET_IRSR_DIRECTIONAL_LINK</t>
  </si>
  <si>
    <t>SETIRSURPLUS</t>
  </si>
  <si>
    <t>VERSIONNO</t>
  </si>
  <si>
    <t>InterconnectorLoopId</t>
  </si>
  <si>
    <t>InterconnectorId</t>
  </si>
  <si>
    <t>FromRegionId</t>
  </si>
  <si>
    <t>NLA</t>
  </si>
  <si>
    <t>NetRegional_MWh</t>
  </si>
  <si>
    <t>RegionRRP</t>
  </si>
  <si>
    <t>RRPDiff</t>
  </si>
  <si>
    <t>NotionalAmount</t>
  </si>
  <si>
    <t>ProvNetTradeAmount</t>
  </si>
  <si>
    <t>FinalNetTradeAmount</t>
  </si>
  <si>
    <t>Calc Value</t>
  </si>
  <si>
    <t>Diff</t>
  </si>
  <si>
    <t>Calc column</t>
  </si>
  <si>
    <t>VersionNo</t>
  </si>
  <si>
    <t>PosLoopAllocation</t>
  </si>
  <si>
    <t>NegLoopAllocation</t>
  </si>
  <si>
    <t>Export_MWh</t>
  </si>
  <si>
    <t>Import_MWh</t>
  </si>
  <si>
    <t>SurplusValue</t>
  </si>
  <si>
    <t>Org_SurplusValue</t>
  </si>
  <si>
    <t>SETTLEMENTRUNNO</t>
  </si>
  <si>
    <t>REGIONID</t>
  </si>
  <si>
    <t>LOSSFACTOR</t>
  </si>
  <si>
    <t>SURPLUSVALUE</t>
  </si>
  <si>
    <t>UNADJUSTED_IRSR</t>
  </si>
  <si>
    <t>CSP_DEROGATION_AMOUNT</t>
  </si>
  <si>
    <t>NSW1-SA1-VIC1</t>
  </si>
  <si>
    <t>NSW1-QLD1</t>
  </si>
  <si>
    <t>N-Q-MNSP1</t>
  </si>
  <si>
    <t>QLD1</t>
  </si>
  <si>
    <t>T-V-MNSP1</t>
  </si>
  <si>
    <t>TAS1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</si>
</sst>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_ ;[Red]\-#,##0\ "/>
    <numFmt numFmtId="166" formatCode="#,##0.000"/>
    <numFmt numFmtId="167" formatCode="&quot;$&quot;#,##0.00"/>
    <numFmt numFmtId="168" formatCode="#,##0.0"/>
    <numFmt numFmtId="169" formatCode="0.0%"/>
    <numFmt numFmtId="170" formatCode="&quot;$&quot;#,##0"/>
  </numFmts>
  <fonts count="10">
    <font>
      <sz val="11"/>
      <color theme="1"/>
      <name val="Aptos Narrow"/>
      <family val="2"/>
      <scheme val="minor"/>
    </font>
    <font>
      <sz val="11"/>
      <color theme="1"/>
      <name val="Aptos Narrow"/>
      <family val="2"/>
      <scheme val="minor"/>
    </font>
    <font>
      <sz val="11"/>
      <color theme="1"/>
      <name val="Calibri"/>
      <family val="2"/>
    </font>
    <font>
      <b/>
      <sz val="11"/>
      <color theme="1"/>
      <name val="Aptos Narrow"/>
      <family val="2"/>
      <scheme val="minor"/>
    </font>
    <font>
      <sz val="11"/>
      <color rgb="FFFF0000"/>
      <name val="Aptos Narrow"/>
      <family val="2"/>
      <scheme val="minor"/>
    </font>
    <font>
      <b/>
      <sz val="11"/>
      <color rgb="FFFF0000"/>
      <name val="Aptos Narrow"/>
      <family val="2"/>
      <scheme val="minor"/>
    </font>
    <font>
      <b/>
      <sz val="11"/>
      <color theme="1"/>
      <name val="Calibri"/>
      <family val="2"/>
    </font>
    <font>
      <sz val="8"/>
      <name val="Aptos Narrow"/>
      <family val="2"/>
      <scheme val="minor"/>
    </font>
    <font>
      <i/>
      <sz val="11"/>
      <color theme="1"/>
      <name val="Aptos Narrow"/>
      <family val="2"/>
      <scheme val="minor"/>
    </font>
    <font>
      <b/>
      <i/>
      <sz val="11"/>
      <color theme="1"/>
      <name val="Aptos Narrow"/>
      <family val="2"/>
      <scheme val="minor"/>
    </font>
  </fonts>
  <fills count="9">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rgb="FF00B050"/>
        <bgColor indexed="64"/>
      </patternFill>
    </fill>
    <fill>
      <patternFill patternType="solid">
        <fgColor rgb="FFFFC000"/>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s>
  <borders count="16">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95">
    <xf numFmtId="0" fontId="0" fillId="0" borderId="0" xfId="0"/>
    <xf numFmtId="22" fontId="0" fillId="0" borderId="0" xfId="0" applyNumberFormat="1"/>
    <xf numFmtId="0" fontId="3" fillId="0" borderId="0" xfId="0" applyFont="1"/>
    <xf numFmtId="0" fontId="0" fillId="0" borderId="0" xfId="0" applyAlignment="1">
      <alignment vertical="top" wrapText="1"/>
    </xf>
    <xf numFmtId="0" fontId="0" fillId="0" borderId="0" xfId="0" applyAlignment="1">
      <alignment horizontal="center"/>
    </xf>
    <xf numFmtId="14" fontId="0" fillId="0" borderId="0" xfId="0" applyNumberFormat="1"/>
    <xf numFmtId="0" fontId="0" fillId="3" borderId="0" xfId="0" applyFill="1" applyAlignment="1">
      <alignment horizontal="center"/>
    </xf>
    <xf numFmtId="0" fontId="3" fillId="3" borderId="0" xfId="0" applyFont="1" applyFill="1" applyAlignment="1">
      <alignment horizontal="center"/>
    </xf>
    <xf numFmtId="0" fontId="5" fillId="0" borderId="0" xfId="0" applyFont="1"/>
    <xf numFmtId="0" fontId="4" fillId="0" borderId="0" xfId="0" applyFont="1"/>
    <xf numFmtId="0" fontId="4" fillId="3" borderId="0" xfId="0" applyFont="1" applyFill="1" applyAlignment="1">
      <alignment horizontal="center"/>
    </xf>
    <xf numFmtId="14" fontId="3" fillId="0" borderId="0" xfId="0" applyNumberFormat="1" applyFont="1"/>
    <xf numFmtId="166" fontId="2" fillId="2" borderId="13" xfId="0" applyNumberFormat="1" applyFont="1" applyFill="1" applyBorder="1" applyAlignment="1">
      <alignment horizontal="center"/>
    </xf>
    <xf numFmtId="166" fontId="2" fillId="2" borderId="1" xfId="0" applyNumberFormat="1" applyFont="1" applyFill="1" applyBorder="1" applyAlignment="1">
      <alignment horizontal="center"/>
    </xf>
    <xf numFmtId="0" fontId="3" fillId="0" borderId="0" xfId="0" applyFont="1" applyAlignment="1">
      <alignment horizontal="center"/>
    </xf>
    <xf numFmtId="0" fontId="3" fillId="4" borderId="0" xfId="0" applyFont="1" applyFill="1" applyAlignment="1">
      <alignment horizontal="center"/>
    </xf>
    <xf numFmtId="166" fontId="2" fillId="5" borderId="13" xfId="0" applyNumberFormat="1" applyFont="1" applyFill="1" applyBorder="1" applyAlignment="1">
      <alignment horizontal="center"/>
    </xf>
    <xf numFmtId="166" fontId="2" fillId="5" borderId="1" xfId="0" applyNumberFormat="1" applyFont="1" applyFill="1" applyBorder="1" applyAlignment="1">
      <alignment horizontal="center"/>
    </xf>
    <xf numFmtId="4" fontId="2" fillId="0" borderId="1" xfId="0" applyNumberFormat="1" applyFont="1" applyBorder="1" applyAlignment="1">
      <alignment horizontal="center"/>
    </xf>
    <xf numFmtId="4" fontId="2" fillId="0" borderId="13" xfId="0" applyNumberFormat="1" applyFont="1" applyBorder="1" applyAlignment="1">
      <alignment horizontal="center"/>
    </xf>
    <xf numFmtId="4" fontId="2" fillId="0" borderId="7" xfId="0" applyNumberFormat="1" applyFont="1" applyBorder="1" applyAlignment="1">
      <alignment horizontal="center"/>
    </xf>
    <xf numFmtId="4" fontId="2" fillId="0" borderId="6" xfId="0" applyNumberFormat="1" applyFont="1" applyBorder="1" applyAlignment="1">
      <alignment horizontal="center"/>
    </xf>
    <xf numFmtId="4" fontId="2" fillId="0" borderId="8" xfId="0" applyNumberFormat="1" applyFont="1" applyBorder="1" applyAlignment="1">
      <alignment horizontal="center"/>
    </xf>
    <xf numFmtId="167" fontId="0" fillId="0" borderId="13" xfId="0" applyNumberFormat="1" applyBorder="1" applyAlignment="1">
      <alignment horizontal="center"/>
    </xf>
    <xf numFmtId="167" fontId="0" fillId="0" borderId="1" xfId="0" applyNumberFormat="1" applyBorder="1" applyAlignment="1">
      <alignment horizontal="center"/>
    </xf>
    <xf numFmtId="167" fontId="2" fillId="0" borderId="1" xfId="0" applyNumberFormat="1" applyFont="1" applyBorder="1" applyAlignment="1">
      <alignment horizontal="center"/>
    </xf>
    <xf numFmtId="167" fontId="2" fillId="0" borderId="13" xfId="0" applyNumberFormat="1" applyFont="1" applyBorder="1" applyAlignment="1">
      <alignment horizontal="center"/>
    </xf>
    <xf numFmtId="167" fontId="2" fillId="0" borderId="7" xfId="0" applyNumberFormat="1" applyFont="1" applyBorder="1" applyAlignment="1">
      <alignment horizontal="center"/>
    </xf>
    <xf numFmtId="167" fontId="2" fillId="0" borderId="6" xfId="0" applyNumberFormat="1" applyFont="1" applyBorder="1" applyAlignment="1">
      <alignment horizontal="center"/>
    </xf>
    <xf numFmtId="167" fontId="2" fillId="0" borderId="8" xfId="0" applyNumberFormat="1" applyFont="1" applyBorder="1" applyAlignment="1">
      <alignment horizontal="center"/>
    </xf>
    <xf numFmtId="167" fontId="0" fillId="0" borderId="0" xfId="0" applyNumberFormat="1" applyAlignment="1">
      <alignment horizontal="center"/>
    </xf>
    <xf numFmtId="0" fontId="0" fillId="0" borderId="1" xfId="0" applyBorder="1" applyAlignment="1">
      <alignment horizontal="center"/>
    </xf>
    <xf numFmtId="0" fontId="0" fillId="0" borderId="13" xfId="0" applyBorder="1" applyAlignment="1">
      <alignment horizontal="center"/>
    </xf>
    <xf numFmtId="2" fontId="0" fillId="0" borderId="1" xfId="0" applyNumberFormat="1" applyBorder="1" applyAlignment="1">
      <alignment horizontal="center"/>
    </xf>
    <xf numFmtId="167" fontId="3" fillId="0" borderId="2" xfId="0" applyNumberFormat="1" applyFont="1" applyBorder="1" applyAlignment="1">
      <alignment horizontal="left"/>
    </xf>
    <xf numFmtId="167" fontId="3" fillId="0" borderId="3" xfId="0" applyNumberFormat="1" applyFont="1" applyBorder="1" applyAlignment="1">
      <alignment horizontal="left"/>
    </xf>
    <xf numFmtId="167" fontId="3" fillId="0" borderId="4" xfId="0" applyNumberFormat="1" applyFont="1" applyBorder="1" applyAlignment="1">
      <alignment horizontal="left"/>
    </xf>
    <xf numFmtId="14" fontId="5" fillId="0" borderId="0" xfId="0" applyNumberFormat="1" applyFont="1"/>
    <xf numFmtId="167" fontId="3" fillId="0" borderId="0" xfId="0" applyNumberFormat="1" applyFont="1" applyAlignment="1">
      <alignment horizontal="center"/>
    </xf>
    <xf numFmtId="0" fontId="3" fillId="0" borderId="0" xfId="0" applyFont="1" applyAlignment="1">
      <alignment horizontal="left"/>
    </xf>
    <xf numFmtId="167" fontId="0" fillId="0" borderId="0" xfId="0" applyNumberFormat="1" applyAlignment="1">
      <alignment horizontal="center" vertical="top" wrapText="1"/>
    </xf>
    <xf numFmtId="0" fontId="3" fillId="0" borderId="0" xfId="0" applyFont="1" applyAlignment="1">
      <alignment vertical="top"/>
    </xf>
    <xf numFmtId="167" fontId="0" fillId="0" borderId="7" xfId="0" applyNumberFormat="1" applyBorder="1" applyAlignment="1">
      <alignment horizontal="center"/>
    </xf>
    <xf numFmtId="167" fontId="0" fillId="0" borderId="6" xfId="0" applyNumberFormat="1" applyBorder="1" applyAlignment="1">
      <alignment horizontal="center"/>
    </xf>
    <xf numFmtId="167" fontId="0" fillId="0" borderId="8" xfId="0" applyNumberFormat="1" applyBorder="1" applyAlignment="1">
      <alignment horizontal="center"/>
    </xf>
    <xf numFmtId="166" fontId="2" fillId="2" borderId="7" xfId="0" applyNumberFormat="1" applyFont="1" applyFill="1" applyBorder="1" applyAlignment="1">
      <alignment horizontal="center"/>
    </xf>
    <xf numFmtId="166" fontId="2" fillId="2" borderId="6" xfId="0" applyNumberFormat="1" applyFont="1" applyFill="1" applyBorder="1" applyAlignment="1">
      <alignment horizontal="center"/>
    </xf>
    <xf numFmtId="166" fontId="2" fillId="2" borderId="8" xfId="0" applyNumberFormat="1" applyFont="1" applyFill="1" applyBorder="1" applyAlignment="1">
      <alignment horizontal="center"/>
    </xf>
    <xf numFmtId="166" fontId="2" fillId="5" borderId="7" xfId="0" applyNumberFormat="1" applyFont="1" applyFill="1" applyBorder="1" applyAlignment="1">
      <alignment horizontal="center"/>
    </xf>
    <xf numFmtId="166" fontId="2" fillId="5" borderId="6" xfId="0" applyNumberFormat="1" applyFont="1" applyFill="1" applyBorder="1" applyAlignment="1">
      <alignment horizontal="center"/>
    </xf>
    <xf numFmtId="166" fontId="2" fillId="5" borderId="8" xfId="0" applyNumberFormat="1" applyFont="1" applyFill="1" applyBorder="1" applyAlignment="1">
      <alignment horizontal="center"/>
    </xf>
    <xf numFmtId="2" fontId="0" fillId="0" borderId="13" xfId="0" applyNumberFormat="1" applyBorder="1" applyAlignment="1">
      <alignment horizontal="center"/>
    </xf>
    <xf numFmtId="2" fontId="0" fillId="0" borderId="7" xfId="0" applyNumberFormat="1" applyBorder="1" applyAlignment="1">
      <alignment horizontal="center"/>
    </xf>
    <xf numFmtId="2" fontId="0" fillId="0" borderId="6" xfId="0" applyNumberFormat="1" applyBorder="1" applyAlignment="1">
      <alignment horizontal="center"/>
    </xf>
    <xf numFmtId="2" fontId="0" fillId="0" borderId="8" xfId="0" applyNumberFormat="1" applyBorder="1" applyAlignment="1">
      <alignment horizontal="center"/>
    </xf>
    <xf numFmtId="0" fontId="0" fillId="0" borderId="7"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6" fillId="2" borderId="2" xfId="0" applyFont="1" applyFill="1" applyBorder="1" applyAlignment="1">
      <alignment horizontal="left"/>
    </xf>
    <xf numFmtId="0" fontId="6" fillId="2" borderId="3" xfId="0" applyFont="1" applyFill="1" applyBorder="1" applyAlignment="1">
      <alignment horizontal="left"/>
    </xf>
    <xf numFmtId="0" fontId="6" fillId="2" borderId="4" xfId="0" applyFont="1" applyFill="1" applyBorder="1" applyAlignment="1">
      <alignment horizontal="left"/>
    </xf>
    <xf numFmtId="0" fontId="6" fillId="5" borderId="2" xfId="0" applyFont="1" applyFill="1" applyBorder="1" applyAlignment="1">
      <alignment horizontal="left"/>
    </xf>
    <xf numFmtId="0" fontId="6" fillId="5" borderId="3" xfId="0" applyFont="1" applyFill="1" applyBorder="1" applyAlignment="1">
      <alignment horizontal="left"/>
    </xf>
    <xf numFmtId="0" fontId="6" fillId="5" borderId="4" xfId="0" applyFont="1" applyFill="1" applyBorder="1" applyAlignment="1">
      <alignment horizontal="left"/>
    </xf>
    <xf numFmtId="167" fontId="6" fillId="0" borderId="2" xfId="0" applyNumberFormat="1" applyFont="1" applyBorder="1" applyAlignment="1">
      <alignment horizontal="left"/>
    </xf>
    <xf numFmtId="167" fontId="6" fillId="0" borderId="3" xfId="0" applyNumberFormat="1" applyFont="1" applyBorder="1" applyAlignment="1">
      <alignment horizontal="left"/>
    </xf>
    <xf numFmtId="167" fontId="6" fillId="0" borderId="4" xfId="0" applyNumberFormat="1"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168" fontId="0" fillId="0" borderId="0" xfId="0" applyNumberFormat="1" applyAlignment="1">
      <alignment horizontal="center"/>
    </xf>
    <xf numFmtId="168" fontId="0" fillId="0" borderId="0" xfId="0" applyNumberFormat="1" applyAlignment="1">
      <alignment horizontal="center" vertical="top" wrapText="1"/>
    </xf>
    <xf numFmtId="168" fontId="0" fillId="0" borderId="0" xfId="0" applyNumberFormat="1"/>
    <xf numFmtId="167" fontId="3" fillId="7" borderId="11" xfId="0" applyNumberFormat="1" applyFont="1" applyFill="1" applyBorder="1" applyAlignment="1">
      <alignment horizontal="center" vertical="center" wrapText="1"/>
    </xf>
    <xf numFmtId="167" fontId="2" fillId="7" borderId="14" xfId="0" applyNumberFormat="1" applyFont="1" applyFill="1" applyBorder="1" applyAlignment="1">
      <alignment horizontal="center"/>
    </xf>
    <xf numFmtId="167" fontId="2" fillId="7" borderId="9" xfId="0" applyNumberFormat="1" applyFont="1" applyFill="1" applyBorder="1" applyAlignment="1">
      <alignment horizontal="center"/>
    </xf>
    <xf numFmtId="0" fontId="6" fillId="7" borderId="5" xfId="0" applyFont="1" applyFill="1" applyBorder="1" applyAlignment="1">
      <alignment horizontal="left"/>
    </xf>
    <xf numFmtId="0" fontId="0" fillId="7" borderId="14" xfId="0" applyFill="1" applyBorder="1" applyAlignment="1">
      <alignment horizontal="center"/>
    </xf>
    <xf numFmtId="0" fontId="0" fillId="7" borderId="9" xfId="0" applyFill="1" applyBorder="1" applyAlignment="1">
      <alignment horizontal="center"/>
    </xf>
    <xf numFmtId="167" fontId="3" fillId="8" borderId="2" xfId="0" applyNumberFormat="1" applyFont="1" applyFill="1" applyBorder="1" applyAlignment="1">
      <alignment horizontal="left"/>
    </xf>
    <xf numFmtId="167" fontId="3" fillId="8" borderId="3" xfId="0" applyNumberFormat="1" applyFont="1" applyFill="1" applyBorder="1" applyAlignment="1">
      <alignment horizontal="left"/>
    </xf>
    <xf numFmtId="167" fontId="3" fillId="8" borderId="4" xfId="0" applyNumberFormat="1" applyFont="1" applyFill="1" applyBorder="1" applyAlignment="1">
      <alignment horizontal="left"/>
    </xf>
    <xf numFmtId="167" fontId="2" fillId="8" borderId="13" xfId="0" applyNumberFormat="1" applyFont="1" applyFill="1" applyBorder="1" applyAlignment="1">
      <alignment horizontal="center"/>
    </xf>
    <xf numFmtId="167" fontId="2" fillId="8" borderId="1" xfId="0" applyNumberFormat="1" applyFont="1" applyFill="1" applyBorder="1" applyAlignment="1">
      <alignment horizontal="center"/>
    </xf>
    <xf numFmtId="167" fontId="2" fillId="8" borderId="7" xfId="0" applyNumberFormat="1" applyFont="1" applyFill="1" applyBorder="1" applyAlignment="1">
      <alignment horizontal="center"/>
    </xf>
    <xf numFmtId="167" fontId="2" fillId="8" borderId="6" xfId="0" applyNumberFormat="1" applyFont="1" applyFill="1" applyBorder="1" applyAlignment="1">
      <alignment horizontal="center"/>
    </xf>
    <xf numFmtId="167" fontId="2" fillId="8" borderId="8" xfId="0" applyNumberFormat="1" applyFont="1" applyFill="1" applyBorder="1" applyAlignment="1">
      <alignment horizontal="center"/>
    </xf>
    <xf numFmtId="168" fontId="0" fillId="3" borderId="0" xfId="1" applyNumberFormat="1" applyFont="1" applyFill="1" applyAlignment="1">
      <alignment horizontal="center"/>
    </xf>
    <xf numFmtId="169" fontId="0" fillId="3" borderId="0" xfId="2" applyNumberFormat="1" applyFont="1" applyFill="1" applyAlignment="1">
      <alignment horizontal="center"/>
    </xf>
    <xf numFmtId="168" fontId="3" fillId="3" borderId="0" xfId="0" applyNumberFormat="1" applyFont="1" applyFill="1" applyAlignment="1">
      <alignment horizontal="center"/>
    </xf>
    <xf numFmtId="4" fontId="0" fillId="4" borderId="0" xfId="0" applyNumberFormat="1" applyFill="1" applyAlignment="1">
      <alignment horizontal="center"/>
    </xf>
    <xf numFmtId="167" fontId="3" fillId="4" borderId="2" xfId="0" applyNumberFormat="1" applyFont="1" applyFill="1" applyBorder="1" applyAlignment="1">
      <alignment horizontal="left"/>
    </xf>
    <xf numFmtId="167" fontId="3" fillId="4" borderId="3" xfId="0" applyNumberFormat="1" applyFont="1" applyFill="1" applyBorder="1" applyAlignment="1">
      <alignment horizontal="left"/>
    </xf>
    <xf numFmtId="167" fontId="3" fillId="4" borderId="4" xfId="0" applyNumberFormat="1" applyFont="1" applyFill="1" applyBorder="1" applyAlignment="1">
      <alignment horizontal="left"/>
    </xf>
    <xf numFmtId="167" fontId="0" fillId="4" borderId="13" xfId="0" applyNumberFormat="1" applyFill="1" applyBorder="1" applyAlignment="1">
      <alignment horizontal="center"/>
    </xf>
    <xf numFmtId="167" fontId="0" fillId="4" borderId="1" xfId="0" applyNumberFormat="1" applyFill="1" applyBorder="1" applyAlignment="1">
      <alignment horizontal="center"/>
    </xf>
    <xf numFmtId="167" fontId="0" fillId="4" borderId="7" xfId="0" applyNumberFormat="1" applyFill="1" applyBorder="1" applyAlignment="1">
      <alignment horizontal="center"/>
    </xf>
    <xf numFmtId="167" fontId="0" fillId="4" borderId="6" xfId="0" applyNumberFormat="1" applyFill="1" applyBorder="1" applyAlignment="1">
      <alignment horizontal="center"/>
    </xf>
    <xf numFmtId="167" fontId="0" fillId="4" borderId="8" xfId="0" applyNumberFormat="1" applyFill="1" applyBorder="1" applyAlignment="1">
      <alignment horizontal="center"/>
    </xf>
    <xf numFmtId="0" fontId="0" fillId="0" borderId="0" xfId="0" applyAlignment="1">
      <alignment horizontal="left" vertical="center" indent="1"/>
    </xf>
    <xf numFmtId="167" fontId="3" fillId="6" borderId="12" xfId="0" applyNumberFormat="1" applyFont="1" applyFill="1" applyBorder="1" applyAlignment="1">
      <alignment horizontal="left" vertical="center" indent="1"/>
    </xf>
    <xf numFmtId="167" fontId="3" fillId="6" borderId="15" xfId="0" applyNumberFormat="1" applyFont="1" applyFill="1" applyBorder="1" applyAlignment="1">
      <alignment horizontal="left" vertical="center" indent="1"/>
    </xf>
    <xf numFmtId="167" fontId="3" fillId="6" borderId="10" xfId="0" applyNumberFormat="1" applyFont="1" applyFill="1" applyBorder="1" applyAlignment="1">
      <alignment horizontal="left" vertical="center" indent="1"/>
    </xf>
    <xf numFmtId="0" fontId="3" fillId="2" borderId="12" xfId="0" applyFont="1" applyFill="1" applyBorder="1" applyAlignment="1">
      <alignment horizontal="left" vertical="center" indent="1"/>
    </xf>
    <xf numFmtId="0" fontId="3" fillId="2" borderId="15" xfId="0" applyFont="1" applyFill="1" applyBorder="1" applyAlignment="1">
      <alignment horizontal="left" vertical="center" indent="1"/>
    </xf>
    <xf numFmtId="0" fontId="3" fillId="2" borderId="10" xfId="0" applyFont="1" applyFill="1" applyBorder="1" applyAlignment="1">
      <alignment horizontal="left" vertical="center" indent="1"/>
    </xf>
    <xf numFmtId="0" fontId="3" fillId="5" borderId="12" xfId="0" applyFont="1" applyFill="1" applyBorder="1" applyAlignment="1">
      <alignment horizontal="left" vertical="center" indent="1"/>
    </xf>
    <xf numFmtId="0" fontId="3" fillId="5" borderId="15" xfId="0" applyFont="1" applyFill="1" applyBorder="1" applyAlignment="1">
      <alignment horizontal="left" vertical="center" indent="1"/>
    </xf>
    <xf numFmtId="0" fontId="3" fillId="5" borderId="10" xfId="0" applyFont="1" applyFill="1" applyBorder="1" applyAlignment="1">
      <alignment horizontal="left" vertical="center" indent="1"/>
    </xf>
    <xf numFmtId="167" fontId="3" fillId="8" borderId="12" xfId="0" applyNumberFormat="1" applyFont="1" applyFill="1" applyBorder="1" applyAlignment="1">
      <alignment horizontal="left" vertical="center" indent="1"/>
    </xf>
    <xf numFmtId="167" fontId="3" fillId="8" borderId="15" xfId="0" applyNumberFormat="1" applyFont="1" applyFill="1" applyBorder="1" applyAlignment="1">
      <alignment horizontal="left" vertical="center" indent="1"/>
    </xf>
    <xf numFmtId="167" fontId="3" fillId="8" borderId="10" xfId="0" applyNumberFormat="1" applyFont="1" applyFill="1" applyBorder="1" applyAlignment="1">
      <alignment horizontal="left" vertical="center" indent="1"/>
    </xf>
    <xf numFmtId="0" fontId="3" fillId="6" borderId="11" xfId="0" applyFont="1" applyFill="1" applyBorder="1" applyAlignment="1">
      <alignment horizontal="left" vertical="center" indent="1"/>
    </xf>
    <xf numFmtId="0" fontId="3" fillId="6" borderId="15" xfId="0" applyFont="1" applyFill="1" applyBorder="1" applyAlignment="1">
      <alignment horizontal="left" vertical="center" indent="1"/>
    </xf>
    <xf numFmtId="0" fontId="3" fillId="6" borderId="10" xfId="0" applyFont="1" applyFill="1" applyBorder="1" applyAlignment="1">
      <alignment horizontal="left" vertical="center" indent="1"/>
    </xf>
    <xf numFmtId="167" fontId="3" fillId="4" borderId="12" xfId="0" applyNumberFormat="1" applyFont="1" applyFill="1" applyBorder="1" applyAlignment="1">
      <alignment horizontal="left" vertical="center" indent="1"/>
    </xf>
    <xf numFmtId="167" fontId="3" fillId="4" borderId="15" xfId="0" applyNumberFormat="1" applyFont="1" applyFill="1" applyBorder="1" applyAlignment="1">
      <alignment horizontal="left" vertical="center" indent="1"/>
    </xf>
    <xf numFmtId="0" fontId="0" fillId="4" borderId="15" xfId="0" applyFill="1" applyBorder="1" applyAlignment="1">
      <alignment horizontal="left" vertical="center" indent="1"/>
    </xf>
    <xf numFmtId="167" fontId="3" fillId="4" borderId="10" xfId="0" applyNumberFormat="1" applyFont="1" applyFill="1" applyBorder="1" applyAlignment="1">
      <alignment horizontal="left" vertical="center" indent="1"/>
    </xf>
    <xf numFmtId="0" fontId="0" fillId="6" borderId="0" xfId="0" applyFill="1" applyAlignment="1">
      <alignment horizontal="left" vertical="center" indent="1"/>
    </xf>
    <xf numFmtId="4" fontId="3" fillId="4" borderId="0" xfId="0" applyNumberFormat="1" applyFont="1" applyFill="1" applyAlignment="1">
      <alignment horizontal="left"/>
    </xf>
    <xf numFmtId="0" fontId="0" fillId="4" borderId="0" xfId="0" applyFill="1" applyAlignment="1">
      <alignment horizontal="center"/>
    </xf>
    <xf numFmtId="168" fontId="5" fillId="0" borderId="0" xfId="0" applyNumberFormat="1" applyFont="1"/>
    <xf numFmtId="0" fontId="6" fillId="0" borderId="2" xfId="0" applyFont="1" applyBorder="1" applyAlignment="1">
      <alignment horizontal="left" wrapText="1"/>
    </xf>
    <xf numFmtId="0" fontId="6" fillId="7" borderId="11" xfId="0" applyFont="1" applyFill="1" applyBorder="1" applyAlignment="1">
      <alignment horizontal="center" vertical="center" wrapText="1"/>
    </xf>
    <xf numFmtId="167" fontId="6" fillId="7" borderId="5" xfId="0" applyNumberFormat="1" applyFont="1" applyFill="1" applyBorder="1" applyAlignment="1">
      <alignment horizontal="left" indent="1"/>
    </xf>
    <xf numFmtId="0" fontId="3" fillId="3" borderId="0" xfId="0" applyFont="1" applyFill="1" applyAlignment="1">
      <alignment horizontal="left"/>
    </xf>
    <xf numFmtId="0" fontId="6" fillId="7" borderId="2" xfId="0" applyFont="1" applyFill="1" applyBorder="1" applyAlignment="1">
      <alignment horizontal="left"/>
    </xf>
    <xf numFmtId="0" fontId="6" fillId="7" borderId="4" xfId="0" applyFont="1" applyFill="1" applyBorder="1" applyAlignment="1">
      <alignment horizontal="left"/>
    </xf>
    <xf numFmtId="0" fontId="0" fillId="7" borderId="13" xfId="0" applyFill="1" applyBorder="1" applyAlignment="1">
      <alignment horizontal="center"/>
    </xf>
    <xf numFmtId="0" fontId="0" fillId="7" borderId="1" xfId="0" applyFill="1" applyBorder="1" applyAlignment="1">
      <alignment horizontal="center"/>
    </xf>
    <xf numFmtId="0" fontId="0" fillId="7" borderId="7" xfId="0" applyFill="1" applyBorder="1" applyAlignment="1">
      <alignment horizontal="center"/>
    </xf>
    <xf numFmtId="0" fontId="0" fillId="7" borderId="6" xfId="0" applyFill="1" applyBorder="1" applyAlignment="1">
      <alignment horizontal="center"/>
    </xf>
    <xf numFmtId="0" fontId="0" fillId="7" borderId="8" xfId="0" applyFill="1" applyBorder="1" applyAlignment="1">
      <alignment horizontal="center"/>
    </xf>
    <xf numFmtId="0" fontId="3" fillId="7" borderId="12" xfId="0" applyFont="1" applyFill="1" applyBorder="1" applyAlignment="1">
      <alignment horizontal="left" vertical="center" indent="1"/>
    </xf>
    <xf numFmtId="0" fontId="3" fillId="7" borderId="15" xfId="0" applyFont="1" applyFill="1" applyBorder="1" applyAlignment="1">
      <alignment horizontal="left" vertical="center" indent="1"/>
    </xf>
    <xf numFmtId="0" fontId="3" fillId="7" borderId="10" xfId="0" applyFont="1" applyFill="1" applyBorder="1" applyAlignment="1">
      <alignment horizontal="left" vertical="center" indent="1"/>
    </xf>
    <xf numFmtId="0" fontId="3" fillId="7" borderId="2" xfId="0" applyFont="1" applyFill="1" applyBorder="1" applyAlignment="1">
      <alignment horizontal="left"/>
    </xf>
    <xf numFmtId="0" fontId="3" fillId="7" borderId="3" xfId="0" applyFont="1" applyFill="1" applyBorder="1" applyAlignment="1">
      <alignment horizontal="left"/>
    </xf>
    <xf numFmtId="0" fontId="3" fillId="7" borderId="4" xfId="0" applyFont="1" applyFill="1" applyBorder="1" applyAlignment="1">
      <alignment horizontal="left"/>
    </xf>
    <xf numFmtId="2" fontId="0" fillId="7" borderId="13" xfId="0" applyNumberFormat="1" applyFill="1" applyBorder="1" applyAlignment="1">
      <alignment horizontal="center"/>
    </xf>
    <xf numFmtId="2" fontId="0" fillId="7" borderId="1" xfId="0" applyNumberFormat="1" applyFill="1" applyBorder="1" applyAlignment="1">
      <alignment horizontal="center"/>
    </xf>
    <xf numFmtId="2" fontId="0" fillId="7" borderId="7" xfId="0" applyNumberFormat="1" applyFill="1" applyBorder="1" applyAlignment="1">
      <alignment horizontal="center"/>
    </xf>
    <xf numFmtId="2" fontId="0" fillId="7" borderId="6" xfId="0" applyNumberFormat="1" applyFill="1" applyBorder="1" applyAlignment="1">
      <alignment horizontal="center"/>
    </xf>
    <xf numFmtId="2" fontId="0" fillId="7" borderId="8" xfId="0" applyNumberFormat="1" applyFill="1" applyBorder="1" applyAlignment="1">
      <alignment horizontal="center"/>
    </xf>
    <xf numFmtId="0" fontId="3" fillId="7" borderId="5" xfId="0" applyFont="1" applyFill="1" applyBorder="1" applyAlignment="1">
      <alignment horizontal="left"/>
    </xf>
    <xf numFmtId="165" fontId="2" fillId="7" borderId="14" xfId="0" applyNumberFormat="1" applyFont="1" applyFill="1" applyBorder="1" applyAlignment="1">
      <alignment horizontal="center"/>
    </xf>
    <xf numFmtId="165" fontId="2" fillId="7" borderId="9" xfId="0" applyNumberFormat="1" applyFont="1" applyFill="1" applyBorder="1" applyAlignment="1">
      <alignment horizontal="center"/>
    </xf>
    <xf numFmtId="167" fontId="3" fillId="7" borderId="12" xfId="0" applyNumberFormat="1" applyFont="1" applyFill="1" applyBorder="1" applyAlignment="1">
      <alignment horizontal="left" vertical="center" indent="1"/>
    </xf>
    <xf numFmtId="167" fontId="3" fillId="7" borderId="15" xfId="0" applyNumberFormat="1" applyFont="1" applyFill="1" applyBorder="1" applyAlignment="1">
      <alignment horizontal="left" vertical="center" indent="1"/>
    </xf>
    <xf numFmtId="0" fontId="0" fillId="7" borderId="15" xfId="0" applyFill="1" applyBorder="1" applyAlignment="1">
      <alignment horizontal="left" vertical="center" indent="1"/>
    </xf>
    <xf numFmtId="167" fontId="3" fillId="7" borderId="10" xfId="0" applyNumberFormat="1" applyFont="1" applyFill="1" applyBorder="1" applyAlignment="1">
      <alignment horizontal="left" vertical="center" indent="1"/>
    </xf>
    <xf numFmtId="167" fontId="3" fillId="7" borderId="2" xfId="0" applyNumberFormat="1" applyFont="1" applyFill="1" applyBorder="1" applyAlignment="1">
      <alignment horizontal="left"/>
    </xf>
    <xf numFmtId="167" fontId="3" fillId="7" borderId="3" xfId="0" applyNumberFormat="1" applyFont="1" applyFill="1" applyBorder="1" applyAlignment="1">
      <alignment horizontal="left"/>
    </xf>
    <xf numFmtId="167" fontId="3" fillId="7" borderId="4" xfId="0" applyNumberFormat="1" applyFont="1" applyFill="1" applyBorder="1" applyAlignment="1">
      <alignment horizontal="left"/>
    </xf>
    <xf numFmtId="167" fontId="0" fillId="7" borderId="13" xfId="0" applyNumberFormat="1" applyFill="1" applyBorder="1" applyAlignment="1">
      <alignment horizontal="center"/>
    </xf>
    <xf numFmtId="167" fontId="0" fillId="7" borderId="1" xfId="0" applyNumberFormat="1" applyFill="1" applyBorder="1" applyAlignment="1">
      <alignment horizontal="center"/>
    </xf>
    <xf numFmtId="166" fontId="2" fillId="2" borderId="0" xfId="0" applyNumberFormat="1" applyFont="1" applyFill="1" applyAlignment="1">
      <alignment horizontal="center"/>
    </xf>
    <xf numFmtId="166" fontId="2" fillId="5" borderId="0" xfId="0" applyNumberFormat="1" applyFont="1" applyFill="1" applyAlignment="1">
      <alignment horizontal="center"/>
    </xf>
    <xf numFmtId="167" fontId="2" fillId="0" borderId="0" xfId="0" applyNumberFormat="1" applyFont="1" applyAlignment="1">
      <alignment horizontal="center"/>
    </xf>
    <xf numFmtId="167" fontId="2" fillId="8" borderId="0" xfId="0" applyNumberFormat="1" applyFont="1" applyFill="1" applyAlignment="1">
      <alignment horizontal="center"/>
    </xf>
    <xf numFmtId="4" fontId="2" fillId="0" borderId="0" xfId="0" applyNumberFormat="1" applyFont="1" applyAlignment="1">
      <alignment horizontal="center"/>
    </xf>
    <xf numFmtId="0" fontId="0" fillId="7" borderId="0" xfId="0" applyFill="1" applyAlignment="1">
      <alignment horizontal="center"/>
    </xf>
    <xf numFmtId="2" fontId="0" fillId="0" borderId="0" xfId="0" applyNumberFormat="1" applyAlignment="1">
      <alignment horizontal="center"/>
    </xf>
    <xf numFmtId="2" fontId="0" fillId="7" borderId="0" xfId="0" applyNumberFormat="1" applyFill="1" applyAlignment="1">
      <alignment horizontal="center"/>
    </xf>
    <xf numFmtId="167" fontId="0" fillId="7" borderId="0" xfId="0" applyNumberFormat="1" applyFill="1" applyAlignment="1">
      <alignment horizontal="center"/>
    </xf>
    <xf numFmtId="167" fontId="0" fillId="4" borderId="0" xfId="0" applyNumberFormat="1" applyFill="1" applyAlignment="1">
      <alignment horizontal="center"/>
    </xf>
    <xf numFmtId="167" fontId="0" fillId="7" borderId="7" xfId="0" applyNumberFormat="1" applyFill="1" applyBorder="1" applyAlignment="1">
      <alignment horizontal="center"/>
    </xf>
    <xf numFmtId="167" fontId="0" fillId="7" borderId="6" xfId="0" applyNumberFormat="1" applyFill="1" applyBorder="1" applyAlignment="1">
      <alignment horizontal="center"/>
    </xf>
    <xf numFmtId="167" fontId="0" fillId="7" borderId="8" xfId="0" applyNumberFormat="1" applyFill="1" applyBorder="1" applyAlignment="1">
      <alignment horizontal="center"/>
    </xf>
    <xf numFmtId="0" fontId="0" fillId="0" borderId="5" xfId="0" applyBorder="1" applyAlignment="1">
      <alignment horizontal="left" vertical="center" indent="1"/>
    </xf>
    <xf numFmtId="0" fontId="0" fillId="0" borderId="0" xfId="0" applyAlignment="1">
      <alignment horizontal="left" indent="2"/>
    </xf>
    <xf numFmtId="168" fontId="3" fillId="0" borderId="0" xfId="0" applyNumberFormat="1" applyFont="1" applyAlignment="1">
      <alignment horizontal="left"/>
    </xf>
    <xf numFmtId="4" fontId="4" fillId="2" borderId="0" xfId="0" applyNumberFormat="1" applyFont="1" applyFill="1"/>
    <xf numFmtId="4" fontId="4" fillId="5" borderId="0" xfId="0" applyNumberFormat="1" applyFont="1" applyFill="1"/>
    <xf numFmtId="4" fontId="3" fillId="2" borderId="0" xfId="0" applyNumberFormat="1" applyFont="1" applyFill="1" applyAlignment="1">
      <alignment horizontal="left"/>
    </xf>
    <xf numFmtId="4" fontId="3" fillId="5" borderId="0" xfId="0" applyNumberFormat="1" applyFont="1" applyFill="1" applyAlignment="1">
      <alignment horizontal="left"/>
    </xf>
    <xf numFmtId="4" fontId="0" fillId="2" borderId="0" xfId="0" applyNumberFormat="1" applyFill="1" applyAlignment="1">
      <alignment horizontal="center"/>
    </xf>
    <xf numFmtId="4" fontId="0" fillId="5" borderId="0" xfId="0" applyNumberFormat="1" applyFill="1" applyAlignment="1">
      <alignment horizontal="center"/>
    </xf>
    <xf numFmtId="4" fontId="0" fillId="2" borderId="0" xfId="0" applyNumberFormat="1" applyFill="1"/>
    <xf numFmtId="4" fontId="0" fillId="5" borderId="0" xfId="0" applyNumberFormat="1" applyFill="1"/>
    <xf numFmtId="4" fontId="4" fillId="3" borderId="0" xfId="0" applyNumberFormat="1" applyFont="1" applyFill="1" applyAlignment="1">
      <alignment horizontal="center"/>
    </xf>
    <xf numFmtId="4" fontId="3" fillId="3" borderId="0" xfId="0" applyNumberFormat="1" applyFont="1" applyFill="1" applyAlignment="1">
      <alignment horizontal="left"/>
    </xf>
    <xf numFmtId="4" fontId="0" fillId="3" borderId="0" xfId="0" applyNumberFormat="1" applyFill="1" applyAlignment="1">
      <alignment horizontal="center"/>
    </xf>
    <xf numFmtId="4" fontId="3" fillId="3" borderId="0" xfId="0" applyNumberFormat="1" applyFont="1" applyFill="1" applyAlignment="1">
      <alignment horizontal="center"/>
    </xf>
    <xf numFmtId="0" fontId="8" fillId="0" borderId="0" xfId="0" applyFont="1" applyAlignment="1">
      <alignment horizontal="left" wrapText="1" indent="2"/>
    </xf>
    <xf numFmtId="0" fontId="3" fillId="6"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7" borderId="4" xfId="0" applyFont="1" applyFill="1" applyBorder="1" applyAlignment="1">
      <alignment horizontal="center" vertical="center" wrapText="1"/>
    </xf>
    <xf numFmtId="170" fontId="3" fillId="6" borderId="2" xfId="0" applyNumberFormat="1" applyFont="1" applyFill="1" applyBorder="1" applyAlignment="1">
      <alignment horizontal="left" vertical="center" wrapText="1" indent="2"/>
    </xf>
    <xf numFmtId="170" fontId="3" fillId="6" borderId="3" xfId="0" applyNumberFormat="1" applyFont="1" applyFill="1" applyBorder="1" applyAlignment="1">
      <alignment horizontal="left" vertical="center" wrapText="1" indent="2"/>
    </xf>
    <xf numFmtId="170" fontId="3" fillId="6" borderId="4" xfId="0" applyNumberFormat="1" applyFont="1" applyFill="1" applyBorder="1" applyAlignment="1">
      <alignment horizontal="left" vertical="center" wrapText="1" indent="2"/>
    </xf>
  </cellXfs>
  <cellStyles count="3">
    <cellStyle name="Comma" xfId="1" builtinId="3"/>
    <cellStyle name="Normal" xfId="0" builtinId="0"/>
    <cellStyle name="Percent" xfId="2"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D050C-0978-47D8-B66A-BBF9D3783D1A}">
  <dimension ref="B2:C32"/>
  <sheetViews>
    <sheetView showGridLines="0" tabSelected="1" zoomScale="85" zoomScaleNormal="85" workbookViewId="0"/>
  </sheetViews>
  <sheetFormatPr defaultRowHeight="15"/>
  <cols>
    <col min="1" max="1" width="5" customWidth="1"/>
    <col min="2" max="2" width="11.42578125" customWidth="1"/>
    <col min="3" max="3" width="230.140625" customWidth="1"/>
  </cols>
  <sheetData>
    <row r="2" spans="2:3" ht="165" customHeight="1">
      <c r="B2" s="185" t="s">
        <v>0</v>
      </c>
      <c r="C2" s="185"/>
    </row>
    <row r="4" spans="2:3">
      <c r="B4" s="2" t="s">
        <v>1</v>
      </c>
    </row>
    <row r="5" spans="2:3">
      <c r="B5" t="s">
        <v>2</v>
      </c>
      <c r="C5" t="s">
        <v>3</v>
      </c>
    </row>
    <row r="6" spans="2:3">
      <c r="B6" t="s">
        <v>4</v>
      </c>
      <c r="C6" t="s">
        <v>5</v>
      </c>
    </row>
    <row r="7" spans="2:3">
      <c r="B7" t="s">
        <v>6</v>
      </c>
      <c r="C7" t="s">
        <v>7</v>
      </c>
    </row>
    <row r="8" spans="2:3">
      <c r="B8" t="s">
        <v>8</v>
      </c>
      <c r="C8" t="s">
        <v>9</v>
      </c>
    </row>
    <row r="10" spans="2:3">
      <c r="B10" s="2" t="s">
        <v>10</v>
      </c>
    </row>
    <row r="11" spans="2:3">
      <c r="B11" t="s">
        <v>11</v>
      </c>
    </row>
    <row r="12" spans="2:3">
      <c r="B12" t="s">
        <v>12</v>
      </c>
    </row>
    <row r="13" spans="2:3">
      <c r="B13" s="171" t="s">
        <v>13</v>
      </c>
    </row>
    <row r="14" spans="2:3">
      <c r="B14" t="s">
        <v>14</v>
      </c>
    </row>
    <row r="15" spans="2:3">
      <c r="B15" s="171" t="s">
        <v>15</v>
      </c>
    </row>
    <row r="16" spans="2:3">
      <c r="B16" t="s">
        <v>16</v>
      </c>
    </row>
    <row r="17" spans="2:2">
      <c r="B17" s="171" t="s">
        <v>17</v>
      </c>
    </row>
    <row r="18" spans="2:2">
      <c r="B18" s="171"/>
    </row>
    <row r="19" spans="2:2">
      <c r="B19" s="2" t="s">
        <v>18</v>
      </c>
    </row>
    <row r="20" spans="2:2">
      <c r="B20" t="s">
        <v>19</v>
      </c>
    </row>
    <row r="21" spans="2:2">
      <c r="B21" t="s">
        <v>20</v>
      </c>
    </row>
    <row r="22" spans="2:2">
      <c r="B22" t="s">
        <v>21</v>
      </c>
    </row>
    <row r="23" spans="2:2">
      <c r="B23" t="s">
        <v>22</v>
      </c>
    </row>
    <row r="24" spans="2:2">
      <c r="B24" t="s">
        <v>23</v>
      </c>
    </row>
    <row r="25" spans="2:2">
      <c r="B25" t="s">
        <v>24</v>
      </c>
    </row>
    <row r="26" spans="2:2">
      <c r="B26" t="s">
        <v>25</v>
      </c>
    </row>
    <row r="27" spans="2:2">
      <c r="B27" t="s">
        <v>26</v>
      </c>
    </row>
    <row r="29" spans="2:2">
      <c r="B29" s="2" t="s">
        <v>27</v>
      </c>
    </row>
    <row r="30" spans="2:2">
      <c r="B30" t="s">
        <v>28</v>
      </c>
    </row>
    <row r="31" spans="2:2">
      <c r="B31" t="s">
        <v>29</v>
      </c>
    </row>
    <row r="32" spans="2:2">
      <c r="B32" t="s">
        <v>30</v>
      </c>
    </row>
  </sheetData>
  <mergeCells count="1">
    <mergeCell ref="B2:C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9C0F2-22E8-490F-AA60-722E64A1AF96}">
  <dimension ref="B1:V159"/>
  <sheetViews>
    <sheetView zoomScale="85" zoomScaleNormal="85" workbookViewId="0">
      <pane ySplit="3" topLeftCell="A4" activePane="bottomLeft" state="frozen"/>
      <selection pane="bottomLeft"/>
    </sheetView>
  </sheetViews>
  <sheetFormatPr defaultRowHeight="15"/>
  <cols>
    <col min="1" max="1" width="4.28515625" customWidth="1"/>
    <col min="2" max="2" width="19.42578125" bestFit="1" customWidth="1"/>
    <col min="3" max="3" width="13.42578125" bestFit="1" customWidth="1"/>
    <col min="4" max="4" width="10.42578125" bestFit="1" customWidth="1"/>
    <col min="5" max="5" width="31.5703125" bestFit="1" customWidth="1"/>
    <col min="6" max="6" width="11.5703125" bestFit="1" customWidth="1"/>
    <col min="7" max="7" width="12.85546875" customWidth="1"/>
    <col min="8" max="8" width="20.7109375" bestFit="1" customWidth="1"/>
    <col min="9" max="9" width="5.28515625" customWidth="1"/>
    <col min="10" max="10" width="19.42578125" bestFit="1" customWidth="1"/>
    <col min="11" max="11" width="23.7109375" bestFit="1" customWidth="1"/>
    <col min="12" max="12" width="5.5703125" customWidth="1"/>
    <col min="13" max="13" width="12.42578125" bestFit="1" customWidth="1"/>
    <col min="14" max="14" width="8.85546875" bestFit="1" customWidth="1"/>
    <col min="15" max="15" width="9.85546875" bestFit="1" customWidth="1"/>
    <col min="16" max="16" width="8.85546875" bestFit="1" customWidth="1"/>
    <col min="17" max="17" width="20.28515625" style="72" customWidth="1"/>
    <col min="18" max="18" width="5.28515625" customWidth="1"/>
    <col min="19" max="19" width="11.85546875" bestFit="1" customWidth="1"/>
    <col min="20" max="20" width="13.42578125" customWidth="1"/>
    <col min="21" max="21" width="13.140625" customWidth="1"/>
  </cols>
  <sheetData>
    <row r="1" spans="2:21">
      <c r="Q1"/>
    </row>
    <row r="2" spans="2:21" s="9" customFormat="1">
      <c r="B2" s="8" t="s">
        <v>31</v>
      </c>
      <c r="J2" s="8" t="s">
        <v>32</v>
      </c>
      <c r="M2" s="8" t="s">
        <v>33</v>
      </c>
      <c r="Q2" s="122"/>
    </row>
    <row r="3" spans="2:21" s="2" customFormat="1">
      <c r="B3" s="2" t="s">
        <v>34</v>
      </c>
      <c r="C3" s="2" t="s">
        <v>35</v>
      </c>
      <c r="D3" s="2" t="s">
        <v>36</v>
      </c>
      <c r="E3" s="2" t="s">
        <v>37</v>
      </c>
      <c r="F3" s="7" t="s">
        <v>38</v>
      </c>
      <c r="G3" s="7" t="s">
        <v>39</v>
      </c>
      <c r="H3" s="7" t="s">
        <v>40</v>
      </c>
      <c r="J3" s="2" t="s">
        <v>34</v>
      </c>
      <c r="K3" s="2" t="s">
        <v>41</v>
      </c>
      <c r="M3" s="14" t="s">
        <v>42</v>
      </c>
      <c r="N3" s="14" t="s">
        <v>43</v>
      </c>
      <c r="O3" s="14" t="s">
        <v>44</v>
      </c>
      <c r="P3" s="14" t="s">
        <v>45</v>
      </c>
      <c r="Q3" s="172" t="s">
        <v>46</v>
      </c>
      <c r="S3" s="7" t="s">
        <v>47</v>
      </c>
      <c r="T3" s="7" t="s">
        <v>48</v>
      </c>
      <c r="U3" s="7" t="s">
        <v>49</v>
      </c>
    </row>
    <row r="4" spans="2:21">
      <c r="B4" t="s">
        <v>50</v>
      </c>
      <c r="C4" t="s">
        <v>51</v>
      </c>
      <c r="D4" t="s">
        <v>52</v>
      </c>
      <c r="E4" t="s">
        <v>53</v>
      </c>
      <c r="F4" s="6" t="s">
        <v>54</v>
      </c>
      <c r="G4" s="6" t="s">
        <v>55</v>
      </c>
      <c r="H4" s="6" t="s">
        <v>56</v>
      </c>
      <c r="J4" t="s">
        <v>57</v>
      </c>
      <c r="K4">
        <v>0.45</v>
      </c>
      <c r="M4" s="4">
        <v>2025</v>
      </c>
      <c r="N4" s="4">
        <v>35</v>
      </c>
      <c r="O4" s="4">
        <v>15</v>
      </c>
      <c r="P4" s="4" t="s">
        <v>58</v>
      </c>
      <c r="Q4" s="70">
        <v>-1369757.7340021499</v>
      </c>
      <c r="S4" s="6" t="s">
        <v>58</v>
      </c>
      <c r="T4" s="87">
        <f>AVERAGEIF(P:P,S4,Q:Q)</f>
        <v>-1364798.0052002803</v>
      </c>
      <c r="U4" s="88">
        <f>T4/$T$7</f>
        <v>0.53486847712396424</v>
      </c>
    </row>
    <row r="5" spans="2:21">
      <c r="B5" t="s">
        <v>54</v>
      </c>
      <c r="C5" t="s">
        <v>51</v>
      </c>
      <c r="D5" t="s">
        <v>52</v>
      </c>
      <c r="E5" t="s">
        <v>59</v>
      </c>
      <c r="F5" s="6" t="s">
        <v>54</v>
      </c>
      <c r="G5" s="6" t="s">
        <v>55</v>
      </c>
      <c r="H5" s="6" t="s">
        <v>56</v>
      </c>
      <c r="J5" t="s">
        <v>60</v>
      </c>
      <c r="K5">
        <v>0.6</v>
      </c>
      <c r="M5" s="4">
        <v>2025</v>
      </c>
      <c r="N5" s="4">
        <v>35</v>
      </c>
      <c r="O5" s="4">
        <v>15</v>
      </c>
      <c r="P5" s="4" t="s">
        <v>52</v>
      </c>
      <c r="Q5" s="70">
        <v>-283889.17942275002</v>
      </c>
      <c r="S5" s="6" t="s">
        <v>52</v>
      </c>
      <c r="T5" s="87">
        <f t="shared" ref="T5:T6" si="0">AVERAGEIF(P:P,S5,Q:Q)</f>
        <v>-268370.51565320272</v>
      </c>
      <c r="U5" s="88">
        <f>T5/$T$7</f>
        <v>0.10517521894482622</v>
      </c>
    </row>
    <row r="6" spans="2:21">
      <c r="B6" t="s">
        <v>60</v>
      </c>
      <c r="C6" t="s">
        <v>51</v>
      </c>
      <c r="D6" t="s">
        <v>58</v>
      </c>
      <c r="E6" t="s">
        <v>61</v>
      </c>
      <c r="F6" s="6" t="s">
        <v>60</v>
      </c>
      <c r="G6" s="6" t="s">
        <v>62</v>
      </c>
      <c r="H6" s="6" t="s">
        <v>63</v>
      </c>
      <c r="J6" t="s">
        <v>54</v>
      </c>
      <c r="K6">
        <v>0.47</v>
      </c>
      <c r="M6" s="4">
        <v>2025</v>
      </c>
      <c r="N6" s="4">
        <v>35</v>
      </c>
      <c r="O6" s="4">
        <v>15</v>
      </c>
      <c r="P6" s="4" t="s">
        <v>51</v>
      </c>
      <c r="Q6" s="70">
        <v>-978065.55276823998</v>
      </c>
      <c r="S6" s="6" t="s">
        <v>51</v>
      </c>
      <c r="T6" s="87">
        <f t="shared" si="0"/>
        <v>-918483.07869286044</v>
      </c>
      <c r="U6" s="88">
        <f>T6/$T$7</f>
        <v>0.35995630393120948</v>
      </c>
    </row>
    <row r="7" spans="2:21">
      <c r="B7" t="s">
        <v>57</v>
      </c>
      <c r="C7" t="s">
        <v>58</v>
      </c>
      <c r="D7" t="s">
        <v>52</v>
      </c>
      <c r="E7" t="s">
        <v>64</v>
      </c>
      <c r="F7" s="6" t="s">
        <v>57</v>
      </c>
      <c r="G7" s="6" t="s">
        <v>65</v>
      </c>
      <c r="H7" s="6" t="s">
        <v>66</v>
      </c>
      <c r="J7" t="s">
        <v>50</v>
      </c>
      <c r="K7">
        <v>0.89</v>
      </c>
      <c r="M7" s="4">
        <v>2025</v>
      </c>
      <c r="N7" s="4">
        <v>36</v>
      </c>
      <c r="O7" s="4">
        <v>14</v>
      </c>
      <c r="P7" s="4" t="s">
        <v>58</v>
      </c>
      <c r="Q7" s="70">
        <v>-1371304.1203473001</v>
      </c>
      <c r="S7" s="7" t="s">
        <v>67</v>
      </c>
      <c r="T7" s="89">
        <f>SUM(T4:T6)</f>
        <v>-2551651.5995463436</v>
      </c>
      <c r="U7" s="6"/>
    </row>
    <row r="8" spans="2:21">
      <c r="M8" s="4">
        <v>2025</v>
      </c>
      <c r="N8" s="4">
        <v>36</v>
      </c>
      <c r="O8" s="4">
        <v>14</v>
      </c>
      <c r="P8" s="4" t="s">
        <v>52</v>
      </c>
      <c r="Q8" s="70">
        <v>-275994.26298604999</v>
      </c>
    </row>
    <row r="9" spans="2:21">
      <c r="M9" s="4">
        <v>2025</v>
      </c>
      <c r="N9" s="4">
        <v>36</v>
      </c>
      <c r="O9" s="4">
        <v>14</v>
      </c>
      <c r="P9" s="4" t="s">
        <v>51</v>
      </c>
      <c r="Q9" s="70">
        <v>-937681.44565668004</v>
      </c>
    </row>
    <row r="10" spans="2:21">
      <c r="M10" s="4">
        <v>2025</v>
      </c>
      <c r="N10" s="4">
        <v>37</v>
      </c>
      <c r="O10" s="4">
        <v>15</v>
      </c>
      <c r="P10" s="4" t="s">
        <v>58</v>
      </c>
      <c r="Q10" s="70">
        <v>-1322120.30843537</v>
      </c>
    </row>
    <row r="11" spans="2:21">
      <c r="M11" s="4">
        <v>2025</v>
      </c>
      <c r="N11" s="4">
        <v>37</v>
      </c>
      <c r="O11" s="4">
        <v>15</v>
      </c>
      <c r="P11" s="4" t="s">
        <v>52</v>
      </c>
      <c r="Q11" s="70">
        <v>-254689.28995106</v>
      </c>
    </row>
    <row r="12" spans="2:21">
      <c r="M12" s="4">
        <v>2025</v>
      </c>
      <c r="N12" s="4">
        <v>37</v>
      </c>
      <c r="O12" s="4">
        <v>15</v>
      </c>
      <c r="P12" s="4" t="s">
        <v>51</v>
      </c>
      <c r="Q12" s="70">
        <v>-900119.25685431994</v>
      </c>
    </row>
    <row r="13" spans="2:21">
      <c r="M13" s="4">
        <v>2025</v>
      </c>
      <c r="N13" s="4">
        <v>38</v>
      </c>
      <c r="O13" s="4">
        <v>13</v>
      </c>
      <c r="P13" s="4" t="s">
        <v>58</v>
      </c>
      <c r="Q13" s="70">
        <v>-1272038.46533114</v>
      </c>
    </row>
    <row r="14" spans="2:21">
      <c r="M14" s="4">
        <v>2025</v>
      </c>
      <c r="N14" s="4">
        <v>38</v>
      </c>
      <c r="O14" s="4">
        <v>13</v>
      </c>
      <c r="P14" s="4" t="s">
        <v>52</v>
      </c>
      <c r="Q14" s="70">
        <v>-252861.76914227</v>
      </c>
    </row>
    <row r="15" spans="2:21">
      <c r="M15" s="4">
        <v>2025</v>
      </c>
      <c r="N15" s="4">
        <v>38</v>
      </c>
      <c r="O15" s="4">
        <v>13</v>
      </c>
      <c r="P15" s="4" t="s">
        <v>51</v>
      </c>
      <c r="Q15" s="70">
        <v>-860335.58222415997</v>
      </c>
    </row>
    <row r="16" spans="2:21">
      <c r="M16" s="4">
        <v>2025</v>
      </c>
      <c r="N16" s="4">
        <v>39</v>
      </c>
      <c r="O16" s="4">
        <v>14</v>
      </c>
      <c r="P16" s="4" t="s">
        <v>58</v>
      </c>
      <c r="Q16" s="70">
        <v>-1281050.6482428799</v>
      </c>
    </row>
    <row r="17" spans="9:20">
      <c r="M17" s="4">
        <v>2025</v>
      </c>
      <c r="N17" s="4">
        <v>39</v>
      </c>
      <c r="O17" s="4">
        <v>14</v>
      </c>
      <c r="P17" s="4" t="s">
        <v>52</v>
      </c>
      <c r="Q17" s="70">
        <v>-258031.47376287999</v>
      </c>
      <c r="T17" s="2"/>
    </row>
    <row r="18" spans="9:20">
      <c r="M18" s="4">
        <v>2025</v>
      </c>
      <c r="N18" s="4">
        <v>39</v>
      </c>
      <c r="O18" s="4">
        <v>14</v>
      </c>
      <c r="P18" s="4" t="s">
        <v>51</v>
      </c>
      <c r="Q18" s="70">
        <v>-878553.59573864006</v>
      </c>
    </row>
    <row r="19" spans="9:20">
      <c r="M19" s="4">
        <v>2025</v>
      </c>
      <c r="N19" s="4">
        <v>40</v>
      </c>
      <c r="O19" s="4">
        <v>14</v>
      </c>
      <c r="P19" s="4" t="s">
        <v>58</v>
      </c>
      <c r="Q19" s="70">
        <v>-1269972.39375177</v>
      </c>
    </row>
    <row r="20" spans="9:20">
      <c r="M20" s="4">
        <v>2025</v>
      </c>
      <c r="N20" s="4">
        <v>40</v>
      </c>
      <c r="O20" s="4">
        <v>14</v>
      </c>
      <c r="P20" s="4" t="s">
        <v>52</v>
      </c>
      <c r="Q20" s="70">
        <v>-251087.85406694</v>
      </c>
    </row>
    <row r="21" spans="9:20">
      <c r="M21" s="4">
        <v>2025</v>
      </c>
      <c r="N21" s="4">
        <v>40</v>
      </c>
      <c r="O21" s="4">
        <v>14</v>
      </c>
      <c r="P21" s="4" t="s">
        <v>51</v>
      </c>
      <c r="Q21" s="70">
        <v>-862053.29183612997</v>
      </c>
    </row>
    <row r="22" spans="9:20">
      <c r="M22" s="4">
        <v>2025</v>
      </c>
      <c r="N22" s="4">
        <v>41</v>
      </c>
      <c r="O22" s="4">
        <v>16</v>
      </c>
      <c r="P22" s="4" t="s">
        <v>58</v>
      </c>
      <c r="Q22" s="70">
        <v>-1265784.7250985501</v>
      </c>
    </row>
    <row r="23" spans="9:20">
      <c r="M23" s="4">
        <v>2025</v>
      </c>
      <c r="N23" s="4">
        <v>41</v>
      </c>
      <c r="O23" s="4">
        <v>16</v>
      </c>
      <c r="P23" s="4" t="s">
        <v>52</v>
      </c>
      <c r="Q23" s="70">
        <v>-238096.88536524001</v>
      </c>
    </row>
    <row r="24" spans="9:20">
      <c r="M24" s="4">
        <v>2025</v>
      </c>
      <c r="N24" s="4">
        <v>41</v>
      </c>
      <c r="O24" s="4">
        <v>16</v>
      </c>
      <c r="P24" s="4" t="s">
        <v>51</v>
      </c>
      <c r="Q24" s="70">
        <v>-822425.20022175997</v>
      </c>
    </row>
    <row r="25" spans="9:20">
      <c r="M25" s="4">
        <v>2025</v>
      </c>
      <c r="N25" s="4">
        <v>42</v>
      </c>
      <c r="O25" s="4">
        <v>16</v>
      </c>
      <c r="P25" s="4" t="s">
        <v>58</v>
      </c>
      <c r="Q25" s="70">
        <v>-1272572.0533368101</v>
      </c>
    </row>
    <row r="26" spans="9:20">
      <c r="M26" s="4">
        <v>2025</v>
      </c>
      <c r="N26" s="4">
        <v>42</v>
      </c>
      <c r="O26" s="4">
        <v>16</v>
      </c>
      <c r="P26" s="4" t="s">
        <v>52</v>
      </c>
      <c r="Q26" s="70">
        <v>-238805.01209443001</v>
      </c>
    </row>
    <row r="27" spans="9:20">
      <c r="M27" s="4">
        <v>2025</v>
      </c>
      <c r="N27" s="4">
        <v>42</v>
      </c>
      <c r="O27" s="4">
        <v>16</v>
      </c>
      <c r="P27" s="4" t="s">
        <v>51</v>
      </c>
      <c r="Q27" s="70">
        <v>-835095.87443750002</v>
      </c>
    </row>
    <row r="28" spans="9:20">
      <c r="M28" s="4">
        <v>2025</v>
      </c>
      <c r="N28" s="4">
        <v>43</v>
      </c>
      <c r="O28" s="4">
        <v>15</v>
      </c>
      <c r="P28" s="4" t="s">
        <v>58</v>
      </c>
      <c r="Q28" s="70">
        <v>-1299391.60195418</v>
      </c>
    </row>
    <row r="29" spans="9:20">
      <c r="M29" s="4">
        <v>2025</v>
      </c>
      <c r="N29" s="4">
        <v>43</v>
      </c>
      <c r="O29" s="4">
        <v>15</v>
      </c>
      <c r="P29" s="4" t="s">
        <v>52</v>
      </c>
      <c r="Q29" s="70">
        <v>-245833.46424313</v>
      </c>
    </row>
    <row r="30" spans="9:20">
      <c r="M30" s="4">
        <v>2025</v>
      </c>
      <c r="N30" s="4">
        <v>43</v>
      </c>
      <c r="O30" s="4">
        <v>15</v>
      </c>
      <c r="P30" s="4" t="s">
        <v>51</v>
      </c>
      <c r="Q30" s="70">
        <v>-841883.83012833004</v>
      </c>
    </row>
    <row r="31" spans="9:20">
      <c r="M31" s="4">
        <v>2025</v>
      </c>
      <c r="N31" s="4">
        <v>44</v>
      </c>
      <c r="O31" s="4">
        <v>17</v>
      </c>
      <c r="P31" s="4" t="s">
        <v>58</v>
      </c>
      <c r="Q31" s="70">
        <v>-1254836.4815420101</v>
      </c>
    </row>
    <row r="32" spans="9:20">
      <c r="I32" s="4"/>
      <c r="J32" s="4"/>
      <c r="K32" s="4"/>
      <c r="M32" s="4">
        <v>2025</v>
      </c>
      <c r="N32" s="4">
        <v>44</v>
      </c>
      <c r="O32" s="4">
        <v>17</v>
      </c>
      <c r="P32" s="4" t="s">
        <v>52</v>
      </c>
      <c r="Q32" s="71">
        <v>-236964.70999365</v>
      </c>
    </row>
    <row r="33" spans="3:22">
      <c r="I33" s="4"/>
      <c r="J33" s="4"/>
      <c r="K33" s="4"/>
      <c r="M33" s="4">
        <v>2025</v>
      </c>
      <c r="N33" s="4">
        <v>44</v>
      </c>
      <c r="O33" s="4">
        <v>17</v>
      </c>
      <c r="P33" s="4" t="s">
        <v>51</v>
      </c>
      <c r="Q33" s="71">
        <v>-849202.03755769995</v>
      </c>
    </row>
    <row r="34" spans="3:22">
      <c r="I34" s="4"/>
      <c r="J34" s="4"/>
      <c r="K34" s="4"/>
      <c r="M34" s="4">
        <v>2025</v>
      </c>
      <c r="N34" s="4">
        <v>45</v>
      </c>
      <c r="O34" s="4">
        <v>15</v>
      </c>
      <c r="P34" s="4" t="s">
        <v>58</v>
      </c>
      <c r="Q34" s="71">
        <v>-1289379.2050332199</v>
      </c>
    </row>
    <row r="35" spans="3:22">
      <c r="I35" s="4"/>
      <c r="J35" s="4"/>
      <c r="K35" s="4"/>
      <c r="M35" s="4">
        <v>2025</v>
      </c>
      <c r="N35" s="4">
        <v>45</v>
      </c>
      <c r="O35" s="4">
        <v>15</v>
      </c>
      <c r="P35" s="4" t="s">
        <v>52</v>
      </c>
      <c r="Q35" s="71">
        <v>-245862.51890296</v>
      </c>
    </row>
    <row r="36" spans="3:22">
      <c r="I36" s="4"/>
      <c r="J36" s="4"/>
      <c r="K36" s="4"/>
      <c r="M36" s="4">
        <v>2025</v>
      </c>
      <c r="N36" s="4">
        <v>45</v>
      </c>
      <c r="O36" s="4">
        <v>15</v>
      </c>
      <c r="P36" s="4" t="s">
        <v>51</v>
      </c>
      <c r="Q36" s="71">
        <v>-835268.30437121005</v>
      </c>
    </row>
    <row r="37" spans="3:22">
      <c r="C37" s="4"/>
      <c r="I37" s="4"/>
      <c r="J37" s="4"/>
      <c r="K37" s="4"/>
      <c r="M37" s="4">
        <v>2025</v>
      </c>
      <c r="N37" s="4">
        <v>46</v>
      </c>
      <c r="O37" s="4">
        <v>15</v>
      </c>
      <c r="P37" s="4" t="s">
        <v>58</v>
      </c>
      <c r="Q37" s="71">
        <v>-1249201.24009242</v>
      </c>
    </row>
    <row r="38" spans="3:22">
      <c r="C38" s="4"/>
      <c r="I38" s="4"/>
      <c r="J38" s="4"/>
      <c r="K38" s="4"/>
      <c r="M38" s="4">
        <v>2025</v>
      </c>
      <c r="N38" s="4">
        <v>46</v>
      </c>
      <c r="O38" s="4">
        <v>15</v>
      </c>
      <c r="P38" s="4" t="s">
        <v>52</v>
      </c>
      <c r="Q38" s="71">
        <v>-238818.17607572</v>
      </c>
      <c r="R38" s="3"/>
      <c r="T38" s="3"/>
      <c r="U38" s="3"/>
      <c r="V38" s="3"/>
    </row>
    <row r="39" spans="3:22">
      <c r="C39" s="4"/>
      <c r="I39" s="4"/>
      <c r="J39" s="4"/>
      <c r="K39" s="4"/>
      <c r="M39" s="4">
        <v>2025</v>
      </c>
      <c r="N39" s="4">
        <v>46</v>
      </c>
      <c r="O39" s="4">
        <v>15</v>
      </c>
      <c r="P39" s="4" t="s">
        <v>51</v>
      </c>
      <c r="Q39" s="71">
        <v>-854045.72114076</v>
      </c>
      <c r="R39" s="3"/>
      <c r="T39" s="3"/>
      <c r="U39" s="3"/>
      <c r="V39" s="3"/>
    </row>
    <row r="40" spans="3:22">
      <c r="C40" s="4"/>
      <c r="I40" s="4"/>
      <c r="J40" s="4"/>
      <c r="K40" s="4"/>
      <c r="M40" s="4">
        <v>2025</v>
      </c>
      <c r="N40" s="4">
        <v>47</v>
      </c>
      <c r="O40" s="4">
        <v>14</v>
      </c>
      <c r="P40" s="4" t="s">
        <v>58</v>
      </c>
      <c r="Q40" s="71">
        <v>-1282330.0712385699</v>
      </c>
      <c r="R40" s="3"/>
      <c r="T40" s="3"/>
      <c r="U40" s="3"/>
      <c r="V40" s="3"/>
    </row>
    <row r="41" spans="3:22">
      <c r="C41" s="4"/>
      <c r="I41" s="4"/>
      <c r="J41" s="4"/>
      <c r="K41" s="4"/>
      <c r="M41" s="4">
        <v>2025</v>
      </c>
      <c r="N41" s="4">
        <v>47</v>
      </c>
      <c r="O41" s="4">
        <v>14</v>
      </c>
      <c r="P41" s="4" t="s">
        <v>52</v>
      </c>
      <c r="Q41" s="70">
        <v>-245324.09035722999</v>
      </c>
      <c r="R41" s="3"/>
      <c r="T41" s="3"/>
      <c r="U41" s="3"/>
      <c r="V41" s="3"/>
    </row>
    <row r="42" spans="3:22">
      <c r="C42" s="4"/>
      <c r="I42" s="4"/>
      <c r="J42" s="4"/>
      <c r="K42" s="4"/>
      <c r="M42" s="4">
        <v>2025</v>
      </c>
      <c r="N42" s="4">
        <v>47</v>
      </c>
      <c r="O42" s="4">
        <v>14</v>
      </c>
      <c r="P42" s="4" t="s">
        <v>51</v>
      </c>
      <c r="Q42" s="70">
        <v>-828920.62175018003</v>
      </c>
      <c r="R42" s="3"/>
      <c r="T42" s="3"/>
      <c r="U42" s="3"/>
      <c r="V42" s="3"/>
    </row>
    <row r="43" spans="3:22">
      <c r="C43" s="4"/>
      <c r="I43" s="4"/>
      <c r="J43" s="4"/>
      <c r="K43" s="4"/>
      <c r="M43" s="4">
        <v>2025</v>
      </c>
      <c r="N43" s="4">
        <v>48</v>
      </c>
      <c r="O43" s="4">
        <v>15</v>
      </c>
      <c r="P43" s="4" t="s">
        <v>58</v>
      </c>
      <c r="Q43" s="70">
        <v>-1366181.1683406001</v>
      </c>
      <c r="R43" s="3"/>
      <c r="T43" s="3"/>
      <c r="U43" s="3"/>
      <c r="V43" s="3"/>
    </row>
    <row r="44" spans="3:22">
      <c r="C44" s="4"/>
      <c r="I44" s="4"/>
      <c r="J44" s="4"/>
      <c r="K44" s="4"/>
      <c r="M44" s="4">
        <v>2025</v>
      </c>
      <c r="N44" s="4">
        <v>48</v>
      </c>
      <c r="O44" s="4">
        <v>15</v>
      </c>
      <c r="P44" s="4" t="s">
        <v>52</v>
      </c>
      <c r="Q44" s="70">
        <v>-249456.50039547001</v>
      </c>
      <c r="R44" s="3"/>
      <c r="T44" s="3"/>
      <c r="U44" s="3"/>
      <c r="V44" s="3"/>
    </row>
    <row r="45" spans="3:22">
      <c r="C45" s="4"/>
      <c r="I45" s="4"/>
      <c r="J45" s="4"/>
      <c r="K45" s="4"/>
      <c r="M45" s="4">
        <v>2025</v>
      </c>
      <c r="N45" s="4">
        <v>48</v>
      </c>
      <c r="O45" s="4">
        <v>15</v>
      </c>
      <c r="P45" s="4" t="s">
        <v>51</v>
      </c>
      <c r="Q45" s="70">
        <v>-830203.62859265006</v>
      </c>
      <c r="R45" s="3"/>
      <c r="T45" s="3"/>
      <c r="U45" s="3"/>
      <c r="V45" s="3"/>
    </row>
    <row r="46" spans="3:22">
      <c r="C46" s="4"/>
      <c r="I46" s="4"/>
      <c r="J46" s="4"/>
      <c r="K46" s="4"/>
      <c r="M46" s="4">
        <v>2025</v>
      </c>
      <c r="N46" s="4">
        <v>49</v>
      </c>
      <c r="O46" s="4">
        <v>15</v>
      </c>
      <c r="P46" s="4" t="s">
        <v>58</v>
      </c>
      <c r="Q46" s="70">
        <v>-1359387.6512206199</v>
      </c>
      <c r="R46" s="3"/>
      <c r="T46" s="3"/>
      <c r="U46" s="3"/>
      <c r="V46" s="3"/>
    </row>
    <row r="47" spans="3:22">
      <c r="I47" s="4"/>
      <c r="J47" s="4"/>
      <c r="K47" s="4"/>
      <c r="M47" s="4">
        <v>2025</v>
      </c>
      <c r="N47" s="4">
        <v>49</v>
      </c>
      <c r="O47" s="4">
        <v>15</v>
      </c>
      <c r="P47" s="4" t="s">
        <v>52</v>
      </c>
      <c r="Q47" s="70">
        <v>-248691.06710705001</v>
      </c>
    </row>
    <row r="48" spans="3:22">
      <c r="I48" s="4"/>
      <c r="J48" s="4"/>
      <c r="K48" s="4"/>
      <c r="M48" s="4">
        <v>2025</v>
      </c>
      <c r="N48" s="4">
        <v>49</v>
      </c>
      <c r="O48" s="4">
        <v>15</v>
      </c>
      <c r="P48" s="4" t="s">
        <v>51</v>
      </c>
      <c r="Q48" s="70">
        <v>-880047.74872405</v>
      </c>
    </row>
    <row r="49" spans="9:17">
      <c r="I49" s="4"/>
      <c r="J49" s="4"/>
      <c r="K49" s="4"/>
      <c r="M49" s="4">
        <v>2025</v>
      </c>
      <c r="N49" s="4">
        <v>50</v>
      </c>
      <c r="O49" s="4">
        <v>15</v>
      </c>
      <c r="P49" s="4" t="s">
        <v>58</v>
      </c>
      <c r="Q49" s="70">
        <v>-1333312.58631501</v>
      </c>
    </row>
    <row r="50" spans="9:17">
      <c r="I50" s="4"/>
      <c r="J50" s="4"/>
      <c r="K50" s="4"/>
      <c r="M50" s="4">
        <v>2025</v>
      </c>
      <c r="N50" s="4">
        <v>50</v>
      </c>
      <c r="O50" s="4">
        <v>15</v>
      </c>
      <c r="P50" s="4" t="s">
        <v>52</v>
      </c>
      <c r="Q50" s="70">
        <v>-272398.74890655</v>
      </c>
    </row>
    <row r="51" spans="9:17">
      <c r="I51" s="4"/>
      <c r="J51" s="4"/>
      <c r="K51" s="4"/>
      <c r="M51" s="4">
        <v>2025</v>
      </c>
      <c r="N51" s="4">
        <v>50</v>
      </c>
      <c r="O51" s="4">
        <v>15</v>
      </c>
      <c r="P51" s="4" t="s">
        <v>51</v>
      </c>
      <c r="Q51" s="70">
        <v>-853829.58888745005</v>
      </c>
    </row>
    <row r="52" spans="9:17">
      <c r="I52" s="4"/>
      <c r="J52" s="4"/>
      <c r="K52" s="4"/>
      <c r="M52" s="4">
        <v>2025</v>
      </c>
      <c r="N52" s="4">
        <v>51</v>
      </c>
      <c r="O52" s="4">
        <v>19</v>
      </c>
      <c r="P52" s="4" t="s">
        <v>58</v>
      </c>
      <c r="Q52" s="70">
        <v>-1425125.1585733499</v>
      </c>
    </row>
    <row r="53" spans="9:17">
      <c r="I53" s="4"/>
      <c r="J53" s="4"/>
      <c r="K53" s="4"/>
      <c r="M53" s="4">
        <v>2025</v>
      </c>
      <c r="N53" s="4">
        <v>51</v>
      </c>
      <c r="O53" s="4">
        <v>19</v>
      </c>
      <c r="P53" s="4" t="s">
        <v>52</v>
      </c>
      <c r="Q53" s="70">
        <v>-280118.29028005002</v>
      </c>
    </row>
    <row r="54" spans="9:17">
      <c r="I54" s="4"/>
      <c r="J54" s="4"/>
      <c r="K54" s="4"/>
      <c r="M54" s="4">
        <v>2025</v>
      </c>
      <c r="N54" s="4">
        <v>51</v>
      </c>
      <c r="O54" s="4">
        <v>19</v>
      </c>
      <c r="P54" s="4" t="s">
        <v>51</v>
      </c>
      <c r="Q54" s="70">
        <v>-898586.90091277997</v>
      </c>
    </row>
    <row r="55" spans="9:17">
      <c r="I55" s="4"/>
      <c r="J55" s="4"/>
      <c r="K55" s="4"/>
      <c r="M55" s="4">
        <v>2025</v>
      </c>
      <c r="N55" s="4">
        <v>52</v>
      </c>
      <c r="O55" s="4">
        <v>15</v>
      </c>
      <c r="P55" s="4" t="s">
        <v>58</v>
      </c>
      <c r="Q55" s="70">
        <v>-1306027.83577737</v>
      </c>
    </row>
    <row r="56" spans="9:17">
      <c r="I56" s="4"/>
      <c r="J56" s="4"/>
      <c r="K56" s="4"/>
      <c r="M56" s="4">
        <v>2025</v>
      </c>
      <c r="N56" s="4">
        <v>52</v>
      </c>
      <c r="O56" s="4">
        <v>15</v>
      </c>
      <c r="P56" s="4" t="s">
        <v>52</v>
      </c>
      <c r="Q56" s="70">
        <v>-234993.14956388</v>
      </c>
    </row>
    <row r="57" spans="9:17">
      <c r="I57" s="4"/>
      <c r="J57" s="4"/>
      <c r="K57" s="4"/>
      <c r="M57" s="4">
        <v>2025</v>
      </c>
      <c r="N57" s="4">
        <v>52</v>
      </c>
      <c r="O57" s="4">
        <v>15</v>
      </c>
      <c r="P57" s="4" t="s">
        <v>51</v>
      </c>
      <c r="Q57" s="70">
        <v>-746457.68549721001</v>
      </c>
    </row>
    <row r="58" spans="9:17">
      <c r="I58" s="4"/>
      <c r="J58" s="4"/>
      <c r="K58" s="4"/>
      <c r="M58" s="4">
        <v>2026</v>
      </c>
      <c r="N58" s="4">
        <v>1</v>
      </c>
      <c r="O58" s="4">
        <v>18</v>
      </c>
      <c r="P58" s="4" t="s">
        <v>58</v>
      </c>
      <c r="Q58" s="70">
        <v>-1189981.3209891999</v>
      </c>
    </row>
    <row r="59" spans="9:17">
      <c r="I59" s="4"/>
      <c r="J59" s="4"/>
      <c r="K59" s="4"/>
      <c r="M59" s="4">
        <v>2026</v>
      </c>
      <c r="N59" s="4">
        <v>1</v>
      </c>
      <c r="O59" s="4">
        <v>18</v>
      </c>
      <c r="P59" s="4" t="s">
        <v>52</v>
      </c>
      <c r="Q59" s="70">
        <v>-264673.27816356998</v>
      </c>
    </row>
    <row r="60" spans="9:17">
      <c r="I60" s="4"/>
      <c r="J60" s="4"/>
      <c r="K60" s="4"/>
      <c r="M60" s="4">
        <v>2026</v>
      </c>
      <c r="N60" s="4">
        <v>1</v>
      </c>
      <c r="O60" s="4">
        <v>18</v>
      </c>
      <c r="P60" s="4" t="s">
        <v>51</v>
      </c>
      <c r="Q60" s="70">
        <v>-791179.45523279998</v>
      </c>
    </row>
    <row r="61" spans="9:17">
      <c r="I61" s="4"/>
      <c r="J61" s="4"/>
      <c r="K61" s="4"/>
      <c r="M61" s="4">
        <v>2026</v>
      </c>
      <c r="N61" s="4">
        <v>2</v>
      </c>
      <c r="O61" s="4">
        <v>16</v>
      </c>
      <c r="P61" s="4" t="s">
        <v>58</v>
      </c>
      <c r="Q61" s="70">
        <v>-1503070.8594919699</v>
      </c>
    </row>
    <row r="62" spans="9:17">
      <c r="I62" s="4"/>
      <c r="J62" s="4"/>
      <c r="K62" s="4"/>
      <c r="M62" s="4">
        <v>2026</v>
      </c>
      <c r="N62" s="4">
        <v>2</v>
      </c>
      <c r="O62" s="4">
        <v>16</v>
      </c>
      <c r="P62" s="4" t="s">
        <v>52</v>
      </c>
      <c r="Q62" s="70">
        <v>-318522.73707143997</v>
      </c>
    </row>
    <row r="63" spans="9:17">
      <c r="I63" s="4"/>
      <c r="J63" s="4"/>
      <c r="K63" s="4"/>
      <c r="M63" s="4">
        <v>2026</v>
      </c>
      <c r="N63" s="4">
        <v>2</v>
      </c>
      <c r="O63" s="4">
        <v>16</v>
      </c>
      <c r="P63" s="4" t="s">
        <v>51</v>
      </c>
      <c r="Q63" s="70">
        <v>-949999.11726951005</v>
      </c>
    </row>
    <row r="64" spans="9:17">
      <c r="I64" s="4"/>
      <c r="J64" s="4"/>
      <c r="K64" s="4"/>
      <c r="M64" s="4">
        <v>2026</v>
      </c>
      <c r="N64" s="4">
        <v>3</v>
      </c>
      <c r="O64" s="4">
        <v>14</v>
      </c>
      <c r="P64" s="4" t="s">
        <v>58</v>
      </c>
      <c r="Q64" s="70">
        <v>-1339796.0355229699</v>
      </c>
    </row>
    <row r="65" spans="9:17">
      <c r="I65" s="4"/>
      <c r="J65" s="4"/>
      <c r="K65" s="4"/>
      <c r="M65" s="4">
        <v>2026</v>
      </c>
      <c r="N65" s="4">
        <v>3</v>
      </c>
      <c r="O65" s="4">
        <v>14</v>
      </c>
      <c r="P65" s="4" t="s">
        <v>52</v>
      </c>
      <c r="Q65" s="70">
        <v>-255484.18408542001</v>
      </c>
    </row>
    <row r="66" spans="9:17">
      <c r="I66" s="4"/>
      <c r="J66" s="4"/>
      <c r="K66" s="4"/>
      <c r="M66" s="4">
        <v>2026</v>
      </c>
      <c r="N66" s="4">
        <v>3</v>
      </c>
      <c r="O66" s="4">
        <v>14</v>
      </c>
      <c r="P66" s="4" t="s">
        <v>51</v>
      </c>
      <c r="Q66" s="70">
        <v>-844426.42580204003</v>
      </c>
    </row>
    <row r="67" spans="9:17">
      <c r="I67" s="4"/>
      <c r="J67" s="4"/>
      <c r="K67" s="4"/>
      <c r="M67" s="4">
        <v>2026</v>
      </c>
      <c r="N67" s="4">
        <v>4</v>
      </c>
      <c r="O67" s="4">
        <v>16</v>
      </c>
      <c r="P67" s="4" t="s">
        <v>58</v>
      </c>
      <c r="Q67" s="70">
        <v>-1303367.3856047799</v>
      </c>
    </row>
    <row r="68" spans="9:17">
      <c r="I68" s="4"/>
      <c r="J68" s="4"/>
      <c r="K68" s="4"/>
      <c r="M68" s="4">
        <v>2026</v>
      </c>
      <c r="N68" s="4">
        <v>4</v>
      </c>
      <c r="O68" s="4">
        <v>16</v>
      </c>
      <c r="P68" s="4" t="s">
        <v>52</v>
      </c>
      <c r="Q68" s="70">
        <v>-297234.99342854001</v>
      </c>
    </row>
    <row r="69" spans="9:17">
      <c r="I69" s="4"/>
      <c r="J69" s="4"/>
      <c r="K69" s="4"/>
      <c r="M69" s="4">
        <v>2026</v>
      </c>
      <c r="N69" s="4">
        <v>4</v>
      </c>
      <c r="O69" s="4">
        <v>16</v>
      </c>
      <c r="P69" s="4" t="s">
        <v>51</v>
      </c>
      <c r="Q69" s="70">
        <v>-914653.86120664002</v>
      </c>
    </row>
    <row r="70" spans="9:17">
      <c r="I70" s="4"/>
      <c r="J70" s="4"/>
      <c r="K70" s="4"/>
      <c r="M70" s="4">
        <v>2026</v>
      </c>
      <c r="N70" s="4">
        <v>5</v>
      </c>
      <c r="O70" s="4">
        <v>14</v>
      </c>
      <c r="P70" s="4" t="s">
        <v>58</v>
      </c>
      <c r="Q70" s="70">
        <v>-1501702.1706848401</v>
      </c>
    </row>
    <row r="71" spans="9:17">
      <c r="M71" s="4">
        <v>2026</v>
      </c>
      <c r="N71" s="4">
        <v>5</v>
      </c>
      <c r="O71" s="4">
        <v>14</v>
      </c>
      <c r="P71" s="4" t="s">
        <v>52</v>
      </c>
      <c r="Q71" s="70">
        <v>-367220.27087895997</v>
      </c>
    </row>
    <row r="72" spans="9:17">
      <c r="M72" s="4">
        <v>2026</v>
      </c>
      <c r="N72" s="4">
        <v>5</v>
      </c>
      <c r="O72" s="4">
        <v>14</v>
      </c>
      <c r="P72" s="4" t="s">
        <v>51</v>
      </c>
      <c r="Q72" s="70">
        <v>-1003966.27609598</v>
      </c>
    </row>
    <row r="73" spans="9:17">
      <c r="M73" s="4">
        <v>2026</v>
      </c>
      <c r="N73" s="4">
        <v>6</v>
      </c>
      <c r="O73" s="4">
        <v>15</v>
      </c>
      <c r="P73" s="4" t="s">
        <v>58</v>
      </c>
      <c r="Q73" s="70">
        <v>-1425643.4688133099</v>
      </c>
    </row>
    <row r="74" spans="9:17">
      <c r="M74" s="4">
        <v>2026</v>
      </c>
      <c r="N74" s="4">
        <v>6</v>
      </c>
      <c r="O74" s="4">
        <v>15</v>
      </c>
      <c r="P74" s="4" t="s">
        <v>52</v>
      </c>
      <c r="Q74" s="70">
        <v>-276512.27864978003</v>
      </c>
    </row>
    <row r="75" spans="9:17">
      <c r="M75" s="4">
        <v>2026</v>
      </c>
      <c r="N75" s="4">
        <v>6</v>
      </c>
      <c r="O75" s="4">
        <v>15</v>
      </c>
      <c r="P75" s="4" t="s">
        <v>51</v>
      </c>
      <c r="Q75" s="70">
        <v>-874848.78107695002</v>
      </c>
    </row>
    <row r="76" spans="9:17">
      <c r="M76" s="4">
        <v>2026</v>
      </c>
      <c r="N76" s="4">
        <v>7</v>
      </c>
      <c r="O76" s="4">
        <v>16</v>
      </c>
      <c r="P76" s="4" t="s">
        <v>58</v>
      </c>
      <c r="Q76" s="70">
        <v>-1407503.2067036</v>
      </c>
    </row>
    <row r="77" spans="9:17">
      <c r="M77" s="4">
        <v>2026</v>
      </c>
      <c r="N77" s="4">
        <v>7</v>
      </c>
      <c r="O77" s="4">
        <v>16</v>
      </c>
      <c r="P77" s="4" t="s">
        <v>52</v>
      </c>
      <c r="Q77" s="70">
        <v>-290575.85010227998</v>
      </c>
    </row>
    <row r="78" spans="9:17">
      <c r="M78" s="4">
        <v>2026</v>
      </c>
      <c r="N78" s="4">
        <v>7</v>
      </c>
      <c r="O78" s="4">
        <v>16</v>
      </c>
      <c r="P78" s="4" t="s">
        <v>51</v>
      </c>
      <c r="Q78" s="70">
        <v>-886342.48055959004</v>
      </c>
    </row>
    <row r="79" spans="9:17">
      <c r="I79" s="4"/>
      <c r="J79" s="4"/>
      <c r="K79" s="4"/>
      <c r="M79" s="4">
        <v>2026</v>
      </c>
      <c r="N79" s="4">
        <v>8</v>
      </c>
      <c r="O79" s="4">
        <v>14</v>
      </c>
      <c r="P79" s="4" t="s">
        <v>58</v>
      </c>
      <c r="Q79" s="70">
        <v>-1413688.1480416399</v>
      </c>
    </row>
    <row r="80" spans="9:17">
      <c r="I80" s="4"/>
      <c r="J80" s="4"/>
      <c r="K80" s="4"/>
      <c r="M80" s="4">
        <v>2026</v>
      </c>
      <c r="N80" s="4">
        <v>8</v>
      </c>
      <c r="O80" s="4">
        <v>14</v>
      </c>
      <c r="P80" s="4" t="s">
        <v>52</v>
      </c>
      <c r="Q80" s="70">
        <v>-305242.51049432001</v>
      </c>
    </row>
    <row r="81" spans="9:17">
      <c r="I81" s="4"/>
      <c r="J81" s="4"/>
      <c r="K81" s="4"/>
      <c r="M81" s="4">
        <v>2026</v>
      </c>
      <c r="N81" s="4">
        <v>8</v>
      </c>
      <c r="O81" s="4">
        <v>14</v>
      </c>
      <c r="P81" s="4" t="s">
        <v>51</v>
      </c>
      <c r="Q81" s="70">
        <v>-947978.10142927</v>
      </c>
    </row>
    <row r="82" spans="9:17">
      <c r="I82" s="4"/>
      <c r="J82" s="4"/>
      <c r="K82" s="4"/>
      <c r="M82" s="4">
        <v>2026</v>
      </c>
      <c r="N82" s="4">
        <v>9</v>
      </c>
      <c r="O82" s="4">
        <v>13</v>
      </c>
      <c r="P82" s="4" t="s">
        <v>58</v>
      </c>
      <c r="Q82" s="70">
        <v>-1461706.81990458</v>
      </c>
    </row>
    <row r="83" spans="9:17">
      <c r="I83" s="4"/>
      <c r="J83" s="4"/>
      <c r="K83" s="4"/>
      <c r="M83" s="4">
        <v>2026</v>
      </c>
      <c r="N83" s="4">
        <v>9</v>
      </c>
      <c r="O83" s="4">
        <v>13</v>
      </c>
      <c r="P83" s="4" t="s">
        <v>52</v>
      </c>
      <c r="Q83" s="70">
        <v>-283497.13261630997</v>
      </c>
    </row>
    <row r="84" spans="9:17">
      <c r="I84" s="4"/>
      <c r="J84" s="4"/>
      <c r="K84" s="4"/>
      <c r="M84" s="4">
        <v>2026</v>
      </c>
      <c r="N84" s="4">
        <v>9</v>
      </c>
      <c r="O84" s="4">
        <v>13</v>
      </c>
      <c r="P84" s="4" t="s">
        <v>51</v>
      </c>
      <c r="Q84" s="70">
        <v>-888728.97797496</v>
      </c>
    </row>
    <row r="85" spans="9:17">
      <c r="M85" s="4">
        <v>2026</v>
      </c>
      <c r="N85" s="4">
        <v>10</v>
      </c>
      <c r="O85" s="4">
        <v>12</v>
      </c>
      <c r="P85" s="4" t="s">
        <v>58</v>
      </c>
      <c r="Q85" s="70">
        <v>-1434022.95592506</v>
      </c>
    </row>
    <row r="86" spans="9:17">
      <c r="M86" s="4">
        <v>2026</v>
      </c>
      <c r="N86" s="4">
        <v>10</v>
      </c>
      <c r="O86" s="4">
        <v>12</v>
      </c>
      <c r="P86" s="4" t="s">
        <v>52</v>
      </c>
      <c r="Q86" s="70">
        <v>-242117.25800035</v>
      </c>
    </row>
    <row r="87" spans="9:17">
      <c r="M87" s="4">
        <v>2026</v>
      </c>
      <c r="N87" s="4">
        <v>10</v>
      </c>
      <c r="O87" s="4">
        <v>12</v>
      </c>
      <c r="P87" s="4" t="s">
        <v>51</v>
      </c>
      <c r="Q87" s="70">
        <v>-869741.57213403995</v>
      </c>
    </row>
    <row r="88" spans="9:17">
      <c r="M88" s="4">
        <v>2026</v>
      </c>
      <c r="N88" s="4">
        <v>11</v>
      </c>
      <c r="O88" s="4">
        <v>13</v>
      </c>
      <c r="P88" s="4" t="s">
        <v>58</v>
      </c>
      <c r="Q88" s="70">
        <v>-1333860.64793082</v>
      </c>
    </row>
    <row r="89" spans="9:17">
      <c r="M89" s="4">
        <v>2026</v>
      </c>
      <c r="N89" s="4">
        <v>11</v>
      </c>
      <c r="O89" s="4">
        <v>13</v>
      </c>
      <c r="P89" s="4" t="s">
        <v>52</v>
      </c>
      <c r="Q89" s="70">
        <v>-237484.79977879001</v>
      </c>
    </row>
    <row r="90" spans="9:17">
      <c r="M90" s="4">
        <v>2026</v>
      </c>
      <c r="N90" s="4">
        <v>11</v>
      </c>
      <c r="O90" s="4">
        <v>13</v>
      </c>
      <c r="P90" s="4" t="s">
        <v>51</v>
      </c>
      <c r="Q90" s="70">
        <v>-860619.60860122996</v>
      </c>
    </row>
    <row r="91" spans="9:17">
      <c r="M91" s="4">
        <v>2026</v>
      </c>
      <c r="N91" s="4">
        <v>12</v>
      </c>
      <c r="O91" s="4">
        <v>15</v>
      </c>
      <c r="P91" s="4" t="s">
        <v>58</v>
      </c>
      <c r="Q91" s="70">
        <v>-1340663.9306248799</v>
      </c>
    </row>
    <row r="92" spans="9:17">
      <c r="M92" s="4">
        <v>2026</v>
      </c>
      <c r="N92" s="4">
        <v>12</v>
      </c>
      <c r="O92" s="4">
        <v>15</v>
      </c>
      <c r="P92" s="4" t="s">
        <v>52</v>
      </c>
      <c r="Q92" s="70">
        <v>-253210.24132584</v>
      </c>
    </row>
    <row r="93" spans="9:17">
      <c r="M93" s="4">
        <v>2026</v>
      </c>
      <c r="N93" s="4">
        <v>12</v>
      </c>
      <c r="O93" s="4">
        <v>15</v>
      </c>
      <c r="P93" s="4" t="s">
        <v>51</v>
      </c>
      <c r="Q93" s="70">
        <v>-845311.09878144995</v>
      </c>
    </row>
    <row r="94" spans="9:17">
      <c r="M94" s="4">
        <v>2026</v>
      </c>
      <c r="N94" s="4">
        <v>13</v>
      </c>
      <c r="O94" s="4">
        <v>14</v>
      </c>
      <c r="P94" s="4" t="s">
        <v>58</v>
      </c>
      <c r="Q94" s="70">
        <v>-1327903.52009751</v>
      </c>
    </row>
    <row r="95" spans="9:17">
      <c r="M95" s="4">
        <v>2026</v>
      </c>
      <c r="N95" s="4">
        <v>13</v>
      </c>
      <c r="O95" s="4">
        <v>14</v>
      </c>
      <c r="P95" s="4" t="s">
        <v>52</v>
      </c>
      <c r="Q95" s="70">
        <v>-266042.95503621001</v>
      </c>
    </row>
    <row r="96" spans="9:17">
      <c r="M96" s="4">
        <v>2026</v>
      </c>
      <c r="N96" s="4">
        <v>13</v>
      </c>
      <c r="O96" s="4">
        <v>14</v>
      </c>
      <c r="P96" s="4" t="s">
        <v>51</v>
      </c>
      <c r="Q96" s="70">
        <v>-882510.02683277999</v>
      </c>
    </row>
    <row r="97" spans="13:17">
      <c r="M97" s="4">
        <v>2026</v>
      </c>
      <c r="N97" s="4">
        <v>14</v>
      </c>
      <c r="O97" s="4">
        <v>14</v>
      </c>
      <c r="P97" s="4" t="s">
        <v>58</v>
      </c>
      <c r="Q97" s="70">
        <v>-1259807.6671145901</v>
      </c>
    </row>
    <row r="98" spans="13:17">
      <c r="M98" s="4">
        <v>2026</v>
      </c>
      <c r="N98" s="4">
        <v>14</v>
      </c>
      <c r="O98" s="4">
        <v>14</v>
      </c>
      <c r="P98" s="4" t="s">
        <v>52</v>
      </c>
      <c r="Q98" s="70">
        <v>-248629.02631499001</v>
      </c>
    </row>
    <row r="99" spans="13:17">
      <c r="M99" s="4">
        <v>2026</v>
      </c>
      <c r="N99" s="4">
        <v>14</v>
      </c>
      <c r="O99" s="4">
        <v>14</v>
      </c>
      <c r="P99" s="4" t="s">
        <v>51</v>
      </c>
      <c r="Q99" s="70">
        <v>-838282.56702356995</v>
      </c>
    </row>
    <row r="100" spans="13:17">
      <c r="M100" s="4">
        <v>2026</v>
      </c>
      <c r="N100" s="4">
        <v>15</v>
      </c>
      <c r="O100" s="4">
        <v>15</v>
      </c>
      <c r="P100" s="4" t="s">
        <v>58</v>
      </c>
      <c r="Q100" s="70">
        <v>-1291195.83999215</v>
      </c>
    </row>
    <row r="101" spans="13:17">
      <c r="M101" s="4">
        <v>2026</v>
      </c>
      <c r="N101" s="4">
        <v>15</v>
      </c>
      <c r="O101" s="4">
        <v>15</v>
      </c>
      <c r="P101" s="4" t="s">
        <v>52</v>
      </c>
      <c r="Q101" s="70">
        <v>-249903.97853349001</v>
      </c>
    </row>
    <row r="102" spans="13:17">
      <c r="M102" s="4">
        <v>2026</v>
      </c>
      <c r="N102" s="4">
        <v>15</v>
      </c>
      <c r="O102" s="4">
        <v>15</v>
      </c>
      <c r="P102" s="4" t="s">
        <v>51</v>
      </c>
      <c r="Q102" s="70">
        <v>-835597.29187716998</v>
      </c>
    </row>
    <row r="103" spans="13:17">
      <c r="M103" s="4">
        <v>2026</v>
      </c>
      <c r="N103" s="4">
        <v>16</v>
      </c>
      <c r="O103" s="4">
        <v>14</v>
      </c>
      <c r="P103" s="4" t="s">
        <v>58</v>
      </c>
      <c r="Q103" s="70">
        <v>-1281161.4130377099</v>
      </c>
    </row>
    <row r="104" spans="13:17">
      <c r="M104" s="4">
        <v>2026</v>
      </c>
      <c r="N104" s="4">
        <v>16</v>
      </c>
      <c r="O104" s="4">
        <v>14</v>
      </c>
      <c r="P104" s="4" t="s">
        <v>52</v>
      </c>
      <c r="Q104" s="70">
        <v>-246648.79756484</v>
      </c>
    </row>
    <row r="105" spans="13:17">
      <c r="M105" s="4">
        <v>2026</v>
      </c>
      <c r="N105" s="4">
        <v>16</v>
      </c>
      <c r="O105" s="4">
        <v>14</v>
      </c>
      <c r="P105" s="4" t="s">
        <v>51</v>
      </c>
      <c r="Q105" s="70">
        <v>-885827.47119606996</v>
      </c>
    </row>
    <row r="106" spans="13:17">
      <c r="M106" s="4">
        <v>2026</v>
      </c>
      <c r="N106" s="4">
        <v>17</v>
      </c>
      <c r="O106" s="4">
        <v>14</v>
      </c>
      <c r="P106" s="4" t="s">
        <v>58</v>
      </c>
      <c r="Q106" s="70">
        <v>-1275923.2529940601</v>
      </c>
    </row>
    <row r="107" spans="13:17">
      <c r="M107" s="4">
        <v>2026</v>
      </c>
      <c r="N107" s="4">
        <v>17</v>
      </c>
      <c r="O107" s="4">
        <v>14</v>
      </c>
      <c r="P107" s="4" t="s">
        <v>52</v>
      </c>
      <c r="Q107" s="70">
        <v>-248114.40340178</v>
      </c>
    </row>
    <row r="108" spans="13:17">
      <c r="M108" s="4">
        <v>2026</v>
      </c>
      <c r="N108" s="4">
        <v>17</v>
      </c>
      <c r="O108" s="4">
        <v>14</v>
      </c>
      <c r="P108" s="4" t="s">
        <v>51</v>
      </c>
      <c r="Q108" s="70">
        <v>-870567.14981906</v>
      </c>
    </row>
    <row r="109" spans="13:17">
      <c r="M109" s="4">
        <v>2026</v>
      </c>
      <c r="N109" s="4">
        <v>18</v>
      </c>
      <c r="O109" s="4">
        <v>14</v>
      </c>
      <c r="P109" s="4" t="s">
        <v>58</v>
      </c>
      <c r="Q109" s="70">
        <v>-1266337.9077027701</v>
      </c>
    </row>
    <row r="110" spans="13:17">
      <c r="M110" s="4">
        <v>2026</v>
      </c>
      <c r="N110" s="4">
        <v>18</v>
      </c>
      <c r="O110" s="4">
        <v>14</v>
      </c>
      <c r="P110" s="4" t="s">
        <v>52</v>
      </c>
      <c r="Q110" s="70">
        <v>-256691.31273877999</v>
      </c>
    </row>
    <row r="111" spans="13:17">
      <c r="M111" s="4">
        <v>2026</v>
      </c>
      <c r="N111" s="4">
        <v>18</v>
      </c>
      <c r="O111" s="4">
        <v>14</v>
      </c>
      <c r="P111" s="4" t="s">
        <v>51</v>
      </c>
      <c r="Q111" s="70">
        <v>-864260.84737187997</v>
      </c>
    </row>
    <row r="112" spans="13:17">
      <c r="M112" s="4">
        <v>2026</v>
      </c>
      <c r="N112" s="4">
        <v>19</v>
      </c>
      <c r="O112" s="4">
        <v>14</v>
      </c>
      <c r="P112" s="4" t="s">
        <v>58</v>
      </c>
      <c r="Q112" s="70">
        <v>-1317047.23922529</v>
      </c>
    </row>
    <row r="113" spans="13:17">
      <c r="M113" s="4">
        <v>2026</v>
      </c>
      <c r="N113" s="4">
        <v>19</v>
      </c>
      <c r="O113" s="4">
        <v>14</v>
      </c>
      <c r="P113" s="4" t="s">
        <v>52</v>
      </c>
      <c r="Q113" s="70">
        <v>-257941.95135036</v>
      </c>
    </row>
    <row r="114" spans="13:17">
      <c r="M114" s="4">
        <v>2026</v>
      </c>
      <c r="N114" s="4">
        <v>19</v>
      </c>
      <c r="O114" s="4">
        <v>14</v>
      </c>
      <c r="P114" s="4" t="s">
        <v>51</v>
      </c>
      <c r="Q114" s="70">
        <v>-934617.48030815995</v>
      </c>
    </row>
    <row r="115" spans="13:17">
      <c r="M115" s="4">
        <v>2026</v>
      </c>
      <c r="N115" s="4">
        <v>20</v>
      </c>
      <c r="O115" s="4">
        <v>12</v>
      </c>
      <c r="P115" s="4" t="s">
        <v>58</v>
      </c>
      <c r="Q115" s="70">
        <v>-1311186.52089055</v>
      </c>
    </row>
    <row r="116" spans="13:17">
      <c r="M116" s="4">
        <v>2026</v>
      </c>
      <c r="N116" s="4">
        <v>20</v>
      </c>
      <c r="O116" s="4">
        <v>12</v>
      </c>
      <c r="P116" s="4" t="s">
        <v>52</v>
      </c>
      <c r="Q116" s="70">
        <v>-255745.56483622</v>
      </c>
    </row>
    <row r="117" spans="13:17">
      <c r="M117" s="4">
        <v>2026</v>
      </c>
      <c r="N117" s="4">
        <v>20</v>
      </c>
      <c r="O117" s="4">
        <v>12</v>
      </c>
      <c r="P117" s="4" t="s">
        <v>51</v>
      </c>
      <c r="Q117" s="70">
        <v>-915516.46735294</v>
      </c>
    </row>
    <row r="118" spans="13:17">
      <c r="M118" s="4">
        <v>2026</v>
      </c>
      <c r="N118" s="4">
        <v>21</v>
      </c>
      <c r="O118" s="4">
        <v>13</v>
      </c>
      <c r="P118" s="4" t="s">
        <v>58</v>
      </c>
      <c r="Q118" s="70">
        <v>-1342866.2418927399</v>
      </c>
    </row>
    <row r="119" spans="13:17">
      <c r="M119" s="4">
        <v>2026</v>
      </c>
      <c r="N119" s="4">
        <v>21</v>
      </c>
      <c r="O119" s="4">
        <v>13</v>
      </c>
      <c r="P119" s="4" t="s">
        <v>52</v>
      </c>
      <c r="Q119" s="70">
        <v>-256536.12873687001</v>
      </c>
    </row>
    <row r="120" spans="13:17">
      <c r="M120" s="4">
        <v>2026</v>
      </c>
      <c r="N120" s="4">
        <v>21</v>
      </c>
      <c r="O120" s="4">
        <v>13</v>
      </c>
      <c r="P120" s="4" t="s">
        <v>51</v>
      </c>
      <c r="Q120" s="70">
        <v>-957352.93363059999</v>
      </c>
    </row>
    <row r="121" spans="13:17">
      <c r="M121" s="4">
        <v>2026</v>
      </c>
      <c r="N121" s="4">
        <v>22</v>
      </c>
      <c r="O121" s="4">
        <v>12</v>
      </c>
      <c r="P121" s="4" t="s">
        <v>58</v>
      </c>
      <c r="Q121" s="70">
        <v>-1346993.25957997</v>
      </c>
    </row>
    <row r="122" spans="13:17">
      <c r="M122" s="4">
        <v>2026</v>
      </c>
      <c r="N122" s="4">
        <v>22</v>
      </c>
      <c r="O122" s="4">
        <v>12</v>
      </c>
      <c r="P122" s="4" t="s">
        <v>52</v>
      </c>
      <c r="Q122" s="70">
        <v>-277400.23015234998</v>
      </c>
    </row>
    <row r="123" spans="13:17">
      <c r="M123" s="4">
        <v>2026</v>
      </c>
      <c r="N123" s="4">
        <v>22</v>
      </c>
      <c r="O123" s="4">
        <v>12</v>
      </c>
      <c r="P123" s="4" t="s">
        <v>51</v>
      </c>
      <c r="Q123" s="70">
        <v>-936066.13066159002</v>
      </c>
    </row>
    <row r="124" spans="13:17">
      <c r="M124" s="4">
        <v>2026</v>
      </c>
      <c r="N124" s="4">
        <v>23</v>
      </c>
      <c r="O124" s="4">
        <v>13</v>
      </c>
      <c r="P124" s="4" t="s">
        <v>58</v>
      </c>
      <c r="Q124" s="70">
        <v>-1419861.4740901899</v>
      </c>
    </row>
    <row r="125" spans="13:17">
      <c r="M125" s="4">
        <v>2026</v>
      </c>
      <c r="N125" s="4">
        <v>23</v>
      </c>
      <c r="O125" s="4">
        <v>13</v>
      </c>
      <c r="P125" s="4" t="s">
        <v>52</v>
      </c>
      <c r="Q125" s="70">
        <v>-287035.37023067003</v>
      </c>
    </row>
    <row r="126" spans="13:17">
      <c r="M126" s="4">
        <v>2026</v>
      </c>
      <c r="N126" s="4">
        <v>23</v>
      </c>
      <c r="O126" s="4">
        <v>13</v>
      </c>
      <c r="P126" s="4" t="s">
        <v>51</v>
      </c>
      <c r="Q126" s="70">
        <v>-1031505.8774803299</v>
      </c>
    </row>
    <row r="127" spans="13:17">
      <c r="M127" s="4">
        <v>2026</v>
      </c>
      <c r="N127" s="4">
        <v>24</v>
      </c>
      <c r="O127" s="4">
        <v>14</v>
      </c>
      <c r="P127" s="4" t="s">
        <v>58</v>
      </c>
      <c r="Q127" s="70">
        <v>-1366152.1226071899</v>
      </c>
    </row>
    <row r="128" spans="13:17">
      <c r="M128" s="4">
        <v>2026</v>
      </c>
      <c r="N128" s="4">
        <v>24</v>
      </c>
      <c r="O128" s="4">
        <v>14</v>
      </c>
      <c r="P128" s="4" t="s">
        <v>52</v>
      </c>
      <c r="Q128" s="70">
        <v>-267658.44035569998</v>
      </c>
    </row>
    <row r="129" spans="13:17">
      <c r="M129" s="4">
        <v>2026</v>
      </c>
      <c r="N129" s="4">
        <v>24</v>
      </c>
      <c r="O129" s="4">
        <v>14</v>
      </c>
      <c r="P129" s="4" t="s">
        <v>51</v>
      </c>
      <c r="Q129" s="70">
        <v>-980485.2102041</v>
      </c>
    </row>
    <row r="130" spans="13:17">
      <c r="M130" s="4">
        <v>2026</v>
      </c>
      <c r="N130" s="4">
        <v>25</v>
      </c>
      <c r="O130" s="4">
        <v>14</v>
      </c>
      <c r="P130" s="4" t="s">
        <v>58</v>
      </c>
      <c r="Q130" s="70">
        <v>-1362092.77576167</v>
      </c>
    </row>
    <row r="131" spans="13:17">
      <c r="M131" s="4">
        <v>2026</v>
      </c>
      <c r="N131" s="4">
        <v>25</v>
      </c>
      <c r="O131" s="4">
        <v>14</v>
      </c>
      <c r="P131" s="4" t="s">
        <v>52</v>
      </c>
      <c r="Q131" s="70">
        <v>-285074.88868494</v>
      </c>
    </row>
    <row r="132" spans="13:17">
      <c r="M132" s="4">
        <v>2026</v>
      </c>
      <c r="N132" s="4">
        <v>25</v>
      </c>
      <c r="O132" s="4">
        <v>14</v>
      </c>
      <c r="P132" s="4" t="s">
        <v>51</v>
      </c>
      <c r="Q132" s="70">
        <v>-992484.59694901004</v>
      </c>
    </row>
    <row r="133" spans="13:17">
      <c r="M133" s="4">
        <v>2026</v>
      </c>
      <c r="N133" s="4">
        <v>26</v>
      </c>
      <c r="O133" s="4">
        <v>13</v>
      </c>
      <c r="P133" s="4" t="s">
        <v>58</v>
      </c>
      <c r="Q133" s="70">
        <v>-1502992.9065066599</v>
      </c>
    </row>
    <row r="134" spans="13:17">
      <c r="M134" s="4">
        <v>2026</v>
      </c>
      <c r="N134" s="4">
        <v>26</v>
      </c>
      <c r="O134" s="4">
        <v>13</v>
      </c>
      <c r="P134" s="4" t="s">
        <v>52</v>
      </c>
      <c r="Q134" s="70">
        <v>-304013.62317377003</v>
      </c>
    </row>
    <row r="135" spans="13:17">
      <c r="M135" s="4">
        <v>2026</v>
      </c>
      <c r="N135" s="4">
        <v>26</v>
      </c>
      <c r="O135" s="4">
        <v>13</v>
      </c>
      <c r="P135" s="4" t="s">
        <v>51</v>
      </c>
      <c r="Q135" s="70">
        <v>-1058744.1168432599</v>
      </c>
    </row>
    <row r="136" spans="13:17">
      <c r="M136" s="4">
        <v>2026</v>
      </c>
      <c r="N136" s="4">
        <v>27</v>
      </c>
      <c r="O136" s="4">
        <v>11</v>
      </c>
      <c r="P136" s="4" t="s">
        <v>58</v>
      </c>
      <c r="Q136" s="70">
        <v>-1456192.20872117</v>
      </c>
    </row>
    <row r="137" spans="13:17">
      <c r="M137" s="4">
        <v>2026</v>
      </c>
      <c r="N137" s="4">
        <v>27</v>
      </c>
      <c r="O137" s="4">
        <v>11</v>
      </c>
      <c r="P137" s="4" t="s">
        <v>52</v>
      </c>
      <c r="Q137" s="70">
        <v>-299849.20285651</v>
      </c>
    </row>
    <row r="138" spans="13:17">
      <c r="M138" s="4">
        <v>2026</v>
      </c>
      <c r="N138" s="4">
        <v>27</v>
      </c>
      <c r="O138" s="4">
        <v>11</v>
      </c>
      <c r="P138" s="4" t="s">
        <v>51</v>
      </c>
      <c r="Q138" s="70">
        <v>-1059605.00102849</v>
      </c>
    </row>
    <row r="139" spans="13:17">
      <c r="M139" s="4">
        <v>2026</v>
      </c>
      <c r="N139" s="4">
        <v>28</v>
      </c>
      <c r="O139" s="4">
        <v>13</v>
      </c>
      <c r="P139" s="4" t="s">
        <v>58</v>
      </c>
      <c r="Q139" s="70">
        <v>-1522362.28329302</v>
      </c>
    </row>
    <row r="140" spans="13:17">
      <c r="M140" s="4">
        <v>2026</v>
      </c>
      <c r="N140" s="4">
        <v>28</v>
      </c>
      <c r="O140" s="4">
        <v>13</v>
      </c>
      <c r="P140" s="4" t="s">
        <v>52</v>
      </c>
      <c r="Q140" s="70">
        <v>-292708.44491980999</v>
      </c>
    </row>
    <row r="141" spans="13:17">
      <c r="M141" s="4">
        <v>2026</v>
      </c>
      <c r="N141" s="4">
        <v>28</v>
      </c>
      <c r="O141" s="4">
        <v>13</v>
      </c>
      <c r="P141" s="4" t="s">
        <v>51</v>
      </c>
      <c r="Q141" s="70">
        <v>-1130545.2661252699</v>
      </c>
    </row>
    <row r="142" spans="13:17">
      <c r="M142" s="4">
        <v>2026</v>
      </c>
      <c r="N142" s="4">
        <v>29</v>
      </c>
      <c r="O142" s="4">
        <v>13</v>
      </c>
      <c r="P142" s="4" t="s">
        <v>58</v>
      </c>
      <c r="Q142" s="70">
        <v>-1523975.02395773</v>
      </c>
    </row>
    <row r="143" spans="13:17">
      <c r="M143" s="4">
        <v>2026</v>
      </c>
      <c r="N143" s="4">
        <v>29</v>
      </c>
      <c r="O143" s="4">
        <v>13</v>
      </c>
      <c r="P143" s="4" t="s">
        <v>52</v>
      </c>
      <c r="Q143" s="70">
        <v>-288971.52487109002</v>
      </c>
    </row>
    <row r="144" spans="13:17">
      <c r="M144" s="4">
        <v>2026</v>
      </c>
      <c r="N144" s="4">
        <v>29</v>
      </c>
      <c r="O144" s="4">
        <v>13</v>
      </c>
      <c r="P144" s="4" t="s">
        <v>51</v>
      </c>
      <c r="Q144" s="70">
        <v>-1078619.2865555</v>
      </c>
    </row>
    <row r="145" spans="13:17">
      <c r="M145" s="4">
        <v>2026</v>
      </c>
      <c r="N145" s="4">
        <v>30</v>
      </c>
      <c r="O145" s="4">
        <v>13</v>
      </c>
      <c r="P145" s="4" t="s">
        <v>58</v>
      </c>
      <c r="Q145" s="70">
        <v>-1511519.0250533</v>
      </c>
    </row>
    <row r="146" spans="13:17">
      <c r="M146" s="4">
        <v>2026</v>
      </c>
      <c r="N146" s="4">
        <v>30</v>
      </c>
      <c r="O146" s="4">
        <v>13</v>
      </c>
      <c r="P146" s="4" t="s">
        <v>52</v>
      </c>
      <c r="Q146" s="70">
        <v>-290764.49522786</v>
      </c>
    </row>
    <row r="147" spans="13:17">
      <c r="M147" s="4">
        <v>2026</v>
      </c>
      <c r="N147" s="4">
        <v>30</v>
      </c>
      <c r="O147" s="4">
        <v>13</v>
      </c>
      <c r="P147" s="4" t="s">
        <v>51</v>
      </c>
      <c r="Q147" s="70">
        <v>-1093473.10656554</v>
      </c>
    </row>
    <row r="148" spans="13:17">
      <c r="M148" s="4">
        <v>2026</v>
      </c>
      <c r="N148" s="4">
        <v>31</v>
      </c>
      <c r="O148" s="4">
        <v>16</v>
      </c>
      <c r="P148" s="4" t="s">
        <v>58</v>
      </c>
      <c r="Q148" s="70">
        <v>-1554557.91243276</v>
      </c>
    </row>
    <row r="149" spans="13:17">
      <c r="M149" s="4">
        <v>2026</v>
      </c>
      <c r="N149" s="4">
        <v>31</v>
      </c>
      <c r="O149" s="4">
        <v>16</v>
      </c>
      <c r="P149" s="4" t="s">
        <v>52</v>
      </c>
      <c r="Q149" s="70">
        <v>-287772.07003171998</v>
      </c>
    </row>
    <row r="150" spans="13:17">
      <c r="M150" s="4">
        <v>2026</v>
      </c>
      <c r="N150" s="4">
        <v>31</v>
      </c>
      <c r="O150" s="4">
        <v>16</v>
      </c>
      <c r="P150" s="4" t="s">
        <v>51</v>
      </c>
      <c r="Q150" s="70">
        <v>-1088839.78163868</v>
      </c>
    </row>
    <row r="151" spans="13:17">
      <c r="M151" s="4">
        <v>2026</v>
      </c>
      <c r="N151" s="4">
        <v>32</v>
      </c>
      <c r="O151" s="4">
        <v>13</v>
      </c>
      <c r="P151" s="4" t="s">
        <v>58</v>
      </c>
      <c r="Q151" s="70">
        <v>-1547503.98454645</v>
      </c>
    </row>
    <row r="152" spans="13:17">
      <c r="M152" s="4">
        <v>2026</v>
      </c>
      <c r="N152" s="4">
        <v>32</v>
      </c>
      <c r="O152" s="4">
        <v>13</v>
      </c>
      <c r="P152" s="4" t="s">
        <v>52</v>
      </c>
      <c r="Q152" s="70">
        <v>-293872.65774022997</v>
      </c>
    </row>
    <row r="153" spans="13:17">
      <c r="M153" s="4">
        <v>2026</v>
      </c>
      <c r="N153" s="4">
        <v>32</v>
      </c>
      <c r="O153" s="4">
        <v>13</v>
      </c>
      <c r="P153" s="4" t="s">
        <v>51</v>
      </c>
      <c r="Q153" s="70">
        <v>-1073263.5445298899</v>
      </c>
    </row>
    <row r="154" spans="13:17">
      <c r="M154" s="4">
        <v>2026</v>
      </c>
      <c r="N154" s="4">
        <v>33</v>
      </c>
      <c r="O154" s="4">
        <v>15</v>
      </c>
      <c r="P154" s="4" t="s">
        <v>58</v>
      </c>
      <c r="Q154" s="70">
        <v>-1497471.1497480299</v>
      </c>
    </row>
    <row r="155" spans="13:17">
      <c r="M155" s="4">
        <v>2026</v>
      </c>
      <c r="N155" s="4">
        <v>33</v>
      </c>
      <c r="O155" s="4">
        <v>15</v>
      </c>
      <c r="P155" s="4" t="s">
        <v>52</v>
      </c>
      <c r="Q155" s="70">
        <v>-281027.91480882</v>
      </c>
    </row>
    <row r="156" spans="13:17">
      <c r="M156" s="4">
        <v>2026</v>
      </c>
      <c r="N156" s="4">
        <v>33</v>
      </c>
      <c r="O156" s="4">
        <v>15</v>
      </c>
      <c r="P156" s="4" t="s">
        <v>51</v>
      </c>
      <c r="Q156" s="70">
        <v>-1069587.2548050601</v>
      </c>
    </row>
    <row r="157" spans="13:17">
      <c r="M157" s="4">
        <v>2026</v>
      </c>
      <c r="N157" s="4">
        <v>34</v>
      </c>
      <c r="O157" s="4">
        <v>13</v>
      </c>
      <c r="P157" s="4" t="s">
        <v>58</v>
      </c>
      <c r="Q157" s="70">
        <v>-1439612.1422981001</v>
      </c>
    </row>
    <row r="158" spans="13:17">
      <c r="M158" s="4">
        <v>2026</v>
      </c>
      <c r="N158" s="4">
        <v>34</v>
      </c>
      <c r="O158" s="4">
        <v>13</v>
      </c>
      <c r="P158" s="4" t="s">
        <v>52</v>
      </c>
      <c r="Q158" s="70">
        <v>-269171.85518662003</v>
      </c>
    </row>
    <row r="159" spans="13:17">
      <c r="M159" s="4">
        <v>2026</v>
      </c>
      <c r="N159" s="4">
        <v>34</v>
      </c>
      <c r="O159" s="4">
        <v>13</v>
      </c>
      <c r="P159" s="4" t="s">
        <v>51</v>
      </c>
      <c r="Q159" s="70">
        <v>-1012797.05976557</v>
      </c>
    </row>
  </sheetData>
  <autoFilter ref="M3:Q138" xr:uid="{45A9C0F2-22E8-490F-AA60-722E64A1AF96}"/>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70A78-6EC2-4ABA-9BC9-99DDC241057F}">
  <dimension ref="B2:Z1731"/>
  <sheetViews>
    <sheetView zoomScale="85" zoomScaleNormal="85" workbookViewId="0">
      <pane ySplit="3" topLeftCell="A4" activePane="bottomLeft" state="frozen"/>
      <selection pane="bottomLeft"/>
    </sheetView>
  </sheetViews>
  <sheetFormatPr defaultRowHeight="15"/>
  <cols>
    <col min="1" max="1" width="3.85546875" customWidth="1"/>
    <col min="2" max="2" width="16.7109375" bestFit="1" customWidth="1"/>
    <col min="3" max="3" width="9.42578125" bestFit="1" customWidth="1"/>
    <col min="4" max="4" width="9" customWidth="1"/>
    <col min="5" max="5" width="7.85546875" bestFit="1" customWidth="1"/>
    <col min="6" max="6" width="4.28515625" customWidth="1"/>
    <col min="7" max="7" width="16.7109375" bestFit="1" customWidth="1"/>
    <col min="8" max="8" width="9.7109375" bestFit="1" customWidth="1"/>
    <col min="9" max="9" width="19.42578125" bestFit="1" customWidth="1"/>
    <col min="10" max="10" width="18.28515625" bestFit="1" customWidth="1"/>
    <col min="11" max="11" width="9.7109375" bestFit="1" customWidth="1"/>
    <col min="12" max="12" width="10.85546875" bestFit="1" customWidth="1"/>
    <col min="13" max="13" width="12.5703125" style="183" bestFit="1" customWidth="1"/>
    <col min="14" max="14" width="4.42578125" customWidth="1"/>
    <col min="15" max="15" width="8" style="5" customWidth="1"/>
    <col min="16" max="16" width="16.140625" customWidth="1"/>
    <col min="18" max="18" width="12.42578125" customWidth="1"/>
    <col min="19" max="19" width="14.140625" bestFit="1" customWidth="1"/>
    <col min="20" max="20" width="13.85546875" bestFit="1" customWidth="1"/>
    <col min="21" max="21" width="13.140625" style="183" bestFit="1" customWidth="1"/>
    <col min="22" max="22" width="14.42578125" style="6" bestFit="1" customWidth="1"/>
    <col min="23" max="23" width="14.42578125" style="179" bestFit="1" customWidth="1"/>
    <col min="24" max="24" width="12.140625" style="180" bestFit="1" customWidth="1"/>
    <col min="25" max="25" width="13.140625" style="6" bestFit="1" customWidth="1"/>
    <col min="26" max="26" width="15.140625" style="6" bestFit="1" customWidth="1"/>
    <col min="27" max="27" width="19.42578125" bestFit="1" customWidth="1"/>
  </cols>
  <sheetData>
    <row r="2" spans="2:26" s="9" customFormat="1">
      <c r="B2" s="8" t="s">
        <v>68</v>
      </c>
      <c r="G2" s="8" t="s">
        <v>69</v>
      </c>
      <c r="M2" s="181"/>
      <c r="O2" s="8" t="s">
        <v>70</v>
      </c>
      <c r="U2" s="181"/>
      <c r="V2" s="10"/>
      <c r="W2" s="173"/>
      <c r="X2" s="174"/>
      <c r="Y2" s="10"/>
      <c r="Z2" s="10"/>
    </row>
    <row r="3" spans="2:26" s="2" customFormat="1">
      <c r="B3" s="2" t="s">
        <v>71</v>
      </c>
      <c r="C3" s="2" t="s">
        <v>72</v>
      </c>
      <c r="D3" s="2" t="s">
        <v>73</v>
      </c>
      <c r="E3" s="2" t="s">
        <v>74</v>
      </c>
      <c r="G3" s="2" t="s">
        <v>71</v>
      </c>
      <c r="H3" s="2" t="s">
        <v>72</v>
      </c>
      <c r="I3" s="2" t="s">
        <v>34</v>
      </c>
      <c r="J3" s="2" t="s">
        <v>75</v>
      </c>
      <c r="K3" s="2" t="s">
        <v>76</v>
      </c>
      <c r="L3" s="2" t="s">
        <v>77</v>
      </c>
      <c r="M3" s="184" t="s">
        <v>78</v>
      </c>
      <c r="O3" s="2" t="s">
        <v>79</v>
      </c>
      <c r="P3" s="11" t="s">
        <v>71</v>
      </c>
      <c r="Q3" s="2" t="s">
        <v>72</v>
      </c>
      <c r="R3" s="2" t="s">
        <v>34</v>
      </c>
      <c r="S3" s="2" t="s">
        <v>80</v>
      </c>
      <c r="T3" s="2" t="s">
        <v>81</v>
      </c>
      <c r="U3" s="182" t="s">
        <v>82</v>
      </c>
      <c r="V3" s="126" t="s">
        <v>83</v>
      </c>
      <c r="W3" s="175" t="s">
        <v>84</v>
      </c>
      <c r="X3" s="176" t="s">
        <v>85</v>
      </c>
      <c r="Y3" s="126" t="s">
        <v>38</v>
      </c>
      <c r="Z3" s="126" t="s">
        <v>39</v>
      </c>
    </row>
    <row r="4" spans="2:26">
      <c r="B4" s="1">
        <v>46261.003472222219</v>
      </c>
      <c r="C4">
        <v>1</v>
      </c>
      <c r="D4" t="s">
        <v>58</v>
      </c>
      <c r="E4">
        <v>500</v>
      </c>
      <c r="G4" s="1">
        <v>46261.003472222219</v>
      </c>
      <c r="H4">
        <v>1</v>
      </c>
      <c r="I4" t="s">
        <v>57</v>
      </c>
      <c r="J4">
        <v>-107.45</v>
      </c>
      <c r="K4">
        <v>72.47</v>
      </c>
      <c r="L4">
        <v>10.18</v>
      </c>
      <c r="M4" s="183">
        <f>L4/12</f>
        <v>0.84833333333333327</v>
      </c>
      <c r="O4">
        <v>11658</v>
      </c>
      <c r="P4" s="5">
        <v>46261</v>
      </c>
      <c r="Q4">
        <v>1</v>
      </c>
      <c r="R4" t="s">
        <v>57</v>
      </c>
      <c r="S4">
        <v>9.6523038000000003</v>
      </c>
      <c r="T4">
        <v>0</v>
      </c>
      <c r="U4" s="183">
        <f>S4-T4</f>
        <v>9.6523038000000003</v>
      </c>
      <c r="V4" s="6" t="str">
        <f>VLOOKUP(R4,'In-NonTI'!B:C,2,FALSE)</f>
        <v>NSW1</v>
      </c>
      <c r="W4" s="177">
        <f>IF(U4=0,0,U4-(VLOOKUP(R4,'In-NonTI'!$J$4:$K$7,2,FALSE)*M4))</f>
        <v>9.2705538000000001</v>
      </c>
      <c r="X4" s="178">
        <f>IF(U4=0,0,-U4-((1-VLOOKUP(R4,'In-NonTI'!$J$4:$K$7,2,FALSE))*M4))</f>
        <v>-10.118887133333335</v>
      </c>
      <c r="Y4" s="6" t="str">
        <f>VLOOKUP(R4,'In-NonTI'!$B$4:$F$7,5,FALSE)</f>
        <v>NSW1-SA1</v>
      </c>
      <c r="Z4" s="6" t="str">
        <f>IF(SUMIFS(U:U,Q:Q,Q4,Y:Y,Y4)&lt;=0,VLOOKUP(R4,'In-NonTI'!$B$4:$H$7,6,FALSE),VLOOKUP(R4,'In-NonTI'!$B$4:$H$7,7,FALSE))</f>
        <v>SA-NSW</v>
      </c>
    </row>
    <row r="5" spans="2:26">
      <c r="B5" s="1">
        <v>46261.003472222219</v>
      </c>
      <c r="C5">
        <v>1</v>
      </c>
      <c r="D5" t="s">
        <v>52</v>
      </c>
      <c r="E5">
        <v>248.73</v>
      </c>
      <c r="G5" s="1">
        <v>46261.003472222219</v>
      </c>
      <c r="H5">
        <v>1</v>
      </c>
      <c r="I5" t="s">
        <v>60</v>
      </c>
      <c r="J5">
        <v>122.71</v>
      </c>
      <c r="K5">
        <v>-103.24</v>
      </c>
      <c r="L5">
        <v>3.47</v>
      </c>
      <c r="M5" s="183">
        <f t="shared" ref="M5:M68" si="0">L5/12</f>
        <v>0.28916666666666668</v>
      </c>
      <c r="O5">
        <v>11658</v>
      </c>
      <c r="P5" s="5">
        <v>46261</v>
      </c>
      <c r="Q5">
        <v>1</v>
      </c>
      <c r="R5" t="s">
        <v>60</v>
      </c>
      <c r="S5">
        <v>5.6691105999999998</v>
      </c>
      <c r="T5">
        <v>24.159697900000001</v>
      </c>
      <c r="U5" s="183">
        <f t="shared" ref="U5:U68" si="1">S5-T5</f>
        <v>-18.490587300000001</v>
      </c>
      <c r="V5" s="6" t="str">
        <f>VLOOKUP(R5,'In-NonTI'!B:C,2,FALSE)</f>
        <v>VIC1</v>
      </c>
      <c r="W5" s="177">
        <f>IF(U5=0,0,U5-(VLOOKUP(R5,'In-NonTI'!$J$4:$K$7,2,FALSE)*M5))</f>
        <v>-18.664087300000002</v>
      </c>
      <c r="X5" s="178">
        <f>IF(U5=0,0,-U5-((1-VLOOKUP(R5,'In-NonTI'!$J$4:$K$7,2,FALSE))*M5))</f>
        <v>18.374920633333335</v>
      </c>
      <c r="Y5" s="6" t="str">
        <f>VLOOKUP(R5,'In-NonTI'!$B$4:$F$7,5,FALSE)</f>
        <v>VIC1-NSW1</v>
      </c>
      <c r="Z5" s="6" t="str">
        <f>IF(SUMIFS(U:U,Q:Q,Q5,Y:Y,Y5)&lt;=0,VLOOKUP(R5,'In-NonTI'!$B$4:$H$7,6,FALSE),VLOOKUP(R5,'In-NonTI'!$B$4:$H$7,7,FALSE))</f>
        <v>VIC-NSW</v>
      </c>
    </row>
    <row r="6" spans="2:26">
      <c r="B6" s="1">
        <v>46261.003472222219</v>
      </c>
      <c r="C6">
        <v>1</v>
      </c>
      <c r="D6" t="s">
        <v>51</v>
      </c>
      <c r="E6">
        <v>35</v>
      </c>
      <c r="G6" s="1">
        <v>46261.003472222219</v>
      </c>
      <c r="H6">
        <v>1</v>
      </c>
      <c r="I6" t="s">
        <v>54</v>
      </c>
      <c r="J6">
        <v>185.3</v>
      </c>
      <c r="K6">
        <v>693.61</v>
      </c>
      <c r="L6">
        <v>78.459999999999994</v>
      </c>
      <c r="M6" s="183">
        <f t="shared" si="0"/>
        <v>6.5383333333333331</v>
      </c>
      <c r="O6">
        <v>11658</v>
      </c>
      <c r="P6" s="5">
        <v>46261</v>
      </c>
      <c r="Q6">
        <v>1</v>
      </c>
      <c r="R6" t="s">
        <v>54</v>
      </c>
      <c r="S6">
        <v>0.60024900000000003</v>
      </c>
      <c r="T6">
        <v>42.971249800000002</v>
      </c>
      <c r="U6" s="183">
        <f t="shared" si="1"/>
        <v>-42.371000800000004</v>
      </c>
      <c r="V6" s="6" t="str">
        <f>VLOOKUP(R6,'In-NonTI'!B:C,2,FALSE)</f>
        <v>VIC1</v>
      </c>
      <c r="W6" s="177">
        <f>IF(U6=0,0,U6-(VLOOKUP(R6,'In-NonTI'!$J$4:$K$7,2,FALSE)*M6))</f>
        <v>-45.444017466666672</v>
      </c>
      <c r="X6" s="178">
        <f>IF(U6=0,0,-U6-((1-VLOOKUP(R6,'In-NonTI'!$J$4:$K$7,2,FALSE))*M6))</f>
        <v>38.905684133333338</v>
      </c>
      <c r="Y6" s="6" t="str">
        <f>VLOOKUP(R6,'In-NonTI'!$B$4:$F$7,5,FALSE)</f>
        <v>V-SA</v>
      </c>
      <c r="Z6" s="6" t="str">
        <f>IF(SUMIFS(U:U,Q:Q,Q6,Y:Y,Y6)&lt;=0,VLOOKUP(R6,'In-NonTI'!$B$4:$H$7,6,FALSE),VLOOKUP(R6,'In-NonTI'!$B$4:$H$7,7,FALSE))</f>
        <v>VIC-SA</v>
      </c>
    </row>
    <row r="7" spans="2:26">
      <c r="B7" s="1">
        <v>46261.006944444445</v>
      </c>
      <c r="C7">
        <v>2</v>
      </c>
      <c r="D7" t="s">
        <v>58</v>
      </c>
      <c r="E7">
        <v>500</v>
      </c>
      <c r="G7" s="1">
        <v>46261.003472222219</v>
      </c>
      <c r="H7">
        <v>1</v>
      </c>
      <c r="I7" t="s">
        <v>50</v>
      </c>
      <c r="J7">
        <v>0</v>
      </c>
      <c r="K7">
        <v>60.68</v>
      </c>
      <c r="L7">
        <v>4.03</v>
      </c>
      <c r="M7" s="183">
        <f t="shared" si="0"/>
        <v>0.33583333333333337</v>
      </c>
      <c r="O7">
        <v>11658</v>
      </c>
      <c r="P7" s="5">
        <v>46261</v>
      </c>
      <c r="Q7">
        <v>1</v>
      </c>
      <c r="R7" t="s">
        <v>50</v>
      </c>
      <c r="S7">
        <v>6.5076803999999999</v>
      </c>
      <c r="T7">
        <v>0</v>
      </c>
      <c r="U7" s="183">
        <f t="shared" si="1"/>
        <v>6.5076803999999999</v>
      </c>
      <c r="V7" s="6" t="str">
        <f>VLOOKUP(R7,'In-NonTI'!B:C,2,FALSE)</f>
        <v>VIC1</v>
      </c>
      <c r="W7" s="177">
        <f>IF(U7=0,0,U7-(VLOOKUP(R7,'In-NonTI'!$J$4:$K$7,2,FALSE)*M7))</f>
        <v>6.2087887333333329</v>
      </c>
      <c r="X7" s="178">
        <f>IF(U7=0,0,-U7-((1-VLOOKUP(R7,'In-NonTI'!$J$4:$K$7,2,FALSE))*M7))</f>
        <v>-6.5446220666666663</v>
      </c>
      <c r="Y7" s="6" t="str">
        <f>VLOOKUP(R7,'In-NonTI'!$B$4:$F$7,5,FALSE)</f>
        <v>V-SA</v>
      </c>
      <c r="Z7" s="6" t="str">
        <f>IF(SUMIFS(U:U,Q:Q,Q7,Y:Y,Y7)&lt;=0,VLOOKUP(R7,'In-NonTI'!$B$4:$H$7,6,FALSE),VLOOKUP(R7,'In-NonTI'!$B$4:$H$7,7,FALSE))</f>
        <v>VIC-SA</v>
      </c>
    </row>
    <row r="8" spans="2:26">
      <c r="B8" s="1">
        <v>46261.006944444445</v>
      </c>
      <c r="C8">
        <v>2</v>
      </c>
      <c r="D8" t="s">
        <v>52</v>
      </c>
      <c r="E8">
        <v>220.63</v>
      </c>
      <c r="G8" s="1">
        <v>46261.006944444445</v>
      </c>
      <c r="H8">
        <v>2</v>
      </c>
      <c r="I8" t="s">
        <v>57</v>
      </c>
      <c r="J8">
        <v>-111.49</v>
      </c>
      <c r="K8">
        <v>69.010000000000005</v>
      </c>
      <c r="L8">
        <v>9.6</v>
      </c>
      <c r="M8" s="183">
        <f t="shared" si="0"/>
        <v>0.79999999999999993</v>
      </c>
      <c r="O8">
        <v>11658</v>
      </c>
      <c r="P8" s="5">
        <v>46261</v>
      </c>
      <c r="Q8">
        <v>2</v>
      </c>
      <c r="R8" t="s">
        <v>57</v>
      </c>
      <c r="S8">
        <v>8.8574228000000002</v>
      </c>
      <c r="T8">
        <v>0</v>
      </c>
      <c r="U8" s="183">
        <f t="shared" si="1"/>
        <v>8.8574228000000002</v>
      </c>
      <c r="V8" s="6" t="str">
        <f>VLOOKUP(R8,'In-NonTI'!B:C,2,FALSE)</f>
        <v>NSW1</v>
      </c>
      <c r="W8" s="177">
        <f>IF(U8=0,0,U8-(VLOOKUP(R8,'In-NonTI'!$J$4:$K$7,2,FALSE)*M8))</f>
        <v>8.4974228000000007</v>
      </c>
      <c r="X8" s="178">
        <f>IF(U8=0,0,-U8-((1-VLOOKUP(R8,'In-NonTI'!$J$4:$K$7,2,FALSE))*M8))</f>
        <v>-9.2974227999999997</v>
      </c>
      <c r="Y8" s="6" t="str">
        <f>VLOOKUP(R8,'In-NonTI'!$B$4:$F$7,5,FALSE)</f>
        <v>NSW1-SA1</v>
      </c>
      <c r="Z8" s="6" t="str">
        <f>IF(SUMIFS(U:U,Q:Q,Q8,Y:Y,Y8)&lt;=0,VLOOKUP(R8,'In-NonTI'!$B$4:$H$7,6,FALSE),VLOOKUP(R8,'In-NonTI'!$B$4:$H$7,7,FALSE))</f>
        <v>SA-NSW</v>
      </c>
    </row>
    <row r="9" spans="2:26">
      <c r="B9" s="1">
        <v>46261.006944444445</v>
      </c>
      <c r="C9">
        <v>2</v>
      </c>
      <c r="D9" t="s">
        <v>51</v>
      </c>
      <c r="E9">
        <v>35</v>
      </c>
      <c r="G9" s="1">
        <v>46261.006944444445</v>
      </c>
      <c r="H9">
        <v>2</v>
      </c>
      <c r="I9" t="s">
        <v>60</v>
      </c>
      <c r="J9">
        <v>285.11</v>
      </c>
      <c r="K9">
        <v>-81.59</v>
      </c>
      <c r="L9">
        <v>2.59</v>
      </c>
      <c r="M9" s="183">
        <f t="shared" si="0"/>
        <v>0.21583333333333332</v>
      </c>
      <c r="O9">
        <v>11658</v>
      </c>
      <c r="P9" s="5">
        <v>46261</v>
      </c>
      <c r="Q9">
        <v>2</v>
      </c>
      <c r="R9" t="s">
        <v>60</v>
      </c>
      <c r="S9">
        <v>5.6683162999999999</v>
      </c>
      <c r="T9">
        <v>22.095348699999999</v>
      </c>
      <c r="U9" s="183">
        <f t="shared" si="1"/>
        <v>-16.427032399999998</v>
      </c>
      <c r="V9" s="6" t="str">
        <f>VLOOKUP(R9,'In-NonTI'!B:C,2,FALSE)</f>
        <v>VIC1</v>
      </c>
      <c r="W9" s="177">
        <f>IF(U9=0,0,U9-(VLOOKUP(R9,'In-NonTI'!$J$4:$K$7,2,FALSE)*M9))</f>
        <v>-16.556532399999998</v>
      </c>
      <c r="X9" s="178">
        <f>IF(U9=0,0,-U9-((1-VLOOKUP(R9,'In-NonTI'!$J$4:$K$7,2,FALSE))*M9))</f>
        <v>16.340699066666666</v>
      </c>
      <c r="Y9" s="6" t="str">
        <f>VLOOKUP(R9,'In-NonTI'!$B$4:$F$7,5,FALSE)</f>
        <v>VIC1-NSW1</v>
      </c>
      <c r="Z9" s="6" t="str">
        <f>IF(SUMIFS(U:U,Q:Q,Q9,Y:Y,Y9)&lt;=0,VLOOKUP(R9,'In-NonTI'!$B$4:$H$7,6,FALSE),VLOOKUP(R9,'In-NonTI'!$B$4:$H$7,7,FALSE))</f>
        <v>VIC-NSW</v>
      </c>
    </row>
    <row r="10" spans="2:26">
      <c r="B10" s="1">
        <v>46261.010416666664</v>
      </c>
      <c r="C10">
        <v>3</v>
      </c>
      <c r="D10" t="s">
        <v>58</v>
      </c>
      <c r="E10">
        <v>500</v>
      </c>
      <c r="G10" s="1">
        <v>46261.006944444445</v>
      </c>
      <c r="H10">
        <v>2</v>
      </c>
      <c r="I10" t="s">
        <v>54</v>
      </c>
      <c r="J10">
        <v>178.6</v>
      </c>
      <c r="K10">
        <v>681.93</v>
      </c>
      <c r="L10">
        <v>76.290000000000006</v>
      </c>
      <c r="M10" s="183">
        <f t="shared" si="0"/>
        <v>6.3575000000000008</v>
      </c>
      <c r="O10">
        <v>11658</v>
      </c>
      <c r="P10" s="5">
        <v>46261</v>
      </c>
      <c r="Q10">
        <v>2</v>
      </c>
      <c r="R10" t="s">
        <v>54</v>
      </c>
      <c r="S10">
        <v>1.0072304999999999</v>
      </c>
      <c r="T10">
        <v>42.733850599999997</v>
      </c>
      <c r="U10" s="183">
        <f t="shared" si="1"/>
        <v>-41.726620099999998</v>
      </c>
      <c r="V10" s="6" t="str">
        <f>VLOOKUP(R10,'In-NonTI'!B:C,2,FALSE)</f>
        <v>VIC1</v>
      </c>
      <c r="W10" s="177">
        <f>IF(U10=0,0,U10-(VLOOKUP(R10,'In-NonTI'!$J$4:$K$7,2,FALSE)*M10))</f>
        <v>-44.714645099999998</v>
      </c>
      <c r="X10" s="178">
        <f>IF(U10=0,0,-U10-((1-VLOOKUP(R10,'In-NonTI'!$J$4:$K$7,2,FALSE))*M10))</f>
        <v>38.357145099999997</v>
      </c>
      <c r="Y10" s="6" t="str">
        <f>VLOOKUP(R10,'In-NonTI'!$B$4:$F$7,5,FALSE)</f>
        <v>V-SA</v>
      </c>
      <c r="Z10" s="6" t="str">
        <f>IF(SUMIFS(U:U,Q:Q,Q10,Y:Y,Y10)&lt;=0,VLOOKUP(R10,'In-NonTI'!$B$4:$H$7,6,FALSE),VLOOKUP(R10,'In-NonTI'!$B$4:$H$7,7,FALSE))</f>
        <v>VIC-SA</v>
      </c>
    </row>
    <row r="11" spans="2:26">
      <c r="B11" s="1">
        <v>46261.010416666664</v>
      </c>
      <c r="C11">
        <v>3</v>
      </c>
      <c r="D11" t="s">
        <v>52</v>
      </c>
      <c r="E11">
        <v>112.07</v>
      </c>
      <c r="G11" s="1">
        <v>46261.006944444445</v>
      </c>
      <c r="H11">
        <v>2</v>
      </c>
      <c r="I11" t="s">
        <v>50</v>
      </c>
      <c r="J11">
        <v>0</v>
      </c>
      <c r="K11">
        <v>80</v>
      </c>
      <c r="L11">
        <v>7.61</v>
      </c>
      <c r="M11" s="183">
        <f t="shared" si="0"/>
        <v>0.63416666666666666</v>
      </c>
      <c r="O11">
        <v>11658</v>
      </c>
      <c r="P11" s="5">
        <v>46261</v>
      </c>
      <c r="Q11">
        <v>2</v>
      </c>
      <c r="R11" t="s">
        <v>50</v>
      </c>
      <c r="S11">
        <v>6.4675124999999998</v>
      </c>
      <c r="T11">
        <v>0</v>
      </c>
      <c r="U11" s="183">
        <f t="shared" si="1"/>
        <v>6.4675124999999998</v>
      </c>
      <c r="V11" s="6" t="str">
        <f>VLOOKUP(R11,'In-NonTI'!B:C,2,FALSE)</f>
        <v>VIC1</v>
      </c>
      <c r="W11" s="177">
        <f>IF(U11=0,0,U11-(VLOOKUP(R11,'In-NonTI'!$J$4:$K$7,2,FALSE)*M11))</f>
        <v>5.9031041666666662</v>
      </c>
      <c r="X11" s="178">
        <f>IF(U11=0,0,-U11-((1-VLOOKUP(R11,'In-NonTI'!$J$4:$K$7,2,FALSE))*M11))</f>
        <v>-6.5372708333333334</v>
      </c>
      <c r="Y11" s="6" t="str">
        <f>VLOOKUP(R11,'In-NonTI'!$B$4:$F$7,5,FALSE)</f>
        <v>V-SA</v>
      </c>
      <c r="Z11" s="6" t="str">
        <f>IF(SUMIFS(U:U,Q:Q,Q11,Y:Y,Y11)&lt;=0,VLOOKUP(R11,'In-NonTI'!$B$4:$H$7,6,FALSE),VLOOKUP(R11,'In-NonTI'!$B$4:$H$7,7,FALSE))</f>
        <v>VIC-SA</v>
      </c>
    </row>
    <row r="12" spans="2:26">
      <c r="B12" s="1">
        <v>46261.010416666664</v>
      </c>
      <c r="C12">
        <v>3</v>
      </c>
      <c r="D12" t="s">
        <v>51</v>
      </c>
      <c r="E12">
        <v>35</v>
      </c>
      <c r="G12" s="1">
        <v>46261.010416666664</v>
      </c>
      <c r="H12">
        <v>3</v>
      </c>
      <c r="I12" t="s">
        <v>57</v>
      </c>
      <c r="J12">
        <v>-104.43</v>
      </c>
      <c r="K12">
        <v>70.67</v>
      </c>
      <c r="L12">
        <v>9.9499999999999993</v>
      </c>
      <c r="M12" s="183">
        <f t="shared" si="0"/>
        <v>0.82916666666666661</v>
      </c>
      <c r="O12">
        <v>11658</v>
      </c>
      <c r="P12" s="5">
        <v>46261</v>
      </c>
      <c r="Q12">
        <v>3</v>
      </c>
      <c r="R12" t="s">
        <v>57</v>
      </c>
      <c r="S12">
        <v>7.7286196</v>
      </c>
      <c r="T12">
        <v>0</v>
      </c>
      <c r="U12" s="183">
        <f t="shared" si="1"/>
        <v>7.7286196</v>
      </c>
      <c r="V12" s="6" t="str">
        <f>VLOOKUP(R12,'In-NonTI'!B:C,2,FALSE)</f>
        <v>NSW1</v>
      </c>
      <c r="W12" s="177">
        <f>IF(U12=0,0,U12-(VLOOKUP(R12,'In-NonTI'!$J$4:$K$7,2,FALSE)*M12))</f>
        <v>7.3554946000000001</v>
      </c>
      <c r="X12" s="178">
        <f>IF(U12=0,0,-U12-((1-VLOOKUP(R12,'In-NonTI'!$J$4:$K$7,2,FALSE))*M12))</f>
        <v>-8.1846612666666658</v>
      </c>
      <c r="Y12" s="6" t="str">
        <f>VLOOKUP(R12,'In-NonTI'!$B$4:$F$7,5,FALSE)</f>
        <v>NSW1-SA1</v>
      </c>
      <c r="Z12" s="6" t="str">
        <f>IF(SUMIFS(U:U,Q:Q,Q12,Y:Y,Y12)&lt;=0,VLOOKUP(R12,'In-NonTI'!$B$4:$H$7,6,FALSE),VLOOKUP(R12,'In-NonTI'!$B$4:$H$7,7,FALSE))</f>
        <v>SA-NSW</v>
      </c>
    </row>
    <row r="13" spans="2:26">
      <c r="B13" s="1">
        <v>46261.013888888891</v>
      </c>
      <c r="C13">
        <v>4</v>
      </c>
      <c r="D13" t="s">
        <v>58</v>
      </c>
      <c r="E13">
        <v>500</v>
      </c>
      <c r="G13" s="1">
        <v>46261.010416666664</v>
      </c>
      <c r="H13">
        <v>3</v>
      </c>
      <c r="I13" t="s">
        <v>60</v>
      </c>
      <c r="J13">
        <v>235.28</v>
      </c>
      <c r="K13">
        <v>-81.040000000000006</v>
      </c>
      <c r="L13">
        <v>2.6</v>
      </c>
      <c r="M13" s="183">
        <f t="shared" si="0"/>
        <v>0.21666666666666667</v>
      </c>
      <c r="O13">
        <v>11658</v>
      </c>
      <c r="P13" s="5">
        <v>46261</v>
      </c>
      <c r="Q13">
        <v>3</v>
      </c>
      <c r="R13" t="s">
        <v>60</v>
      </c>
      <c r="S13">
        <v>6.0991698999999997</v>
      </c>
      <c r="T13">
        <v>18.9069103</v>
      </c>
      <c r="U13" s="183">
        <f t="shared" si="1"/>
        <v>-12.8077404</v>
      </c>
      <c r="V13" s="6" t="str">
        <f>VLOOKUP(R13,'In-NonTI'!B:C,2,FALSE)</f>
        <v>VIC1</v>
      </c>
      <c r="W13" s="177">
        <f>IF(U13=0,0,U13-(VLOOKUP(R13,'In-NonTI'!$J$4:$K$7,2,FALSE)*M13))</f>
        <v>-12.937740400000001</v>
      </c>
      <c r="X13" s="178">
        <f>IF(U13=0,0,-U13-((1-VLOOKUP(R13,'In-NonTI'!$J$4:$K$7,2,FALSE))*M13))</f>
        <v>12.721073733333334</v>
      </c>
      <c r="Y13" s="6" t="str">
        <f>VLOOKUP(R13,'In-NonTI'!$B$4:$F$7,5,FALSE)</f>
        <v>VIC1-NSW1</v>
      </c>
      <c r="Z13" s="6" t="str">
        <f>IF(SUMIFS(U:U,Q:Q,Q13,Y:Y,Y13)&lt;=0,VLOOKUP(R13,'In-NonTI'!$B$4:$H$7,6,FALSE),VLOOKUP(R13,'In-NonTI'!$B$4:$H$7,7,FALSE))</f>
        <v>VIC-NSW</v>
      </c>
    </row>
    <row r="14" spans="2:26">
      <c r="B14" s="1">
        <v>46261.013888888891</v>
      </c>
      <c r="C14">
        <v>4</v>
      </c>
      <c r="D14" t="s">
        <v>52</v>
      </c>
      <c r="E14">
        <v>296.02999999999997</v>
      </c>
      <c r="G14" s="1">
        <v>46261.010416666664</v>
      </c>
      <c r="H14">
        <v>3</v>
      </c>
      <c r="I14" t="s">
        <v>54</v>
      </c>
      <c r="J14">
        <v>178.6</v>
      </c>
      <c r="K14">
        <v>688.27</v>
      </c>
      <c r="L14">
        <v>77.19</v>
      </c>
      <c r="M14" s="183">
        <f t="shared" si="0"/>
        <v>6.4325000000000001</v>
      </c>
      <c r="O14">
        <v>11658</v>
      </c>
      <c r="P14" s="5">
        <v>46261</v>
      </c>
      <c r="Q14">
        <v>3</v>
      </c>
      <c r="R14" t="s">
        <v>54</v>
      </c>
      <c r="S14">
        <v>0.163248</v>
      </c>
      <c r="T14">
        <v>47.613079399999997</v>
      </c>
      <c r="U14" s="183">
        <f t="shared" si="1"/>
        <v>-47.449831399999994</v>
      </c>
      <c r="V14" s="6" t="str">
        <f>VLOOKUP(R14,'In-NonTI'!B:C,2,FALSE)</f>
        <v>VIC1</v>
      </c>
      <c r="W14" s="177">
        <f>IF(U14=0,0,U14-(VLOOKUP(R14,'In-NonTI'!$J$4:$K$7,2,FALSE)*M14))</f>
        <v>-50.473106399999992</v>
      </c>
      <c r="X14" s="178">
        <f>IF(U14=0,0,-U14-((1-VLOOKUP(R14,'In-NonTI'!$J$4:$K$7,2,FALSE))*M14))</f>
        <v>44.040606399999994</v>
      </c>
      <c r="Y14" s="6" t="str">
        <f>VLOOKUP(R14,'In-NonTI'!$B$4:$F$7,5,FALSE)</f>
        <v>V-SA</v>
      </c>
      <c r="Z14" s="6" t="str">
        <f>IF(SUMIFS(U:U,Q:Q,Q14,Y:Y,Y14)&lt;=0,VLOOKUP(R14,'In-NonTI'!$B$4:$H$7,6,FALSE),VLOOKUP(R14,'In-NonTI'!$B$4:$H$7,7,FALSE))</f>
        <v>VIC-SA</v>
      </c>
    </row>
    <row r="15" spans="2:26">
      <c r="B15" s="1">
        <v>46261.013888888891</v>
      </c>
      <c r="C15">
        <v>4</v>
      </c>
      <c r="D15" t="s">
        <v>51</v>
      </c>
      <c r="E15">
        <v>35</v>
      </c>
      <c r="G15" s="1">
        <v>46261.010416666664</v>
      </c>
      <c r="H15">
        <v>3</v>
      </c>
      <c r="I15" t="s">
        <v>50</v>
      </c>
      <c r="J15">
        <v>0</v>
      </c>
      <c r="K15">
        <v>69.099999999999994</v>
      </c>
      <c r="L15">
        <v>5.46</v>
      </c>
      <c r="M15" s="183">
        <f t="shared" si="0"/>
        <v>0.45500000000000002</v>
      </c>
      <c r="O15">
        <v>11658</v>
      </c>
      <c r="P15" s="5">
        <v>46261</v>
      </c>
      <c r="Q15">
        <v>3</v>
      </c>
      <c r="R15" t="s">
        <v>50</v>
      </c>
      <c r="S15">
        <v>6.1721902000000002</v>
      </c>
      <c r="T15">
        <v>0</v>
      </c>
      <c r="U15" s="183">
        <f t="shared" si="1"/>
        <v>6.1721902000000002</v>
      </c>
      <c r="V15" s="6" t="str">
        <f>VLOOKUP(R15,'In-NonTI'!B:C,2,FALSE)</f>
        <v>VIC1</v>
      </c>
      <c r="W15" s="177">
        <f>IF(U15=0,0,U15-(VLOOKUP(R15,'In-NonTI'!$J$4:$K$7,2,FALSE)*M15))</f>
        <v>5.7672401999999998</v>
      </c>
      <c r="X15" s="178">
        <f>IF(U15=0,0,-U15-((1-VLOOKUP(R15,'In-NonTI'!$J$4:$K$7,2,FALSE))*M15))</f>
        <v>-6.2222401999999999</v>
      </c>
      <c r="Y15" s="6" t="str">
        <f>VLOOKUP(R15,'In-NonTI'!$B$4:$F$7,5,FALSE)</f>
        <v>V-SA</v>
      </c>
      <c r="Z15" s="6" t="str">
        <f>IF(SUMIFS(U:U,Q:Q,Q15,Y:Y,Y15)&lt;=0,VLOOKUP(R15,'In-NonTI'!$B$4:$H$7,6,FALSE),VLOOKUP(R15,'In-NonTI'!$B$4:$H$7,7,FALSE))</f>
        <v>VIC-SA</v>
      </c>
    </row>
    <row r="16" spans="2:26">
      <c r="B16" s="1">
        <v>46261.017361111109</v>
      </c>
      <c r="C16">
        <v>5</v>
      </c>
      <c r="D16" t="s">
        <v>58</v>
      </c>
      <c r="E16">
        <v>500</v>
      </c>
      <c r="G16" s="1">
        <v>46261.013888888891</v>
      </c>
      <c r="H16">
        <v>4</v>
      </c>
      <c r="I16" t="s">
        <v>57</v>
      </c>
      <c r="J16">
        <v>-81.849999999999994</v>
      </c>
      <c r="K16">
        <v>63.18</v>
      </c>
      <c r="L16">
        <v>8.7799999999999994</v>
      </c>
      <c r="M16" s="183">
        <f t="shared" si="0"/>
        <v>0.73166666666666658</v>
      </c>
      <c r="O16">
        <v>11658</v>
      </c>
      <c r="P16" s="5">
        <v>46261</v>
      </c>
      <c r="Q16">
        <v>4</v>
      </c>
      <c r="R16" t="s">
        <v>57</v>
      </c>
      <c r="S16">
        <v>7.5928177999999997</v>
      </c>
      <c r="T16">
        <v>0</v>
      </c>
      <c r="U16" s="183">
        <f t="shared" si="1"/>
        <v>7.5928177999999997</v>
      </c>
      <c r="V16" s="6" t="str">
        <f>VLOOKUP(R16,'In-NonTI'!B:C,2,FALSE)</f>
        <v>NSW1</v>
      </c>
      <c r="W16" s="177">
        <f>IF(U16=0,0,U16-(VLOOKUP(R16,'In-NonTI'!$J$4:$K$7,2,FALSE)*M16))</f>
        <v>7.2635677999999997</v>
      </c>
      <c r="X16" s="178">
        <f>IF(U16=0,0,-U16-((1-VLOOKUP(R16,'In-NonTI'!$J$4:$K$7,2,FALSE))*M16))</f>
        <v>-7.9952344666666662</v>
      </c>
      <c r="Y16" s="6" t="str">
        <f>VLOOKUP(R16,'In-NonTI'!$B$4:$F$7,5,FALSE)</f>
        <v>NSW1-SA1</v>
      </c>
      <c r="Z16" s="6" t="str">
        <f>IF(SUMIFS(U:U,Q:Q,Q16,Y:Y,Y16)&lt;=0,VLOOKUP(R16,'In-NonTI'!$B$4:$H$7,6,FALSE),VLOOKUP(R16,'In-NonTI'!$B$4:$H$7,7,FALSE))</f>
        <v>SA-NSW</v>
      </c>
    </row>
    <row r="17" spans="2:26">
      <c r="B17" s="1">
        <v>46261.017361111109</v>
      </c>
      <c r="C17">
        <v>5</v>
      </c>
      <c r="D17" t="s">
        <v>52</v>
      </c>
      <c r="E17">
        <v>295.61</v>
      </c>
      <c r="G17" s="1">
        <v>46261.013888888891</v>
      </c>
      <c r="H17">
        <v>4</v>
      </c>
      <c r="I17" t="s">
        <v>60</v>
      </c>
      <c r="J17">
        <v>161.80000000000001</v>
      </c>
      <c r="K17">
        <v>-83.14</v>
      </c>
      <c r="L17">
        <v>2.67</v>
      </c>
      <c r="M17" s="183">
        <f t="shared" si="0"/>
        <v>0.2225</v>
      </c>
      <c r="O17">
        <v>11658</v>
      </c>
      <c r="P17" s="5">
        <v>46261</v>
      </c>
      <c r="Q17">
        <v>4</v>
      </c>
      <c r="R17" t="s">
        <v>60</v>
      </c>
      <c r="S17">
        <v>6.4500307000000001</v>
      </c>
      <c r="T17">
        <v>27.9539346</v>
      </c>
      <c r="U17" s="183">
        <f t="shared" si="1"/>
        <v>-21.503903900000001</v>
      </c>
      <c r="V17" s="6" t="str">
        <f>VLOOKUP(R17,'In-NonTI'!B:C,2,FALSE)</f>
        <v>VIC1</v>
      </c>
      <c r="W17" s="177">
        <f>IF(U17=0,0,U17-(VLOOKUP(R17,'In-NonTI'!$J$4:$K$7,2,FALSE)*M17))</f>
        <v>-21.637403900000002</v>
      </c>
      <c r="X17" s="178">
        <f>IF(U17=0,0,-U17-((1-VLOOKUP(R17,'In-NonTI'!$J$4:$K$7,2,FALSE))*M17))</f>
        <v>21.414903900000002</v>
      </c>
      <c r="Y17" s="6" t="str">
        <f>VLOOKUP(R17,'In-NonTI'!$B$4:$F$7,5,FALSE)</f>
        <v>VIC1-NSW1</v>
      </c>
      <c r="Z17" s="6" t="str">
        <f>IF(SUMIFS(U:U,Q:Q,Q17,Y:Y,Y17)&lt;=0,VLOOKUP(R17,'In-NonTI'!$B$4:$H$7,6,FALSE),VLOOKUP(R17,'In-NonTI'!$B$4:$H$7,7,FALSE))</f>
        <v>VIC-NSW</v>
      </c>
    </row>
    <row r="18" spans="2:26">
      <c r="B18" s="1">
        <v>46261.017361111109</v>
      </c>
      <c r="C18">
        <v>5</v>
      </c>
      <c r="D18" t="s">
        <v>51</v>
      </c>
      <c r="E18">
        <v>35</v>
      </c>
      <c r="G18" s="1">
        <v>46261.013888888891</v>
      </c>
      <c r="H18">
        <v>4</v>
      </c>
      <c r="I18" t="s">
        <v>54</v>
      </c>
      <c r="J18">
        <v>223.25</v>
      </c>
      <c r="K18">
        <v>658.34</v>
      </c>
      <c r="L18">
        <v>71.41</v>
      </c>
      <c r="M18" s="183">
        <f t="shared" si="0"/>
        <v>5.9508333333333328</v>
      </c>
      <c r="O18">
        <v>11658</v>
      </c>
      <c r="P18" s="5">
        <v>46261</v>
      </c>
      <c r="Q18">
        <v>4</v>
      </c>
      <c r="R18" t="s">
        <v>54</v>
      </c>
      <c r="S18">
        <v>4.1938400000000001E-2</v>
      </c>
      <c r="T18">
        <v>50.355150799999997</v>
      </c>
      <c r="U18" s="183">
        <f t="shared" si="1"/>
        <v>-50.313212399999998</v>
      </c>
      <c r="V18" s="6" t="str">
        <f>VLOOKUP(R18,'In-NonTI'!B:C,2,FALSE)</f>
        <v>VIC1</v>
      </c>
      <c r="W18" s="177">
        <f>IF(U18=0,0,U18-(VLOOKUP(R18,'In-NonTI'!$J$4:$K$7,2,FALSE)*M18))</f>
        <v>-53.110104066666665</v>
      </c>
      <c r="X18" s="178">
        <f>IF(U18=0,0,-U18-((1-VLOOKUP(R18,'In-NonTI'!$J$4:$K$7,2,FALSE))*M18))</f>
        <v>47.159270733333329</v>
      </c>
      <c r="Y18" s="6" t="str">
        <f>VLOOKUP(R18,'In-NonTI'!$B$4:$F$7,5,FALSE)</f>
        <v>V-SA</v>
      </c>
      <c r="Z18" s="6" t="str">
        <f>IF(SUMIFS(U:U,Q:Q,Q18,Y:Y,Y18)&lt;=0,VLOOKUP(R18,'In-NonTI'!$B$4:$H$7,6,FALSE),VLOOKUP(R18,'In-NonTI'!$B$4:$H$7,7,FALSE))</f>
        <v>VIC-SA</v>
      </c>
    </row>
    <row r="19" spans="2:26">
      <c r="B19" s="1">
        <v>46261.020833333336</v>
      </c>
      <c r="C19">
        <v>6</v>
      </c>
      <c r="D19" t="s">
        <v>58</v>
      </c>
      <c r="E19">
        <v>500</v>
      </c>
      <c r="G19" s="1">
        <v>46261.013888888891</v>
      </c>
      <c r="H19">
        <v>4</v>
      </c>
      <c r="I19" t="s">
        <v>50</v>
      </c>
      <c r="J19">
        <v>0</v>
      </c>
      <c r="K19">
        <v>80</v>
      </c>
      <c r="L19">
        <v>7.61</v>
      </c>
      <c r="M19" s="183">
        <f t="shared" si="0"/>
        <v>0.63416666666666666</v>
      </c>
      <c r="O19">
        <v>11658</v>
      </c>
      <c r="P19" s="5">
        <v>46261</v>
      </c>
      <c r="Q19">
        <v>4</v>
      </c>
      <c r="R19" t="s">
        <v>50</v>
      </c>
      <c r="S19">
        <v>6.0507263</v>
      </c>
      <c r="T19">
        <v>0</v>
      </c>
      <c r="U19" s="183">
        <f t="shared" si="1"/>
        <v>6.0507263</v>
      </c>
      <c r="V19" s="6" t="str">
        <f>VLOOKUP(R19,'In-NonTI'!B:C,2,FALSE)</f>
        <v>VIC1</v>
      </c>
      <c r="W19" s="177">
        <f>IF(U19=0,0,U19-(VLOOKUP(R19,'In-NonTI'!$J$4:$K$7,2,FALSE)*M19))</f>
        <v>5.4863179666666664</v>
      </c>
      <c r="X19" s="178">
        <f>IF(U19=0,0,-U19-((1-VLOOKUP(R19,'In-NonTI'!$J$4:$K$7,2,FALSE))*M19))</f>
        <v>-6.1204846333333336</v>
      </c>
      <c r="Y19" s="6" t="str">
        <f>VLOOKUP(R19,'In-NonTI'!$B$4:$F$7,5,FALSE)</f>
        <v>V-SA</v>
      </c>
      <c r="Z19" s="6" t="str">
        <f>IF(SUMIFS(U:U,Q:Q,Q19,Y:Y,Y19)&lt;=0,VLOOKUP(R19,'In-NonTI'!$B$4:$H$7,6,FALSE),VLOOKUP(R19,'In-NonTI'!$B$4:$H$7,7,FALSE))</f>
        <v>VIC-SA</v>
      </c>
    </row>
    <row r="20" spans="2:26">
      <c r="B20" s="1">
        <v>46261.020833333336</v>
      </c>
      <c r="C20">
        <v>6</v>
      </c>
      <c r="D20" t="s">
        <v>52</v>
      </c>
      <c r="E20">
        <v>298.33999999999997</v>
      </c>
      <c r="G20" s="1">
        <v>46261.017361111109</v>
      </c>
      <c r="H20">
        <v>5</v>
      </c>
      <c r="I20" t="s">
        <v>57</v>
      </c>
      <c r="J20">
        <v>-93.04</v>
      </c>
      <c r="K20">
        <v>64.959999999999994</v>
      </c>
      <c r="L20">
        <v>9.0399999999999991</v>
      </c>
      <c r="M20" s="183">
        <f t="shared" si="0"/>
        <v>0.7533333333333333</v>
      </c>
      <c r="O20">
        <v>11658</v>
      </c>
      <c r="P20" s="5">
        <v>46261</v>
      </c>
      <c r="Q20">
        <v>5</v>
      </c>
      <c r="R20" t="s">
        <v>57</v>
      </c>
      <c r="S20">
        <v>7.1988007999999999</v>
      </c>
      <c r="T20">
        <v>0</v>
      </c>
      <c r="U20" s="183">
        <f t="shared" si="1"/>
        <v>7.1988007999999999</v>
      </c>
      <c r="V20" s="6" t="str">
        <f>VLOOKUP(R20,'In-NonTI'!B:C,2,FALSE)</f>
        <v>NSW1</v>
      </c>
      <c r="W20" s="177">
        <f>IF(U20=0,0,U20-(VLOOKUP(R20,'In-NonTI'!$J$4:$K$7,2,FALSE)*M20))</f>
        <v>6.8598008000000004</v>
      </c>
      <c r="X20" s="178">
        <f>IF(U20=0,0,-U20-((1-VLOOKUP(R20,'In-NonTI'!$J$4:$K$7,2,FALSE))*M20))</f>
        <v>-7.6131341333333333</v>
      </c>
      <c r="Y20" s="6" t="str">
        <f>VLOOKUP(R20,'In-NonTI'!$B$4:$F$7,5,FALSE)</f>
        <v>NSW1-SA1</v>
      </c>
      <c r="Z20" s="6" t="str">
        <f>IF(SUMIFS(U:U,Q:Q,Q20,Y:Y,Y20)&lt;=0,VLOOKUP(R20,'In-NonTI'!$B$4:$H$7,6,FALSE),VLOOKUP(R20,'In-NonTI'!$B$4:$H$7,7,FALSE))</f>
        <v>SA-NSW</v>
      </c>
    </row>
    <row r="21" spans="2:26">
      <c r="B21" s="1">
        <v>46261.020833333336</v>
      </c>
      <c r="C21">
        <v>6</v>
      </c>
      <c r="D21" t="s">
        <v>51</v>
      </c>
      <c r="E21">
        <v>35</v>
      </c>
      <c r="G21" s="1">
        <v>46261.017361111109</v>
      </c>
      <c r="H21">
        <v>5</v>
      </c>
      <c r="I21" t="s">
        <v>60</v>
      </c>
      <c r="J21">
        <v>156.75</v>
      </c>
      <c r="K21">
        <v>-85.98</v>
      </c>
      <c r="L21">
        <v>2.76</v>
      </c>
      <c r="M21" s="183">
        <f t="shared" si="0"/>
        <v>0.22999999999999998</v>
      </c>
      <c r="O21">
        <v>11658</v>
      </c>
      <c r="P21" s="5">
        <v>46261</v>
      </c>
      <c r="Q21">
        <v>5</v>
      </c>
      <c r="R21" t="s">
        <v>60</v>
      </c>
      <c r="S21">
        <v>5.7070965999999999</v>
      </c>
      <c r="T21">
        <v>26.9694441</v>
      </c>
      <c r="U21" s="183">
        <f t="shared" si="1"/>
        <v>-21.262347500000001</v>
      </c>
      <c r="V21" s="6" t="str">
        <f>VLOOKUP(R21,'In-NonTI'!B:C,2,FALSE)</f>
        <v>VIC1</v>
      </c>
      <c r="W21" s="177">
        <f>IF(U21=0,0,U21-(VLOOKUP(R21,'In-NonTI'!$J$4:$K$7,2,FALSE)*M21))</f>
        <v>-21.400347500000002</v>
      </c>
      <c r="X21" s="178">
        <f>IF(U21=0,0,-U21-((1-VLOOKUP(R21,'In-NonTI'!$J$4:$K$7,2,FALSE))*M21))</f>
        <v>21.170347500000002</v>
      </c>
      <c r="Y21" s="6" t="str">
        <f>VLOOKUP(R21,'In-NonTI'!$B$4:$F$7,5,FALSE)</f>
        <v>VIC1-NSW1</v>
      </c>
      <c r="Z21" s="6" t="str">
        <f>IF(SUMIFS(U:U,Q:Q,Q21,Y:Y,Y21)&lt;=0,VLOOKUP(R21,'In-NonTI'!$B$4:$H$7,6,FALSE),VLOOKUP(R21,'In-NonTI'!$B$4:$H$7,7,FALSE))</f>
        <v>VIC-NSW</v>
      </c>
    </row>
    <row r="22" spans="2:26">
      <c r="B22" s="1">
        <v>46261.024305555555</v>
      </c>
      <c r="C22">
        <v>7</v>
      </c>
      <c r="D22" t="s">
        <v>58</v>
      </c>
      <c r="E22">
        <v>500</v>
      </c>
      <c r="G22" s="1">
        <v>46261.017361111109</v>
      </c>
      <c r="H22">
        <v>5</v>
      </c>
      <c r="I22" t="s">
        <v>54</v>
      </c>
      <c r="J22">
        <v>203.15</v>
      </c>
      <c r="K22">
        <v>665.02</v>
      </c>
      <c r="L22">
        <v>72.760000000000005</v>
      </c>
      <c r="M22" s="183">
        <f t="shared" si="0"/>
        <v>6.0633333333333335</v>
      </c>
      <c r="O22">
        <v>11658</v>
      </c>
      <c r="P22" s="5">
        <v>46261</v>
      </c>
      <c r="Q22">
        <v>5</v>
      </c>
      <c r="R22" t="s">
        <v>54</v>
      </c>
      <c r="S22">
        <v>0.44033899999999998</v>
      </c>
      <c r="T22">
        <v>46.735273900000003</v>
      </c>
      <c r="U22" s="183">
        <f t="shared" si="1"/>
        <v>-46.294934900000001</v>
      </c>
      <c r="V22" s="6" t="str">
        <f>VLOOKUP(R22,'In-NonTI'!B:C,2,FALSE)</f>
        <v>VIC1</v>
      </c>
      <c r="W22" s="177">
        <f>IF(U22=0,0,U22-(VLOOKUP(R22,'In-NonTI'!$J$4:$K$7,2,FALSE)*M22))</f>
        <v>-49.144701566666669</v>
      </c>
      <c r="X22" s="178">
        <f>IF(U22=0,0,-U22-((1-VLOOKUP(R22,'In-NonTI'!$J$4:$K$7,2,FALSE))*M22))</f>
        <v>43.081368233333336</v>
      </c>
      <c r="Y22" s="6" t="str">
        <f>VLOOKUP(R22,'In-NonTI'!$B$4:$F$7,5,FALSE)</f>
        <v>V-SA</v>
      </c>
      <c r="Z22" s="6" t="str">
        <f>IF(SUMIFS(U:U,Q:Q,Q22,Y:Y,Y22)&lt;=0,VLOOKUP(R22,'In-NonTI'!$B$4:$H$7,6,FALSE),VLOOKUP(R22,'In-NonTI'!$B$4:$H$7,7,FALSE))</f>
        <v>VIC-SA</v>
      </c>
    </row>
    <row r="23" spans="2:26">
      <c r="B23" s="1">
        <v>46261.024305555555</v>
      </c>
      <c r="C23">
        <v>7</v>
      </c>
      <c r="D23" t="s">
        <v>52</v>
      </c>
      <c r="E23">
        <v>294.47000000000003</v>
      </c>
      <c r="G23" s="1">
        <v>46261.017361111109</v>
      </c>
      <c r="H23">
        <v>5</v>
      </c>
      <c r="I23" t="s">
        <v>50</v>
      </c>
      <c r="J23">
        <v>0</v>
      </c>
      <c r="K23">
        <v>80</v>
      </c>
      <c r="L23">
        <v>7.61</v>
      </c>
      <c r="M23" s="183">
        <f t="shared" si="0"/>
        <v>0.63416666666666666</v>
      </c>
      <c r="O23">
        <v>11658</v>
      </c>
      <c r="P23" s="5">
        <v>46261</v>
      </c>
      <c r="Q23">
        <v>5</v>
      </c>
      <c r="R23" t="s">
        <v>50</v>
      </c>
      <c r="S23">
        <v>5.9065481000000002</v>
      </c>
      <c r="T23">
        <v>0</v>
      </c>
      <c r="U23" s="183">
        <f t="shared" si="1"/>
        <v>5.9065481000000002</v>
      </c>
      <c r="V23" s="6" t="str">
        <f>VLOOKUP(R23,'In-NonTI'!B:C,2,FALSE)</f>
        <v>VIC1</v>
      </c>
      <c r="W23" s="177">
        <f>IF(U23=0,0,U23-(VLOOKUP(R23,'In-NonTI'!$J$4:$K$7,2,FALSE)*M23))</f>
        <v>5.3421397666666666</v>
      </c>
      <c r="X23" s="178">
        <f>IF(U23=0,0,-U23-((1-VLOOKUP(R23,'In-NonTI'!$J$4:$K$7,2,FALSE))*M23))</f>
        <v>-5.9763064333333338</v>
      </c>
      <c r="Y23" s="6" t="str">
        <f>VLOOKUP(R23,'In-NonTI'!$B$4:$F$7,5,FALSE)</f>
        <v>V-SA</v>
      </c>
      <c r="Z23" s="6" t="str">
        <f>IF(SUMIFS(U:U,Q:Q,Q23,Y:Y,Y23)&lt;=0,VLOOKUP(R23,'In-NonTI'!$B$4:$H$7,6,FALSE),VLOOKUP(R23,'In-NonTI'!$B$4:$H$7,7,FALSE))</f>
        <v>VIC-SA</v>
      </c>
    </row>
    <row r="24" spans="2:26">
      <c r="B24" s="1">
        <v>46261.024305555555</v>
      </c>
      <c r="C24">
        <v>7</v>
      </c>
      <c r="D24" t="s">
        <v>51</v>
      </c>
      <c r="E24">
        <v>35</v>
      </c>
      <c r="G24" s="1">
        <v>46261.020833333336</v>
      </c>
      <c r="H24">
        <v>6</v>
      </c>
      <c r="I24" t="s">
        <v>57</v>
      </c>
      <c r="J24">
        <v>-73.2</v>
      </c>
      <c r="K24">
        <v>62.74</v>
      </c>
      <c r="L24">
        <v>8.6199999999999992</v>
      </c>
      <c r="M24" s="183">
        <f t="shared" si="0"/>
        <v>0.71833333333333327</v>
      </c>
      <c r="O24">
        <v>11658</v>
      </c>
      <c r="P24" s="5">
        <v>46261</v>
      </c>
      <c r="Q24">
        <v>6</v>
      </c>
      <c r="R24" t="s">
        <v>57</v>
      </c>
      <c r="S24">
        <v>6.7567060000000003</v>
      </c>
      <c r="T24">
        <v>0</v>
      </c>
      <c r="U24" s="183">
        <f t="shared" si="1"/>
        <v>6.7567060000000003</v>
      </c>
      <c r="V24" s="6" t="str">
        <f>VLOOKUP(R24,'In-NonTI'!B:C,2,FALSE)</f>
        <v>NSW1</v>
      </c>
      <c r="W24" s="177">
        <f>IF(U24=0,0,U24-(VLOOKUP(R24,'In-NonTI'!$J$4:$K$7,2,FALSE)*M24))</f>
        <v>6.4334560000000005</v>
      </c>
      <c r="X24" s="178">
        <f>IF(U24=0,0,-U24-((1-VLOOKUP(R24,'In-NonTI'!$J$4:$K$7,2,FALSE))*M24))</f>
        <v>-7.1517893333333333</v>
      </c>
      <c r="Y24" s="6" t="str">
        <f>VLOOKUP(R24,'In-NonTI'!$B$4:$F$7,5,FALSE)</f>
        <v>NSW1-SA1</v>
      </c>
      <c r="Z24" s="6" t="str">
        <f>IF(SUMIFS(U:U,Q:Q,Q24,Y:Y,Y24)&lt;=0,VLOOKUP(R24,'In-NonTI'!$B$4:$H$7,6,FALSE),VLOOKUP(R24,'In-NonTI'!$B$4:$H$7,7,FALSE))</f>
        <v>SA-NSW</v>
      </c>
    </row>
    <row r="25" spans="2:26">
      <c r="B25" s="1">
        <v>46261.027777777781</v>
      </c>
      <c r="C25">
        <v>8</v>
      </c>
      <c r="D25" t="s">
        <v>58</v>
      </c>
      <c r="E25">
        <v>500</v>
      </c>
      <c r="G25" s="1">
        <v>46261.020833333336</v>
      </c>
      <c r="H25">
        <v>6</v>
      </c>
      <c r="I25" t="s">
        <v>60</v>
      </c>
      <c r="J25">
        <v>174.49</v>
      </c>
      <c r="K25">
        <v>-88</v>
      </c>
      <c r="L25">
        <v>2.79</v>
      </c>
      <c r="M25" s="183">
        <f t="shared" si="0"/>
        <v>0.23250000000000001</v>
      </c>
      <c r="O25">
        <v>11658</v>
      </c>
      <c r="P25" s="5">
        <v>46261</v>
      </c>
      <c r="Q25">
        <v>6</v>
      </c>
      <c r="R25" t="s">
        <v>60</v>
      </c>
      <c r="S25">
        <v>5.6554326000000001</v>
      </c>
      <c r="T25">
        <v>24.822392300000001</v>
      </c>
      <c r="U25" s="183">
        <f t="shared" si="1"/>
        <v>-19.1669597</v>
      </c>
      <c r="V25" s="6" t="str">
        <f>VLOOKUP(R25,'In-NonTI'!B:C,2,FALSE)</f>
        <v>VIC1</v>
      </c>
      <c r="W25" s="177">
        <f>IF(U25=0,0,U25-(VLOOKUP(R25,'In-NonTI'!$J$4:$K$7,2,FALSE)*M25))</f>
        <v>-19.306459700000001</v>
      </c>
      <c r="X25" s="178">
        <f>IF(U25=0,0,-U25-((1-VLOOKUP(R25,'In-NonTI'!$J$4:$K$7,2,FALSE))*M25))</f>
        <v>19.0739597</v>
      </c>
      <c r="Y25" s="6" t="str">
        <f>VLOOKUP(R25,'In-NonTI'!$B$4:$F$7,5,FALSE)</f>
        <v>VIC1-NSW1</v>
      </c>
      <c r="Z25" s="6" t="str">
        <f>IF(SUMIFS(U:U,Q:Q,Q25,Y:Y,Y25)&lt;=0,VLOOKUP(R25,'In-NonTI'!$B$4:$H$7,6,FALSE),VLOOKUP(R25,'In-NonTI'!$B$4:$H$7,7,FALSE))</f>
        <v>VIC-NSW</v>
      </c>
    </row>
    <row r="26" spans="2:26">
      <c r="B26" s="1">
        <v>46261.027777777781</v>
      </c>
      <c r="C26">
        <v>8</v>
      </c>
      <c r="D26" t="s">
        <v>52</v>
      </c>
      <c r="E26">
        <v>311.24</v>
      </c>
      <c r="G26" s="1">
        <v>46261.020833333336</v>
      </c>
      <c r="H26">
        <v>6</v>
      </c>
      <c r="I26" t="s">
        <v>54</v>
      </c>
      <c r="J26">
        <v>215.43</v>
      </c>
      <c r="K26">
        <v>655.79</v>
      </c>
      <c r="L26">
        <v>71.36</v>
      </c>
      <c r="M26" s="183">
        <f t="shared" si="0"/>
        <v>5.9466666666666663</v>
      </c>
      <c r="O26">
        <v>11658</v>
      </c>
      <c r="P26" s="5">
        <v>46261</v>
      </c>
      <c r="Q26">
        <v>6</v>
      </c>
      <c r="R26" t="s">
        <v>54</v>
      </c>
      <c r="S26">
        <v>1.5405544</v>
      </c>
      <c r="T26">
        <v>43.6235547</v>
      </c>
      <c r="U26" s="183">
        <f t="shared" si="1"/>
        <v>-42.083000300000002</v>
      </c>
      <c r="V26" s="6" t="str">
        <f>VLOOKUP(R26,'In-NonTI'!B:C,2,FALSE)</f>
        <v>VIC1</v>
      </c>
      <c r="W26" s="177">
        <f>IF(U26=0,0,U26-(VLOOKUP(R26,'In-NonTI'!$J$4:$K$7,2,FALSE)*M26))</f>
        <v>-44.877933633333335</v>
      </c>
      <c r="X26" s="178">
        <f>IF(U26=0,0,-U26-((1-VLOOKUP(R26,'In-NonTI'!$J$4:$K$7,2,FALSE))*M26))</f>
        <v>38.931266966666669</v>
      </c>
      <c r="Y26" s="6" t="str">
        <f>VLOOKUP(R26,'In-NonTI'!$B$4:$F$7,5,FALSE)</f>
        <v>V-SA</v>
      </c>
      <c r="Z26" s="6" t="str">
        <f>IF(SUMIFS(U:U,Q:Q,Q26,Y:Y,Y26)&lt;=0,VLOOKUP(R26,'In-NonTI'!$B$4:$H$7,6,FALSE),VLOOKUP(R26,'In-NonTI'!$B$4:$H$7,7,FALSE))</f>
        <v>VIC-SA</v>
      </c>
    </row>
    <row r="27" spans="2:26">
      <c r="B27" s="1">
        <v>46261.027777777781</v>
      </c>
      <c r="C27">
        <v>8</v>
      </c>
      <c r="D27" t="s">
        <v>51</v>
      </c>
      <c r="E27">
        <v>35</v>
      </c>
      <c r="G27" s="1">
        <v>46261.020833333336</v>
      </c>
      <c r="H27">
        <v>6</v>
      </c>
      <c r="I27" t="s">
        <v>50</v>
      </c>
      <c r="J27">
        <v>0</v>
      </c>
      <c r="K27">
        <v>80</v>
      </c>
      <c r="L27">
        <v>7.61</v>
      </c>
      <c r="M27" s="183">
        <f t="shared" si="0"/>
        <v>0.63416666666666666</v>
      </c>
      <c r="O27">
        <v>11658</v>
      </c>
      <c r="P27" s="5">
        <v>46261</v>
      </c>
      <c r="Q27">
        <v>6</v>
      </c>
      <c r="R27" t="s">
        <v>50</v>
      </c>
      <c r="S27">
        <v>5.4992182999999999</v>
      </c>
      <c r="T27">
        <v>0</v>
      </c>
      <c r="U27" s="183">
        <f t="shared" si="1"/>
        <v>5.4992182999999999</v>
      </c>
      <c r="V27" s="6" t="str">
        <f>VLOOKUP(R27,'In-NonTI'!B:C,2,FALSE)</f>
        <v>VIC1</v>
      </c>
      <c r="W27" s="177">
        <f>IF(U27=0,0,U27-(VLOOKUP(R27,'In-NonTI'!$J$4:$K$7,2,FALSE)*M27))</f>
        <v>4.9348099666666663</v>
      </c>
      <c r="X27" s="178">
        <f>IF(U27=0,0,-U27-((1-VLOOKUP(R27,'In-NonTI'!$J$4:$K$7,2,FALSE))*M27))</f>
        <v>-5.5689766333333335</v>
      </c>
      <c r="Y27" s="6" t="str">
        <f>VLOOKUP(R27,'In-NonTI'!$B$4:$F$7,5,FALSE)</f>
        <v>V-SA</v>
      </c>
      <c r="Z27" s="6" t="str">
        <f>IF(SUMIFS(U:U,Q:Q,Q27,Y:Y,Y27)&lt;=0,VLOOKUP(R27,'In-NonTI'!$B$4:$H$7,6,FALSE),VLOOKUP(R27,'In-NonTI'!$B$4:$H$7,7,FALSE))</f>
        <v>VIC-SA</v>
      </c>
    </row>
    <row r="28" spans="2:26">
      <c r="B28" s="1">
        <v>46261.03125</v>
      </c>
      <c r="C28">
        <v>9</v>
      </c>
      <c r="D28" t="s">
        <v>58</v>
      </c>
      <c r="E28">
        <v>500</v>
      </c>
      <c r="G28" s="1">
        <v>46261.024305555555</v>
      </c>
      <c r="H28">
        <v>7</v>
      </c>
      <c r="I28" t="s">
        <v>57</v>
      </c>
      <c r="J28">
        <v>-86.54</v>
      </c>
      <c r="K28">
        <v>67.72</v>
      </c>
      <c r="L28">
        <v>9.2100000000000009</v>
      </c>
      <c r="M28" s="183">
        <f t="shared" si="0"/>
        <v>0.76750000000000007</v>
      </c>
      <c r="O28">
        <v>11658</v>
      </c>
      <c r="P28" s="5">
        <v>46261</v>
      </c>
      <c r="Q28">
        <v>7</v>
      </c>
      <c r="R28" t="s">
        <v>57</v>
      </c>
      <c r="S28">
        <v>6.1267265999999996</v>
      </c>
      <c r="T28">
        <v>0</v>
      </c>
      <c r="U28" s="183">
        <f t="shared" si="1"/>
        <v>6.1267265999999996</v>
      </c>
      <c r="V28" s="6" t="str">
        <f>VLOOKUP(R28,'In-NonTI'!B:C,2,FALSE)</f>
        <v>NSW1</v>
      </c>
      <c r="W28" s="177">
        <f>IF(U28=0,0,U28-(VLOOKUP(R28,'In-NonTI'!$J$4:$K$7,2,FALSE)*M28))</f>
        <v>5.7813515999999998</v>
      </c>
      <c r="X28" s="178">
        <f>IF(U28=0,0,-U28-((1-VLOOKUP(R28,'In-NonTI'!$J$4:$K$7,2,FALSE))*M28))</f>
        <v>-6.5488515999999999</v>
      </c>
      <c r="Y28" s="6" t="str">
        <f>VLOOKUP(R28,'In-NonTI'!$B$4:$F$7,5,FALSE)</f>
        <v>NSW1-SA1</v>
      </c>
      <c r="Z28" s="6" t="str">
        <f>IF(SUMIFS(U:U,Q:Q,Q28,Y:Y,Y28)&lt;=0,VLOOKUP(R28,'In-NonTI'!$B$4:$H$7,6,FALSE),VLOOKUP(R28,'In-NonTI'!$B$4:$H$7,7,FALSE))</f>
        <v>SA-NSW</v>
      </c>
    </row>
    <row r="29" spans="2:26">
      <c r="B29" s="1">
        <v>46261.03125</v>
      </c>
      <c r="C29">
        <v>9</v>
      </c>
      <c r="D29" t="s">
        <v>52</v>
      </c>
      <c r="E29">
        <v>311.24</v>
      </c>
      <c r="G29" s="1">
        <v>46261.024305555555</v>
      </c>
      <c r="H29">
        <v>7</v>
      </c>
      <c r="I29" t="s">
        <v>60</v>
      </c>
      <c r="J29">
        <v>194.02</v>
      </c>
      <c r="K29">
        <v>-88.86</v>
      </c>
      <c r="L29">
        <v>2.75</v>
      </c>
      <c r="M29" s="183">
        <f t="shared" si="0"/>
        <v>0.22916666666666666</v>
      </c>
      <c r="O29">
        <v>11658</v>
      </c>
      <c r="P29" s="5">
        <v>46261</v>
      </c>
      <c r="Q29">
        <v>7</v>
      </c>
      <c r="R29" t="s">
        <v>60</v>
      </c>
      <c r="S29">
        <v>5.6946753000000001</v>
      </c>
      <c r="T29">
        <v>34.412138900000002</v>
      </c>
      <c r="U29" s="183">
        <f t="shared" si="1"/>
        <v>-28.717463600000002</v>
      </c>
      <c r="V29" s="6" t="str">
        <f>VLOOKUP(R29,'In-NonTI'!B:C,2,FALSE)</f>
        <v>VIC1</v>
      </c>
      <c r="W29" s="177">
        <f>IF(U29=0,0,U29-(VLOOKUP(R29,'In-NonTI'!$J$4:$K$7,2,FALSE)*M29))</f>
        <v>-28.854963600000001</v>
      </c>
      <c r="X29" s="178">
        <f>IF(U29=0,0,-U29-((1-VLOOKUP(R29,'In-NonTI'!$J$4:$K$7,2,FALSE))*M29))</f>
        <v>28.625796933333337</v>
      </c>
      <c r="Y29" s="6" t="str">
        <f>VLOOKUP(R29,'In-NonTI'!$B$4:$F$7,5,FALSE)</f>
        <v>VIC1-NSW1</v>
      </c>
      <c r="Z29" s="6" t="str">
        <f>IF(SUMIFS(U:U,Q:Q,Q29,Y:Y,Y29)&lt;=0,VLOOKUP(R29,'In-NonTI'!$B$4:$H$7,6,FALSE),VLOOKUP(R29,'In-NonTI'!$B$4:$H$7,7,FALSE))</f>
        <v>VIC-NSW</v>
      </c>
    </row>
    <row r="30" spans="2:26">
      <c r="B30" s="1">
        <v>46261.03125</v>
      </c>
      <c r="C30">
        <v>9</v>
      </c>
      <c r="D30" t="s">
        <v>51</v>
      </c>
      <c r="E30">
        <v>35</v>
      </c>
      <c r="G30" s="1">
        <v>46261.024305555555</v>
      </c>
      <c r="H30">
        <v>7</v>
      </c>
      <c r="I30" t="s">
        <v>54</v>
      </c>
      <c r="J30">
        <v>221.02</v>
      </c>
      <c r="K30">
        <v>675.2</v>
      </c>
      <c r="L30">
        <v>75.819999999999993</v>
      </c>
      <c r="M30" s="183">
        <f t="shared" si="0"/>
        <v>6.3183333333333325</v>
      </c>
      <c r="O30">
        <v>11658</v>
      </c>
      <c r="P30" s="5">
        <v>46261</v>
      </c>
      <c r="Q30">
        <v>7</v>
      </c>
      <c r="R30" t="s">
        <v>54</v>
      </c>
      <c r="S30">
        <v>1.8366932</v>
      </c>
      <c r="T30">
        <v>41.717761799999998</v>
      </c>
      <c r="U30" s="183">
        <f t="shared" si="1"/>
        <v>-39.881068599999999</v>
      </c>
      <c r="V30" s="6" t="str">
        <f>VLOOKUP(R30,'In-NonTI'!B:C,2,FALSE)</f>
        <v>VIC1</v>
      </c>
      <c r="W30" s="177">
        <f>IF(U30=0,0,U30-(VLOOKUP(R30,'In-NonTI'!$J$4:$K$7,2,FALSE)*M30))</f>
        <v>-42.850685266666666</v>
      </c>
      <c r="X30" s="178">
        <f>IF(U30=0,0,-U30-((1-VLOOKUP(R30,'In-NonTI'!$J$4:$K$7,2,FALSE))*M30))</f>
        <v>36.532351933333331</v>
      </c>
      <c r="Y30" s="6" t="str">
        <f>VLOOKUP(R30,'In-NonTI'!$B$4:$F$7,5,FALSE)</f>
        <v>V-SA</v>
      </c>
      <c r="Z30" s="6" t="str">
        <f>IF(SUMIFS(U:U,Q:Q,Q30,Y:Y,Y30)&lt;=0,VLOOKUP(R30,'In-NonTI'!$B$4:$H$7,6,FALSE),VLOOKUP(R30,'In-NonTI'!$B$4:$H$7,7,FALSE))</f>
        <v>VIC-SA</v>
      </c>
    </row>
    <row r="31" spans="2:26">
      <c r="B31" s="1">
        <v>46261.034722222219</v>
      </c>
      <c r="C31">
        <v>10</v>
      </c>
      <c r="D31" t="s">
        <v>58</v>
      </c>
      <c r="E31">
        <v>500</v>
      </c>
      <c r="G31" s="1">
        <v>46261.024305555555</v>
      </c>
      <c r="H31">
        <v>7</v>
      </c>
      <c r="I31" t="s">
        <v>50</v>
      </c>
      <c r="J31">
        <v>0</v>
      </c>
      <c r="K31">
        <v>80</v>
      </c>
      <c r="L31">
        <v>7.61</v>
      </c>
      <c r="M31" s="183">
        <f t="shared" si="0"/>
        <v>0.63416666666666666</v>
      </c>
      <c r="O31">
        <v>11658</v>
      </c>
      <c r="P31" s="5">
        <v>46261</v>
      </c>
      <c r="Q31">
        <v>7</v>
      </c>
      <c r="R31" t="s">
        <v>50</v>
      </c>
      <c r="S31">
        <v>5.8135102999999999</v>
      </c>
      <c r="T31">
        <v>0</v>
      </c>
      <c r="U31" s="183">
        <f t="shared" si="1"/>
        <v>5.8135102999999999</v>
      </c>
      <c r="V31" s="6" t="str">
        <f>VLOOKUP(R31,'In-NonTI'!B:C,2,FALSE)</f>
        <v>VIC1</v>
      </c>
      <c r="W31" s="177">
        <f>IF(U31=0,0,U31-(VLOOKUP(R31,'In-NonTI'!$J$4:$K$7,2,FALSE)*M31))</f>
        <v>5.2491019666666663</v>
      </c>
      <c r="X31" s="178">
        <f>IF(U31=0,0,-U31-((1-VLOOKUP(R31,'In-NonTI'!$J$4:$K$7,2,FALSE))*M31))</f>
        <v>-5.8832686333333335</v>
      </c>
      <c r="Y31" s="6" t="str">
        <f>VLOOKUP(R31,'In-NonTI'!$B$4:$F$7,5,FALSE)</f>
        <v>V-SA</v>
      </c>
      <c r="Z31" s="6" t="str">
        <f>IF(SUMIFS(U:U,Q:Q,Q31,Y:Y,Y31)&lt;=0,VLOOKUP(R31,'In-NonTI'!$B$4:$H$7,6,FALSE),VLOOKUP(R31,'In-NonTI'!$B$4:$H$7,7,FALSE))</f>
        <v>VIC-SA</v>
      </c>
    </row>
    <row r="32" spans="2:26">
      <c r="B32" s="1">
        <v>46261.034722222219</v>
      </c>
      <c r="C32">
        <v>10</v>
      </c>
      <c r="D32" t="s">
        <v>52</v>
      </c>
      <c r="E32">
        <v>360.55</v>
      </c>
      <c r="G32" s="1">
        <v>46261.027777777781</v>
      </c>
      <c r="H32">
        <v>8</v>
      </c>
      <c r="I32" t="s">
        <v>57</v>
      </c>
      <c r="J32">
        <v>-50.53</v>
      </c>
      <c r="K32">
        <v>57.84</v>
      </c>
      <c r="L32">
        <v>7.7</v>
      </c>
      <c r="M32" s="183">
        <f t="shared" si="0"/>
        <v>0.64166666666666672</v>
      </c>
      <c r="O32">
        <v>11658</v>
      </c>
      <c r="P32" s="5">
        <v>46261</v>
      </c>
      <c r="Q32">
        <v>8</v>
      </c>
      <c r="R32" t="s">
        <v>57</v>
      </c>
      <c r="S32">
        <v>3.8766932000000001</v>
      </c>
      <c r="T32">
        <v>0</v>
      </c>
      <c r="U32" s="183">
        <f t="shared" si="1"/>
        <v>3.8766932000000001</v>
      </c>
      <c r="V32" s="6" t="str">
        <f>VLOOKUP(R32,'In-NonTI'!B:C,2,FALSE)</f>
        <v>NSW1</v>
      </c>
      <c r="W32" s="177">
        <f>IF(U32=0,0,U32-(VLOOKUP(R32,'In-NonTI'!$J$4:$K$7,2,FALSE)*M32))</f>
        <v>3.5879432000000002</v>
      </c>
      <c r="X32" s="178">
        <f>IF(U32=0,0,-U32-((1-VLOOKUP(R32,'In-NonTI'!$J$4:$K$7,2,FALSE))*M32))</f>
        <v>-4.2296098666666664</v>
      </c>
      <c r="Y32" s="6" t="str">
        <f>VLOOKUP(R32,'In-NonTI'!$B$4:$F$7,5,FALSE)</f>
        <v>NSW1-SA1</v>
      </c>
      <c r="Z32" s="6" t="str">
        <f>IF(SUMIFS(U:U,Q:Q,Q32,Y:Y,Y32)&lt;=0,VLOOKUP(R32,'In-NonTI'!$B$4:$H$7,6,FALSE),VLOOKUP(R32,'In-NonTI'!$B$4:$H$7,7,FALSE))</f>
        <v>SA-NSW</v>
      </c>
    </row>
    <row r="33" spans="2:26">
      <c r="B33" s="1">
        <v>46261.034722222219</v>
      </c>
      <c r="C33">
        <v>10</v>
      </c>
      <c r="D33" t="s">
        <v>51</v>
      </c>
      <c r="E33">
        <v>35</v>
      </c>
      <c r="G33" s="1">
        <v>46261.027777777781</v>
      </c>
      <c r="H33">
        <v>8</v>
      </c>
      <c r="I33" t="s">
        <v>60</v>
      </c>
      <c r="J33">
        <v>153.76</v>
      </c>
      <c r="K33">
        <v>-88.82</v>
      </c>
      <c r="L33">
        <v>2.72</v>
      </c>
      <c r="M33" s="183">
        <f t="shared" si="0"/>
        <v>0.22666666666666668</v>
      </c>
      <c r="O33">
        <v>11658</v>
      </c>
      <c r="P33" s="5">
        <v>46261</v>
      </c>
      <c r="Q33">
        <v>8</v>
      </c>
      <c r="R33" t="s">
        <v>60</v>
      </c>
      <c r="S33">
        <v>5.7253242999999996</v>
      </c>
      <c r="T33">
        <v>39.606887700000001</v>
      </c>
      <c r="U33" s="183">
        <f t="shared" si="1"/>
        <v>-33.881563400000005</v>
      </c>
      <c r="V33" s="6" t="str">
        <f>VLOOKUP(R33,'In-NonTI'!B:C,2,FALSE)</f>
        <v>VIC1</v>
      </c>
      <c r="W33" s="177">
        <f>IF(U33=0,0,U33-(VLOOKUP(R33,'In-NonTI'!$J$4:$K$7,2,FALSE)*M33))</f>
        <v>-34.017563400000007</v>
      </c>
      <c r="X33" s="178">
        <f>IF(U33=0,0,-U33-((1-VLOOKUP(R33,'In-NonTI'!$J$4:$K$7,2,FALSE))*M33))</f>
        <v>33.790896733333341</v>
      </c>
      <c r="Y33" s="6" t="str">
        <f>VLOOKUP(R33,'In-NonTI'!$B$4:$F$7,5,FALSE)</f>
        <v>VIC1-NSW1</v>
      </c>
      <c r="Z33" s="6" t="str">
        <f>IF(SUMIFS(U:U,Q:Q,Q33,Y:Y,Y33)&lt;=0,VLOOKUP(R33,'In-NonTI'!$B$4:$H$7,6,FALSE),VLOOKUP(R33,'In-NonTI'!$B$4:$H$7,7,FALSE))</f>
        <v>VIC-NSW</v>
      </c>
    </row>
    <row r="34" spans="2:26">
      <c r="B34" s="1">
        <v>46261.038194444445</v>
      </c>
      <c r="C34">
        <v>11</v>
      </c>
      <c r="D34" t="s">
        <v>58</v>
      </c>
      <c r="E34">
        <v>500</v>
      </c>
      <c r="G34" s="1">
        <v>46261.027777777781</v>
      </c>
      <c r="H34">
        <v>8</v>
      </c>
      <c r="I34" t="s">
        <v>54</v>
      </c>
      <c r="J34">
        <v>293.57</v>
      </c>
      <c r="K34">
        <v>636.30999999999995</v>
      </c>
      <c r="L34">
        <v>68.59</v>
      </c>
      <c r="M34" s="183">
        <f t="shared" si="0"/>
        <v>5.7158333333333333</v>
      </c>
      <c r="O34">
        <v>11658</v>
      </c>
      <c r="P34" s="5">
        <v>46261</v>
      </c>
      <c r="Q34">
        <v>8</v>
      </c>
      <c r="R34" t="s">
        <v>54</v>
      </c>
      <c r="S34">
        <v>0.81964090000000001</v>
      </c>
      <c r="T34">
        <v>44.5586202</v>
      </c>
      <c r="U34" s="183">
        <f t="shared" si="1"/>
        <v>-43.738979299999997</v>
      </c>
      <c r="V34" s="6" t="str">
        <f>VLOOKUP(R34,'In-NonTI'!B:C,2,FALSE)</f>
        <v>VIC1</v>
      </c>
      <c r="W34" s="177">
        <f>IF(U34=0,0,U34-(VLOOKUP(R34,'In-NonTI'!$J$4:$K$7,2,FALSE)*M34))</f>
        <v>-46.425420966666664</v>
      </c>
      <c r="X34" s="178">
        <f>IF(U34=0,0,-U34-((1-VLOOKUP(R34,'In-NonTI'!$J$4:$K$7,2,FALSE))*M34))</f>
        <v>40.709587633333328</v>
      </c>
      <c r="Y34" s="6" t="str">
        <f>VLOOKUP(R34,'In-NonTI'!$B$4:$F$7,5,FALSE)</f>
        <v>V-SA</v>
      </c>
      <c r="Z34" s="6" t="str">
        <f>IF(SUMIFS(U:U,Q:Q,Q34,Y:Y,Y34)&lt;=0,VLOOKUP(R34,'In-NonTI'!$B$4:$H$7,6,FALSE),VLOOKUP(R34,'In-NonTI'!$B$4:$H$7,7,FALSE))</f>
        <v>VIC-SA</v>
      </c>
    </row>
    <row r="35" spans="2:26">
      <c r="B35" s="1">
        <v>46261.038194444445</v>
      </c>
      <c r="C35">
        <v>11</v>
      </c>
      <c r="D35" t="s">
        <v>52</v>
      </c>
      <c r="E35">
        <v>360.55</v>
      </c>
      <c r="G35" s="1">
        <v>46261.027777777781</v>
      </c>
      <c r="H35">
        <v>8</v>
      </c>
      <c r="I35" t="s">
        <v>50</v>
      </c>
      <c r="J35">
        <v>0</v>
      </c>
      <c r="K35">
        <v>80</v>
      </c>
      <c r="L35">
        <v>7.61</v>
      </c>
      <c r="M35" s="183">
        <f t="shared" si="0"/>
        <v>0.63416666666666666</v>
      </c>
      <c r="O35">
        <v>11658</v>
      </c>
      <c r="P35" s="5">
        <v>46261</v>
      </c>
      <c r="Q35">
        <v>8</v>
      </c>
      <c r="R35" t="s">
        <v>50</v>
      </c>
      <c r="S35">
        <v>5.7911884999999996</v>
      </c>
      <c r="T35">
        <v>0</v>
      </c>
      <c r="U35" s="183">
        <f t="shared" si="1"/>
        <v>5.7911884999999996</v>
      </c>
      <c r="V35" s="6" t="str">
        <f>VLOOKUP(R35,'In-NonTI'!B:C,2,FALSE)</f>
        <v>VIC1</v>
      </c>
      <c r="W35" s="177">
        <f>IF(U35=0,0,U35-(VLOOKUP(R35,'In-NonTI'!$J$4:$K$7,2,FALSE)*M35))</f>
        <v>5.226780166666666</v>
      </c>
      <c r="X35" s="178">
        <f>IF(U35=0,0,-U35-((1-VLOOKUP(R35,'In-NonTI'!$J$4:$K$7,2,FALSE))*M35))</f>
        <v>-5.8609468333333332</v>
      </c>
      <c r="Y35" s="6" t="str">
        <f>VLOOKUP(R35,'In-NonTI'!$B$4:$F$7,5,FALSE)</f>
        <v>V-SA</v>
      </c>
      <c r="Z35" s="6" t="str">
        <f>IF(SUMIFS(U:U,Q:Q,Q35,Y:Y,Y35)&lt;=0,VLOOKUP(R35,'In-NonTI'!$B$4:$H$7,6,FALSE),VLOOKUP(R35,'In-NonTI'!$B$4:$H$7,7,FALSE))</f>
        <v>VIC-SA</v>
      </c>
    </row>
    <row r="36" spans="2:26">
      <c r="B36" s="1">
        <v>46261.038194444445</v>
      </c>
      <c r="C36">
        <v>11</v>
      </c>
      <c r="D36" t="s">
        <v>51</v>
      </c>
      <c r="E36">
        <v>35</v>
      </c>
      <c r="G36" s="1">
        <v>46261.03125</v>
      </c>
      <c r="H36">
        <v>9</v>
      </c>
      <c r="I36" t="s">
        <v>57</v>
      </c>
      <c r="J36">
        <v>-34.130000000000003</v>
      </c>
      <c r="K36">
        <v>54.95</v>
      </c>
      <c r="L36">
        <v>7.38</v>
      </c>
      <c r="M36" s="183">
        <f t="shared" si="0"/>
        <v>0.61499999999999999</v>
      </c>
      <c r="O36">
        <v>11658</v>
      </c>
      <c r="P36" s="5">
        <v>46261</v>
      </c>
      <c r="Q36">
        <v>9</v>
      </c>
      <c r="R36" t="s">
        <v>57</v>
      </c>
      <c r="S36">
        <v>2.8482647999999999</v>
      </c>
      <c r="T36">
        <v>0</v>
      </c>
      <c r="U36" s="183">
        <f t="shared" si="1"/>
        <v>2.8482647999999999</v>
      </c>
      <c r="V36" s="6" t="str">
        <f>VLOOKUP(R36,'In-NonTI'!B:C,2,FALSE)</f>
        <v>NSW1</v>
      </c>
      <c r="W36" s="177">
        <f>IF(U36=0,0,U36-(VLOOKUP(R36,'In-NonTI'!$J$4:$K$7,2,FALSE)*M36))</f>
        <v>2.5715148000000001</v>
      </c>
      <c r="X36" s="178">
        <f>IF(U36=0,0,-U36-((1-VLOOKUP(R36,'In-NonTI'!$J$4:$K$7,2,FALSE))*M36))</f>
        <v>-3.1865147999999999</v>
      </c>
      <c r="Y36" s="6" t="str">
        <f>VLOOKUP(R36,'In-NonTI'!$B$4:$F$7,5,FALSE)</f>
        <v>NSW1-SA1</v>
      </c>
      <c r="Z36" s="6" t="str">
        <f>IF(SUMIFS(U:U,Q:Q,Q36,Y:Y,Y36)&lt;=0,VLOOKUP(R36,'In-NonTI'!$B$4:$H$7,6,FALSE),VLOOKUP(R36,'In-NonTI'!$B$4:$H$7,7,FALSE))</f>
        <v>SA-NSW</v>
      </c>
    </row>
    <row r="37" spans="2:26">
      <c r="B37" s="1">
        <v>46261.041666666664</v>
      </c>
      <c r="C37">
        <v>12</v>
      </c>
      <c r="D37" t="s">
        <v>58</v>
      </c>
      <c r="E37">
        <v>500</v>
      </c>
      <c r="G37" s="1">
        <v>46261.03125</v>
      </c>
      <c r="H37">
        <v>9</v>
      </c>
      <c r="I37" t="s">
        <v>60</v>
      </c>
      <c r="J37">
        <v>60.73</v>
      </c>
      <c r="K37">
        <v>-92.6</v>
      </c>
      <c r="L37">
        <v>2.92</v>
      </c>
      <c r="M37" s="183">
        <f t="shared" si="0"/>
        <v>0.24333333333333332</v>
      </c>
      <c r="O37">
        <v>11658</v>
      </c>
      <c r="P37" s="5">
        <v>46261</v>
      </c>
      <c r="Q37">
        <v>9</v>
      </c>
      <c r="R37" t="s">
        <v>60</v>
      </c>
      <c r="S37">
        <v>5.7162962999999998</v>
      </c>
      <c r="T37">
        <v>33.706795</v>
      </c>
      <c r="U37" s="183">
        <f t="shared" si="1"/>
        <v>-27.9904987</v>
      </c>
      <c r="V37" s="6" t="str">
        <f>VLOOKUP(R37,'In-NonTI'!B:C,2,FALSE)</f>
        <v>VIC1</v>
      </c>
      <c r="W37" s="177">
        <f>IF(U37=0,0,U37-(VLOOKUP(R37,'In-NonTI'!$J$4:$K$7,2,FALSE)*M37))</f>
        <v>-28.136498700000001</v>
      </c>
      <c r="X37" s="178">
        <f>IF(U37=0,0,-U37-((1-VLOOKUP(R37,'In-NonTI'!$J$4:$K$7,2,FALSE))*M37))</f>
        <v>27.893165366666665</v>
      </c>
      <c r="Y37" s="6" t="str">
        <f>VLOOKUP(R37,'In-NonTI'!$B$4:$F$7,5,FALSE)</f>
        <v>VIC1-NSW1</v>
      </c>
      <c r="Z37" s="6" t="str">
        <f>IF(SUMIFS(U:U,Q:Q,Q37,Y:Y,Y37)&lt;=0,VLOOKUP(R37,'In-NonTI'!$B$4:$H$7,6,FALSE),VLOOKUP(R37,'In-NonTI'!$B$4:$H$7,7,FALSE))</f>
        <v>VIC-NSW</v>
      </c>
    </row>
    <row r="38" spans="2:26">
      <c r="B38" s="1">
        <v>46261.041666666664</v>
      </c>
      <c r="C38">
        <v>12</v>
      </c>
      <c r="D38" t="s">
        <v>52</v>
      </c>
      <c r="E38">
        <v>360.55</v>
      </c>
      <c r="G38" s="1">
        <v>46261.03125</v>
      </c>
      <c r="H38">
        <v>9</v>
      </c>
      <c r="I38" t="s">
        <v>54</v>
      </c>
      <c r="J38">
        <v>306.95999999999998</v>
      </c>
      <c r="K38">
        <v>624.6</v>
      </c>
      <c r="L38">
        <v>65.91</v>
      </c>
      <c r="M38" s="183">
        <f t="shared" si="0"/>
        <v>5.4924999999999997</v>
      </c>
      <c r="O38">
        <v>11658</v>
      </c>
      <c r="P38" s="5">
        <v>46261</v>
      </c>
      <c r="Q38">
        <v>9</v>
      </c>
      <c r="R38" t="s">
        <v>54</v>
      </c>
      <c r="S38">
        <v>0.37738769999999999</v>
      </c>
      <c r="T38">
        <v>46.152042000000002</v>
      </c>
      <c r="U38" s="183">
        <f t="shared" si="1"/>
        <v>-45.774654300000002</v>
      </c>
      <c r="V38" s="6" t="str">
        <f>VLOOKUP(R38,'In-NonTI'!B:C,2,FALSE)</f>
        <v>VIC1</v>
      </c>
      <c r="W38" s="177">
        <f>IF(U38=0,0,U38-(VLOOKUP(R38,'In-NonTI'!$J$4:$K$7,2,FALSE)*M38))</f>
        <v>-48.356129299999999</v>
      </c>
      <c r="X38" s="178">
        <f>IF(U38=0,0,-U38-((1-VLOOKUP(R38,'In-NonTI'!$J$4:$K$7,2,FALSE))*M38))</f>
        <v>42.863629299999999</v>
      </c>
      <c r="Y38" s="6" t="str">
        <f>VLOOKUP(R38,'In-NonTI'!$B$4:$F$7,5,FALSE)</f>
        <v>V-SA</v>
      </c>
      <c r="Z38" s="6" t="str">
        <f>IF(SUMIFS(U:U,Q:Q,Q38,Y:Y,Y38)&lt;=0,VLOOKUP(R38,'In-NonTI'!$B$4:$H$7,6,FALSE),VLOOKUP(R38,'In-NonTI'!$B$4:$H$7,7,FALSE))</f>
        <v>VIC-SA</v>
      </c>
    </row>
    <row r="39" spans="2:26">
      <c r="B39" s="1">
        <v>46261.041666666664</v>
      </c>
      <c r="C39">
        <v>12</v>
      </c>
      <c r="D39" t="s">
        <v>51</v>
      </c>
      <c r="E39">
        <v>35</v>
      </c>
      <c r="G39" s="1">
        <v>46261.03125</v>
      </c>
      <c r="H39">
        <v>9</v>
      </c>
      <c r="I39" t="s">
        <v>50</v>
      </c>
      <c r="J39">
        <v>0</v>
      </c>
      <c r="K39">
        <v>80</v>
      </c>
      <c r="L39">
        <v>7.61</v>
      </c>
      <c r="M39" s="183">
        <f t="shared" si="0"/>
        <v>0.63416666666666666</v>
      </c>
      <c r="O39">
        <v>11658</v>
      </c>
      <c r="P39" s="5">
        <v>46261</v>
      </c>
      <c r="Q39">
        <v>9</v>
      </c>
      <c r="R39" t="s">
        <v>50</v>
      </c>
      <c r="S39">
        <v>5.6290880999999997</v>
      </c>
      <c r="T39">
        <v>0</v>
      </c>
      <c r="U39" s="183">
        <f t="shared" si="1"/>
        <v>5.6290880999999997</v>
      </c>
      <c r="V39" s="6" t="str">
        <f>VLOOKUP(R39,'In-NonTI'!B:C,2,FALSE)</f>
        <v>VIC1</v>
      </c>
      <c r="W39" s="177">
        <f>IF(U39=0,0,U39-(VLOOKUP(R39,'In-NonTI'!$J$4:$K$7,2,FALSE)*M39))</f>
        <v>5.0646797666666661</v>
      </c>
      <c r="X39" s="178">
        <f>IF(U39=0,0,-U39-((1-VLOOKUP(R39,'In-NonTI'!$J$4:$K$7,2,FALSE))*M39))</f>
        <v>-5.6988464333333333</v>
      </c>
      <c r="Y39" s="6" t="str">
        <f>VLOOKUP(R39,'In-NonTI'!$B$4:$F$7,5,FALSE)</f>
        <v>V-SA</v>
      </c>
      <c r="Z39" s="6" t="str">
        <f>IF(SUMIFS(U:U,Q:Q,Q39,Y:Y,Y39)&lt;=0,VLOOKUP(R39,'In-NonTI'!$B$4:$H$7,6,FALSE),VLOOKUP(R39,'In-NonTI'!$B$4:$H$7,7,FALSE))</f>
        <v>VIC-SA</v>
      </c>
    </row>
    <row r="40" spans="2:26">
      <c r="B40" s="1">
        <v>46261.045138888891</v>
      </c>
      <c r="C40">
        <v>13</v>
      </c>
      <c r="D40" t="s">
        <v>58</v>
      </c>
      <c r="E40">
        <v>-152.63999999999999</v>
      </c>
      <c r="G40" s="1">
        <v>46261.034722222219</v>
      </c>
      <c r="H40">
        <v>10</v>
      </c>
      <c r="I40" t="s">
        <v>57</v>
      </c>
      <c r="J40">
        <v>-31.06</v>
      </c>
      <c r="K40">
        <v>56.98</v>
      </c>
      <c r="L40">
        <v>7.61</v>
      </c>
      <c r="M40" s="183">
        <f t="shared" si="0"/>
        <v>0.63416666666666666</v>
      </c>
      <c r="O40">
        <v>11658</v>
      </c>
      <c r="P40" s="5">
        <v>46261</v>
      </c>
      <c r="Q40">
        <v>10</v>
      </c>
      <c r="R40" t="s">
        <v>57</v>
      </c>
      <c r="S40">
        <v>2.2780217999999999</v>
      </c>
      <c r="T40">
        <v>0</v>
      </c>
      <c r="U40" s="183">
        <f t="shared" si="1"/>
        <v>2.2780217999999999</v>
      </c>
      <c r="V40" s="6" t="str">
        <f>VLOOKUP(R40,'In-NonTI'!B:C,2,FALSE)</f>
        <v>NSW1</v>
      </c>
      <c r="W40" s="177">
        <f>IF(U40=0,0,U40-(VLOOKUP(R40,'In-NonTI'!$J$4:$K$7,2,FALSE)*M40))</f>
        <v>1.9926467999999999</v>
      </c>
      <c r="X40" s="178">
        <f>IF(U40=0,0,-U40-((1-VLOOKUP(R40,'In-NonTI'!$J$4:$K$7,2,FALSE))*M40))</f>
        <v>-2.6268134666666665</v>
      </c>
      <c r="Y40" s="6" t="str">
        <f>VLOOKUP(R40,'In-NonTI'!$B$4:$F$7,5,FALSE)</f>
        <v>NSW1-SA1</v>
      </c>
      <c r="Z40" s="6" t="str">
        <f>IF(SUMIFS(U:U,Q:Q,Q40,Y:Y,Y40)&lt;=0,VLOOKUP(R40,'In-NonTI'!$B$4:$H$7,6,FALSE),VLOOKUP(R40,'In-NonTI'!$B$4:$H$7,7,FALSE))</f>
        <v>SA-NSW</v>
      </c>
    </row>
    <row r="41" spans="2:26">
      <c r="B41" s="1">
        <v>46261.045138888891</v>
      </c>
      <c r="C41">
        <v>13</v>
      </c>
      <c r="D41" t="s">
        <v>52</v>
      </c>
      <c r="E41">
        <v>311.24</v>
      </c>
      <c r="G41" s="1">
        <v>46261.034722222219</v>
      </c>
      <c r="H41">
        <v>10</v>
      </c>
      <c r="I41" t="s">
        <v>60</v>
      </c>
      <c r="J41">
        <v>29.03</v>
      </c>
      <c r="K41">
        <v>-100.63</v>
      </c>
      <c r="L41">
        <v>3.21</v>
      </c>
      <c r="M41" s="183">
        <f t="shared" si="0"/>
        <v>0.26750000000000002</v>
      </c>
      <c r="O41">
        <v>11658</v>
      </c>
      <c r="P41" s="5">
        <v>46261</v>
      </c>
      <c r="Q41">
        <v>10</v>
      </c>
      <c r="R41" t="s">
        <v>60</v>
      </c>
      <c r="S41">
        <v>5.9717634000000004</v>
      </c>
      <c r="T41">
        <v>30.023738000000002</v>
      </c>
      <c r="U41" s="183">
        <f t="shared" si="1"/>
        <v>-24.051974600000001</v>
      </c>
      <c r="V41" s="6" t="str">
        <f>VLOOKUP(R41,'In-NonTI'!B:C,2,FALSE)</f>
        <v>VIC1</v>
      </c>
      <c r="W41" s="177">
        <f>IF(U41=0,0,U41-(VLOOKUP(R41,'In-NonTI'!$J$4:$K$7,2,FALSE)*M41))</f>
        <v>-24.2124746</v>
      </c>
      <c r="X41" s="178">
        <f>IF(U41=0,0,-U41-((1-VLOOKUP(R41,'In-NonTI'!$J$4:$K$7,2,FALSE))*M41))</f>
        <v>23.944974600000002</v>
      </c>
      <c r="Y41" s="6" t="str">
        <f>VLOOKUP(R41,'In-NonTI'!$B$4:$F$7,5,FALSE)</f>
        <v>VIC1-NSW1</v>
      </c>
      <c r="Z41" s="6" t="str">
        <f>IF(SUMIFS(U:U,Q:Q,Q41,Y:Y,Y41)&lt;=0,VLOOKUP(R41,'In-NonTI'!$B$4:$H$7,6,FALSE),VLOOKUP(R41,'In-NonTI'!$B$4:$H$7,7,FALSE))</f>
        <v>VIC-NSW</v>
      </c>
    </row>
    <row r="42" spans="2:26">
      <c r="B42" s="1">
        <v>46261.045138888891</v>
      </c>
      <c r="C42">
        <v>13</v>
      </c>
      <c r="D42" t="s">
        <v>51</v>
      </c>
      <c r="E42">
        <v>35</v>
      </c>
      <c r="G42" s="1">
        <v>46261.034722222219</v>
      </c>
      <c r="H42">
        <v>10</v>
      </c>
      <c r="I42" t="s">
        <v>54</v>
      </c>
      <c r="J42">
        <v>314.77999999999997</v>
      </c>
      <c r="K42">
        <v>632.24</v>
      </c>
      <c r="L42">
        <v>67.66</v>
      </c>
      <c r="M42" s="183">
        <f t="shared" si="0"/>
        <v>5.6383333333333328</v>
      </c>
      <c r="O42">
        <v>11658</v>
      </c>
      <c r="P42" s="5">
        <v>46261</v>
      </c>
      <c r="Q42">
        <v>10</v>
      </c>
      <c r="R42" t="s">
        <v>54</v>
      </c>
      <c r="S42">
        <v>0.13755700000000001</v>
      </c>
      <c r="T42">
        <v>48.146281399999999</v>
      </c>
      <c r="U42" s="183">
        <f t="shared" si="1"/>
        <v>-48.008724399999998</v>
      </c>
      <c r="V42" s="6" t="str">
        <f>VLOOKUP(R42,'In-NonTI'!B:C,2,FALSE)</f>
        <v>VIC1</v>
      </c>
      <c r="W42" s="177">
        <f>IF(U42=0,0,U42-(VLOOKUP(R42,'In-NonTI'!$J$4:$K$7,2,FALSE)*M42))</f>
        <v>-50.658741066666664</v>
      </c>
      <c r="X42" s="178">
        <f>IF(U42=0,0,-U42-((1-VLOOKUP(R42,'In-NonTI'!$J$4:$K$7,2,FALSE))*M42))</f>
        <v>45.020407733333329</v>
      </c>
      <c r="Y42" s="6" t="str">
        <f>VLOOKUP(R42,'In-NonTI'!$B$4:$F$7,5,FALSE)</f>
        <v>V-SA</v>
      </c>
      <c r="Z42" s="6" t="str">
        <f>IF(SUMIFS(U:U,Q:Q,Q42,Y:Y,Y42)&lt;=0,VLOOKUP(R42,'In-NonTI'!$B$4:$H$7,6,FALSE),VLOOKUP(R42,'In-NonTI'!$B$4:$H$7,7,FALSE))</f>
        <v>VIC-SA</v>
      </c>
    </row>
    <row r="43" spans="2:26">
      <c r="B43" s="1">
        <v>46261.048611111109</v>
      </c>
      <c r="C43">
        <v>14</v>
      </c>
      <c r="D43" t="s">
        <v>58</v>
      </c>
      <c r="E43">
        <v>-113.48</v>
      </c>
      <c r="G43" s="1">
        <v>46261.034722222219</v>
      </c>
      <c r="H43">
        <v>10</v>
      </c>
      <c r="I43" t="s">
        <v>50</v>
      </c>
      <c r="J43">
        <v>0</v>
      </c>
      <c r="K43">
        <v>80</v>
      </c>
      <c r="L43">
        <v>7.61</v>
      </c>
      <c r="M43" s="183">
        <f t="shared" si="0"/>
        <v>0.63416666666666666</v>
      </c>
      <c r="O43">
        <v>11658</v>
      </c>
      <c r="P43" s="5">
        <v>46261</v>
      </c>
      <c r="Q43">
        <v>10</v>
      </c>
      <c r="R43" t="s">
        <v>50</v>
      </c>
      <c r="S43">
        <v>5.4594082000000004</v>
      </c>
      <c r="T43">
        <v>0</v>
      </c>
      <c r="U43" s="183">
        <f t="shared" si="1"/>
        <v>5.4594082000000004</v>
      </c>
      <c r="V43" s="6" t="str">
        <f>VLOOKUP(R43,'In-NonTI'!B:C,2,FALSE)</f>
        <v>VIC1</v>
      </c>
      <c r="W43" s="177">
        <f>IF(U43=0,0,U43-(VLOOKUP(R43,'In-NonTI'!$J$4:$K$7,2,FALSE)*M43))</f>
        <v>4.8949998666666668</v>
      </c>
      <c r="X43" s="178">
        <f>IF(U43=0,0,-U43-((1-VLOOKUP(R43,'In-NonTI'!$J$4:$K$7,2,FALSE))*M43))</f>
        <v>-5.529166533333334</v>
      </c>
      <c r="Y43" s="6" t="str">
        <f>VLOOKUP(R43,'In-NonTI'!$B$4:$F$7,5,FALSE)</f>
        <v>V-SA</v>
      </c>
      <c r="Z43" s="6" t="str">
        <f>IF(SUMIFS(U:U,Q:Q,Q43,Y:Y,Y43)&lt;=0,VLOOKUP(R43,'In-NonTI'!$B$4:$H$7,6,FALSE),VLOOKUP(R43,'In-NonTI'!$B$4:$H$7,7,FALSE))</f>
        <v>VIC-SA</v>
      </c>
    </row>
    <row r="44" spans="2:26">
      <c r="B44" s="1">
        <v>46261.048611111109</v>
      </c>
      <c r="C44">
        <v>14</v>
      </c>
      <c r="D44" t="s">
        <v>52</v>
      </c>
      <c r="E44">
        <v>360.55</v>
      </c>
      <c r="G44" s="1">
        <v>46261.038194444445</v>
      </c>
      <c r="H44">
        <v>11</v>
      </c>
      <c r="I44" t="s">
        <v>57</v>
      </c>
      <c r="J44">
        <v>-23.44</v>
      </c>
      <c r="K44">
        <v>56.37</v>
      </c>
      <c r="L44">
        <v>7.45</v>
      </c>
      <c r="M44" s="183">
        <f t="shared" si="0"/>
        <v>0.62083333333333335</v>
      </c>
      <c r="O44">
        <v>11658</v>
      </c>
      <c r="P44" s="5">
        <v>46261</v>
      </c>
      <c r="Q44">
        <v>11</v>
      </c>
      <c r="R44" t="s">
        <v>57</v>
      </c>
      <c r="S44">
        <v>2.1206946000000002</v>
      </c>
      <c r="T44">
        <v>0</v>
      </c>
      <c r="U44" s="183">
        <f t="shared" si="1"/>
        <v>2.1206946000000002</v>
      </c>
      <c r="V44" s="6" t="str">
        <f>VLOOKUP(R44,'In-NonTI'!B:C,2,FALSE)</f>
        <v>NSW1</v>
      </c>
      <c r="W44" s="177">
        <f>IF(U44=0,0,U44-(VLOOKUP(R44,'In-NonTI'!$J$4:$K$7,2,FALSE)*M44))</f>
        <v>1.8413196000000003</v>
      </c>
      <c r="X44" s="178">
        <f>IF(U44=0,0,-U44-((1-VLOOKUP(R44,'In-NonTI'!$J$4:$K$7,2,FALSE))*M44))</f>
        <v>-2.4621529333333334</v>
      </c>
      <c r="Y44" s="6" t="str">
        <f>VLOOKUP(R44,'In-NonTI'!$B$4:$F$7,5,FALSE)</f>
        <v>NSW1-SA1</v>
      </c>
      <c r="Z44" s="6" t="str">
        <f>IF(SUMIFS(U:U,Q:Q,Q44,Y:Y,Y44)&lt;=0,VLOOKUP(R44,'In-NonTI'!$B$4:$H$7,6,FALSE),VLOOKUP(R44,'In-NonTI'!$B$4:$H$7,7,FALSE))</f>
        <v>SA-NSW</v>
      </c>
    </row>
    <row r="45" spans="2:26">
      <c r="B45" s="1">
        <v>46261.048611111109</v>
      </c>
      <c r="C45">
        <v>14</v>
      </c>
      <c r="D45" t="s">
        <v>51</v>
      </c>
      <c r="E45">
        <v>35</v>
      </c>
      <c r="G45" s="1">
        <v>46261.038194444445</v>
      </c>
      <c r="H45">
        <v>11</v>
      </c>
      <c r="I45" t="s">
        <v>60</v>
      </c>
      <c r="J45">
        <v>-27.44</v>
      </c>
      <c r="K45">
        <v>-101.48</v>
      </c>
      <c r="L45">
        <v>3.2</v>
      </c>
      <c r="M45" s="183">
        <f t="shared" si="0"/>
        <v>0.26666666666666666</v>
      </c>
      <c r="O45">
        <v>11658</v>
      </c>
      <c r="P45" s="5">
        <v>46261</v>
      </c>
      <c r="Q45">
        <v>11</v>
      </c>
      <c r="R45" t="s">
        <v>60</v>
      </c>
      <c r="S45">
        <v>5.9632908999999996</v>
      </c>
      <c r="T45">
        <v>33.858229399999999</v>
      </c>
      <c r="U45" s="183">
        <f t="shared" si="1"/>
        <v>-27.894938499999999</v>
      </c>
      <c r="V45" s="6" t="str">
        <f>VLOOKUP(R45,'In-NonTI'!B:C,2,FALSE)</f>
        <v>VIC1</v>
      </c>
      <c r="W45" s="177">
        <f>IF(U45=0,0,U45-(VLOOKUP(R45,'In-NonTI'!$J$4:$K$7,2,FALSE)*M45))</f>
        <v>-28.054938499999999</v>
      </c>
      <c r="X45" s="178">
        <f>IF(U45=0,0,-U45-((1-VLOOKUP(R45,'In-NonTI'!$J$4:$K$7,2,FALSE))*M45))</f>
        <v>27.788271833333333</v>
      </c>
      <c r="Y45" s="6" t="str">
        <f>VLOOKUP(R45,'In-NonTI'!$B$4:$F$7,5,FALSE)</f>
        <v>VIC1-NSW1</v>
      </c>
      <c r="Z45" s="6" t="str">
        <f>IF(SUMIFS(U:U,Q:Q,Q45,Y:Y,Y45)&lt;=0,VLOOKUP(R45,'In-NonTI'!$B$4:$H$7,6,FALSE),VLOOKUP(R45,'In-NonTI'!$B$4:$H$7,7,FALSE))</f>
        <v>VIC-NSW</v>
      </c>
    </row>
    <row r="46" spans="2:26">
      <c r="B46" s="1">
        <v>46261.052083333336</v>
      </c>
      <c r="C46">
        <v>15</v>
      </c>
      <c r="D46" t="s">
        <v>58</v>
      </c>
      <c r="E46">
        <v>-114.25</v>
      </c>
      <c r="G46" s="1">
        <v>46261.038194444445</v>
      </c>
      <c r="H46">
        <v>11</v>
      </c>
      <c r="I46" t="s">
        <v>54</v>
      </c>
      <c r="J46">
        <v>328.17</v>
      </c>
      <c r="K46">
        <v>629.52</v>
      </c>
      <c r="L46">
        <v>67.48</v>
      </c>
      <c r="M46" s="183">
        <f t="shared" si="0"/>
        <v>5.623333333333334</v>
      </c>
      <c r="O46">
        <v>11658</v>
      </c>
      <c r="P46" s="5">
        <v>46261</v>
      </c>
      <c r="Q46">
        <v>11</v>
      </c>
      <c r="R46" t="s">
        <v>54</v>
      </c>
      <c r="S46">
        <v>0.1872463</v>
      </c>
      <c r="T46">
        <v>47.586888100000003</v>
      </c>
      <c r="U46" s="183">
        <f t="shared" si="1"/>
        <v>-47.399641800000005</v>
      </c>
      <c r="V46" s="6" t="str">
        <f>VLOOKUP(R46,'In-NonTI'!B:C,2,FALSE)</f>
        <v>VIC1</v>
      </c>
      <c r="W46" s="177">
        <f>IF(U46=0,0,U46-(VLOOKUP(R46,'In-NonTI'!$J$4:$K$7,2,FALSE)*M46))</f>
        <v>-50.042608466666671</v>
      </c>
      <c r="X46" s="178">
        <f>IF(U46=0,0,-U46-((1-VLOOKUP(R46,'In-NonTI'!$J$4:$K$7,2,FALSE))*M46))</f>
        <v>44.419275133333336</v>
      </c>
      <c r="Y46" s="6" t="str">
        <f>VLOOKUP(R46,'In-NonTI'!$B$4:$F$7,5,FALSE)</f>
        <v>V-SA</v>
      </c>
      <c r="Z46" s="6" t="str">
        <f>IF(SUMIFS(U:U,Q:Q,Q46,Y:Y,Y46)&lt;=0,VLOOKUP(R46,'In-NonTI'!$B$4:$H$7,6,FALSE),VLOOKUP(R46,'In-NonTI'!$B$4:$H$7,7,FALSE))</f>
        <v>VIC-SA</v>
      </c>
    </row>
    <row r="47" spans="2:26">
      <c r="B47" s="1">
        <v>46261.052083333336</v>
      </c>
      <c r="C47">
        <v>15</v>
      </c>
      <c r="D47" t="s">
        <v>52</v>
      </c>
      <c r="E47">
        <v>369.65</v>
      </c>
      <c r="G47" s="1">
        <v>46261.038194444445</v>
      </c>
      <c r="H47">
        <v>11</v>
      </c>
      <c r="I47" t="s">
        <v>50</v>
      </c>
      <c r="J47">
        <v>0</v>
      </c>
      <c r="K47">
        <v>80</v>
      </c>
      <c r="L47">
        <v>7.61</v>
      </c>
      <c r="M47" s="183">
        <f t="shared" si="0"/>
        <v>0.63416666666666666</v>
      </c>
      <c r="O47">
        <v>11658</v>
      </c>
      <c r="P47" s="5">
        <v>46261</v>
      </c>
      <c r="Q47">
        <v>11</v>
      </c>
      <c r="R47" t="s">
        <v>50</v>
      </c>
      <c r="S47">
        <v>5.3679822000000001</v>
      </c>
      <c r="T47">
        <v>0</v>
      </c>
      <c r="U47" s="183">
        <f t="shared" si="1"/>
        <v>5.3679822000000001</v>
      </c>
      <c r="V47" s="6" t="str">
        <f>VLOOKUP(R47,'In-NonTI'!B:C,2,FALSE)</f>
        <v>VIC1</v>
      </c>
      <c r="W47" s="177">
        <f>IF(U47=0,0,U47-(VLOOKUP(R47,'In-NonTI'!$J$4:$K$7,2,FALSE)*M47))</f>
        <v>4.8035738666666665</v>
      </c>
      <c r="X47" s="178">
        <f>IF(U47=0,0,-U47-((1-VLOOKUP(R47,'In-NonTI'!$J$4:$K$7,2,FALSE))*M47))</f>
        <v>-5.4377405333333337</v>
      </c>
      <c r="Y47" s="6" t="str">
        <f>VLOOKUP(R47,'In-NonTI'!$B$4:$F$7,5,FALSE)</f>
        <v>V-SA</v>
      </c>
      <c r="Z47" s="6" t="str">
        <f>IF(SUMIFS(U:U,Q:Q,Q47,Y:Y,Y47)&lt;=0,VLOOKUP(R47,'In-NonTI'!$B$4:$H$7,6,FALSE),VLOOKUP(R47,'In-NonTI'!$B$4:$H$7,7,FALSE))</f>
        <v>VIC-SA</v>
      </c>
    </row>
    <row r="48" spans="2:26">
      <c r="B48" s="1">
        <v>46261.052083333336</v>
      </c>
      <c r="C48">
        <v>15</v>
      </c>
      <c r="D48" t="s">
        <v>51</v>
      </c>
      <c r="E48">
        <v>35</v>
      </c>
      <c r="G48" s="1">
        <v>46261.041666666664</v>
      </c>
      <c r="H48">
        <v>12</v>
      </c>
      <c r="I48" t="s">
        <v>57</v>
      </c>
      <c r="J48">
        <v>-23.63</v>
      </c>
      <c r="K48">
        <v>56.31</v>
      </c>
      <c r="L48">
        <v>7.44</v>
      </c>
      <c r="M48" s="183">
        <f t="shared" si="0"/>
        <v>0.62</v>
      </c>
      <c r="O48">
        <v>11658</v>
      </c>
      <c r="P48" s="5">
        <v>46261</v>
      </c>
      <c r="Q48">
        <v>12</v>
      </c>
      <c r="R48" t="s">
        <v>57</v>
      </c>
      <c r="S48">
        <v>2.5198239999999998</v>
      </c>
      <c r="T48">
        <v>0</v>
      </c>
      <c r="U48" s="183">
        <f t="shared" si="1"/>
        <v>2.5198239999999998</v>
      </c>
      <c r="V48" s="6" t="str">
        <f>VLOOKUP(R48,'In-NonTI'!B:C,2,FALSE)</f>
        <v>NSW1</v>
      </c>
      <c r="W48" s="177">
        <f>IF(U48=0,0,U48-(VLOOKUP(R48,'In-NonTI'!$J$4:$K$7,2,FALSE)*M48))</f>
        <v>2.2408239999999999</v>
      </c>
      <c r="X48" s="178">
        <f>IF(U48=0,0,-U48-((1-VLOOKUP(R48,'In-NonTI'!$J$4:$K$7,2,FALSE))*M48))</f>
        <v>-2.860824</v>
      </c>
      <c r="Y48" s="6" t="str">
        <f>VLOOKUP(R48,'In-NonTI'!$B$4:$F$7,5,FALSE)</f>
        <v>NSW1-SA1</v>
      </c>
      <c r="Z48" s="6" t="str">
        <f>IF(SUMIFS(U:U,Q:Q,Q48,Y:Y,Y48)&lt;=0,VLOOKUP(R48,'In-NonTI'!$B$4:$H$7,6,FALSE),VLOOKUP(R48,'In-NonTI'!$B$4:$H$7,7,FALSE))</f>
        <v>SA-NSW</v>
      </c>
    </row>
    <row r="49" spans="2:26">
      <c r="B49" s="1">
        <v>46261.055555555555</v>
      </c>
      <c r="C49">
        <v>16</v>
      </c>
      <c r="D49" t="s">
        <v>58</v>
      </c>
      <c r="E49">
        <v>-97.9</v>
      </c>
      <c r="G49" s="1">
        <v>46261.041666666664</v>
      </c>
      <c r="H49">
        <v>12</v>
      </c>
      <c r="I49" t="s">
        <v>60</v>
      </c>
      <c r="J49">
        <v>-7.31</v>
      </c>
      <c r="K49">
        <v>-99.68</v>
      </c>
      <c r="L49">
        <v>3.13</v>
      </c>
      <c r="M49" s="183">
        <f t="shared" si="0"/>
        <v>0.26083333333333331</v>
      </c>
      <c r="O49">
        <v>11658</v>
      </c>
      <c r="P49" s="5">
        <v>46261</v>
      </c>
      <c r="Q49">
        <v>12</v>
      </c>
      <c r="R49" t="s">
        <v>60</v>
      </c>
      <c r="S49">
        <v>5.7235332000000003</v>
      </c>
      <c r="T49">
        <v>33.051551699999997</v>
      </c>
      <c r="U49" s="183">
        <f t="shared" si="1"/>
        <v>-27.328018499999999</v>
      </c>
      <c r="V49" s="6" t="str">
        <f>VLOOKUP(R49,'In-NonTI'!B:C,2,FALSE)</f>
        <v>VIC1</v>
      </c>
      <c r="W49" s="177">
        <f>IF(U49=0,0,U49-(VLOOKUP(R49,'In-NonTI'!$J$4:$K$7,2,FALSE)*M49))</f>
        <v>-27.4845185</v>
      </c>
      <c r="X49" s="178">
        <f>IF(U49=0,0,-U49-((1-VLOOKUP(R49,'In-NonTI'!$J$4:$K$7,2,FALSE))*M49))</f>
        <v>27.223685166666666</v>
      </c>
      <c r="Y49" s="6" t="str">
        <f>VLOOKUP(R49,'In-NonTI'!$B$4:$F$7,5,FALSE)</f>
        <v>VIC1-NSW1</v>
      </c>
      <c r="Z49" s="6" t="str">
        <f>IF(SUMIFS(U:U,Q:Q,Q49,Y:Y,Y49)&lt;=0,VLOOKUP(R49,'In-NonTI'!$B$4:$H$7,6,FALSE),VLOOKUP(R49,'In-NonTI'!$B$4:$H$7,7,FALSE))</f>
        <v>VIC-NSW</v>
      </c>
    </row>
    <row r="50" spans="2:26">
      <c r="B50" s="1">
        <v>46261.055555555555</v>
      </c>
      <c r="C50">
        <v>16</v>
      </c>
      <c r="D50" t="s">
        <v>52</v>
      </c>
      <c r="E50">
        <v>369.65</v>
      </c>
      <c r="G50" s="1">
        <v>46261.041666666664</v>
      </c>
      <c r="H50">
        <v>12</v>
      </c>
      <c r="I50" t="s">
        <v>54</v>
      </c>
      <c r="J50">
        <v>322.58999999999997</v>
      </c>
      <c r="K50">
        <v>629.77</v>
      </c>
      <c r="L50">
        <v>67.56</v>
      </c>
      <c r="M50" s="183">
        <f t="shared" si="0"/>
        <v>5.63</v>
      </c>
      <c r="O50">
        <v>11658</v>
      </c>
      <c r="P50" s="5">
        <v>46261</v>
      </c>
      <c r="Q50">
        <v>12</v>
      </c>
      <c r="R50" t="s">
        <v>54</v>
      </c>
      <c r="S50">
        <v>0.194628</v>
      </c>
      <c r="T50">
        <v>46.361909599999997</v>
      </c>
      <c r="U50" s="183">
        <f t="shared" si="1"/>
        <v>-46.167281599999995</v>
      </c>
      <c r="V50" s="6" t="str">
        <f>VLOOKUP(R50,'In-NonTI'!B:C,2,FALSE)</f>
        <v>VIC1</v>
      </c>
      <c r="W50" s="177">
        <f>IF(U50=0,0,U50-(VLOOKUP(R50,'In-NonTI'!$J$4:$K$7,2,FALSE)*M50))</f>
        <v>-48.813381599999992</v>
      </c>
      <c r="X50" s="178">
        <f>IF(U50=0,0,-U50-((1-VLOOKUP(R50,'In-NonTI'!$J$4:$K$7,2,FALSE))*M50))</f>
        <v>43.183381599999997</v>
      </c>
      <c r="Y50" s="6" t="str">
        <f>VLOOKUP(R50,'In-NonTI'!$B$4:$F$7,5,FALSE)</f>
        <v>V-SA</v>
      </c>
      <c r="Z50" s="6" t="str">
        <f>IF(SUMIFS(U:U,Q:Q,Q50,Y:Y,Y50)&lt;=0,VLOOKUP(R50,'In-NonTI'!$B$4:$H$7,6,FALSE),VLOOKUP(R50,'In-NonTI'!$B$4:$H$7,7,FALSE))</f>
        <v>VIC-SA</v>
      </c>
    </row>
    <row r="51" spans="2:26">
      <c r="B51" s="1">
        <v>46261.055555555555</v>
      </c>
      <c r="C51">
        <v>16</v>
      </c>
      <c r="D51" t="s">
        <v>51</v>
      </c>
      <c r="E51">
        <v>35</v>
      </c>
      <c r="G51" s="1">
        <v>46261.041666666664</v>
      </c>
      <c r="H51">
        <v>12</v>
      </c>
      <c r="I51" t="s">
        <v>50</v>
      </c>
      <c r="J51">
        <v>0</v>
      </c>
      <c r="K51">
        <v>80</v>
      </c>
      <c r="L51">
        <v>7.61</v>
      </c>
      <c r="M51" s="183">
        <f t="shared" si="0"/>
        <v>0.63416666666666666</v>
      </c>
      <c r="O51">
        <v>11658</v>
      </c>
      <c r="P51" s="5">
        <v>46261</v>
      </c>
      <c r="Q51">
        <v>12</v>
      </c>
      <c r="R51" t="s">
        <v>50</v>
      </c>
      <c r="S51">
        <v>5.2100841999999998</v>
      </c>
      <c r="T51">
        <v>0</v>
      </c>
      <c r="U51" s="183">
        <f t="shared" si="1"/>
        <v>5.2100841999999998</v>
      </c>
      <c r="V51" s="6" t="str">
        <f>VLOOKUP(R51,'In-NonTI'!B:C,2,FALSE)</f>
        <v>VIC1</v>
      </c>
      <c r="W51" s="177">
        <f>IF(U51=0,0,U51-(VLOOKUP(R51,'In-NonTI'!$J$4:$K$7,2,FALSE)*M51))</f>
        <v>4.6456758666666662</v>
      </c>
      <c r="X51" s="178">
        <f>IF(U51=0,0,-U51-((1-VLOOKUP(R51,'In-NonTI'!$J$4:$K$7,2,FALSE))*M51))</f>
        <v>-5.2798425333333334</v>
      </c>
      <c r="Y51" s="6" t="str">
        <f>VLOOKUP(R51,'In-NonTI'!$B$4:$F$7,5,FALSE)</f>
        <v>V-SA</v>
      </c>
      <c r="Z51" s="6" t="str">
        <f>IF(SUMIFS(U:U,Q:Q,Q51,Y:Y,Y51)&lt;=0,VLOOKUP(R51,'In-NonTI'!$B$4:$H$7,6,FALSE),VLOOKUP(R51,'In-NonTI'!$B$4:$H$7,7,FALSE))</f>
        <v>VIC-SA</v>
      </c>
    </row>
    <row r="52" spans="2:26">
      <c r="B52" s="1">
        <v>46261.059027777781</v>
      </c>
      <c r="C52">
        <v>17</v>
      </c>
      <c r="D52" t="s">
        <v>58</v>
      </c>
      <c r="E52">
        <v>-114.37</v>
      </c>
      <c r="G52" s="1">
        <v>46261.045138888891</v>
      </c>
      <c r="H52">
        <v>13</v>
      </c>
      <c r="I52" t="s">
        <v>57</v>
      </c>
      <c r="J52">
        <v>-37.799999999999997</v>
      </c>
      <c r="K52">
        <v>59.55</v>
      </c>
      <c r="L52">
        <v>7.83</v>
      </c>
      <c r="M52" s="183">
        <f t="shared" si="0"/>
        <v>0.65249999999999997</v>
      </c>
      <c r="O52">
        <v>11658</v>
      </c>
      <c r="P52" s="5">
        <v>46261</v>
      </c>
      <c r="Q52">
        <v>13</v>
      </c>
      <c r="R52" t="s">
        <v>57</v>
      </c>
      <c r="S52">
        <v>3.3988364</v>
      </c>
      <c r="T52">
        <v>0</v>
      </c>
      <c r="U52" s="183">
        <f t="shared" si="1"/>
        <v>3.3988364</v>
      </c>
      <c r="V52" s="6" t="str">
        <f>VLOOKUP(R52,'In-NonTI'!B:C,2,FALSE)</f>
        <v>NSW1</v>
      </c>
      <c r="W52" s="177">
        <f>IF(U52=0,0,U52-(VLOOKUP(R52,'In-NonTI'!$J$4:$K$7,2,FALSE)*M52))</f>
        <v>3.1052114</v>
      </c>
      <c r="X52" s="178">
        <f>IF(U52=0,0,-U52-((1-VLOOKUP(R52,'In-NonTI'!$J$4:$K$7,2,FALSE))*M52))</f>
        <v>-3.7577113999999998</v>
      </c>
      <c r="Y52" s="6" t="str">
        <f>VLOOKUP(R52,'In-NonTI'!$B$4:$F$7,5,FALSE)</f>
        <v>NSW1-SA1</v>
      </c>
      <c r="Z52" s="6" t="str">
        <f>IF(SUMIFS(U:U,Q:Q,Q52,Y:Y,Y52)&lt;=0,VLOOKUP(R52,'In-NonTI'!$B$4:$H$7,6,FALSE),VLOOKUP(R52,'In-NonTI'!$B$4:$H$7,7,FALSE))</f>
        <v>SA-NSW</v>
      </c>
    </row>
    <row r="53" spans="2:26">
      <c r="B53" s="1">
        <v>46261.059027777781</v>
      </c>
      <c r="C53">
        <v>17</v>
      </c>
      <c r="D53" t="s">
        <v>52</v>
      </c>
      <c r="E53">
        <v>369.67</v>
      </c>
      <c r="G53" s="1">
        <v>46261.045138888891</v>
      </c>
      <c r="H53">
        <v>13</v>
      </c>
      <c r="I53" t="s">
        <v>60</v>
      </c>
      <c r="J53">
        <v>111.8</v>
      </c>
      <c r="K53">
        <v>-164.47</v>
      </c>
      <c r="L53">
        <v>5.93</v>
      </c>
      <c r="M53" s="183">
        <f t="shared" si="0"/>
        <v>0.49416666666666664</v>
      </c>
      <c r="O53">
        <v>11658</v>
      </c>
      <c r="P53" s="5">
        <v>46261</v>
      </c>
      <c r="Q53">
        <v>13</v>
      </c>
      <c r="R53" t="s">
        <v>60</v>
      </c>
      <c r="S53">
        <v>5.6974761000000003</v>
      </c>
      <c r="T53">
        <v>35.622725099999997</v>
      </c>
      <c r="U53" s="183">
        <f t="shared" si="1"/>
        <v>-29.925248999999997</v>
      </c>
      <c r="V53" s="6" t="str">
        <f>VLOOKUP(R53,'In-NonTI'!B:C,2,FALSE)</f>
        <v>VIC1</v>
      </c>
      <c r="W53" s="177">
        <f>IF(U53=0,0,U53-(VLOOKUP(R53,'In-NonTI'!$J$4:$K$7,2,FALSE)*M53))</f>
        <v>-30.221748999999996</v>
      </c>
      <c r="X53" s="178">
        <f>IF(U53=0,0,-U53-((1-VLOOKUP(R53,'In-NonTI'!$J$4:$K$7,2,FALSE))*M53))</f>
        <v>29.727582333333331</v>
      </c>
      <c r="Y53" s="6" t="str">
        <f>VLOOKUP(R53,'In-NonTI'!$B$4:$F$7,5,FALSE)</f>
        <v>VIC1-NSW1</v>
      </c>
      <c r="Z53" s="6" t="str">
        <f>IF(SUMIFS(U:U,Q:Q,Q53,Y:Y,Y53)&lt;=0,VLOOKUP(R53,'In-NonTI'!$B$4:$H$7,6,FALSE),VLOOKUP(R53,'In-NonTI'!$B$4:$H$7,7,FALSE))</f>
        <v>VIC-NSW</v>
      </c>
    </row>
    <row r="54" spans="2:26">
      <c r="B54" s="1">
        <v>46261.059027777781</v>
      </c>
      <c r="C54">
        <v>17</v>
      </c>
      <c r="D54" t="s">
        <v>51</v>
      </c>
      <c r="E54">
        <v>35</v>
      </c>
      <c r="G54" s="1">
        <v>46261.045138888891</v>
      </c>
      <c r="H54">
        <v>13</v>
      </c>
      <c r="I54" t="s">
        <v>54</v>
      </c>
      <c r="J54">
        <v>290.22000000000003</v>
      </c>
      <c r="K54">
        <v>637.44000000000005</v>
      </c>
      <c r="L54">
        <v>69.37</v>
      </c>
      <c r="M54" s="183">
        <f t="shared" si="0"/>
        <v>5.7808333333333337</v>
      </c>
      <c r="O54">
        <v>11658</v>
      </c>
      <c r="P54" s="5">
        <v>46261</v>
      </c>
      <c r="Q54">
        <v>13</v>
      </c>
      <c r="R54" t="s">
        <v>54</v>
      </c>
      <c r="S54">
        <v>1.3577505999999999</v>
      </c>
      <c r="T54">
        <v>42.373634799999998</v>
      </c>
      <c r="U54" s="183">
        <f t="shared" si="1"/>
        <v>-41.015884199999995</v>
      </c>
      <c r="V54" s="6" t="str">
        <f>VLOOKUP(R54,'In-NonTI'!B:C,2,FALSE)</f>
        <v>VIC1</v>
      </c>
      <c r="W54" s="177">
        <f>IF(U54=0,0,U54-(VLOOKUP(R54,'In-NonTI'!$J$4:$K$7,2,FALSE)*M54))</f>
        <v>-43.73287586666666</v>
      </c>
      <c r="X54" s="178">
        <f>IF(U54=0,0,-U54-((1-VLOOKUP(R54,'In-NonTI'!$J$4:$K$7,2,FALSE))*M54))</f>
        <v>37.952042533333326</v>
      </c>
      <c r="Y54" s="6" t="str">
        <f>VLOOKUP(R54,'In-NonTI'!$B$4:$F$7,5,FALSE)</f>
        <v>V-SA</v>
      </c>
      <c r="Z54" s="6" t="str">
        <f>IF(SUMIFS(U:U,Q:Q,Q54,Y:Y,Y54)&lt;=0,VLOOKUP(R54,'In-NonTI'!$B$4:$H$7,6,FALSE),VLOOKUP(R54,'In-NonTI'!$B$4:$H$7,7,FALSE))</f>
        <v>VIC-SA</v>
      </c>
    </row>
    <row r="55" spans="2:26">
      <c r="B55" s="1">
        <v>46261.0625</v>
      </c>
      <c r="C55">
        <v>18</v>
      </c>
      <c r="D55" t="s">
        <v>58</v>
      </c>
      <c r="E55">
        <v>-85.48</v>
      </c>
      <c r="G55" s="1">
        <v>46261.045138888891</v>
      </c>
      <c r="H55">
        <v>13</v>
      </c>
      <c r="I55" t="s">
        <v>50</v>
      </c>
      <c r="J55">
        <v>0</v>
      </c>
      <c r="K55">
        <v>80</v>
      </c>
      <c r="L55">
        <v>7.61</v>
      </c>
      <c r="M55" s="183">
        <f t="shared" si="0"/>
        <v>0.63416666666666666</v>
      </c>
      <c r="O55">
        <v>11658</v>
      </c>
      <c r="P55" s="5">
        <v>46261</v>
      </c>
      <c r="Q55">
        <v>13</v>
      </c>
      <c r="R55" t="s">
        <v>50</v>
      </c>
      <c r="S55">
        <v>5.1957624999999998</v>
      </c>
      <c r="T55">
        <v>0</v>
      </c>
      <c r="U55" s="183">
        <f t="shared" si="1"/>
        <v>5.1957624999999998</v>
      </c>
      <c r="V55" s="6" t="str">
        <f>VLOOKUP(R55,'In-NonTI'!B:C,2,FALSE)</f>
        <v>VIC1</v>
      </c>
      <c r="W55" s="177">
        <f>IF(U55=0,0,U55-(VLOOKUP(R55,'In-NonTI'!$J$4:$K$7,2,FALSE)*M55))</f>
        <v>4.6313541666666662</v>
      </c>
      <c r="X55" s="178">
        <f>IF(U55=0,0,-U55-((1-VLOOKUP(R55,'In-NonTI'!$J$4:$K$7,2,FALSE))*M55))</f>
        <v>-5.2655208333333334</v>
      </c>
      <c r="Y55" s="6" t="str">
        <f>VLOOKUP(R55,'In-NonTI'!$B$4:$F$7,5,FALSE)</f>
        <v>V-SA</v>
      </c>
      <c r="Z55" s="6" t="str">
        <f>IF(SUMIFS(U:U,Q:Q,Q55,Y:Y,Y55)&lt;=0,VLOOKUP(R55,'In-NonTI'!$B$4:$H$7,6,FALSE),VLOOKUP(R55,'In-NonTI'!$B$4:$H$7,7,FALSE))</f>
        <v>VIC-SA</v>
      </c>
    </row>
    <row r="56" spans="2:26">
      <c r="B56" s="1">
        <v>46261.0625</v>
      </c>
      <c r="C56">
        <v>18</v>
      </c>
      <c r="D56" t="s">
        <v>52</v>
      </c>
      <c r="E56">
        <v>369.67</v>
      </c>
      <c r="G56" s="1">
        <v>46261.048611111109</v>
      </c>
      <c r="H56">
        <v>14</v>
      </c>
      <c r="I56" t="s">
        <v>57</v>
      </c>
      <c r="J56">
        <v>-41.65</v>
      </c>
      <c r="K56">
        <v>60.73</v>
      </c>
      <c r="L56">
        <v>8</v>
      </c>
      <c r="M56" s="183">
        <f t="shared" si="0"/>
        <v>0.66666666666666663</v>
      </c>
      <c r="O56">
        <v>11658</v>
      </c>
      <c r="P56" s="5">
        <v>46261</v>
      </c>
      <c r="Q56">
        <v>14</v>
      </c>
      <c r="R56" t="s">
        <v>57</v>
      </c>
      <c r="S56">
        <v>2.6809023999999999</v>
      </c>
      <c r="T56">
        <v>0</v>
      </c>
      <c r="U56" s="183">
        <f t="shared" si="1"/>
        <v>2.6809023999999999</v>
      </c>
      <c r="V56" s="6" t="str">
        <f>VLOOKUP(R56,'In-NonTI'!B:C,2,FALSE)</f>
        <v>NSW1</v>
      </c>
      <c r="W56" s="177">
        <f>IF(U56=0,0,U56-(VLOOKUP(R56,'In-NonTI'!$J$4:$K$7,2,FALSE)*M56))</f>
        <v>2.3809024000000001</v>
      </c>
      <c r="X56" s="178">
        <f>IF(U56=0,0,-U56-((1-VLOOKUP(R56,'In-NonTI'!$J$4:$K$7,2,FALSE))*M56))</f>
        <v>-3.0475690666666666</v>
      </c>
      <c r="Y56" s="6" t="str">
        <f>VLOOKUP(R56,'In-NonTI'!$B$4:$F$7,5,FALSE)</f>
        <v>NSW1-SA1</v>
      </c>
      <c r="Z56" s="6" t="str">
        <f>IF(SUMIFS(U:U,Q:Q,Q56,Y:Y,Y56)&lt;=0,VLOOKUP(R56,'In-NonTI'!$B$4:$H$7,6,FALSE),VLOOKUP(R56,'In-NonTI'!$B$4:$H$7,7,FALSE))</f>
        <v>SA-NSW</v>
      </c>
    </row>
    <row r="57" spans="2:26">
      <c r="B57" s="1">
        <v>46261.0625</v>
      </c>
      <c r="C57">
        <v>18</v>
      </c>
      <c r="D57" t="s">
        <v>51</v>
      </c>
      <c r="E57">
        <v>25.67</v>
      </c>
      <c r="G57" s="1">
        <v>46261.048611111109</v>
      </c>
      <c r="H57">
        <v>14</v>
      </c>
      <c r="I57" t="s">
        <v>60</v>
      </c>
      <c r="J57">
        <v>-9.3000000000000007</v>
      </c>
      <c r="K57">
        <v>-131.09</v>
      </c>
      <c r="L57">
        <v>4.3600000000000003</v>
      </c>
      <c r="M57" s="183">
        <f t="shared" si="0"/>
        <v>0.36333333333333334</v>
      </c>
      <c r="O57">
        <v>11658</v>
      </c>
      <c r="P57" s="5">
        <v>46261</v>
      </c>
      <c r="Q57">
        <v>14</v>
      </c>
      <c r="R57" t="s">
        <v>60</v>
      </c>
      <c r="S57">
        <v>5.8360586999999997</v>
      </c>
      <c r="T57">
        <v>32.122147699999999</v>
      </c>
      <c r="U57" s="183">
        <f t="shared" si="1"/>
        <v>-26.286089</v>
      </c>
      <c r="V57" s="6" t="str">
        <f>VLOOKUP(R57,'In-NonTI'!B:C,2,FALSE)</f>
        <v>VIC1</v>
      </c>
      <c r="W57" s="177">
        <f>IF(U57=0,0,U57-(VLOOKUP(R57,'In-NonTI'!$J$4:$K$7,2,FALSE)*M57))</f>
        <v>-26.504089</v>
      </c>
      <c r="X57" s="178">
        <f>IF(U57=0,0,-U57-((1-VLOOKUP(R57,'In-NonTI'!$J$4:$K$7,2,FALSE))*M57))</f>
        <v>26.140755666666667</v>
      </c>
      <c r="Y57" s="6" t="str">
        <f>VLOOKUP(R57,'In-NonTI'!$B$4:$F$7,5,FALSE)</f>
        <v>VIC1-NSW1</v>
      </c>
      <c r="Z57" s="6" t="str">
        <f>IF(SUMIFS(U:U,Q:Q,Q57,Y:Y,Y57)&lt;=0,VLOOKUP(R57,'In-NonTI'!$B$4:$H$7,6,FALSE),VLOOKUP(R57,'In-NonTI'!$B$4:$H$7,7,FALSE))</f>
        <v>VIC-NSW</v>
      </c>
    </row>
    <row r="58" spans="2:26">
      <c r="B58" s="1">
        <v>46261.065972222219</v>
      </c>
      <c r="C58">
        <v>19</v>
      </c>
      <c r="D58" t="s">
        <v>58</v>
      </c>
      <c r="E58">
        <v>-69.98</v>
      </c>
      <c r="G58" s="1">
        <v>46261.048611111109</v>
      </c>
      <c r="H58">
        <v>14</v>
      </c>
      <c r="I58" t="s">
        <v>54</v>
      </c>
      <c r="J58">
        <v>281.29000000000002</v>
      </c>
      <c r="K58">
        <v>644.88</v>
      </c>
      <c r="L58">
        <v>70.81</v>
      </c>
      <c r="M58" s="183">
        <f t="shared" si="0"/>
        <v>5.9008333333333338</v>
      </c>
      <c r="O58">
        <v>11658</v>
      </c>
      <c r="P58" s="5">
        <v>46261</v>
      </c>
      <c r="Q58">
        <v>14</v>
      </c>
      <c r="R58" t="s">
        <v>54</v>
      </c>
      <c r="S58">
        <v>0.1582836</v>
      </c>
      <c r="T58">
        <v>46.330491799999997</v>
      </c>
      <c r="U58" s="183">
        <f t="shared" si="1"/>
        <v>-46.1722082</v>
      </c>
      <c r="V58" s="6" t="str">
        <f>VLOOKUP(R58,'In-NonTI'!B:C,2,FALSE)</f>
        <v>VIC1</v>
      </c>
      <c r="W58" s="177">
        <f>IF(U58=0,0,U58-(VLOOKUP(R58,'In-NonTI'!$J$4:$K$7,2,FALSE)*M58))</f>
        <v>-48.945599866666669</v>
      </c>
      <c r="X58" s="178">
        <f>IF(U58=0,0,-U58-((1-VLOOKUP(R58,'In-NonTI'!$J$4:$K$7,2,FALSE))*M58))</f>
        <v>43.04476653333333</v>
      </c>
      <c r="Y58" s="6" t="str">
        <f>VLOOKUP(R58,'In-NonTI'!$B$4:$F$7,5,FALSE)</f>
        <v>V-SA</v>
      </c>
      <c r="Z58" s="6" t="str">
        <f>IF(SUMIFS(U:U,Q:Q,Q58,Y:Y,Y58)&lt;=0,VLOOKUP(R58,'In-NonTI'!$B$4:$H$7,6,FALSE),VLOOKUP(R58,'In-NonTI'!$B$4:$H$7,7,FALSE))</f>
        <v>VIC-SA</v>
      </c>
    </row>
    <row r="59" spans="2:26">
      <c r="B59" s="1">
        <v>46261.065972222219</v>
      </c>
      <c r="C59">
        <v>19</v>
      </c>
      <c r="D59" t="s">
        <v>52</v>
      </c>
      <c r="E59">
        <v>369.65</v>
      </c>
      <c r="G59" s="1">
        <v>46261.048611111109</v>
      </c>
      <c r="H59">
        <v>14</v>
      </c>
      <c r="I59" t="s">
        <v>50</v>
      </c>
      <c r="J59">
        <v>0</v>
      </c>
      <c r="K59">
        <v>80</v>
      </c>
      <c r="L59">
        <v>7.61</v>
      </c>
      <c r="M59" s="183">
        <f t="shared" si="0"/>
        <v>0.63416666666666666</v>
      </c>
      <c r="O59">
        <v>11658</v>
      </c>
      <c r="P59" s="5">
        <v>46261</v>
      </c>
      <c r="Q59">
        <v>14</v>
      </c>
      <c r="R59" t="s">
        <v>50</v>
      </c>
      <c r="S59">
        <v>5.2606504000000003</v>
      </c>
      <c r="T59">
        <v>0</v>
      </c>
      <c r="U59" s="183">
        <f t="shared" si="1"/>
        <v>5.2606504000000003</v>
      </c>
      <c r="V59" s="6" t="str">
        <f>VLOOKUP(R59,'In-NonTI'!B:C,2,FALSE)</f>
        <v>VIC1</v>
      </c>
      <c r="W59" s="177">
        <f>IF(U59=0,0,U59-(VLOOKUP(R59,'In-NonTI'!$J$4:$K$7,2,FALSE)*M59))</f>
        <v>4.6962420666666667</v>
      </c>
      <c r="X59" s="178">
        <f>IF(U59=0,0,-U59-((1-VLOOKUP(R59,'In-NonTI'!$J$4:$K$7,2,FALSE))*M59))</f>
        <v>-5.3304087333333339</v>
      </c>
      <c r="Y59" s="6" t="str">
        <f>VLOOKUP(R59,'In-NonTI'!$B$4:$F$7,5,FALSE)</f>
        <v>V-SA</v>
      </c>
      <c r="Z59" s="6" t="str">
        <f>IF(SUMIFS(U:U,Q:Q,Q59,Y:Y,Y59)&lt;=0,VLOOKUP(R59,'In-NonTI'!$B$4:$H$7,6,FALSE),VLOOKUP(R59,'In-NonTI'!$B$4:$H$7,7,FALSE))</f>
        <v>VIC-SA</v>
      </c>
    </row>
    <row r="60" spans="2:26">
      <c r="B60" s="1">
        <v>46261.065972222219</v>
      </c>
      <c r="C60">
        <v>19</v>
      </c>
      <c r="D60" t="s">
        <v>51</v>
      </c>
      <c r="E60">
        <v>20.67</v>
      </c>
      <c r="G60" s="1">
        <v>46261.052083333336</v>
      </c>
      <c r="H60">
        <v>15</v>
      </c>
      <c r="I60" t="s">
        <v>57</v>
      </c>
      <c r="J60">
        <v>-30.08</v>
      </c>
      <c r="K60">
        <v>56.66</v>
      </c>
      <c r="L60">
        <v>7.25</v>
      </c>
      <c r="M60" s="183">
        <f t="shared" si="0"/>
        <v>0.60416666666666663</v>
      </c>
      <c r="O60">
        <v>11658</v>
      </c>
      <c r="P60" s="5">
        <v>46261</v>
      </c>
      <c r="Q60">
        <v>15</v>
      </c>
      <c r="R60" t="s">
        <v>57</v>
      </c>
      <c r="S60">
        <v>2.0335432</v>
      </c>
      <c r="T60">
        <v>0</v>
      </c>
      <c r="U60" s="183">
        <f t="shared" si="1"/>
        <v>2.0335432</v>
      </c>
      <c r="V60" s="6" t="str">
        <f>VLOOKUP(R60,'In-NonTI'!B:C,2,FALSE)</f>
        <v>NSW1</v>
      </c>
      <c r="W60" s="177">
        <f>IF(U60=0,0,U60-(VLOOKUP(R60,'In-NonTI'!$J$4:$K$7,2,FALSE)*M60))</f>
        <v>1.7616681999999999</v>
      </c>
      <c r="X60" s="178">
        <f>IF(U60=0,0,-U60-((1-VLOOKUP(R60,'In-NonTI'!$J$4:$K$7,2,FALSE))*M60))</f>
        <v>-2.3658348666666669</v>
      </c>
      <c r="Y60" s="6" t="str">
        <f>VLOOKUP(R60,'In-NonTI'!$B$4:$F$7,5,FALSE)</f>
        <v>NSW1-SA1</v>
      </c>
      <c r="Z60" s="6" t="str">
        <f>IF(SUMIFS(U:U,Q:Q,Q60,Y:Y,Y60)&lt;=0,VLOOKUP(R60,'In-NonTI'!$B$4:$H$7,6,FALSE),VLOOKUP(R60,'In-NonTI'!$B$4:$H$7,7,FALSE))</f>
        <v>SA-NSW</v>
      </c>
    </row>
    <row r="61" spans="2:26">
      <c r="B61" s="1">
        <v>46261.069444444445</v>
      </c>
      <c r="C61">
        <v>20</v>
      </c>
      <c r="D61" t="s">
        <v>58</v>
      </c>
      <c r="E61">
        <v>-30.55</v>
      </c>
      <c r="G61" s="1">
        <v>46261.052083333336</v>
      </c>
      <c r="H61">
        <v>15</v>
      </c>
      <c r="I61" t="s">
        <v>60</v>
      </c>
      <c r="J61">
        <v>39.770000000000003</v>
      </c>
      <c r="K61">
        <v>-118.56</v>
      </c>
      <c r="L61">
        <v>3.73</v>
      </c>
      <c r="M61" s="183">
        <f t="shared" si="0"/>
        <v>0.31083333333333335</v>
      </c>
      <c r="O61">
        <v>11658</v>
      </c>
      <c r="P61" s="5">
        <v>46261</v>
      </c>
      <c r="Q61">
        <v>15</v>
      </c>
      <c r="R61" t="s">
        <v>60</v>
      </c>
      <c r="S61">
        <v>6.0619190999999999</v>
      </c>
      <c r="T61">
        <v>31.6130277</v>
      </c>
      <c r="U61" s="183">
        <f t="shared" si="1"/>
        <v>-25.551108599999999</v>
      </c>
      <c r="V61" s="6" t="str">
        <f>VLOOKUP(R61,'In-NonTI'!B:C,2,FALSE)</f>
        <v>VIC1</v>
      </c>
      <c r="W61" s="177">
        <f>IF(U61=0,0,U61-(VLOOKUP(R61,'In-NonTI'!$J$4:$K$7,2,FALSE)*M61))</f>
        <v>-25.737608599999998</v>
      </c>
      <c r="X61" s="178">
        <f>IF(U61=0,0,-U61-((1-VLOOKUP(R61,'In-NonTI'!$J$4:$K$7,2,FALSE))*M61))</f>
        <v>25.426775266666667</v>
      </c>
      <c r="Y61" s="6" t="str">
        <f>VLOOKUP(R61,'In-NonTI'!$B$4:$F$7,5,FALSE)</f>
        <v>VIC1-NSW1</v>
      </c>
      <c r="Z61" s="6" t="str">
        <f>IF(SUMIFS(U:U,Q:Q,Q61,Y:Y,Y61)&lt;=0,VLOOKUP(R61,'In-NonTI'!$B$4:$H$7,6,FALSE),VLOOKUP(R61,'In-NonTI'!$B$4:$H$7,7,FALSE))</f>
        <v>VIC-NSW</v>
      </c>
    </row>
    <row r="62" spans="2:26">
      <c r="B62" s="1">
        <v>46261.069444444445</v>
      </c>
      <c r="C62">
        <v>20</v>
      </c>
      <c r="D62" t="s">
        <v>52</v>
      </c>
      <c r="E62">
        <v>370</v>
      </c>
      <c r="G62" s="1">
        <v>46261.052083333336</v>
      </c>
      <c r="H62">
        <v>15</v>
      </c>
      <c r="I62" t="s">
        <v>54</v>
      </c>
      <c r="J62">
        <v>295.8</v>
      </c>
      <c r="K62">
        <v>629.96</v>
      </c>
      <c r="L62">
        <v>68.77</v>
      </c>
      <c r="M62" s="183">
        <f t="shared" si="0"/>
        <v>5.730833333333333</v>
      </c>
      <c r="O62">
        <v>11658</v>
      </c>
      <c r="P62" s="5">
        <v>46261</v>
      </c>
      <c r="Q62">
        <v>15</v>
      </c>
      <c r="R62" t="s">
        <v>54</v>
      </c>
      <c r="S62">
        <v>8.7533000000000003E-3</v>
      </c>
      <c r="T62">
        <v>47.917704800000003</v>
      </c>
      <c r="U62" s="183">
        <f t="shared" si="1"/>
        <v>-47.908951500000001</v>
      </c>
      <c r="V62" s="6" t="str">
        <f>VLOOKUP(R62,'In-NonTI'!B:C,2,FALSE)</f>
        <v>VIC1</v>
      </c>
      <c r="W62" s="177">
        <f>IF(U62=0,0,U62-(VLOOKUP(R62,'In-NonTI'!$J$4:$K$7,2,FALSE)*M62))</f>
        <v>-50.602443166666667</v>
      </c>
      <c r="X62" s="178">
        <f>IF(U62=0,0,-U62-((1-VLOOKUP(R62,'In-NonTI'!$J$4:$K$7,2,FALSE))*M62))</f>
        <v>44.871609833333331</v>
      </c>
      <c r="Y62" s="6" t="str">
        <f>VLOOKUP(R62,'In-NonTI'!$B$4:$F$7,5,FALSE)</f>
        <v>V-SA</v>
      </c>
      <c r="Z62" s="6" t="str">
        <f>IF(SUMIFS(U:U,Q:Q,Q62,Y:Y,Y62)&lt;=0,VLOOKUP(R62,'In-NonTI'!$B$4:$H$7,6,FALSE),VLOOKUP(R62,'In-NonTI'!$B$4:$H$7,7,FALSE))</f>
        <v>VIC-SA</v>
      </c>
    </row>
    <row r="63" spans="2:26">
      <c r="B63" s="1">
        <v>46261.069444444445</v>
      </c>
      <c r="C63">
        <v>20</v>
      </c>
      <c r="D63" t="s">
        <v>51</v>
      </c>
      <c r="E63">
        <v>35</v>
      </c>
      <c r="G63" s="1">
        <v>46261.052083333336</v>
      </c>
      <c r="H63">
        <v>15</v>
      </c>
      <c r="I63" t="s">
        <v>50</v>
      </c>
      <c r="J63">
        <v>0</v>
      </c>
      <c r="K63">
        <v>80</v>
      </c>
      <c r="L63">
        <v>7.61</v>
      </c>
      <c r="M63" s="183">
        <f t="shared" si="0"/>
        <v>0.63416666666666666</v>
      </c>
      <c r="O63">
        <v>11658</v>
      </c>
      <c r="P63" s="5">
        <v>46261</v>
      </c>
      <c r="Q63">
        <v>15</v>
      </c>
      <c r="R63" t="s">
        <v>50</v>
      </c>
      <c r="S63">
        <v>5.1935642</v>
      </c>
      <c r="T63">
        <v>0</v>
      </c>
      <c r="U63" s="183">
        <f t="shared" si="1"/>
        <v>5.1935642</v>
      </c>
      <c r="V63" s="6" t="str">
        <f>VLOOKUP(R63,'In-NonTI'!B:C,2,FALSE)</f>
        <v>VIC1</v>
      </c>
      <c r="W63" s="177">
        <f>IF(U63=0,0,U63-(VLOOKUP(R63,'In-NonTI'!$J$4:$K$7,2,FALSE)*M63))</f>
        <v>4.6291558666666663</v>
      </c>
      <c r="X63" s="178">
        <f>IF(U63=0,0,-U63-((1-VLOOKUP(R63,'In-NonTI'!$J$4:$K$7,2,FALSE))*M63))</f>
        <v>-5.2633225333333336</v>
      </c>
      <c r="Y63" s="6" t="str">
        <f>VLOOKUP(R63,'In-NonTI'!$B$4:$F$7,5,FALSE)</f>
        <v>V-SA</v>
      </c>
      <c r="Z63" s="6" t="str">
        <f>IF(SUMIFS(U:U,Q:Q,Q63,Y:Y,Y63)&lt;=0,VLOOKUP(R63,'In-NonTI'!$B$4:$H$7,6,FALSE),VLOOKUP(R63,'In-NonTI'!$B$4:$H$7,7,FALSE))</f>
        <v>VIC-SA</v>
      </c>
    </row>
    <row r="64" spans="2:26">
      <c r="B64" s="1">
        <v>46261.072916666664</v>
      </c>
      <c r="C64">
        <v>21</v>
      </c>
      <c r="D64" t="s">
        <v>58</v>
      </c>
      <c r="E64">
        <v>-35.450000000000003</v>
      </c>
      <c r="G64" s="1">
        <v>46261.055555555555</v>
      </c>
      <c r="H64">
        <v>16</v>
      </c>
      <c r="I64" t="s">
        <v>57</v>
      </c>
      <c r="J64">
        <v>-25.62</v>
      </c>
      <c r="K64">
        <v>55.73</v>
      </c>
      <c r="L64">
        <v>7.12</v>
      </c>
      <c r="M64" s="183">
        <f t="shared" si="0"/>
        <v>0.59333333333333338</v>
      </c>
      <c r="O64">
        <v>11658</v>
      </c>
      <c r="P64" s="5">
        <v>46261</v>
      </c>
      <c r="Q64">
        <v>16</v>
      </c>
      <c r="R64" t="s">
        <v>57</v>
      </c>
      <c r="S64">
        <v>0.95041279999999995</v>
      </c>
      <c r="T64">
        <v>0.1355904</v>
      </c>
      <c r="U64" s="183">
        <f t="shared" si="1"/>
        <v>0.81482239999999995</v>
      </c>
      <c r="V64" s="6" t="str">
        <f>VLOOKUP(R64,'In-NonTI'!B:C,2,FALSE)</f>
        <v>NSW1</v>
      </c>
      <c r="W64" s="177">
        <f>IF(U64=0,0,U64-(VLOOKUP(R64,'In-NonTI'!$J$4:$K$7,2,FALSE)*M64))</f>
        <v>0.54782239999999993</v>
      </c>
      <c r="X64" s="178">
        <f>IF(U64=0,0,-U64-((1-VLOOKUP(R64,'In-NonTI'!$J$4:$K$7,2,FALSE))*M64))</f>
        <v>-1.1411557333333333</v>
      </c>
      <c r="Y64" s="6" t="str">
        <f>VLOOKUP(R64,'In-NonTI'!$B$4:$F$7,5,FALSE)</f>
        <v>NSW1-SA1</v>
      </c>
      <c r="Z64" s="6" t="str">
        <f>IF(SUMIFS(U:U,Q:Q,Q64,Y:Y,Y64)&lt;=0,VLOOKUP(R64,'In-NonTI'!$B$4:$H$7,6,FALSE),VLOOKUP(R64,'In-NonTI'!$B$4:$H$7,7,FALSE))</f>
        <v>SA-NSW</v>
      </c>
    </row>
    <row r="65" spans="2:26">
      <c r="B65" s="1">
        <v>46261.072916666664</v>
      </c>
      <c r="C65">
        <v>21</v>
      </c>
      <c r="D65" t="s">
        <v>52</v>
      </c>
      <c r="E65">
        <v>360.55</v>
      </c>
      <c r="G65" s="1">
        <v>46261.055555555555</v>
      </c>
      <c r="H65">
        <v>16</v>
      </c>
      <c r="I65" t="s">
        <v>60</v>
      </c>
      <c r="J65">
        <v>63.85</v>
      </c>
      <c r="K65">
        <v>-108.03</v>
      </c>
      <c r="L65">
        <v>3.31</v>
      </c>
      <c r="M65" s="183">
        <f t="shared" si="0"/>
        <v>0.27583333333333332</v>
      </c>
      <c r="O65">
        <v>11658</v>
      </c>
      <c r="P65" s="5">
        <v>46261</v>
      </c>
      <c r="Q65">
        <v>16</v>
      </c>
      <c r="R65" t="s">
        <v>60</v>
      </c>
      <c r="S65">
        <v>5.8363833999999999</v>
      </c>
      <c r="T65">
        <v>32.177419499999999</v>
      </c>
      <c r="U65" s="183">
        <f t="shared" si="1"/>
        <v>-26.3410361</v>
      </c>
      <c r="V65" s="6" t="str">
        <f>VLOOKUP(R65,'In-NonTI'!B:C,2,FALSE)</f>
        <v>VIC1</v>
      </c>
      <c r="W65" s="177">
        <f>IF(U65=0,0,U65-(VLOOKUP(R65,'In-NonTI'!$J$4:$K$7,2,FALSE)*M65))</f>
        <v>-26.506536100000002</v>
      </c>
      <c r="X65" s="178">
        <f>IF(U65=0,0,-U65-((1-VLOOKUP(R65,'In-NonTI'!$J$4:$K$7,2,FALSE))*M65))</f>
        <v>26.230702766666667</v>
      </c>
      <c r="Y65" s="6" t="str">
        <f>VLOOKUP(R65,'In-NonTI'!$B$4:$F$7,5,FALSE)</f>
        <v>VIC1-NSW1</v>
      </c>
      <c r="Z65" s="6" t="str">
        <f>IF(SUMIFS(U:U,Q:Q,Q65,Y:Y,Y65)&lt;=0,VLOOKUP(R65,'In-NonTI'!$B$4:$H$7,6,FALSE),VLOOKUP(R65,'In-NonTI'!$B$4:$H$7,7,FALSE))</f>
        <v>VIC-NSW</v>
      </c>
    </row>
    <row r="66" spans="2:26">
      <c r="B66" s="1">
        <v>46261.072916666664</v>
      </c>
      <c r="C66">
        <v>21</v>
      </c>
      <c r="D66" t="s">
        <v>51</v>
      </c>
      <c r="E66">
        <v>35</v>
      </c>
      <c r="G66" s="1">
        <v>46261.055555555555</v>
      </c>
      <c r="H66">
        <v>16</v>
      </c>
      <c r="I66" t="s">
        <v>54</v>
      </c>
      <c r="J66">
        <v>318.13</v>
      </c>
      <c r="K66">
        <v>626.64</v>
      </c>
      <c r="L66">
        <v>68.14</v>
      </c>
      <c r="M66" s="183">
        <f t="shared" si="0"/>
        <v>5.6783333333333337</v>
      </c>
      <c r="O66">
        <v>11658</v>
      </c>
      <c r="P66" s="5">
        <v>46261</v>
      </c>
      <c r="Q66">
        <v>16</v>
      </c>
      <c r="R66" t="s">
        <v>54</v>
      </c>
      <c r="S66">
        <v>4.3627600000000002E-2</v>
      </c>
      <c r="T66">
        <v>46.937498099999999</v>
      </c>
      <c r="U66" s="183">
        <f t="shared" si="1"/>
        <v>-46.893870499999998</v>
      </c>
      <c r="V66" s="6" t="str">
        <f>VLOOKUP(R66,'In-NonTI'!B:C,2,FALSE)</f>
        <v>VIC1</v>
      </c>
      <c r="W66" s="177">
        <f>IF(U66=0,0,U66-(VLOOKUP(R66,'In-NonTI'!$J$4:$K$7,2,FALSE)*M66))</f>
        <v>-49.562687166666663</v>
      </c>
      <c r="X66" s="178">
        <f>IF(U66=0,0,-U66-((1-VLOOKUP(R66,'In-NonTI'!$J$4:$K$7,2,FALSE))*M66))</f>
        <v>43.884353833333329</v>
      </c>
      <c r="Y66" s="6" t="str">
        <f>VLOOKUP(R66,'In-NonTI'!$B$4:$F$7,5,FALSE)</f>
        <v>V-SA</v>
      </c>
      <c r="Z66" s="6" t="str">
        <f>IF(SUMIFS(U:U,Q:Q,Q66,Y:Y,Y66)&lt;=0,VLOOKUP(R66,'In-NonTI'!$B$4:$H$7,6,FALSE),VLOOKUP(R66,'In-NonTI'!$B$4:$H$7,7,FALSE))</f>
        <v>VIC-SA</v>
      </c>
    </row>
    <row r="67" spans="2:26">
      <c r="B67" s="1">
        <v>46261.076388888891</v>
      </c>
      <c r="C67">
        <v>22</v>
      </c>
      <c r="D67" t="s">
        <v>58</v>
      </c>
      <c r="E67">
        <v>-37.07</v>
      </c>
      <c r="G67" s="1">
        <v>46261.055555555555</v>
      </c>
      <c r="H67">
        <v>16</v>
      </c>
      <c r="I67" t="s">
        <v>50</v>
      </c>
      <c r="J67">
        <v>0</v>
      </c>
      <c r="K67">
        <v>80</v>
      </c>
      <c r="L67">
        <v>7.61</v>
      </c>
      <c r="M67" s="183">
        <f t="shared" si="0"/>
        <v>0.63416666666666666</v>
      </c>
      <c r="O67">
        <v>11658</v>
      </c>
      <c r="P67" s="5">
        <v>46261</v>
      </c>
      <c r="Q67">
        <v>16</v>
      </c>
      <c r="R67" t="s">
        <v>50</v>
      </c>
      <c r="S67">
        <v>5.2622361</v>
      </c>
      <c r="T67">
        <v>0</v>
      </c>
      <c r="U67" s="183">
        <f t="shared" si="1"/>
        <v>5.2622361</v>
      </c>
      <c r="V67" s="6" t="str">
        <f>VLOOKUP(R67,'In-NonTI'!B:C,2,FALSE)</f>
        <v>VIC1</v>
      </c>
      <c r="W67" s="177">
        <f>IF(U67=0,0,U67-(VLOOKUP(R67,'In-NonTI'!$J$4:$K$7,2,FALSE)*M67))</f>
        <v>4.6978277666666663</v>
      </c>
      <c r="X67" s="178">
        <f>IF(U67=0,0,-U67-((1-VLOOKUP(R67,'In-NonTI'!$J$4:$K$7,2,FALSE))*M67))</f>
        <v>-5.3319944333333336</v>
      </c>
      <c r="Y67" s="6" t="str">
        <f>VLOOKUP(R67,'In-NonTI'!$B$4:$F$7,5,FALSE)</f>
        <v>V-SA</v>
      </c>
      <c r="Z67" s="6" t="str">
        <f>IF(SUMIFS(U:U,Q:Q,Q67,Y:Y,Y67)&lt;=0,VLOOKUP(R67,'In-NonTI'!$B$4:$H$7,6,FALSE),VLOOKUP(R67,'In-NonTI'!$B$4:$H$7,7,FALSE))</f>
        <v>VIC-SA</v>
      </c>
    </row>
    <row r="68" spans="2:26">
      <c r="B68" s="1">
        <v>46261.076388888891</v>
      </c>
      <c r="C68">
        <v>22</v>
      </c>
      <c r="D68" t="s">
        <v>52</v>
      </c>
      <c r="E68">
        <v>369.37</v>
      </c>
      <c r="G68" s="1">
        <v>46261.059027777781</v>
      </c>
      <c r="H68">
        <v>17</v>
      </c>
      <c r="I68" t="s">
        <v>57</v>
      </c>
      <c r="J68">
        <v>6.67</v>
      </c>
      <c r="K68">
        <v>50.75</v>
      </c>
      <c r="L68">
        <v>6.49</v>
      </c>
      <c r="M68" s="183">
        <f t="shared" si="0"/>
        <v>0.54083333333333339</v>
      </c>
      <c r="O68">
        <v>11658</v>
      </c>
      <c r="P68" s="5">
        <v>46261</v>
      </c>
      <c r="Q68">
        <v>17</v>
      </c>
      <c r="R68" t="s">
        <v>57</v>
      </c>
      <c r="S68">
        <v>0</v>
      </c>
      <c r="T68">
        <v>0.73157079999999997</v>
      </c>
      <c r="U68" s="183">
        <f t="shared" si="1"/>
        <v>-0.73157079999999997</v>
      </c>
      <c r="V68" s="6" t="str">
        <f>VLOOKUP(R68,'In-NonTI'!B:C,2,FALSE)</f>
        <v>NSW1</v>
      </c>
      <c r="W68" s="177">
        <f>IF(U68=0,0,U68-(VLOOKUP(R68,'In-NonTI'!$J$4:$K$7,2,FALSE)*M68))</f>
        <v>-0.97494579999999997</v>
      </c>
      <c r="X68" s="178">
        <f>IF(U68=0,0,-U68-((1-VLOOKUP(R68,'In-NonTI'!$J$4:$K$7,2,FALSE))*M68))</f>
        <v>0.43411246666666659</v>
      </c>
      <c r="Y68" s="6" t="str">
        <f>VLOOKUP(R68,'In-NonTI'!$B$4:$F$7,5,FALSE)</f>
        <v>NSW1-SA1</v>
      </c>
      <c r="Z68" s="6" t="str">
        <f>IF(SUMIFS(U:U,Q:Q,Q68,Y:Y,Y68)&lt;=0,VLOOKUP(R68,'In-NonTI'!$B$4:$H$7,6,FALSE),VLOOKUP(R68,'In-NonTI'!$B$4:$H$7,7,FALSE))</f>
        <v>NSW-SA</v>
      </c>
    </row>
    <row r="69" spans="2:26">
      <c r="B69" s="1">
        <v>46261.076388888891</v>
      </c>
      <c r="C69">
        <v>22</v>
      </c>
      <c r="D69" t="s">
        <v>51</v>
      </c>
      <c r="E69">
        <v>35</v>
      </c>
      <c r="G69" s="1">
        <v>46261.059027777781</v>
      </c>
      <c r="H69">
        <v>17</v>
      </c>
      <c r="I69" t="s">
        <v>60</v>
      </c>
      <c r="J69">
        <v>-50.34</v>
      </c>
      <c r="K69">
        <v>-104.35</v>
      </c>
      <c r="L69">
        <v>3.21</v>
      </c>
      <c r="M69" s="183">
        <f t="shared" ref="M69:M132" si="2">L69/12</f>
        <v>0.26750000000000002</v>
      </c>
      <c r="O69">
        <v>11658</v>
      </c>
      <c r="P69" s="5">
        <v>46261</v>
      </c>
      <c r="Q69">
        <v>17</v>
      </c>
      <c r="R69" t="s">
        <v>60</v>
      </c>
      <c r="S69">
        <v>6.0620940000000001</v>
      </c>
      <c r="T69">
        <v>34.179935200000003</v>
      </c>
      <c r="U69" s="183">
        <f t="shared" ref="U69:U132" si="3">S69-T69</f>
        <v>-28.117841200000001</v>
      </c>
      <c r="V69" s="6" t="str">
        <f>VLOOKUP(R69,'In-NonTI'!B:C,2,FALSE)</f>
        <v>VIC1</v>
      </c>
      <c r="W69" s="177">
        <f>IF(U69=0,0,U69-(VLOOKUP(R69,'In-NonTI'!$J$4:$K$7,2,FALSE)*M69))</f>
        <v>-28.2783412</v>
      </c>
      <c r="X69" s="178">
        <f>IF(U69=0,0,-U69-((1-VLOOKUP(R69,'In-NonTI'!$J$4:$K$7,2,FALSE))*M69))</f>
        <v>28.010841200000002</v>
      </c>
      <c r="Y69" s="6" t="str">
        <f>VLOOKUP(R69,'In-NonTI'!$B$4:$F$7,5,FALSE)</f>
        <v>VIC1-NSW1</v>
      </c>
      <c r="Z69" s="6" t="str">
        <f>IF(SUMIFS(U:U,Q:Q,Q69,Y:Y,Y69)&lt;=0,VLOOKUP(R69,'In-NonTI'!$B$4:$H$7,6,FALSE),VLOOKUP(R69,'In-NonTI'!$B$4:$H$7,7,FALSE))</f>
        <v>VIC-NSW</v>
      </c>
    </row>
    <row r="70" spans="2:26">
      <c r="B70" s="1">
        <v>46261.079861111109</v>
      </c>
      <c r="C70">
        <v>23</v>
      </c>
      <c r="D70" t="s">
        <v>58</v>
      </c>
      <c r="E70">
        <v>-8.89</v>
      </c>
      <c r="G70" s="1">
        <v>46261.059027777781</v>
      </c>
      <c r="H70">
        <v>17</v>
      </c>
      <c r="I70" t="s">
        <v>54</v>
      </c>
      <c r="J70">
        <v>363.89</v>
      </c>
      <c r="K70">
        <v>607.75</v>
      </c>
      <c r="L70">
        <v>64.27</v>
      </c>
      <c r="M70" s="183">
        <f t="shared" si="2"/>
        <v>5.355833333333333</v>
      </c>
      <c r="O70">
        <v>11658</v>
      </c>
      <c r="P70" s="5">
        <v>46261</v>
      </c>
      <c r="Q70">
        <v>17</v>
      </c>
      <c r="R70" t="s">
        <v>54</v>
      </c>
      <c r="S70">
        <v>2.3767199999999999E-2</v>
      </c>
      <c r="T70">
        <v>47.873657899999998</v>
      </c>
      <c r="U70" s="183">
        <f t="shared" si="3"/>
        <v>-47.849890699999996</v>
      </c>
      <c r="V70" s="6" t="str">
        <f>VLOOKUP(R70,'In-NonTI'!B:C,2,FALSE)</f>
        <v>VIC1</v>
      </c>
      <c r="W70" s="177">
        <f>IF(U70=0,0,U70-(VLOOKUP(R70,'In-NonTI'!$J$4:$K$7,2,FALSE)*M70))</f>
        <v>-50.367132366666659</v>
      </c>
      <c r="X70" s="178">
        <f>IF(U70=0,0,-U70-((1-VLOOKUP(R70,'In-NonTI'!$J$4:$K$7,2,FALSE))*M70))</f>
        <v>45.01129903333333</v>
      </c>
      <c r="Y70" s="6" t="str">
        <f>VLOOKUP(R70,'In-NonTI'!$B$4:$F$7,5,FALSE)</f>
        <v>V-SA</v>
      </c>
      <c r="Z70" s="6" t="str">
        <f>IF(SUMIFS(U:U,Q:Q,Q70,Y:Y,Y70)&lt;=0,VLOOKUP(R70,'In-NonTI'!$B$4:$H$7,6,FALSE),VLOOKUP(R70,'In-NonTI'!$B$4:$H$7,7,FALSE))</f>
        <v>VIC-SA</v>
      </c>
    </row>
    <row r="71" spans="2:26">
      <c r="B71" s="1">
        <v>46261.079861111109</v>
      </c>
      <c r="C71">
        <v>23</v>
      </c>
      <c r="D71" t="s">
        <v>52</v>
      </c>
      <c r="E71">
        <v>369.65</v>
      </c>
      <c r="G71" s="1">
        <v>46261.059027777781</v>
      </c>
      <c r="H71">
        <v>17</v>
      </c>
      <c r="I71" t="s">
        <v>50</v>
      </c>
      <c r="J71">
        <v>0</v>
      </c>
      <c r="K71">
        <v>80</v>
      </c>
      <c r="L71">
        <v>7.61</v>
      </c>
      <c r="M71" s="183">
        <f t="shared" si="2"/>
        <v>0.63416666666666666</v>
      </c>
      <c r="O71">
        <v>11658</v>
      </c>
      <c r="P71" s="5">
        <v>46261</v>
      </c>
      <c r="Q71">
        <v>17</v>
      </c>
      <c r="R71" t="s">
        <v>50</v>
      </c>
      <c r="S71">
        <v>4.9087344000000002</v>
      </c>
      <c r="T71">
        <v>0</v>
      </c>
      <c r="U71" s="183">
        <f t="shared" si="3"/>
        <v>4.9087344000000002</v>
      </c>
      <c r="V71" s="6" t="str">
        <f>VLOOKUP(R71,'In-NonTI'!B:C,2,FALSE)</f>
        <v>VIC1</v>
      </c>
      <c r="W71" s="177">
        <f>IF(U71=0,0,U71-(VLOOKUP(R71,'In-NonTI'!$J$4:$K$7,2,FALSE)*M71))</f>
        <v>4.3443260666666665</v>
      </c>
      <c r="X71" s="178">
        <f>IF(U71=0,0,-U71-((1-VLOOKUP(R71,'In-NonTI'!$J$4:$K$7,2,FALSE))*M71))</f>
        <v>-4.9784927333333338</v>
      </c>
      <c r="Y71" s="6" t="str">
        <f>VLOOKUP(R71,'In-NonTI'!$B$4:$F$7,5,FALSE)</f>
        <v>V-SA</v>
      </c>
      <c r="Z71" s="6" t="str">
        <f>IF(SUMIFS(U:U,Q:Q,Q71,Y:Y,Y71)&lt;=0,VLOOKUP(R71,'In-NonTI'!$B$4:$H$7,6,FALSE),VLOOKUP(R71,'In-NonTI'!$B$4:$H$7,7,FALSE))</f>
        <v>VIC-SA</v>
      </c>
    </row>
    <row r="72" spans="2:26">
      <c r="B72" s="1">
        <v>46261.079861111109</v>
      </c>
      <c r="C72">
        <v>23</v>
      </c>
      <c r="D72" t="s">
        <v>51</v>
      </c>
      <c r="E72">
        <v>25.67</v>
      </c>
      <c r="G72" s="1">
        <v>46261.0625</v>
      </c>
      <c r="H72">
        <v>18</v>
      </c>
      <c r="I72" t="s">
        <v>57</v>
      </c>
      <c r="J72">
        <v>11.41</v>
      </c>
      <c r="K72">
        <v>48.79</v>
      </c>
      <c r="L72">
        <v>6.18</v>
      </c>
      <c r="M72" s="183">
        <f t="shared" si="2"/>
        <v>0.51500000000000001</v>
      </c>
      <c r="O72">
        <v>11658</v>
      </c>
      <c r="P72" s="5">
        <v>46261</v>
      </c>
      <c r="Q72">
        <v>18</v>
      </c>
      <c r="R72" t="s">
        <v>57</v>
      </c>
      <c r="S72">
        <v>1.4050999999999999E-2</v>
      </c>
      <c r="T72">
        <v>0.36306680000000002</v>
      </c>
      <c r="U72" s="183">
        <f t="shared" si="3"/>
        <v>-0.34901580000000004</v>
      </c>
      <c r="V72" s="6" t="str">
        <f>VLOOKUP(R72,'In-NonTI'!B:C,2,FALSE)</f>
        <v>NSW1</v>
      </c>
      <c r="W72" s="177">
        <f>IF(U72=0,0,U72-(VLOOKUP(R72,'In-NonTI'!$J$4:$K$7,2,FALSE)*M72))</f>
        <v>-0.5807658</v>
      </c>
      <c r="X72" s="178">
        <f>IF(U72=0,0,-U72-((1-VLOOKUP(R72,'In-NonTI'!$J$4:$K$7,2,FALSE))*M72))</f>
        <v>6.5765799999999985E-2</v>
      </c>
      <c r="Y72" s="6" t="str">
        <f>VLOOKUP(R72,'In-NonTI'!$B$4:$F$7,5,FALSE)</f>
        <v>NSW1-SA1</v>
      </c>
      <c r="Z72" s="6" t="str">
        <f>IF(SUMIFS(U:U,Q:Q,Q72,Y:Y,Y72)&lt;=0,VLOOKUP(R72,'In-NonTI'!$B$4:$H$7,6,FALSE),VLOOKUP(R72,'In-NonTI'!$B$4:$H$7,7,FALSE))</f>
        <v>NSW-SA</v>
      </c>
    </row>
    <row r="73" spans="2:26">
      <c r="B73" s="1">
        <v>46261.083333333336</v>
      </c>
      <c r="C73">
        <v>24</v>
      </c>
      <c r="D73" t="s">
        <v>58</v>
      </c>
      <c r="E73">
        <v>-8.8800000000000008</v>
      </c>
      <c r="G73" s="1">
        <v>46261.0625</v>
      </c>
      <c r="H73">
        <v>18</v>
      </c>
      <c r="I73" t="s">
        <v>60</v>
      </c>
      <c r="J73">
        <v>-95.47</v>
      </c>
      <c r="K73">
        <v>-139.15</v>
      </c>
      <c r="L73">
        <v>4.57</v>
      </c>
      <c r="M73" s="183">
        <f t="shared" si="2"/>
        <v>0.38083333333333336</v>
      </c>
      <c r="O73">
        <v>11658</v>
      </c>
      <c r="P73" s="5">
        <v>46261</v>
      </c>
      <c r="Q73">
        <v>18</v>
      </c>
      <c r="R73" t="s">
        <v>60</v>
      </c>
      <c r="S73">
        <v>6.8917460999999998</v>
      </c>
      <c r="T73">
        <v>36.322867799999997</v>
      </c>
      <c r="U73" s="183">
        <f t="shared" si="3"/>
        <v>-29.431121699999998</v>
      </c>
      <c r="V73" s="6" t="str">
        <f>VLOOKUP(R73,'In-NonTI'!B:C,2,FALSE)</f>
        <v>VIC1</v>
      </c>
      <c r="W73" s="177">
        <f>IF(U73=0,0,U73-(VLOOKUP(R73,'In-NonTI'!$J$4:$K$7,2,FALSE)*M73))</f>
        <v>-29.659621699999999</v>
      </c>
      <c r="X73" s="178">
        <f>IF(U73=0,0,-U73-((1-VLOOKUP(R73,'In-NonTI'!$J$4:$K$7,2,FALSE))*M73))</f>
        <v>29.278788366666664</v>
      </c>
      <c r="Y73" s="6" t="str">
        <f>VLOOKUP(R73,'In-NonTI'!$B$4:$F$7,5,FALSE)</f>
        <v>VIC1-NSW1</v>
      </c>
      <c r="Z73" s="6" t="str">
        <f>IF(SUMIFS(U:U,Q:Q,Q73,Y:Y,Y73)&lt;=0,VLOOKUP(R73,'In-NonTI'!$B$4:$H$7,6,FALSE),VLOOKUP(R73,'In-NonTI'!$B$4:$H$7,7,FALSE))</f>
        <v>VIC-NSW</v>
      </c>
    </row>
    <row r="74" spans="2:26">
      <c r="B74" s="1">
        <v>46261.083333333336</v>
      </c>
      <c r="C74">
        <v>24</v>
      </c>
      <c r="D74" t="s">
        <v>52</v>
      </c>
      <c r="E74">
        <v>370</v>
      </c>
      <c r="G74" s="1">
        <v>46261.0625</v>
      </c>
      <c r="H74">
        <v>18</v>
      </c>
      <c r="I74" t="s">
        <v>54</v>
      </c>
      <c r="J74">
        <v>358.31</v>
      </c>
      <c r="K74">
        <v>597.08000000000004</v>
      </c>
      <c r="L74">
        <v>62.6</v>
      </c>
      <c r="M74" s="183">
        <f t="shared" si="2"/>
        <v>5.2166666666666668</v>
      </c>
      <c r="O74">
        <v>11658</v>
      </c>
      <c r="P74" s="5">
        <v>46261</v>
      </c>
      <c r="Q74">
        <v>18</v>
      </c>
      <c r="R74" t="s">
        <v>54</v>
      </c>
      <c r="S74">
        <v>0</v>
      </c>
      <c r="T74">
        <v>50.588906799999997</v>
      </c>
      <c r="U74" s="183">
        <f t="shared" si="3"/>
        <v>-50.588906799999997</v>
      </c>
      <c r="V74" s="6" t="str">
        <f>VLOOKUP(R74,'In-NonTI'!B:C,2,FALSE)</f>
        <v>VIC1</v>
      </c>
      <c r="W74" s="177">
        <f>IF(U74=0,0,U74-(VLOOKUP(R74,'In-NonTI'!$J$4:$K$7,2,FALSE)*M74))</f>
        <v>-53.04074013333333</v>
      </c>
      <c r="X74" s="178">
        <f>IF(U74=0,0,-U74-((1-VLOOKUP(R74,'In-NonTI'!$J$4:$K$7,2,FALSE))*M74))</f>
        <v>47.824073466666661</v>
      </c>
      <c r="Y74" s="6" t="str">
        <f>VLOOKUP(R74,'In-NonTI'!$B$4:$F$7,5,FALSE)</f>
        <v>V-SA</v>
      </c>
      <c r="Z74" s="6" t="str">
        <f>IF(SUMIFS(U:U,Q:Q,Q74,Y:Y,Y74)&lt;=0,VLOOKUP(R74,'In-NonTI'!$B$4:$H$7,6,FALSE),VLOOKUP(R74,'In-NonTI'!$B$4:$H$7,7,FALSE))</f>
        <v>VIC-SA</v>
      </c>
    </row>
    <row r="75" spans="2:26">
      <c r="B75" s="1">
        <v>46261.083333333336</v>
      </c>
      <c r="C75">
        <v>24</v>
      </c>
      <c r="D75" t="s">
        <v>51</v>
      </c>
      <c r="E75">
        <v>33.19</v>
      </c>
      <c r="G75" s="1">
        <v>46261.0625</v>
      </c>
      <c r="H75">
        <v>18</v>
      </c>
      <c r="I75" t="s">
        <v>50</v>
      </c>
      <c r="J75">
        <v>0</v>
      </c>
      <c r="K75">
        <v>80</v>
      </c>
      <c r="L75">
        <v>7.61</v>
      </c>
      <c r="M75" s="183">
        <f t="shared" si="2"/>
        <v>0.63416666666666666</v>
      </c>
      <c r="O75">
        <v>11658</v>
      </c>
      <c r="P75" s="5">
        <v>46261</v>
      </c>
      <c r="Q75">
        <v>18</v>
      </c>
      <c r="R75" t="s">
        <v>50</v>
      </c>
      <c r="S75">
        <v>4.7713400999999998</v>
      </c>
      <c r="T75">
        <v>0</v>
      </c>
      <c r="U75" s="183">
        <f t="shared" si="3"/>
        <v>4.7713400999999998</v>
      </c>
      <c r="V75" s="6" t="str">
        <f>VLOOKUP(R75,'In-NonTI'!B:C,2,FALSE)</f>
        <v>VIC1</v>
      </c>
      <c r="W75" s="177">
        <f>IF(U75=0,0,U75-(VLOOKUP(R75,'In-NonTI'!$J$4:$K$7,2,FALSE)*M75))</f>
        <v>4.2069317666666661</v>
      </c>
      <c r="X75" s="178">
        <f>IF(U75=0,0,-U75-((1-VLOOKUP(R75,'In-NonTI'!$J$4:$K$7,2,FALSE))*M75))</f>
        <v>-4.8410984333333333</v>
      </c>
      <c r="Y75" s="6" t="str">
        <f>VLOOKUP(R75,'In-NonTI'!$B$4:$F$7,5,FALSE)</f>
        <v>V-SA</v>
      </c>
      <c r="Z75" s="6" t="str">
        <f>IF(SUMIFS(U:U,Q:Q,Q75,Y:Y,Y75)&lt;=0,VLOOKUP(R75,'In-NonTI'!$B$4:$H$7,6,FALSE),VLOOKUP(R75,'In-NonTI'!$B$4:$H$7,7,FALSE))</f>
        <v>VIC-SA</v>
      </c>
    </row>
    <row r="76" spans="2:26">
      <c r="B76" s="1">
        <v>46261.086805555555</v>
      </c>
      <c r="C76">
        <v>25</v>
      </c>
      <c r="D76" t="s">
        <v>58</v>
      </c>
      <c r="E76">
        <v>11.3</v>
      </c>
      <c r="G76" s="1">
        <v>46261.065972222219</v>
      </c>
      <c r="H76">
        <v>19</v>
      </c>
      <c r="I76" t="s">
        <v>57</v>
      </c>
      <c r="J76">
        <v>0</v>
      </c>
      <c r="K76">
        <v>49.52</v>
      </c>
      <c r="L76">
        <v>6.18</v>
      </c>
      <c r="M76" s="183">
        <f t="shared" si="2"/>
        <v>0.51500000000000001</v>
      </c>
      <c r="O76">
        <v>11658</v>
      </c>
      <c r="P76" s="5">
        <v>46261</v>
      </c>
      <c r="Q76">
        <v>19</v>
      </c>
      <c r="R76" t="s">
        <v>57</v>
      </c>
      <c r="S76">
        <v>0.50663179999999997</v>
      </c>
      <c r="T76">
        <v>0</v>
      </c>
      <c r="U76" s="183">
        <f t="shared" si="3"/>
        <v>0.50663179999999997</v>
      </c>
      <c r="V76" s="6" t="str">
        <f>VLOOKUP(R76,'In-NonTI'!B:C,2,FALSE)</f>
        <v>NSW1</v>
      </c>
      <c r="W76" s="177">
        <f>IF(U76=0,0,U76-(VLOOKUP(R76,'In-NonTI'!$J$4:$K$7,2,FALSE)*M76))</f>
        <v>0.27488179999999995</v>
      </c>
      <c r="X76" s="178">
        <f>IF(U76=0,0,-U76-((1-VLOOKUP(R76,'In-NonTI'!$J$4:$K$7,2,FALSE))*M76))</f>
        <v>-0.78988180000000008</v>
      </c>
      <c r="Y76" s="6" t="str">
        <f>VLOOKUP(R76,'In-NonTI'!$B$4:$F$7,5,FALSE)</f>
        <v>NSW1-SA1</v>
      </c>
      <c r="Z76" s="6" t="str">
        <f>IF(SUMIFS(U:U,Q:Q,Q76,Y:Y,Y76)&lt;=0,VLOOKUP(R76,'In-NonTI'!$B$4:$H$7,6,FALSE),VLOOKUP(R76,'In-NonTI'!$B$4:$H$7,7,FALSE))</f>
        <v>SA-NSW</v>
      </c>
    </row>
    <row r="77" spans="2:26">
      <c r="B77" s="1">
        <v>46261.086805555555</v>
      </c>
      <c r="C77">
        <v>25</v>
      </c>
      <c r="D77" t="s">
        <v>52</v>
      </c>
      <c r="E77">
        <v>370</v>
      </c>
      <c r="G77" s="1">
        <v>46261.065972222219</v>
      </c>
      <c r="H77">
        <v>19</v>
      </c>
      <c r="I77" t="s">
        <v>60</v>
      </c>
      <c r="J77">
        <v>-15.39</v>
      </c>
      <c r="K77">
        <v>-136.06</v>
      </c>
      <c r="L77">
        <v>4.3499999999999996</v>
      </c>
      <c r="M77" s="183">
        <f t="shared" si="2"/>
        <v>0.36249999999999999</v>
      </c>
      <c r="O77">
        <v>11658</v>
      </c>
      <c r="P77" s="5">
        <v>46261</v>
      </c>
      <c r="Q77">
        <v>19</v>
      </c>
      <c r="R77" t="s">
        <v>60</v>
      </c>
      <c r="S77">
        <v>5.8826444000000002</v>
      </c>
      <c r="T77">
        <v>41.9712636</v>
      </c>
      <c r="U77" s="183">
        <f t="shared" si="3"/>
        <v>-36.088619199999997</v>
      </c>
      <c r="V77" s="6" t="str">
        <f>VLOOKUP(R77,'In-NonTI'!B:C,2,FALSE)</f>
        <v>VIC1</v>
      </c>
      <c r="W77" s="177">
        <f>IF(U77=0,0,U77-(VLOOKUP(R77,'In-NonTI'!$J$4:$K$7,2,FALSE)*M77))</f>
        <v>-36.306119199999998</v>
      </c>
      <c r="X77" s="178">
        <f>IF(U77=0,0,-U77-((1-VLOOKUP(R77,'In-NonTI'!$J$4:$K$7,2,FALSE))*M77))</f>
        <v>35.943619199999993</v>
      </c>
      <c r="Y77" s="6" t="str">
        <f>VLOOKUP(R77,'In-NonTI'!$B$4:$F$7,5,FALSE)</f>
        <v>VIC1-NSW1</v>
      </c>
      <c r="Z77" s="6" t="str">
        <f>IF(SUMIFS(U:U,Q:Q,Q77,Y:Y,Y77)&lt;=0,VLOOKUP(R77,'In-NonTI'!$B$4:$H$7,6,FALSE),VLOOKUP(R77,'In-NonTI'!$B$4:$H$7,7,FALSE))</f>
        <v>VIC-NSW</v>
      </c>
    </row>
    <row r="78" spans="2:26">
      <c r="B78" s="1">
        <v>46261.086805555555</v>
      </c>
      <c r="C78">
        <v>25</v>
      </c>
      <c r="D78" t="s">
        <v>51</v>
      </c>
      <c r="E78">
        <v>20.67</v>
      </c>
      <c r="G78" s="1">
        <v>46261.065972222219</v>
      </c>
      <c r="H78">
        <v>19</v>
      </c>
      <c r="I78" t="s">
        <v>54</v>
      </c>
      <c r="J78">
        <v>395.15</v>
      </c>
      <c r="K78">
        <v>600.78</v>
      </c>
      <c r="L78">
        <v>63.77</v>
      </c>
      <c r="M78" s="183">
        <f t="shared" si="2"/>
        <v>5.3141666666666669</v>
      </c>
      <c r="O78">
        <v>11658</v>
      </c>
      <c r="P78" s="5">
        <v>46261</v>
      </c>
      <c r="Q78">
        <v>19</v>
      </c>
      <c r="R78" t="s">
        <v>54</v>
      </c>
      <c r="S78">
        <v>5.0646299999999998E-2</v>
      </c>
      <c r="T78">
        <v>45.724037000000003</v>
      </c>
      <c r="U78" s="183">
        <f t="shared" si="3"/>
        <v>-45.673390700000006</v>
      </c>
      <c r="V78" s="6" t="str">
        <f>VLOOKUP(R78,'In-NonTI'!B:C,2,FALSE)</f>
        <v>VIC1</v>
      </c>
      <c r="W78" s="177">
        <f>IF(U78=0,0,U78-(VLOOKUP(R78,'In-NonTI'!$J$4:$K$7,2,FALSE)*M78))</f>
        <v>-48.17104903333334</v>
      </c>
      <c r="X78" s="178">
        <f>IF(U78=0,0,-U78-((1-VLOOKUP(R78,'In-NonTI'!$J$4:$K$7,2,FALSE))*M78))</f>
        <v>42.856882366666674</v>
      </c>
      <c r="Y78" s="6" t="str">
        <f>VLOOKUP(R78,'In-NonTI'!$B$4:$F$7,5,FALSE)</f>
        <v>V-SA</v>
      </c>
      <c r="Z78" s="6" t="str">
        <f>IF(SUMIFS(U:U,Q:Q,Q78,Y:Y,Y78)&lt;=0,VLOOKUP(R78,'In-NonTI'!$B$4:$H$7,6,FALSE),VLOOKUP(R78,'In-NonTI'!$B$4:$H$7,7,FALSE))</f>
        <v>VIC-SA</v>
      </c>
    </row>
    <row r="79" spans="2:26">
      <c r="B79" s="1">
        <v>46261.090277777781</v>
      </c>
      <c r="C79">
        <v>26</v>
      </c>
      <c r="D79" t="s">
        <v>58</v>
      </c>
      <c r="E79">
        <v>-5.01</v>
      </c>
      <c r="G79" s="1">
        <v>46261.065972222219</v>
      </c>
      <c r="H79">
        <v>19</v>
      </c>
      <c r="I79" t="s">
        <v>50</v>
      </c>
      <c r="J79">
        <v>0</v>
      </c>
      <c r="K79">
        <v>80</v>
      </c>
      <c r="L79">
        <v>7.61</v>
      </c>
      <c r="M79" s="183">
        <f t="shared" si="2"/>
        <v>0.63416666666666666</v>
      </c>
      <c r="O79">
        <v>11658</v>
      </c>
      <c r="P79" s="5">
        <v>46261</v>
      </c>
      <c r="Q79">
        <v>19</v>
      </c>
      <c r="R79" t="s">
        <v>50</v>
      </c>
      <c r="S79">
        <v>4.6931563000000001</v>
      </c>
      <c r="T79">
        <v>0</v>
      </c>
      <c r="U79" s="183">
        <f t="shared" si="3"/>
        <v>4.6931563000000001</v>
      </c>
      <c r="V79" s="6" t="str">
        <f>VLOOKUP(R79,'In-NonTI'!B:C,2,FALSE)</f>
        <v>VIC1</v>
      </c>
      <c r="W79" s="177">
        <f>IF(U79=0,0,U79-(VLOOKUP(R79,'In-NonTI'!$J$4:$K$7,2,FALSE)*M79))</f>
        <v>4.1287479666666664</v>
      </c>
      <c r="X79" s="178">
        <f>IF(U79=0,0,-U79-((1-VLOOKUP(R79,'In-NonTI'!$J$4:$K$7,2,FALSE))*M79))</f>
        <v>-4.7629146333333336</v>
      </c>
      <c r="Y79" s="6" t="str">
        <f>VLOOKUP(R79,'In-NonTI'!$B$4:$F$7,5,FALSE)</f>
        <v>V-SA</v>
      </c>
      <c r="Z79" s="6" t="str">
        <f>IF(SUMIFS(U:U,Q:Q,Q79,Y:Y,Y79)&lt;=0,VLOOKUP(R79,'In-NonTI'!$B$4:$H$7,6,FALSE),VLOOKUP(R79,'In-NonTI'!$B$4:$H$7,7,FALSE))</f>
        <v>VIC-SA</v>
      </c>
    </row>
    <row r="80" spans="2:26">
      <c r="B80" s="1">
        <v>46261.090277777781</v>
      </c>
      <c r="C80">
        <v>26</v>
      </c>
      <c r="D80" t="s">
        <v>52</v>
      </c>
      <c r="E80">
        <v>369.65</v>
      </c>
      <c r="G80" s="1">
        <v>46261.069444444445</v>
      </c>
      <c r="H80">
        <v>20</v>
      </c>
      <c r="I80" t="s">
        <v>57</v>
      </c>
      <c r="J80">
        <v>-4.2</v>
      </c>
      <c r="K80">
        <v>51.66</v>
      </c>
      <c r="L80">
        <v>6.49</v>
      </c>
      <c r="M80" s="183">
        <f t="shared" si="2"/>
        <v>0.54083333333333339</v>
      </c>
      <c r="O80">
        <v>11658</v>
      </c>
      <c r="P80" s="5">
        <v>46261</v>
      </c>
      <c r="Q80">
        <v>20</v>
      </c>
      <c r="R80" t="s">
        <v>57</v>
      </c>
      <c r="S80">
        <v>0.48388920000000002</v>
      </c>
      <c r="T80">
        <v>1.0712599999999999E-2</v>
      </c>
      <c r="U80" s="183">
        <f t="shared" si="3"/>
        <v>0.4731766</v>
      </c>
      <c r="V80" s="6" t="str">
        <f>VLOOKUP(R80,'In-NonTI'!B:C,2,FALSE)</f>
        <v>NSW1</v>
      </c>
      <c r="W80" s="177">
        <f>IF(U80=0,0,U80-(VLOOKUP(R80,'In-NonTI'!$J$4:$K$7,2,FALSE)*M80))</f>
        <v>0.22980159999999997</v>
      </c>
      <c r="X80" s="178">
        <f>IF(U80=0,0,-U80-((1-VLOOKUP(R80,'In-NonTI'!$J$4:$K$7,2,FALSE))*M80))</f>
        <v>-0.77063493333333333</v>
      </c>
      <c r="Y80" s="6" t="str">
        <f>VLOOKUP(R80,'In-NonTI'!$B$4:$F$7,5,FALSE)</f>
        <v>NSW1-SA1</v>
      </c>
      <c r="Z80" s="6" t="str">
        <f>IF(SUMIFS(U:U,Q:Q,Q80,Y:Y,Y80)&lt;=0,VLOOKUP(R80,'In-NonTI'!$B$4:$H$7,6,FALSE),VLOOKUP(R80,'In-NonTI'!$B$4:$H$7,7,FALSE))</f>
        <v>SA-NSW</v>
      </c>
    </row>
    <row r="81" spans="2:26">
      <c r="B81" s="1">
        <v>46261.090277777781</v>
      </c>
      <c r="C81">
        <v>26</v>
      </c>
      <c r="D81" t="s">
        <v>51</v>
      </c>
      <c r="E81">
        <v>8.9499999999999993</v>
      </c>
      <c r="G81" s="1">
        <v>46261.069444444445</v>
      </c>
      <c r="H81">
        <v>20</v>
      </c>
      <c r="I81" t="s">
        <v>60</v>
      </c>
      <c r="J81">
        <v>161.15</v>
      </c>
      <c r="K81">
        <v>-98</v>
      </c>
      <c r="L81">
        <v>2.87</v>
      </c>
      <c r="M81" s="183">
        <f t="shared" si="2"/>
        <v>0.23916666666666667</v>
      </c>
      <c r="O81">
        <v>11658</v>
      </c>
      <c r="P81" s="5">
        <v>46261</v>
      </c>
      <c r="Q81">
        <v>20</v>
      </c>
      <c r="R81" t="s">
        <v>60</v>
      </c>
      <c r="S81">
        <v>5.7642153</v>
      </c>
      <c r="T81">
        <v>47.218137599999999</v>
      </c>
      <c r="U81" s="183">
        <f t="shared" si="3"/>
        <v>-41.453922300000002</v>
      </c>
      <c r="V81" s="6" t="str">
        <f>VLOOKUP(R81,'In-NonTI'!B:C,2,FALSE)</f>
        <v>VIC1</v>
      </c>
      <c r="W81" s="177">
        <f>IF(U81=0,0,U81-(VLOOKUP(R81,'In-NonTI'!$J$4:$K$7,2,FALSE)*M81))</f>
        <v>-41.597422300000005</v>
      </c>
      <c r="X81" s="178">
        <f>IF(U81=0,0,-U81-((1-VLOOKUP(R81,'In-NonTI'!$J$4:$K$7,2,FALSE))*M81))</f>
        <v>41.358255633333336</v>
      </c>
      <c r="Y81" s="6" t="str">
        <f>VLOOKUP(R81,'In-NonTI'!$B$4:$F$7,5,FALSE)</f>
        <v>VIC1-NSW1</v>
      </c>
      <c r="Z81" s="6" t="str">
        <f>IF(SUMIFS(U:U,Q:Q,Q81,Y:Y,Y81)&lt;=0,VLOOKUP(R81,'In-NonTI'!$B$4:$H$7,6,FALSE),VLOOKUP(R81,'In-NonTI'!$B$4:$H$7,7,FALSE))</f>
        <v>VIC-NSW</v>
      </c>
    </row>
    <row r="82" spans="2:26">
      <c r="B82" s="1">
        <v>46261.09375</v>
      </c>
      <c r="C82">
        <v>27</v>
      </c>
      <c r="D82" t="s">
        <v>58</v>
      </c>
      <c r="E82">
        <v>-5.01</v>
      </c>
      <c r="G82" s="1">
        <v>46261.069444444445</v>
      </c>
      <c r="H82">
        <v>20</v>
      </c>
      <c r="I82" t="s">
        <v>54</v>
      </c>
      <c r="J82">
        <v>346.03</v>
      </c>
      <c r="K82">
        <v>612.62</v>
      </c>
      <c r="L82">
        <v>65.849999999999994</v>
      </c>
      <c r="M82" s="183">
        <f t="shared" si="2"/>
        <v>5.4874999999999998</v>
      </c>
      <c r="O82">
        <v>11658</v>
      </c>
      <c r="P82" s="5">
        <v>46261</v>
      </c>
      <c r="Q82">
        <v>20</v>
      </c>
      <c r="R82" t="s">
        <v>54</v>
      </c>
      <c r="S82">
        <v>0.2541775</v>
      </c>
      <c r="T82">
        <v>43.599916899999997</v>
      </c>
      <c r="U82" s="183">
        <f t="shared" si="3"/>
        <v>-43.345739399999999</v>
      </c>
      <c r="V82" s="6" t="str">
        <f>VLOOKUP(R82,'In-NonTI'!B:C,2,FALSE)</f>
        <v>VIC1</v>
      </c>
      <c r="W82" s="177">
        <f>IF(U82=0,0,U82-(VLOOKUP(R82,'In-NonTI'!$J$4:$K$7,2,FALSE)*M82))</f>
        <v>-45.924864399999997</v>
      </c>
      <c r="X82" s="178">
        <f>IF(U82=0,0,-U82-((1-VLOOKUP(R82,'In-NonTI'!$J$4:$K$7,2,FALSE))*M82))</f>
        <v>40.4373644</v>
      </c>
      <c r="Y82" s="6" t="str">
        <f>VLOOKUP(R82,'In-NonTI'!$B$4:$F$7,5,FALSE)</f>
        <v>V-SA</v>
      </c>
      <c r="Z82" s="6" t="str">
        <f>IF(SUMIFS(U:U,Q:Q,Q82,Y:Y,Y82)&lt;=0,VLOOKUP(R82,'In-NonTI'!$B$4:$H$7,6,FALSE),VLOOKUP(R82,'In-NonTI'!$B$4:$H$7,7,FALSE))</f>
        <v>VIC-SA</v>
      </c>
    </row>
    <row r="83" spans="2:26">
      <c r="B83" s="1">
        <v>46261.09375</v>
      </c>
      <c r="C83">
        <v>27</v>
      </c>
      <c r="D83" t="s">
        <v>52</v>
      </c>
      <c r="E83">
        <v>370</v>
      </c>
      <c r="G83" s="1">
        <v>46261.069444444445</v>
      </c>
      <c r="H83">
        <v>20</v>
      </c>
      <c r="I83" t="s">
        <v>50</v>
      </c>
      <c r="J83">
        <v>0</v>
      </c>
      <c r="K83">
        <v>80</v>
      </c>
      <c r="L83">
        <v>7.61</v>
      </c>
      <c r="M83" s="183">
        <f t="shared" si="2"/>
        <v>0.63416666666666666</v>
      </c>
      <c r="O83">
        <v>11658</v>
      </c>
      <c r="P83" s="5">
        <v>46261</v>
      </c>
      <c r="Q83">
        <v>20</v>
      </c>
      <c r="R83" t="s">
        <v>50</v>
      </c>
      <c r="S83">
        <v>4.6858161999999997</v>
      </c>
      <c r="T83">
        <v>0</v>
      </c>
      <c r="U83" s="183">
        <f t="shared" si="3"/>
        <v>4.6858161999999997</v>
      </c>
      <c r="V83" s="6" t="str">
        <f>VLOOKUP(R83,'In-NonTI'!B:C,2,FALSE)</f>
        <v>VIC1</v>
      </c>
      <c r="W83" s="177">
        <f>IF(U83=0,0,U83-(VLOOKUP(R83,'In-NonTI'!$J$4:$K$7,2,FALSE)*M83))</f>
        <v>4.121407866666666</v>
      </c>
      <c r="X83" s="178">
        <f>IF(U83=0,0,-U83-((1-VLOOKUP(R83,'In-NonTI'!$J$4:$K$7,2,FALSE))*M83))</f>
        <v>-4.7555745333333332</v>
      </c>
      <c r="Y83" s="6" t="str">
        <f>VLOOKUP(R83,'In-NonTI'!$B$4:$F$7,5,FALSE)</f>
        <v>V-SA</v>
      </c>
      <c r="Z83" s="6" t="str">
        <f>IF(SUMIFS(U:U,Q:Q,Q83,Y:Y,Y83)&lt;=0,VLOOKUP(R83,'In-NonTI'!$B$4:$H$7,6,FALSE),VLOOKUP(R83,'In-NonTI'!$B$4:$H$7,7,FALSE))</f>
        <v>VIC-SA</v>
      </c>
    </row>
    <row r="84" spans="2:26">
      <c r="B84" s="1">
        <v>46261.09375</v>
      </c>
      <c r="C84">
        <v>27</v>
      </c>
      <c r="D84" t="s">
        <v>51</v>
      </c>
      <c r="E84">
        <v>19.600000000000001</v>
      </c>
      <c r="G84" s="1">
        <v>46261.072916666664</v>
      </c>
      <c r="H84">
        <v>21</v>
      </c>
      <c r="I84" t="s">
        <v>57</v>
      </c>
      <c r="J84">
        <v>-15.73</v>
      </c>
      <c r="K84">
        <v>55.4</v>
      </c>
      <c r="L84">
        <v>7</v>
      </c>
      <c r="M84" s="183">
        <f t="shared" si="2"/>
        <v>0.58333333333333337</v>
      </c>
      <c r="O84">
        <v>11658</v>
      </c>
      <c r="P84" s="5">
        <v>46261</v>
      </c>
      <c r="Q84">
        <v>21</v>
      </c>
      <c r="R84" t="s">
        <v>57</v>
      </c>
      <c r="S84">
        <v>0.71329399999999998</v>
      </c>
      <c r="T84">
        <v>0</v>
      </c>
      <c r="U84" s="183">
        <f t="shared" si="3"/>
        <v>0.71329399999999998</v>
      </c>
      <c r="V84" s="6" t="str">
        <f>VLOOKUP(R84,'In-NonTI'!B:C,2,FALSE)</f>
        <v>NSW1</v>
      </c>
      <c r="W84" s="177">
        <f>IF(U84=0,0,U84-(VLOOKUP(R84,'In-NonTI'!$J$4:$K$7,2,FALSE)*M84))</f>
        <v>0.45079399999999997</v>
      </c>
      <c r="X84" s="178">
        <f>IF(U84=0,0,-U84-((1-VLOOKUP(R84,'In-NonTI'!$J$4:$K$7,2,FALSE))*M84))</f>
        <v>-1.0341273333333334</v>
      </c>
      <c r="Y84" s="6" t="str">
        <f>VLOOKUP(R84,'In-NonTI'!$B$4:$F$7,5,FALSE)</f>
        <v>NSW1-SA1</v>
      </c>
      <c r="Z84" s="6" t="str">
        <f>IF(SUMIFS(U:U,Q:Q,Q84,Y:Y,Y84)&lt;=0,VLOOKUP(R84,'In-NonTI'!$B$4:$H$7,6,FALSE),VLOOKUP(R84,'In-NonTI'!$B$4:$H$7,7,FALSE))</f>
        <v>SA-NSW</v>
      </c>
    </row>
    <row r="85" spans="2:26">
      <c r="B85" s="1">
        <v>46261.097222222219</v>
      </c>
      <c r="C85">
        <v>28</v>
      </c>
      <c r="D85" t="s">
        <v>58</v>
      </c>
      <c r="E85">
        <v>-8.8800000000000008</v>
      </c>
      <c r="G85" s="1">
        <v>46261.072916666664</v>
      </c>
      <c r="H85">
        <v>21</v>
      </c>
      <c r="I85" t="s">
        <v>60</v>
      </c>
      <c r="J85">
        <v>196.7</v>
      </c>
      <c r="K85">
        <v>-106.14</v>
      </c>
      <c r="L85">
        <v>3.18</v>
      </c>
      <c r="M85" s="183">
        <f t="shared" si="2"/>
        <v>0.26500000000000001</v>
      </c>
      <c r="O85">
        <v>11658</v>
      </c>
      <c r="P85" s="5">
        <v>46261</v>
      </c>
      <c r="Q85">
        <v>21</v>
      </c>
      <c r="R85" t="s">
        <v>60</v>
      </c>
      <c r="S85">
        <v>6.4498424999999999</v>
      </c>
      <c r="T85">
        <v>46.581967400000003</v>
      </c>
      <c r="U85" s="183">
        <f t="shared" si="3"/>
        <v>-40.132124900000001</v>
      </c>
      <c r="V85" s="6" t="str">
        <f>VLOOKUP(R85,'In-NonTI'!B:C,2,FALSE)</f>
        <v>VIC1</v>
      </c>
      <c r="W85" s="177">
        <f>IF(U85=0,0,U85-(VLOOKUP(R85,'In-NonTI'!$J$4:$K$7,2,FALSE)*M85))</f>
        <v>-40.2911249</v>
      </c>
      <c r="X85" s="178">
        <f>IF(U85=0,0,-U85-((1-VLOOKUP(R85,'In-NonTI'!$J$4:$K$7,2,FALSE))*M85))</f>
        <v>40.026124899999999</v>
      </c>
      <c r="Y85" s="6" t="str">
        <f>VLOOKUP(R85,'In-NonTI'!$B$4:$F$7,5,FALSE)</f>
        <v>VIC1-NSW1</v>
      </c>
      <c r="Z85" s="6" t="str">
        <f>IF(SUMIFS(U:U,Q:Q,Q85,Y:Y,Y85)&lt;=0,VLOOKUP(R85,'In-NonTI'!$B$4:$H$7,6,FALSE),VLOOKUP(R85,'In-NonTI'!$B$4:$H$7,7,FALSE))</f>
        <v>VIC-NSW</v>
      </c>
    </row>
    <row r="86" spans="2:26">
      <c r="B86" s="1">
        <v>46261.097222222219</v>
      </c>
      <c r="C86">
        <v>28</v>
      </c>
      <c r="D86" t="s">
        <v>52</v>
      </c>
      <c r="E86">
        <v>370</v>
      </c>
      <c r="G86" s="1">
        <v>46261.072916666664</v>
      </c>
      <c r="H86">
        <v>21</v>
      </c>
      <c r="I86" t="s">
        <v>54</v>
      </c>
      <c r="J86">
        <v>343.8</v>
      </c>
      <c r="K86">
        <v>627.08000000000004</v>
      </c>
      <c r="L86">
        <v>68.61</v>
      </c>
      <c r="M86" s="183">
        <f t="shared" si="2"/>
        <v>5.7175000000000002</v>
      </c>
      <c r="O86">
        <v>11658</v>
      </c>
      <c r="P86" s="5">
        <v>46261</v>
      </c>
      <c r="Q86">
        <v>21</v>
      </c>
      <c r="R86" t="s">
        <v>54</v>
      </c>
      <c r="S86">
        <v>9.7959699999999997E-2</v>
      </c>
      <c r="T86">
        <v>46.917999199999997</v>
      </c>
      <c r="U86" s="183">
        <f t="shared" si="3"/>
        <v>-46.8200395</v>
      </c>
      <c r="V86" s="6" t="str">
        <f>VLOOKUP(R86,'In-NonTI'!B:C,2,FALSE)</f>
        <v>VIC1</v>
      </c>
      <c r="W86" s="177">
        <f>IF(U86=0,0,U86-(VLOOKUP(R86,'In-NonTI'!$J$4:$K$7,2,FALSE)*M86))</f>
        <v>-49.507264499999998</v>
      </c>
      <c r="X86" s="178">
        <f>IF(U86=0,0,-U86-((1-VLOOKUP(R86,'In-NonTI'!$J$4:$K$7,2,FALSE))*M86))</f>
        <v>43.789764499999997</v>
      </c>
      <c r="Y86" s="6" t="str">
        <f>VLOOKUP(R86,'In-NonTI'!$B$4:$F$7,5,FALSE)</f>
        <v>V-SA</v>
      </c>
      <c r="Z86" s="6" t="str">
        <f>IF(SUMIFS(U:U,Q:Q,Q86,Y:Y,Y86)&lt;=0,VLOOKUP(R86,'In-NonTI'!$B$4:$H$7,6,FALSE),VLOOKUP(R86,'In-NonTI'!$B$4:$H$7,7,FALSE))</f>
        <v>VIC-SA</v>
      </c>
    </row>
    <row r="87" spans="2:26">
      <c r="B87" s="1">
        <v>46261.097222222219</v>
      </c>
      <c r="C87">
        <v>28</v>
      </c>
      <c r="D87" t="s">
        <v>51</v>
      </c>
      <c r="E87">
        <v>19.61</v>
      </c>
      <c r="G87" s="1">
        <v>46261.072916666664</v>
      </c>
      <c r="H87">
        <v>21</v>
      </c>
      <c r="I87" t="s">
        <v>50</v>
      </c>
      <c r="J87">
        <v>0</v>
      </c>
      <c r="K87">
        <v>80</v>
      </c>
      <c r="L87">
        <v>7.61</v>
      </c>
      <c r="M87" s="183">
        <f t="shared" si="2"/>
        <v>0.63416666666666666</v>
      </c>
      <c r="O87">
        <v>11658</v>
      </c>
      <c r="P87" s="5">
        <v>46261</v>
      </c>
      <c r="Q87">
        <v>21</v>
      </c>
      <c r="R87" t="s">
        <v>50</v>
      </c>
      <c r="S87">
        <v>4.4613142000000003</v>
      </c>
      <c r="T87">
        <v>0</v>
      </c>
      <c r="U87" s="183">
        <f t="shared" si="3"/>
        <v>4.4613142000000003</v>
      </c>
      <c r="V87" s="6" t="str">
        <f>VLOOKUP(R87,'In-NonTI'!B:C,2,FALSE)</f>
        <v>VIC1</v>
      </c>
      <c r="W87" s="177">
        <f>IF(U87=0,0,U87-(VLOOKUP(R87,'In-NonTI'!$J$4:$K$7,2,FALSE)*M87))</f>
        <v>3.8969058666666672</v>
      </c>
      <c r="X87" s="178">
        <f>IF(U87=0,0,-U87-((1-VLOOKUP(R87,'In-NonTI'!$J$4:$K$7,2,FALSE))*M87))</f>
        <v>-4.5310725333333339</v>
      </c>
      <c r="Y87" s="6" t="str">
        <f>VLOOKUP(R87,'In-NonTI'!$B$4:$F$7,5,FALSE)</f>
        <v>V-SA</v>
      </c>
      <c r="Z87" s="6" t="str">
        <f>IF(SUMIFS(U:U,Q:Q,Q87,Y:Y,Y87)&lt;=0,VLOOKUP(R87,'In-NonTI'!$B$4:$H$7,6,FALSE),VLOOKUP(R87,'In-NonTI'!$B$4:$H$7,7,FALSE))</f>
        <v>VIC-SA</v>
      </c>
    </row>
    <row r="88" spans="2:26">
      <c r="B88" s="1">
        <v>46261.100694444445</v>
      </c>
      <c r="C88">
        <v>29</v>
      </c>
      <c r="D88" t="s">
        <v>58</v>
      </c>
      <c r="E88">
        <v>-8.8800000000000008</v>
      </c>
      <c r="G88" s="1">
        <v>46261.076388888891</v>
      </c>
      <c r="H88">
        <v>22</v>
      </c>
      <c r="I88" t="s">
        <v>57</v>
      </c>
      <c r="J88">
        <v>-3.18</v>
      </c>
      <c r="K88">
        <v>50.23</v>
      </c>
      <c r="L88">
        <v>6.26</v>
      </c>
      <c r="M88" s="183">
        <f t="shared" si="2"/>
        <v>0.52166666666666661</v>
      </c>
      <c r="O88">
        <v>11658</v>
      </c>
      <c r="P88" s="5">
        <v>46261</v>
      </c>
      <c r="Q88">
        <v>22</v>
      </c>
      <c r="R88" t="s">
        <v>57</v>
      </c>
      <c r="S88">
        <v>0.49241279999999998</v>
      </c>
      <c r="T88">
        <v>6.0747599999999999E-2</v>
      </c>
      <c r="U88" s="183">
        <f t="shared" si="3"/>
        <v>0.43166519999999997</v>
      </c>
      <c r="V88" s="6" t="str">
        <f>VLOOKUP(R88,'In-NonTI'!B:C,2,FALSE)</f>
        <v>NSW1</v>
      </c>
      <c r="W88" s="177">
        <f>IF(U88=0,0,U88-(VLOOKUP(R88,'In-NonTI'!$J$4:$K$7,2,FALSE)*M88))</f>
        <v>0.19691519999999998</v>
      </c>
      <c r="X88" s="178">
        <f>IF(U88=0,0,-U88-((1-VLOOKUP(R88,'In-NonTI'!$J$4:$K$7,2,FALSE))*M88))</f>
        <v>-0.71858186666666657</v>
      </c>
      <c r="Y88" s="6" t="str">
        <f>VLOOKUP(R88,'In-NonTI'!$B$4:$F$7,5,FALSE)</f>
        <v>NSW1-SA1</v>
      </c>
      <c r="Z88" s="6" t="str">
        <f>IF(SUMIFS(U:U,Q:Q,Q88,Y:Y,Y88)&lt;=0,VLOOKUP(R88,'In-NonTI'!$B$4:$H$7,6,FALSE),VLOOKUP(R88,'In-NonTI'!$B$4:$H$7,7,FALSE))</f>
        <v>SA-NSW</v>
      </c>
    </row>
    <row r="89" spans="2:26">
      <c r="B89" s="1">
        <v>46261.100694444445</v>
      </c>
      <c r="C89">
        <v>29</v>
      </c>
      <c r="D89" t="s">
        <v>52</v>
      </c>
      <c r="E89">
        <v>410.63</v>
      </c>
      <c r="G89" s="1">
        <v>46261.076388888891</v>
      </c>
      <c r="H89">
        <v>22</v>
      </c>
      <c r="I89" t="s">
        <v>60</v>
      </c>
      <c r="J89">
        <v>137.87</v>
      </c>
      <c r="K89">
        <v>-94.87</v>
      </c>
      <c r="L89">
        <v>2.72</v>
      </c>
      <c r="M89" s="183">
        <f t="shared" si="2"/>
        <v>0.22666666666666668</v>
      </c>
      <c r="O89">
        <v>11658</v>
      </c>
      <c r="P89" s="5">
        <v>46261</v>
      </c>
      <c r="Q89">
        <v>22</v>
      </c>
      <c r="R89" t="s">
        <v>60</v>
      </c>
      <c r="S89">
        <v>7.3414353999999999</v>
      </c>
      <c r="T89">
        <v>47.210462700000001</v>
      </c>
      <c r="U89" s="183">
        <f t="shared" si="3"/>
        <v>-39.869027299999999</v>
      </c>
      <c r="V89" s="6" t="str">
        <f>VLOOKUP(R89,'In-NonTI'!B:C,2,FALSE)</f>
        <v>VIC1</v>
      </c>
      <c r="W89" s="177">
        <f>IF(U89=0,0,U89-(VLOOKUP(R89,'In-NonTI'!$J$4:$K$7,2,FALSE)*M89))</f>
        <v>-40.005027300000002</v>
      </c>
      <c r="X89" s="178">
        <f>IF(U89=0,0,-U89-((1-VLOOKUP(R89,'In-NonTI'!$J$4:$K$7,2,FALSE))*M89))</f>
        <v>39.778360633333335</v>
      </c>
      <c r="Y89" s="6" t="str">
        <f>VLOOKUP(R89,'In-NonTI'!$B$4:$F$7,5,FALSE)</f>
        <v>VIC1-NSW1</v>
      </c>
      <c r="Z89" s="6" t="str">
        <f>IF(SUMIFS(U:U,Q:Q,Q89,Y:Y,Y89)&lt;=0,VLOOKUP(R89,'In-NonTI'!$B$4:$H$7,6,FALSE),VLOOKUP(R89,'In-NonTI'!$B$4:$H$7,7,FALSE))</f>
        <v>VIC-NSW</v>
      </c>
    </row>
    <row r="90" spans="2:26">
      <c r="B90" s="1">
        <v>46261.100694444445</v>
      </c>
      <c r="C90">
        <v>29</v>
      </c>
      <c r="D90" t="s">
        <v>51</v>
      </c>
      <c r="E90">
        <v>8.9499999999999993</v>
      </c>
      <c r="G90" s="1">
        <v>46261.076388888891</v>
      </c>
      <c r="H90">
        <v>22</v>
      </c>
      <c r="I90" t="s">
        <v>54</v>
      </c>
      <c r="J90">
        <v>359.43</v>
      </c>
      <c r="K90">
        <v>607.11</v>
      </c>
      <c r="L90">
        <v>65.03</v>
      </c>
      <c r="M90" s="183">
        <f t="shared" si="2"/>
        <v>5.4191666666666665</v>
      </c>
      <c r="O90">
        <v>11658</v>
      </c>
      <c r="P90" s="5">
        <v>46261</v>
      </c>
      <c r="Q90">
        <v>22</v>
      </c>
      <c r="R90" t="s">
        <v>54</v>
      </c>
      <c r="S90">
        <v>0</v>
      </c>
      <c r="T90">
        <v>51.310867500000001</v>
      </c>
      <c r="U90" s="183">
        <f t="shared" si="3"/>
        <v>-51.310867500000001</v>
      </c>
      <c r="V90" s="6" t="str">
        <f>VLOOKUP(R90,'In-NonTI'!B:C,2,FALSE)</f>
        <v>VIC1</v>
      </c>
      <c r="W90" s="177">
        <f>IF(U90=0,0,U90-(VLOOKUP(R90,'In-NonTI'!$J$4:$K$7,2,FALSE)*M90))</f>
        <v>-53.857875833333331</v>
      </c>
      <c r="X90" s="178">
        <f>IF(U90=0,0,-U90-((1-VLOOKUP(R90,'In-NonTI'!$J$4:$K$7,2,FALSE))*M90))</f>
        <v>48.438709166666669</v>
      </c>
      <c r="Y90" s="6" t="str">
        <f>VLOOKUP(R90,'In-NonTI'!$B$4:$F$7,5,FALSE)</f>
        <v>V-SA</v>
      </c>
      <c r="Z90" s="6" t="str">
        <f>IF(SUMIFS(U:U,Q:Q,Q90,Y:Y,Y90)&lt;=0,VLOOKUP(R90,'In-NonTI'!$B$4:$H$7,6,FALSE),VLOOKUP(R90,'In-NonTI'!$B$4:$H$7,7,FALSE))</f>
        <v>VIC-SA</v>
      </c>
    </row>
    <row r="91" spans="2:26">
      <c r="B91" s="1">
        <v>46261.104166666664</v>
      </c>
      <c r="C91">
        <v>30</v>
      </c>
      <c r="D91" t="s">
        <v>58</v>
      </c>
      <c r="E91">
        <v>-5.01</v>
      </c>
      <c r="G91" s="1">
        <v>46261.076388888891</v>
      </c>
      <c r="H91">
        <v>22</v>
      </c>
      <c r="I91" t="s">
        <v>50</v>
      </c>
      <c r="J91">
        <v>0</v>
      </c>
      <c r="K91">
        <v>80</v>
      </c>
      <c r="L91">
        <v>7.61</v>
      </c>
      <c r="M91" s="183">
        <f t="shared" si="2"/>
        <v>0.63416666666666666</v>
      </c>
      <c r="O91">
        <v>11658</v>
      </c>
      <c r="P91" s="5">
        <v>46261</v>
      </c>
      <c r="Q91">
        <v>22</v>
      </c>
      <c r="R91" t="s">
        <v>50</v>
      </c>
      <c r="S91">
        <v>4.4169121000000002</v>
      </c>
      <c r="T91">
        <v>0</v>
      </c>
      <c r="U91" s="183">
        <f t="shared" si="3"/>
        <v>4.4169121000000002</v>
      </c>
      <c r="V91" s="6" t="str">
        <f>VLOOKUP(R91,'In-NonTI'!B:C,2,FALSE)</f>
        <v>VIC1</v>
      </c>
      <c r="W91" s="177">
        <f>IF(U91=0,0,U91-(VLOOKUP(R91,'In-NonTI'!$J$4:$K$7,2,FALSE)*M91))</f>
        <v>3.8525037666666671</v>
      </c>
      <c r="X91" s="178">
        <f>IF(U91=0,0,-U91-((1-VLOOKUP(R91,'In-NonTI'!$J$4:$K$7,2,FALSE))*M91))</f>
        <v>-4.4866704333333338</v>
      </c>
      <c r="Y91" s="6" t="str">
        <f>VLOOKUP(R91,'In-NonTI'!$B$4:$F$7,5,FALSE)</f>
        <v>V-SA</v>
      </c>
      <c r="Z91" s="6" t="str">
        <f>IF(SUMIFS(U:U,Q:Q,Q91,Y:Y,Y91)&lt;=0,VLOOKUP(R91,'In-NonTI'!$B$4:$H$7,6,FALSE),VLOOKUP(R91,'In-NonTI'!$B$4:$H$7,7,FALSE))</f>
        <v>VIC-SA</v>
      </c>
    </row>
    <row r="92" spans="2:26">
      <c r="B92" s="1">
        <v>46261.104166666664</v>
      </c>
      <c r="C92">
        <v>30</v>
      </c>
      <c r="D92" t="s">
        <v>52</v>
      </c>
      <c r="E92">
        <v>497.5</v>
      </c>
      <c r="G92" s="1">
        <v>46261.079861111109</v>
      </c>
      <c r="H92">
        <v>23</v>
      </c>
      <c r="I92" t="s">
        <v>57</v>
      </c>
      <c r="J92">
        <v>4.67</v>
      </c>
      <c r="K92">
        <v>49.74</v>
      </c>
      <c r="L92">
        <v>6.14</v>
      </c>
      <c r="M92" s="183">
        <f t="shared" si="2"/>
        <v>0.5116666666666666</v>
      </c>
      <c r="O92">
        <v>11658</v>
      </c>
      <c r="P92" s="5">
        <v>46261</v>
      </c>
      <c r="Q92">
        <v>23</v>
      </c>
      <c r="R92" t="s">
        <v>57</v>
      </c>
      <c r="S92">
        <v>5.6410000000000002E-3</v>
      </c>
      <c r="T92">
        <v>0.4390598</v>
      </c>
      <c r="U92" s="183">
        <f t="shared" si="3"/>
        <v>-0.43341879999999999</v>
      </c>
      <c r="V92" s="6" t="str">
        <f>VLOOKUP(R92,'In-NonTI'!B:C,2,FALSE)</f>
        <v>NSW1</v>
      </c>
      <c r="W92" s="177">
        <f>IF(U92=0,0,U92-(VLOOKUP(R92,'In-NonTI'!$J$4:$K$7,2,FALSE)*M92))</f>
        <v>-0.66366879999999995</v>
      </c>
      <c r="X92" s="178">
        <f>IF(U92=0,0,-U92-((1-VLOOKUP(R92,'In-NonTI'!$J$4:$K$7,2,FALSE))*M92))</f>
        <v>0.15200213333333334</v>
      </c>
      <c r="Y92" s="6" t="str">
        <f>VLOOKUP(R92,'In-NonTI'!$B$4:$F$7,5,FALSE)</f>
        <v>NSW1-SA1</v>
      </c>
      <c r="Z92" s="6" t="str">
        <f>IF(SUMIFS(U:U,Q:Q,Q92,Y:Y,Y92)&lt;=0,VLOOKUP(R92,'In-NonTI'!$B$4:$H$7,6,FALSE),VLOOKUP(R92,'In-NonTI'!$B$4:$H$7,7,FALSE))</f>
        <v>NSW-SA</v>
      </c>
    </row>
    <row r="93" spans="2:26">
      <c r="B93" s="1">
        <v>46261.104166666664</v>
      </c>
      <c r="C93">
        <v>30</v>
      </c>
      <c r="D93" t="s">
        <v>51</v>
      </c>
      <c r="E93">
        <v>5.67</v>
      </c>
      <c r="G93" s="1">
        <v>46261.079861111109</v>
      </c>
      <c r="H93">
        <v>23</v>
      </c>
      <c r="I93" t="s">
        <v>60</v>
      </c>
      <c r="J93">
        <v>226.22</v>
      </c>
      <c r="K93">
        <v>-85.47</v>
      </c>
      <c r="L93">
        <v>2.36</v>
      </c>
      <c r="M93" s="183">
        <f t="shared" si="2"/>
        <v>0.19666666666666666</v>
      </c>
      <c r="O93">
        <v>11658</v>
      </c>
      <c r="P93" s="5">
        <v>46261</v>
      </c>
      <c r="Q93">
        <v>23</v>
      </c>
      <c r="R93" t="s">
        <v>60</v>
      </c>
      <c r="S93">
        <v>5.8583572000000004</v>
      </c>
      <c r="T93">
        <v>48.511842999999999</v>
      </c>
      <c r="U93" s="183">
        <f t="shared" si="3"/>
        <v>-42.653485799999999</v>
      </c>
      <c r="V93" s="6" t="str">
        <f>VLOOKUP(R93,'In-NonTI'!B:C,2,FALSE)</f>
        <v>VIC1</v>
      </c>
      <c r="W93" s="177">
        <f>IF(U93=0,0,U93-(VLOOKUP(R93,'In-NonTI'!$J$4:$K$7,2,FALSE)*M93))</f>
        <v>-42.771485800000001</v>
      </c>
      <c r="X93" s="178">
        <f>IF(U93=0,0,-U93-((1-VLOOKUP(R93,'In-NonTI'!$J$4:$K$7,2,FALSE))*M93))</f>
        <v>42.574819133333335</v>
      </c>
      <c r="Y93" s="6" t="str">
        <f>VLOOKUP(R93,'In-NonTI'!$B$4:$F$7,5,FALSE)</f>
        <v>VIC1-NSW1</v>
      </c>
      <c r="Z93" s="6" t="str">
        <f>IF(SUMIFS(U:U,Q:Q,Q93,Y:Y,Y93)&lt;=0,VLOOKUP(R93,'In-NonTI'!$B$4:$H$7,6,FALSE),VLOOKUP(R93,'In-NonTI'!$B$4:$H$7,7,FALSE))</f>
        <v>VIC-NSW</v>
      </c>
    </row>
    <row r="94" spans="2:26">
      <c r="B94" s="1">
        <v>46261.107638888891</v>
      </c>
      <c r="C94">
        <v>31</v>
      </c>
      <c r="D94" t="s">
        <v>58</v>
      </c>
      <c r="E94">
        <v>-5.01</v>
      </c>
      <c r="G94" s="1">
        <v>46261.079861111109</v>
      </c>
      <c r="H94">
        <v>23</v>
      </c>
      <c r="I94" t="s">
        <v>54</v>
      </c>
      <c r="J94">
        <v>404.08</v>
      </c>
      <c r="K94">
        <v>605.94000000000005</v>
      </c>
      <c r="L94">
        <v>65.09</v>
      </c>
      <c r="M94" s="183">
        <f t="shared" si="2"/>
        <v>5.4241666666666672</v>
      </c>
      <c r="O94">
        <v>11658</v>
      </c>
      <c r="P94" s="5">
        <v>46261</v>
      </c>
      <c r="Q94">
        <v>23</v>
      </c>
      <c r="R94" t="s">
        <v>54</v>
      </c>
      <c r="S94">
        <v>0.12978509999999999</v>
      </c>
      <c r="T94">
        <v>45.5469729</v>
      </c>
      <c r="U94" s="183">
        <f t="shared" si="3"/>
        <v>-45.417187800000001</v>
      </c>
      <c r="V94" s="6" t="str">
        <f>VLOOKUP(R94,'In-NonTI'!B:C,2,FALSE)</f>
        <v>VIC1</v>
      </c>
      <c r="W94" s="177">
        <f>IF(U94=0,0,U94-(VLOOKUP(R94,'In-NonTI'!$J$4:$K$7,2,FALSE)*M94))</f>
        <v>-47.966546133333331</v>
      </c>
      <c r="X94" s="178">
        <f>IF(U94=0,0,-U94-((1-VLOOKUP(R94,'In-NonTI'!$J$4:$K$7,2,FALSE))*M94))</f>
        <v>42.542379466666667</v>
      </c>
      <c r="Y94" s="6" t="str">
        <f>VLOOKUP(R94,'In-NonTI'!$B$4:$F$7,5,FALSE)</f>
        <v>V-SA</v>
      </c>
      <c r="Z94" s="6" t="str">
        <f>IF(SUMIFS(U:U,Q:Q,Q94,Y:Y,Y94)&lt;=0,VLOOKUP(R94,'In-NonTI'!$B$4:$H$7,6,FALSE),VLOOKUP(R94,'In-NonTI'!$B$4:$H$7,7,FALSE))</f>
        <v>VIC-SA</v>
      </c>
    </row>
    <row r="95" spans="2:26">
      <c r="B95" s="1">
        <v>46261.107638888891</v>
      </c>
      <c r="C95">
        <v>31</v>
      </c>
      <c r="D95" t="s">
        <v>52</v>
      </c>
      <c r="E95">
        <v>497.5</v>
      </c>
      <c r="G95" s="1">
        <v>46261.079861111109</v>
      </c>
      <c r="H95">
        <v>23</v>
      </c>
      <c r="I95" t="s">
        <v>50</v>
      </c>
      <c r="J95">
        <v>0</v>
      </c>
      <c r="K95">
        <v>80</v>
      </c>
      <c r="L95">
        <v>7.61</v>
      </c>
      <c r="M95" s="183">
        <f t="shared" si="2"/>
        <v>0.63416666666666666</v>
      </c>
      <c r="O95">
        <v>11658</v>
      </c>
      <c r="P95" s="5">
        <v>46261</v>
      </c>
      <c r="Q95">
        <v>23</v>
      </c>
      <c r="R95" t="s">
        <v>50</v>
      </c>
      <c r="S95">
        <v>4.5041200999999997</v>
      </c>
      <c r="T95">
        <v>0</v>
      </c>
      <c r="U95" s="183">
        <f t="shared" si="3"/>
        <v>4.5041200999999997</v>
      </c>
      <c r="V95" s="6" t="str">
        <f>VLOOKUP(R95,'In-NonTI'!B:C,2,FALSE)</f>
        <v>VIC1</v>
      </c>
      <c r="W95" s="177">
        <f>IF(U95=0,0,U95-(VLOOKUP(R95,'In-NonTI'!$J$4:$K$7,2,FALSE)*M95))</f>
        <v>3.9397117666666666</v>
      </c>
      <c r="X95" s="178">
        <f>IF(U95=0,0,-U95-((1-VLOOKUP(R95,'In-NonTI'!$J$4:$K$7,2,FALSE))*M95))</f>
        <v>-4.5738784333333333</v>
      </c>
      <c r="Y95" s="6" t="str">
        <f>VLOOKUP(R95,'In-NonTI'!$B$4:$F$7,5,FALSE)</f>
        <v>V-SA</v>
      </c>
      <c r="Z95" s="6" t="str">
        <f>IF(SUMIFS(U:U,Q:Q,Q95,Y:Y,Y95)&lt;=0,VLOOKUP(R95,'In-NonTI'!$B$4:$H$7,6,FALSE),VLOOKUP(R95,'In-NonTI'!$B$4:$H$7,7,FALSE))</f>
        <v>VIC-SA</v>
      </c>
    </row>
    <row r="96" spans="2:26">
      <c r="B96" s="1">
        <v>46261.107638888891</v>
      </c>
      <c r="C96">
        <v>31</v>
      </c>
      <c r="D96" t="s">
        <v>51</v>
      </c>
      <c r="E96">
        <v>7.95</v>
      </c>
      <c r="G96" s="1">
        <v>46261.083333333336</v>
      </c>
      <c r="H96">
        <v>24</v>
      </c>
      <c r="I96" t="s">
        <v>57</v>
      </c>
      <c r="J96">
        <v>8.39</v>
      </c>
      <c r="K96">
        <v>50.2</v>
      </c>
      <c r="L96">
        <v>6.14</v>
      </c>
      <c r="M96" s="183">
        <f t="shared" si="2"/>
        <v>0.5116666666666666</v>
      </c>
      <c r="O96">
        <v>11658</v>
      </c>
      <c r="P96" s="5">
        <v>46261</v>
      </c>
      <c r="Q96">
        <v>24</v>
      </c>
      <c r="R96" t="s">
        <v>57</v>
      </c>
      <c r="S96">
        <v>0</v>
      </c>
      <c r="T96">
        <v>0.787327</v>
      </c>
      <c r="U96" s="183">
        <f t="shared" si="3"/>
        <v>-0.787327</v>
      </c>
      <c r="V96" s="6" t="str">
        <f>VLOOKUP(R96,'In-NonTI'!B:C,2,FALSE)</f>
        <v>NSW1</v>
      </c>
      <c r="W96" s="177">
        <f>IF(U96=0,0,U96-(VLOOKUP(R96,'In-NonTI'!$J$4:$K$7,2,FALSE)*M96))</f>
        <v>-1.017577</v>
      </c>
      <c r="X96" s="178">
        <f>IF(U96=0,0,-U96-((1-VLOOKUP(R96,'In-NonTI'!$J$4:$K$7,2,FALSE))*M96))</f>
        <v>0.50591033333333335</v>
      </c>
      <c r="Y96" s="6" t="str">
        <f>VLOOKUP(R96,'In-NonTI'!$B$4:$F$7,5,FALSE)</f>
        <v>NSW1-SA1</v>
      </c>
      <c r="Z96" s="6" t="str">
        <f>IF(SUMIFS(U:U,Q:Q,Q96,Y:Y,Y96)&lt;=0,VLOOKUP(R96,'In-NonTI'!$B$4:$H$7,6,FALSE),VLOOKUP(R96,'In-NonTI'!$B$4:$H$7,7,FALSE))</f>
        <v>NSW-SA</v>
      </c>
    </row>
    <row r="97" spans="2:26">
      <c r="B97" s="1">
        <v>46261.111111111109</v>
      </c>
      <c r="C97">
        <v>32</v>
      </c>
      <c r="D97" t="s">
        <v>58</v>
      </c>
      <c r="E97">
        <v>-5.01</v>
      </c>
      <c r="G97" s="1">
        <v>46261.083333333336</v>
      </c>
      <c r="H97">
        <v>24</v>
      </c>
      <c r="I97" t="s">
        <v>60</v>
      </c>
      <c r="J97">
        <v>219.34</v>
      </c>
      <c r="K97">
        <v>-91.31</v>
      </c>
      <c r="L97">
        <v>2.5</v>
      </c>
      <c r="M97" s="183">
        <f t="shared" si="2"/>
        <v>0.20833333333333334</v>
      </c>
      <c r="O97">
        <v>11658</v>
      </c>
      <c r="P97" s="5">
        <v>46261</v>
      </c>
      <c r="Q97">
        <v>24</v>
      </c>
      <c r="R97" t="s">
        <v>60</v>
      </c>
      <c r="S97">
        <v>5.6899252999999996</v>
      </c>
      <c r="T97">
        <v>50.824230999999997</v>
      </c>
      <c r="U97" s="183">
        <f t="shared" si="3"/>
        <v>-45.134305699999999</v>
      </c>
      <c r="V97" s="6" t="str">
        <f>VLOOKUP(R97,'In-NonTI'!B:C,2,FALSE)</f>
        <v>VIC1</v>
      </c>
      <c r="W97" s="177">
        <f>IF(U97=0,0,U97-(VLOOKUP(R97,'In-NonTI'!$J$4:$K$7,2,FALSE)*M97))</f>
        <v>-45.259305699999999</v>
      </c>
      <c r="X97" s="178">
        <f>IF(U97=0,0,-U97-((1-VLOOKUP(R97,'In-NonTI'!$J$4:$K$7,2,FALSE))*M97))</f>
        <v>45.050972366666663</v>
      </c>
      <c r="Y97" s="6" t="str">
        <f>VLOOKUP(R97,'In-NonTI'!$B$4:$F$7,5,FALSE)</f>
        <v>VIC1-NSW1</v>
      </c>
      <c r="Z97" s="6" t="str">
        <f>IF(SUMIFS(U:U,Q:Q,Q97,Y:Y,Y97)&lt;=0,VLOOKUP(R97,'In-NonTI'!$B$4:$H$7,6,FALSE),VLOOKUP(R97,'In-NonTI'!$B$4:$H$7,7,FALSE))</f>
        <v>VIC-NSW</v>
      </c>
    </row>
    <row r="98" spans="2:26">
      <c r="B98" s="1">
        <v>46261.111111111109</v>
      </c>
      <c r="C98">
        <v>32</v>
      </c>
      <c r="D98" t="s">
        <v>52</v>
      </c>
      <c r="E98">
        <v>369.65</v>
      </c>
      <c r="G98" s="1">
        <v>46261.083333333336</v>
      </c>
      <c r="H98">
        <v>24</v>
      </c>
      <c r="I98" t="s">
        <v>54</v>
      </c>
      <c r="J98">
        <v>383.98</v>
      </c>
      <c r="K98">
        <v>606.94000000000005</v>
      </c>
      <c r="L98">
        <v>65.64</v>
      </c>
      <c r="M98" s="183">
        <f t="shared" si="2"/>
        <v>5.47</v>
      </c>
      <c r="O98">
        <v>11658</v>
      </c>
      <c r="P98" s="5">
        <v>46261</v>
      </c>
      <c r="Q98">
        <v>24</v>
      </c>
      <c r="R98" t="s">
        <v>54</v>
      </c>
      <c r="S98">
        <v>0.65058260000000001</v>
      </c>
      <c r="T98">
        <v>45.120097700000002</v>
      </c>
      <c r="U98" s="183">
        <f t="shared" si="3"/>
        <v>-44.469515100000002</v>
      </c>
      <c r="V98" s="6" t="str">
        <f>VLOOKUP(R98,'In-NonTI'!B:C,2,FALSE)</f>
        <v>VIC1</v>
      </c>
      <c r="W98" s="177">
        <f>IF(U98=0,0,U98-(VLOOKUP(R98,'In-NonTI'!$J$4:$K$7,2,FALSE)*M98))</f>
        <v>-47.040415100000004</v>
      </c>
      <c r="X98" s="178">
        <f>IF(U98=0,0,-U98-((1-VLOOKUP(R98,'In-NonTI'!$J$4:$K$7,2,FALSE))*M98))</f>
        <v>41.570415100000005</v>
      </c>
      <c r="Y98" s="6" t="str">
        <f>VLOOKUP(R98,'In-NonTI'!$B$4:$F$7,5,FALSE)</f>
        <v>V-SA</v>
      </c>
      <c r="Z98" s="6" t="str">
        <f>IF(SUMIFS(U:U,Q:Q,Q98,Y:Y,Y98)&lt;=0,VLOOKUP(R98,'In-NonTI'!$B$4:$H$7,6,FALSE),VLOOKUP(R98,'In-NonTI'!$B$4:$H$7,7,FALSE))</f>
        <v>VIC-SA</v>
      </c>
    </row>
    <row r="99" spans="2:26">
      <c r="B99" s="1">
        <v>46261.111111111109</v>
      </c>
      <c r="C99">
        <v>32</v>
      </c>
      <c r="D99" t="s">
        <v>51</v>
      </c>
      <c r="E99">
        <v>5.67</v>
      </c>
      <c r="G99" s="1">
        <v>46261.083333333336</v>
      </c>
      <c r="H99">
        <v>24</v>
      </c>
      <c r="I99" t="s">
        <v>50</v>
      </c>
      <c r="J99">
        <v>0</v>
      </c>
      <c r="K99">
        <v>80</v>
      </c>
      <c r="L99">
        <v>7.61</v>
      </c>
      <c r="M99" s="183">
        <f t="shared" si="2"/>
        <v>0.63416666666666666</v>
      </c>
      <c r="O99">
        <v>11658</v>
      </c>
      <c r="P99" s="5">
        <v>46261</v>
      </c>
      <c r="Q99">
        <v>24</v>
      </c>
      <c r="R99" t="s">
        <v>50</v>
      </c>
      <c r="S99">
        <v>4.3711941000000003</v>
      </c>
      <c r="T99">
        <v>0</v>
      </c>
      <c r="U99" s="183">
        <f t="shared" si="3"/>
        <v>4.3711941000000003</v>
      </c>
      <c r="V99" s="6" t="str">
        <f>VLOOKUP(R99,'In-NonTI'!B:C,2,FALSE)</f>
        <v>VIC1</v>
      </c>
      <c r="W99" s="177">
        <f>IF(U99=0,0,U99-(VLOOKUP(R99,'In-NonTI'!$J$4:$K$7,2,FALSE)*M99))</f>
        <v>3.8067857666666671</v>
      </c>
      <c r="X99" s="178">
        <f>IF(U99=0,0,-U99-((1-VLOOKUP(R99,'In-NonTI'!$J$4:$K$7,2,FALSE))*M99))</f>
        <v>-4.4409524333333339</v>
      </c>
      <c r="Y99" s="6" t="str">
        <f>VLOOKUP(R99,'In-NonTI'!$B$4:$F$7,5,FALSE)</f>
        <v>V-SA</v>
      </c>
      <c r="Z99" s="6" t="str">
        <f>IF(SUMIFS(U:U,Q:Q,Q99,Y:Y,Y99)&lt;=0,VLOOKUP(R99,'In-NonTI'!$B$4:$H$7,6,FALSE),VLOOKUP(R99,'In-NonTI'!$B$4:$H$7,7,FALSE))</f>
        <v>VIC-SA</v>
      </c>
    </row>
    <row r="100" spans="2:26">
      <c r="B100" s="1">
        <v>46261.114583333336</v>
      </c>
      <c r="C100">
        <v>33</v>
      </c>
      <c r="D100" t="s">
        <v>58</v>
      </c>
      <c r="E100">
        <v>-5.01</v>
      </c>
      <c r="G100" s="1">
        <v>46261.086805555555</v>
      </c>
      <c r="H100">
        <v>25</v>
      </c>
      <c r="I100" t="s">
        <v>57</v>
      </c>
      <c r="J100">
        <v>7.23</v>
      </c>
      <c r="K100">
        <v>50.02</v>
      </c>
      <c r="L100">
        <v>6.01</v>
      </c>
      <c r="M100" s="183">
        <f t="shared" si="2"/>
        <v>0.50083333333333335</v>
      </c>
      <c r="O100">
        <v>11658</v>
      </c>
      <c r="P100" s="5">
        <v>46261</v>
      </c>
      <c r="Q100">
        <v>25</v>
      </c>
      <c r="R100" t="s">
        <v>57</v>
      </c>
      <c r="S100">
        <v>1.11282E-2</v>
      </c>
      <c r="T100">
        <v>0.3291422</v>
      </c>
      <c r="U100" s="183">
        <f t="shared" si="3"/>
        <v>-0.31801400000000002</v>
      </c>
      <c r="V100" s="6" t="str">
        <f>VLOOKUP(R100,'In-NonTI'!B:C,2,FALSE)</f>
        <v>NSW1</v>
      </c>
      <c r="W100" s="177">
        <f>IF(U100=0,0,U100-(VLOOKUP(R100,'In-NonTI'!$J$4:$K$7,2,FALSE)*M100))</f>
        <v>-0.54338900000000001</v>
      </c>
      <c r="X100" s="178">
        <f>IF(U100=0,0,-U100-((1-VLOOKUP(R100,'In-NonTI'!$J$4:$K$7,2,FALSE))*M100))</f>
        <v>4.2555666666666658E-2</v>
      </c>
      <c r="Y100" s="6" t="str">
        <f>VLOOKUP(R100,'In-NonTI'!$B$4:$F$7,5,FALSE)</f>
        <v>NSW1-SA1</v>
      </c>
      <c r="Z100" s="6" t="str">
        <f>IF(SUMIFS(U:U,Q:Q,Q100,Y:Y,Y100)&lt;=0,VLOOKUP(R100,'In-NonTI'!$B$4:$H$7,6,FALSE),VLOOKUP(R100,'In-NonTI'!$B$4:$H$7,7,FALSE))</f>
        <v>NSW-SA</v>
      </c>
    </row>
    <row r="101" spans="2:26">
      <c r="B101" s="1">
        <v>46261.114583333336</v>
      </c>
      <c r="C101">
        <v>33</v>
      </c>
      <c r="D101" t="s">
        <v>52</v>
      </c>
      <c r="E101">
        <v>497.5</v>
      </c>
      <c r="G101" s="1">
        <v>46261.086805555555</v>
      </c>
      <c r="H101">
        <v>25</v>
      </c>
      <c r="I101" t="s">
        <v>60</v>
      </c>
      <c r="J101">
        <v>156.51</v>
      </c>
      <c r="K101">
        <v>-68.41</v>
      </c>
      <c r="L101">
        <v>1.74</v>
      </c>
      <c r="M101" s="183">
        <f t="shared" si="2"/>
        <v>0.14499999999999999</v>
      </c>
      <c r="O101">
        <v>11658</v>
      </c>
      <c r="P101" s="5">
        <v>46261</v>
      </c>
      <c r="Q101">
        <v>25</v>
      </c>
      <c r="R101" t="s">
        <v>60</v>
      </c>
      <c r="S101">
        <v>5.6969088000000001</v>
      </c>
      <c r="T101">
        <v>50.478009100000001</v>
      </c>
      <c r="U101" s="183">
        <f t="shared" si="3"/>
        <v>-44.781100299999999</v>
      </c>
      <c r="V101" s="6" t="str">
        <f>VLOOKUP(R101,'In-NonTI'!B:C,2,FALSE)</f>
        <v>VIC1</v>
      </c>
      <c r="W101" s="177">
        <f>IF(U101=0,0,U101-(VLOOKUP(R101,'In-NonTI'!$J$4:$K$7,2,FALSE)*M101))</f>
        <v>-44.868100300000002</v>
      </c>
      <c r="X101" s="178">
        <f>IF(U101=0,0,-U101-((1-VLOOKUP(R101,'In-NonTI'!$J$4:$K$7,2,FALSE))*M101))</f>
        <v>44.723100299999999</v>
      </c>
      <c r="Y101" s="6" t="str">
        <f>VLOOKUP(R101,'In-NonTI'!$B$4:$F$7,5,FALSE)</f>
        <v>VIC1-NSW1</v>
      </c>
      <c r="Z101" s="6" t="str">
        <f>IF(SUMIFS(U:U,Q:Q,Q101,Y:Y,Y101)&lt;=0,VLOOKUP(R101,'In-NonTI'!$B$4:$H$7,6,FALSE),VLOOKUP(R101,'In-NonTI'!$B$4:$H$7,7,FALSE))</f>
        <v>VIC-NSW</v>
      </c>
    </row>
    <row r="102" spans="2:26">
      <c r="B102" s="1">
        <v>46261.114583333336</v>
      </c>
      <c r="C102">
        <v>33</v>
      </c>
      <c r="D102" t="s">
        <v>51</v>
      </c>
      <c r="E102">
        <v>5.67</v>
      </c>
      <c r="G102" s="1">
        <v>46261.086805555555</v>
      </c>
      <c r="H102">
        <v>25</v>
      </c>
      <c r="I102" t="s">
        <v>54</v>
      </c>
      <c r="J102">
        <v>399.61</v>
      </c>
      <c r="K102">
        <v>608.54999999999995</v>
      </c>
      <c r="L102">
        <v>66.52</v>
      </c>
      <c r="M102" s="183">
        <f t="shared" si="2"/>
        <v>5.543333333333333</v>
      </c>
      <c r="O102">
        <v>11658</v>
      </c>
      <c r="P102" s="5">
        <v>46261</v>
      </c>
      <c r="Q102">
        <v>25</v>
      </c>
      <c r="R102" t="s">
        <v>54</v>
      </c>
      <c r="S102">
        <v>0.65089399999999997</v>
      </c>
      <c r="T102">
        <v>46.634797399999997</v>
      </c>
      <c r="U102" s="183">
        <f t="shared" si="3"/>
        <v>-45.983903399999996</v>
      </c>
      <c r="V102" s="6" t="str">
        <f>VLOOKUP(R102,'In-NonTI'!B:C,2,FALSE)</f>
        <v>VIC1</v>
      </c>
      <c r="W102" s="177">
        <f>IF(U102=0,0,U102-(VLOOKUP(R102,'In-NonTI'!$J$4:$K$7,2,FALSE)*M102))</f>
        <v>-48.589270066666664</v>
      </c>
      <c r="X102" s="178">
        <f>IF(U102=0,0,-U102-((1-VLOOKUP(R102,'In-NonTI'!$J$4:$K$7,2,FALSE))*M102))</f>
        <v>43.045936733333328</v>
      </c>
      <c r="Y102" s="6" t="str">
        <f>VLOOKUP(R102,'In-NonTI'!$B$4:$F$7,5,FALSE)</f>
        <v>V-SA</v>
      </c>
      <c r="Z102" s="6" t="str">
        <f>IF(SUMIFS(U:U,Q:Q,Q102,Y:Y,Y102)&lt;=0,VLOOKUP(R102,'In-NonTI'!$B$4:$H$7,6,FALSE),VLOOKUP(R102,'In-NonTI'!$B$4:$H$7,7,FALSE))</f>
        <v>VIC-SA</v>
      </c>
    </row>
    <row r="103" spans="2:26">
      <c r="B103" s="1">
        <v>46261.118055555555</v>
      </c>
      <c r="C103">
        <v>34</v>
      </c>
      <c r="D103" t="s">
        <v>58</v>
      </c>
      <c r="E103">
        <v>11.3</v>
      </c>
      <c r="G103" s="1">
        <v>46261.086805555555</v>
      </c>
      <c r="H103">
        <v>25</v>
      </c>
      <c r="I103" t="s">
        <v>50</v>
      </c>
      <c r="J103">
        <v>0</v>
      </c>
      <c r="K103">
        <v>80</v>
      </c>
      <c r="L103">
        <v>7.61</v>
      </c>
      <c r="M103" s="183">
        <f t="shared" si="2"/>
        <v>0.63416666666666666</v>
      </c>
      <c r="O103">
        <v>11658</v>
      </c>
      <c r="P103" s="5">
        <v>46261</v>
      </c>
      <c r="Q103">
        <v>25</v>
      </c>
      <c r="R103" t="s">
        <v>50</v>
      </c>
      <c r="S103">
        <v>4.3478721</v>
      </c>
      <c r="T103">
        <v>0</v>
      </c>
      <c r="U103" s="183">
        <f t="shared" si="3"/>
        <v>4.3478721</v>
      </c>
      <c r="V103" s="6" t="str">
        <f>VLOOKUP(R103,'In-NonTI'!B:C,2,FALSE)</f>
        <v>VIC1</v>
      </c>
      <c r="W103" s="177">
        <f>IF(U103=0,0,U103-(VLOOKUP(R103,'In-NonTI'!$J$4:$K$7,2,FALSE)*M103))</f>
        <v>3.7834637666666668</v>
      </c>
      <c r="X103" s="178">
        <f>IF(U103=0,0,-U103-((1-VLOOKUP(R103,'In-NonTI'!$J$4:$K$7,2,FALSE))*M103))</f>
        <v>-4.4176304333333336</v>
      </c>
      <c r="Y103" s="6" t="str">
        <f>VLOOKUP(R103,'In-NonTI'!$B$4:$F$7,5,FALSE)</f>
        <v>V-SA</v>
      </c>
      <c r="Z103" s="6" t="str">
        <f>IF(SUMIFS(U:U,Q:Q,Q103,Y:Y,Y103)&lt;=0,VLOOKUP(R103,'In-NonTI'!$B$4:$H$7,6,FALSE),VLOOKUP(R103,'In-NonTI'!$B$4:$H$7,7,FALSE))</f>
        <v>VIC-SA</v>
      </c>
    </row>
    <row r="104" spans="2:26">
      <c r="B104" s="1">
        <v>46261.118055555555</v>
      </c>
      <c r="C104">
        <v>34</v>
      </c>
      <c r="D104" t="s">
        <v>52</v>
      </c>
      <c r="E104">
        <v>497.5</v>
      </c>
      <c r="G104" s="1">
        <v>46261.090277777781</v>
      </c>
      <c r="H104">
        <v>26</v>
      </c>
      <c r="I104" t="s">
        <v>57</v>
      </c>
      <c r="J104">
        <v>0</v>
      </c>
      <c r="K104">
        <v>50.16</v>
      </c>
      <c r="L104">
        <v>6.01</v>
      </c>
      <c r="M104" s="183">
        <f t="shared" si="2"/>
        <v>0.50083333333333335</v>
      </c>
      <c r="O104">
        <v>11658</v>
      </c>
      <c r="P104" s="5">
        <v>46261</v>
      </c>
      <c r="Q104">
        <v>26</v>
      </c>
      <c r="R104" t="s">
        <v>57</v>
      </c>
      <c r="S104">
        <v>0.1288994</v>
      </c>
      <c r="T104">
        <v>6.9095599999999993E-2</v>
      </c>
      <c r="U104" s="183">
        <f t="shared" si="3"/>
        <v>5.9803800000000004E-2</v>
      </c>
      <c r="V104" s="6" t="str">
        <f>VLOOKUP(R104,'In-NonTI'!B:C,2,FALSE)</f>
        <v>NSW1</v>
      </c>
      <c r="W104" s="177">
        <f>IF(U104=0,0,U104-(VLOOKUP(R104,'In-NonTI'!$J$4:$K$7,2,FALSE)*M104))</f>
        <v>-0.16557120000000003</v>
      </c>
      <c r="X104" s="178">
        <f>IF(U104=0,0,-U104-((1-VLOOKUP(R104,'In-NonTI'!$J$4:$K$7,2,FALSE))*M104))</f>
        <v>-0.33526213333333338</v>
      </c>
      <c r="Y104" s="6" t="str">
        <f>VLOOKUP(R104,'In-NonTI'!$B$4:$F$7,5,FALSE)</f>
        <v>NSW1-SA1</v>
      </c>
      <c r="Z104" s="6" t="str">
        <f>IF(SUMIFS(U:U,Q:Q,Q104,Y:Y,Y104)&lt;=0,VLOOKUP(R104,'In-NonTI'!$B$4:$H$7,6,FALSE),VLOOKUP(R104,'In-NonTI'!$B$4:$H$7,7,FALSE))</f>
        <v>SA-NSW</v>
      </c>
    </row>
    <row r="105" spans="2:26">
      <c r="B105" s="1">
        <v>46261.118055555555</v>
      </c>
      <c r="C105">
        <v>34</v>
      </c>
      <c r="D105" t="s">
        <v>51</v>
      </c>
      <c r="E105">
        <v>5.67</v>
      </c>
      <c r="G105" s="1">
        <v>46261.090277777781</v>
      </c>
      <c r="H105">
        <v>26</v>
      </c>
      <c r="I105" t="s">
        <v>60</v>
      </c>
      <c r="J105">
        <v>218.47</v>
      </c>
      <c r="K105">
        <v>-67.19</v>
      </c>
      <c r="L105">
        <v>1.69</v>
      </c>
      <c r="M105" s="183">
        <f t="shared" si="2"/>
        <v>0.14083333333333334</v>
      </c>
      <c r="O105">
        <v>11658</v>
      </c>
      <c r="P105" s="5">
        <v>46261</v>
      </c>
      <c r="Q105">
        <v>26</v>
      </c>
      <c r="R105" t="s">
        <v>60</v>
      </c>
      <c r="S105">
        <v>5.8654012</v>
      </c>
      <c r="T105">
        <v>43.589407000000001</v>
      </c>
      <c r="U105" s="183">
        <f t="shared" si="3"/>
        <v>-37.7240058</v>
      </c>
      <c r="V105" s="6" t="str">
        <f>VLOOKUP(R105,'In-NonTI'!B:C,2,FALSE)</f>
        <v>VIC1</v>
      </c>
      <c r="W105" s="177">
        <f>IF(U105=0,0,U105-(VLOOKUP(R105,'In-NonTI'!$J$4:$K$7,2,FALSE)*M105))</f>
        <v>-37.808505799999999</v>
      </c>
      <c r="X105" s="178">
        <f>IF(U105=0,0,-U105-((1-VLOOKUP(R105,'In-NonTI'!$J$4:$K$7,2,FALSE))*M105))</f>
        <v>37.667672466666666</v>
      </c>
      <c r="Y105" s="6" t="str">
        <f>VLOOKUP(R105,'In-NonTI'!$B$4:$F$7,5,FALSE)</f>
        <v>VIC1-NSW1</v>
      </c>
      <c r="Z105" s="6" t="str">
        <f>IF(SUMIFS(U:U,Q:Q,Q105,Y:Y,Y105)&lt;=0,VLOOKUP(R105,'In-NonTI'!$B$4:$H$7,6,FALSE),VLOOKUP(R105,'In-NonTI'!$B$4:$H$7,7,FALSE))</f>
        <v>VIC-NSW</v>
      </c>
    </row>
    <row r="106" spans="2:26">
      <c r="B106" s="1">
        <v>46261.121527777781</v>
      </c>
      <c r="C106">
        <v>35</v>
      </c>
      <c r="D106" t="s">
        <v>58</v>
      </c>
      <c r="E106">
        <v>11.3</v>
      </c>
      <c r="G106" s="1">
        <v>46261.090277777781</v>
      </c>
      <c r="H106">
        <v>26</v>
      </c>
      <c r="I106" t="s">
        <v>54</v>
      </c>
      <c r="J106">
        <v>392.91</v>
      </c>
      <c r="K106">
        <v>609.02</v>
      </c>
      <c r="L106">
        <v>66.7</v>
      </c>
      <c r="M106" s="183">
        <f t="shared" si="2"/>
        <v>5.5583333333333336</v>
      </c>
      <c r="O106">
        <v>11658</v>
      </c>
      <c r="P106" s="5">
        <v>46261</v>
      </c>
      <c r="Q106">
        <v>26</v>
      </c>
      <c r="R106" t="s">
        <v>54</v>
      </c>
      <c r="S106">
        <v>0.13129660000000001</v>
      </c>
      <c r="T106">
        <v>48.611168200000002</v>
      </c>
      <c r="U106" s="183">
        <f t="shared" si="3"/>
        <v>-48.479871600000003</v>
      </c>
      <c r="V106" s="6" t="str">
        <f>VLOOKUP(R106,'In-NonTI'!B:C,2,FALSE)</f>
        <v>VIC1</v>
      </c>
      <c r="W106" s="177">
        <f>IF(U106=0,0,U106-(VLOOKUP(R106,'In-NonTI'!$J$4:$K$7,2,FALSE)*M106))</f>
        <v>-51.092288266666671</v>
      </c>
      <c r="X106" s="178">
        <f>IF(U106=0,0,-U106-((1-VLOOKUP(R106,'In-NonTI'!$J$4:$K$7,2,FALSE))*M106))</f>
        <v>45.533954933333334</v>
      </c>
      <c r="Y106" s="6" t="str">
        <f>VLOOKUP(R106,'In-NonTI'!$B$4:$F$7,5,FALSE)</f>
        <v>V-SA</v>
      </c>
      <c r="Z106" s="6" t="str">
        <f>IF(SUMIFS(U:U,Q:Q,Q106,Y:Y,Y106)&lt;=0,VLOOKUP(R106,'In-NonTI'!$B$4:$H$7,6,FALSE),VLOOKUP(R106,'In-NonTI'!$B$4:$H$7,7,FALSE))</f>
        <v>VIC-SA</v>
      </c>
    </row>
    <row r="107" spans="2:26">
      <c r="B107" s="1">
        <v>46261.121527777781</v>
      </c>
      <c r="C107">
        <v>35</v>
      </c>
      <c r="D107" t="s">
        <v>52</v>
      </c>
      <c r="E107">
        <v>370</v>
      </c>
      <c r="G107" s="1">
        <v>46261.090277777781</v>
      </c>
      <c r="H107">
        <v>26</v>
      </c>
      <c r="I107" t="s">
        <v>50</v>
      </c>
      <c r="J107">
        <v>0</v>
      </c>
      <c r="K107">
        <v>80</v>
      </c>
      <c r="L107">
        <v>7.61</v>
      </c>
      <c r="M107" s="183">
        <f t="shared" si="2"/>
        <v>0.63416666666666666</v>
      </c>
      <c r="O107">
        <v>11658</v>
      </c>
      <c r="P107" s="5">
        <v>46261</v>
      </c>
      <c r="Q107">
        <v>26</v>
      </c>
      <c r="R107" t="s">
        <v>50</v>
      </c>
      <c r="S107">
        <v>4.2678742999999999</v>
      </c>
      <c r="T107">
        <v>0</v>
      </c>
      <c r="U107" s="183">
        <f t="shared" si="3"/>
        <v>4.2678742999999999</v>
      </c>
      <c r="V107" s="6" t="str">
        <f>VLOOKUP(R107,'In-NonTI'!B:C,2,FALSE)</f>
        <v>VIC1</v>
      </c>
      <c r="W107" s="177">
        <f>IF(U107=0,0,U107-(VLOOKUP(R107,'In-NonTI'!$J$4:$K$7,2,FALSE)*M107))</f>
        <v>3.7034659666666667</v>
      </c>
      <c r="X107" s="178">
        <f>IF(U107=0,0,-U107-((1-VLOOKUP(R107,'In-NonTI'!$J$4:$K$7,2,FALSE))*M107))</f>
        <v>-4.3376326333333335</v>
      </c>
      <c r="Y107" s="6" t="str">
        <f>VLOOKUP(R107,'In-NonTI'!$B$4:$F$7,5,FALSE)</f>
        <v>V-SA</v>
      </c>
      <c r="Z107" s="6" t="str">
        <f>IF(SUMIFS(U:U,Q:Q,Q107,Y:Y,Y107)&lt;=0,VLOOKUP(R107,'In-NonTI'!$B$4:$H$7,6,FALSE),VLOOKUP(R107,'In-NonTI'!$B$4:$H$7,7,FALSE))</f>
        <v>VIC-SA</v>
      </c>
    </row>
    <row r="108" spans="2:26">
      <c r="B108" s="1">
        <v>46261.121527777781</v>
      </c>
      <c r="C108">
        <v>35</v>
      </c>
      <c r="D108" t="s">
        <v>51</v>
      </c>
      <c r="E108">
        <v>5.67</v>
      </c>
      <c r="G108" s="1">
        <v>46261.09375</v>
      </c>
      <c r="H108">
        <v>27</v>
      </c>
      <c r="I108" t="s">
        <v>57</v>
      </c>
      <c r="J108">
        <v>-3.09</v>
      </c>
      <c r="K108">
        <v>49.87</v>
      </c>
      <c r="L108">
        <v>6.02</v>
      </c>
      <c r="M108" s="183">
        <f t="shared" si="2"/>
        <v>0.50166666666666659</v>
      </c>
      <c r="O108">
        <v>11658</v>
      </c>
      <c r="P108" s="5">
        <v>46261</v>
      </c>
      <c r="Q108">
        <v>27</v>
      </c>
      <c r="R108" t="s">
        <v>57</v>
      </c>
      <c r="S108">
        <v>2.03524E-2</v>
      </c>
      <c r="T108">
        <v>0.48792819999999998</v>
      </c>
      <c r="U108" s="183">
        <f t="shared" si="3"/>
        <v>-0.46757579999999999</v>
      </c>
      <c r="V108" s="6" t="str">
        <f>VLOOKUP(R108,'In-NonTI'!B:C,2,FALSE)</f>
        <v>NSW1</v>
      </c>
      <c r="W108" s="177">
        <f>IF(U108=0,0,U108-(VLOOKUP(R108,'In-NonTI'!$J$4:$K$7,2,FALSE)*M108))</f>
        <v>-0.69332579999999999</v>
      </c>
      <c r="X108" s="178">
        <f>IF(U108=0,0,-U108-((1-VLOOKUP(R108,'In-NonTI'!$J$4:$K$7,2,FALSE))*M108))</f>
        <v>0.19165913333333334</v>
      </c>
      <c r="Y108" s="6" t="str">
        <f>VLOOKUP(R108,'In-NonTI'!$B$4:$F$7,5,FALSE)</f>
        <v>NSW1-SA1</v>
      </c>
      <c r="Z108" s="6" t="str">
        <f>IF(SUMIFS(U:U,Q:Q,Q108,Y:Y,Y108)&lt;=0,VLOOKUP(R108,'In-NonTI'!$B$4:$H$7,6,FALSE),VLOOKUP(R108,'In-NonTI'!$B$4:$H$7,7,FALSE))</f>
        <v>NSW-SA</v>
      </c>
    </row>
    <row r="109" spans="2:26">
      <c r="B109" s="1">
        <v>46261.125</v>
      </c>
      <c r="C109">
        <v>36</v>
      </c>
      <c r="D109" t="s">
        <v>58</v>
      </c>
      <c r="E109">
        <v>11.3</v>
      </c>
      <c r="G109" s="1">
        <v>46261.09375</v>
      </c>
      <c r="H109">
        <v>27</v>
      </c>
      <c r="I109" t="s">
        <v>60</v>
      </c>
      <c r="J109">
        <v>329.54</v>
      </c>
      <c r="K109">
        <v>-67.12</v>
      </c>
      <c r="L109">
        <v>1.72</v>
      </c>
      <c r="M109" s="183">
        <f t="shared" si="2"/>
        <v>0.14333333333333334</v>
      </c>
      <c r="O109">
        <v>11658</v>
      </c>
      <c r="P109" s="5">
        <v>46261</v>
      </c>
      <c r="Q109">
        <v>27</v>
      </c>
      <c r="R109" t="s">
        <v>60</v>
      </c>
      <c r="S109">
        <v>6.0427872999999996</v>
      </c>
      <c r="T109">
        <v>42.025019200000003</v>
      </c>
      <c r="U109" s="183">
        <f t="shared" si="3"/>
        <v>-35.982231900000002</v>
      </c>
      <c r="V109" s="6" t="str">
        <f>VLOOKUP(R109,'In-NonTI'!B:C,2,FALSE)</f>
        <v>VIC1</v>
      </c>
      <c r="W109" s="177">
        <f>IF(U109=0,0,U109-(VLOOKUP(R109,'In-NonTI'!$J$4:$K$7,2,FALSE)*M109))</f>
        <v>-36.068231900000001</v>
      </c>
      <c r="X109" s="178">
        <f>IF(U109=0,0,-U109-((1-VLOOKUP(R109,'In-NonTI'!$J$4:$K$7,2,FALSE))*M109))</f>
        <v>35.92489856666667</v>
      </c>
      <c r="Y109" s="6" t="str">
        <f>VLOOKUP(R109,'In-NonTI'!$B$4:$F$7,5,FALSE)</f>
        <v>VIC1-NSW1</v>
      </c>
      <c r="Z109" s="6" t="str">
        <f>IF(SUMIFS(U:U,Q:Q,Q109,Y:Y,Y109)&lt;=0,VLOOKUP(R109,'In-NonTI'!$B$4:$H$7,6,FALSE),VLOOKUP(R109,'In-NonTI'!$B$4:$H$7,7,FALSE))</f>
        <v>VIC-NSW</v>
      </c>
    </row>
    <row r="110" spans="2:26">
      <c r="B110" s="1">
        <v>46261.125</v>
      </c>
      <c r="C110">
        <v>36</v>
      </c>
      <c r="D110" t="s">
        <v>52</v>
      </c>
      <c r="E110">
        <v>370</v>
      </c>
      <c r="G110" s="1">
        <v>46261.09375</v>
      </c>
      <c r="H110">
        <v>27</v>
      </c>
      <c r="I110" t="s">
        <v>54</v>
      </c>
      <c r="J110">
        <v>382.87</v>
      </c>
      <c r="K110">
        <v>608.04999999999995</v>
      </c>
      <c r="L110">
        <v>66.23</v>
      </c>
      <c r="M110" s="183">
        <f t="shared" si="2"/>
        <v>5.519166666666667</v>
      </c>
      <c r="O110">
        <v>11658</v>
      </c>
      <c r="P110" s="5">
        <v>46261</v>
      </c>
      <c r="Q110">
        <v>27</v>
      </c>
      <c r="R110" t="s">
        <v>54</v>
      </c>
      <c r="S110">
        <v>4.6489000000000001E-3</v>
      </c>
      <c r="T110">
        <v>49.193422099999999</v>
      </c>
      <c r="U110" s="183">
        <f t="shared" si="3"/>
        <v>-49.1887732</v>
      </c>
      <c r="V110" s="6" t="str">
        <f>VLOOKUP(R110,'In-NonTI'!B:C,2,FALSE)</f>
        <v>VIC1</v>
      </c>
      <c r="W110" s="177">
        <f>IF(U110=0,0,U110-(VLOOKUP(R110,'In-NonTI'!$J$4:$K$7,2,FALSE)*M110))</f>
        <v>-51.782781533333335</v>
      </c>
      <c r="X110" s="178">
        <f>IF(U110=0,0,-U110-((1-VLOOKUP(R110,'In-NonTI'!$J$4:$K$7,2,FALSE))*M110))</f>
        <v>46.263614866666664</v>
      </c>
      <c r="Y110" s="6" t="str">
        <f>VLOOKUP(R110,'In-NonTI'!$B$4:$F$7,5,FALSE)</f>
        <v>V-SA</v>
      </c>
      <c r="Z110" s="6" t="str">
        <f>IF(SUMIFS(U:U,Q:Q,Q110,Y:Y,Y110)&lt;=0,VLOOKUP(R110,'In-NonTI'!$B$4:$H$7,6,FALSE),VLOOKUP(R110,'In-NonTI'!$B$4:$H$7,7,FALSE))</f>
        <v>VIC-SA</v>
      </c>
    </row>
    <row r="111" spans="2:26">
      <c r="B111" s="1">
        <v>46261.125</v>
      </c>
      <c r="C111">
        <v>36</v>
      </c>
      <c r="D111" t="s">
        <v>51</v>
      </c>
      <c r="E111">
        <v>5.67</v>
      </c>
      <c r="G111" s="1">
        <v>46261.09375</v>
      </c>
      <c r="H111">
        <v>27</v>
      </c>
      <c r="I111" t="s">
        <v>50</v>
      </c>
      <c r="J111">
        <v>0</v>
      </c>
      <c r="K111">
        <v>80</v>
      </c>
      <c r="L111">
        <v>7.61</v>
      </c>
      <c r="M111" s="183">
        <f t="shared" si="2"/>
        <v>0.63416666666666666</v>
      </c>
      <c r="O111">
        <v>11658</v>
      </c>
      <c r="P111" s="5">
        <v>46261</v>
      </c>
      <c r="Q111">
        <v>27</v>
      </c>
      <c r="R111" t="s">
        <v>50</v>
      </c>
      <c r="S111">
        <v>4.4104979999999996</v>
      </c>
      <c r="T111">
        <v>0</v>
      </c>
      <c r="U111" s="183">
        <f t="shared" si="3"/>
        <v>4.4104979999999996</v>
      </c>
      <c r="V111" s="6" t="str">
        <f>VLOOKUP(R111,'In-NonTI'!B:C,2,FALSE)</f>
        <v>VIC1</v>
      </c>
      <c r="W111" s="177">
        <f>IF(U111=0,0,U111-(VLOOKUP(R111,'In-NonTI'!$J$4:$K$7,2,FALSE)*M111))</f>
        <v>3.8460896666666664</v>
      </c>
      <c r="X111" s="178">
        <f>IF(U111=0,0,-U111-((1-VLOOKUP(R111,'In-NonTI'!$J$4:$K$7,2,FALSE))*M111))</f>
        <v>-4.4802563333333332</v>
      </c>
      <c r="Y111" s="6" t="str">
        <f>VLOOKUP(R111,'In-NonTI'!$B$4:$F$7,5,FALSE)</f>
        <v>V-SA</v>
      </c>
      <c r="Z111" s="6" t="str">
        <f>IF(SUMIFS(U:U,Q:Q,Q111,Y:Y,Y111)&lt;=0,VLOOKUP(R111,'In-NonTI'!$B$4:$H$7,6,FALSE),VLOOKUP(R111,'In-NonTI'!$B$4:$H$7,7,FALSE))</f>
        <v>VIC-SA</v>
      </c>
    </row>
    <row r="112" spans="2:26">
      <c r="B112" s="1">
        <v>46261.128472222219</v>
      </c>
      <c r="C112">
        <v>37</v>
      </c>
      <c r="D112" t="s">
        <v>58</v>
      </c>
      <c r="E112">
        <v>-8.8800000000000008</v>
      </c>
      <c r="G112" s="1">
        <v>46261.097222222219</v>
      </c>
      <c r="H112">
        <v>28</v>
      </c>
      <c r="I112" t="s">
        <v>57</v>
      </c>
      <c r="J112">
        <v>7.64</v>
      </c>
      <c r="K112">
        <v>48.66</v>
      </c>
      <c r="L112">
        <v>5.87</v>
      </c>
      <c r="M112" s="183">
        <f t="shared" si="2"/>
        <v>0.48916666666666669</v>
      </c>
      <c r="O112">
        <v>11658</v>
      </c>
      <c r="P112" s="5">
        <v>46261</v>
      </c>
      <c r="Q112">
        <v>28</v>
      </c>
      <c r="R112" t="s">
        <v>57</v>
      </c>
      <c r="S112">
        <v>0</v>
      </c>
      <c r="T112">
        <v>0.76075219999999999</v>
      </c>
      <c r="U112" s="183">
        <f t="shared" si="3"/>
        <v>-0.76075219999999999</v>
      </c>
      <c r="V112" s="6" t="str">
        <f>VLOOKUP(R112,'In-NonTI'!B:C,2,FALSE)</f>
        <v>NSW1</v>
      </c>
      <c r="W112" s="177">
        <f>IF(U112=0,0,U112-(VLOOKUP(R112,'In-NonTI'!$J$4:$K$7,2,FALSE)*M112))</f>
        <v>-0.9808772</v>
      </c>
      <c r="X112" s="178">
        <f>IF(U112=0,0,-U112-((1-VLOOKUP(R112,'In-NonTI'!$J$4:$K$7,2,FALSE))*M112))</f>
        <v>0.49171053333333331</v>
      </c>
      <c r="Y112" s="6" t="str">
        <f>VLOOKUP(R112,'In-NonTI'!$B$4:$F$7,5,FALSE)</f>
        <v>NSW1-SA1</v>
      </c>
      <c r="Z112" s="6" t="str">
        <f>IF(SUMIFS(U:U,Q:Q,Q112,Y:Y,Y112)&lt;=0,VLOOKUP(R112,'In-NonTI'!$B$4:$H$7,6,FALSE),VLOOKUP(R112,'In-NonTI'!$B$4:$H$7,7,FALSE))</f>
        <v>NSW-SA</v>
      </c>
    </row>
    <row r="113" spans="2:26">
      <c r="B113" s="1">
        <v>46261.128472222219</v>
      </c>
      <c r="C113">
        <v>37</v>
      </c>
      <c r="D113" t="s">
        <v>52</v>
      </c>
      <c r="E113">
        <v>370</v>
      </c>
      <c r="G113" s="1">
        <v>46261.097222222219</v>
      </c>
      <c r="H113">
        <v>28</v>
      </c>
      <c r="I113" t="s">
        <v>60</v>
      </c>
      <c r="J113">
        <v>274.76</v>
      </c>
      <c r="K113">
        <v>-66.209999999999994</v>
      </c>
      <c r="L113">
        <v>1.69</v>
      </c>
      <c r="M113" s="183">
        <f t="shared" si="2"/>
        <v>0.14083333333333334</v>
      </c>
      <c r="O113">
        <v>11658</v>
      </c>
      <c r="P113" s="5">
        <v>46261</v>
      </c>
      <c r="Q113">
        <v>28</v>
      </c>
      <c r="R113" t="s">
        <v>60</v>
      </c>
      <c r="S113">
        <v>6.1551710000000002</v>
      </c>
      <c r="T113">
        <v>43.315745200000002</v>
      </c>
      <c r="U113" s="183">
        <f t="shared" si="3"/>
        <v>-37.160574199999999</v>
      </c>
      <c r="V113" s="6" t="str">
        <f>VLOOKUP(R113,'In-NonTI'!B:C,2,FALSE)</f>
        <v>VIC1</v>
      </c>
      <c r="W113" s="177">
        <f>IF(U113=0,0,U113-(VLOOKUP(R113,'In-NonTI'!$J$4:$K$7,2,FALSE)*M113))</f>
        <v>-37.245074199999998</v>
      </c>
      <c r="X113" s="178">
        <f>IF(U113=0,0,-U113-((1-VLOOKUP(R113,'In-NonTI'!$J$4:$K$7,2,FALSE))*M113))</f>
        <v>37.104240866666665</v>
      </c>
      <c r="Y113" s="6" t="str">
        <f>VLOOKUP(R113,'In-NonTI'!$B$4:$F$7,5,FALSE)</f>
        <v>VIC1-NSW1</v>
      </c>
      <c r="Z113" s="6" t="str">
        <f>IF(SUMIFS(U:U,Q:Q,Q113,Y:Y,Y113)&lt;=0,VLOOKUP(R113,'In-NonTI'!$B$4:$H$7,6,FALSE),VLOOKUP(R113,'In-NonTI'!$B$4:$H$7,7,FALSE))</f>
        <v>VIC-NSW</v>
      </c>
    </row>
    <row r="114" spans="2:26">
      <c r="B114" s="1">
        <v>46261.128472222219</v>
      </c>
      <c r="C114">
        <v>37</v>
      </c>
      <c r="D114" t="s">
        <v>51</v>
      </c>
      <c r="E114">
        <v>5.67</v>
      </c>
      <c r="G114" s="1">
        <v>46261.097222222219</v>
      </c>
      <c r="H114">
        <v>28</v>
      </c>
      <c r="I114" t="s">
        <v>54</v>
      </c>
      <c r="J114">
        <v>419.7</v>
      </c>
      <c r="K114">
        <v>602.66999999999996</v>
      </c>
      <c r="L114">
        <v>65.23</v>
      </c>
      <c r="M114" s="183">
        <f t="shared" si="2"/>
        <v>5.435833333333334</v>
      </c>
      <c r="O114">
        <v>11658</v>
      </c>
      <c r="P114" s="5">
        <v>46261</v>
      </c>
      <c r="Q114">
        <v>28</v>
      </c>
      <c r="R114" t="s">
        <v>54</v>
      </c>
      <c r="S114">
        <v>1.2953999999999999E-3</v>
      </c>
      <c r="T114">
        <v>49.878052400000001</v>
      </c>
      <c r="U114" s="183">
        <f t="shared" si="3"/>
        <v>-49.876757000000005</v>
      </c>
      <c r="V114" s="6" t="str">
        <f>VLOOKUP(R114,'In-NonTI'!B:C,2,FALSE)</f>
        <v>VIC1</v>
      </c>
      <c r="W114" s="177">
        <f>IF(U114=0,0,U114-(VLOOKUP(R114,'In-NonTI'!$J$4:$K$7,2,FALSE)*M114))</f>
        <v>-52.431598666666673</v>
      </c>
      <c r="X114" s="178">
        <f>IF(U114=0,0,-U114-((1-VLOOKUP(R114,'In-NonTI'!$J$4:$K$7,2,FALSE))*M114))</f>
        <v>46.995765333333338</v>
      </c>
      <c r="Y114" s="6" t="str">
        <f>VLOOKUP(R114,'In-NonTI'!$B$4:$F$7,5,FALSE)</f>
        <v>V-SA</v>
      </c>
      <c r="Z114" s="6" t="str">
        <f>IF(SUMIFS(U:U,Q:Q,Q114,Y:Y,Y114)&lt;=0,VLOOKUP(R114,'In-NonTI'!$B$4:$H$7,6,FALSE),VLOOKUP(R114,'In-NonTI'!$B$4:$H$7,7,FALSE))</f>
        <v>VIC-SA</v>
      </c>
    </row>
    <row r="115" spans="2:26">
      <c r="B115" s="1">
        <v>46261.131944444445</v>
      </c>
      <c r="C115">
        <v>38</v>
      </c>
      <c r="D115" t="s">
        <v>58</v>
      </c>
      <c r="E115">
        <v>-8.8800000000000008</v>
      </c>
      <c r="G115" s="1">
        <v>46261.097222222219</v>
      </c>
      <c r="H115">
        <v>28</v>
      </c>
      <c r="I115" t="s">
        <v>50</v>
      </c>
      <c r="J115">
        <v>0</v>
      </c>
      <c r="K115">
        <v>80</v>
      </c>
      <c r="L115">
        <v>7.61</v>
      </c>
      <c r="M115" s="183">
        <f t="shared" si="2"/>
        <v>0.63416666666666666</v>
      </c>
      <c r="O115">
        <v>11658</v>
      </c>
      <c r="P115" s="5">
        <v>46261</v>
      </c>
      <c r="Q115">
        <v>28</v>
      </c>
      <c r="R115" t="s">
        <v>50</v>
      </c>
      <c r="S115">
        <v>4.2789263000000002</v>
      </c>
      <c r="T115">
        <v>0</v>
      </c>
      <c r="U115" s="183">
        <f t="shared" si="3"/>
        <v>4.2789263000000002</v>
      </c>
      <c r="V115" s="6" t="str">
        <f>VLOOKUP(R115,'In-NonTI'!B:C,2,FALSE)</f>
        <v>VIC1</v>
      </c>
      <c r="W115" s="177">
        <f>IF(U115=0,0,U115-(VLOOKUP(R115,'In-NonTI'!$J$4:$K$7,2,FALSE)*M115))</f>
        <v>3.714517966666667</v>
      </c>
      <c r="X115" s="178">
        <f>IF(U115=0,0,-U115-((1-VLOOKUP(R115,'In-NonTI'!$J$4:$K$7,2,FALSE))*M115))</f>
        <v>-4.3486846333333338</v>
      </c>
      <c r="Y115" s="6" t="str">
        <f>VLOOKUP(R115,'In-NonTI'!$B$4:$F$7,5,FALSE)</f>
        <v>V-SA</v>
      </c>
      <c r="Z115" s="6" t="str">
        <f>IF(SUMIFS(U:U,Q:Q,Q115,Y:Y,Y115)&lt;=0,VLOOKUP(R115,'In-NonTI'!$B$4:$H$7,6,FALSE),VLOOKUP(R115,'In-NonTI'!$B$4:$H$7,7,FALSE))</f>
        <v>VIC-SA</v>
      </c>
    </row>
    <row r="116" spans="2:26">
      <c r="B116" s="1">
        <v>46261.131944444445</v>
      </c>
      <c r="C116">
        <v>38</v>
      </c>
      <c r="D116" t="s">
        <v>52</v>
      </c>
      <c r="E116">
        <v>370</v>
      </c>
      <c r="G116" s="1">
        <v>46261.100694444445</v>
      </c>
      <c r="H116">
        <v>29</v>
      </c>
      <c r="I116" t="s">
        <v>57</v>
      </c>
      <c r="J116">
        <v>8.39</v>
      </c>
      <c r="K116">
        <v>47</v>
      </c>
      <c r="L116">
        <v>5.62</v>
      </c>
      <c r="M116" s="183">
        <f t="shared" si="2"/>
        <v>0.46833333333333332</v>
      </c>
      <c r="O116">
        <v>11658</v>
      </c>
      <c r="P116" s="5">
        <v>46261</v>
      </c>
      <c r="Q116">
        <v>29</v>
      </c>
      <c r="R116" t="s">
        <v>57</v>
      </c>
      <c r="S116">
        <v>0</v>
      </c>
      <c r="T116">
        <v>1.5432897999999999</v>
      </c>
      <c r="U116" s="183">
        <f t="shared" si="3"/>
        <v>-1.5432897999999999</v>
      </c>
      <c r="V116" s="6" t="str">
        <f>VLOOKUP(R116,'In-NonTI'!B:C,2,FALSE)</f>
        <v>NSW1</v>
      </c>
      <c r="W116" s="177">
        <f>IF(U116=0,0,U116-(VLOOKUP(R116,'In-NonTI'!$J$4:$K$7,2,FALSE)*M116))</f>
        <v>-1.7540397999999999</v>
      </c>
      <c r="X116" s="178">
        <f>IF(U116=0,0,-U116-((1-VLOOKUP(R116,'In-NonTI'!$J$4:$K$7,2,FALSE))*M116))</f>
        <v>1.2857064666666667</v>
      </c>
      <c r="Y116" s="6" t="str">
        <f>VLOOKUP(R116,'In-NonTI'!$B$4:$F$7,5,FALSE)</f>
        <v>NSW1-SA1</v>
      </c>
      <c r="Z116" s="6" t="str">
        <f>IF(SUMIFS(U:U,Q:Q,Q116,Y:Y,Y116)&lt;=0,VLOOKUP(R116,'In-NonTI'!$B$4:$H$7,6,FALSE),VLOOKUP(R116,'In-NonTI'!$B$4:$H$7,7,FALSE))</f>
        <v>NSW-SA</v>
      </c>
    </row>
    <row r="117" spans="2:26">
      <c r="B117" s="1">
        <v>46261.131944444445</v>
      </c>
      <c r="C117">
        <v>38</v>
      </c>
      <c r="D117" t="s">
        <v>51</v>
      </c>
      <c r="E117">
        <v>5.67</v>
      </c>
      <c r="G117" s="1">
        <v>46261.100694444445</v>
      </c>
      <c r="H117">
        <v>29</v>
      </c>
      <c r="I117" t="s">
        <v>60</v>
      </c>
      <c r="J117">
        <v>292.47000000000003</v>
      </c>
      <c r="K117">
        <v>-66.47</v>
      </c>
      <c r="L117">
        <v>1.68</v>
      </c>
      <c r="M117" s="183">
        <f t="shared" si="2"/>
        <v>0.13999999999999999</v>
      </c>
      <c r="O117">
        <v>11658</v>
      </c>
      <c r="P117" s="5">
        <v>46261</v>
      </c>
      <c r="Q117">
        <v>29</v>
      </c>
      <c r="R117" t="s">
        <v>60</v>
      </c>
      <c r="S117">
        <v>5.7231687999999998</v>
      </c>
      <c r="T117">
        <v>46.115566100000002</v>
      </c>
      <c r="U117" s="183">
        <f t="shared" si="3"/>
        <v>-40.392397299999999</v>
      </c>
      <c r="V117" s="6" t="str">
        <f>VLOOKUP(R117,'In-NonTI'!B:C,2,FALSE)</f>
        <v>VIC1</v>
      </c>
      <c r="W117" s="177">
        <f>IF(U117=0,0,U117-(VLOOKUP(R117,'In-NonTI'!$J$4:$K$7,2,FALSE)*M117))</f>
        <v>-40.476397300000002</v>
      </c>
      <c r="X117" s="178">
        <f>IF(U117=0,0,-U117-((1-VLOOKUP(R117,'In-NonTI'!$J$4:$K$7,2,FALSE))*M117))</f>
        <v>40.336397300000002</v>
      </c>
      <c r="Y117" s="6" t="str">
        <f>VLOOKUP(R117,'In-NonTI'!$B$4:$F$7,5,FALSE)</f>
        <v>VIC1-NSW1</v>
      </c>
      <c r="Z117" s="6" t="str">
        <f>IF(SUMIFS(U:U,Q:Q,Q117,Y:Y,Y117)&lt;=0,VLOOKUP(R117,'In-NonTI'!$B$4:$H$7,6,FALSE),VLOOKUP(R117,'In-NonTI'!$B$4:$H$7,7,FALSE))</f>
        <v>VIC-NSW</v>
      </c>
    </row>
    <row r="118" spans="2:26">
      <c r="B118" s="1">
        <v>46261.135416666664</v>
      </c>
      <c r="C118">
        <v>39</v>
      </c>
      <c r="D118" t="s">
        <v>58</v>
      </c>
      <c r="E118">
        <v>-8.8800000000000008</v>
      </c>
      <c r="G118" s="1">
        <v>46261.100694444445</v>
      </c>
      <c r="H118">
        <v>29</v>
      </c>
      <c r="I118" t="s">
        <v>54</v>
      </c>
      <c r="J118">
        <v>426.4</v>
      </c>
      <c r="K118">
        <v>596.30999999999995</v>
      </c>
      <c r="L118">
        <v>64.25</v>
      </c>
      <c r="M118" s="183">
        <f t="shared" si="2"/>
        <v>5.354166666666667</v>
      </c>
      <c r="O118">
        <v>11658</v>
      </c>
      <c r="P118" s="5">
        <v>46261</v>
      </c>
      <c r="Q118">
        <v>29</v>
      </c>
      <c r="R118" t="s">
        <v>54</v>
      </c>
      <c r="S118">
        <v>0.74167019999999995</v>
      </c>
      <c r="T118">
        <v>45.791165499999998</v>
      </c>
      <c r="U118" s="183">
        <f t="shared" si="3"/>
        <v>-45.049495299999997</v>
      </c>
      <c r="V118" s="6" t="str">
        <f>VLOOKUP(R118,'In-NonTI'!B:C,2,FALSE)</f>
        <v>VIC1</v>
      </c>
      <c r="W118" s="177">
        <f>IF(U118=0,0,U118-(VLOOKUP(R118,'In-NonTI'!$J$4:$K$7,2,FALSE)*M118))</f>
        <v>-47.565953633333329</v>
      </c>
      <c r="X118" s="178">
        <f>IF(U118=0,0,-U118-((1-VLOOKUP(R118,'In-NonTI'!$J$4:$K$7,2,FALSE))*M118))</f>
        <v>42.211786966666665</v>
      </c>
      <c r="Y118" s="6" t="str">
        <f>VLOOKUP(R118,'In-NonTI'!$B$4:$F$7,5,FALSE)</f>
        <v>V-SA</v>
      </c>
      <c r="Z118" s="6" t="str">
        <f>IF(SUMIFS(U:U,Q:Q,Q118,Y:Y,Y118)&lt;=0,VLOOKUP(R118,'In-NonTI'!$B$4:$H$7,6,FALSE),VLOOKUP(R118,'In-NonTI'!$B$4:$H$7,7,FALSE))</f>
        <v>VIC-SA</v>
      </c>
    </row>
    <row r="119" spans="2:26">
      <c r="B119" s="1">
        <v>46261.135416666664</v>
      </c>
      <c r="C119">
        <v>39</v>
      </c>
      <c r="D119" t="s">
        <v>52</v>
      </c>
      <c r="E119">
        <v>367.6</v>
      </c>
      <c r="G119" s="1">
        <v>46261.100694444445</v>
      </c>
      <c r="H119">
        <v>29</v>
      </c>
      <c r="I119" t="s">
        <v>50</v>
      </c>
      <c r="J119">
        <v>0</v>
      </c>
      <c r="K119">
        <v>80</v>
      </c>
      <c r="L119">
        <v>7.61</v>
      </c>
      <c r="M119" s="183">
        <f t="shared" si="2"/>
        <v>0.63416666666666666</v>
      </c>
      <c r="O119">
        <v>11658</v>
      </c>
      <c r="P119" s="5">
        <v>46261</v>
      </c>
      <c r="Q119">
        <v>29</v>
      </c>
      <c r="R119" t="s">
        <v>50</v>
      </c>
      <c r="S119">
        <v>4.1224350999999997</v>
      </c>
      <c r="T119">
        <v>0</v>
      </c>
      <c r="U119" s="183">
        <f t="shared" si="3"/>
        <v>4.1224350999999997</v>
      </c>
      <c r="V119" s="6" t="str">
        <f>VLOOKUP(R119,'In-NonTI'!B:C,2,FALSE)</f>
        <v>VIC1</v>
      </c>
      <c r="W119" s="177">
        <f>IF(U119=0,0,U119-(VLOOKUP(R119,'In-NonTI'!$J$4:$K$7,2,FALSE)*M119))</f>
        <v>3.5580267666666665</v>
      </c>
      <c r="X119" s="178">
        <f>IF(U119=0,0,-U119-((1-VLOOKUP(R119,'In-NonTI'!$J$4:$K$7,2,FALSE))*M119))</f>
        <v>-4.1921934333333333</v>
      </c>
      <c r="Y119" s="6" t="str">
        <f>VLOOKUP(R119,'In-NonTI'!$B$4:$F$7,5,FALSE)</f>
        <v>V-SA</v>
      </c>
      <c r="Z119" s="6" t="str">
        <f>IF(SUMIFS(U:U,Q:Q,Q119,Y:Y,Y119)&lt;=0,VLOOKUP(R119,'In-NonTI'!$B$4:$H$7,6,FALSE),VLOOKUP(R119,'In-NonTI'!$B$4:$H$7,7,FALSE))</f>
        <v>VIC-SA</v>
      </c>
    </row>
    <row r="120" spans="2:26">
      <c r="B120" s="1">
        <v>46261.135416666664</v>
      </c>
      <c r="C120">
        <v>39</v>
      </c>
      <c r="D120" t="s">
        <v>51</v>
      </c>
      <c r="E120">
        <v>5.67</v>
      </c>
      <c r="G120" s="1">
        <v>46261.104166666664</v>
      </c>
      <c r="H120">
        <v>30</v>
      </c>
      <c r="I120" t="s">
        <v>57</v>
      </c>
      <c r="J120">
        <v>14.98</v>
      </c>
      <c r="K120">
        <v>45.37</v>
      </c>
      <c r="L120">
        <v>5.38</v>
      </c>
      <c r="M120" s="183">
        <f t="shared" si="2"/>
        <v>0.44833333333333331</v>
      </c>
      <c r="O120">
        <v>11658</v>
      </c>
      <c r="P120" s="5">
        <v>46261</v>
      </c>
      <c r="Q120">
        <v>30</v>
      </c>
      <c r="R120" t="s">
        <v>57</v>
      </c>
      <c r="S120">
        <v>0</v>
      </c>
      <c r="T120">
        <v>1.9827216000000001</v>
      </c>
      <c r="U120" s="183">
        <f t="shared" si="3"/>
        <v>-1.9827216000000001</v>
      </c>
      <c r="V120" s="6" t="str">
        <f>VLOOKUP(R120,'In-NonTI'!B:C,2,FALSE)</f>
        <v>NSW1</v>
      </c>
      <c r="W120" s="177">
        <f>IF(U120=0,0,U120-(VLOOKUP(R120,'In-NonTI'!$J$4:$K$7,2,FALSE)*M120))</f>
        <v>-2.1844716000000002</v>
      </c>
      <c r="X120" s="178">
        <f>IF(U120=0,0,-U120-((1-VLOOKUP(R120,'In-NonTI'!$J$4:$K$7,2,FALSE))*M120))</f>
        <v>1.7361382666666667</v>
      </c>
      <c r="Y120" s="6" t="str">
        <f>VLOOKUP(R120,'In-NonTI'!$B$4:$F$7,5,FALSE)</f>
        <v>NSW1-SA1</v>
      </c>
      <c r="Z120" s="6" t="str">
        <f>IF(SUMIFS(U:U,Q:Q,Q120,Y:Y,Y120)&lt;=0,VLOOKUP(R120,'In-NonTI'!$B$4:$H$7,6,FALSE),VLOOKUP(R120,'In-NonTI'!$B$4:$H$7,7,FALSE))</f>
        <v>NSW-SA</v>
      </c>
    </row>
    <row r="121" spans="2:26">
      <c r="B121" s="1">
        <v>46261.138888888891</v>
      </c>
      <c r="C121">
        <v>40</v>
      </c>
      <c r="D121" t="s">
        <v>58</v>
      </c>
      <c r="E121">
        <v>-8.89</v>
      </c>
      <c r="G121" s="1">
        <v>46261.104166666664</v>
      </c>
      <c r="H121">
        <v>30</v>
      </c>
      <c r="I121" t="s">
        <v>60</v>
      </c>
      <c r="J121">
        <v>253.46</v>
      </c>
      <c r="K121">
        <v>-69.36</v>
      </c>
      <c r="L121">
        <v>1.75</v>
      </c>
      <c r="M121" s="183">
        <f t="shared" si="2"/>
        <v>0.14583333333333334</v>
      </c>
      <c r="O121">
        <v>11658</v>
      </c>
      <c r="P121" s="5">
        <v>46261</v>
      </c>
      <c r="Q121">
        <v>30</v>
      </c>
      <c r="R121" t="s">
        <v>60</v>
      </c>
      <c r="S121">
        <v>5.6921132999999999</v>
      </c>
      <c r="T121">
        <v>48.792808999999998</v>
      </c>
      <c r="U121" s="183">
        <f t="shared" si="3"/>
        <v>-43.100695699999996</v>
      </c>
      <c r="V121" s="6" t="str">
        <f>VLOOKUP(R121,'In-NonTI'!B:C,2,FALSE)</f>
        <v>VIC1</v>
      </c>
      <c r="W121" s="177">
        <f>IF(U121=0,0,U121-(VLOOKUP(R121,'In-NonTI'!$J$4:$K$7,2,FALSE)*M121))</f>
        <v>-43.188195699999994</v>
      </c>
      <c r="X121" s="178">
        <f>IF(U121=0,0,-U121-((1-VLOOKUP(R121,'In-NonTI'!$J$4:$K$7,2,FALSE))*M121))</f>
        <v>43.042362366666666</v>
      </c>
      <c r="Y121" s="6" t="str">
        <f>VLOOKUP(R121,'In-NonTI'!$B$4:$F$7,5,FALSE)</f>
        <v>VIC1-NSW1</v>
      </c>
      <c r="Z121" s="6" t="str">
        <f>IF(SUMIFS(U:U,Q:Q,Q121,Y:Y,Y121)&lt;=0,VLOOKUP(R121,'In-NonTI'!$B$4:$H$7,6,FALSE),VLOOKUP(R121,'In-NonTI'!$B$4:$H$7,7,FALSE))</f>
        <v>VIC-NSW</v>
      </c>
    </row>
    <row r="122" spans="2:26">
      <c r="B122" s="1">
        <v>46261.138888888891</v>
      </c>
      <c r="C122">
        <v>40</v>
      </c>
      <c r="D122" t="s">
        <v>52</v>
      </c>
      <c r="E122">
        <v>369.65</v>
      </c>
      <c r="G122" s="1">
        <v>46261.104166666664</v>
      </c>
      <c r="H122">
        <v>30</v>
      </c>
      <c r="I122" t="s">
        <v>54</v>
      </c>
      <c r="J122">
        <v>442.03</v>
      </c>
      <c r="K122">
        <v>589.79</v>
      </c>
      <c r="L122">
        <v>63.23</v>
      </c>
      <c r="M122" s="183">
        <f t="shared" si="2"/>
        <v>5.2691666666666661</v>
      </c>
      <c r="O122">
        <v>11658</v>
      </c>
      <c r="P122" s="5">
        <v>46261</v>
      </c>
      <c r="Q122">
        <v>30</v>
      </c>
      <c r="R122" t="s">
        <v>54</v>
      </c>
      <c r="S122">
        <v>0.79459970000000002</v>
      </c>
      <c r="T122">
        <v>45.424514700000003</v>
      </c>
      <c r="U122" s="183">
        <f t="shared" si="3"/>
        <v>-44.629915000000004</v>
      </c>
      <c r="V122" s="6" t="str">
        <f>VLOOKUP(R122,'In-NonTI'!B:C,2,FALSE)</f>
        <v>VIC1</v>
      </c>
      <c r="W122" s="177">
        <f>IF(U122=0,0,U122-(VLOOKUP(R122,'In-NonTI'!$J$4:$K$7,2,FALSE)*M122))</f>
        <v>-47.106423333333339</v>
      </c>
      <c r="X122" s="178">
        <f>IF(U122=0,0,-U122-((1-VLOOKUP(R122,'In-NonTI'!$J$4:$K$7,2,FALSE))*M122))</f>
        <v>41.837256666666669</v>
      </c>
      <c r="Y122" s="6" t="str">
        <f>VLOOKUP(R122,'In-NonTI'!$B$4:$F$7,5,FALSE)</f>
        <v>V-SA</v>
      </c>
      <c r="Z122" s="6" t="str">
        <f>IF(SUMIFS(U:U,Q:Q,Q122,Y:Y,Y122)&lt;=0,VLOOKUP(R122,'In-NonTI'!$B$4:$H$7,6,FALSE),VLOOKUP(R122,'In-NonTI'!$B$4:$H$7,7,FALSE))</f>
        <v>VIC-SA</v>
      </c>
    </row>
    <row r="123" spans="2:26">
      <c r="B123" s="1">
        <v>46261.138888888891</v>
      </c>
      <c r="C123">
        <v>40</v>
      </c>
      <c r="D123" t="s">
        <v>51</v>
      </c>
      <c r="E123">
        <v>5.67</v>
      </c>
      <c r="G123" s="1">
        <v>46261.104166666664</v>
      </c>
      <c r="H123">
        <v>30</v>
      </c>
      <c r="I123" t="s">
        <v>50</v>
      </c>
      <c r="J123">
        <v>0</v>
      </c>
      <c r="K123">
        <v>80</v>
      </c>
      <c r="L123">
        <v>7.61</v>
      </c>
      <c r="M123" s="183">
        <f t="shared" si="2"/>
        <v>0.63416666666666666</v>
      </c>
      <c r="O123">
        <v>11658</v>
      </c>
      <c r="P123" s="5">
        <v>46261</v>
      </c>
      <c r="Q123">
        <v>30</v>
      </c>
      <c r="R123" t="s">
        <v>50</v>
      </c>
      <c r="S123">
        <v>4.0248081999999998</v>
      </c>
      <c r="T123">
        <v>0</v>
      </c>
      <c r="U123" s="183">
        <f t="shared" si="3"/>
        <v>4.0248081999999998</v>
      </c>
      <c r="V123" s="6" t="str">
        <f>VLOOKUP(R123,'In-NonTI'!B:C,2,FALSE)</f>
        <v>VIC1</v>
      </c>
      <c r="W123" s="177">
        <f>IF(U123=0,0,U123-(VLOOKUP(R123,'In-NonTI'!$J$4:$K$7,2,FALSE)*M123))</f>
        <v>3.4603998666666667</v>
      </c>
      <c r="X123" s="178">
        <f>IF(U123=0,0,-U123-((1-VLOOKUP(R123,'In-NonTI'!$J$4:$K$7,2,FALSE))*M123))</f>
        <v>-4.0945665333333334</v>
      </c>
      <c r="Y123" s="6" t="str">
        <f>VLOOKUP(R123,'In-NonTI'!$B$4:$F$7,5,FALSE)</f>
        <v>V-SA</v>
      </c>
      <c r="Z123" s="6" t="str">
        <f>IF(SUMIFS(U:U,Q:Q,Q123,Y:Y,Y123)&lt;=0,VLOOKUP(R123,'In-NonTI'!$B$4:$H$7,6,FALSE),VLOOKUP(R123,'In-NonTI'!$B$4:$H$7,7,FALSE))</f>
        <v>VIC-SA</v>
      </c>
    </row>
    <row r="124" spans="2:26">
      <c r="B124" s="1">
        <v>46261.142361111109</v>
      </c>
      <c r="C124">
        <v>41</v>
      </c>
      <c r="D124" t="s">
        <v>58</v>
      </c>
      <c r="E124">
        <v>-8.89</v>
      </c>
      <c r="G124" s="1">
        <v>46261.107638888891</v>
      </c>
      <c r="H124">
        <v>31</v>
      </c>
      <c r="I124" t="s">
        <v>57</v>
      </c>
      <c r="J124">
        <v>31.39</v>
      </c>
      <c r="K124">
        <v>47.19</v>
      </c>
      <c r="L124">
        <v>5.59</v>
      </c>
      <c r="M124" s="183">
        <f t="shared" si="2"/>
        <v>0.46583333333333332</v>
      </c>
      <c r="O124">
        <v>11658</v>
      </c>
      <c r="P124" s="5">
        <v>46261</v>
      </c>
      <c r="Q124">
        <v>31</v>
      </c>
      <c r="R124" t="s">
        <v>57</v>
      </c>
      <c r="S124">
        <v>0</v>
      </c>
      <c r="T124">
        <v>2.9764406000000001</v>
      </c>
      <c r="U124" s="183">
        <f t="shared" si="3"/>
        <v>-2.9764406000000001</v>
      </c>
      <c r="V124" s="6" t="str">
        <f>VLOOKUP(R124,'In-NonTI'!B:C,2,FALSE)</f>
        <v>NSW1</v>
      </c>
      <c r="W124" s="177">
        <f>IF(U124=0,0,U124-(VLOOKUP(R124,'In-NonTI'!$J$4:$K$7,2,FALSE)*M124))</f>
        <v>-3.1860656000000001</v>
      </c>
      <c r="X124" s="178">
        <f>IF(U124=0,0,-U124-((1-VLOOKUP(R124,'In-NonTI'!$J$4:$K$7,2,FALSE))*M124))</f>
        <v>2.7202322666666667</v>
      </c>
      <c r="Y124" s="6" t="str">
        <f>VLOOKUP(R124,'In-NonTI'!$B$4:$F$7,5,FALSE)</f>
        <v>NSW1-SA1</v>
      </c>
      <c r="Z124" s="6" t="str">
        <f>IF(SUMIFS(U:U,Q:Q,Q124,Y:Y,Y124)&lt;=0,VLOOKUP(R124,'In-NonTI'!$B$4:$H$7,6,FALSE),VLOOKUP(R124,'In-NonTI'!$B$4:$H$7,7,FALSE))</f>
        <v>NSW-SA</v>
      </c>
    </row>
    <row r="125" spans="2:26">
      <c r="B125" s="1">
        <v>46261.142361111109</v>
      </c>
      <c r="C125">
        <v>41</v>
      </c>
      <c r="D125" t="s">
        <v>52</v>
      </c>
      <c r="E125">
        <v>369.37</v>
      </c>
      <c r="G125" s="1">
        <v>46261.107638888891</v>
      </c>
      <c r="H125">
        <v>31</v>
      </c>
      <c r="I125" t="s">
        <v>60</v>
      </c>
      <c r="J125">
        <v>-14.16</v>
      </c>
      <c r="K125">
        <v>-73.12</v>
      </c>
      <c r="L125">
        <v>1.85</v>
      </c>
      <c r="M125" s="183">
        <f t="shared" si="2"/>
        <v>0.15416666666666667</v>
      </c>
      <c r="O125">
        <v>11658</v>
      </c>
      <c r="P125" s="5">
        <v>46261</v>
      </c>
      <c r="Q125">
        <v>31</v>
      </c>
      <c r="R125" t="s">
        <v>60</v>
      </c>
      <c r="S125">
        <v>5.6903075999999997</v>
      </c>
      <c r="T125">
        <v>49.940519100000003</v>
      </c>
      <c r="U125" s="183">
        <f t="shared" si="3"/>
        <v>-44.250211500000006</v>
      </c>
      <c r="V125" s="6" t="str">
        <f>VLOOKUP(R125,'In-NonTI'!B:C,2,FALSE)</f>
        <v>VIC1</v>
      </c>
      <c r="W125" s="177">
        <f>IF(U125=0,0,U125-(VLOOKUP(R125,'In-NonTI'!$J$4:$K$7,2,FALSE)*M125))</f>
        <v>-44.342711500000007</v>
      </c>
      <c r="X125" s="178">
        <f>IF(U125=0,0,-U125-((1-VLOOKUP(R125,'In-NonTI'!$J$4:$K$7,2,FALSE))*M125))</f>
        <v>44.188544833333339</v>
      </c>
      <c r="Y125" s="6" t="str">
        <f>VLOOKUP(R125,'In-NonTI'!$B$4:$F$7,5,FALSE)</f>
        <v>VIC1-NSW1</v>
      </c>
      <c r="Z125" s="6" t="str">
        <f>IF(SUMIFS(U:U,Q:Q,Q125,Y:Y,Y125)&lt;=0,VLOOKUP(R125,'In-NonTI'!$B$4:$H$7,6,FALSE),VLOOKUP(R125,'In-NonTI'!$B$4:$H$7,7,FALSE))</f>
        <v>VIC-NSW</v>
      </c>
    </row>
    <row r="126" spans="2:26">
      <c r="B126" s="1">
        <v>46261.142361111109</v>
      </c>
      <c r="C126">
        <v>41</v>
      </c>
      <c r="D126" t="s">
        <v>51</v>
      </c>
      <c r="E126">
        <v>5.67</v>
      </c>
      <c r="G126" s="1">
        <v>46261.107638888891</v>
      </c>
      <c r="H126">
        <v>31</v>
      </c>
      <c r="I126" t="s">
        <v>54</v>
      </c>
      <c r="J126">
        <v>408.54</v>
      </c>
      <c r="K126">
        <v>596.36</v>
      </c>
      <c r="L126">
        <v>64.55</v>
      </c>
      <c r="M126" s="183">
        <f t="shared" si="2"/>
        <v>5.3791666666666664</v>
      </c>
      <c r="O126">
        <v>11658</v>
      </c>
      <c r="P126" s="5">
        <v>46261</v>
      </c>
      <c r="Q126">
        <v>31</v>
      </c>
      <c r="R126" t="s">
        <v>54</v>
      </c>
      <c r="S126">
        <v>0.80314039999999998</v>
      </c>
      <c r="T126">
        <v>45.538082000000003</v>
      </c>
      <c r="U126" s="183">
        <f t="shared" si="3"/>
        <v>-44.734941600000006</v>
      </c>
      <c r="V126" s="6" t="str">
        <f>VLOOKUP(R126,'In-NonTI'!B:C,2,FALSE)</f>
        <v>VIC1</v>
      </c>
      <c r="W126" s="177">
        <f>IF(U126=0,0,U126-(VLOOKUP(R126,'In-NonTI'!$J$4:$K$7,2,FALSE)*M126))</f>
        <v>-47.263149933333338</v>
      </c>
      <c r="X126" s="178">
        <f>IF(U126=0,0,-U126-((1-VLOOKUP(R126,'In-NonTI'!$J$4:$K$7,2,FALSE))*M126))</f>
        <v>41.883983266666675</v>
      </c>
      <c r="Y126" s="6" t="str">
        <f>VLOOKUP(R126,'In-NonTI'!$B$4:$F$7,5,FALSE)</f>
        <v>V-SA</v>
      </c>
      <c r="Z126" s="6" t="str">
        <f>IF(SUMIFS(U:U,Q:Q,Q126,Y:Y,Y126)&lt;=0,VLOOKUP(R126,'In-NonTI'!$B$4:$H$7,6,FALSE),VLOOKUP(R126,'In-NonTI'!$B$4:$H$7,7,FALSE))</f>
        <v>VIC-SA</v>
      </c>
    </row>
    <row r="127" spans="2:26">
      <c r="B127" s="1">
        <v>46261.145833333336</v>
      </c>
      <c r="C127">
        <v>42</v>
      </c>
      <c r="D127" t="s">
        <v>58</v>
      </c>
      <c r="E127">
        <v>-8.89</v>
      </c>
      <c r="G127" s="1">
        <v>46261.107638888891</v>
      </c>
      <c r="H127">
        <v>31</v>
      </c>
      <c r="I127" t="s">
        <v>50</v>
      </c>
      <c r="J127">
        <v>0</v>
      </c>
      <c r="K127">
        <v>80</v>
      </c>
      <c r="L127">
        <v>7.61</v>
      </c>
      <c r="M127" s="183">
        <f t="shared" si="2"/>
        <v>0.63416666666666666</v>
      </c>
      <c r="O127">
        <v>11658</v>
      </c>
      <c r="P127" s="5">
        <v>46261</v>
      </c>
      <c r="Q127">
        <v>31</v>
      </c>
      <c r="R127" t="s">
        <v>50</v>
      </c>
      <c r="S127">
        <v>4.0150072000000003</v>
      </c>
      <c r="T127">
        <v>0</v>
      </c>
      <c r="U127" s="183">
        <f t="shared" si="3"/>
        <v>4.0150072000000003</v>
      </c>
      <c r="V127" s="6" t="str">
        <f>VLOOKUP(R127,'In-NonTI'!B:C,2,FALSE)</f>
        <v>VIC1</v>
      </c>
      <c r="W127" s="177">
        <f>IF(U127=0,0,U127-(VLOOKUP(R127,'In-NonTI'!$J$4:$K$7,2,FALSE)*M127))</f>
        <v>3.4505988666666672</v>
      </c>
      <c r="X127" s="178">
        <f>IF(U127=0,0,-U127-((1-VLOOKUP(R127,'In-NonTI'!$J$4:$K$7,2,FALSE))*M127))</f>
        <v>-4.0847655333333339</v>
      </c>
      <c r="Y127" s="6" t="str">
        <f>VLOOKUP(R127,'In-NonTI'!$B$4:$F$7,5,FALSE)</f>
        <v>V-SA</v>
      </c>
      <c r="Z127" s="6" t="str">
        <f>IF(SUMIFS(U:U,Q:Q,Q127,Y:Y,Y127)&lt;=0,VLOOKUP(R127,'In-NonTI'!$B$4:$H$7,6,FALSE),VLOOKUP(R127,'In-NonTI'!$B$4:$H$7,7,FALSE))</f>
        <v>VIC-SA</v>
      </c>
    </row>
    <row r="128" spans="2:26">
      <c r="B128" s="1">
        <v>46261.145833333336</v>
      </c>
      <c r="C128">
        <v>42</v>
      </c>
      <c r="D128" t="s">
        <v>52</v>
      </c>
      <c r="E128">
        <v>369.37</v>
      </c>
      <c r="G128" s="1">
        <v>46261.111111111109</v>
      </c>
      <c r="H128">
        <v>32</v>
      </c>
      <c r="I128" t="s">
        <v>57</v>
      </c>
      <c r="J128">
        <v>31.34</v>
      </c>
      <c r="K128">
        <v>43.88</v>
      </c>
      <c r="L128">
        <v>5.18</v>
      </c>
      <c r="M128" s="183">
        <f t="shared" si="2"/>
        <v>0.43166666666666664</v>
      </c>
      <c r="O128">
        <v>11658</v>
      </c>
      <c r="P128" s="5">
        <v>46261</v>
      </c>
      <c r="Q128">
        <v>32</v>
      </c>
      <c r="R128" t="s">
        <v>57</v>
      </c>
      <c r="S128">
        <v>0</v>
      </c>
      <c r="T128">
        <v>2.7647194000000002</v>
      </c>
      <c r="U128" s="183">
        <f t="shared" si="3"/>
        <v>-2.7647194000000002</v>
      </c>
      <c r="V128" s="6" t="str">
        <f>VLOOKUP(R128,'In-NonTI'!B:C,2,FALSE)</f>
        <v>NSW1</v>
      </c>
      <c r="W128" s="177">
        <f>IF(U128=0,0,U128-(VLOOKUP(R128,'In-NonTI'!$J$4:$K$7,2,FALSE)*M128))</f>
        <v>-2.9589694</v>
      </c>
      <c r="X128" s="178">
        <f>IF(U128=0,0,-U128-((1-VLOOKUP(R128,'In-NonTI'!$J$4:$K$7,2,FALSE))*M128))</f>
        <v>2.5273027333333333</v>
      </c>
      <c r="Y128" s="6" t="str">
        <f>VLOOKUP(R128,'In-NonTI'!$B$4:$F$7,5,FALSE)</f>
        <v>NSW1-SA1</v>
      </c>
      <c r="Z128" s="6" t="str">
        <f>IF(SUMIFS(U:U,Q:Q,Q128,Y:Y,Y128)&lt;=0,VLOOKUP(R128,'In-NonTI'!$B$4:$H$7,6,FALSE),VLOOKUP(R128,'In-NonTI'!$B$4:$H$7,7,FALSE))</f>
        <v>NSW-SA</v>
      </c>
    </row>
    <row r="129" spans="2:26">
      <c r="B129" s="1">
        <v>46261.145833333336</v>
      </c>
      <c r="C129">
        <v>42</v>
      </c>
      <c r="D129" t="s">
        <v>51</v>
      </c>
      <c r="E129">
        <v>5.67</v>
      </c>
      <c r="G129" s="1">
        <v>46261.111111111109</v>
      </c>
      <c r="H129">
        <v>32</v>
      </c>
      <c r="I129" t="s">
        <v>60</v>
      </c>
      <c r="J129">
        <v>174.93</v>
      </c>
      <c r="K129">
        <v>-73.459999999999994</v>
      </c>
      <c r="L129">
        <v>1.86</v>
      </c>
      <c r="M129" s="183">
        <f t="shared" si="2"/>
        <v>0.155</v>
      </c>
      <c r="O129">
        <v>11658</v>
      </c>
      <c r="P129" s="5">
        <v>46261</v>
      </c>
      <c r="Q129">
        <v>32</v>
      </c>
      <c r="R129" t="s">
        <v>60</v>
      </c>
      <c r="S129">
        <v>5.7143125000000001</v>
      </c>
      <c r="T129">
        <v>46.158269900000001</v>
      </c>
      <c r="U129" s="183">
        <f t="shared" si="3"/>
        <v>-40.443957400000002</v>
      </c>
      <c r="V129" s="6" t="str">
        <f>VLOOKUP(R129,'In-NonTI'!B:C,2,FALSE)</f>
        <v>VIC1</v>
      </c>
      <c r="W129" s="177">
        <f>IF(U129=0,0,U129-(VLOOKUP(R129,'In-NonTI'!$J$4:$K$7,2,FALSE)*M129))</f>
        <v>-40.536957400000006</v>
      </c>
      <c r="X129" s="178">
        <f>IF(U129=0,0,-U129-((1-VLOOKUP(R129,'In-NonTI'!$J$4:$K$7,2,FALSE))*M129))</f>
        <v>40.381957400000005</v>
      </c>
      <c r="Y129" s="6" t="str">
        <f>VLOOKUP(R129,'In-NonTI'!$B$4:$F$7,5,FALSE)</f>
        <v>VIC1-NSW1</v>
      </c>
      <c r="Z129" s="6" t="str">
        <f>IF(SUMIFS(U:U,Q:Q,Q129,Y:Y,Y129)&lt;=0,VLOOKUP(R129,'In-NonTI'!$B$4:$H$7,6,FALSE),VLOOKUP(R129,'In-NonTI'!$B$4:$H$7,7,FALSE))</f>
        <v>VIC-NSW</v>
      </c>
    </row>
    <row r="130" spans="2:26">
      <c r="B130" s="1">
        <v>46261.149305555555</v>
      </c>
      <c r="C130">
        <v>43</v>
      </c>
      <c r="D130" t="s">
        <v>58</v>
      </c>
      <c r="E130">
        <v>-8.89</v>
      </c>
      <c r="G130" s="1">
        <v>46261.111111111109</v>
      </c>
      <c r="H130">
        <v>32</v>
      </c>
      <c r="I130" t="s">
        <v>54</v>
      </c>
      <c r="J130">
        <v>471.05</v>
      </c>
      <c r="K130">
        <v>583.33000000000004</v>
      </c>
      <c r="L130">
        <v>62.17</v>
      </c>
      <c r="M130" s="183">
        <f t="shared" si="2"/>
        <v>5.1808333333333332</v>
      </c>
      <c r="O130">
        <v>11658</v>
      </c>
      <c r="P130" s="5">
        <v>46261</v>
      </c>
      <c r="Q130">
        <v>32</v>
      </c>
      <c r="R130" t="s">
        <v>54</v>
      </c>
      <c r="S130">
        <v>0.42522130000000002</v>
      </c>
      <c r="T130">
        <v>46.159618199999997</v>
      </c>
      <c r="U130" s="183">
        <f t="shared" si="3"/>
        <v>-45.7343969</v>
      </c>
      <c r="V130" s="6" t="str">
        <f>VLOOKUP(R130,'In-NonTI'!B:C,2,FALSE)</f>
        <v>VIC1</v>
      </c>
      <c r="W130" s="177">
        <f>IF(U130=0,0,U130-(VLOOKUP(R130,'In-NonTI'!$J$4:$K$7,2,FALSE)*M130))</f>
        <v>-48.169388566666669</v>
      </c>
      <c r="X130" s="178">
        <f>IF(U130=0,0,-U130-((1-VLOOKUP(R130,'In-NonTI'!$J$4:$K$7,2,FALSE))*M130))</f>
        <v>42.988555233333337</v>
      </c>
      <c r="Y130" s="6" t="str">
        <f>VLOOKUP(R130,'In-NonTI'!$B$4:$F$7,5,FALSE)</f>
        <v>V-SA</v>
      </c>
      <c r="Z130" s="6" t="str">
        <f>IF(SUMIFS(U:U,Q:Q,Q130,Y:Y,Y130)&lt;=0,VLOOKUP(R130,'In-NonTI'!$B$4:$H$7,6,FALSE),VLOOKUP(R130,'In-NonTI'!$B$4:$H$7,7,FALSE))</f>
        <v>VIC-SA</v>
      </c>
    </row>
    <row r="131" spans="2:26">
      <c r="B131" s="1">
        <v>46261.149305555555</v>
      </c>
      <c r="C131">
        <v>43</v>
      </c>
      <c r="D131" t="s">
        <v>52</v>
      </c>
      <c r="E131">
        <v>369.37</v>
      </c>
      <c r="G131" s="1">
        <v>46261.111111111109</v>
      </c>
      <c r="H131">
        <v>32</v>
      </c>
      <c r="I131" t="s">
        <v>50</v>
      </c>
      <c r="J131">
        <v>0</v>
      </c>
      <c r="K131">
        <v>80</v>
      </c>
      <c r="L131">
        <v>7.61</v>
      </c>
      <c r="M131" s="183">
        <f t="shared" si="2"/>
        <v>0.63416666666666666</v>
      </c>
      <c r="O131">
        <v>11658</v>
      </c>
      <c r="P131" s="5">
        <v>46261</v>
      </c>
      <c r="Q131">
        <v>32</v>
      </c>
      <c r="R131" t="s">
        <v>50</v>
      </c>
      <c r="S131">
        <v>3.9380221</v>
      </c>
      <c r="T131">
        <v>0</v>
      </c>
      <c r="U131" s="183">
        <f t="shared" si="3"/>
        <v>3.9380221</v>
      </c>
      <c r="V131" s="6" t="str">
        <f>VLOOKUP(R131,'In-NonTI'!B:C,2,FALSE)</f>
        <v>VIC1</v>
      </c>
      <c r="W131" s="177">
        <f>IF(U131=0,0,U131-(VLOOKUP(R131,'In-NonTI'!$J$4:$K$7,2,FALSE)*M131))</f>
        <v>3.3736137666666668</v>
      </c>
      <c r="X131" s="178">
        <f>IF(U131=0,0,-U131-((1-VLOOKUP(R131,'In-NonTI'!$J$4:$K$7,2,FALSE))*M131))</f>
        <v>-4.0077804333333331</v>
      </c>
      <c r="Y131" s="6" t="str">
        <f>VLOOKUP(R131,'In-NonTI'!$B$4:$F$7,5,FALSE)</f>
        <v>V-SA</v>
      </c>
      <c r="Z131" s="6" t="str">
        <f>IF(SUMIFS(U:U,Q:Q,Q131,Y:Y,Y131)&lt;=0,VLOOKUP(R131,'In-NonTI'!$B$4:$H$7,6,FALSE),VLOOKUP(R131,'In-NonTI'!$B$4:$H$7,7,FALSE))</f>
        <v>VIC-SA</v>
      </c>
    </row>
    <row r="132" spans="2:26">
      <c r="B132" s="1">
        <v>46261.149305555555</v>
      </c>
      <c r="C132">
        <v>43</v>
      </c>
      <c r="D132" t="s">
        <v>51</v>
      </c>
      <c r="E132">
        <v>5.67</v>
      </c>
      <c r="G132" s="1">
        <v>46261.114583333336</v>
      </c>
      <c r="H132">
        <v>33</v>
      </c>
      <c r="I132" t="s">
        <v>57</v>
      </c>
      <c r="J132">
        <v>27.44</v>
      </c>
      <c r="K132">
        <v>41.45</v>
      </c>
      <c r="L132">
        <v>4.84</v>
      </c>
      <c r="M132" s="183">
        <f t="shared" si="2"/>
        <v>0.40333333333333332</v>
      </c>
      <c r="O132">
        <v>11658</v>
      </c>
      <c r="P132" s="5">
        <v>46261</v>
      </c>
      <c r="Q132">
        <v>33</v>
      </c>
      <c r="R132" t="s">
        <v>57</v>
      </c>
      <c r="S132">
        <v>0</v>
      </c>
      <c r="T132">
        <v>2.9644173999999999</v>
      </c>
      <c r="U132" s="183">
        <f t="shared" si="3"/>
        <v>-2.9644173999999999</v>
      </c>
      <c r="V132" s="6" t="str">
        <f>VLOOKUP(R132,'In-NonTI'!B:C,2,FALSE)</f>
        <v>NSW1</v>
      </c>
      <c r="W132" s="177">
        <f>IF(U132=0,0,U132-(VLOOKUP(R132,'In-NonTI'!$J$4:$K$7,2,FALSE)*M132))</f>
        <v>-3.1459174000000001</v>
      </c>
      <c r="X132" s="178">
        <f>IF(U132=0,0,-U132-((1-VLOOKUP(R132,'In-NonTI'!$J$4:$K$7,2,FALSE))*M132))</f>
        <v>2.7425840666666663</v>
      </c>
      <c r="Y132" s="6" t="str">
        <f>VLOOKUP(R132,'In-NonTI'!$B$4:$F$7,5,FALSE)</f>
        <v>NSW1-SA1</v>
      </c>
      <c r="Z132" s="6" t="str">
        <f>IF(SUMIFS(U:U,Q:Q,Q132,Y:Y,Y132)&lt;=0,VLOOKUP(R132,'In-NonTI'!$B$4:$H$7,6,FALSE),VLOOKUP(R132,'In-NonTI'!$B$4:$H$7,7,FALSE))</f>
        <v>NSW-SA</v>
      </c>
    </row>
    <row r="133" spans="2:26">
      <c r="B133" s="1">
        <v>46261.152777777781</v>
      </c>
      <c r="C133">
        <v>44</v>
      </c>
      <c r="D133" t="s">
        <v>58</v>
      </c>
      <c r="E133">
        <v>-8.89</v>
      </c>
      <c r="G133" s="1">
        <v>46261.114583333336</v>
      </c>
      <c r="H133">
        <v>33</v>
      </c>
      <c r="I133" t="s">
        <v>60</v>
      </c>
      <c r="J133">
        <v>174.7</v>
      </c>
      <c r="K133">
        <v>-77.23</v>
      </c>
      <c r="L133">
        <v>1.96</v>
      </c>
      <c r="M133" s="183">
        <f t="shared" ref="M133:M196" si="4">L133/12</f>
        <v>0.16333333333333333</v>
      </c>
      <c r="O133">
        <v>11658</v>
      </c>
      <c r="P133" s="5">
        <v>46261</v>
      </c>
      <c r="Q133">
        <v>33</v>
      </c>
      <c r="R133" t="s">
        <v>60</v>
      </c>
      <c r="S133">
        <v>5.7558179999999997</v>
      </c>
      <c r="T133">
        <v>46.1183385</v>
      </c>
      <c r="U133" s="183">
        <f t="shared" ref="U133:U196" si="5">S133-T133</f>
        <v>-40.362520500000002</v>
      </c>
      <c r="V133" s="6" t="str">
        <f>VLOOKUP(R133,'In-NonTI'!B:C,2,FALSE)</f>
        <v>VIC1</v>
      </c>
      <c r="W133" s="177">
        <f>IF(U133=0,0,U133-(VLOOKUP(R133,'In-NonTI'!$J$4:$K$7,2,FALSE)*M133))</f>
        <v>-40.460520500000001</v>
      </c>
      <c r="X133" s="178">
        <f>IF(U133=0,0,-U133-((1-VLOOKUP(R133,'In-NonTI'!$J$4:$K$7,2,FALSE))*M133))</f>
        <v>40.297187166666667</v>
      </c>
      <c r="Y133" s="6" t="str">
        <f>VLOOKUP(R133,'In-NonTI'!$B$4:$F$7,5,FALSE)</f>
        <v>VIC1-NSW1</v>
      </c>
      <c r="Z133" s="6" t="str">
        <f>IF(SUMIFS(U:U,Q:Q,Q133,Y:Y,Y133)&lt;=0,VLOOKUP(R133,'In-NonTI'!$B$4:$H$7,6,FALSE),VLOOKUP(R133,'In-NonTI'!$B$4:$H$7,7,FALSE))</f>
        <v>VIC-NSW</v>
      </c>
    </row>
    <row r="134" spans="2:26">
      <c r="B134" s="1">
        <v>46261.152777777781</v>
      </c>
      <c r="C134">
        <v>44</v>
      </c>
      <c r="D134" t="s">
        <v>52</v>
      </c>
      <c r="E134">
        <v>360.55</v>
      </c>
      <c r="G134" s="1">
        <v>46261.114583333336</v>
      </c>
      <c r="H134">
        <v>33</v>
      </c>
      <c r="I134" t="s">
        <v>54</v>
      </c>
      <c r="J134">
        <v>458.77</v>
      </c>
      <c r="K134">
        <v>573.73</v>
      </c>
      <c r="L134">
        <v>60.61</v>
      </c>
      <c r="M134" s="183">
        <f t="shared" si="4"/>
        <v>5.0508333333333333</v>
      </c>
      <c r="O134">
        <v>11658</v>
      </c>
      <c r="P134" s="5">
        <v>46261</v>
      </c>
      <c r="Q134">
        <v>33</v>
      </c>
      <c r="R134" t="s">
        <v>54</v>
      </c>
      <c r="S134">
        <v>0.21128230000000001</v>
      </c>
      <c r="T134">
        <v>46.6689948</v>
      </c>
      <c r="U134" s="183">
        <f t="shared" si="5"/>
        <v>-46.4577125</v>
      </c>
      <c r="V134" s="6" t="str">
        <f>VLOOKUP(R134,'In-NonTI'!B:C,2,FALSE)</f>
        <v>VIC1</v>
      </c>
      <c r="W134" s="177">
        <f>IF(U134=0,0,U134-(VLOOKUP(R134,'In-NonTI'!$J$4:$K$7,2,FALSE)*M134))</f>
        <v>-48.831604166666665</v>
      </c>
      <c r="X134" s="178">
        <f>IF(U134=0,0,-U134-((1-VLOOKUP(R134,'In-NonTI'!$J$4:$K$7,2,FALSE))*M134))</f>
        <v>43.780770833333335</v>
      </c>
      <c r="Y134" s="6" t="str">
        <f>VLOOKUP(R134,'In-NonTI'!$B$4:$F$7,5,FALSE)</f>
        <v>V-SA</v>
      </c>
      <c r="Z134" s="6" t="str">
        <f>IF(SUMIFS(U:U,Q:Q,Q134,Y:Y,Y134)&lt;=0,VLOOKUP(R134,'In-NonTI'!$B$4:$H$7,6,FALSE),VLOOKUP(R134,'In-NonTI'!$B$4:$H$7,7,FALSE))</f>
        <v>VIC-SA</v>
      </c>
    </row>
    <row r="135" spans="2:26">
      <c r="B135" s="1">
        <v>46261.152777777781</v>
      </c>
      <c r="C135">
        <v>44</v>
      </c>
      <c r="D135" t="s">
        <v>51</v>
      </c>
      <c r="E135">
        <v>5.67</v>
      </c>
      <c r="G135" s="1">
        <v>46261.114583333336</v>
      </c>
      <c r="H135">
        <v>33</v>
      </c>
      <c r="I135" t="s">
        <v>50</v>
      </c>
      <c r="J135">
        <v>0</v>
      </c>
      <c r="K135">
        <v>80</v>
      </c>
      <c r="L135">
        <v>7.61</v>
      </c>
      <c r="M135" s="183">
        <f t="shared" si="4"/>
        <v>0.63416666666666666</v>
      </c>
      <c r="O135">
        <v>11658</v>
      </c>
      <c r="P135" s="5">
        <v>46261</v>
      </c>
      <c r="Q135">
        <v>33</v>
      </c>
      <c r="R135" t="s">
        <v>50</v>
      </c>
      <c r="S135">
        <v>3.8508273000000002</v>
      </c>
      <c r="T135">
        <v>0</v>
      </c>
      <c r="U135" s="183">
        <f t="shared" si="5"/>
        <v>3.8508273000000002</v>
      </c>
      <c r="V135" s="6" t="str">
        <f>VLOOKUP(R135,'In-NonTI'!B:C,2,FALSE)</f>
        <v>VIC1</v>
      </c>
      <c r="W135" s="177">
        <f>IF(U135=0,0,U135-(VLOOKUP(R135,'In-NonTI'!$J$4:$K$7,2,FALSE)*M135))</f>
        <v>3.286418966666667</v>
      </c>
      <c r="X135" s="178">
        <f>IF(U135=0,0,-U135-((1-VLOOKUP(R135,'In-NonTI'!$J$4:$K$7,2,FALSE))*M135))</f>
        <v>-3.9205856333333333</v>
      </c>
      <c r="Y135" s="6" t="str">
        <f>VLOOKUP(R135,'In-NonTI'!$B$4:$F$7,5,FALSE)</f>
        <v>V-SA</v>
      </c>
      <c r="Z135" s="6" t="str">
        <f>IF(SUMIFS(U:U,Q:Q,Q135,Y:Y,Y135)&lt;=0,VLOOKUP(R135,'In-NonTI'!$B$4:$H$7,6,FALSE),VLOOKUP(R135,'In-NonTI'!$B$4:$H$7,7,FALSE))</f>
        <v>VIC-SA</v>
      </c>
    </row>
    <row r="136" spans="2:26">
      <c r="B136" s="1">
        <v>46261.15625</v>
      </c>
      <c r="C136">
        <v>45</v>
      </c>
      <c r="D136" t="s">
        <v>58</v>
      </c>
      <c r="E136">
        <v>-8.89</v>
      </c>
      <c r="G136" s="1">
        <v>46261.118055555555</v>
      </c>
      <c r="H136">
        <v>34</v>
      </c>
      <c r="I136" t="s">
        <v>57</v>
      </c>
      <c r="J136">
        <v>35.659999999999997</v>
      </c>
      <c r="K136">
        <v>40.340000000000003</v>
      </c>
      <c r="L136">
        <v>4.63</v>
      </c>
      <c r="M136" s="183">
        <f t="shared" si="4"/>
        <v>0.38583333333333331</v>
      </c>
      <c r="O136">
        <v>11658</v>
      </c>
      <c r="P136" s="5">
        <v>46261</v>
      </c>
      <c r="Q136">
        <v>34</v>
      </c>
      <c r="R136" t="s">
        <v>57</v>
      </c>
      <c r="S136">
        <v>0</v>
      </c>
      <c r="T136">
        <v>3.0997802000000001</v>
      </c>
      <c r="U136" s="183">
        <f t="shared" si="5"/>
        <v>-3.0997802000000001</v>
      </c>
      <c r="V136" s="6" t="str">
        <f>VLOOKUP(R136,'In-NonTI'!B:C,2,FALSE)</f>
        <v>NSW1</v>
      </c>
      <c r="W136" s="177">
        <f>IF(U136=0,0,U136-(VLOOKUP(R136,'In-NonTI'!$J$4:$K$7,2,FALSE)*M136))</f>
        <v>-3.2734052</v>
      </c>
      <c r="X136" s="178">
        <f>IF(U136=0,0,-U136-((1-VLOOKUP(R136,'In-NonTI'!$J$4:$K$7,2,FALSE))*M136))</f>
        <v>2.8875718666666668</v>
      </c>
      <c r="Y136" s="6" t="str">
        <f>VLOOKUP(R136,'In-NonTI'!$B$4:$F$7,5,FALSE)</f>
        <v>NSW1-SA1</v>
      </c>
      <c r="Z136" s="6" t="str">
        <f>IF(SUMIFS(U:U,Q:Q,Q136,Y:Y,Y136)&lt;=0,VLOOKUP(R136,'In-NonTI'!$B$4:$H$7,6,FALSE),VLOOKUP(R136,'In-NonTI'!$B$4:$H$7,7,FALSE))</f>
        <v>NSW-SA</v>
      </c>
    </row>
    <row r="137" spans="2:26">
      <c r="B137" s="1">
        <v>46261.15625</v>
      </c>
      <c r="C137">
        <v>45</v>
      </c>
      <c r="D137" t="s">
        <v>52</v>
      </c>
      <c r="E137">
        <v>369.65</v>
      </c>
      <c r="G137" s="1">
        <v>46261.118055555555</v>
      </c>
      <c r="H137">
        <v>34</v>
      </c>
      <c r="I137" t="s">
        <v>60</v>
      </c>
      <c r="J137">
        <v>193.65</v>
      </c>
      <c r="K137">
        <v>-77.05</v>
      </c>
      <c r="L137">
        <v>1.9</v>
      </c>
      <c r="M137" s="183">
        <f t="shared" si="4"/>
        <v>0.15833333333333333</v>
      </c>
      <c r="O137">
        <v>11658</v>
      </c>
      <c r="P137" s="5">
        <v>46261</v>
      </c>
      <c r="Q137">
        <v>34</v>
      </c>
      <c r="R137" t="s">
        <v>60</v>
      </c>
      <c r="S137">
        <v>5.7629682999999998</v>
      </c>
      <c r="T137">
        <v>49.052573600000002</v>
      </c>
      <c r="U137" s="183">
        <f t="shared" si="5"/>
        <v>-43.289605300000005</v>
      </c>
      <c r="V137" s="6" t="str">
        <f>VLOOKUP(R137,'In-NonTI'!B:C,2,FALSE)</f>
        <v>VIC1</v>
      </c>
      <c r="W137" s="177">
        <f>IF(U137=0,0,U137-(VLOOKUP(R137,'In-NonTI'!$J$4:$K$7,2,FALSE)*M137))</f>
        <v>-43.384605300000004</v>
      </c>
      <c r="X137" s="178">
        <f>IF(U137=0,0,-U137-((1-VLOOKUP(R137,'In-NonTI'!$J$4:$K$7,2,FALSE))*M137))</f>
        <v>43.226271966666673</v>
      </c>
      <c r="Y137" s="6" t="str">
        <f>VLOOKUP(R137,'In-NonTI'!$B$4:$F$7,5,FALSE)</f>
        <v>VIC1-NSW1</v>
      </c>
      <c r="Z137" s="6" t="str">
        <f>IF(SUMIFS(U:U,Q:Q,Q137,Y:Y,Y137)&lt;=0,VLOOKUP(R137,'In-NonTI'!$B$4:$H$7,6,FALSE),VLOOKUP(R137,'In-NonTI'!$B$4:$H$7,7,FALSE))</f>
        <v>VIC-NSW</v>
      </c>
    </row>
    <row r="138" spans="2:26">
      <c r="B138" s="1">
        <v>46261.15625</v>
      </c>
      <c r="C138">
        <v>45</v>
      </c>
      <c r="D138" t="s">
        <v>51</v>
      </c>
      <c r="E138">
        <v>5.67</v>
      </c>
      <c r="G138" s="1">
        <v>46261.118055555555</v>
      </c>
      <c r="H138">
        <v>34</v>
      </c>
      <c r="I138" t="s">
        <v>54</v>
      </c>
      <c r="J138">
        <v>485.56</v>
      </c>
      <c r="K138">
        <v>569.44000000000005</v>
      </c>
      <c r="L138">
        <v>60.29</v>
      </c>
      <c r="M138" s="183">
        <f t="shared" si="4"/>
        <v>5.0241666666666669</v>
      </c>
      <c r="O138">
        <v>11658</v>
      </c>
      <c r="P138" s="5">
        <v>46261</v>
      </c>
      <c r="Q138">
        <v>34</v>
      </c>
      <c r="R138" t="s">
        <v>54</v>
      </c>
      <c r="S138">
        <v>0.10356070000000001</v>
      </c>
      <c r="T138">
        <v>47.424013700000003</v>
      </c>
      <c r="U138" s="183">
        <f t="shared" si="5"/>
        <v>-47.320453000000001</v>
      </c>
      <c r="V138" s="6" t="str">
        <f>VLOOKUP(R138,'In-NonTI'!B:C,2,FALSE)</f>
        <v>VIC1</v>
      </c>
      <c r="W138" s="177">
        <f>IF(U138=0,0,U138-(VLOOKUP(R138,'In-NonTI'!$J$4:$K$7,2,FALSE)*M138))</f>
        <v>-49.681811333333336</v>
      </c>
      <c r="X138" s="178">
        <f>IF(U138=0,0,-U138-((1-VLOOKUP(R138,'In-NonTI'!$J$4:$K$7,2,FALSE))*M138))</f>
        <v>44.65764466666667</v>
      </c>
      <c r="Y138" s="6" t="str">
        <f>VLOOKUP(R138,'In-NonTI'!$B$4:$F$7,5,FALSE)</f>
        <v>V-SA</v>
      </c>
      <c r="Z138" s="6" t="str">
        <f>IF(SUMIFS(U:U,Q:Q,Q138,Y:Y,Y138)&lt;=0,VLOOKUP(R138,'In-NonTI'!$B$4:$H$7,6,FALSE),VLOOKUP(R138,'In-NonTI'!$B$4:$H$7,7,FALSE))</f>
        <v>VIC-SA</v>
      </c>
    </row>
    <row r="139" spans="2:26">
      <c r="B139" s="1">
        <v>46261.159722222219</v>
      </c>
      <c r="C139">
        <v>46</v>
      </c>
      <c r="D139" t="s">
        <v>58</v>
      </c>
      <c r="E139">
        <v>-8.89</v>
      </c>
      <c r="G139" s="1">
        <v>46261.118055555555</v>
      </c>
      <c r="H139">
        <v>34</v>
      </c>
      <c r="I139" t="s">
        <v>50</v>
      </c>
      <c r="J139">
        <v>0</v>
      </c>
      <c r="K139">
        <v>80</v>
      </c>
      <c r="L139">
        <v>7.61</v>
      </c>
      <c r="M139" s="183">
        <f t="shared" si="4"/>
        <v>0.63416666666666666</v>
      </c>
      <c r="O139">
        <v>11658</v>
      </c>
      <c r="P139" s="5">
        <v>46261</v>
      </c>
      <c r="Q139">
        <v>34</v>
      </c>
      <c r="R139" t="s">
        <v>50</v>
      </c>
      <c r="S139">
        <v>3.8346241000000001</v>
      </c>
      <c r="T139">
        <v>0</v>
      </c>
      <c r="U139" s="183">
        <f t="shared" si="5"/>
        <v>3.8346241000000001</v>
      </c>
      <c r="V139" s="6" t="str">
        <f>VLOOKUP(R139,'In-NonTI'!B:C,2,FALSE)</f>
        <v>VIC1</v>
      </c>
      <c r="W139" s="177">
        <f>IF(U139=0,0,U139-(VLOOKUP(R139,'In-NonTI'!$J$4:$K$7,2,FALSE)*M139))</f>
        <v>3.2702157666666669</v>
      </c>
      <c r="X139" s="178">
        <f>IF(U139=0,0,-U139-((1-VLOOKUP(R139,'In-NonTI'!$J$4:$K$7,2,FALSE))*M139))</f>
        <v>-3.9043824333333332</v>
      </c>
      <c r="Y139" s="6" t="str">
        <f>VLOOKUP(R139,'In-NonTI'!$B$4:$F$7,5,FALSE)</f>
        <v>V-SA</v>
      </c>
      <c r="Z139" s="6" t="str">
        <f>IF(SUMIFS(U:U,Q:Q,Q139,Y:Y,Y139)&lt;=0,VLOOKUP(R139,'In-NonTI'!$B$4:$H$7,6,FALSE),VLOOKUP(R139,'In-NonTI'!$B$4:$H$7,7,FALSE))</f>
        <v>VIC-SA</v>
      </c>
    </row>
    <row r="140" spans="2:26">
      <c r="B140" s="1">
        <v>46261.159722222219</v>
      </c>
      <c r="C140">
        <v>46</v>
      </c>
      <c r="D140" t="s">
        <v>52</v>
      </c>
      <c r="E140">
        <v>367.09</v>
      </c>
      <c r="G140" s="1">
        <v>46261.121527777781</v>
      </c>
      <c r="H140">
        <v>35</v>
      </c>
      <c r="I140" t="s">
        <v>57</v>
      </c>
      <c r="J140">
        <v>31.8</v>
      </c>
      <c r="K140">
        <v>42.1</v>
      </c>
      <c r="L140">
        <v>4.83</v>
      </c>
      <c r="M140" s="183">
        <f t="shared" si="4"/>
        <v>0.40250000000000002</v>
      </c>
      <c r="O140">
        <v>11658</v>
      </c>
      <c r="P140" s="5">
        <v>46261</v>
      </c>
      <c r="Q140">
        <v>35</v>
      </c>
      <c r="R140" t="s">
        <v>57</v>
      </c>
      <c r="S140">
        <v>0</v>
      </c>
      <c r="T140">
        <v>1.8477410000000001</v>
      </c>
      <c r="U140" s="183">
        <f t="shared" si="5"/>
        <v>-1.8477410000000001</v>
      </c>
      <c r="V140" s="6" t="str">
        <f>VLOOKUP(R140,'In-NonTI'!B:C,2,FALSE)</f>
        <v>NSW1</v>
      </c>
      <c r="W140" s="177">
        <f>IF(U140=0,0,U140-(VLOOKUP(R140,'In-NonTI'!$J$4:$K$7,2,FALSE)*M140))</f>
        <v>-2.0288660000000003</v>
      </c>
      <c r="X140" s="178">
        <f>IF(U140=0,0,-U140-((1-VLOOKUP(R140,'In-NonTI'!$J$4:$K$7,2,FALSE))*M140))</f>
        <v>1.626366</v>
      </c>
      <c r="Y140" s="6" t="str">
        <f>VLOOKUP(R140,'In-NonTI'!$B$4:$F$7,5,FALSE)</f>
        <v>NSW1-SA1</v>
      </c>
      <c r="Z140" s="6" t="str">
        <f>IF(SUMIFS(U:U,Q:Q,Q140,Y:Y,Y140)&lt;=0,VLOOKUP(R140,'In-NonTI'!$B$4:$H$7,6,FALSE),VLOOKUP(R140,'In-NonTI'!$B$4:$H$7,7,FALSE))</f>
        <v>NSW-SA</v>
      </c>
    </row>
    <row r="141" spans="2:26">
      <c r="B141" s="1">
        <v>46261.159722222219</v>
      </c>
      <c r="C141">
        <v>46</v>
      </c>
      <c r="D141" t="s">
        <v>51</v>
      </c>
      <c r="E141">
        <v>5.67</v>
      </c>
      <c r="G141" s="1">
        <v>46261.121527777781</v>
      </c>
      <c r="H141">
        <v>35</v>
      </c>
      <c r="I141" t="s">
        <v>60</v>
      </c>
      <c r="J141">
        <v>60.13</v>
      </c>
      <c r="K141">
        <v>-77.38</v>
      </c>
      <c r="L141">
        <v>1.9</v>
      </c>
      <c r="M141" s="183">
        <f t="shared" si="4"/>
        <v>0.15833333333333333</v>
      </c>
      <c r="O141">
        <v>11658</v>
      </c>
      <c r="P141" s="5">
        <v>46261</v>
      </c>
      <c r="Q141">
        <v>35</v>
      </c>
      <c r="R141" t="s">
        <v>60</v>
      </c>
      <c r="S141">
        <v>5.9625513999999997</v>
      </c>
      <c r="T141">
        <v>51.453044800000001</v>
      </c>
      <c r="U141" s="183">
        <f t="shared" si="5"/>
        <v>-45.490493399999998</v>
      </c>
      <c r="V141" s="6" t="str">
        <f>VLOOKUP(R141,'In-NonTI'!B:C,2,FALSE)</f>
        <v>VIC1</v>
      </c>
      <c r="W141" s="177">
        <f>IF(U141=0,0,U141-(VLOOKUP(R141,'In-NonTI'!$J$4:$K$7,2,FALSE)*M141))</f>
        <v>-45.585493399999997</v>
      </c>
      <c r="X141" s="178">
        <f>IF(U141=0,0,-U141-((1-VLOOKUP(R141,'In-NonTI'!$J$4:$K$7,2,FALSE))*M141))</f>
        <v>45.427160066666666</v>
      </c>
      <c r="Y141" s="6" t="str">
        <f>VLOOKUP(R141,'In-NonTI'!$B$4:$F$7,5,FALSE)</f>
        <v>VIC1-NSW1</v>
      </c>
      <c r="Z141" s="6" t="str">
        <f>IF(SUMIFS(U:U,Q:Q,Q141,Y:Y,Y141)&lt;=0,VLOOKUP(R141,'In-NonTI'!$B$4:$H$7,6,FALSE),VLOOKUP(R141,'In-NonTI'!$B$4:$H$7,7,FALSE))</f>
        <v>VIC-NSW</v>
      </c>
    </row>
    <row r="142" spans="2:26">
      <c r="B142" s="1">
        <v>46261.163194444445</v>
      </c>
      <c r="C142">
        <v>47</v>
      </c>
      <c r="D142" t="s">
        <v>58</v>
      </c>
      <c r="E142">
        <v>-8.8800000000000008</v>
      </c>
      <c r="G142" s="1">
        <v>46261.121527777781</v>
      </c>
      <c r="H142">
        <v>35</v>
      </c>
      <c r="I142" t="s">
        <v>54</v>
      </c>
      <c r="J142">
        <v>458.77</v>
      </c>
      <c r="K142">
        <v>577.16</v>
      </c>
      <c r="L142">
        <v>61.82</v>
      </c>
      <c r="M142" s="183">
        <f t="shared" si="4"/>
        <v>5.1516666666666664</v>
      </c>
      <c r="O142">
        <v>11658</v>
      </c>
      <c r="P142" s="5">
        <v>46261</v>
      </c>
      <c r="Q142">
        <v>35</v>
      </c>
      <c r="R142" t="s">
        <v>54</v>
      </c>
      <c r="S142">
        <v>1.0653299999999999E-2</v>
      </c>
      <c r="T142">
        <v>49.414113</v>
      </c>
      <c r="U142" s="183">
        <f t="shared" si="5"/>
        <v>-49.403459699999999</v>
      </c>
      <c r="V142" s="6" t="str">
        <f>VLOOKUP(R142,'In-NonTI'!B:C,2,FALSE)</f>
        <v>VIC1</v>
      </c>
      <c r="W142" s="177">
        <f>IF(U142=0,0,U142-(VLOOKUP(R142,'In-NonTI'!$J$4:$K$7,2,FALSE)*M142))</f>
        <v>-51.824743033333334</v>
      </c>
      <c r="X142" s="178">
        <f>IF(U142=0,0,-U142-((1-VLOOKUP(R142,'In-NonTI'!$J$4:$K$7,2,FALSE))*M142))</f>
        <v>46.673076366666663</v>
      </c>
      <c r="Y142" s="6" t="str">
        <f>VLOOKUP(R142,'In-NonTI'!$B$4:$F$7,5,FALSE)</f>
        <v>V-SA</v>
      </c>
      <c r="Z142" s="6" t="str">
        <f>IF(SUMIFS(U:U,Q:Q,Q142,Y:Y,Y142)&lt;=0,VLOOKUP(R142,'In-NonTI'!$B$4:$H$7,6,FALSE),VLOOKUP(R142,'In-NonTI'!$B$4:$H$7,7,FALSE))</f>
        <v>VIC-SA</v>
      </c>
    </row>
    <row r="143" spans="2:26">
      <c r="B143" s="1">
        <v>46261.163194444445</v>
      </c>
      <c r="C143">
        <v>47</v>
      </c>
      <c r="D143" t="s">
        <v>52</v>
      </c>
      <c r="E143">
        <v>369.65</v>
      </c>
      <c r="G143" s="1">
        <v>46261.121527777781</v>
      </c>
      <c r="H143">
        <v>35</v>
      </c>
      <c r="I143" t="s">
        <v>50</v>
      </c>
      <c r="J143">
        <v>0</v>
      </c>
      <c r="K143">
        <v>80</v>
      </c>
      <c r="L143">
        <v>7.61</v>
      </c>
      <c r="M143" s="183">
        <f t="shared" si="4"/>
        <v>0.63416666666666666</v>
      </c>
      <c r="O143">
        <v>11658</v>
      </c>
      <c r="P143" s="5">
        <v>46261</v>
      </c>
      <c r="Q143">
        <v>35</v>
      </c>
      <c r="R143" t="s">
        <v>50</v>
      </c>
      <c r="S143">
        <v>3.8339002</v>
      </c>
      <c r="T143">
        <v>0</v>
      </c>
      <c r="U143" s="183">
        <f t="shared" si="5"/>
        <v>3.8339002</v>
      </c>
      <c r="V143" s="6" t="str">
        <f>VLOOKUP(R143,'In-NonTI'!B:C,2,FALSE)</f>
        <v>VIC1</v>
      </c>
      <c r="W143" s="177">
        <f>IF(U143=0,0,U143-(VLOOKUP(R143,'In-NonTI'!$J$4:$K$7,2,FALSE)*M143))</f>
        <v>3.2694918666666668</v>
      </c>
      <c r="X143" s="178">
        <f>IF(U143=0,0,-U143-((1-VLOOKUP(R143,'In-NonTI'!$J$4:$K$7,2,FALSE))*M143))</f>
        <v>-3.9036585333333331</v>
      </c>
      <c r="Y143" s="6" t="str">
        <f>VLOOKUP(R143,'In-NonTI'!$B$4:$F$7,5,FALSE)</f>
        <v>V-SA</v>
      </c>
      <c r="Z143" s="6" t="str">
        <f>IF(SUMIFS(U:U,Q:Q,Q143,Y:Y,Y143)&lt;=0,VLOOKUP(R143,'In-NonTI'!$B$4:$H$7,6,FALSE),VLOOKUP(R143,'In-NonTI'!$B$4:$H$7,7,FALSE))</f>
        <v>VIC-SA</v>
      </c>
    </row>
    <row r="144" spans="2:26">
      <c r="B144" s="1">
        <v>46261.163194444445</v>
      </c>
      <c r="C144">
        <v>47</v>
      </c>
      <c r="D144" t="s">
        <v>51</v>
      </c>
      <c r="E144">
        <v>5.67</v>
      </c>
      <c r="G144" s="1">
        <v>46261.125</v>
      </c>
      <c r="H144">
        <v>36</v>
      </c>
      <c r="I144" t="s">
        <v>57</v>
      </c>
      <c r="J144">
        <v>16.420000000000002</v>
      </c>
      <c r="K144">
        <v>47.2</v>
      </c>
      <c r="L144">
        <v>5.55</v>
      </c>
      <c r="M144" s="183">
        <f t="shared" si="4"/>
        <v>0.46249999999999997</v>
      </c>
      <c r="O144">
        <v>11658</v>
      </c>
      <c r="P144" s="5">
        <v>46261</v>
      </c>
      <c r="Q144">
        <v>36</v>
      </c>
      <c r="R144" t="s">
        <v>57</v>
      </c>
      <c r="S144">
        <v>0</v>
      </c>
      <c r="T144">
        <v>2.0722710000000002</v>
      </c>
      <c r="U144" s="183">
        <f t="shared" si="5"/>
        <v>-2.0722710000000002</v>
      </c>
      <c r="V144" s="6" t="str">
        <f>VLOOKUP(R144,'In-NonTI'!B:C,2,FALSE)</f>
        <v>NSW1</v>
      </c>
      <c r="W144" s="177">
        <f>IF(U144=0,0,U144-(VLOOKUP(R144,'In-NonTI'!$J$4:$K$7,2,FALSE)*M144))</f>
        <v>-2.2803960000000001</v>
      </c>
      <c r="X144" s="178">
        <f>IF(U144=0,0,-U144-((1-VLOOKUP(R144,'In-NonTI'!$J$4:$K$7,2,FALSE))*M144))</f>
        <v>1.8178960000000002</v>
      </c>
      <c r="Y144" s="6" t="str">
        <f>VLOOKUP(R144,'In-NonTI'!$B$4:$F$7,5,FALSE)</f>
        <v>NSW1-SA1</v>
      </c>
      <c r="Z144" s="6" t="str">
        <f>IF(SUMIFS(U:U,Q:Q,Q144,Y:Y,Y144)&lt;=0,VLOOKUP(R144,'In-NonTI'!$B$4:$H$7,6,FALSE),VLOOKUP(R144,'In-NonTI'!$B$4:$H$7,7,FALSE))</f>
        <v>NSW-SA</v>
      </c>
    </row>
    <row r="145" spans="2:26">
      <c r="B145" s="1">
        <v>46261.166666666664</v>
      </c>
      <c r="C145">
        <v>48</v>
      </c>
      <c r="D145" t="s">
        <v>58</v>
      </c>
      <c r="E145">
        <v>-9.41</v>
      </c>
      <c r="G145" s="1">
        <v>46261.125</v>
      </c>
      <c r="H145">
        <v>36</v>
      </c>
      <c r="I145" t="s">
        <v>60</v>
      </c>
      <c r="J145">
        <v>55.14</v>
      </c>
      <c r="K145">
        <v>-75.61</v>
      </c>
      <c r="L145">
        <v>1.9</v>
      </c>
      <c r="M145" s="183">
        <f t="shared" si="4"/>
        <v>0.15833333333333333</v>
      </c>
      <c r="O145">
        <v>11658</v>
      </c>
      <c r="P145" s="5">
        <v>46261</v>
      </c>
      <c r="Q145">
        <v>36</v>
      </c>
      <c r="R145" t="s">
        <v>60</v>
      </c>
      <c r="S145">
        <v>5.7398353999999996</v>
      </c>
      <c r="T145">
        <v>57.011783600000001</v>
      </c>
      <c r="U145" s="183">
        <f t="shared" si="5"/>
        <v>-51.271948200000004</v>
      </c>
      <c r="V145" s="6" t="str">
        <f>VLOOKUP(R145,'In-NonTI'!B:C,2,FALSE)</f>
        <v>VIC1</v>
      </c>
      <c r="W145" s="177">
        <f>IF(U145=0,0,U145-(VLOOKUP(R145,'In-NonTI'!$J$4:$K$7,2,FALSE)*M145))</f>
        <v>-51.366948200000003</v>
      </c>
      <c r="X145" s="178">
        <f>IF(U145=0,0,-U145-((1-VLOOKUP(R145,'In-NonTI'!$J$4:$K$7,2,FALSE))*M145))</f>
        <v>51.208614866666672</v>
      </c>
      <c r="Y145" s="6" t="str">
        <f>VLOOKUP(R145,'In-NonTI'!$B$4:$F$7,5,FALSE)</f>
        <v>VIC1-NSW1</v>
      </c>
      <c r="Z145" s="6" t="str">
        <f>IF(SUMIFS(U:U,Q:Q,Q145,Y:Y,Y145)&lt;=0,VLOOKUP(R145,'In-NonTI'!$B$4:$H$7,6,FALSE),VLOOKUP(R145,'In-NonTI'!$B$4:$H$7,7,FALSE))</f>
        <v>VIC-NSW</v>
      </c>
    </row>
    <row r="146" spans="2:26">
      <c r="B146" s="1">
        <v>46261.166666666664</v>
      </c>
      <c r="C146">
        <v>48</v>
      </c>
      <c r="D146" t="s">
        <v>52</v>
      </c>
      <c r="E146">
        <v>368.86</v>
      </c>
      <c r="G146" s="1">
        <v>46261.125</v>
      </c>
      <c r="H146">
        <v>36</v>
      </c>
      <c r="I146" t="s">
        <v>54</v>
      </c>
      <c r="J146">
        <v>415.24</v>
      </c>
      <c r="K146">
        <v>597.79</v>
      </c>
      <c r="L146">
        <v>65.040000000000006</v>
      </c>
      <c r="M146" s="183">
        <f t="shared" si="4"/>
        <v>5.4200000000000008</v>
      </c>
      <c r="O146">
        <v>11658</v>
      </c>
      <c r="P146" s="5">
        <v>46261</v>
      </c>
      <c r="Q146">
        <v>36</v>
      </c>
      <c r="R146" t="s">
        <v>54</v>
      </c>
      <c r="S146">
        <v>1.0297533999999999</v>
      </c>
      <c r="T146">
        <v>45.9050327</v>
      </c>
      <c r="U146" s="183">
        <f t="shared" si="5"/>
        <v>-44.875279300000003</v>
      </c>
      <c r="V146" s="6" t="str">
        <f>VLOOKUP(R146,'In-NonTI'!B:C,2,FALSE)</f>
        <v>VIC1</v>
      </c>
      <c r="W146" s="177">
        <f>IF(U146=0,0,U146-(VLOOKUP(R146,'In-NonTI'!$J$4:$K$7,2,FALSE)*M146))</f>
        <v>-47.422679300000006</v>
      </c>
      <c r="X146" s="178">
        <f>IF(U146=0,0,-U146-((1-VLOOKUP(R146,'In-NonTI'!$J$4:$K$7,2,FALSE))*M146))</f>
        <v>42.002679300000004</v>
      </c>
      <c r="Y146" s="6" t="str">
        <f>VLOOKUP(R146,'In-NonTI'!$B$4:$F$7,5,FALSE)</f>
        <v>V-SA</v>
      </c>
      <c r="Z146" s="6" t="str">
        <f>IF(SUMIFS(U:U,Q:Q,Q146,Y:Y,Y146)&lt;=0,VLOOKUP(R146,'In-NonTI'!$B$4:$H$7,6,FALSE),VLOOKUP(R146,'In-NonTI'!$B$4:$H$7,7,FALSE))</f>
        <v>VIC-SA</v>
      </c>
    </row>
    <row r="147" spans="2:26">
      <c r="B147" s="1">
        <v>46261.166666666664</v>
      </c>
      <c r="C147">
        <v>48</v>
      </c>
      <c r="D147" t="s">
        <v>51</v>
      </c>
      <c r="E147">
        <v>5.67</v>
      </c>
      <c r="G147" s="1">
        <v>46261.125</v>
      </c>
      <c r="H147">
        <v>36</v>
      </c>
      <c r="I147" t="s">
        <v>50</v>
      </c>
      <c r="J147">
        <v>0</v>
      </c>
      <c r="K147">
        <v>80</v>
      </c>
      <c r="L147">
        <v>7.61</v>
      </c>
      <c r="M147" s="183">
        <f t="shared" si="4"/>
        <v>0.63416666666666666</v>
      </c>
      <c r="O147">
        <v>11658</v>
      </c>
      <c r="P147" s="5">
        <v>46261</v>
      </c>
      <c r="Q147">
        <v>36</v>
      </c>
      <c r="R147" t="s">
        <v>50</v>
      </c>
      <c r="S147">
        <v>3.7735311</v>
      </c>
      <c r="T147">
        <v>0</v>
      </c>
      <c r="U147" s="183">
        <f t="shared" si="5"/>
        <v>3.7735311</v>
      </c>
      <c r="V147" s="6" t="str">
        <f>VLOOKUP(R147,'In-NonTI'!B:C,2,FALSE)</f>
        <v>VIC1</v>
      </c>
      <c r="W147" s="177">
        <f>IF(U147=0,0,U147-(VLOOKUP(R147,'In-NonTI'!$J$4:$K$7,2,FALSE)*M147))</f>
        <v>3.2091227666666668</v>
      </c>
      <c r="X147" s="178">
        <f>IF(U147=0,0,-U147-((1-VLOOKUP(R147,'In-NonTI'!$J$4:$K$7,2,FALSE))*M147))</f>
        <v>-3.8432894333333332</v>
      </c>
      <c r="Y147" s="6" t="str">
        <f>VLOOKUP(R147,'In-NonTI'!$B$4:$F$7,5,FALSE)</f>
        <v>V-SA</v>
      </c>
      <c r="Z147" s="6" t="str">
        <f>IF(SUMIFS(U:U,Q:Q,Q147,Y:Y,Y147)&lt;=0,VLOOKUP(R147,'In-NonTI'!$B$4:$H$7,6,FALSE),VLOOKUP(R147,'In-NonTI'!$B$4:$H$7,7,FALSE))</f>
        <v>VIC-SA</v>
      </c>
    </row>
    <row r="148" spans="2:26">
      <c r="B148" s="1">
        <v>46261.170138888891</v>
      </c>
      <c r="C148">
        <v>49</v>
      </c>
      <c r="D148" t="s">
        <v>58</v>
      </c>
      <c r="E148">
        <v>-17.89</v>
      </c>
      <c r="G148" s="1">
        <v>46261.128472222219</v>
      </c>
      <c r="H148">
        <v>37</v>
      </c>
      <c r="I148" t="s">
        <v>57</v>
      </c>
      <c r="J148">
        <v>23.95</v>
      </c>
      <c r="K148">
        <v>47.29</v>
      </c>
      <c r="L148">
        <v>5.55</v>
      </c>
      <c r="M148" s="183">
        <f t="shared" si="4"/>
        <v>0.46249999999999997</v>
      </c>
      <c r="O148">
        <v>11658</v>
      </c>
      <c r="P148" s="5">
        <v>46261</v>
      </c>
      <c r="Q148">
        <v>37</v>
      </c>
      <c r="R148" t="s">
        <v>57</v>
      </c>
      <c r="S148">
        <v>0</v>
      </c>
      <c r="T148">
        <v>2.2351947999999999</v>
      </c>
      <c r="U148" s="183">
        <f t="shared" si="5"/>
        <v>-2.2351947999999999</v>
      </c>
      <c r="V148" s="6" t="str">
        <f>VLOOKUP(R148,'In-NonTI'!B:C,2,FALSE)</f>
        <v>NSW1</v>
      </c>
      <c r="W148" s="177">
        <f>IF(U148=0,0,U148-(VLOOKUP(R148,'In-NonTI'!$J$4:$K$7,2,FALSE)*M148))</f>
        <v>-2.4433197999999998</v>
      </c>
      <c r="X148" s="178">
        <f>IF(U148=0,0,-U148-((1-VLOOKUP(R148,'In-NonTI'!$J$4:$K$7,2,FALSE))*M148))</f>
        <v>1.9808197999999999</v>
      </c>
      <c r="Y148" s="6" t="str">
        <f>VLOOKUP(R148,'In-NonTI'!$B$4:$F$7,5,FALSE)</f>
        <v>NSW1-SA1</v>
      </c>
      <c r="Z148" s="6" t="str">
        <f>IF(SUMIFS(U:U,Q:Q,Q148,Y:Y,Y148)&lt;=0,VLOOKUP(R148,'In-NonTI'!$B$4:$H$7,6,FALSE),VLOOKUP(R148,'In-NonTI'!$B$4:$H$7,7,FALSE))</f>
        <v>NSW-SA</v>
      </c>
    </row>
    <row r="149" spans="2:26">
      <c r="B149" s="1">
        <v>46261.170138888891</v>
      </c>
      <c r="C149">
        <v>49</v>
      </c>
      <c r="D149" t="s">
        <v>52</v>
      </c>
      <c r="E149">
        <v>300.75</v>
      </c>
      <c r="G149" s="1">
        <v>46261.128472222219</v>
      </c>
      <c r="H149">
        <v>37</v>
      </c>
      <c r="I149" t="s">
        <v>60</v>
      </c>
      <c r="J149">
        <v>36.26</v>
      </c>
      <c r="K149">
        <v>-76.98</v>
      </c>
      <c r="L149">
        <v>1.94</v>
      </c>
      <c r="M149" s="183">
        <f t="shared" si="4"/>
        <v>0.16166666666666665</v>
      </c>
      <c r="O149">
        <v>11658</v>
      </c>
      <c r="P149" s="5">
        <v>46261</v>
      </c>
      <c r="Q149">
        <v>37</v>
      </c>
      <c r="R149" t="s">
        <v>60</v>
      </c>
      <c r="S149">
        <v>5.6884994999999998</v>
      </c>
      <c r="T149">
        <v>60.001169099999998</v>
      </c>
      <c r="U149" s="183">
        <f t="shared" si="5"/>
        <v>-54.3126696</v>
      </c>
      <c r="V149" s="6" t="str">
        <f>VLOOKUP(R149,'In-NonTI'!B:C,2,FALSE)</f>
        <v>VIC1</v>
      </c>
      <c r="W149" s="177">
        <f>IF(U149=0,0,U149-(VLOOKUP(R149,'In-NonTI'!$J$4:$K$7,2,FALSE)*M149))</f>
        <v>-54.409669600000001</v>
      </c>
      <c r="X149" s="178">
        <f>IF(U149=0,0,-U149-((1-VLOOKUP(R149,'In-NonTI'!$J$4:$K$7,2,FALSE))*M149))</f>
        <v>54.248002933333332</v>
      </c>
      <c r="Y149" s="6" t="str">
        <f>VLOOKUP(R149,'In-NonTI'!$B$4:$F$7,5,FALSE)</f>
        <v>VIC1-NSW1</v>
      </c>
      <c r="Z149" s="6" t="str">
        <f>IF(SUMIFS(U:U,Q:Q,Q149,Y:Y,Y149)&lt;=0,VLOOKUP(R149,'In-NonTI'!$B$4:$H$7,6,FALSE),VLOOKUP(R149,'In-NonTI'!$B$4:$H$7,7,FALSE))</f>
        <v>VIC-NSW</v>
      </c>
    </row>
    <row r="150" spans="2:26">
      <c r="B150" s="1">
        <v>46261.170138888891</v>
      </c>
      <c r="C150">
        <v>49</v>
      </c>
      <c r="D150" t="s">
        <v>51</v>
      </c>
      <c r="E150">
        <v>5.67</v>
      </c>
      <c r="G150" s="1">
        <v>46261.128472222219</v>
      </c>
      <c r="H150">
        <v>37</v>
      </c>
      <c r="I150" t="s">
        <v>54</v>
      </c>
      <c r="J150">
        <v>421.94</v>
      </c>
      <c r="K150">
        <v>597.74</v>
      </c>
      <c r="L150">
        <v>65.11</v>
      </c>
      <c r="M150" s="183">
        <f t="shared" si="4"/>
        <v>5.4258333333333333</v>
      </c>
      <c r="O150">
        <v>11658</v>
      </c>
      <c r="P150" s="5">
        <v>46261</v>
      </c>
      <c r="Q150">
        <v>37</v>
      </c>
      <c r="R150" t="s">
        <v>54</v>
      </c>
      <c r="S150">
        <v>2.6746648</v>
      </c>
      <c r="T150">
        <v>41.343458099999999</v>
      </c>
      <c r="U150" s="183">
        <f t="shared" si="5"/>
        <v>-38.668793299999997</v>
      </c>
      <c r="V150" s="6" t="str">
        <f>VLOOKUP(R150,'In-NonTI'!B:C,2,FALSE)</f>
        <v>VIC1</v>
      </c>
      <c r="W150" s="177">
        <f>IF(U150=0,0,U150-(VLOOKUP(R150,'In-NonTI'!$J$4:$K$7,2,FALSE)*M150))</f>
        <v>-41.218934966666666</v>
      </c>
      <c r="X150" s="178">
        <f>IF(U150=0,0,-U150-((1-VLOOKUP(R150,'In-NonTI'!$J$4:$K$7,2,FALSE))*M150))</f>
        <v>35.793101633333329</v>
      </c>
      <c r="Y150" s="6" t="str">
        <f>VLOOKUP(R150,'In-NonTI'!$B$4:$F$7,5,FALSE)</f>
        <v>V-SA</v>
      </c>
      <c r="Z150" s="6" t="str">
        <f>IF(SUMIFS(U:U,Q:Q,Q150,Y:Y,Y150)&lt;=0,VLOOKUP(R150,'In-NonTI'!$B$4:$H$7,6,FALSE),VLOOKUP(R150,'In-NonTI'!$B$4:$H$7,7,FALSE))</f>
        <v>VIC-SA</v>
      </c>
    </row>
    <row r="151" spans="2:26">
      <c r="B151" s="1">
        <v>46261.173611111109</v>
      </c>
      <c r="C151">
        <v>50</v>
      </c>
      <c r="D151" t="s">
        <v>58</v>
      </c>
      <c r="E151">
        <v>-43.29</v>
      </c>
      <c r="G151" s="1">
        <v>46261.128472222219</v>
      </c>
      <c r="H151">
        <v>37</v>
      </c>
      <c r="I151" t="s">
        <v>50</v>
      </c>
      <c r="J151">
        <v>0</v>
      </c>
      <c r="K151">
        <v>80</v>
      </c>
      <c r="L151">
        <v>7.61</v>
      </c>
      <c r="M151" s="183">
        <f t="shared" si="4"/>
        <v>0.63416666666666666</v>
      </c>
      <c r="O151">
        <v>11658</v>
      </c>
      <c r="P151" s="5">
        <v>46261</v>
      </c>
      <c r="Q151">
        <v>37</v>
      </c>
      <c r="R151" t="s">
        <v>50</v>
      </c>
      <c r="S151">
        <v>3.7673822000000001</v>
      </c>
      <c r="T151">
        <v>0</v>
      </c>
      <c r="U151" s="183">
        <f t="shared" si="5"/>
        <v>3.7673822000000001</v>
      </c>
      <c r="V151" s="6" t="str">
        <f>VLOOKUP(R151,'In-NonTI'!B:C,2,FALSE)</f>
        <v>VIC1</v>
      </c>
      <c r="W151" s="177">
        <f>IF(U151=0,0,U151-(VLOOKUP(R151,'In-NonTI'!$J$4:$K$7,2,FALSE)*M151))</f>
        <v>3.2029738666666669</v>
      </c>
      <c r="X151" s="178">
        <f>IF(U151=0,0,-U151-((1-VLOOKUP(R151,'In-NonTI'!$J$4:$K$7,2,FALSE))*M151))</f>
        <v>-3.8371405333333333</v>
      </c>
      <c r="Y151" s="6" t="str">
        <f>VLOOKUP(R151,'In-NonTI'!$B$4:$F$7,5,FALSE)</f>
        <v>V-SA</v>
      </c>
      <c r="Z151" s="6" t="str">
        <f>IF(SUMIFS(U:U,Q:Q,Q151,Y:Y,Y151)&lt;=0,VLOOKUP(R151,'In-NonTI'!$B$4:$H$7,6,FALSE),VLOOKUP(R151,'In-NonTI'!$B$4:$H$7,7,FALSE))</f>
        <v>VIC-SA</v>
      </c>
    </row>
    <row r="152" spans="2:26">
      <c r="B152" s="1">
        <v>46261.173611111109</v>
      </c>
      <c r="C152">
        <v>50</v>
      </c>
      <c r="D152" t="s">
        <v>52</v>
      </c>
      <c r="E152">
        <v>300.75</v>
      </c>
      <c r="G152" s="1">
        <v>46261.131944444445</v>
      </c>
      <c r="H152">
        <v>38</v>
      </c>
      <c r="I152" t="s">
        <v>57</v>
      </c>
      <c r="J152">
        <v>28.55</v>
      </c>
      <c r="K152">
        <v>44.27</v>
      </c>
      <c r="L152">
        <v>5.07</v>
      </c>
      <c r="M152" s="183">
        <f t="shared" si="4"/>
        <v>0.42250000000000004</v>
      </c>
      <c r="O152">
        <v>11658</v>
      </c>
      <c r="P152" s="5">
        <v>46261</v>
      </c>
      <c r="Q152">
        <v>38</v>
      </c>
      <c r="R152" t="s">
        <v>57</v>
      </c>
      <c r="S152">
        <v>0</v>
      </c>
      <c r="T152">
        <v>1.6581456000000001</v>
      </c>
      <c r="U152" s="183">
        <f t="shared" si="5"/>
        <v>-1.6581456000000001</v>
      </c>
      <c r="V152" s="6" t="str">
        <f>VLOOKUP(R152,'In-NonTI'!B:C,2,FALSE)</f>
        <v>NSW1</v>
      </c>
      <c r="W152" s="177">
        <f>IF(U152=0,0,U152-(VLOOKUP(R152,'In-NonTI'!$J$4:$K$7,2,FALSE)*M152))</f>
        <v>-1.8482706000000002</v>
      </c>
      <c r="X152" s="178">
        <f>IF(U152=0,0,-U152-((1-VLOOKUP(R152,'In-NonTI'!$J$4:$K$7,2,FALSE))*M152))</f>
        <v>1.4257706000000001</v>
      </c>
      <c r="Y152" s="6" t="str">
        <f>VLOOKUP(R152,'In-NonTI'!$B$4:$F$7,5,FALSE)</f>
        <v>NSW1-SA1</v>
      </c>
      <c r="Z152" s="6" t="str">
        <f>IF(SUMIFS(U:U,Q:Q,Q152,Y:Y,Y152)&lt;=0,VLOOKUP(R152,'In-NonTI'!$B$4:$H$7,6,FALSE),VLOOKUP(R152,'In-NonTI'!$B$4:$H$7,7,FALSE))</f>
        <v>NSW-SA</v>
      </c>
    </row>
    <row r="153" spans="2:26">
      <c r="B153" s="1">
        <v>46261.173611111109</v>
      </c>
      <c r="C153">
        <v>50</v>
      </c>
      <c r="D153" t="s">
        <v>51</v>
      </c>
      <c r="E153">
        <v>5.67</v>
      </c>
      <c r="G153" s="1">
        <v>46261.131944444445</v>
      </c>
      <c r="H153">
        <v>38</v>
      </c>
      <c r="I153" t="s">
        <v>60</v>
      </c>
      <c r="J153">
        <v>93.79</v>
      </c>
      <c r="K153">
        <v>-73.53</v>
      </c>
      <c r="L153">
        <v>1.77</v>
      </c>
      <c r="M153" s="183">
        <f t="shared" si="4"/>
        <v>0.14749999999999999</v>
      </c>
      <c r="O153">
        <v>11658</v>
      </c>
      <c r="P153" s="5">
        <v>46261</v>
      </c>
      <c r="Q153">
        <v>38</v>
      </c>
      <c r="R153" t="s">
        <v>60</v>
      </c>
      <c r="S153">
        <v>5.6922421999999999</v>
      </c>
      <c r="T153">
        <v>58.982949300000001</v>
      </c>
      <c r="U153" s="183">
        <f t="shared" si="5"/>
        <v>-53.290707099999999</v>
      </c>
      <c r="V153" s="6" t="str">
        <f>VLOOKUP(R153,'In-NonTI'!B:C,2,FALSE)</f>
        <v>VIC1</v>
      </c>
      <c r="W153" s="177">
        <f>IF(U153=0,0,U153-(VLOOKUP(R153,'In-NonTI'!$J$4:$K$7,2,FALSE)*M153))</f>
        <v>-53.379207100000002</v>
      </c>
      <c r="X153" s="178">
        <f>IF(U153=0,0,-U153-((1-VLOOKUP(R153,'In-NonTI'!$J$4:$K$7,2,FALSE))*M153))</f>
        <v>53.231707100000001</v>
      </c>
      <c r="Y153" s="6" t="str">
        <f>VLOOKUP(R153,'In-NonTI'!$B$4:$F$7,5,FALSE)</f>
        <v>VIC1-NSW1</v>
      </c>
      <c r="Z153" s="6" t="str">
        <f>IF(SUMIFS(U:U,Q:Q,Q153,Y:Y,Y153)&lt;=0,VLOOKUP(R153,'In-NonTI'!$B$4:$H$7,6,FALSE),VLOOKUP(R153,'In-NonTI'!$B$4:$H$7,7,FALSE))</f>
        <v>VIC-NSW</v>
      </c>
    </row>
    <row r="154" spans="2:26">
      <c r="B154" s="1">
        <v>46261.177083333336</v>
      </c>
      <c r="C154">
        <v>51</v>
      </c>
      <c r="D154" t="s">
        <v>58</v>
      </c>
      <c r="E154">
        <v>-35.549999999999997</v>
      </c>
      <c r="G154" s="1">
        <v>46261.131944444445</v>
      </c>
      <c r="H154">
        <v>38</v>
      </c>
      <c r="I154" t="s">
        <v>54</v>
      </c>
      <c r="J154">
        <v>452.08</v>
      </c>
      <c r="K154">
        <v>586.65</v>
      </c>
      <c r="L154">
        <v>63.71</v>
      </c>
      <c r="M154" s="183">
        <f t="shared" si="4"/>
        <v>5.309166666666667</v>
      </c>
      <c r="O154">
        <v>11658</v>
      </c>
      <c r="P154" s="5">
        <v>46261</v>
      </c>
      <c r="Q154">
        <v>38</v>
      </c>
      <c r="R154" t="s">
        <v>54</v>
      </c>
      <c r="S154">
        <v>2.0072483000000001</v>
      </c>
      <c r="T154">
        <v>44.050273500000003</v>
      </c>
      <c r="U154" s="183">
        <f t="shared" si="5"/>
        <v>-42.043025200000002</v>
      </c>
      <c r="V154" s="6" t="str">
        <f>VLOOKUP(R154,'In-NonTI'!B:C,2,FALSE)</f>
        <v>VIC1</v>
      </c>
      <c r="W154" s="177">
        <f>IF(U154=0,0,U154-(VLOOKUP(R154,'In-NonTI'!$J$4:$K$7,2,FALSE)*M154))</f>
        <v>-44.538333533333336</v>
      </c>
      <c r="X154" s="178">
        <f>IF(U154=0,0,-U154-((1-VLOOKUP(R154,'In-NonTI'!$J$4:$K$7,2,FALSE))*M154))</f>
        <v>39.229166866666667</v>
      </c>
      <c r="Y154" s="6" t="str">
        <f>VLOOKUP(R154,'In-NonTI'!$B$4:$F$7,5,FALSE)</f>
        <v>V-SA</v>
      </c>
      <c r="Z154" s="6" t="str">
        <f>IF(SUMIFS(U:U,Q:Q,Q154,Y:Y,Y154)&lt;=0,VLOOKUP(R154,'In-NonTI'!$B$4:$H$7,6,FALSE),VLOOKUP(R154,'In-NonTI'!$B$4:$H$7,7,FALSE))</f>
        <v>VIC-SA</v>
      </c>
    </row>
    <row r="155" spans="2:26">
      <c r="B155" s="1">
        <v>46261.177083333336</v>
      </c>
      <c r="C155">
        <v>51</v>
      </c>
      <c r="D155" t="s">
        <v>52</v>
      </c>
      <c r="E155">
        <v>220.87</v>
      </c>
      <c r="G155" s="1">
        <v>46261.131944444445</v>
      </c>
      <c r="H155">
        <v>38</v>
      </c>
      <c r="I155" t="s">
        <v>50</v>
      </c>
      <c r="J155">
        <v>0</v>
      </c>
      <c r="K155">
        <v>80</v>
      </c>
      <c r="L155">
        <v>7.61</v>
      </c>
      <c r="M155" s="183">
        <f t="shared" si="4"/>
        <v>0.63416666666666666</v>
      </c>
      <c r="O155">
        <v>11658</v>
      </c>
      <c r="P155" s="5">
        <v>46261</v>
      </c>
      <c r="Q155">
        <v>38</v>
      </c>
      <c r="R155" t="s">
        <v>50</v>
      </c>
      <c r="S155">
        <v>3.8327152</v>
      </c>
      <c r="T155">
        <v>0</v>
      </c>
      <c r="U155" s="183">
        <f t="shared" si="5"/>
        <v>3.8327152</v>
      </c>
      <c r="V155" s="6" t="str">
        <f>VLOOKUP(R155,'In-NonTI'!B:C,2,FALSE)</f>
        <v>VIC1</v>
      </c>
      <c r="W155" s="177">
        <f>IF(U155=0,0,U155-(VLOOKUP(R155,'In-NonTI'!$J$4:$K$7,2,FALSE)*M155))</f>
        <v>3.2683068666666668</v>
      </c>
      <c r="X155" s="178">
        <f>IF(U155=0,0,-U155-((1-VLOOKUP(R155,'In-NonTI'!$J$4:$K$7,2,FALSE))*M155))</f>
        <v>-3.9024735333333331</v>
      </c>
      <c r="Y155" s="6" t="str">
        <f>VLOOKUP(R155,'In-NonTI'!$B$4:$F$7,5,FALSE)</f>
        <v>V-SA</v>
      </c>
      <c r="Z155" s="6" t="str">
        <f>IF(SUMIFS(U:U,Q:Q,Q155,Y:Y,Y155)&lt;=0,VLOOKUP(R155,'In-NonTI'!$B$4:$H$7,6,FALSE),VLOOKUP(R155,'In-NonTI'!$B$4:$H$7,7,FALSE))</f>
        <v>VIC-SA</v>
      </c>
    </row>
    <row r="156" spans="2:26">
      <c r="B156" s="1">
        <v>46261.177083333336</v>
      </c>
      <c r="C156">
        <v>51</v>
      </c>
      <c r="D156" t="s">
        <v>51</v>
      </c>
      <c r="E156">
        <v>5.67</v>
      </c>
      <c r="G156" s="1">
        <v>46261.135416666664</v>
      </c>
      <c r="H156">
        <v>39</v>
      </c>
      <c r="I156" t="s">
        <v>57</v>
      </c>
      <c r="J156">
        <v>12.48</v>
      </c>
      <c r="K156">
        <v>47.3</v>
      </c>
      <c r="L156">
        <v>5.53</v>
      </c>
      <c r="M156" s="183">
        <f t="shared" si="4"/>
        <v>0.46083333333333337</v>
      </c>
      <c r="O156">
        <v>11658</v>
      </c>
      <c r="P156" s="5">
        <v>46261</v>
      </c>
      <c r="Q156">
        <v>39</v>
      </c>
      <c r="R156" t="s">
        <v>57</v>
      </c>
      <c r="S156">
        <v>0</v>
      </c>
      <c r="T156">
        <v>1.3025869999999999</v>
      </c>
      <c r="U156" s="183">
        <f t="shared" si="5"/>
        <v>-1.3025869999999999</v>
      </c>
      <c r="V156" s="6" t="str">
        <f>VLOOKUP(R156,'In-NonTI'!B:C,2,FALSE)</f>
        <v>NSW1</v>
      </c>
      <c r="W156" s="177">
        <f>IF(U156=0,0,U156-(VLOOKUP(R156,'In-NonTI'!$J$4:$K$7,2,FALSE)*M156))</f>
        <v>-1.509962</v>
      </c>
      <c r="X156" s="178">
        <f>IF(U156=0,0,-U156-((1-VLOOKUP(R156,'In-NonTI'!$J$4:$K$7,2,FALSE))*M156))</f>
        <v>1.0491286666666666</v>
      </c>
      <c r="Y156" s="6" t="str">
        <f>VLOOKUP(R156,'In-NonTI'!$B$4:$F$7,5,FALSE)</f>
        <v>NSW1-SA1</v>
      </c>
      <c r="Z156" s="6" t="str">
        <f>IF(SUMIFS(U:U,Q:Q,Q156,Y:Y,Y156)&lt;=0,VLOOKUP(R156,'In-NonTI'!$B$4:$H$7,6,FALSE),VLOOKUP(R156,'In-NonTI'!$B$4:$H$7,7,FALSE))</f>
        <v>NSW-SA</v>
      </c>
    </row>
    <row r="157" spans="2:26">
      <c r="B157" s="1">
        <v>46261.180555555555</v>
      </c>
      <c r="C157">
        <v>52</v>
      </c>
      <c r="D157" t="s">
        <v>58</v>
      </c>
      <c r="E157">
        <v>-14.36</v>
      </c>
      <c r="G157" s="1">
        <v>46261.135416666664</v>
      </c>
      <c r="H157">
        <v>39</v>
      </c>
      <c r="I157" t="s">
        <v>60</v>
      </c>
      <c r="J157">
        <v>143</v>
      </c>
      <c r="K157">
        <v>-74.14</v>
      </c>
      <c r="L157">
        <v>1.84</v>
      </c>
      <c r="M157" s="183">
        <f t="shared" si="4"/>
        <v>0.15333333333333335</v>
      </c>
      <c r="O157">
        <v>11658</v>
      </c>
      <c r="P157" s="5">
        <v>46261</v>
      </c>
      <c r="Q157">
        <v>39</v>
      </c>
      <c r="R157" t="s">
        <v>60</v>
      </c>
      <c r="S157">
        <v>5.6920811000000002</v>
      </c>
      <c r="T157">
        <v>60.912451400000002</v>
      </c>
      <c r="U157" s="183">
        <f t="shared" si="5"/>
        <v>-55.220370299999999</v>
      </c>
      <c r="V157" s="6" t="str">
        <f>VLOOKUP(R157,'In-NonTI'!B:C,2,FALSE)</f>
        <v>VIC1</v>
      </c>
      <c r="W157" s="177">
        <f>IF(U157=0,0,U157-(VLOOKUP(R157,'In-NonTI'!$J$4:$K$7,2,FALSE)*M157))</f>
        <v>-55.312370299999998</v>
      </c>
      <c r="X157" s="178">
        <f>IF(U157=0,0,-U157-((1-VLOOKUP(R157,'In-NonTI'!$J$4:$K$7,2,FALSE))*M157))</f>
        <v>55.159036966666669</v>
      </c>
      <c r="Y157" s="6" t="str">
        <f>VLOOKUP(R157,'In-NonTI'!$B$4:$F$7,5,FALSE)</f>
        <v>VIC1-NSW1</v>
      </c>
      <c r="Z157" s="6" t="str">
        <f>IF(SUMIFS(U:U,Q:Q,Q157,Y:Y,Y157)&lt;=0,VLOOKUP(R157,'In-NonTI'!$B$4:$H$7,6,FALSE),VLOOKUP(R157,'In-NonTI'!$B$4:$H$7,7,FALSE))</f>
        <v>VIC-NSW</v>
      </c>
    </row>
    <row r="158" spans="2:26">
      <c r="B158" s="1">
        <v>46261.180555555555</v>
      </c>
      <c r="C158">
        <v>52</v>
      </c>
      <c r="D158" t="s">
        <v>52</v>
      </c>
      <c r="E158">
        <v>300.75</v>
      </c>
      <c r="G158" s="1">
        <v>46261.135416666664</v>
      </c>
      <c r="H158">
        <v>39</v>
      </c>
      <c r="I158" t="s">
        <v>54</v>
      </c>
      <c r="J158">
        <v>419.7</v>
      </c>
      <c r="K158">
        <v>598.75</v>
      </c>
      <c r="L158">
        <v>65.45</v>
      </c>
      <c r="M158" s="183">
        <f t="shared" si="4"/>
        <v>5.4541666666666666</v>
      </c>
      <c r="O158">
        <v>11658</v>
      </c>
      <c r="P158" s="5">
        <v>46261</v>
      </c>
      <c r="Q158">
        <v>39</v>
      </c>
      <c r="R158" t="s">
        <v>54</v>
      </c>
      <c r="S158">
        <v>1.6714363999999999</v>
      </c>
      <c r="T158">
        <v>45.740353599999999</v>
      </c>
      <c r="U158" s="183">
        <f t="shared" si="5"/>
        <v>-44.068917200000001</v>
      </c>
      <c r="V158" s="6" t="str">
        <f>VLOOKUP(R158,'In-NonTI'!B:C,2,FALSE)</f>
        <v>VIC1</v>
      </c>
      <c r="W158" s="177">
        <f>IF(U158=0,0,U158-(VLOOKUP(R158,'In-NonTI'!$J$4:$K$7,2,FALSE)*M158))</f>
        <v>-46.632375533333331</v>
      </c>
      <c r="X158" s="178">
        <f>IF(U158=0,0,-U158-((1-VLOOKUP(R158,'In-NonTI'!$J$4:$K$7,2,FALSE))*M158))</f>
        <v>41.178208866666665</v>
      </c>
      <c r="Y158" s="6" t="str">
        <f>VLOOKUP(R158,'In-NonTI'!$B$4:$F$7,5,FALSE)</f>
        <v>V-SA</v>
      </c>
      <c r="Z158" s="6" t="str">
        <f>IF(SUMIFS(U:U,Q:Q,Q158,Y:Y,Y158)&lt;=0,VLOOKUP(R158,'In-NonTI'!$B$4:$H$7,6,FALSE),VLOOKUP(R158,'In-NonTI'!$B$4:$H$7,7,FALSE))</f>
        <v>VIC-SA</v>
      </c>
    </row>
    <row r="159" spans="2:26">
      <c r="B159" s="1">
        <v>46261.180555555555</v>
      </c>
      <c r="C159">
        <v>52</v>
      </c>
      <c r="D159" t="s">
        <v>51</v>
      </c>
      <c r="E159">
        <v>5.67</v>
      </c>
      <c r="G159" s="1">
        <v>46261.135416666664</v>
      </c>
      <c r="H159">
        <v>39</v>
      </c>
      <c r="I159" t="s">
        <v>50</v>
      </c>
      <c r="J159">
        <v>0</v>
      </c>
      <c r="K159">
        <v>80</v>
      </c>
      <c r="L159">
        <v>7.61</v>
      </c>
      <c r="M159" s="183">
        <f t="shared" si="4"/>
        <v>0.63416666666666666</v>
      </c>
      <c r="O159">
        <v>11658</v>
      </c>
      <c r="P159" s="5">
        <v>46261</v>
      </c>
      <c r="Q159">
        <v>39</v>
      </c>
      <c r="R159" t="s">
        <v>50</v>
      </c>
      <c r="S159">
        <v>3.8439280999999998</v>
      </c>
      <c r="T159">
        <v>0</v>
      </c>
      <c r="U159" s="183">
        <f t="shared" si="5"/>
        <v>3.8439280999999998</v>
      </c>
      <c r="V159" s="6" t="str">
        <f>VLOOKUP(R159,'In-NonTI'!B:C,2,FALSE)</f>
        <v>VIC1</v>
      </c>
      <c r="W159" s="177">
        <f>IF(U159=0,0,U159-(VLOOKUP(R159,'In-NonTI'!$J$4:$K$7,2,FALSE)*M159))</f>
        <v>3.2795197666666667</v>
      </c>
      <c r="X159" s="178">
        <f>IF(U159=0,0,-U159-((1-VLOOKUP(R159,'In-NonTI'!$J$4:$K$7,2,FALSE))*M159))</f>
        <v>-3.913686433333333</v>
      </c>
      <c r="Y159" s="6" t="str">
        <f>VLOOKUP(R159,'In-NonTI'!$B$4:$F$7,5,FALSE)</f>
        <v>V-SA</v>
      </c>
      <c r="Z159" s="6" t="str">
        <f>IF(SUMIFS(U:U,Q:Q,Q159,Y:Y,Y159)&lt;=0,VLOOKUP(R159,'In-NonTI'!$B$4:$H$7,6,FALSE),VLOOKUP(R159,'In-NonTI'!$B$4:$H$7,7,FALSE))</f>
        <v>VIC-SA</v>
      </c>
    </row>
    <row r="160" spans="2:26">
      <c r="B160" s="1">
        <v>46261.184027777781</v>
      </c>
      <c r="C160">
        <v>53</v>
      </c>
      <c r="D160" t="s">
        <v>58</v>
      </c>
      <c r="E160">
        <v>-33.869999999999997</v>
      </c>
      <c r="G160" s="1">
        <v>46261.138888888891</v>
      </c>
      <c r="H160">
        <v>40</v>
      </c>
      <c r="I160" t="s">
        <v>57</v>
      </c>
      <c r="J160">
        <v>12.57</v>
      </c>
      <c r="K160">
        <v>48.48</v>
      </c>
      <c r="L160">
        <v>5.69</v>
      </c>
      <c r="M160" s="183">
        <f t="shared" si="4"/>
        <v>0.47416666666666668</v>
      </c>
      <c r="O160">
        <v>11658</v>
      </c>
      <c r="P160" s="5">
        <v>46261</v>
      </c>
      <c r="Q160">
        <v>40</v>
      </c>
      <c r="R160" t="s">
        <v>57</v>
      </c>
      <c r="S160">
        <v>0</v>
      </c>
      <c r="T160">
        <v>1.2705214</v>
      </c>
      <c r="U160" s="183">
        <f t="shared" si="5"/>
        <v>-1.2705214</v>
      </c>
      <c r="V160" s="6" t="str">
        <f>VLOOKUP(R160,'In-NonTI'!B:C,2,FALSE)</f>
        <v>NSW1</v>
      </c>
      <c r="W160" s="177">
        <f>IF(U160=0,0,U160-(VLOOKUP(R160,'In-NonTI'!$J$4:$K$7,2,FALSE)*M160))</f>
        <v>-1.4838964000000001</v>
      </c>
      <c r="X160" s="178">
        <f>IF(U160=0,0,-U160-((1-VLOOKUP(R160,'In-NonTI'!$J$4:$K$7,2,FALSE))*M160))</f>
        <v>1.0097297333333333</v>
      </c>
      <c r="Y160" s="6" t="str">
        <f>VLOOKUP(R160,'In-NonTI'!$B$4:$F$7,5,FALSE)</f>
        <v>NSW1-SA1</v>
      </c>
      <c r="Z160" s="6" t="str">
        <f>IF(SUMIFS(U:U,Q:Q,Q160,Y:Y,Y160)&lt;=0,VLOOKUP(R160,'In-NonTI'!$B$4:$H$7,6,FALSE),VLOOKUP(R160,'In-NonTI'!$B$4:$H$7,7,FALSE))</f>
        <v>NSW-SA</v>
      </c>
    </row>
    <row r="161" spans="2:26">
      <c r="B161" s="1">
        <v>46261.184027777781</v>
      </c>
      <c r="C161">
        <v>53</v>
      </c>
      <c r="D161" t="s">
        <v>52</v>
      </c>
      <c r="E161">
        <v>300.75</v>
      </c>
      <c r="G161" s="1">
        <v>46261.138888888891</v>
      </c>
      <c r="H161">
        <v>40</v>
      </c>
      <c r="I161" t="s">
        <v>60</v>
      </c>
      <c r="J161">
        <v>72.39</v>
      </c>
      <c r="K161">
        <v>-77.39</v>
      </c>
      <c r="L161">
        <v>1.94</v>
      </c>
      <c r="M161" s="183">
        <f t="shared" si="4"/>
        <v>0.16166666666666665</v>
      </c>
      <c r="O161">
        <v>11658</v>
      </c>
      <c r="P161" s="5">
        <v>46261</v>
      </c>
      <c r="Q161">
        <v>40</v>
      </c>
      <c r="R161" t="s">
        <v>60</v>
      </c>
      <c r="S161">
        <v>5.6904013999999998</v>
      </c>
      <c r="T161">
        <v>60.087750800000002</v>
      </c>
      <c r="U161" s="183">
        <f t="shared" si="5"/>
        <v>-54.397349400000003</v>
      </c>
      <c r="V161" s="6" t="str">
        <f>VLOOKUP(R161,'In-NonTI'!B:C,2,FALSE)</f>
        <v>VIC1</v>
      </c>
      <c r="W161" s="177">
        <f>IF(U161=0,0,U161-(VLOOKUP(R161,'In-NonTI'!$J$4:$K$7,2,FALSE)*M161))</f>
        <v>-54.494349400000004</v>
      </c>
      <c r="X161" s="178">
        <f>IF(U161=0,0,-U161-((1-VLOOKUP(R161,'In-NonTI'!$J$4:$K$7,2,FALSE))*M161))</f>
        <v>54.332682733333336</v>
      </c>
      <c r="Y161" s="6" t="str">
        <f>VLOOKUP(R161,'In-NonTI'!$B$4:$F$7,5,FALSE)</f>
        <v>VIC1-NSW1</v>
      </c>
      <c r="Z161" s="6" t="str">
        <f>IF(SUMIFS(U:U,Q:Q,Q161,Y:Y,Y161)&lt;=0,VLOOKUP(R161,'In-NonTI'!$B$4:$H$7,6,FALSE),VLOOKUP(R161,'In-NonTI'!$B$4:$H$7,7,FALSE))</f>
        <v>VIC-NSW</v>
      </c>
    </row>
    <row r="162" spans="2:26">
      <c r="B162" s="1">
        <v>46261.184027777781</v>
      </c>
      <c r="C162">
        <v>53</v>
      </c>
      <c r="D162" t="s">
        <v>51</v>
      </c>
      <c r="E162">
        <v>5.67</v>
      </c>
      <c r="G162" s="1">
        <v>46261.138888888891</v>
      </c>
      <c r="H162">
        <v>40</v>
      </c>
      <c r="I162" t="s">
        <v>54</v>
      </c>
      <c r="J162">
        <v>409.66</v>
      </c>
      <c r="K162">
        <v>603.22</v>
      </c>
      <c r="L162">
        <v>66.2</v>
      </c>
      <c r="M162" s="183">
        <f t="shared" si="4"/>
        <v>5.5166666666666666</v>
      </c>
      <c r="O162">
        <v>11658</v>
      </c>
      <c r="P162" s="5">
        <v>46261</v>
      </c>
      <c r="Q162">
        <v>40</v>
      </c>
      <c r="R162" t="s">
        <v>54</v>
      </c>
      <c r="S162">
        <v>1.2455111999999999</v>
      </c>
      <c r="T162">
        <v>47.399522500000003</v>
      </c>
      <c r="U162" s="183">
        <f t="shared" si="5"/>
        <v>-46.154011300000001</v>
      </c>
      <c r="V162" s="6" t="str">
        <f>VLOOKUP(R162,'In-NonTI'!B:C,2,FALSE)</f>
        <v>VIC1</v>
      </c>
      <c r="W162" s="177">
        <f>IF(U162=0,0,U162-(VLOOKUP(R162,'In-NonTI'!$J$4:$K$7,2,FALSE)*M162))</f>
        <v>-48.746844633333332</v>
      </c>
      <c r="X162" s="178">
        <f>IF(U162=0,0,-U162-((1-VLOOKUP(R162,'In-NonTI'!$J$4:$K$7,2,FALSE))*M162))</f>
        <v>43.230177966666666</v>
      </c>
      <c r="Y162" s="6" t="str">
        <f>VLOOKUP(R162,'In-NonTI'!$B$4:$F$7,5,FALSE)</f>
        <v>V-SA</v>
      </c>
      <c r="Z162" s="6" t="str">
        <f>IF(SUMIFS(U:U,Q:Q,Q162,Y:Y,Y162)&lt;=0,VLOOKUP(R162,'In-NonTI'!$B$4:$H$7,6,FALSE),VLOOKUP(R162,'In-NonTI'!$B$4:$H$7,7,FALSE))</f>
        <v>VIC-SA</v>
      </c>
    </row>
    <row r="163" spans="2:26">
      <c r="B163" s="1">
        <v>46261.1875</v>
      </c>
      <c r="C163">
        <v>54</v>
      </c>
      <c r="D163" t="s">
        <v>58</v>
      </c>
      <c r="E163">
        <v>-14.44</v>
      </c>
      <c r="G163" s="1">
        <v>46261.138888888891</v>
      </c>
      <c r="H163">
        <v>40</v>
      </c>
      <c r="I163" t="s">
        <v>50</v>
      </c>
      <c r="J163">
        <v>0</v>
      </c>
      <c r="K163">
        <v>80</v>
      </c>
      <c r="L163">
        <v>7.61</v>
      </c>
      <c r="M163" s="183">
        <f t="shared" si="4"/>
        <v>0.63416666666666666</v>
      </c>
      <c r="O163">
        <v>11658</v>
      </c>
      <c r="P163" s="5">
        <v>46261</v>
      </c>
      <c r="Q163">
        <v>40</v>
      </c>
      <c r="R163" t="s">
        <v>50</v>
      </c>
      <c r="S163">
        <v>3.8395551999999999</v>
      </c>
      <c r="T163">
        <v>0</v>
      </c>
      <c r="U163" s="183">
        <f t="shared" si="5"/>
        <v>3.8395551999999999</v>
      </c>
      <c r="V163" s="6" t="str">
        <f>VLOOKUP(R163,'In-NonTI'!B:C,2,FALSE)</f>
        <v>VIC1</v>
      </c>
      <c r="W163" s="177">
        <f>IF(U163=0,0,U163-(VLOOKUP(R163,'In-NonTI'!$J$4:$K$7,2,FALSE)*M163))</f>
        <v>3.2751468666666668</v>
      </c>
      <c r="X163" s="178">
        <f>IF(U163=0,0,-U163-((1-VLOOKUP(R163,'In-NonTI'!$J$4:$K$7,2,FALSE))*M163))</f>
        <v>-3.9093135333333331</v>
      </c>
      <c r="Y163" s="6" t="str">
        <f>VLOOKUP(R163,'In-NonTI'!$B$4:$F$7,5,FALSE)</f>
        <v>V-SA</v>
      </c>
      <c r="Z163" s="6" t="str">
        <f>IF(SUMIFS(U:U,Q:Q,Q163,Y:Y,Y163)&lt;=0,VLOOKUP(R163,'In-NonTI'!$B$4:$H$7,6,FALSE),VLOOKUP(R163,'In-NonTI'!$B$4:$H$7,7,FALSE))</f>
        <v>VIC-SA</v>
      </c>
    </row>
    <row r="164" spans="2:26">
      <c r="B164" s="1">
        <v>46261.1875</v>
      </c>
      <c r="C164">
        <v>54</v>
      </c>
      <c r="D164" t="s">
        <v>52</v>
      </c>
      <c r="E164">
        <v>300.75</v>
      </c>
      <c r="G164" s="1">
        <v>46261.142361111109</v>
      </c>
      <c r="H164">
        <v>41</v>
      </c>
      <c r="I164" t="s">
        <v>57</v>
      </c>
      <c r="J164">
        <v>12.57</v>
      </c>
      <c r="K164">
        <v>48.89</v>
      </c>
      <c r="L164">
        <v>5.75</v>
      </c>
      <c r="M164" s="183">
        <f t="shared" si="4"/>
        <v>0.47916666666666669</v>
      </c>
      <c r="O164">
        <v>11658</v>
      </c>
      <c r="P164" s="5">
        <v>46261</v>
      </c>
      <c r="Q164">
        <v>41</v>
      </c>
      <c r="R164" t="s">
        <v>57</v>
      </c>
      <c r="S164">
        <v>0</v>
      </c>
      <c r="T164">
        <v>0.81473499999999999</v>
      </c>
      <c r="U164" s="183">
        <f t="shared" si="5"/>
        <v>-0.81473499999999999</v>
      </c>
      <c r="V164" s="6" t="str">
        <f>VLOOKUP(R164,'In-NonTI'!B:C,2,FALSE)</f>
        <v>NSW1</v>
      </c>
      <c r="W164" s="177">
        <f>IF(U164=0,0,U164-(VLOOKUP(R164,'In-NonTI'!$J$4:$K$7,2,FALSE)*M164))</f>
        <v>-1.0303599999999999</v>
      </c>
      <c r="X164" s="178">
        <f>IF(U164=0,0,-U164-((1-VLOOKUP(R164,'In-NonTI'!$J$4:$K$7,2,FALSE))*M164))</f>
        <v>0.55119333333333331</v>
      </c>
      <c r="Y164" s="6" t="str">
        <f>VLOOKUP(R164,'In-NonTI'!$B$4:$F$7,5,FALSE)</f>
        <v>NSW1-SA1</v>
      </c>
      <c r="Z164" s="6" t="str">
        <f>IF(SUMIFS(U:U,Q:Q,Q164,Y:Y,Y164)&lt;=0,VLOOKUP(R164,'In-NonTI'!$B$4:$H$7,6,FALSE),VLOOKUP(R164,'In-NonTI'!$B$4:$H$7,7,FALSE))</f>
        <v>NSW-SA</v>
      </c>
    </row>
    <row r="165" spans="2:26">
      <c r="B165" s="1">
        <v>46261.1875</v>
      </c>
      <c r="C165">
        <v>54</v>
      </c>
      <c r="D165" t="s">
        <v>51</v>
      </c>
      <c r="E165">
        <v>5.67</v>
      </c>
      <c r="G165" s="1">
        <v>46261.142361111109</v>
      </c>
      <c r="H165">
        <v>41</v>
      </c>
      <c r="I165" t="s">
        <v>60</v>
      </c>
      <c r="J165">
        <v>12.24</v>
      </c>
      <c r="K165">
        <v>-76.45</v>
      </c>
      <c r="L165">
        <v>1.92</v>
      </c>
      <c r="M165" s="183">
        <f t="shared" si="4"/>
        <v>0.16</v>
      </c>
      <c r="O165">
        <v>11658</v>
      </c>
      <c r="P165" s="5">
        <v>46261</v>
      </c>
      <c r="Q165">
        <v>41</v>
      </c>
      <c r="R165" t="s">
        <v>60</v>
      </c>
      <c r="S165">
        <v>5.6917191999999996</v>
      </c>
      <c r="T165">
        <v>61.523294800000002</v>
      </c>
      <c r="U165" s="183">
        <f t="shared" si="5"/>
        <v>-55.831575600000001</v>
      </c>
      <c r="V165" s="6" t="str">
        <f>VLOOKUP(R165,'In-NonTI'!B:C,2,FALSE)</f>
        <v>VIC1</v>
      </c>
      <c r="W165" s="177">
        <f>IF(U165=0,0,U165-(VLOOKUP(R165,'In-NonTI'!$J$4:$K$7,2,FALSE)*M165))</f>
        <v>-55.927575599999997</v>
      </c>
      <c r="X165" s="178">
        <f>IF(U165=0,0,-U165-((1-VLOOKUP(R165,'In-NonTI'!$J$4:$K$7,2,FALSE))*M165))</f>
        <v>55.767575600000001</v>
      </c>
      <c r="Y165" s="6" t="str">
        <f>VLOOKUP(R165,'In-NonTI'!$B$4:$F$7,5,FALSE)</f>
        <v>VIC1-NSW1</v>
      </c>
      <c r="Z165" s="6" t="str">
        <f>IF(SUMIFS(U:U,Q:Q,Q165,Y:Y,Y165)&lt;=0,VLOOKUP(R165,'In-NonTI'!$B$4:$H$7,6,FALSE),VLOOKUP(R165,'In-NonTI'!$B$4:$H$7,7,FALSE))</f>
        <v>VIC-NSW</v>
      </c>
    </row>
    <row r="166" spans="2:26">
      <c r="B166" s="1">
        <v>46261.190972222219</v>
      </c>
      <c r="C166">
        <v>55</v>
      </c>
      <c r="D166" t="s">
        <v>58</v>
      </c>
      <c r="E166">
        <v>-16.07</v>
      </c>
      <c r="G166" s="1">
        <v>46261.142361111109</v>
      </c>
      <c r="H166">
        <v>41</v>
      </c>
      <c r="I166" t="s">
        <v>54</v>
      </c>
      <c r="J166">
        <v>386.22</v>
      </c>
      <c r="K166">
        <v>604.99</v>
      </c>
      <c r="L166">
        <v>66.47</v>
      </c>
      <c r="M166" s="183">
        <f t="shared" si="4"/>
        <v>5.5391666666666666</v>
      </c>
      <c r="O166">
        <v>11658</v>
      </c>
      <c r="P166" s="5">
        <v>46261</v>
      </c>
      <c r="Q166">
        <v>41</v>
      </c>
      <c r="R166" t="s">
        <v>54</v>
      </c>
      <c r="S166">
        <v>1.8188641000000001</v>
      </c>
      <c r="T166">
        <v>45.773282299999998</v>
      </c>
      <c r="U166" s="183">
        <f t="shared" si="5"/>
        <v>-43.954418199999999</v>
      </c>
      <c r="V166" s="6" t="str">
        <f>VLOOKUP(R166,'In-NonTI'!B:C,2,FALSE)</f>
        <v>VIC1</v>
      </c>
      <c r="W166" s="177">
        <f>IF(U166=0,0,U166-(VLOOKUP(R166,'In-NonTI'!$J$4:$K$7,2,FALSE)*M166))</f>
        <v>-46.557826533333333</v>
      </c>
      <c r="X166" s="178">
        <f>IF(U166=0,0,-U166-((1-VLOOKUP(R166,'In-NonTI'!$J$4:$K$7,2,FALSE))*M166))</f>
        <v>41.018659866666667</v>
      </c>
      <c r="Y166" s="6" t="str">
        <f>VLOOKUP(R166,'In-NonTI'!$B$4:$F$7,5,FALSE)</f>
        <v>V-SA</v>
      </c>
      <c r="Z166" s="6" t="str">
        <f>IF(SUMIFS(U:U,Q:Q,Q166,Y:Y,Y166)&lt;=0,VLOOKUP(R166,'In-NonTI'!$B$4:$H$7,6,FALSE),VLOOKUP(R166,'In-NonTI'!$B$4:$H$7,7,FALSE))</f>
        <v>VIC-SA</v>
      </c>
    </row>
    <row r="167" spans="2:26">
      <c r="B167" s="1">
        <v>46261.190972222219</v>
      </c>
      <c r="C167">
        <v>55</v>
      </c>
      <c r="D167" t="s">
        <v>52</v>
      </c>
      <c r="E167">
        <v>221.2</v>
      </c>
      <c r="G167" s="1">
        <v>46261.142361111109</v>
      </c>
      <c r="H167">
        <v>41</v>
      </c>
      <c r="I167" t="s">
        <v>50</v>
      </c>
      <c r="J167">
        <v>0</v>
      </c>
      <c r="K167">
        <v>80</v>
      </c>
      <c r="L167">
        <v>7.61</v>
      </c>
      <c r="M167" s="183">
        <f t="shared" si="4"/>
        <v>0.63416666666666666</v>
      </c>
      <c r="O167">
        <v>11658</v>
      </c>
      <c r="P167" s="5">
        <v>46261</v>
      </c>
      <c r="Q167">
        <v>41</v>
      </c>
      <c r="R167" t="s">
        <v>50</v>
      </c>
      <c r="S167">
        <v>3.8467592000000002</v>
      </c>
      <c r="T167">
        <v>0</v>
      </c>
      <c r="U167" s="183">
        <f t="shared" si="5"/>
        <v>3.8467592000000002</v>
      </c>
      <c r="V167" s="6" t="str">
        <f>VLOOKUP(R167,'In-NonTI'!B:C,2,FALSE)</f>
        <v>VIC1</v>
      </c>
      <c r="W167" s="177">
        <f>IF(U167=0,0,U167-(VLOOKUP(R167,'In-NonTI'!$J$4:$K$7,2,FALSE)*M167))</f>
        <v>3.282350866666667</v>
      </c>
      <c r="X167" s="178">
        <f>IF(U167=0,0,-U167-((1-VLOOKUP(R167,'In-NonTI'!$J$4:$K$7,2,FALSE))*M167))</f>
        <v>-3.9165175333333333</v>
      </c>
      <c r="Y167" s="6" t="str">
        <f>VLOOKUP(R167,'In-NonTI'!$B$4:$F$7,5,FALSE)</f>
        <v>V-SA</v>
      </c>
      <c r="Z167" s="6" t="str">
        <f>IF(SUMIFS(U:U,Q:Q,Q167,Y:Y,Y167)&lt;=0,VLOOKUP(R167,'In-NonTI'!$B$4:$H$7,6,FALSE),VLOOKUP(R167,'In-NonTI'!$B$4:$H$7,7,FALSE))</f>
        <v>VIC-SA</v>
      </c>
    </row>
    <row r="168" spans="2:26">
      <c r="B168" s="1">
        <v>46261.190972222219</v>
      </c>
      <c r="C168">
        <v>55</v>
      </c>
      <c r="D168" t="s">
        <v>51</v>
      </c>
      <c r="E168">
        <v>5.67</v>
      </c>
      <c r="G168" s="1">
        <v>46261.145833333336</v>
      </c>
      <c r="H168">
        <v>42</v>
      </c>
      <c r="I168" t="s">
        <v>57</v>
      </c>
      <c r="J168">
        <v>12.71</v>
      </c>
      <c r="K168">
        <v>52.05</v>
      </c>
      <c r="L168">
        <v>6.11</v>
      </c>
      <c r="M168" s="183">
        <f t="shared" si="4"/>
        <v>0.50916666666666666</v>
      </c>
      <c r="O168">
        <v>11658</v>
      </c>
      <c r="P168" s="5">
        <v>46261</v>
      </c>
      <c r="Q168">
        <v>42</v>
      </c>
      <c r="R168" t="s">
        <v>57</v>
      </c>
      <c r="S168">
        <v>0</v>
      </c>
      <c r="T168">
        <v>0.86668520000000004</v>
      </c>
      <c r="U168" s="183">
        <f t="shared" si="5"/>
        <v>-0.86668520000000004</v>
      </c>
      <c r="V168" s="6" t="str">
        <f>VLOOKUP(R168,'In-NonTI'!B:C,2,FALSE)</f>
        <v>NSW1</v>
      </c>
      <c r="W168" s="177">
        <f>IF(U168=0,0,U168-(VLOOKUP(R168,'In-NonTI'!$J$4:$K$7,2,FALSE)*M168))</f>
        <v>-1.0958102000000001</v>
      </c>
      <c r="X168" s="178">
        <f>IF(U168=0,0,-U168-((1-VLOOKUP(R168,'In-NonTI'!$J$4:$K$7,2,FALSE))*M168))</f>
        <v>0.5866435333333333</v>
      </c>
      <c r="Y168" s="6" t="str">
        <f>VLOOKUP(R168,'In-NonTI'!$B$4:$F$7,5,FALSE)</f>
        <v>NSW1-SA1</v>
      </c>
      <c r="Z168" s="6" t="str">
        <f>IF(SUMIFS(U:U,Q:Q,Q168,Y:Y,Y168)&lt;=0,VLOOKUP(R168,'In-NonTI'!$B$4:$H$7,6,FALSE),VLOOKUP(R168,'In-NonTI'!$B$4:$H$7,7,FALSE))</f>
        <v>NSW-SA</v>
      </c>
    </row>
    <row r="169" spans="2:26">
      <c r="B169" s="1">
        <v>46261.194444444445</v>
      </c>
      <c r="C169">
        <v>56</v>
      </c>
      <c r="D169" t="s">
        <v>58</v>
      </c>
      <c r="E169">
        <v>-15.27</v>
      </c>
      <c r="G169" s="1">
        <v>46261.145833333336</v>
      </c>
      <c r="H169">
        <v>42</v>
      </c>
      <c r="I169" t="s">
        <v>60</v>
      </c>
      <c r="J169">
        <v>-19.190000000000001</v>
      </c>
      <c r="K169">
        <v>-74.709999999999994</v>
      </c>
      <c r="L169">
        <v>1.85</v>
      </c>
      <c r="M169" s="183">
        <f t="shared" si="4"/>
        <v>0.15416666666666667</v>
      </c>
      <c r="O169">
        <v>11658</v>
      </c>
      <c r="P169" s="5">
        <v>46261</v>
      </c>
      <c r="Q169">
        <v>42</v>
      </c>
      <c r="R169" t="s">
        <v>60</v>
      </c>
      <c r="S169">
        <v>5.6878422999999998</v>
      </c>
      <c r="T169">
        <v>57.341816100000003</v>
      </c>
      <c r="U169" s="183">
        <f t="shared" si="5"/>
        <v>-51.653973800000003</v>
      </c>
      <c r="V169" s="6" t="str">
        <f>VLOOKUP(R169,'In-NonTI'!B:C,2,FALSE)</f>
        <v>VIC1</v>
      </c>
      <c r="W169" s="177">
        <f>IF(U169=0,0,U169-(VLOOKUP(R169,'In-NonTI'!$J$4:$K$7,2,FALSE)*M169))</f>
        <v>-51.746473800000004</v>
      </c>
      <c r="X169" s="178">
        <f>IF(U169=0,0,-U169-((1-VLOOKUP(R169,'In-NonTI'!$J$4:$K$7,2,FALSE))*M169))</f>
        <v>51.592307133333335</v>
      </c>
      <c r="Y169" s="6" t="str">
        <f>VLOOKUP(R169,'In-NonTI'!$B$4:$F$7,5,FALSE)</f>
        <v>VIC1-NSW1</v>
      </c>
      <c r="Z169" s="6" t="str">
        <f>IF(SUMIFS(U:U,Q:Q,Q169,Y:Y,Y169)&lt;=0,VLOOKUP(R169,'In-NonTI'!$B$4:$H$7,6,FALSE),VLOOKUP(R169,'In-NonTI'!$B$4:$H$7,7,FALSE))</f>
        <v>VIC-NSW</v>
      </c>
    </row>
    <row r="170" spans="2:26">
      <c r="B170" s="1">
        <v>46261.194444444445</v>
      </c>
      <c r="C170">
        <v>56</v>
      </c>
      <c r="D170" t="s">
        <v>52</v>
      </c>
      <c r="E170">
        <v>300.75</v>
      </c>
      <c r="G170" s="1">
        <v>46261.145833333336</v>
      </c>
      <c r="H170">
        <v>42</v>
      </c>
      <c r="I170" t="s">
        <v>54</v>
      </c>
      <c r="J170">
        <v>385.1</v>
      </c>
      <c r="K170">
        <v>617.91999999999996</v>
      </c>
      <c r="L170">
        <v>69.13</v>
      </c>
      <c r="M170" s="183">
        <f t="shared" si="4"/>
        <v>5.7608333333333333</v>
      </c>
      <c r="O170">
        <v>11658</v>
      </c>
      <c r="P170" s="5">
        <v>46261</v>
      </c>
      <c r="Q170">
        <v>42</v>
      </c>
      <c r="R170" t="s">
        <v>54</v>
      </c>
      <c r="S170">
        <v>1.7616483000000001</v>
      </c>
      <c r="T170">
        <v>46.392194400000001</v>
      </c>
      <c r="U170" s="183">
        <f t="shared" si="5"/>
        <v>-44.630546100000004</v>
      </c>
      <c r="V170" s="6" t="str">
        <f>VLOOKUP(R170,'In-NonTI'!B:C,2,FALSE)</f>
        <v>VIC1</v>
      </c>
      <c r="W170" s="177">
        <f>IF(U170=0,0,U170-(VLOOKUP(R170,'In-NonTI'!$J$4:$K$7,2,FALSE)*M170))</f>
        <v>-47.338137766666669</v>
      </c>
      <c r="X170" s="178">
        <f>IF(U170=0,0,-U170-((1-VLOOKUP(R170,'In-NonTI'!$J$4:$K$7,2,FALSE))*M170))</f>
        <v>41.577304433333339</v>
      </c>
      <c r="Y170" s="6" t="str">
        <f>VLOOKUP(R170,'In-NonTI'!$B$4:$F$7,5,FALSE)</f>
        <v>V-SA</v>
      </c>
      <c r="Z170" s="6" t="str">
        <f>IF(SUMIFS(U:U,Q:Q,Q170,Y:Y,Y170)&lt;=0,VLOOKUP(R170,'In-NonTI'!$B$4:$H$7,6,FALSE),VLOOKUP(R170,'In-NonTI'!$B$4:$H$7,7,FALSE))</f>
        <v>VIC-SA</v>
      </c>
    </row>
    <row r="171" spans="2:26">
      <c r="B171" s="1">
        <v>46261.194444444445</v>
      </c>
      <c r="C171">
        <v>56</v>
      </c>
      <c r="D171" t="s">
        <v>51</v>
      </c>
      <c r="E171">
        <v>5.67</v>
      </c>
      <c r="G171" s="1">
        <v>46261.145833333336</v>
      </c>
      <c r="H171">
        <v>42</v>
      </c>
      <c r="I171" t="s">
        <v>50</v>
      </c>
      <c r="J171">
        <v>0</v>
      </c>
      <c r="K171">
        <v>80</v>
      </c>
      <c r="L171">
        <v>7.61</v>
      </c>
      <c r="M171" s="183">
        <f t="shared" si="4"/>
        <v>0.63416666666666666</v>
      </c>
      <c r="O171">
        <v>11658</v>
      </c>
      <c r="P171" s="5">
        <v>46261</v>
      </c>
      <c r="Q171">
        <v>42</v>
      </c>
      <c r="R171" t="s">
        <v>50</v>
      </c>
      <c r="S171">
        <v>3.6227751000000001</v>
      </c>
      <c r="T171">
        <v>0</v>
      </c>
      <c r="U171" s="183">
        <f t="shared" si="5"/>
        <v>3.6227751000000001</v>
      </c>
      <c r="V171" s="6" t="str">
        <f>VLOOKUP(R171,'In-NonTI'!B:C,2,FALSE)</f>
        <v>VIC1</v>
      </c>
      <c r="W171" s="177">
        <f>IF(U171=0,0,U171-(VLOOKUP(R171,'In-NonTI'!$J$4:$K$7,2,FALSE)*M171))</f>
        <v>3.058366766666667</v>
      </c>
      <c r="X171" s="178">
        <f>IF(U171=0,0,-U171-((1-VLOOKUP(R171,'In-NonTI'!$J$4:$K$7,2,FALSE))*M171))</f>
        <v>-3.6925334333333333</v>
      </c>
      <c r="Y171" s="6" t="str">
        <f>VLOOKUP(R171,'In-NonTI'!$B$4:$F$7,5,FALSE)</f>
        <v>V-SA</v>
      </c>
      <c r="Z171" s="6" t="str">
        <f>IF(SUMIFS(U:U,Q:Q,Q171,Y:Y,Y171)&lt;=0,VLOOKUP(R171,'In-NonTI'!$B$4:$H$7,6,FALSE),VLOOKUP(R171,'In-NonTI'!$B$4:$H$7,7,FALSE))</f>
        <v>VIC-SA</v>
      </c>
    </row>
    <row r="172" spans="2:26">
      <c r="B172" s="1">
        <v>46261.197916666664</v>
      </c>
      <c r="C172">
        <v>57</v>
      </c>
      <c r="D172" t="s">
        <v>58</v>
      </c>
      <c r="E172">
        <v>-14.6</v>
      </c>
      <c r="G172" s="1">
        <v>46261.149305555555</v>
      </c>
      <c r="H172">
        <v>43</v>
      </c>
      <c r="I172" t="s">
        <v>57</v>
      </c>
      <c r="J172">
        <v>5.55</v>
      </c>
      <c r="K172">
        <v>52.47</v>
      </c>
      <c r="L172">
        <v>6.06</v>
      </c>
      <c r="M172" s="183">
        <f t="shared" si="4"/>
        <v>0.505</v>
      </c>
      <c r="O172">
        <v>11658</v>
      </c>
      <c r="P172" s="5">
        <v>46261</v>
      </c>
      <c r="Q172">
        <v>43</v>
      </c>
      <c r="R172" t="s">
        <v>57</v>
      </c>
      <c r="S172">
        <v>1.4833600000000001E-2</v>
      </c>
      <c r="T172">
        <v>0.19677639999999999</v>
      </c>
      <c r="U172" s="183">
        <f t="shared" si="5"/>
        <v>-0.18194279999999999</v>
      </c>
      <c r="V172" s="6" t="str">
        <f>VLOOKUP(R172,'In-NonTI'!B:C,2,FALSE)</f>
        <v>NSW1</v>
      </c>
      <c r="W172" s="177">
        <f>IF(U172=0,0,U172-(VLOOKUP(R172,'In-NonTI'!$J$4:$K$7,2,FALSE)*M172))</f>
        <v>-0.40919280000000002</v>
      </c>
      <c r="X172" s="178">
        <f>IF(U172=0,0,-U172-((1-VLOOKUP(R172,'In-NonTI'!$J$4:$K$7,2,FALSE))*M172))</f>
        <v>-9.5807200000000065E-2</v>
      </c>
      <c r="Y172" s="6" t="str">
        <f>VLOOKUP(R172,'In-NonTI'!$B$4:$F$7,5,FALSE)</f>
        <v>NSW1-SA1</v>
      </c>
      <c r="Z172" s="6" t="str">
        <f>IF(SUMIFS(U:U,Q:Q,Q172,Y:Y,Y172)&lt;=0,VLOOKUP(R172,'In-NonTI'!$B$4:$H$7,6,FALSE),VLOOKUP(R172,'In-NonTI'!$B$4:$H$7,7,FALSE))</f>
        <v>NSW-SA</v>
      </c>
    </row>
    <row r="173" spans="2:26">
      <c r="B173" s="1">
        <v>46261.197916666664</v>
      </c>
      <c r="C173">
        <v>57</v>
      </c>
      <c r="D173" t="s">
        <v>52</v>
      </c>
      <c r="E173">
        <v>300.75</v>
      </c>
      <c r="G173" s="1">
        <v>46261.149305555555</v>
      </c>
      <c r="H173">
        <v>43</v>
      </c>
      <c r="I173" t="s">
        <v>60</v>
      </c>
      <c r="J173">
        <v>82.59</v>
      </c>
      <c r="K173">
        <v>-76.790000000000006</v>
      </c>
      <c r="L173">
        <v>1.85</v>
      </c>
      <c r="M173" s="183">
        <f t="shared" si="4"/>
        <v>0.15416666666666667</v>
      </c>
      <c r="O173">
        <v>11658</v>
      </c>
      <c r="P173" s="5">
        <v>46261</v>
      </c>
      <c r="Q173">
        <v>43</v>
      </c>
      <c r="R173" t="s">
        <v>60</v>
      </c>
      <c r="S173">
        <v>5.6855336999999997</v>
      </c>
      <c r="T173">
        <v>54.919951099999999</v>
      </c>
      <c r="U173" s="183">
        <f t="shared" si="5"/>
        <v>-49.234417399999998</v>
      </c>
      <c r="V173" s="6" t="str">
        <f>VLOOKUP(R173,'In-NonTI'!B:C,2,FALSE)</f>
        <v>VIC1</v>
      </c>
      <c r="W173" s="177">
        <f>IF(U173=0,0,U173-(VLOOKUP(R173,'In-NonTI'!$J$4:$K$7,2,FALSE)*M173))</f>
        <v>-49.326917399999999</v>
      </c>
      <c r="X173" s="178">
        <f>IF(U173=0,0,-U173-((1-VLOOKUP(R173,'In-NonTI'!$J$4:$K$7,2,FALSE))*M173))</f>
        <v>49.172750733333331</v>
      </c>
      <c r="Y173" s="6" t="str">
        <f>VLOOKUP(R173,'In-NonTI'!$B$4:$F$7,5,FALSE)</f>
        <v>VIC1-NSW1</v>
      </c>
      <c r="Z173" s="6" t="str">
        <f>IF(SUMIFS(U:U,Q:Q,Q173,Y:Y,Y173)&lt;=0,VLOOKUP(R173,'In-NonTI'!$B$4:$H$7,6,FALSE),VLOOKUP(R173,'In-NonTI'!$B$4:$H$7,7,FALSE))</f>
        <v>VIC-NSW</v>
      </c>
    </row>
    <row r="174" spans="2:26">
      <c r="B174" s="1">
        <v>46261.197916666664</v>
      </c>
      <c r="C174">
        <v>57</v>
      </c>
      <c r="D174" t="s">
        <v>51</v>
      </c>
      <c r="E174">
        <v>6.96</v>
      </c>
      <c r="G174" s="1">
        <v>46261.149305555555</v>
      </c>
      <c r="H174">
        <v>43</v>
      </c>
      <c r="I174" t="s">
        <v>54</v>
      </c>
      <c r="J174">
        <v>377.29</v>
      </c>
      <c r="K174">
        <v>619.88</v>
      </c>
      <c r="L174">
        <v>70.05</v>
      </c>
      <c r="M174" s="183">
        <f t="shared" si="4"/>
        <v>5.8374999999999995</v>
      </c>
      <c r="O174">
        <v>11658</v>
      </c>
      <c r="P174" s="5">
        <v>46261</v>
      </c>
      <c r="Q174">
        <v>43</v>
      </c>
      <c r="R174" t="s">
        <v>54</v>
      </c>
      <c r="S174">
        <v>1.8233775999999999</v>
      </c>
      <c r="T174">
        <v>45.864674800000003</v>
      </c>
      <c r="U174" s="183">
        <f t="shared" si="5"/>
        <v>-44.041297200000002</v>
      </c>
      <c r="V174" s="6" t="str">
        <f>VLOOKUP(R174,'In-NonTI'!B:C,2,FALSE)</f>
        <v>VIC1</v>
      </c>
      <c r="W174" s="177">
        <f>IF(U174=0,0,U174-(VLOOKUP(R174,'In-NonTI'!$J$4:$K$7,2,FALSE)*M174))</f>
        <v>-46.784922200000004</v>
      </c>
      <c r="X174" s="178">
        <f>IF(U174=0,0,-U174-((1-VLOOKUP(R174,'In-NonTI'!$J$4:$K$7,2,FALSE))*M174))</f>
        <v>40.947422200000005</v>
      </c>
      <c r="Y174" s="6" t="str">
        <f>VLOOKUP(R174,'In-NonTI'!$B$4:$F$7,5,FALSE)</f>
        <v>V-SA</v>
      </c>
      <c r="Z174" s="6" t="str">
        <f>IF(SUMIFS(U:U,Q:Q,Q174,Y:Y,Y174)&lt;=0,VLOOKUP(R174,'In-NonTI'!$B$4:$H$7,6,FALSE),VLOOKUP(R174,'In-NonTI'!$B$4:$H$7,7,FALSE))</f>
        <v>VIC-SA</v>
      </c>
    </row>
    <row r="175" spans="2:26">
      <c r="B175" s="1">
        <v>46261.201388888891</v>
      </c>
      <c r="C175">
        <v>58</v>
      </c>
      <c r="D175" t="s">
        <v>58</v>
      </c>
      <c r="E175">
        <v>-14.66</v>
      </c>
      <c r="G175" s="1">
        <v>46261.149305555555</v>
      </c>
      <c r="H175">
        <v>43</v>
      </c>
      <c r="I175" t="s">
        <v>50</v>
      </c>
      <c r="J175">
        <v>0</v>
      </c>
      <c r="K175">
        <v>80</v>
      </c>
      <c r="L175">
        <v>7.61</v>
      </c>
      <c r="M175" s="183">
        <f t="shared" si="4"/>
        <v>0.63416666666666666</v>
      </c>
      <c r="O175">
        <v>11658</v>
      </c>
      <c r="P175" s="5">
        <v>46261</v>
      </c>
      <c r="Q175">
        <v>43</v>
      </c>
      <c r="R175" t="s">
        <v>50</v>
      </c>
      <c r="S175">
        <v>3.7428792</v>
      </c>
      <c r="T175">
        <v>0</v>
      </c>
      <c r="U175" s="183">
        <f t="shared" si="5"/>
        <v>3.7428792</v>
      </c>
      <c r="V175" s="6" t="str">
        <f>VLOOKUP(R175,'In-NonTI'!B:C,2,FALSE)</f>
        <v>VIC1</v>
      </c>
      <c r="W175" s="177">
        <f>IF(U175=0,0,U175-(VLOOKUP(R175,'In-NonTI'!$J$4:$K$7,2,FALSE)*M175))</f>
        <v>3.1784708666666668</v>
      </c>
      <c r="X175" s="178">
        <f>IF(U175=0,0,-U175-((1-VLOOKUP(R175,'In-NonTI'!$J$4:$K$7,2,FALSE))*M175))</f>
        <v>-3.8126375333333331</v>
      </c>
      <c r="Y175" s="6" t="str">
        <f>VLOOKUP(R175,'In-NonTI'!$B$4:$F$7,5,FALSE)</f>
        <v>V-SA</v>
      </c>
      <c r="Z175" s="6" t="str">
        <f>IF(SUMIFS(U:U,Q:Q,Q175,Y:Y,Y175)&lt;=0,VLOOKUP(R175,'In-NonTI'!$B$4:$H$7,6,FALSE),VLOOKUP(R175,'In-NonTI'!$B$4:$H$7,7,FALSE))</f>
        <v>VIC-SA</v>
      </c>
    </row>
    <row r="176" spans="2:26">
      <c r="B176" s="1">
        <v>46261.201388888891</v>
      </c>
      <c r="C176">
        <v>58</v>
      </c>
      <c r="D176" t="s">
        <v>52</v>
      </c>
      <c r="E176">
        <v>180.27</v>
      </c>
      <c r="G176" s="1">
        <v>46261.152777777781</v>
      </c>
      <c r="H176">
        <v>44</v>
      </c>
      <c r="I176" t="s">
        <v>57</v>
      </c>
      <c r="J176">
        <v>0</v>
      </c>
      <c r="K176">
        <v>53.09</v>
      </c>
      <c r="L176">
        <v>6.24</v>
      </c>
      <c r="M176" s="183">
        <f t="shared" si="4"/>
        <v>0.52</v>
      </c>
      <c r="O176">
        <v>11658</v>
      </c>
      <c r="P176" s="5">
        <v>46261</v>
      </c>
      <c r="Q176">
        <v>44</v>
      </c>
      <c r="R176" t="s">
        <v>57</v>
      </c>
      <c r="S176">
        <v>0.15318899999999999</v>
      </c>
      <c r="T176">
        <v>5.87892E-2</v>
      </c>
      <c r="U176" s="183">
        <f t="shared" si="5"/>
        <v>9.4399799999999992E-2</v>
      </c>
      <c r="V176" s="6" t="str">
        <f>VLOOKUP(R176,'In-NonTI'!B:C,2,FALSE)</f>
        <v>NSW1</v>
      </c>
      <c r="W176" s="177">
        <f>IF(U176=0,0,U176-(VLOOKUP(R176,'In-NonTI'!$J$4:$K$7,2,FALSE)*M176))</f>
        <v>-0.13960020000000001</v>
      </c>
      <c r="X176" s="178">
        <f>IF(U176=0,0,-U176-((1-VLOOKUP(R176,'In-NonTI'!$J$4:$K$7,2,FALSE))*M176))</f>
        <v>-0.38039980000000001</v>
      </c>
      <c r="Y176" s="6" t="str">
        <f>VLOOKUP(R176,'In-NonTI'!$B$4:$F$7,5,FALSE)</f>
        <v>NSW1-SA1</v>
      </c>
      <c r="Z176" s="6" t="str">
        <f>IF(SUMIFS(U:U,Q:Q,Q176,Y:Y,Y176)&lt;=0,VLOOKUP(R176,'In-NonTI'!$B$4:$H$7,6,FALSE),VLOOKUP(R176,'In-NonTI'!$B$4:$H$7,7,FALSE))</f>
        <v>SA-NSW</v>
      </c>
    </row>
    <row r="177" spans="2:26">
      <c r="B177" s="1">
        <v>46261.201388888891</v>
      </c>
      <c r="C177">
        <v>58</v>
      </c>
      <c r="D177" t="s">
        <v>51</v>
      </c>
      <c r="E177">
        <v>8.9499999999999993</v>
      </c>
      <c r="G177" s="1">
        <v>46261.152777777781</v>
      </c>
      <c r="H177">
        <v>44</v>
      </c>
      <c r="I177" t="s">
        <v>60</v>
      </c>
      <c r="J177">
        <v>93.95</v>
      </c>
      <c r="K177">
        <v>-71.75</v>
      </c>
      <c r="L177">
        <v>1.76</v>
      </c>
      <c r="M177" s="183">
        <f t="shared" si="4"/>
        <v>0.14666666666666667</v>
      </c>
      <c r="O177">
        <v>11658</v>
      </c>
      <c r="P177" s="5">
        <v>46261</v>
      </c>
      <c r="Q177">
        <v>44</v>
      </c>
      <c r="R177" t="s">
        <v>60</v>
      </c>
      <c r="S177">
        <v>5.6845064000000001</v>
      </c>
      <c r="T177">
        <v>55.205472299999997</v>
      </c>
      <c r="U177" s="183">
        <f t="shared" si="5"/>
        <v>-49.520965899999993</v>
      </c>
      <c r="V177" s="6" t="str">
        <f>VLOOKUP(R177,'In-NonTI'!B:C,2,FALSE)</f>
        <v>VIC1</v>
      </c>
      <c r="W177" s="177">
        <f>IF(U177=0,0,U177-(VLOOKUP(R177,'In-NonTI'!$J$4:$K$7,2,FALSE)*M177))</f>
        <v>-49.608965899999994</v>
      </c>
      <c r="X177" s="178">
        <f>IF(U177=0,0,-U177-((1-VLOOKUP(R177,'In-NonTI'!$J$4:$K$7,2,FALSE))*M177))</f>
        <v>49.462299233333326</v>
      </c>
      <c r="Y177" s="6" t="str">
        <f>VLOOKUP(R177,'In-NonTI'!$B$4:$F$7,5,FALSE)</f>
        <v>VIC1-NSW1</v>
      </c>
      <c r="Z177" s="6" t="str">
        <f>IF(SUMIFS(U:U,Q:Q,Q177,Y:Y,Y177)&lt;=0,VLOOKUP(R177,'In-NonTI'!$B$4:$H$7,6,FALSE),VLOOKUP(R177,'In-NonTI'!$B$4:$H$7,7,FALSE))</f>
        <v>VIC-NSW</v>
      </c>
    </row>
    <row r="178" spans="2:26">
      <c r="B178" s="1">
        <v>46261.204861111109</v>
      </c>
      <c r="C178">
        <v>59</v>
      </c>
      <c r="D178" t="s">
        <v>58</v>
      </c>
      <c r="E178">
        <v>-14.21</v>
      </c>
      <c r="G178" s="1">
        <v>46261.152777777781</v>
      </c>
      <c r="H178">
        <v>44</v>
      </c>
      <c r="I178" t="s">
        <v>54</v>
      </c>
      <c r="J178">
        <v>371.71</v>
      </c>
      <c r="K178">
        <v>623.05999999999995</v>
      </c>
      <c r="L178">
        <v>70.17</v>
      </c>
      <c r="M178" s="183">
        <f t="shared" si="4"/>
        <v>5.8475000000000001</v>
      </c>
      <c r="O178">
        <v>11658</v>
      </c>
      <c r="P178" s="5">
        <v>46261</v>
      </c>
      <c r="Q178">
        <v>44</v>
      </c>
      <c r="R178" t="s">
        <v>54</v>
      </c>
      <c r="S178">
        <v>1.5072147</v>
      </c>
      <c r="T178">
        <v>47.0971221</v>
      </c>
      <c r="U178" s="183">
        <f t="shared" si="5"/>
        <v>-45.589907400000001</v>
      </c>
      <c r="V178" s="6" t="str">
        <f>VLOOKUP(R178,'In-NonTI'!B:C,2,FALSE)</f>
        <v>VIC1</v>
      </c>
      <c r="W178" s="177">
        <f>IF(U178=0,0,U178-(VLOOKUP(R178,'In-NonTI'!$J$4:$K$7,2,FALSE)*M178))</f>
        <v>-48.338232400000003</v>
      </c>
      <c r="X178" s="178">
        <f>IF(U178=0,0,-U178-((1-VLOOKUP(R178,'In-NonTI'!$J$4:$K$7,2,FALSE))*M178))</f>
        <v>42.490732399999999</v>
      </c>
      <c r="Y178" s="6" t="str">
        <f>VLOOKUP(R178,'In-NonTI'!$B$4:$F$7,5,FALSE)</f>
        <v>V-SA</v>
      </c>
      <c r="Z178" s="6" t="str">
        <f>IF(SUMIFS(U:U,Q:Q,Q178,Y:Y,Y178)&lt;=0,VLOOKUP(R178,'In-NonTI'!$B$4:$H$7,6,FALSE),VLOOKUP(R178,'In-NonTI'!$B$4:$H$7,7,FALSE))</f>
        <v>VIC-SA</v>
      </c>
    </row>
    <row r="179" spans="2:26">
      <c r="B179" s="1">
        <v>46261.204861111109</v>
      </c>
      <c r="C179">
        <v>59</v>
      </c>
      <c r="D179" t="s">
        <v>52</v>
      </c>
      <c r="E179">
        <v>192.28</v>
      </c>
      <c r="G179" s="1">
        <v>46261.152777777781</v>
      </c>
      <c r="H179">
        <v>44</v>
      </c>
      <c r="I179" t="s">
        <v>50</v>
      </c>
      <c r="J179">
        <v>0</v>
      </c>
      <c r="K179">
        <v>80</v>
      </c>
      <c r="L179">
        <v>7.61</v>
      </c>
      <c r="M179" s="183">
        <f t="shared" si="4"/>
        <v>0.63416666666666666</v>
      </c>
      <c r="O179">
        <v>11658</v>
      </c>
      <c r="P179" s="5">
        <v>46261</v>
      </c>
      <c r="Q179">
        <v>44</v>
      </c>
      <c r="R179" t="s">
        <v>50</v>
      </c>
      <c r="S179">
        <v>3.6823062000000002</v>
      </c>
      <c r="T179">
        <v>0</v>
      </c>
      <c r="U179" s="183">
        <f t="shared" si="5"/>
        <v>3.6823062000000002</v>
      </c>
      <c r="V179" s="6" t="str">
        <f>VLOOKUP(R179,'In-NonTI'!B:C,2,FALSE)</f>
        <v>VIC1</v>
      </c>
      <c r="W179" s="177">
        <f>IF(U179=0,0,U179-(VLOOKUP(R179,'In-NonTI'!$J$4:$K$7,2,FALSE)*M179))</f>
        <v>3.117897866666667</v>
      </c>
      <c r="X179" s="178">
        <f>IF(U179=0,0,-U179-((1-VLOOKUP(R179,'In-NonTI'!$J$4:$K$7,2,FALSE))*M179))</f>
        <v>-3.7520645333333333</v>
      </c>
      <c r="Y179" s="6" t="str">
        <f>VLOOKUP(R179,'In-NonTI'!$B$4:$F$7,5,FALSE)</f>
        <v>V-SA</v>
      </c>
      <c r="Z179" s="6" t="str">
        <f>IF(SUMIFS(U:U,Q:Q,Q179,Y:Y,Y179)&lt;=0,VLOOKUP(R179,'In-NonTI'!$B$4:$H$7,6,FALSE),VLOOKUP(R179,'In-NonTI'!$B$4:$H$7,7,FALSE))</f>
        <v>VIC-SA</v>
      </c>
    </row>
    <row r="180" spans="2:26">
      <c r="B180" s="1">
        <v>46261.204861111109</v>
      </c>
      <c r="C180">
        <v>59</v>
      </c>
      <c r="D180" t="s">
        <v>51</v>
      </c>
      <c r="E180">
        <v>35</v>
      </c>
      <c r="G180" s="1">
        <v>46261.15625</v>
      </c>
      <c r="H180">
        <v>45</v>
      </c>
      <c r="I180" t="s">
        <v>57</v>
      </c>
      <c r="J180">
        <v>0</v>
      </c>
      <c r="K180">
        <v>45.11</v>
      </c>
      <c r="L180">
        <v>5.27</v>
      </c>
      <c r="M180" s="183">
        <f t="shared" si="4"/>
        <v>0.43916666666666665</v>
      </c>
      <c r="O180">
        <v>11658</v>
      </c>
      <c r="P180" s="5">
        <v>46261</v>
      </c>
      <c r="Q180">
        <v>45</v>
      </c>
      <c r="R180" t="s">
        <v>57</v>
      </c>
      <c r="S180">
        <v>0</v>
      </c>
      <c r="T180">
        <v>0.6254518</v>
      </c>
      <c r="U180" s="183">
        <f t="shared" si="5"/>
        <v>-0.6254518</v>
      </c>
      <c r="V180" s="6" t="str">
        <f>VLOOKUP(R180,'In-NonTI'!B:C,2,FALSE)</f>
        <v>NSW1</v>
      </c>
      <c r="W180" s="177">
        <f>IF(U180=0,0,U180-(VLOOKUP(R180,'In-NonTI'!$J$4:$K$7,2,FALSE)*M180))</f>
        <v>-0.82307679999999994</v>
      </c>
      <c r="X180" s="178">
        <f>IF(U180=0,0,-U180-((1-VLOOKUP(R180,'In-NonTI'!$J$4:$K$7,2,FALSE))*M180))</f>
        <v>0.38391013333333335</v>
      </c>
      <c r="Y180" s="6" t="str">
        <f>VLOOKUP(R180,'In-NonTI'!$B$4:$F$7,5,FALSE)</f>
        <v>NSW1-SA1</v>
      </c>
      <c r="Z180" s="6" t="str">
        <f>IF(SUMIFS(U:U,Q:Q,Q180,Y:Y,Y180)&lt;=0,VLOOKUP(R180,'In-NonTI'!$B$4:$H$7,6,FALSE),VLOOKUP(R180,'In-NonTI'!$B$4:$H$7,7,FALSE))</f>
        <v>NSW-SA</v>
      </c>
    </row>
    <row r="181" spans="2:26">
      <c r="B181" s="1">
        <v>46261.208333333336</v>
      </c>
      <c r="C181">
        <v>60</v>
      </c>
      <c r="D181" t="s">
        <v>58</v>
      </c>
      <c r="E181">
        <v>-19.03</v>
      </c>
      <c r="G181" s="1">
        <v>46261.15625</v>
      </c>
      <c r="H181">
        <v>45</v>
      </c>
      <c r="I181" t="s">
        <v>60</v>
      </c>
      <c r="J181">
        <v>60.16</v>
      </c>
      <c r="K181">
        <v>-72.89</v>
      </c>
      <c r="L181">
        <v>1.81</v>
      </c>
      <c r="M181" s="183">
        <f t="shared" si="4"/>
        <v>0.15083333333333335</v>
      </c>
      <c r="O181">
        <v>11658</v>
      </c>
      <c r="P181" s="5">
        <v>46261</v>
      </c>
      <c r="Q181">
        <v>45</v>
      </c>
      <c r="R181" t="s">
        <v>60</v>
      </c>
      <c r="S181">
        <v>5.6930142000000004</v>
      </c>
      <c r="T181">
        <v>50.700645000000002</v>
      </c>
      <c r="U181" s="183">
        <f t="shared" si="5"/>
        <v>-45.007630800000001</v>
      </c>
      <c r="V181" s="6" t="str">
        <f>VLOOKUP(R181,'In-NonTI'!B:C,2,FALSE)</f>
        <v>VIC1</v>
      </c>
      <c r="W181" s="177">
        <f>IF(U181=0,0,U181-(VLOOKUP(R181,'In-NonTI'!$J$4:$K$7,2,FALSE)*M181))</f>
        <v>-45.0981308</v>
      </c>
      <c r="X181" s="178">
        <f>IF(U181=0,0,-U181-((1-VLOOKUP(R181,'In-NonTI'!$J$4:$K$7,2,FALSE))*M181))</f>
        <v>44.947297466666669</v>
      </c>
      <c r="Y181" s="6" t="str">
        <f>VLOOKUP(R181,'In-NonTI'!$B$4:$F$7,5,FALSE)</f>
        <v>VIC1-NSW1</v>
      </c>
      <c r="Z181" s="6" t="str">
        <f>IF(SUMIFS(U:U,Q:Q,Q181,Y:Y,Y181)&lt;=0,VLOOKUP(R181,'In-NonTI'!$B$4:$H$7,6,FALSE),VLOOKUP(R181,'In-NonTI'!$B$4:$H$7,7,FALSE))</f>
        <v>VIC-NSW</v>
      </c>
    </row>
    <row r="182" spans="2:26">
      <c r="B182" s="1">
        <v>46261.208333333336</v>
      </c>
      <c r="C182">
        <v>60</v>
      </c>
      <c r="D182" t="s">
        <v>52</v>
      </c>
      <c r="E182">
        <v>182.4</v>
      </c>
      <c r="G182" s="1">
        <v>46261.15625</v>
      </c>
      <c r="H182">
        <v>45</v>
      </c>
      <c r="I182" t="s">
        <v>54</v>
      </c>
      <c r="J182">
        <v>368.36</v>
      </c>
      <c r="K182">
        <v>591.73</v>
      </c>
      <c r="L182">
        <v>64.09</v>
      </c>
      <c r="M182" s="183">
        <f t="shared" si="4"/>
        <v>5.3408333333333333</v>
      </c>
      <c r="O182">
        <v>11658</v>
      </c>
      <c r="P182" s="5">
        <v>46261</v>
      </c>
      <c r="Q182">
        <v>45</v>
      </c>
      <c r="R182" t="s">
        <v>54</v>
      </c>
      <c r="S182">
        <v>1.1354340999999999</v>
      </c>
      <c r="T182">
        <v>47.806753999999998</v>
      </c>
      <c r="U182" s="183">
        <f t="shared" si="5"/>
        <v>-46.6713199</v>
      </c>
      <c r="V182" s="6" t="str">
        <f>VLOOKUP(R182,'In-NonTI'!B:C,2,FALSE)</f>
        <v>VIC1</v>
      </c>
      <c r="W182" s="177">
        <f>IF(U182=0,0,U182-(VLOOKUP(R182,'In-NonTI'!$J$4:$K$7,2,FALSE)*M182))</f>
        <v>-49.181511566666664</v>
      </c>
      <c r="X182" s="178">
        <f>IF(U182=0,0,-U182-((1-VLOOKUP(R182,'In-NonTI'!$J$4:$K$7,2,FALSE))*M182))</f>
        <v>43.840678233333335</v>
      </c>
      <c r="Y182" s="6" t="str">
        <f>VLOOKUP(R182,'In-NonTI'!$B$4:$F$7,5,FALSE)</f>
        <v>V-SA</v>
      </c>
      <c r="Z182" s="6" t="str">
        <f>IF(SUMIFS(U:U,Q:Q,Q182,Y:Y,Y182)&lt;=0,VLOOKUP(R182,'In-NonTI'!$B$4:$H$7,6,FALSE),VLOOKUP(R182,'In-NonTI'!$B$4:$H$7,7,FALSE))</f>
        <v>VIC-SA</v>
      </c>
    </row>
    <row r="183" spans="2:26">
      <c r="B183" s="1">
        <v>46261.208333333336</v>
      </c>
      <c r="C183">
        <v>60</v>
      </c>
      <c r="D183" t="s">
        <v>51</v>
      </c>
      <c r="E183">
        <v>25.67</v>
      </c>
      <c r="G183" s="1">
        <v>46261.15625</v>
      </c>
      <c r="H183">
        <v>45</v>
      </c>
      <c r="I183" t="s">
        <v>50</v>
      </c>
      <c r="J183">
        <v>0</v>
      </c>
      <c r="K183">
        <v>80</v>
      </c>
      <c r="L183">
        <v>7.61</v>
      </c>
      <c r="M183" s="183">
        <f t="shared" si="4"/>
        <v>0.63416666666666666</v>
      </c>
      <c r="O183">
        <v>11658</v>
      </c>
      <c r="P183" s="5">
        <v>46261</v>
      </c>
      <c r="Q183">
        <v>45</v>
      </c>
      <c r="R183" t="s">
        <v>50</v>
      </c>
      <c r="S183">
        <v>3.7489471000000001</v>
      </c>
      <c r="T183">
        <v>0</v>
      </c>
      <c r="U183" s="183">
        <f t="shared" si="5"/>
        <v>3.7489471000000001</v>
      </c>
      <c r="V183" s="6" t="str">
        <f>VLOOKUP(R183,'In-NonTI'!B:C,2,FALSE)</f>
        <v>VIC1</v>
      </c>
      <c r="W183" s="177">
        <f>IF(U183=0,0,U183-(VLOOKUP(R183,'In-NonTI'!$J$4:$K$7,2,FALSE)*M183))</f>
        <v>3.1845387666666669</v>
      </c>
      <c r="X183" s="178">
        <f>IF(U183=0,0,-U183-((1-VLOOKUP(R183,'In-NonTI'!$J$4:$K$7,2,FALSE))*M183))</f>
        <v>-3.8187054333333332</v>
      </c>
      <c r="Y183" s="6" t="str">
        <f>VLOOKUP(R183,'In-NonTI'!$B$4:$F$7,5,FALSE)</f>
        <v>V-SA</v>
      </c>
      <c r="Z183" s="6" t="str">
        <f>IF(SUMIFS(U:U,Q:Q,Q183,Y:Y,Y183)&lt;=0,VLOOKUP(R183,'In-NonTI'!$B$4:$H$7,6,FALSE),VLOOKUP(R183,'In-NonTI'!$B$4:$H$7,7,FALSE))</f>
        <v>VIC-SA</v>
      </c>
    </row>
    <row r="184" spans="2:26">
      <c r="B184" s="1">
        <v>46261.211805555555</v>
      </c>
      <c r="C184">
        <v>61</v>
      </c>
      <c r="D184" t="s">
        <v>58</v>
      </c>
      <c r="E184">
        <v>-18.989999999999998</v>
      </c>
      <c r="G184" s="1">
        <v>46261.159722222219</v>
      </c>
      <c r="H184">
        <v>46</v>
      </c>
      <c r="I184" t="s">
        <v>57</v>
      </c>
      <c r="J184">
        <v>10.11</v>
      </c>
      <c r="K184">
        <v>49.28</v>
      </c>
      <c r="L184">
        <v>5.68</v>
      </c>
      <c r="M184" s="183">
        <f t="shared" si="4"/>
        <v>0.47333333333333333</v>
      </c>
      <c r="O184">
        <v>11658</v>
      </c>
      <c r="P184" s="5">
        <v>46261</v>
      </c>
      <c r="Q184">
        <v>46</v>
      </c>
      <c r="R184" t="s">
        <v>57</v>
      </c>
      <c r="S184">
        <v>1.2202000000000001E-3</v>
      </c>
      <c r="T184">
        <v>0.32065260000000001</v>
      </c>
      <c r="U184" s="183">
        <f t="shared" si="5"/>
        <v>-0.31943240000000001</v>
      </c>
      <c r="V184" s="6" t="str">
        <f>VLOOKUP(R184,'In-NonTI'!B:C,2,FALSE)</f>
        <v>NSW1</v>
      </c>
      <c r="W184" s="177">
        <f>IF(U184=0,0,U184-(VLOOKUP(R184,'In-NonTI'!$J$4:$K$7,2,FALSE)*M184))</f>
        <v>-0.53243240000000003</v>
      </c>
      <c r="X184" s="178">
        <f>IF(U184=0,0,-U184-((1-VLOOKUP(R184,'In-NonTI'!$J$4:$K$7,2,FALSE))*M184))</f>
        <v>5.9099066666666644E-2</v>
      </c>
      <c r="Y184" s="6" t="str">
        <f>VLOOKUP(R184,'In-NonTI'!$B$4:$F$7,5,FALSE)</f>
        <v>NSW1-SA1</v>
      </c>
      <c r="Z184" s="6" t="str">
        <f>IF(SUMIFS(U:U,Q:Q,Q184,Y:Y,Y184)&lt;=0,VLOOKUP(R184,'In-NonTI'!$B$4:$H$7,6,FALSE),VLOOKUP(R184,'In-NonTI'!$B$4:$H$7,7,FALSE))</f>
        <v>NSW-SA</v>
      </c>
    </row>
    <row r="185" spans="2:26">
      <c r="B185" s="1">
        <v>46261.211805555555</v>
      </c>
      <c r="C185">
        <v>61</v>
      </c>
      <c r="D185" t="s">
        <v>52</v>
      </c>
      <c r="E185">
        <v>180.05</v>
      </c>
      <c r="G185" s="1">
        <v>46261.159722222219</v>
      </c>
      <c r="H185">
        <v>46</v>
      </c>
      <c r="I185" t="s">
        <v>60</v>
      </c>
      <c r="J185">
        <v>93.43</v>
      </c>
      <c r="K185">
        <v>-73.8</v>
      </c>
      <c r="L185">
        <v>1.78</v>
      </c>
      <c r="M185" s="183">
        <f t="shared" si="4"/>
        <v>0.14833333333333334</v>
      </c>
      <c r="O185">
        <v>11658</v>
      </c>
      <c r="P185" s="5">
        <v>46261</v>
      </c>
      <c r="Q185">
        <v>46</v>
      </c>
      <c r="R185" t="s">
        <v>60</v>
      </c>
      <c r="S185">
        <v>5.6907065000000001</v>
      </c>
      <c r="T185">
        <v>54.028067999999998</v>
      </c>
      <c r="U185" s="183">
        <f t="shared" si="5"/>
        <v>-48.3373615</v>
      </c>
      <c r="V185" s="6" t="str">
        <f>VLOOKUP(R185,'In-NonTI'!B:C,2,FALSE)</f>
        <v>VIC1</v>
      </c>
      <c r="W185" s="177">
        <f>IF(U185=0,0,U185-(VLOOKUP(R185,'In-NonTI'!$J$4:$K$7,2,FALSE)*M185))</f>
        <v>-48.426361499999999</v>
      </c>
      <c r="X185" s="178">
        <f>IF(U185=0,0,-U185-((1-VLOOKUP(R185,'In-NonTI'!$J$4:$K$7,2,FALSE))*M185))</f>
        <v>48.278028166666665</v>
      </c>
      <c r="Y185" s="6" t="str">
        <f>VLOOKUP(R185,'In-NonTI'!$B$4:$F$7,5,FALSE)</f>
        <v>VIC1-NSW1</v>
      </c>
      <c r="Z185" s="6" t="str">
        <f>IF(SUMIFS(U:U,Q:Q,Q185,Y:Y,Y185)&lt;=0,VLOOKUP(R185,'In-NonTI'!$B$4:$H$7,6,FALSE),VLOOKUP(R185,'In-NonTI'!$B$4:$H$7,7,FALSE))</f>
        <v>VIC-NSW</v>
      </c>
    </row>
    <row r="186" spans="2:26">
      <c r="B186" s="1">
        <v>46261.211805555555</v>
      </c>
      <c r="C186">
        <v>61</v>
      </c>
      <c r="D186" t="s">
        <v>51</v>
      </c>
      <c r="E186">
        <v>35</v>
      </c>
      <c r="G186" s="1">
        <v>46261.159722222219</v>
      </c>
      <c r="H186">
        <v>46</v>
      </c>
      <c r="I186" t="s">
        <v>54</v>
      </c>
      <c r="J186">
        <v>395.15</v>
      </c>
      <c r="K186">
        <v>607.88</v>
      </c>
      <c r="L186">
        <v>67.69</v>
      </c>
      <c r="M186" s="183">
        <f t="shared" si="4"/>
        <v>5.6408333333333331</v>
      </c>
      <c r="O186">
        <v>11658</v>
      </c>
      <c r="P186" s="5">
        <v>46261</v>
      </c>
      <c r="Q186">
        <v>46</v>
      </c>
      <c r="R186" t="s">
        <v>54</v>
      </c>
      <c r="S186">
        <v>1.6041780000000001</v>
      </c>
      <c r="T186">
        <v>46.467458100000002</v>
      </c>
      <c r="U186" s="183">
        <f t="shared" si="5"/>
        <v>-44.863280100000004</v>
      </c>
      <c r="V186" s="6" t="str">
        <f>VLOOKUP(R186,'In-NonTI'!B:C,2,FALSE)</f>
        <v>VIC1</v>
      </c>
      <c r="W186" s="177">
        <f>IF(U186=0,0,U186-(VLOOKUP(R186,'In-NonTI'!$J$4:$K$7,2,FALSE)*M186))</f>
        <v>-47.514471766666674</v>
      </c>
      <c r="X186" s="178">
        <f>IF(U186=0,0,-U186-((1-VLOOKUP(R186,'In-NonTI'!$J$4:$K$7,2,FALSE))*M186))</f>
        <v>41.87363843333334</v>
      </c>
      <c r="Y186" s="6" t="str">
        <f>VLOOKUP(R186,'In-NonTI'!$B$4:$F$7,5,FALSE)</f>
        <v>V-SA</v>
      </c>
      <c r="Z186" s="6" t="str">
        <f>IF(SUMIFS(U:U,Q:Q,Q186,Y:Y,Y186)&lt;=0,VLOOKUP(R186,'In-NonTI'!$B$4:$H$7,6,FALSE),VLOOKUP(R186,'In-NonTI'!$B$4:$H$7,7,FALSE))</f>
        <v>VIC-SA</v>
      </c>
    </row>
    <row r="187" spans="2:26">
      <c r="B187" s="1">
        <v>46261.215277777781</v>
      </c>
      <c r="C187">
        <v>62</v>
      </c>
      <c r="D187" t="s">
        <v>58</v>
      </c>
      <c r="E187">
        <v>-48.8</v>
      </c>
      <c r="G187" s="1">
        <v>46261.159722222219</v>
      </c>
      <c r="H187">
        <v>46</v>
      </c>
      <c r="I187" t="s">
        <v>50</v>
      </c>
      <c r="J187">
        <v>0</v>
      </c>
      <c r="K187">
        <v>80</v>
      </c>
      <c r="L187">
        <v>7.61</v>
      </c>
      <c r="M187" s="183">
        <f t="shared" si="4"/>
        <v>0.63416666666666666</v>
      </c>
      <c r="O187">
        <v>11658</v>
      </c>
      <c r="P187" s="5">
        <v>46261</v>
      </c>
      <c r="Q187">
        <v>46</v>
      </c>
      <c r="R187" t="s">
        <v>50</v>
      </c>
      <c r="S187">
        <v>3.6845702</v>
      </c>
      <c r="T187">
        <v>0</v>
      </c>
      <c r="U187" s="183">
        <f t="shared" si="5"/>
        <v>3.6845702</v>
      </c>
      <c r="V187" s="6" t="str">
        <f>VLOOKUP(R187,'In-NonTI'!B:C,2,FALSE)</f>
        <v>VIC1</v>
      </c>
      <c r="W187" s="177">
        <f>IF(U187=0,0,U187-(VLOOKUP(R187,'In-NonTI'!$J$4:$K$7,2,FALSE)*M187))</f>
        <v>3.1201618666666668</v>
      </c>
      <c r="X187" s="178">
        <f>IF(U187=0,0,-U187-((1-VLOOKUP(R187,'In-NonTI'!$J$4:$K$7,2,FALSE))*M187))</f>
        <v>-3.7543285333333332</v>
      </c>
      <c r="Y187" s="6" t="str">
        <f>VLOOKUP(R187,'In-NonTI'!$B$4:$F$7,5,FALSE)</f>
        <v>V-SA</v>
      </c>
      <c r="Z187" s="6" t="str">
        <f>IF(SUMIFS(U:U,Q:Q,Q187,Y:Y,Y187)&lt;=0,VLOOKUP(R187,'In-NonTI'!$B$4:$H$7,6,FALSE),VLOOKUP(R187,'In-NonTI'!$B$4:$H$7,7,FALSE))</f>
        <v>VIC-SA</v>
      </c>
    </row>
    <row r="188" spans="2:26">
      <c r="B188" s="1">
        <v>46261.215277777781</v>
      </c>
      <c r="C188">
        <v>62</v>
      </c>
      <c r="D188" t="s">
        <v>52</v>
      </c>
      <c r="E188">
        <v>182.47</v>
      </c>
      <c r="G188" s="1">
        <v>46261.163194444445</v>
      </c>
      <c r="H188">
        <v>47</v>
      </c>
      <c r="I188" t="s">
        <v>57</v>
      </c>
      <c r="J188">
        <v>6.85</v>
      </c>
      <c r="K188">
        <v>51.19</v>
      </c>
      <c r="L188">
        <v>6.01</v>
      </c>
      <c r="M188" s="183">
        <f t="shared" si="4"/>
        <v>0.50083333333333335</v>
      </c>
      <c r="O188">
        <v>11658</v>
      </c>
      <c r="P188" s="5">
        <v>46261</v>
      </c>
      <c r="Q188">
        <v>47</v>
      </c>
      <c r="R188" t="s">
        <v>57</v>
      </c>
      <c r="S188">
        <v>2.3159999999999999E-4</v>
      </c>
      <c r="T188">
        <v>0.39335399999999998</v>
      </c>
      <c r="U188" s="183">
        <f t="shared" si="5"/>
        <v>-0.39312239999999998</v>
      </c>
      <c r="V188" s="6" t="str">
        <f>VLOOKUP(R188,'In-NonTI'!B:C,2,FALSE)</f>
        <v>NSW1</v>
      </c>
      <c r="W188" s="177">
        <f>IF(U188=0,0,U188-(VLOOKUP(R188,'In-NonTI'!$J$4:$K$7,2,FALSE)*M188))</f>
        <v>-0.61849739999999997</v>
      </c>
      <c r="X188" s="178">
        <f>IF(U188=0,0,-U188-((1-VLOOKUP(R188,'In-NonTI'!$J$4:$K$7,2,FALSE))*M188))</f>
        <v>0.11766406666666662</v>
      </c>
      <c r="Y188" s="6" t="str">
        <f>VLOOKUP(R188,'In-NonTI'!$B$4:$F$7,5,FALSE)</f>
        <v>NSW1-SA1</v>
      </c>
      <c r="Z188" s="6" t="str">
        <f>IF(SUMIFS(U:U,Q:Q,Q188,Y:Y,Y188)&lt;=0,VLOOKUP(R188,'In-NonTI'!$B$4:$H$7,6,FALSE),VLOOKUP(R188,'In-NonTI'!$B$4:$H$7,7,FALSE))</f>
        <v>NSW-SA</v>
      </c>
    </row>
    <row r="189" spans="2:26">
      <c r="B189" s="1">
        <v>46261.215277777781</v>
      </c>
      <c r="C189">
        <v>62</v>
      </c>
      <c r="D189" t="s">
        <v>51</v>
      </c>
      <c r="E189">
        <v>32.090000000000003</v>
      </c>
      <c r="G189" s="1">
        <v>46261.163194444445</v>
      </c>
      <c r="H189">
        <v>47</v>
      </c>
      <c r="I189" t="s">
        <v>60</v>
      </c>
      <c r="J189">
        <v>127.89</v>
      </c>
      <c r="K189">
        <v>-70.62</v>
      </c>
      <c r="L189">
        <v>1.73</v>
      </c>
      <c r="M189" s="183">
        <f t="shared" si="4"/>
        <v>0.14416666666666667</v>
      </c>
      <c r="O189">
        <v>11658</v>
      </c>
      <c r="P189" s="5">
        <v>46261</v>
      </c>
      <c r="Q189">
        <v>47</v>
      </c>
      <c r="R189" t="s">
        <v>60</v>
      </c>
      <c r="S189">
        <v>5.6907772999999997</v>
      </c>
      <c r="T189">
        <v>58.213088399999997</v>
      </c>
      <c r="U189" s="183">
        <f t="shared" si="5"/>
        <v>-52.522311099999996</v>
      </c>
      <c r="V189" s="6" t="str">
        <f>VLOOKUP(R189,'In-NonTI'!B:C,2,FALSE)</f>
        <v>VIC1</v>
      </c>
      <c r="W189" s="177">
        <f>IF(U189=0,0,U189-(VLOOKUP(R189,'In-NonTI'!$J$4:$K$7,2,FALSE)*M189))</f>
        <v>-52.608811099999997</v>
      </c>
      <c r="X189" s="178">
        <f>IF(U189=0,0,-U189-((1-VLOOKUP(R189,'In-NonTI'!$J$4:$K$7,2,FALSE))*M189))</f>
        <v>52.464644433333326</v>
      </c>
      <c r="Y189" s="6" t="str">
        <f>VLOOKUP(R189,'In-NonTI'!$B$4:$F$7,5,FALSE)</f>
        <v>VIC1-NSW1</v>
      </c>
      <c r="Z189" s="6" t="str">
        <f>IF(SUMIFS(U:U,Q:Q,Q189,Y:Y,Y189)&lt;=0,VLOOKUP(R189,'In-NonTI'!$B$4:$H$7,6,FALSE),VLOOKUP(R189,'In-NonTI'!$B$4:$H$7,7,FALSE))</f>
        <v>VIC-NSW</v>
      </c>
    </row>
    <row r="190" spans="2:26">
      <c r="B190" s="1">
        <v>46261.21875</v>
      </c>
      <c r="C190">
        <v>63</v>
      </c>
      <c r="D190" t="s">
        <v>58</v>
      </c>
      <c r="E190">
        <v>-600</v>
      </c>
      <c r="G190" s="1">
        <v>46261.163194444445</v>
      </c>
      <c r="H190">
        <v>47</v>
      </c>
      <c r="I190" t="s">
        <v>54</v>
      </c>
      <c r="J190">
        <v>390.68</v>
      </c>
      <c r="K190">
        <v>615.35</v>
      </c>
      <c r="L190">
        <v>68.58</v>
      </c>
      <c r="M190" s="183">
        <f t="shared" si="4"/>
        <v>5.7149999999999999</v>
      </c>
      <c r="O190">
        <v>11658</v>
      </c>
      <c r="P190" s="5">
        <v>46261</v>
      </c>
      <c r="Q190">
        <v>47</v>
      </c>
      <c r="R190" t="s">
        <v>54</v>
      </c>
      <c r="S190">
        <v>1.3221227</v>
      </c>
      <c r="T190">
        <v>47.273858400000002</v>
      </c>
      <c r="U190" s="183">
        <f t="shared" si="5"/>
        <v>-45.9517357</v>
      </c>
      <c r="V190" s="6" t="str">
        <f>VLOOKUP(R190,'In-NonTI'!B:C,2,FALSE)</f>
        <v>VIC1</v>
      </c>
      <c r="W190" s="177">
        <f>IF(U190=0,0,U190-(VLOOKUP(R190,'In-NonTI'!$J$4:$K$7,2,FALSE)*M190))</f>
        <v>-48.637785700000002</v>
      </c>
      <c r="X190" s="178">
        <f>IF(U190=0,0,-U190-((1-VLOOKUP(R190,'In-NonTI'!$J$4:$K$7,2,FALSE))*M190))</f>
        <v>42.922785699999999</v>
      </c>
      <c r="Y190" s="6" t="str">
        <f>VLOOKUP(R190,'In-NonTI'!$B$4:$F$7,5,FALSE)</f>
        <v>V-SA</v>
      </c>
      <c r="Z190" s="6" t="str">
        <f>IF(SUMIFS(U:U,Q:Q,Q190,Y:Y,Y190)&lt;=0,VLOOKUP(R190,'In-NonTI'!$B$4:$H$7,6,FALSE),VLOOKUP(R190,'In-NonTI'!$B$4:$H$7,7,FALSE))</f>
        <v>VIC-SA</v>
      </c>
    </row>
    <row r="191" spans="2:26">
      <c r="B191" s="1">
        <v>46261.21875</v>
      </c>
      <c r="C191">
        <v>63</v>
      </c>
      <c r="D191" t="s">
        <v>52</v>
      </c>
      <c r="E191">
        <v>189.84</v>
      </c>
      <c r="G191" s="1">
        <v>46261.163194444445</v>
      </c>
      <c r="H191">
        <v>47</v>
      </c>
      <c r="I191" t="s">
        <v>50</v>
      </c>
      <c r="J191">
        <v>0</v>
      </c>
      <c r="K191">
        <v>80</v>
      </c>
      <c r="L191">
        <v>7.61</v>
      </c>
      <c r="M191" s="183">
        <f t="shared" si="4"/>
        <v>0.63416666666666666</v>
      </c>
      <c r="O191">
        <v>11658</v>
      </c>
      <c r="P191" s="5">
        <v>46261</v>
      </c>
      <c r="Q191">
        <v>47</v>
      </c>
      <c r="R191" t="s">
        <v>50</v>
      </c>
      <c r="S191">
        <v>3.6739761999999998</v>
      </c>
      <c r="T191">
        <v>0</v>
      </c>
      <c r="U191" s="183">
        <f t="shared" si="5"/>
        <v>3.6739761999999998</v>
      </c>
      <c r="V191" s="6" t="str">
        <f>VLOOKUP(R191,'In-NonTI'!B:C,2,FALSE)</f>
        <v>VIC1</v>
      </c>
      <c r="W191" s="177">
        <f>IF(U191=0,0,U191-(VLOOKUP(R191,'In-NonTI'!$J$4:$K$7,2,FALSE)*M191))</f>
        <v>3.1095678666666666</v>
      </c>
      <c r="X191" s="178">
        <f>IF(U191=0,0,-U191-((1-VLOOKUP(R191,'In-NonTI'!$J$4:$K$7,2,FALSE))*M191))</f>
        <v>-3.7437345333333329</v>
      </c>
      <c r="Y191" s="6" t="str">
        <f>VLOOKUP(R191,'In-NonTI'!$B$4:$F$7,5,FALSE)</f>
        <v>V-SA</v>
      </c>
      <c r="Z191" s="6" t="str">
        <f>IF(SUMIFS(U:U,Q:Q,Q191,Y:Y,Y191)&lt;=0,VLOOKUP(R191,'In-NonTI'!$B$4:$H$7,6,FALSE),VLOOKUP(R191,'In-NonTI'!$B$4:$H$7,7,FALSE))</f>
        <v>VIC-SA</v>
      </c>
    </row>
    <row r="192" spans="2:26">
      <c r="B192" s="1">
        <v>46261.21875</v>
      </c>
      <c r="C192">
        <v>63</v>
      </c>
      <c r="D192" t="s">
        <v>51</v>
      </c>
      <c r="E192">
        <v>35</v>
      </c>
      <c r="G192" s="1">
        <v>46261.166666666664</v>
      </c>
      <c r="H192">
        <v>48</v>
      </c>
      <c r="I192" t="s">
        <v>57</v>
      </c>
      <c r="J192">
        <v>6.44</v>
      </c>
      <c r="K192">
        <v>50.38</v>
      </c>
      <c r="L192">
        <v>5.91</v>
      </c>
      <c r="M192" s="183">
        <f t="shared" si="4"/>
        <v>0.49249999999999999</v>
      </c>
      <c r="O192">
        <v>11658</v>
      </c>
      <c r="P192" s="5">
        <v>46261</v>
      </c>
      <c r="Q192">
        <v>48</v>
      </c>
      <c r="R192" t="s">
        <v>57</v>
      </c>
      <c r="S192">
        <v>5.2840000000000005E-4</v>
      </c>
      <c r="T192">
        <v>0.45835219999999999</v>
      </c>
      <c r="U192" s="183">
        <f t="shared" si="5"/>
        <v>-0.4578238</v>
      </c>
      <c r="V192" s="6" t="str">
        <f>VLOOKUP(R192,'In-NonTI'!B:C,2,FALSE)</f>
        <v>NSW1</v>
      </c>
      <c r="W192" s="177">
        <f>IF(U192=0,0,U192-(VLOOKUP(R192,'In-NonTI'!$J$4:$K$7,2,FALSE)*M192))</f>
        <v>-0.67944879999999996</v>
      </c>
      <c r="X192" s="178">
        <f>IF(U192=0,0,-U192-((1-VLOOKUP(R192,'In-NonTI'!$J$4:$K$7,2,FALSE))*M192))</f>
        <v>0.18694879999999997</v>
      </c>
      <c r="Y192" s="6" t="str">
        <f>VLOOKUP(R192,'In-NonTI'!$B$4:$F$7,5,FALSE)</f>
        <v>NSW1-SA1</v>
      </c>
      <c r="Z192" s="6" t="str">
        <f>IF(SUMIFS(U:U,Q:Q,Q192,Y:Y,Y192)&lt;=0,VLOOKUP(R192,'In-NonTI'!$B$4:$H$7,6,FALSE),VLOOKUP(R192,'In-NonTI'!$B$4:$H$7,7,FALSE))</f>
        <v>NSW-SA</v>
      </c>
    </row>
    <row r="193" spans="2:26">
      <c r="B193" s="1">
        <v>46261.222222222219</v>
      </c>
      <c r="C193">
        <v>64</v>
      </c>
      <c r="D193" t="s">
        <v>58</v>
      </c>
      <c r="E193">
        <v>-113.88</v>
      </c>
      <c r="G193" s="1">
        <v>46261.166666666664</v>
      </c>
      <c r="H193">
        <v>48</v>
      </c>
      <c r="I193" t="s">
        <v>60</v>
      </c>
      <c r="J193">
        <v>83.04</v>
      </c>
      <c r="K193">
        <v>-71.959999999999994</v>
      </c>
      <c r="L193">
        <v>1.78</v>
      </c>
      <c r="M193" s="183">
        <f t="shared" si="4"/>
        <v>0.14833333333333334</v>
      </c>
      <c r="O193">
        <v>11658</v>
      </c>
      <c r="P193" s="5">
        <v>46261</v>
      </c>
      <c r="Q193">
        <v>48</v>
      </c>
      <c r="R193" t="s">
        <v>60</v>
      </c>
      <c r="S193">
        <v>5.6913261999999998</v>
      </c>
      <c r="T193">
        <v>61.939142599999997</v>
      </c>
      <c r="U193" s="183">
        <f t="shared" si="5"/>
        <v>-56.247816399999998</v>
      </c>
      <c r="V193" s="6" t="str">
        <f>VLOOKUP(R193,'In-NonTI'!B:C,2,FALSE)</f>
        <v>VIC1</v>
      </c>
      <c r="W193" s="177">
        <f>IF(U193=0,0,U193-(VLOOKUP(R193,'In-NonTI'!$J$4:$K$7,2,FALSE)*M193))</f>
        <v>-56.336816399999996</v>
      </c>
      <c r="X193" s="178">
        <f>IF(U193=0,0,-U193-((1-VLOOKUP(R193,'In-NonTI'!$J$4:$K$7,2,FALSE))*M193))</f>
        <v>56.188483066666663</v>
      </c>
      <c r="Y193" s="6" t="str">
        <f>VLOOKUP(R193,'In-NonTI'!$B$4:$F$7,5,FALSE)</f>
        <v>VIC1-NSW1</v>
      </c>
      <c r="Z193" s="6" t="str">
        <f>IF(SUMIFS(U:U,Q:Q,Q193,Y:Y,Y193)&lt;=0,VLOOKUP(R193,'In-NonTI'!$B$4:$H$7,6,FALSE),VLOOKUP(R193,'In-NonTI'!$B$4:$H$7,7,FALSE))</f>
        <v>VIC-NSW</v>
      </c>
    </row>
    <row r="194" spans="2:26">
      <c r="B194" s="1">
        <v>46261.222222222219</v>
      </c>
      <c r="C194">
        <v>64</v>
      </c>
      <c r="D194" t="s">
        <v>52</v>
      </c>
      <c r="E194">
        <v>180.05</v>
      </c>
      <c r="G194" s="1">
        <v>46261.166666666664</v>
      </c>
      <c r="H194">
        <v>48</v>
      </c>
      <c r="I194" t="s">
        <v>54</v>
      </c>
      <c r="J194">
        <v>386.22</v>
      </c>
      <c r="K194">
        <v>611.69000000000005</v>
      </c>
      <c r="L194">
        <v>67.86</v>
      </c>
      <c r="M194" s="183">
        <f t="shared" si="4"/>
        <v>5.6550000000000002</v>
      </c>
      <c r="O194">
        <v>11658</v>
      </c>
      <c r="P194" s="5">
        <v>46261</v>
      </c>
      <c r="Q194">
        <v>48</v>
      </c>
      <c r="R194" t="s">
        <v>54</v>
      </c>
      <c r="S194">
        <v>1.7744876000000001</v>
      </c>
      <c r="T194">
        <v>45.971521500000001</v>
      </c>
      <c r="U194" s="183">
        <f t="shared" si="5"/>
        <v>-44.197033900000001</v>
      </c>
      <c r="V194" s="6" t="str">
        <f>VLOOKUP(R194,'In-NonTI'!B:C,2,FALSE)</f>
        <v>VIC1</v>
      </c>
      <c r="W194" s="177">
        <f>IF(U194=0,0,U194-(VLOOKUP(R194,'In-NonTI'!$J$4:$K$7,2,FALSE)*M194))</f>
        <v>-46.854883900000004</v>
      </c>
      <c r="X194" s="178">
        <f>IF(U194=0,0,-U194-((1-VLOOKUP(R194,'In-NonTI'!$J$4:$K$7,2,FALSE))*M194))</f>
        <v>41.199883900000003</v>
      </c>
      <c r="Y194" s="6" t="str">
        <f>VLOOKUP(R194,'In-NonTI'!$B$4:$F$7,5,FALSE)</f>
        <v>V-SA</v>
      </c>
      <c r="Z194" s="6" t="str">
        <f>IF(SUMIFS(U:U,Q:Q,Q194,Y:Y,Y194)&lt;=0,VLOOKUP(R194,'In-NonTI'!$B$4:$H$7,6,FALSE),VLOOKUP(R194,'In-NonTI'!$B$4:$H$7,7,FALSE))</f>
        <v>VIC-SA</v>
      </c>
    </row>
    <row r="195" spans="2:26">
      <c r="B195" s="1">
        <v>46261.222222222219</v>
      </c>
      <c r="C195">
        <v>64</v>
      </c>
      <c r="D195" t="s">
        <v>51</v>
      </c>
      <c r="E195">
        <v>35</v>
      </c>
      <c r="G195" s="1">
        <v>46261.166666666664</v>
      </c>
      <c r="H195">
        <v>48</v>
      </c>
      <c r="I195" t="s">
        <v>50</v>
      </c>
      <c r="J195">
        <v>0</v>
      </c>
      <c r="K195">
        <v>80</v>
      </c>
      <c r="L195">
        <v>7.61</v>
      </c>
      <c r="M195" s="183">
        <f t="shared" si="4"/>
        <v>0.63416666666666666</v>
      </c>
      <c r="O195">
        <v>11658</v>
      </c>
      <c r="P195" s="5">
        <v>46261</v>
      </c>
      <c r="Q195">
        <v>48</v>
      </c>
      <c r="R195" t="s">
        <v>50</v>
      </c>
      <c r="S195">
        <v>3.7531262000000001</v>
      </c>
      <c r="T195">
        <v>0</v>
      </c>
      <c r="U195" s="183">
        <f t="shared" si="5"/>
        <v>3.7531262000000001</v>
      </c>
      <c r="V195" s="6" t="str">
        <f>VLOOKUP(R195,'In-NonTI'!B:C,2,FALSE)</f>
        <v>VIC1</v>
      </c>
      <c r="W195" s="177">
        <f>IF(U195=0,0,U195-(VLOOKUP(R195,'In-NonTI'!$J$4:$K$7,2,FALSE)*M195))</f>
        <v>3.1887178666666669</v>
      </c>
      <c r="X195" s="178">
        <f>IF(U195=0,0,-U195-((1-VLOOKUP(R195,'In-NonTI'!$J$4:$K$7,2,FALSE))*M195))</f>
        <v>-3.8228845333333332</v>
      </c>
      <c r="Y195" s="6" t="str">
        <f>VLOOKUP(R195,'In-NonTI'!$B$4:$F$7,5,FALSE)</f>
        <v>V-SA</v>
      </c>
      <c r="Z195" s="6" t="str">
        <f>IF(SUMIFS(U:U,Q:Q,Q195,Y:Y,Y195)&lt;=0,VLOOKUP(R195,'In-NonTI'!$B$4:$H$7,6,FALSE),VLOOKUP(R195,'In-NonTI'!$B$4:$H$7,7,FALSE))</f>
        <v>VIC-SA</v>
      </c>
    </row>
    <row r="196" spans="2:26">
      <c r="B196" s="1">
        <v>46261.225694444445</v>
      </c>
      <c r="C196">
        <v>65</v>
      </c>
      <c r="D196" t="s">
        <v>58</v>
      </c>
      <c r="E196">
        <v>-112.78</v>
      </c>
      <c r="G196" s="1">
        <v>46261.170138888891</v>
      </c>
      <c r="H196">
        <v>49</v>
      </c>
      <c r="I196" t="s">
        <v>57</v>
      </c>
      <c r="J196">
        <v>2.02</v>
      </c>
      <c r="K196">
        <v>46.83</v>
      </c>
      <c r="L196">
        <v>5.52</v>
      </c>
      <c r="M196" s="183">
        <f t="shared" si="4"/>
        <v>0.45999999999999996</v>
      </c>
      <c r="O196">
        <v>11658</v>
      </c>
      <c r="P196" s="5">
        <v>46261</v>
      </c>
      <c r="Q196">
        <v>49</v>
      </c>
      <c r="R196" t="s">
        <v>57</v>
      </c>
      <c r="S196">
        <v>2.2986599999999999E-2</v>
      </c>
      <c r="T196">
        <v>0.1935134</v>
      </c>
      <c r="U196" s="183">
        <f t="shared" si="5"/>
        <v>-0.17052680000000001</v>
      </c>
      <c r="V196" s="6" t="str">
        <f>VLOOKUP(R196,'In-NonTI'!B:C,2,FALSE)</f>
        <v>NSW1</v>
      </c>
      <c r="W196" s="177">
        <f>IF(U196=0,0,U196-(VLOOKUP(R196,'In-NonTI'!$J$4:$K$7,2,FALSE)*M196))</f>
        <v>-0.3775268</v>
      </c>
      <c r="X196" s="178">
        <f>IF(U196=0,0,-U196-((1-VLOOKUP(R196,'In-NonTI'!$J$4:$K$7,2,FALSE))*M196))</f>
        <v>-8.2473199999999997E-2</v>
      </c>
      <c r="Y196" s="6" t="str">
        <f>VLOOKUP(R196,'In-NonTI'!$B$4:$F$7,5,FALSE)</f>
        <v>NSW1-SA1</v>
      </c>
      <c r="Z196" s="6" t="str">
        <f>IF(SUMIFS(U:U,Q:Q,Q196,Y:Y,Y196)&lt;=0,VLOOKUP(R196,'In-NonTI'!$B$4:$H$7,6,FALSE),VLOOKUP(R196,'In-NonTI'!$B$4:$H$7,7,FALSE))</f>
        <v>NSW-SA</v>
      </c>
    </row>
    <row r="197" spans="2:26">
      <c r="B197" s="1">
        <v>46261.225694444445</v>
      </c>
      <c r="C197">
        <v>65</v>
      </c>
      <c r="D197" t="s">
        <v>52</v>
      </c>
      <c r="E197">
        <v>170.19</v>
      </c>
      <c r="G197" s="1">
        <v>46261.170138888891</v>
      </c>
      <c r="H197">
        <v>49</v>
      </c>
      <c r="I197" t="s">
        <v>60</v>
      </c>
      <c r="J197">
        <v>199.36</v>
      </c>
      <c r="K197">
        <v>-93.26</v>
      </c>
      <c r="L197">
        <v>2.4500000000000002</v>
      </c>
      <c r="M197" s="183">
        <f t="shared" ref="M197:M260" si="6">L197/12</f>
        <v>0.20416666666666669</v>
      </c>
      <c r="O197">
        <v>11658</v>
      </c>
      <c r="P197" s="5">
        <v>46261</v>
      </c>
      <c r="Q197">
        <v>49</v>
      </c>
      <c r="R197" t="s">
        <v>60</v>
      </c>
      <c r="S197">
        <v>5.6863314999999997</v>
      </c>
      <c r="T197">
        <v>68.147548599999993</v>
      </c>
      <c r="U197" s="183">
        <f t="shared" ref="U197:U260" si="7">S197-T197</f>
        <v>-62.461217099999992</v>
      </c>
      <c r="V197" s="6" t="str">
        <f>VLOOKUP(R197,'In-NonTI'!B:C,2,FALSE)</f>
        <v>VIC1</v>
      </c>
      <c r="W197" s="177">
        <f>IF(U197=0,0,U197-(VLOOKUP(R197,'In-NonTI'!$J$4:$K$7,2,FALSE)*M197))</f>
        <v>-62.583717099999994</v>
      </c>
      <c r="X197" s="178">
        <f>IF(U197=0,0,-U197-((1-VLOOKUP(R197,'In-NonTI'!$J$4:$K$7,2,FALSE))*M197))</f>
        <v>62.379550433333328</v>
      </c>
      <c r="Y197" s="6" t="str">
        <f>VLOOKUP(R197,'In-NonTI'!$B$4:$F$7,5,FALSE)</f>
        <v>VIC1-NSW1</v>
      </c>
      <c r="Z197" s="6" t="str">
        <f>IF(SUMIFS(U:U,Q:Q,Q197,Y:Y,Y197)&lt;=0,VLOOKUP(R197,'In-NonTI'!$B$4:$H$7,6,FALSE),VLOOKUP(R197,'In-NonTI'!$B$4:$H$7,7,FALSE))</f>
        <v>VIC-NSW</v>
      </c>
    </row>
    <row r="198" spans="2:26">
      <c r="B198" s="1">
        <v>46261.225694444445</v>
      </c>
      <c r="C198">
        <v>65</v>
      </c>
      <c r="D198" t="s">
        <v>51</v>
      </c>
      <c r="E198">
        <v>35</v>
      </c>
      <c r="G198" s="1">
        <v>46261.170138888891</v>
      </c>
      <c r="H198">
        <v>49</v>
      </c>
      <c r="I198" t="s">
        <v>54</v>
      </c>
      <c r="J198">
        <v>380.64</v>
      </c>
      <c r="K198">
        <v>595.57000000000005</v>
      </c>
      <c r="L198">
        <v>64.55</v>
      </c>
      <c r="M198" s="183">
        <f t="shared" si="6"/>
        <v>5.3791666666666664</v>
      </c>
      <c r="O198">
        <v>11658</v>
      </c>
      <c r="P198" s="5">
        <v>46261</v>
      </c>
      <c r="Q198">
        <v>49</v>
      </c>
      <c r="R198" t="s">
        <v>54</v>
      </c>
      <c r="S198">
        <v>2.9297651</v>
      </c>
      <c r="T198">
        <v>42.930048800000002</v>
      </c>
      <c r="U198" s="183">
        <f t="shared" si="7"/>
        <v>-40.000283700000004</v>
      </c>
      <c r="V198" s="6" t="str">
        <f>VLOOKUP(R198,'In-NonTI'!B:C,2,FALSE)</f>
        <v>VIC1</v>
      </c>
      <c r="W198" s="177">
        <f>IF(U198=0,0,U198-(VLOOKUP(R198,'In-NonTI'!$J$4:$K$7,2,FALSE)*M198))</f>
        <v>-42.528492033333336</v>
      </c>
      <c r="X198" s="178">
        <f>IF(U198=0,0,-U198-((1-VLOOKUP(R198,'In-NonTI'!$J$4:$K$7,2,FALSE))*M198))</f>
        <v>37.149325366666673</v>
      </c>
      <c r="Y198" s="6" t="str">
        <f>VLOOKUP(R198,'In-NonTI'!$B$4:$F$7,5,FALSE)</f>
        <v>V-SA</v>
      </c>
      <c r="Z198" s="6" t="str">
        <f>IF(SUMIFS(U:U,Q:Q,Q198,Y:Y,Y198)&lt;=0,VLOOKUP(R198,'In-NonTI'!$B$4:$H$7,6,FALSE),VLOOKUP(R198,'In-NonTI'!$B$4:$H$7,7,FALSE))</f>
        <v>VIC-SA</v>
      </c>
    </row>
    <row r="199" spans="2:26">
      <c r="B199" s="1">
        <v>46261.229166666664</v>
      </c>
      <c r="C199">
        <v>66</v>
      </c>
      <c r="D199" t="s">
        <v>58</v>
      </c>
      <c r="E199">
        <v>-600</v>
      </c>
      <c r="G199" s="1">
        <v>46261.170138888891</v>
      </c>
      <c r="H199">
        <v>49</v>
      </c>
      <c r="I199" t="s">
        <v>50</v>
      </c>
      <c r="J199">
        <v>0</v>
      </c>
      <c r="K199">
        <v>80</v>
      </c>
      <c r="L199">
        <v>7.61</v>
      </c>
      <c r="M199" s="183">
        <f t="shared" si="6"/>
        <v>0.63416666666666666</v>
      </c>
      <c r="O199">
        <v>11658</v>
      </c>
      <c r="P199" s="5">
        <v>46261</v>
      </c>
      <c r="Q199">
        <v>49</v>
      </c>
      <c r="R199" t="s">
        <v>50</v>
      </c>
      <c r="S199">
        <v>3.7643361999999998</v>
      </c>
      <c r="T199">
        <v>0</v>
      </c>
      <c r="U199" s="183">
        <f t="shared" si="7"/>
        <v>3.7643361999999998</v>
      </c>
      <c r="V199" s="6" t="str">
        <f>VLOOKUP(R199,'In-NonTI'!B:C,2,FALSE)</f>
        <v>VIC1</v>
      </c>
      <c r="W199" s="177">
        <f>IF(U199=0,0,U199-(VLOOKUP(R199,'In-NonTI'!$J$4:$K$7,2,FALSE)*M199))</f>
        <v>3.1999278666666666</v>
      </c>
      <c r="X199" s="178">
        <f>IF(U199=0,0,-U199-((1-VLOOKUP(R199,'In-NonTI'!$J$4:$K$7,2,FALSE))*M199))</f>
        <v>-3.8340945333333329</v>
      </c>
      <c r="Y199" s="6" t="str">
        <f>VLOOKUP(R199,'In-NonTI'!$B$4:$F$7,5,FALSE)</f>
        <v>V-SA</v>
      </c>
      <c r="Z199" s="6" t="str">
        <f>IF(SUMIFS(U:U,Q:Q,Q199,Y:Y,Y199)&lt;=0,VLOOKUP(R199,'In-NonTI'!$B$4:$H$7,6,FALSE),VLOOKUP(R199,'In-NonTI'!$B$4:$H$7,7,FALSE))</f>
        <v>VIC-SA</v>
      </c>
    </row>
    <row r="200" spans="2:26">
      <c r="B200" s="1">
        <v>46261.229166666664</v>
      </c>
      <c r="C200">
        <v>66</v>
      </c>
      <c r="D200" t="s">
        <v>52</v>
      </c>
      <c r="E200">
        <v>180.05</v>
      </c>
      <c r="G200" s="1">
        <v>46261.173611111109</v>
      </c>
      <c r="H200">
        <v>50</v>
      </c>
      <c r="I200" t="s">
        <v>57</v>
      </c>
      <c r="J200">
        <v>2.67</v>
      </c>
      <c r="K200">
        <v>52.04</v>
      </c>
      <c r="L200">
        <v>6.18</v>
      </c>
      <c r="M200" s="183">
        <f t="shared" si="6"/>
        <v>0.51500000000000001</v>
      </c>
      <c r="O200">
        <v>11658</v>
      </c>
      <c r="P200" s="5">
        <v>46261</v>
      </c>
      <c r="Q200">
        <v>50</v>
      </c>
      <c r="R200" t="s">
        <v>57</v>
      </c>
      <c r="S200">
        <v>0.27497159999999998</v>
      </c>
      <c r="T200">
        <v>0.115256</v>
      </c>
      <c r="U200" s="183">
        <f t="shared" si="7"/>
        <v>0.15971559999999999</v>
      </c>
      <c r="V200" s="6" t="str">
        <f>VLOOKUP(R200,'In-NonTI'!B:C,2,FALSE)</f>
        <v>NSW1</v>
      </c>
      <c r="W200" s="177">
        <f>IF(U200=0,0,U200-(VLOOKUP(R200,'In-NonTI'!$J$4:$K$7,2,FALSE)*M200))</f>
        <v>-7.2034400000000026E-2</v>
      </c>
      <c r="X200" s="178">
        <f>IF(U200=0,0,-U200-((1-VLOOKUP(R200,'In-NonTI'!$J$4:$K$7,2,FALSE))*M200))</f>
        <v>-0.44296560000000007</v>
      </c>
      <c r="Y200" s="6" t="str">
        <f>VLOOKUP(R200,'In-NonTI'!$B$4:$F$7,5,FALSE)</f>
        <v>NSW1-SA1</v>
      </c>
      <c r="Z200" s="6" t="str">
        <f>IF(SUMIFS(U:U,Q:Q,Q200,Y:Y,Y200)&lt;=0,VLOOKUP(R200,'In-NonTI'!$B$4:$H$7,6,FALSE),VLOOKUP(R200,'In-NonTI'!$B$4:$H$7,7,FALSE))</f>
        <v>SA-NSW</v>
      </c>
    </row>
    <row r="201" spans="2:26">
      <c r="B201" s="1">
        <v>46261.229166666664</v>
      </c>
      <c r="C201">
        <v>66</v>
      </c>
      <c r="D201" t="s">
        <v>51</v>
      </c>
      <c r="E201">
        <v>35</v>
      </c>
      <c r="G201" s="1">
        <v>46261.173611111109</v>
      </c>
      <c r="H201">
        <v>50</v>
      </c>
      <c r="I201" t="s">
        <v>60</v>
      </c>
      <c r="J201">
        <v>73.87</v>
      </c>
      <c r="K201">
        <v>-74.959999999999994</v>
      </c>
      <c r="L201">
        <v>1.89</v>
      </c>
      <c r="M201" s="183">
        <f t="shared" si="6"/>
        <v>0.1575</v>
      </c>
      <c r="O201">
        <v>11658</v>
      </c>
      <c r="P201" s="5">
        <v>46261</v>
      </c>
      <c r="Q201">
        <v>50</v>
      </c>
      <c r="R201" t="s">
        <v>60</v>
      </c>
      <c r="S201">
        <v>5.6916935999999998</v>
      </c>
      <c r="T201">
        <v>69.007476699999998</v>
      </c>
      <c r="U201" s="183">
        <f t="shared" si="7"/>
        <v>-63.315783099999997</v>
      </c>
      <c r="V201" s="6" t="str">
        <f>VLOOKUP(R201,'In-NonTI'!B:C,2,FALSE)</f>
        <v>VIC1</v>
      </c>
      <c r="W201" s="177">
        <f>IF(U201=0,0,U201-(VLOOKUP(R201,'In-NonTI'!$J$4:$K$7,2,FALSE)*M201))</f>
        <v>-63.410283099999994</v>
      </c>
      <c r="X201" s="178">
        <f>IF(U201=0,0,-U201-((1-VLOOKUP(R201,'In-NonTI'!$J$4:$K$7,2,FALSE))*M201))</f>
        <v>63.252783099999995</v>
      </c>
      <c r="Y201" s="6" t="str">
        <f>VLOOKUP(R201,'In-NonTI'!$B$4:$F$7,5,FALSE)</f>
        <v>VIC1-NSW1</v>
      </c>
      <c r="Z201" s="6" t="str">
        <f>IF(SUMIFS(U:U,Q:Q,Q201,Y:Y,Y201)&lt;=0,VLOOKUP(R201,'In-NonTI'!$B$4:$H$7,6,FALSE),VLOOKUP(R201,'In-NonTI'!$B$4:$H$7,7,FALSE))</f>
        <v>VIC-NSW</v>
      </c>
    </row>
    <row r="202" spans="2:26">
      <c r="B202" s="1">
        <v>46261.232638888891</v>
      </c>
      <c r="C202">
        <v>67</v>
      </c>
      <c r="D202" t="s">
        <v>58</v>
      </c>
      <c r="E202">
        <v>-215.39</v>
      </c>
      <c r="G202" s="1">
        <v>46261.173611111109</v>
      </c>
      <c r="H202">
        <v>50</v>
      </c>
      <c r="I202" t="s">
        <v>54</v>
      </c>
      <c r="J202">
        <v>380.64</v>
      </c>
      <c r="K202">
        <v>617.25</v>
      </c>
      <c r="L202">
        <v>68.63</v>
      </c>
      <c r="M202" s="183">
        <f t="shared" si="6"/>
        <v>5.7191666666666663</v>
      </c>
      <c r="O202">
        <v>11658</v>
      </c>
      <c r="P202" s="5">
        <v>46261</v>
      </c>
      <c r="Q202">
        <v>50</v>
      </c>
      <c r="R202" t="s">
        <v>54</v>
      </c>
      <c r="S202">
        <v>2.3531091000000002</v>
      </c>
      <c r="T202">
        <v>45.187970700000001</v>
      </c>
      <c r="U202" s="183">
        <f t="shared" si="7"/>
        <v>-42.834861600000004</v>
      </c>
      <c r="V202" s="6" t="str">
        <f>VLOOKUP(R202,'In-NonTI'!B:C,2,FALSE)</f>
        <v>VIC1</v>
      </c>
      <c r="W202" s="177">
        <f>IF(U202=0,0,U202-(VLOOKUP(R202,'In-NonTI'!$J$4:$K$7,2,FALSE)*M202))</f>
        <v>-45.52286993333334</v>
      </c>
      <c r="X202" s="178">
        <f>IF(U202=0,0,-U202-((1-VLOOKUP(R202,'In-NonTI'!$J$4:$K$7,2,FALSE))*M202))</f>
        <v>39.803703266666673</v>
      </c>
      <c r="Y202" s="6" t="str">
        <f>VLOOKUP(R202,'In-NonTI'!$B$4:$F$7,5,FALSE)</f>
        <v>V-SA</v>
      </c>
      <c r="Z202" s="6" t="str">
        <f>IF(SUMIFS(U:U,Q:Q,Q202,Y:Y,Y202)&lt;=0,VLOOKUP(R202,'In-NonTI'!$B$4:$H$7,6,FALSE),VLOOKUP(R202,'In-NonTI'!$B$4:$H$7,7,FALSE))</f>
        <v>VIC-SA</v>
      </c>
    </row>
    <row r="203" spans="2:26">
      <c r="B203" s="1">
        <v>46261.232638888891</v>
      </c>
      <c r="C203">
        <v>67</v>
      </c>
      <c r="D203" t="s">
        <v>52</v>
      </c>
      <c r="E203">
        <v>92.03</v>
      </c>
      <c r="G203" s="1">
        <v>46261.173611111109</v>
      </c>
      <c r="H203">
        <v>50</v>
      </c>
      <c r="I203" t="s">
        <v>50</v>
      </c>
      <c r="J203">
        <v>0</v>
      </c>
      <c r="K203">
        <v>80</v>
      </c>
      <c r="L203">
        <v>7.61</v>
      </c>
      <c r="M203" s="183">
        <f t="shared" si="6"/>
        <v>0.63416666666666666</v>
      </c>
      <c r="O203">
        <v>11658</v>
      </c>
      <c r="P203" s="5">
        <v>46261</v>
      </c>
      <c r="Q203">
        <v>50</v>
      </c>
      <c r="R203" t="s">
        <v>50</v>
      </c>
      <c r="S203">
        <v>3.7527922</v>
      </c>
      <c r="T203">
        <v>0</v>
      </c>
      <c r="U203" s="183">
        <f t="shared" si="7"/>
        <v>3.7527922</v>
      </c>
      <c r="V203" s="6" t="str">
        <f>VLOOKUP(R203,'In-NonTI'!B:C,2,FALSE)</f>
        <v>VIC1</v>
      </c>
      <c r="W203" s="177">
        <f>IF(U203=0,0,U203-(VLOOKUP(R203,'In-NonTI'!$J$4:$K$7,2,FALSE)*M203))</f>
        <v>3.1883838666666668</v>
      </c>
      <c r="X203" s="178">
        <f>IF(U203=0,0,-U203-((1-VLOOKUP(R203,'In-NonTI'!$J$4:$K$7,2,FALSE))*M203))</f>
        <v>-3.8225505333333332</v>
      </c>
      <c r="Y203" s="6" t="str">
        <f>VLOOKUP(R203,'In-NonTI'!$B$4:$F$7,5,FALSE)</f>
        <v>V-SA</v>
      </c>
      <c r="Z203" s="6" t="str">
        <f>IF(SUMIFS(U:U,Q:Q,Q203,Y:Y,Y203)&lt;=0,VLOOKUP(R203,'In-NonTI'!$B$4:$H$7,6,FALSE),VLOOKUP(R203,'In-NonTI'!$B$4:$H$7,7,FALSE))</f>
        <v>VIC-SA</v>
      </c>
    </row>
    <row r="204" spans="2:26">
      <c r="B204" s="1">
        <v>46261.232638888891</v>
      </c>
      <c r="C204">
        <v>67</v>
      </c>
      <c r="D204" t="s">
        <v>51</v>
      </c>
      <c r="E204">
        <v>35</v>
      </c>
      <c r="G204" s="1">
        <v>46261.177083333336</v>
      </c>
      <c r="H204">
        <v>51</v>
      </c>
      <c r="I204" t="s">
        <v>57</v>
      </c>
      <c r="J204">
        <v>-12.29</v>
      </c>
      <c r="K204">
        <v>58.68</v>
      </c>
      <c r="L204">
        <v>6.93</v>
      </c>
      <c r="M204" s="183">
        <f t="shared" si="6"/>
        <v>0.57750000000000001</v>
      </c>
      <c r="O204">
        <v>11658</v>
      </c>
      <c r="P204" s="5">
        <v>46261</v>
      </c>
      <c r="Q204">
        <v>51</v>
      </c>
      <c r="R204" t="s">
        <v>57</v>
      </c>
      <c r="S204">
        <v>0.72213179999999999</v>
      </c>
      <c r="T204">
        <v>0</v>
      </c>
      <c r="U204" s="183">
        <f t="shared" si="7"/>
        <v>0.72213179999999999</v>
      </c>
      <c r="V204" s="6" t="str">
        <f>VLOOKUP(R204,'In-NonTI'!B:C,2,FALSE)</f>
        <v>NSW1</v>
      </c>
      <c r="W204" s="177">
        <f>IF(U204=0,0,U204-(VLOOKUP(R204,'In-NonTI'!$J$4:$K$7,2,FALSE)*M204))</f>
        <v>0.46225679999999997</v>
      </c>
      <c r="X204" s="178">
        <f>IF(U204=0,0,-U204-((1-VLOOKUP(R204,'In-NonTI'!$J$4:$K$7,2,FALSE))*M204))</f>
        <v>-1.0397568000000001</v>
      </c>
      <c r="Y204" s="6" t="str">
        <f>VLOOKUP(R204,'In-NonTI'!$B$4:$F$7,5,FALSE)</f>
        <v>NSW1-SA1</v>
      </c>
      <c r="Z204" s="6" t="str">
        <f>IF(SUMIFS(U:U,Q:Q,Q204,Y:Y,Y204)&lt;=0,VLOOKUP(R204,'In-NonTI'!$B$4:$H$7,6,FALSE),VLOOKUP(R204,'In-NonTI'!$B$4:$H$7,7,FALSE))</f>
        <v>SA-NSW</v>
      </c>
    </row>
    <row r="205" spans="2:26">
      <c r="B205" s="1">
        <v>46261.236111111109</v>
      </c>
      <c r="C205">
        <v>68</v>
      </c>
      <c r="D205" t="s">
        <v>58</v>
      </c>
      <c r="E205">
        <v>500</v>
      </c>
      <c r="G205" s="1">
        <v>46261.177083333336</v>
      </c>
      <c r="H205">
        <v>51</v>
      </c>
      <c r="I205" t="s">
        <v>60</v>
      </c>
      <c r="J205">
        <v>21.47</v>
      </c>
      <c r="K205">
        <v>-74.89</v>
      </c>
      <c r="L205">
        <v>1.83</v>
      </c>
      <c r="M205" s="183">
        <f t="shared" si="6"/>
        <v>0.1525</v>
      </c>
      <c r="O205">
        <v>11658</v>
      </c>
      <c r="P205" s="5">
        <v>46261</v>
      </c>
      <c r="Q205">
        <v>51</v>
      </c>
      <c r="R205" t="s">
        <v>60</v>
      </c>
      <c r="S205">
        <v>5.6892427000000003</v>
      </c>
      <c r="T205">
        <v>69.096233499999997</v>
      </c>
      <c r="U205" s="183">
        <f t="shared" si="7"/>
        <v>-63.406990799999996</v>
      </c>
      <c r="V205" s="6" t="str">
        <f>VLOOKUP(R205,'In-NonTI'!B:C,2,FALSE)</f>
        <v>VIC1</v>
      </c>
      <c r="W205" s="177">
        <f>IF(U205=0,0,U205-(VLOOKUP(R205,'In-NonTI'!$J$4:$K$7,2,FALSE)*M205))</f>
        <v>-63.498490799999999</v>
      </c>
      <c r="X205" s="178">
        <f>IF(U205=0,0,-U205-((1-VLOOKUP(R205,'In-NonTI'!$J$4:$K$7,2,FALSE))*M205))</f>
        <v>63.345990799999996</v>
      </c>
      <c r="Y205" s="6" t="str">
        <f>VLOOKUP(R205,'In-NonTI'!$B$4:$F$7,5,FALSE)</f>
        <v>VIC1-NSW1</v>
      </c>
      <c r="Z205" s="6" t="str">
        <f>IF(SUMIFS(U:U,Q:Q,Q205,Y:Y,Y205)&lt;=0,VLOOKUP(R205,'In-NonTI'!$B$4:$H$7,6,FALSE),VLOOKUP(R205,'In-NonTI'!$B$4:$H$7,7,FALSE))</f>
        <v>VIC-NSW</v>
      </c>
    </row>
    <row r="206" spans="2:26">
      <c r="B206" s="1">
        <v>46261.236111111109</v>
      </c>
      <c r="C206">
        <v>68</v>
      </c>
      <c r="D206" t="s">
        <v>52</v>
      </c>
      <c r="E206">
        <v>93.21</v>
      </c>
      <c r="G206" s="1">
        <v>46261.177083333336</v>
      </c>
      <c r="H206">
        <v>51</v>
      </c>
      <c r="I206" t="s">
        <v>54</v>
      </c>
      <c r="J206">
        <v>337.1</v>
      </c>
      <c r="K206">
        <v>643.41999999999996</v>
      </c>
      <c r="L206">
        <v>74.31</v>
      </c>
      <c r="M206" s="183">
        <f t="shared" si="6"/>
        <v>6.1924999999999999</v>
      </c>
      <c r="O206">
        <v>11658</v>
      </c>
      <c r="P206" s="5">
        <v>46261</v>
      </c>
      <c r="Q206">
        <v>51</v>
      </c>
      <c r="R206" t="s">
        <v>54</v>
      </c>
      <c r="S206">
        <v>1.5534897000000001</v>
      </c>
      <c r="T206">
        <v>47.887393600000003</v>
      </c>
      <c r="U206" s="183">
        <f t="shared" si="7"/>
        <v>-46.333903900000003</v>
      </c>
      <c r="V206" s="6" t="str">
        <f>VLOOKUP(R206,'In-NonTI'!B:C,2,FALSE)</f>
        <v>VIC1</v>
      </c>
      <c r="W206" s="177">
        <f>IF(U206=0,0,U206-(VLOOKUP(R206,'In-NonTI'!$J$4:$K$7,2,FALSE)*M206))</f>
        <v>-49.244378900000001</v>
      </c>
      <c r="X206" s="178">
        <f>IF(U206=0,0,-U206-((1-VLOOKUP(R206,'In-NonTI'!$J$4:$K$7,2,FALSE))*M206))</f>
        <v>43.051878900000006</v>
      </c>
      <c r="Y206" s="6" t="str">
        <f>VLOOKUP(R206,'In-NonTI'!$B$4:$F$7,5,FALSE)</f>
        <v>V-SA</v>
      </c>
      <c r="Z206" s="6" t="str">
        <f>IF(SUMIFS(U:U,Q:Q,Q206,Y:Y,Y206)&lt;=0,VLOOKUP(R206,'In-NonTI'!$B$4:$H$7,6,FALSE),VLOOKUP(R206,'In-NonTI'!$B$4:$H$7,7,FALSE))</f>
        <v>VIC-SA</v>
      </c>
    </row>
    <row r="207" spans="2:26">
      <c r="B207" s="1">
        <v>46261.236111111109</v>
      </c>
      <c r="C207">
        <v>68</v>
      </c>
      <c r="D207" t="s">
        <v>51</v>
      </c>
      <c r="E207">
        <v>35</v>
      </c>
      <c r="G207" s="1">
        <v>46261.177083333336</v>
      </c>
      <c r="H207">
        <v>51</v>
      </c>
      <c r="I207" t="s">
        <v>50</v>
      </c>
      <c r="J207">
        <v>0</v>
      </c>
      <c r="K207">
        <v>80</v>
      </c>
      <c r="L207">
        <v>7.61</v>
      </c>
      <c r="M207" s="183">
        <f t="shared" si="6"/>
        <v>0.63416666666666666</v>
      </c>
      <c r="O207">
        <v>11658</v>
      </c>
      <c r="P207" s="5">
        <v>46261</v>
      </c>
      <c r="Q207">
        <v>51</v>
      </c>
      <c r="R207" t="s">
        <v>50</v>
      </c>
      <c r="S207">
        <v>3.8949821999999998</v>
      </c>
      <c r="T207">
        <v>0</v>
      </c>
      <c r="U207" s="183">
        <f t="shared" si="7"/>
        <v>3.8949821999999998</v>
      </c>
      <c r="V207" s="6" t="str">
        <f>VLOOKUP(R207,'In-NonTI'!B:C,2,FALSE)</f>
        <v>VIC1</v>
      </c>
      <c r="W207" s="177">
        <f>IF(U207=0,0,U207-(VLOOKUP(R207,'In-NonTI'!$J$4:$K$7,2,FALSE)*M207))</f>
        <v>3.3305738666666667</v>
      </c>
      <c r="X207" s="178">
        <f>IF(U207=0,0,-U207-((1-VLOOKUP(R207,'In-NonTI'!$J$4:$K$7,2,FALSE))*M207))</f>
        <v>-3.964740533333333</v>
      </c>
      <c r="Y207" s="6" t="str">
        <f>VLOOKUP(R207,'In-NonTI'!$B$4:$F$7,5,FALSE)</f>
        <v>V-SA</v>
      </c>
      <c r="Z207" s="6" t="str">
        <f>IF(SUMIFS(U:U,Q:Q,Q207,Y:Y,Y207)&lt;=0,VLOOKUP(R207,'In-NonTI'!$B$4:$H$7,6,FALSE),VLOOKUP(R207,'In-NonTI'!$B$4:$H$7,7,FALSE))</f>
        <v>VIC-SA</v>
      </c>
    </row>
    <row r="208" spans="2:26">
      <c r="B208" s="1">
        <v>46261.239583333336</v>
      </c>
      <c r="C208">
        <v>69</v>
      </c>
      <c r="D208" t="s">
        <v>58</v>
      </c>
      <c r="E208">
        <v>500</v>
      </c>
      <c r="G208" s="1">
        <v>46261.180555555555</v>
      </c>
      <c r="H208">
        <v>52</v>
      </c>
      <c r="I208" t="s">
        <v>57</v>
      </c>
      <c r="J208">
        <v>-8.76</v>
      </c>
      <c r="K208">
        <v>52.43</v>
      </c>
      <c r="L208">
        <v>6.23</v>
      </c>
      <c r="M208" s="183">
        <f t="shared" si="6"/>
        <v>0.51916666666666667</v>
      </c>
      <c r="O208">
        <v>11658</v>
      </c>
      <c r="P208" s="5">
        <v>46261</v>
      </c>
      <c r="Q208">
        <v>52</v>
      </c>
      <c r="R208" t="s">
        <v>57</v>
      </c>
      <c r="S208">
        <v>0.84734339999999997</v>
      </c>
      <c r="T208">
        <v>0</v>
      </c>
      <c r="U208" s="183">
        <f t="shared" si="7"/>
        <v>0.84734339999999997</v>
      </c>
      <c r="V208" s="6" t="str">
        <f>VLOOKUP(R208,'In-NonTI'!B:C,2,FALSE)</f>
        <v>NSW1</v>
      </c>
      <c r="W208" s="177">
        <f>IF(U208=0,0,U208-(VLOOKUP(R208,'In-NonTI'!$J$4:$K$7,2,FALSE)*M208))</f>
        <v>0.6137184</v>
      </c>
      <c r="X208" s="178">
        <f>IF(U208=0,0,-U208-((1-VLOOKUP(R208,'In-NonTI'!$J$4:$K$7,2,FALSE))*M208))</f>
        <v>-1.1328850666666668</v>
      </c>
      <c r="Y208" s="6" t="str">
        <f>VLOOKUP(R208,'In-NonTI'!$B$4:$F$7,5,FALSE)</f>
        <v>NSW1-SA1</v>
      </c>
      <c r="Z208" s="6" t="str">
        <f>IF(SUMIFS(U:U,Q:Q,Q208,Y:Y,Y208)&lt;=0,VLOOKUP(R208,'In-NonTI'!$B$4:$H$7,6,FALSE),VLOOKUP(R208,'In-NonTI'!$B$4:$H$7,7,FALSE))</f>
        <v>SA-NSW</v>
      </c>
    </row>
    <row r="209" spans="2:26">
      <c r="B209" s="1">
        <v>46261.239583333336</v>
      </c>
      <c r="C209">
        <v>69</v>
      </c>
      <c r="D209" t="s">
        <v>52</v>
      </c>
      <c r="E209">
        <v>94.73</v>
      </c>
      <c r="G209" s="1">
        <v>46261.180555555555</v>
      </c>
      <c r="H209">
        <v>52</v>
      </c>
      <c r="I209" t="s">
        <v>60</v>
      </c>
      <c r="J209">
        <v>76.89</v>
      </c>
      <c r="K209">
        <v>-78.599999999999994</v>
      </c>
      <c r="L209">
        <v>2</v>
      </c>
      <c r="M209" s="183">
        <f t="shared" si="6"/>
        <v>0.16666666666666666</v>
      </c>
      <c r="O209">
        <v>11658</v>
      </c>
      <c r="P209" s="5">
        <v>46261</v>
      </c>
      <c r="Q209">
        <v>52</v>
      </c>
      <c r="R209" t="s">
        <v>60</v>
      </c>
      <c r="S209">
        <v>5.6866943000000001</v>
      </c>
      <c r="T209">
        <v>70.674134899999999</v>
      </c>
      <c r="U209" s="183">
        <f t="shared" si="7"/>
        <v>-64.987440599999999</v>
      </c>
      <c r="V209" s="6" t="str">
        <f>VLOOKUP(R209,'In-NonTI'!B:C,2,FALSE)</f>
        <v>VIC1</v>
      </c>
      <c r="W209" s="177">
        <f>IF(U209=0,0,U209-(VLOOKUP(R209,'In-NonTI'!$J$4:$K$7,2,FALSE)*M209))</f>
        <v>-65.087440599999994</v>
      </c>
      <c r="X209" s="178">
        <f>IF(U209=0,0,-U209-((1-VLOOKUP(R209,'In-NonTI'!$J$4:$K$7,2,FALSE))*M209))</f>
        <v>64.920773933333336</v>
      </c>
      <c r="Y209" s="6" t="str">
        <f>VLOOKUP(R209,'In-NonTI'!$B$4:$F$7,5,FALSE)</f>
        <v>VIC1-NSW1</v>
      </c>
      <c r="Z209" s="6" t="str">
        <f>IF(SUMIFS(U:U,Q:Q,Q209,Y:Y,Y209)&lt;=0,VLOOKUP(R209,'In-NonTI'!$B$4:$H$7,6,FALSE),VLOOKUP(R209,'In-NonTI'!$B$4:$H$7,7,FALSE))</f>
        <v>VIC-NSW</v>
      </c>
    </row>
    <row r="210" spans="2:26">
      <c r="B210" s="1">
        <v>46261.239583333336</v>
      </c>
      <c r="C210">
        <v>69</v>
      </c>
      <c r="D210" t="s">
        <v>51</v>
      </c>
      <c r="E210">
        <v>35</v>
      </c>
      <c r="G210" s="1">
        <v>46261.180555555555</v>
      </c>
      <c r="H210">
        <v>52</v>
      </c>
      <c r="I210" t="s">
        <v>54</v>
      </c>
      <c r="J210">
        <v>339.34</v>
      </c>
      <c r="K210">
        <v>618.44000000000005</v>
      </c>
      <c r="L210">
        <v>68.88</v>
      </c>
      <c r="M210" s="183">
        <f t="shared" si="6"/>
        <v>5.7399999999999993</v>
      </c>
      <c r="O210">
        <v>11658</v>
      </c>
      <c r="P210" s="5">
        <v>46261</v>
      </c>
      <c r="Q210">
        <v>52</v>
      </c>
      <c r="R210" t="s">
        <v>54</v>
      </c>
      <c r="S210">
        <v>2.1369965</v>
      </c>
      <c r="T210">
        <v>46.217474600000003</v>
      </c>
      <c r="U210" s="183">
        <f t="shared" si="7"/>
        <v>-44.080478100000001</v>
      </c>
      <c r="V210" s="6" t="str">
        <f>VLOOKUP(R210,'In-NonTI'!B:C,2,FALSE)</f>
        <v>VIC1</v>
      </c>
      <c r="W210" s="177">
        <f>IF(U210=0,0,U210-(VLOOKUP(R210,'In-NonTI'!$J$4:$K$7,2,FALSE)*M210))</f>
        <v>-46.778278100000001</v>
      </c>
      <c r="X210" s="178">
        <f>IF(U210=0,0,-U210-((1-VLOOKUP(R210,'In-NonTI'!$J$4:$K$7,2,FALSE))*M210))</f>
        <v>41.038278099999999</v>
      </c>
      <c r="Y210" s="6" t="str">
        <f>VLOOKUP(R210,'In-NonTI'!$B$4:$F$7,5,FALSE)</f>
        <v>V-SA</v>
      </c>
      <c r="Z210" s="6" t="str">
        <f>IF(SUMIFS(U:U,Q:Q,Q210,Y:Y,Y210)&lt;=0,VLOOKUP(R210,'In-NonTI'!$B$4:$H$7,6,FALSE),VLOOKUP(R210,'In-NonTI'!$B$4:$H$7,7,FALSE))</f>
        <v>VIC-SA</v>
      </c>
    </row>
    <row r="211" spans="2:26">
      <c r="B211" s="1">
        <v>46261.243055555555</v>
      </c>
      <c r="C211">
        <v>70</v>
      </c>
      <c r="D211" t="s">
        <v>58</v>
      </c>
      <c r="E211">
        <v>500</v>
      </c>
      <c r="G211" s="1">
        <v>46261.180555555555</v>
      </c>
      <c r="H211">
        <v>52</v>
      </c>
      <c r="I211" t="s">
        <v>50</v>
      </c>
      <c r="J211">
        <v>0</v>
      </c>
      <c r="K211">
        <v>80</v>
      </c>
      <c r="L211">
        <v>7.61</v>
      </c>
      <c r="M211" s="183">
        <f t="shared" si="6"/>
        <v>0.63416666666666666</v>
      </c>
      <c r="O211">
        <v>11658</v>
      </c>
      <c r="P211" s="5">
        <v>46261</v>
      </c>
      <c r="Q211">
        <v>52</v>
      </c>
      <c r="R211" t="s">
        <v>50</v>
      </c>
      <c r="S211">
        <v>3.9171632000000001</v>
      </c>
      <c r="T211">
        <v>0</v>
      </c>
      <c r="U211" s="183">
        <f t="shared" si="7"/>
        <v>3.9171632000000001</v>
      </c>
      <c r="V211" s="6" t="str">
        <f>VLOOKUP(R211,'In-NonTI'!B:C,2,FALSE)</f>
        <v>VIC1</v>
      </c>
      <c r="W211" s="177">
        <f>IF(U211=0,0,U211-(VLOOKUP(R211,'In-NonTI'!$J$4:$K$7,2,FALSE)*M211))</f>
        <v>3.3527548666666669</v>
      </c>
      <c r="X211" s="178">
        <f>IF(U211=0,0,-U211-((1-VLOOKUP(R211,'In-NonTI'!$J$4:$K$7,2,FALSE))*M211))</f>
        <v>-3.9869215333333332</v>
      </c>
      <c r="Y211" s="6" t="str">
        <f>VLOOKUP(R211,'In-NonTI'!$B$4:$F$7,5,FALSE)</f>
        <v>V-SA</v>
      </c>
      <c r="Z211" s="6" t="str">
        <f>IF(SUMIFS(U:U,Q:Q,Q211,Y:Y,Y211)&lt;=0,VLOOKUP(R211,'In-NonTI'!$B$4:$H$7,6,FALSE),VLOOKUP(R211,'In-NonTI'!$B$4:$H$7,7,FALSE))</f>
        <v>VIC-SA</v>
      </c>
    </row>
    <row r="212" spans="2:26">
      <c r="B212" s="1">
        <v>46261.243055555555</v>
      </c>
      <c r="C212">
        <v>70</v>
      </c>
      <c r="D212" t="s">
        <v>52</v>
      </c>
      <c r="E212">
        <v>65.819999999999993</v>
      </c>
      <c r="G212" s="1">
        <v>46261.184027777781</v>
      </c>
      <c r="H212">
        <v>53</v>
      </c>
      <c r="I212" t="s">
        <v>57</v>
      </c>
      <c r="J212">
        <v>-11.69</v>
      </c>
      <c r="K212">
        <v>54.76</v>
      </c>
      <c r="L212">
        <v>6.45</v>
      </c>
      <c r="M212" s="183">
        <f t="shared" si="6"/>
        <v>0.53749999999999998</v>
      </c>
      <c r="O212">
        <v>11658</v>
      </c>
      <c r="P212" s="5">
        <v>46261</v>
      </c>
      <c r="Q212">
        <v>53</v>
      </c>
      <c r="R212" t="s">
        <v>57</v>
      </c>
      <c r="S212">
        <v>0.24173800000000001</v>
      </c>
      <c r="T212">
        <v>1.7562600000000001E-2</v>
      </c>
      <c r="U212" s="183">
        <f t="shared" si="7"/>
        <v>0.2241754</v>
      </c>
      <c r="V212" s="6" t="str">
        <f>VLOOKUP(R212,'In-NonTI'!B:C,2,FALSE)</f>
        <v>NSW1</v>
      </c>
      <c r="W212" s="177">
        <f>IF(U212=0,0,U212-(VLOOKUP(R212,'In-NonTI'!$J$4:$K$7,2,FALSE)*M212))</f>
        <v>-1.769960000000001E-2</v>
      </c>
      <c r="X212" s="178">
        <f>IF(U212=0,0,-U212-((1-VLOOKUP(R212,'In-NonTI'!$J$4:$K$7,2,FALSE))*M212))</f>
        <v>-0.51980040000000005</v>
      </c>
      <c r="Y212" s="6" t="str">
        <f>VLOOKUP(R212,'In-NonTI'!$B$4:$F$7,5,FALSE)</f>
        <v>NSW1-SA1</v>
      </c>
      <c r="Z212" s="6" t="str">
        <f>IF(SUMIFS(U:U,Q:Q,Q212,Y:Y,Y212)&lt;=0,VLOOKUP(R212,'In-NonTI'!$B$4:$H$7,6,FALSE),VLOOKUP(R212,'In-NonTI'!$B$4:$H$7,7,FALSE))</f>
        <v>SA-NSW</v>
      </c>
    </row>
    <row r="213" spans="2:26">
      <c r="B213" s="1">
        <v>46261.243055555555</v>
      </c>
      <c r="C213">
        <v>70</v>
      </c>
      <c r="D213" t="s">
        <v>51</v>
      </c>
      <c r="E213">
        <v>60</v>
      </c>
      <c r="G213" s="1">
        <v>46261.184027777781</v>
      </c>
      <c r="H213">
        <v>53</v>
      </c>
      <c r="I213" t="s">
        <v>60</v>
      </c>
      <c r="J213">
        <v>43.66</v>
      </c>
      <c r="K213">
        <v>-73.010000000000005</v>
      </c>
      <c r="L213">
        <v>1.79</v>
      </c>
      <c r="M213" s="183">
        <f t="shared" si="6"/>
        <v>0.14916666666666667</v>
      </c>
      <c r="O213">
        <v>11658</v>
      </c>
      <c r="P213" s="5">
        <v>46261</v>
      </c>
      <c r="Q213">
        <v>53</v>
      </c>
      <c r="R213" t="s">
        <v>60</v>
      </c>
      <c r="S213">
        <v>5.6864673000000003</v>
      </c>
      <c r="T213">
        <v>67.279801699999993</v>
      </c>
      <c r="U213" s="183">
        <f t="shared" si="7"/>
        <v>-61.593334399999989</v>
      </c>
      <c r="V213" s="6" t="str">
        <f>VLOOKUP(R213,'In-NonTI'!B:C,2,FALSE)</f>
        <v>VIC1</v>
      </c>
      <c r="W213" s="177">
        <f>IF(U213=0,0,U213-(VLOOKUP(R213,'In-NonTI'!$J$4:$K$7,2,FALSE)*M213))</f>
        <v>-61.68283439999999</v>
      </c>
      <c r="X213" s="178">
        <f>IF(U213=0,0,-U213-((1-VLOOKUP(R213,'In-NonTI'!$J$4:$K$7,2,FALSE))*M213))</f>
        <v>61.533667733333324</v>
      </c>
      <c r="Y213" s="6" t="str">
        <f>VLOOKUP(R213,'In-NonTI'!$B$4:$F$7,5,FALSE)</f>
        <v>VIC1-NSW1</v>
      </c>
      <c r="Z213" s="6" t="str">
        <f>IF(SUMIFS(U:U,Q:Q,Q213,Y:Y,Y213)&lt;=0,VLOOKUP(R213,'In-NonTI'!$B$4:$H$7,6,FALSE),VLOOKUP(R213,'In-NonTI'!$B$4:$H$7,7,FALSE))</f>
        <v>VIC-NSW</v>
      </c>
    </row>
    <row r="214" spans="2:26">
      <c r="B214" s="1">
        <v>46261.246527777781</v>
      </c>
      <c r="C214">
        <v>71</v>
      </c>
      <c r="D214" t="s">
        <v>58</v>
      </c>
      <c r="E214">
        <v>500</v>
      </c>
      <c r="G214" s="1">
        <v>46261.184027777781</v>
      </c>
      <c r="H214">
        <v>53</v>
      </c>
      <c r="I214" t="s">
        <v>54</v>
      </c>
      <c r="J214">
        <v>344.91</v>
      </c>
      <c r="K214">
        <v>627.98</v>
      </c>
      <c r="L214">
        <v>71.13</v>
      </c>
      <c r="M214" s="183">
        <f t="shared" si="6"/>
        <v>5.9274999999999993</v>
      </c>
      <c r="O214">
        <v>11658</v>
      </c>
      <c r="P214" s="5">
        <v>46261</v>
      </c>
      <c r="Q214">
        <v>53</v>
      </c>
      <c r="R214" t="s">
        <v>54</v>
      </c>
      <c r="S214">
        <v>1.8818235999999999</v>
      </c>
      <c r="T214">
        <v>46.680481399999998</v>
      </c>
      <c r="U214" s="183">
        <f t="shared" si="7"/>
        <v>-44.798657800000001</v>
      </c>
      <c r="V214" s="6" t="str">
        <f>VLOOKUP(R214,'In-NonTI'!B:C,2,FALSE)</f>
        <v>VIC1</v>
      </c>
      <c r="W214" s="177">
        <f>IF(U214=0,0,U214-(VLOOKUP(R214,'In-NonTI'!$J$4:$K$7,2,FALSE)*M214))</f>
        <v>-47.5845828</v>
      </c>
      <c r="X214" s="178">
        <f>IF(U214=0,0,-U214-((1-VLOOKUP(R214,'In-NonTI'!$J$4:$K$7,2,FALSE))*M214))</f>
        <v>41.657082799999998</v>
      </c>
      <c r="Y214" s="6" t="str">
        <f>VLOOKUP(R214,'In-NonTI'!$B$4:$F$7,5,FALSE)</f>
        <v>V-SA</v>
      </c>
      <c r="Z214" s="6" t="str">
        <f>IF(SUMIFS(U:U,Q:Q,Q214,Y:Y,Y214)&lt;=0,VLOOKUP(R214,'In-NonTI'!$B$4:$H$7,6,FALSE),VLOOKUP(R214,'In-NonTI'!$B$4:$H$7,7,FALSE))</f>
        <v>VIC-SA</v>
      </c>
    </row>
    <row r="215" spans="2:26">
      <c r="B215" s="1">
        <v>46261.246527777781</v>
      </c>
      <c r="C215">
        <v>71</v>
      </c>
      <c r="D215" t="s">
        <v>52</v>
      </c>
      <c r="E215">
        <v>99.63</v>
      </c>
      <c r="G215" s="1">
        <v>46261.184027777781</v>
      </c>
      <c r="H215">
        <v>53</v>
      </c>
      <c r="I215" t="s">
        <v>50</v>
      </c>
      <c r="J215">
        <v>0</v>
      </c>
      <c r="K215">
        <v>80</v>
      </c>
      <c r="L215">
        <v>7.61</v>
      </c>
      <c r="M215" s="183">
        <f t="shared" si="6"/>
        <v>0.63416666666666666</v>
      </c>
      <c r="O215">
        <v>11658</v>
      </c>
      <c r="P215" s="5">
        <v>46261</v>
      </c>
      <c r="Q215">
        <v>53</v>
      </c>
      <c r="R215" t="s">
        <v>50</v>
      </c>
      <c r="S215">
        <v>3.9182651000000002</v>
      </c>
      <c r="T215">
        <v>0</v>
      </c>
      <c r="U215" s="183">
        <f t="shared" si="7"/>
        <v>3.9182651000000002</v>
      </c>
      <c r="V215" s="6" t="str">
        <f>VLOOKUP(R215,'In-NonTI'!B:C,2,FALSE)</f>
        <v>VIC1</v>
      </c>
      <c r="W215" s="177">
        <f>IF(U215=0,0,U215-(VLOOKUP(R215,'In-NonTI'!$J$4:$K$7,2,FALSE)*M215))</f>
        <v>3.353856766666667</v>
      </c>
      <c r="X215" s="178">
        <f>IF(U215=0,0,-U215-((1-VLOOKUP(R215,'In-NonTI'!$J$4:$K$7,2,FALSE))*M215))</f>
        <v>-3.9880234333333333</v>
      </c>
      <c r="Y215" s="6" t="str">
        <f>VLOOKUP(R215,'In-NonTI'!$B$4:$F$7,5,FALSE)</f>
        <v>V-SA</v>
      </c>
      <c r="Z215" s="6" t="str">
        <f>IF(SUMIFS(U:U,Q:Q,Q215,Y:Y,Y215)&lt;=0,VLOOKUP(R215,'In-NonTI'!$B$4:$H$7,6,FALSE),VLOOKUP(R215,'In-NonTI'!$B$4:$H$7,7,FALSE))</f>
        <v>VIC-SA</v>
      </c>
    </row>
    <row r="216" spans="2:26">
      <c r="B216" s="1">
        <v>46261.246527777781</v>
      </c>
      <c r="C216">
        <v>71</v>
      </c>
      <c r="D216" t="s">
        <v>51</v>
      </c>
      <c r="E216">
        <v>60</v>
      </c>
      <c r="G216" s="1">
        <v>46261.1875</v>
      </c>
      <c r="H216">
        <v>54</v>
      </c>
      <c r="I216" t="s">
        <v>57</v>
      </c>
      <c r="J216">
        <v>0</v>
      </c>
      <c r="K216">
        <v>52.34</v>
      </c>
      <c r="L216">
        <v>6.21</v>
      </c>
      <c r="M216" s="183">
        <f t="shared" si="6"/>
        <v>0.51749999999999996</v>
      </c>
      <c r="O216">
        <v>11658</v>
      </c>
      <c r="P216" s="5">
        <v>46261</v>
      </c>
      <c r="Q216">
        <v>54</v>
      </c>
      <c r="R216" t="s">
        <v>57</v>
      </c>
      <c r="S216">
        <v>0.2351404</v>
      </c>
      <c r="T216">
        <v>0.1374976</v>
      </c>
      <c r="U216" s="183">
        <f t="shared" si="7"/>
        <v>9.7642800000000002E-2</v>
      </c>
      <c r="V216" s="6" t="str">
        <f>VLOOKUP(R216,'In-NonTI'!B:C,2,FALSE)</f>
        <v>NSW1</v>
      </c>
      <c r="W216" s="177">
        <f>IF(U216=0,0,U216-(VLOOKUP(R216,'In-NonTI'!$J$4:$K$7,2,FALSE)*M216))</f>
        <v>-0.1352322</v>
      </c>
      <c r="X216" s="178">
        <f>IF(U216=0,0,-U216-((1-VLOOKUP(R216,'In-NonTI'!$J$4:$K$7,2,FALSE))*M216))</f>
        <v>-0.38226780000000005</v>
      </c>
      <c r="Y216" s="6" t="str">
        <f>VLOOKUP(R216,'In-NonTI'!$B$4:$F$7,5,FALSE)</f>
        <v>NSW1-SA1</v>
      </c>
      <c r="Z216" s="6" t="str">
        <f>IF(SUMIFS(U:U,Q:Q,Q216,Y:Y,Y216)&lt;=0,VLOOKUP(R216,'In-NonTI'!$B$4:$H$7,6,FALSE),VLOOKUP(R216,'In-NonTI'!$B$4:$H$7,7,FALSE))</f>
        <v>SA-NSW</v>
      </c>
    </row>
    <row r="217" spans="2:26">
      <c r="B217" s="1">
        <v>46261.25</v>
      </c>
      <c r="C217">
        <v>72</v>
      </c>
      <c r="D217" t="s">
        <v>58</v>
      </c>
      <c r="E217">
        <v>500</v>
      </c>
      <c r="G217" s="1">
        <v>46261.1875</v>
      </c>
      <c r="H217">
        <v>54</v>
      </c>
      <c r="I217" t="s">
        <v>60</v>
      </c>
      <c r="J217">
        <v>70.05</v>
      </c>
      <c r="K217">
        <v>-75.319999999999993</v>
      </c>
      <c r="L217">
        <v>1.9</v>
      </c>
      <c r="M217" s="183">
        <f t="shared" si="6"/>
        <v>0.15833333333333333</v>
      </c>
      <c r="O217">
        <v>11658</v>
      </c>
      <c r="P217" s="5">
        <v>46261</v>
      </c>
      <c r="Q217">
        <v>54</v>
      </c>
      <c r="R217" t="s">
        <v>60</v>
      </c>
      <c r="S217">
        <v>5.6873804000000003</v>
      </c>
      <c r="T217">
        <v>61.400345399999999</v>
      </c>
      <c r="U217" s="183">
        <f t="shared" si="7"/>
        <v>-55.712964999999997</v>
      </c>
      <c r="V217" s="6" t="str">
        <f>VLOOKUP(R217,'In-NonTI'!B:C,2,FALSE)</f>
        <v>VIC1</v>
      </c>
      <c r="W217" s="177">
        <f>IF(U217=0,0,U217-(VLOOKUP(R217,'In-NonTI'!$J$4:$K$7,2,FALSE)*M217))</f>
        <v>-55.807964999999996</v>
      </c>
      <c r="X217" s="178">
        <f>IF(U217=0,0,-U217-((1-VLOOKUP(R217,'In-NonTI'!$J$4:$K$7,2,FALSE))*M217))</f>
        <v>55.649631666666664</v>
      </c>
      <c r="Y217" s="6" t="str">
        <f>VLOOKUP(R217,'In-NonTI'!$B$4:$F$7,5,FALSE)</f>
        <v>VIC1-NSW1</v>
      </c>
      <c r="Z217" s="6" t="str">
        <f>IF(SUMIFS(U:U,Q:Q,Q217,Y:Y,Y217)&lt;=0,VLOOKUP(R217,'In-NonTI'!$B$4:$H$7,6,FALSE),VLOOKUP(R217,'In-NonTI'!$B$4:$H$7,7,FALSE))</f>
        <v>VIC-NSW</v>
      </c>
    </row>
    <row r="218" spans="2:26">
      <c r="B218" s="1">
        <v>46261.25</v>
      </c>
      <c r="C218">
        <v>72</v>
      </c>
      <c r="D218" t="s">
        <v>52</v>
      </c>
      <c r="E218">
        <v>71.13</v>
      </c>
      <c r="G218" s="1">
        <v>46261.1875</v>
      </c>
      <c r="H218">
        <v>54</v>
      </c>
      <c r="I218" t="s">
        <v>54</v>
      </c>
      <c r="J218">
        <v>367.24</v>
      </c>
      <c r="K218">
        <v>618.49</v>
      </c>
      <c r="L218">
        <v>68.92</v>
      </c>
      <c r="M218" s="183">
        <f t="shared" si="6"/>
        <v>5.7433333333333332</v>
      </c>
      <c r="O218">
        <v>11658</v>
      </c>
      <c r="P218" s="5">
        <v>46261</v>
      </c>
      <c r="Q218">
        <v>54</v>
      </c>
      <c r="R218" t="s">
        <v>54</v>
      </c>
      <c r="S218">
        <v>1.6445848999999999</v>
      </c>
      <c r="T218">
        <v>47.259074200000001</v>
      </c>
      <c r="U218" s="183">
        <f t="shared" si="7"/>
        <v>-45.614489300000002</v>
      </c>
      <c r="V218" s="6" t="str">
        <f>VLOOKUP(R218,'In-NonTI'!B:C,2,FALSE)</f>
        <v>VIC1</v>
      </c>
      <c r="W218" s="177">
        <f>IF(U218=0,0,U218-(VLOOKUP(R218,'In-NonTI'!$J$4:$K$7,2,FALSE)*M218))</f>
        <v>-48.313855966666665</v>
      </c>
      <c r="X218" s="178">
        <f>IF(U218=0,0,-U218-((1-VLOOKUP(R218,'In-NonTI'!$J$4:$K$7,2,FALSE))*M218))</f>
        <v>42.570522633333333</v>
      </c>
      <c r="Y218" s="6" t="str">
        <f>VLOOKUP(R218,'In-NonTI'!$B$4:$F$7,5,FALSE)</f>
        <v>V-SA</v>
      </c>
      <c r="Z218" s="6" t="str">
        <f>IF(SUMIFS(U:U,Q:Q,Q218,Y:Y,Y218)&lt;=0,VLOOKUP(R218,'In-NonTI'!$B$4:$H$7,6,FALSE),VLOOKUP(R218,'In-NonTI'!$B$4:$H$7,7,FALSE))</f>
        <v>VIC-SA</v>
      </c>
    </row>
    <row r="219" spans="2:26">
      <c r="B219" s="1">
        <v>46261.25</v>
      </c>
      <c r="C219">
        <v>72</v>
      </c>
      <c r="D219" t="s">
        <v>51</v>
      </c>
      <c r="E219">
        <v>105</v>
      </c>
      <c r="G219" s="1">
        <v>46261.1875</v>
      </c>
      <c r="H219">
        <v>54</v>
      </c>
      <c r="I219" t="s">
        <v>50</v>
      </c>
      <c r="J219">
        <v>0</v>
      </c>
      <c r="K219">
        <v>80</v>
      </c>
      <c r="L219">
        <v>7.61</v>
      </c>
      <c r="M219" s="183">
        <f t="shared" si="6"/>
        <v>0.63416666666666666</v>
      </c>
      <c r="O219">
        <v>11658</v>
      </c>
      <c r="P219" s="5">
        <v>46261</v>
      </c>
      <c r="Q219">
        <v>54</v>
      </c>
      <c r="R219" t="s">
        <v>50</v>
      </c>
      <c r="S219">
        <v>3.7654323000000001</v>
      </c>
      <c r="T219">
        <v>0</v>
      </c>
      <c r="U219" s="183">
        <f t="shared" si="7"/>
        <v>3.7654323000000001</v>
      </c>
      <c r="V219" s="6" t="str">
        <f>VLOOKUP(R219,'In-NonTI'!B:C,2,FALSE)</f>
        <v>VIC1</v>
      </c>
      <c r="W219" s="177">
        <f>IF(U219=0,0,U219-(VLOOKUP(R219,'In-NonTI'!$J$4:$K$7,2,FALSE)*M219))</f>
        <v>3.2010239666666669</v>
      </c>
      <c r="X219" s="178">
        <f>IF(U219=0,0,-U219-((1-VLOOKUP(R219,'In-NonTI'!$J$4:$K$7,2,FALSE))*M219))</f>
        <v>-3.8351906333333332</v>
      </c>
      <c r="Y219" s="6" t="str">
        <f>VLOOKUP(R219,'In-NonTI'!$B$4:$F$7,5,FALSE)</f>
        <v>V-SA</v>
      </c>
      <c r="Z219" s="6" t="str">
        <f>IF(SUMIFS(U:U,Q:Q,Q219,Y:Y,Y219)&lt;=0,VLOOKUP(R219,'In-NonTI'!$B$4:$H$7,6,FALSE),VLOOKUP(R219,'In-NonTI'!$B$4:$H$7,7,FALSE))</f>
        <v>VIC-SA</v>
      </c>
    </row>
    <row r="220" spans="2:26">
      <c r="B220" s="1">
        <v>46261.253472222219</v>
      </c>
      <c r="C220">
        <v>73</v>
      </c>
      <c r="D220" t="s">
        <v>58</v>
      </c>
      <c r="E220">
        <v>500</v>
      </c>
      <c r="G220" s="1">
        <v>46261.190972222219</v>
      </c>
      <c r="H220">
        <v>55</v>
      </c>
      <c r="I220" t="s">
        <v>57</v>
      </c>
      <c r="J220">
        <v>0</v>
      </c>
      <c r="K220">
        <v>52.49</v>
      </c>
      <c r="L220">
        <v>6.27</v>
      </c>
      <c r="M220" s="183">
        <f t="shared" si="6"/>
        <v>0.52249999999999996</v>
      </c>
      <c r="O220">
        <v>11658</v>
      </c>
      <c r="P220" s="5">
        <v>46261</v>
      </c>
      <c r="Q220">
        <v>55</v>
      </c>
      <c r="R220" t="s">
        <v>57</v>
      </c>
      <c r="S220">
        <v>0.32595960000000002</v>
      </c>
      <c r="T220">
        <v>7.5677800000000003E-2</v>
      </c>
      <c r="U220" s="183">
        <f t="shared" si="7"/>
        <v>0.2502818</v>
      </c>
      <c r="V220" s="6" t="str">
        <f>VLOOKUP(R220,'In-NonTI'!B:C,2,FALSE)</f>
        <v>NSW1</v>
      </c>
      <c r="W220" s="177">
        <f>IF(U220=0,0,U220-(VLOOKUP(R220,'In-NonTI'!$J$4:$K$7,2,FALSE)*M220))</f>
        <v>1.5156799999999998E-2</v>
      </c>
      <c r="X220" s="178">
        <f>IF(U220=0,0,-U220-((1-VLOOKUP(R220,'In-NonTI'!$J$4:$K$7,2,FALSE))*M220))</f>
        <v>-0.53765679999999993</v>
      </c>
      <c r="Y220" s="6" t="str">
        <f>VLOOKUP(R220,'In-NonTI'!$B$4:$F$7,5,FALSE)</f>
        <v>NSW1-SA1</v>
      </c>
      <c r="Z220" s="6" t="str">
        <f>IF(SUMIFS(U:U,Q:Q,Q220,Y:Y,Y220)&lt;=0,VLOOKUP(R220,'In-NonTI'!$B$4:$H$7,6,FALSE),VLOOKUP(R220,'In-NonTI'!$B$4:$H$7,7,FALSE))</f>
        <v>SA-NSW</v>
      </c>
    </row>
    <row r="221" spans="2:26">
      <c r="B221" s="1">
        <v>46261.253472222219</v>
      </c>
      <c r="C221">
        <v>73</v>
      </c>
      <c r="D221" t="s">
        <v>52</v>
      </c>
      <c r="E221">
        <v>91.54</v>
      </c>
      <c r="G221" s="1">
        <v>46261.190972222219</v>
      </c>
      <c r="H221">
        <v>55</v>
      </c>
      <c r="I221" t="s">
        <v>60</v>
      </c>
      <c r="J221">
        <v>-26.89</v>
      </c>
      <c r="K221">
        <v>-74.12</v>
      </c>
      <c r="L221">
        <v>1.88</v>
      </c>
      <c r="M221" s="183">
        <f t="shared" si="6"/>
        <v>0.15666666666666665</v>
      </c>
      <c r="O221">
        <v>11658</v>
      </c>
      <c r="P221" s="5">
        <v>46261</v>
      </c>
      <c r="Q221">
        <v>55</v>
      </c>
      <c r="R221" t="s">
        <v>60</v>
      </c>
      <c r="S221">
        <v>5.7285782999999997</v>
      </c>
      <c r="T221">
        <v>60.137329999999999</v>
      </c>
      <c r="U221" s="183">
        <f t="shared" si="7"/>
        <v>-54.408751699999996</v>
      </c>
      <c r="V221" s="6" t="str">
        <f>VLOOKUP(R221,'In-NonTI'!B:C,2,FALSE)</f>
        <v>VIC1</v>
      </c>
      <c r="W221" s="177">
        <f>IF(U221=0,0,U221-(VLOOKUP(R221,'In-NonTI'!$J$4:$K$7,2,FALSE)*M221))</f>
        <v>-54.502751699999997</v>
      </c>
      <c r="X221" s="178">
        <f>IF(U221=0,0,-U221-((1-VLOOKUP(R221,'In-NonTI'!$J$4:$K$7,2,FALSE))*M221))</f>
        <v>54.346085033333331</v>
      </c>
      <c r="Y221" s="6" t="str">
        <f>VLOOKUP(R221,'In-NonTI'!$B$4:$F$7,5,FALSE)</f>
        <v>VIC1-NSW1</v>
      </c>
      <c r="Z221" s="6" t="str">
        <f>IF(SUMIFS(U:U,Q:Q,Q221,Y:Y,Y221)&lt;=0,VLOOKUP(R221,'In-NonTI'!$B$4:$H$7,6,FALSE),VLOOKUP(R221,'In-NonTI'!$B$4:$H$7,7,FALSE))</f>
        <v>VIC-NSW</v>
      </c>
    </row>
    <row r="222" spans="2:26">
      <c r="B222" s="1">
        <v>46261.253472222219</v>
      </c>
      <c r="C222">
        <v>73</v>
      </c>
      <c r="D222" t="s">
        <v>51</v>
      </c>
      <c r="E222">
        <v>129.07</v>
      </c>
      <c r="G222" s="1">
        <v>46261.190972222219</v>
      </c>
      <c r="H222">
        <v>55</v>
      </c>
      <c r="I222" t="s">
        <v>54</v>
      </c>
      <c r="J222">
        <v>375.05</v>
      </c>
      <c r="K222">
        <v>619.91999999999996</v>
      </c>
      <c r="L222">
        <v>68.959999999999994</v>
      </c>
      <c r="M222" s="183">
        <f t="shared" si="6"/>
        <v>5.7466666666666661</v>
      </c>
      <c r="O222">
        <v>11658</v>
      </c>
      <c r="P222" s="5">
        <v>46261</v>
      </c>
      <c r="Q222">
        <v>55</v>
      </c>
      <c r="R222" t="s">
        <v>54</v>
      </c>
      <c r="S222">
        <v>0.3391689</v>
      </c>
      <c r="T222">
        <v>50.680826799999998</v>
      </c>
      <c r="U222" s="183">
        <f t="shared" si="7"/>
        <v>-50.341657900000001</v>
      </c>
      <c r="V222" s="6" t="str">
        <f>VLOOKUP(R222,'In-NonTI'!B:C,2,FALSE)</f>
        <v>VIC1</v>
      </c>
      <c r="W222" s="177">
        <f>IF(U222=0,0,U222-(VLOOKUP(R222,'In-NonTI'!$J$4:$K$7,2,FALSE)*M222))</f>
        <v>-53.042591233333333</v>
      </c>
      <c r="X222" s="178">
        <f>IF(U222=0,0,-U222-((1-VLOOKUP(R222,'In-NonTI'!$J$4:$K$7,2,FALSE))*M222))</f>
        <v>47.29592456666667</v>
      </c>
      <c r="Y222" s="6" t="str">
        <f>VLOOKUP(R222,'In-NonTI'!$B$4:$F$7,5,FALSE)</f>
        <v>V-SA</v>
      </c>
      <c r="Z222" s="6" t="str">
        <f>IF(SUMIFS(U:U,Q:Q,Q222,Y:Y,Y222)&lt;=0,VLOOKUP(R222,'In-NonTI'!$B$4:$H$7,6,FALSE),VLOOKUP(R222,'In-NonTI'!$B$4:$H$7,7,FALSE))</f>
        <v>VIC-SA</v>
      </c>
    </row>
    <row r="223" spans="2:26">
      <c r="B223" s="1">
        <v>46261.256944444445</v>
      </c>
      <c r="C223">
        <v>74</v>
      </c>
      <c r="D223" t="s">
        <v>58</v>
      </c>
      <c r="E223">
        <v>500</v>
      </c>
      <c r="G223" s="1">
        <v>46261.190972222219</v>
      </c>
      <c r="H223">
        <v>55</v>
      </c>
      <c r="I223" t="s">
        <v>50</v>
      </c>
      <c r="J223">
        <v>0</v>
      </c>
      <c r="K223">
        <v>80</v>
      </c>
      <c r="L223">
        <v>7.61</v>
      </c>
      <c r="M223" s="183">
        <f t="shared" si="6"/>
        <v>0.63416666666666666</v>
      </c>
      <c r="O223">
        <v>11658</v>
      </c>
      <c r="P223" s="5">
        <v>46261</v>
      </c>
      <c r="Q223">
        <v>55</v>
      </c>
      <c r="R223" t="s">
        <v>50</v>
      </c>
      <c r="S223">
        <v>3.8091862999999999</v>
      </c>
      <c r="T223">
        <v>0</v>
      </c>
      <c r="U223" s="183">
        <f t="shared" si="7"/>
        <v>3.8091862999999999</v>
      </c>
      <c r="V223" s="6" t="str">
        <f>VLOOKUP(R223,'In-NonTI'!B:C,2,FALSE)</f>
        <v>VIC1</v>
      </c>
      <c r="W223" s="177">
        <f>IF(U223=0,0,U223-(VLOOKUP(R223,'In-NonTI'!$J$4:$K$7,2,FALSE)*M223))</f>
        <v>3.2447779666666667</v>
      </c>
      <c r="X223" s="178">
        <f>IF(U223=0,0,-U223-((1-VLOOKUP(R223,'In-NonTI'!$J$4:$K$7,2,FALSE))*M223))</f>
        <v>-3.8789446333333331</v>
      </c>
      <c r="Y223" s="6" t="str">
        <f>VLOOKUP(R223,'In-NonTI'!$B$4:$F$7,5,FALSE)</f>
        <v>V-SA</v>
      </c>
      <c r="Z223" s="6" t="str">
        <f>IF(SUMIFS(U:U,Q:Q,Q223,Y:Y,Y223)&lt;=0,VLOOKUP(R223,'In-NonTI'!$B$4:$H$7,6,FALSE),VLOOKUP(R223,'In-NonTI'!$B$4:$H$7,7,FALSE))</f>
        <v>VIC-SA</v>
      </c>
    </row>
    <row r="224" spans="2:26">
      <c r="B224" s="1">
        <v>46261.256944444445</v>
      </c>
      <c r="C224">
        <v>74</v>
      </c>
      <c r="D224" t="s">
        <v>52</v>
      </c>
      <c r="E224">
        <v>116.8</v>
      </c>
      <c r="G224" s="1">
        <v>46261.194444444445</v>
      </c>
      <c r="H224">
        <v>56</v>
      </c>
      <c r="I224" t="s">
        <v>57</v>
      </c>
      <c r="J224">
        <v>-6.57</v>
      </c>
      <c r="K224">
        <v>52.2</v>
      </c>
      <c r="L224">
        <v>6.28</v>
      </c>
      <c r="M224" s="183">
        <f t="shared" si="6"/>
        <v>0.52333333333333332</v>
      </c>
      <c r="O224">
        <v>11658</v>
      </c>
      <c r="P224" s="5">
        <v>46261</v>
      </c>
      <c r="Q224">
        <v>56</v>
      </c>
      <c r="R224" t="s">
        <v>57</v>
      </c>
      <c r="S224">
        <v>0.32247759999999998</v>
      </c>
      <c r="T224">
        <v>2.0531999999999998E-3</v>
      </c>
      <c r="U224" s="183">
        <f t="shared" si="7"/>
        <v>0.3204244</v>
      </c>
      <c r="V224" s="6" t="str">
        <f>VLOOKUP(R224,'In-NonTI'!B:C,2,FALSE)</f>
        <v>NSW1</v>
      </c>
      <c r="W224" s="177">
        <f>IF(U224=0,0,U224-(VLOOKUP(R224,'In-NonTI'!$J$4:$K$7,2,FALSE)*M224))</f>
        <v>8.4924400000000011E-2</v>
      </c>
      <c r="X224" s="178">
        <f>IF(U224=0,0,-U224-((1-VLOOKUP(R224,'In-NonTI'!$J$4:$K$7,2,FALSE))*M224))</f>
        <v>-0.60825773333333333</v>
      </c>
      <c r="Y224" s="6" t="str">
        <f>VLOOKUP(R224,'In-NonTI'!$B$4:$F$7,5,FALSE)</f>
        <v>NSW1-SA1</v>
      </c>
      <c r="Z224" s="6" t="str">
        <f>IF(SUMIFS(U:U,Q:Q,Q224,Y:Y,Y224)&lt;=0,VLOOKUP(R224,'In-NonTI'!$B$4:$H$7,6,FALSE),VLOOKUP(R224,'In-NonTI'!$B$4:$H$7,7,FALSE))</f>
        <v>SA-NSW</v>
      </c>
    </row>
    <row r="225" spans="2:26">
      <c r="B225" s="1">
        <v>46261.256944444445</v>
      </c>
      <c r="C225">
        <v>74</v>
      </c>
      <c r="D225" t="s">
        <v>51</v>
      </c>
      <c r="E225">
        <v>132.41</v>
      </c>
      <c r="G225" s="1">
        <v>46261.194444444445</v>
      </c>
      <c r="H225">
        <v>56</v>
      </c>
      <c r="I225" t="s">
        <v>60</v>
      </c>
      <c r="J225">
        <v>114.18</v>
      </c>
      <c r="K225">
        <v>-67.81</v>
      </c>
      <c r="L225">
        <v>1.72</v>
      </c>
      <c r="M225" s="183">
        <f t="shared" si="6"/>
        <v>0.14333333333333334</v>
      </c>
      <c r="O225">
        <v>11658</v>
      </c>
      <c r="P225" s="5">
        <v>46261</v>
      </c>
      <c r="Q225">
        <v>56</v>
      </c>
      <c r="R225" t="s">
        <v>60</v>
      </c>
      <c r="S225">
        <v>5.6919642000000001</v>
      </c>
      <c r="T225">
        <v>63.331254399999999</v>
      </c>
      <c r="U225" s="183">
        <f t="shared" si="7"/>
        <v>-57.639290199999998</v>
      </c>
      <c r="V225" s="6" t="str">
        <f>VLOOKUP(R225,'In-NonTI'!B:C,2,FALSE)</f>
        <v>VIC1</v>
      </c>
      <c r="W225" s="177">
        <f>IF(U225=0,0,U225-(VLOOKUP(R225,'In-NonTI'!$J$4:$K$7,2,FALSE)*M225))</f>
        <v>-57.725290199999996</v>
      </c>
      <c r="X225" s="178">
        <f>IF(U225=0,0,-U225-((1-VLOOKUP(R225,'In-NonTI'!$J$4:$K$7,2,FALSE))*M225))</f>
        <v>57.581956866666665</v>
      </c>
      <c r="Y225" s="6" t="str">
        <f>VLOOKUP(R225,'In-NonTI'!$B$4:$F$7,5,FALSE)</f>
        <v>VIC1-NSW1</v>
      </c>
      <c r="Z225" s="6" t="str">
        <f>IF(SUMIFS(U:U,Q:Q,Q225,Y:Y,Y225)&lt;=0,VLOOKUP(R225,'In-NonTI'!$B$4:$H$7,6,FALSE),VLOOKUP(R225,'In-NonTI'!$B$4:$H$7,7,FALSE))</f>
        <v>VIC-NSW</v>
      </c>
    </row>
    <row r="226" spans="2:26">
      <c r="B226" s="1">
        <v>46261.260416666664</v>
      </c>
      <c r="C226">
        <v>75</v>
      </c>
      <c r="D226" t="s">
        <v>58</v>
      </c>
      <c r="E226">
        <v>500</v>
      </c>
      <c r="G226" s="1">
        <v>46261.194444444445</v>
      </c>
      <c r="H226">
        <v>56</v>
      </c>
      <c r="I226" t="s">
        <v>54</v>
      </c>
      <c r="J226">
        <v>366.13</v>
      </c>
      <c r="K226">
        <v>619.66</v>
      </c>
      <c r="L226">
        <v>68.66</v>
      </c>
      <c r="M226" s="183">
        <f t="shared" si="6"/>
        <v>5.7216666666666667</v>
      </c>
      <c r="O226">
        <v>11658</v>
      </c>
      <c r="P226" s="5">
        <v>46261</v>
      </c>
      <c r="Q226">
        <v>56</v>
      </c>
      <c r="R226" t="s">
        <v>54</v>
      </c>
      <c r="S226">
        <v>0.54245690000000002</v>
      </c>
      <c r="T226">
        <v>48.997058000000003</v>
      </c>
      <c r="U226" s="183">
        <f t="shared" si="7"/>
        <v>-48.454601100000005</v>
      </c>
      <c r="V226" s="6" t="str">
        <f>VLOOKUP(R226,'In-NonTI'!B:C,2,FALSE)</f>
        <v>VIC1</v>
      </c>
      <c r="W226" s="177">
        <f>IF(U226=0,0,U226-(VLOOKUP(R226,'In-NonTI'!$J$4:$K$7,2,FALSE)*M226))</f>
        <v>-51.143784433333337</v>
      </c>
      <c r="X226" s="178">
        <f>IF(U226=0,0,-U226-((1-VLOOKUP(R226,'In-NonTI'!$J$4:$K$7,2,FALSE))*M226))</f>
        <v>45.422117766666673</v>
      </c>
      <c r="Y226" s="6" t="str">
        <f>VLOOKUP(R226,'In-NonTI'!$B$4:$F$7,5,FALSE)</f>
        <v>V-SA</v>
      </c>
      <c r="Z226" s="6" t="str">
        <f>IF(SUMIFS(U:U,Q:Q,Q226,Y:Y,Y226)&lt;=0,VLOOKUP(R226,'In-NonTI'!$B$4:$H$7,6,FALSE),VLOOKUP(R226,'In-NonTI'!$B$4:$H$7,7,FALSE))</f>
        <v>VIC-SA</v>
      </c>
    </row>
    <row r="227" spans="2:26">
      <c r="B227" s="1">
        <v>46261.260416666664</v>
      </c>
      <c r="C227">
        <v>75</v>
      </c>
      <c r="D227" t="s">
        <v>52</v>
      </c>
      <c r="E227">
        <v>164.93</v>
      </c>
      <c r="G227" s="1">
        <v>46261.194444444445</v>
      </c>
      <c r="H227">
        <v>56</v>
      </c>
      <c r="I227" t="s">
        <v>50</v>
      </c>
      <c r="J227">
        <v>0</v>
      </c>
      <c r="K227">
        <v>80</v>
      </c>
      <c r="L227">
        <v>7.61</v>
      </c>
      <c r="M227" s="183">
        <f t="shared" si="6"/>
        <v>0.63416666666666666</v>
      </c>
      <c r="O227">
        <v>11658</v>
      </c>
      <c r="P227" s="5">
        <v>46261</v>
      </c>
      <c r="Q227">
        <v>56</v>
      </c>
      <c r="R227" t="s">
        <v>50</v>
      </c>
      <c r="S227">
        <v>4.0459041999999998</v>
      </c>
      <c r="T227">
        <v>0</v>
      </c>
      <c r="U227" s="183">
        <f t="shared" si="7"/>
        <v>4.0459041999999998</v>
      </c>
      <c r="V227" s="6" t="str">
        <f>VLOOKUP(R227,'In-NonTI'!B:C,2,FALSE)</f>
        <v>VIC1</v>
      </c>
      <c r="W227" s="177">
        <f>IF(U227=0,0,U227-(VLOOKUP(R227,'In-NonTI'!$J$4:$K$7,2,FALSE)*M227))</f>
        <v>3.4814958666666667</v>
      </c>
      <c r="X227" s="178">
        <f>IF(U227=0,0,-U227-((1-VLOOKUP(R227,'In-NonTI'!$J$4:$K$7,2,FALSE))*M227))</f>
        <v>-4.1156625333333334</v>
      </c>
      <c r="Y227" s="6" t="str">
        <f>VLOOKUP(R227,'In-NonTI'!$B$4:$F$7,5,FALSE)</f>
        <v>V-SA</v>
      </c>
      <c r="Z227" s="6" t="str">
        <f>IF(SUMIFS(U:U,Q:Q,Q227,Y:Y,Y227)&lt;=0,VLOOKUP(R227,'In-NonTI'!$B$4:$H$7,6,FALSE),VLOOKUP(R227,'In-NonTI'!$B$4:$H$7,7,FALSE))</f>
        <v>VIC-SA</v>
      </c>
    </row>
    <row r="228" spans="2:26">
      <c r="B228" s="1">
        <v>46261.260416666664</v>
      </c>
      <c r="C228">
        <v>75</v>
      </c>
      <c r="D228" t="s">
        <v>51</v>
      </c>
      <c r="E228">
        <v>179.69</v>
      </c>
      <c r="G228" s="1">
        <v>46261.197916666664</v>
      </c>
      <c r="H228">
        <v>57</v>
      </c>
      <c r="I228" t="s">
        <v>57</v>
      </c>
      <c r="J228">
        <v>-3.37</v>
      </c>
      <c r="K228">
        <v>51.51</v>
      </c>
      <c r="L228">
        <v>6.1</v>
      </c>
      <c r="M228" s="183">
        <f t="shared" si="6"/>
        <v>0.5083333333333333</v>
      </c>
      <c r="O228">
        <v>11658</v>
      </c>
      <c r="P228" s="5">
        <v>46261</v>
      </c>
      <c r="Q228">
        <v>57</v>
      </c>
      <c r="R228" t="s">
        <v>57</v>
      </c>
      <c r="S228">
        <v>0.92940400000000001</v>
      </c>
      <c r="T228">
        <v>0</v>
      </c>
      <c r="U228" s="183">
        <f t="shared" si="7"/>
        <v>0.92940400000000001</v>
      </c>
      <c r="V228" s="6" t="str">
        <f>VLOOKUP(R228,'In-NonTI'!B:C,2,FALSE)</f>
        <v>NSW1</v>
      </c>
      <c r="W228" s="177">
        <f>IF(U228=0,0,U228-(VLOOKUP(R228,'In-NonTI'!$J$4:$K$7,2,FALSE)*M228))</f>
        <v>0.700654</v>
      </c>
      <c r="X228" s="178">
        <f>IF(U228=0,0,-U228-((1-VLOOKUP(R228,'In-NonTI'!$J$4:$K$7,2,FALSE))*M228))</f>
        <v>-1.2089873333333334</v>
      </c>
      <c r="Y228" s="6" t="str">
        <f>VLOOKUP(R228,'In-NonTI'!$B$4:$F$7,5,FALSE)</f>
        <v>NSW1-SA1</v>
      </c>
      <c r="Z228" s="6" t="str">
        <f>IF(SUMIFS(U:U,Q:Q,Q228,Y:Y,Y228)&lt;=0,VLOOKUP(R228,'In-NonTI'!$B$4:$H$7,6,FALSE),VLOOKUP(R228,'In-NonTI'!$B$4:$H$7,7,FALSE))</f>
        <v>SA-NSW</v>
      </c>
    </row>
    <row r="229" spans="2:26">
      <c r="B229" s="1">
        <v>46261.263888888891</v>
      </c>
      <c r="C229">
        <v>76</v>
      </c>
      <c r="D229" t="s">
        <v>58</v>
      </c>
      <c r="E229">
        <v>500</v>
      </c>
      <c r="G229" s="1">
        <v>46261.197916666664</v>
      </c>
      <c r="H229">
        <v>57</v>
      </c>
      <c r="I229" t="s">
        <v>60</v>
      </c>
      <c r="J229">
        <v>116.95</v>
      </c>
      <c r="K229">
        <v>-69.39</v>
      </c>
      <c r="L229">
        <v>1.72</v>
      </c>
      <c r="M229" s="183">
        <f t="shared" si="6"/>
        <v>0.14333333333333334</v>
      </c>
      <c r="O229">
        <v>11658</v>
      </c>
      <c r="P229" s="5">
        <v>46261</v>
      </c>
      <c r="Q229">
        <v>57</v>
      </c>
      <c r="R229" t="s">
        <v>60</v>
      </c>
      <c r="S229">
        <v>5.6878691000000003</v>
      </c>
      <c r="T229">
        <v>69.874675400000001</v>
      </c>
      <c r="U229" s="183">
        <f t="shared" si="7"/>
        <v>-64.186806300000001</v>
      </c>
      <c r="V229" s="6" t="str">
        <f>VLOOKUP(R229,'In-NonTI'!B:C,2,FALSE)</f>
        <v>VIC1</v>
      </c>
      <c r="W229" s="177">
        <f>IF(U229=0,0,U229-(VLOOKUP(R229,'In-NonTI'!$J$4:$K$7,2,FALSE)*M229))</f>
        <v>-64.272806299999999</v>
      </c>
      <c r="X229" s="178">
        <f>IF(U229=0,0,-U229-((1-VLOOKUP(R229,'In-NonTI'!$J$4:$K$7,2,FALSE))*M229))</f>
        <v>64.129472966666668</v>
      </c>
      <c r="Y229" s="6" t="str">
        <f>VLOOKUP(R229,'In-NonTI'!$B$4:$F$7,5,FALSE)</f>
        <v>VIC1-NSW1</v>
      </c>
      <c r="Z229" s="6" t="str">
        <f>IF(SUMIFS(U:U,Q:Q,Q229,Y:Y,Y229)&lt;=0,VLOOKUP(R229,'In-NonTI'!$B$4:$H$7,6,FALSE),VLOOKUP(R229,'In-NonTI'!$B$4:$H$7,7,FALSE))</f>
        <v>VIC-NSW</v>
      </c>
    </row>
    <row r="230" spans="2:26">
      <c r="B230" s="1">
        <v>46261.263888888891</v>
      </c>
      <c r="C230">
        <v>76</v>
      </c>
      <c r="D230" t="s">
        <v>52</v>
      </c>
      <c r="E230">
        <v>123.33</v>
      </c>
      <c r="G230" s="1">
        <v>46261.197916666664</v>
      </c>
      <c r="H230">
        <v>57</v>
      </c>
      <c r="I230" t="s">
        <v>54</v>
      </c>
      <c r="J230">
        <v>369.48</v>
      </c>
      <c r="K230">
        <v>617.07000000000005</v>
      </c>
      <c r="L230">
        <v>68.650000000000006</v>
      </c>
      <c r="M230" s="183">
        <f t="shared" si="6"/>
        <v>5.7208333333333341</v>
      </c>
      <c r="O230">
        <v>11658</v>
      </c>
      <c r="P230" s="5">
        <v>46261</v>
      </c>
      <c r="Q230">
        <v>57</v>
      </c>
      <c r="R230" t="s">
        <v>54</v>
      </c>
      <c r="S230">
        <v>2.5809489000000001</v>
      </c>
      <c r="T230">
        <v>42.859490200000003</v>
      </c>
      <c r="U230" s="183">
        <f t="shared" si="7"/>
        <v>-40.278541300000001</v>
      </c>
      <c r="V230" s="6" t="str">
        <f>VLOOKUP(R230,'In-NonTI'!B:C,2,FALSE)</f>
        <v>VIC1</v>
      </c>
      <c r="W230" s="177">
        <f>IF(U230=0,0,U230-(VLOOKUP(R230,'In-NonTI'!$J$4:$K$7,2,FALSE)*M230))</f>
        <v>-42.967332966666667</v>
      </c>
      <c r="X230" s="178">
        <f>IF(U230=0,0,-U230-((1-VLOOKUP(R230,'In-NonTI'!$J$4:$K$7,2,FALSE))*M230))</f>
        <v>37.246499633333336</v>
      </c>
      <c r="Y230" s="6" t="str">
        <f>VLOOKUP(R230,'In-NonTI'!$B$4:$F$7,5,FALSE)</f>
        <v>V-SA</v>
      </c>
      <c r="Z230" s="6" t="str">
        <f>IF(SUMIFS(U:U,Q:Q,Q230,Y:Y,Y230)&lt;=0,VLOOKUP(R230,'In-NonTI'!$B$4:$H$7,6,FALSE),VLOOKUP(R230,'In-NonTI'!$B$4:$H$7,7,FALSE))</f>
        <v>VIC-SA</v>
      </c>
    </row>
    <row r="231" spans="2:26">
      <c r="B231" s="1">
        <v>46261.263888888891</v>
      </c>
      <c r="C231">
        <v>76</v>
      </c>
      <c r="D231" t="s">
        <v>51</v>
      </c>
      <c r="E231">
        <v>179.69</v>
      </c>
      <c r="G231" s="1">
        <v>46261.197916666664</v>
      </c>
      <c r="H231">
        <v>57</v>
      </c>
      <c r="I231" t="s">
        <v>50</v>
      </c>
      <c r="J231">
        <v>0</v>
      </c>
      <c r="K231">
        <v>80</v>
      </c>
      <c r="L231">
        <v>7.61</v>
      </c>
      <c r="M231" s="183">
        <f t="shared" si="6"/>
        <v>0.63416666666666666</v>
      </c>
      <c r="O231">
        <v>11658</v>
      </c>
      <c r="P231" s="5">
        <v>46261</v>
      </c>
      <c r="Q231">
        <v>57</v>
      </c>
      <c r="R231" t="s">
        <v>50</v>
      </c>
      <c r="S231">
        <v>4.0892732000000001</v>
      </c>
      <c r="T231">
        <v>0</v>
      </c>
      <c r="U231" s="183">
        <f t="shared" si="7"/>
        <v>4.0892732000000001</v>
      </c>
      <c r="V231" s="6" t="str">
        <f>VLOOKUP(R231,'In-NonTI'!B:C,2,FALSE)</f>
        <v>VIC1</v>
      </c>
      <c r="W231" s="177">
        <f>IF(U231=0,0,U231-(VLOOKUP(R231,'In-NonTI'!$J$4:$K$7,2,FALSE)*M231))</f>
        <v>3.5248648666666669</v>
      </c>
      <c r="X231" s="178">
        <f>IF(U231=0,0,-U231-((1-VLOOKUP(R231,'In-NonTI'!$J$4:$K$7,2,FALSE))*M231))</f>
        <v>-4.1590315333333336</v>
      </c>
      <c r="Y231" s="6" t="str">
        <f>VLOOKUP(R231,'In-NonTI'!$B$4:$F$7,5,FALSE)</f>
        <v>V-SA</v>
      </c>
      <c r="Z231" s="6" t="str">
        <f>IF(SUMIFS(U:U,Q:Q,Q231,Y:Y,Y231)&lt;=0,VLOOKUP(R231,'In-NonTI'!$B$4:$H$7,6,FALSE),VLOOKUP(R231,'In-NonTI'!$B$4:$H$7,7,FALSE))</f>
        <v>VIC-SA</v>
      </c>
    </row>
    <row r="232" spans="2:26">
      <c r="B232" s="1">
        <v>46261.267361111109</v>
      </c>
      <c r="C232">
        <v>77</v>
      </c>
      <c r="D232" t="s">
        <v>58</v>
      </c>
      <c r="E232">
        <v>500</v>
      </c>
      <c r="G232" s="1">
        <v>46261.201388888891</v>
      </c>
      <c r="H232">
        <v>58</v>
      </c>
      <c r="I232" t="s">
        <v>57</v>
      </c>
      <c r="J232">
        <v>-18.38</v>
      </c>
      <c r="K232">
        <v>55.73</v>
      </c>
      <c r="L232">
        <v>6.76</v>
      </c>
      <c r="M232" s="183">
        <f t="shared" si="6"/>
        <v>0.56333333333333335</v>
      </c>
      <c r="O232">
        <v>11658</v>
      </c>
      <c r="P232" s="5">
        <v>46261</v>
      </c>
      <c r="Q232">
        <v>58</v>
      </c>
      <c r="R232" t="s">
        <v>57</v>
      </c>
      <c r="S232">
        <v>1.7814968</v>
      </c>
      <c r="T232">
        <v>0</v>
      </c>
      <c r="U232" s="183">
        <f t="shared" si="7"/>
        <v>1.7814968</v>
      </c>
      <c r="V232" s="6" t="str">
        <f>VLOOKUP(R232,'In-NonTI'!B:C,2,FALSE)</f>
        <v>NSW1</v>
      </c>
      <c r="W232" s="177">
        <f>IF(U232=0,0,U232-(VLOOKUP(R232,'In-NonTI'!$J$4:$K$7,2,FALSE)*M232))</f>
        <v>1.5279967999999999</v>
      </c>
      <c r="X232" s="178">
        <f>IF(U232=0,0,-U232-((1-VLOOKUP(R232,'In-NonTI'!$J$4:$K$7,2,FALSE))*M232))</f>
        <v>-2.0913301333333334</v>
      </c>
      <c r="Y232" s="6" t="str">
        <f>VLOOKUP(R232,'In-NonTI'!$B$4:$F$7,5,FALSE)</f>
        <v>NSW1-SA1</v>
      </c>
      <c r="Z232" s="6" t="str">
        <f>IF(SUMIFS(U:U,Q:Q,Q232,Y:Y,Y232)&lt;=0,VLOOKUP(R232,'In-NonTI'!$B$4:$H$7,6,FALSE),VLOOKUP(R232,'In-NonTI'!$B$4:$H$7,7,FALSE))</f>
        <v>SA-NSW</v>
      </c>
    </row>
    <row r="233" spans="2:26">
      <c r="B233" s="1">
        <v>46261.267361111109</v>
      </c>
      <c r="C233">
        <v>77</v>
      </c>
      <c r="D233" t="s">
        <v>52</v>
      </c>
      <c r="E233">
        <v>144.44999999999999</v>
      </c>
      <c r="G233" s="1">
        <v>46261.201388888891</v>
      </c>
      <c r="H233">
        <v>58</v>
      </c>
      <c r="I233" t="s">
        <v>60</v>
      </c>
      <c r="J233">
        <v>96.59</v>
      </c>
      <c r="K233">
        <v>-66.709999999999994</v>
      </c>
      <c r="L233">
        <v>1.69</v>
      </c>
      <c r="M233" s="183">
        <f t="shared" si="6"/>
        <v>0.14083333333333334</v>
      </c>
      <c r="O233">
        <v>11658</v>
      </c>
      <c r="P233" s="5">
        <v>46261</v>
      </c>
      <c r="Q233">
        <v>58</v>
      </c>
      <c r="R233" t="s">
        <v>60</v>
      </c>
      <c r="S233">
        <v>5.6891458999999998</v>
      </c>
      <c r="T233">
        <v>56.808408399999998</v>
      </c>
      <c r="U233" s="183">
        <f t="shared" si="7"/>
        <v>-51.119262499999998</v>
      </c>
      <c r="V233" s="6" t="str">
        <f>VLOOKUP(R233,'In-NonTI'!B:C,2,FALSE)</f>
        <v>VIC1</v>
      </c>
      <c r="W233" s="177">
        <f>IF(U233=0,0,U233-(VLOOKUP(R233,'In-NonTI'!$J$4:$K$7,2,FALSE)*M233))</f>
        <v>-51.203762499999996</v>
      </c>
      <c r="X233" s="178">
        <f>IF(U233=0,0,-U233-((1-VLOOKUP(R233,'In-NonTI'!$J$4:$K$7,2,FALSE))*M233))</f>
        <v>51.062929166666663</v>
      </c>
      <c r="Y233" s="6" t="str">
        <f>VLOOKUP(R233,'In-NonTI'!$B$4:$F$7,5,FALSE)</f>
        <v>VIC1-NSW1</v>
      </c>
      <c r="Z233" s="6" t="str">
        <f>IF(SUMIFS(U:U,Q:Q,Q233,Y:Y,Y233)&lt;=0,VLOOKUP(R233,'In-NonTI'!$B$4:$H$7,6,FALSE),VLOOKUP(R233,'In-NonTI'!$B$4:$H$7,7,FALSE))</f>
        <v>VIC-NSW</v>
      </c>
    </row>
    <row r="234" spans="2:26">
      <c r="B234" s="1">
        <v>46261.267361111109</v>
      </c>
      <c r="C234">
        <v>77</v>
      </c>
      <c r="D234" t="s">
        <v>51</v>
      </c>
      <c r="E234">
        <v>179.69</v>
      </c>
      <c r="G234" s="1">
        <v>46261.201388888891</v>
      </c>
      <c r="H234">
        <v>58</v>
      </c>
      <c r="I234" t="s">
        <v>54</v>
      </c>
      <c r="J234">
        <v>335.99</v>
      </c>
      <c r="K234">
        <v>634.85</v>
      </c>
      <c r="L234">
        <v>71.53</v>
      </c>
      <c r="M234" s="183">
        <f t="shared" si="6"/>
        <v>5.9608333333333334</v>
      </c>
      <c r="O234">
        <v>11658</v>
      </c>
      <c r="P234" s="5">
        <v>46261</v>
      </c>
      <c r="Q234">
        <v>58</v>
      </c>
      <c r="R234" t="s">
        <v>54</v>
      </c>
      <c r="S234">
        <v>0.75958079999999994</v>
      </c>
      <c r="T234">
        <v>46.500886600000001</v>
      </c>
      <c r="U234" s="183">
        <f t="shared" si="7"/>
        <v>-45.741305799999999</v>
      </c>
      <c r="V234" s="6" t="str">
        <f>VLOOKUP(R234,'In-NonTI'!B:C,2,FALSE)</f>
        <v>VIC1</v>
      </c>
      <c r="W234" s="177">
        <f>IF(U234=0,0,U234-(VLOOKUP(R234,'In-NonTI'!$J$4:$K$7,2,FALSE)*M234))</f>
        <v>-48.542897466666666</v>
      </c>
      <c r="X234" s="178">
        <f>IF(U234=0,0,-U234-((1-VLOOKUP(R234,'In-NonTI'!$J$4:$K$7,2,FALSE))*M234))</f>
        <v>42.582064133333333</v>
      </c>
      <c r="Y234" s="6" t="str">
        <f>VLOOKUP(R234,'In-NonTI'!$B$4:$F$7,5,FALSE)</f>
        <v>V-SA</v>
      </c>
      <c r="Z234" s="6" t="str">
        <f>IF(SUMIFS(U:U,Q:Q,Q234,Y:Y,Y234)&lt;=0,VLOOKUP(R234,'In-NonTI'!$B$4:$H$7,6,FALSE),VLOOKUP(R234,'In-NonTI'!$B$4:$H$7,7,FALSE))</f>
        <v>VIC-SA</v>
      </c>
    </row>
    <row r="235" spans="2:26">
      <c r="B235" s="1">
        <v>46261.270833333336</v>
      </c>
      <c r="C235">
        <v>78</v>
      </c>
      <c r="D235" t="s">
        <v>58</v>
      </c>
      <c r="E235">
        <v>500</v>
      </c>
      <c r="G235" s="1">
        <v>46261.201388888891</v>
      </c>
      <c r="H235">
        <v>58</v>
      </c>
      <c r="I235" t="s">
        <v>50</v>
      </c>
      <c r="J235">
        <v>0</v>
      </c>
      <c r="K235">
        <v>80</v>
      </c>
      <c r="L235">
        <v>7.61</v>
      </c>
      <c r="M235" s="183">
        <f t="shared" si="6"/>
        <v>0.63416666666666666</v>
      </c>
      <c r="O235">
        <v>11658</v>
      </c>
      <c r="P235" s="5">
        <v>46261</v>
      </c>
      <c r="Q235">
        <v>58</v>
      </c>
      <c r="R235" t="s">
        <v>50</v>
      </c>
      <c r="S235">
        <v>4.2296443000000004</v>
      </c>
      <c r="T235">
        <v>0</v>
      </c>
      <c r="U235" s="183">
        <f t="shared" si="7"/>
        <v>4.2296443000000004</v>
      </c>
      <c r="V235" s="6" t="str">
        <f>VLOOKUP(R235,'In-NonTI'!B:C,2,FALSE)</f>
        <v>VIC1</v>
      </c>
      <c r="W235" s="177">
        <f>IF(U235=0,0,U235-(VLOOKUP(R235,'In-NonTI'!$J$4:$K$7,2,FALSE)*M235))</f>
        <v>3.6652359666666672</v>
      </c>
      <c r="X235" s="178">
        <f>IF(U235=0,0,-U235-((1-VLOOKUP(R235,'In-NonTI'!$J$4:$K$7,2,FALSE))*M235))</f>
        <v>-4.2994026333333339</v>
      </c>
      <c r="Y235" s="6" t="str">
        <f>VLOOKUP(R235,'In-NonTI'!$B$4:$F$7,5,FALSE)</f>
        <v>V-SA</v>
      </c>
      <c r="Z235" s="6" t="str">
        <f>IF(SUMIFS(U:U,Q:Q,Q235,Y:Y,Y235)&lt;=0,VLOOKUP(R235,'In-NonTI'!$B$4:$H$7,6,FALSE),VLOOKUP(R235,'In-NonTI'!$B$4:$H$7,7,FALSE))</f>
        <v>VIC-SA</v>
      </c>
    </row>
    <row r="236" spans="2:26">
      <c r="B236" s="1">
        <v>46261.270833333336</v>
      </c>
      <c r="C236">
        <v>78</v>
      </c>
      <c r="D236" t="s">
        <v>52</v>
      </c>
      <c r="E236">
        <v>93.49</v>
      </c>
      <c r="G236" s="1">
        <v>46261.204861111109</v>
      </c>
      <c r="H236">
        <v>59</v>
      </c>
      <c r="I236" t="s">
        <v>57</v>
      </c>
      <c r="J236">
        <v>-22.42</v>
      </c>
      <c r="K236">
        <v>55.86</v>
      </c>
      <c r="L236">
        <v>6.83</v>
      </c>
      <c r="M236" s="183">
        <f t="shared" si="6"/>
        <v>0.56916666666666671</v>
      </c>
      <c r="O236">
        <v>11658</v>
      </c>
      <c r="P236" s="5">
        <v>46261</v>
      </c>
      <c r="Q236">
        <v>59</v>
      </c>
      <c r="R236" t="s">
        <v>57</v>
      </c>
      <c r="S236">
        <v>2.3650905999999998</v>
      </c>
      <c r="T236">
        <v>0</v>
      </c>
      <c r="U236" s="183">
        <f t="shared" si="7"/>
        <v>2.3650905999999998</v>
      </c>
      <c r="V236" s="6" t="str">
        <f>VLOOKUP(R236,'In-NonTI'!B:C,2,FALSE)</f>
        <v>NSW1</v>
      </c>
      <c r="W236" s="177">
        <f>IF(U236=0,0,U236-(VLOOKUP(R236,'In-NonTI'!$J$4:$K$7,2,FALSE)*M236))</f>
        <v>2.1089655999999999</v>
      </c>
      <c r="X236" s="178">
        <f>IF(U236=0,0,-U236-((1-VLOOKUP(R236,'In-NonTI'!$J$4:$K$7,2,FALSE))*M236))</f>
        <v>-2.6781322666666667</v>
      </c>
      <c r="Y236" s="6" t="str">
        <f>VLOOKUP(R236,'In-NonTI'!$B$4:$F$7,5,FALSE)</f>
        <v>NSW1-SA1</v>
      </c>
      <c r="Z236" s="6" t="str">
        <f>IF(SUMIFS(U:U,Q:Q,Q236,Y:Y,Y236)&lt;=0,VLOOKUP(R236,'In-NonTI'!$B$4:$H$7,6,FALSE),VLOOKUP(R236,'In-NonTI'!$B$4:$H$7,7,FALSE))</f>
        <v>SA-NSW</v>
      </c>
    </row>
    <row r="237" spans="2:26">
      <c r="B237" s="1">
        <v>46261.270833333336</v>
      </c>
      <c r="C237">
        <v>78</v>
      </c>
      <c r="D237" t="s">
        <v>51</v>
      </c>
      <c r="E237">
        <v>235.16</v>
      </c>
      <c r="G237" s="1">
        <v>46261.204861111109</v>
      </c>
      <c r="H237">
        <v>59</v>
      </c>
      <c r="I237" t="s">
        <v>60</v>
      </c>
      <c r="J237">
        <v>38.39</v>
      </c>
      <c r="K237">
        <v>-59.93</v>
      </c>
      <c r="L237">
        <v>1.5</v>
      </c>
      <c r="M237" s="183">
        <f t="shared" si="6"/>
        <v>0.125</v>
      </c>
      <c r="O237">
        <v>11658</v>
      </c>
      <c r="P237" s="5">
        <v>46261</v>
      </c>
      <c r="Q237">
        <v>59</v>
      </c>
      <c r="R237" t="s">
        <v>60</v>
      </c>
      <c r="S237">
        <v>5.7023777999999998</v>
      </c>
      <c r="T237">
        <v>56.470447100000001</v>
      </c>
      <c r="U237" s="183">
        <f t="shared" si="7"/>
        <v>-50.768069300000001</v>
      </c>
      <c r="V237" s="6" t="str">
        <f>VLOOKUP(R237,'In-NonTI'!B:C,2,FALSE)</f>
        <v>VIC1</v>
      </c>
      <c r="W237" s="177">
        <f>IF(U237=0,0,U237-(VLOOKUP(R237,'In-NonTI'!$J$4:$K$7,2,FALSE)*M237))</f>
        <v>-50.843069300000003</v>
      </c>
      <c r="X237" s="178">
        <f>IF(U237=0,0,-U237-((1-VLOOKUP(R237,'In-NonTI'!$J$4:$K$7,2,FALSE))*M237))</f>
        <v>50.718069300000003</v>
      </c>
      <c r="Y237" s="6" t="str">
        <f>VLOOKUP(R237,'In-NonTI'!$B$4:$F$7,5,FALSE)</f>
        <v>VIC1-NSW1</v>
      </c>
      <c r="Z237" s="6" t="str">
        <f>IF(SUMIFS(U:U,Q:Q,Q237,Y:Y,Y237)&lt;=0,VLOOKUP(R237,'In-NonTI'!$B$4:$H$7,6,FALSE),VLOOKUP(R237,'In-NonTI'!$B$4:$H$7,7,FALSE))</f>
        <v>VIC-NSW</v>
      </c>
    </row>
    <row r="238" spans="2:26">
      <c r="B238" s="1">
        <v>46261.274305555555</v>
      </c>
      <c r="C238">
        <v>79</v>
      </c>
      <c r="D238" t="s">
        <v>58</v>
      </c>
      <c r="E238">
        <v>500</v>
      </c>
      <c r="G238" s="1">
        <v>46261.204861111109</v>
      </c>
      <c r="H238">
        <v>59</v>
      </c>
      <c r="I238" t="s">
        <v>54</v>
      </c>
      <c r="J238">
        <v>317.01</v>
      </c>
      <c r="K238">
        <v>636.34</v>
      </c>
      <c r="L238">
        <v>71.56</v>
      </c>
      <c r="M238" s="183">
        <f t="shared" si="6"/>
        <v>5.9633333333333338</v>
      </c>
      <c r="O238">
        <v>11658</v>
      </c>
      <c r="P238" s="5">
        <v>46261</v>
      </c>
      <c r="Q238">
        <v>59</v>
      </c>
      <c r="R238" t="s">
        <v>54</v>
      </c>
      <c r="S238">
        <v>1.1410397000000001</v>
      </c>
      <c r="T238">
        <v>45.595630200000002</v>
      </c>
      <c r="U238" s="183">
        <f t="shared" si="7"/>
        <v>-44.454590500000002</v>
      </c>
      <c r="V238" s="6" t="str">
        <f>VLOOKUP(R238,'In-NonTI'!B:C,2,FALSE)</f>
        <v>VIC1</v>
      </c>
      <c r="W238" s="177">
        <f>IF(U238=0,0,U238-(VLOOKUP(R238,'In-NonTI'!$J$4:$K$7,2,FALSE)*M238))</f>
        <v>-47.257357166666665</v>
      </c>
      <c r="X238" s="178">
        <f>IF(U238=0,0,-U238-((1-VLOOKUP(R238,'In-NonTI'!$J$4:$K$7,2,FALSE))*M238))</f>
        <v>41.294023833333334</v>
      </c>
      <c r="Y238" s="6" t="str">
        <f>VLOOKUP(R238,'In-NonTI'!$B$4:$F$7,5,FALSE)</f>
        <v>V-SA</v>
      </c>
      <c r="Z238" s="6" t="str">
        <f>IF(SUMIFS(U:U,Q:Q,Q238,Y:Y,Y238)&lt;=0,VLOOKUP(R238,'In-NonTI'!$B$4:$H$7,6,FALSE),VLOOKUP(R238,'In-NonTI'!$B$4:$H$7,7,FALSE))</f>
        <v>VIC-SA</v>
      </c>
    </row>
    <row r="239" spans="2:26">
      <c r="B239" s="1">
        <v>46261.274305555555</v>
      </c>
      <c r="C239">
        <v>79</v>
      </c>
      <c r="D239" t="s">
        <v>52</v>
      </c>
      <c r="E239">
        <v>70.010000000000005</v>
      </c>
      <c r="G239" s="1">
        <v>46261.204861111109</v>
      </c>
      <c r="H239">
        <v>59</v>
      </c>
      <c r="I239" t="s">
        <v>50</v>
      </c>
      <c r="J239">
        <v>0</v>
      </c>
      <c r="K239">
        <v>80</v>
      </c>
      <c r="L239">
        <v>7.61</v>
      </c>
      <c r="M239" s="183">
        <f t="shared" si="6"/>
        <v>0.63416666666666666</v>
      </c>
      <c r="O239">
        <v>11658</v>
      </c>
      <c r="P239" s="5">
        <v>46261</v>
      </c>
      <c r="Q239">
        <v>59</v>
      </c>
      <c r="R239" t="s">
        <v>50</v>
      </c>
      <c r="S239">
        <v>4.1013352000000003</v>
      </c>
      <c r="T239">
        <v>0</v>
      </c>
      <c r="U239" s="183">
        <f t="shared" si="7"/>
        <v>4.1013352000000003</v>
      </c>
      <c r="V239" s="6" t="str">
        <f>VLOOKUP(R239,'In-NonTI'!B:C,2,FALSE)</f>
        <v>VIC1</v>
      </c>
      <c r="W239" s="177">
        <f>IF(U239=0,0,U239-(VLOOKUP(R239,'In-NonTI'!$J$4:$K$7,2,FALSE)*M239))</f>
        <v>3.5369268666666671</v>
      </c>
      <c r="X239" s="178">
        <f>IF(U239=0,0,-U239-((1-VLOOKUP(R239,'In-NonTI'!$J$4:$K$7,2,FALSE))*M239))</f>
        <v>-4.1710935333333339</v>
      </c>
      <c r="Y239" s="6" t="str">
        <f>VLOOKUP(R239,'In-NonTI'!$B$4:$F$7,5,FALSE)</f>
        <v>V-SA</v>
      </c>
      <c r="Z239" s="6" t="str">
        <f>IF(SUMIFS(U:U,Q:Q,Q239,Y:Y,Y239)&lt;=0,VLOOKUP(R239,'In-NonTI'!$B$4:$H$7,6,FALSE),VLOOKUP(R239,'In-NonTI'!$B$4:$H$7,7,FALSE))</f>
        <v>VIC-SA</v>
      </c>
    </row>
    <row r="240" spans="2:26">
      <c r="B240" s="1">
        <v>46261.274305555555</v>
      </c>
      <c r="C240">
        <v>79</v>
      </c>
      <c r="D240" t="s">
        <v>51</v>
      </c>
      <c r="E240">
        <v>251.69</v>
      </c>
      <c r="G240" s="1">
        <v>46261.208333333336</v>
      </c>
      <c r="H240">
        <v>60</v>
      </c>
      <c r="I240" t="s">
        <v>57</v>
      </c>
      <c r="J240">
        <v>-27.39</v>
      </c>
      <c r="K240">
        <v>52.6</v>
      </c>
      <c r="L240">
        <v>6.48</v>
      </c>
      <c r="M240" s="183">
        <f t="shared" si="6"/>
        <v>0.54</v>
      </c>
      <c r="O240">
        <v>11658</v>
      </c>
      <c r="P240" s="5">
        <v>46261</v>
      </c>
      <c r="Q240">
        <v>60</v>
      </c>
      <c r="R240" t="s">
        <v>57</v>
      </c>
      <c r="S240">
        <v>2.7020618000000001</v>
      </c>
      <c r="T240">
        <v>0</v>
      </c>
      <c r="U240" s="183">
        <f t="shared" si="7"/>
        <v>2.7020618000000001</v>
      </c>
      <c r="V240" s="6" t="str">
        <f>VLOOKUP(R240,'In-NonTI'!B:C,2,FALSE)</f>
        <v>NSW1</v>
      </c>
      <c r="W240" s="177">
        <f>IF(U240=0,0,U240-(VLOOKUP(R240,'In-NonTI'!$J$4:$K$7,2,FALSE)*M240))</f>
        <v>2.4590618000000002</v>
      </c>
      <c r="X240" s="178">
        <f>IF(U240=0,0,-U240-((1-VLOOKUP(R240,'In-NonTI'!$J$4:$K$7,2,FALSE))*M240))</f>
        <v>-2.9990618000000002</v>
      </c>
      <c r="Y240" s="6" t="str">
        <f>VLOOKUP(R240,'In-NonTI'!$B$4:$F$7,5,FALSE)</f>
        <v>NSW1-SA1</v>
      </c>
      <c r="Z240" s="6" t="str">
        <f>IF(SUMIFS(U:U,Q:Q,Q240,Y:Y,Y240)&lt;=0,VLOOKUP(R240,'In-NonTI'!$B$4:$H$7,6,FALSE),VLOOKUP(R240,'In-NonTI'!$B$4:$H$7,7,FALSE))</f>
        <v>SA-NSW</v>
      </c>
    </row>
    <row r="241" spans="2:26">
      <c r="B241" s="1">
        <v>46261.277777777781</v>
      </c>
      <c r="C241">
        <v>80</v>
      </c>
      <c r="D241" t="s">
        <v>58</v>
      </c>
      <c r="E241">
        <v>-600</v>
      </c>
      <c r="G241" s="1">
        <v>46261.208333333336</v>
      </c>
      <c r="H241">
        <v>60</v>
      </c>
      <c r="I241" t="s">
        <v>60</v>
      </c>
      <c r="J241">
        <v>127.62</v>
      </c>
      <c r="K241">
        <v>-52.52</v>
      </c>
      <c r="L241">
        <v>1.31</v>
      </c>
      <c r="M241" s="183">
        <f t="shared" si="6"/>
        <v>0.10916666666666668</v>
      </c>
      <c r="O241">
        <v>11658</v>
      </c>
      <c r="P241" s="5">
        <v>46261</v>
      </c>
      <c r="Q241">
        <v>60</v>
      </c>
      <c r="R241" t="s">
        <v>60</v>
      </c>
      <c r="S241">
        <v>5.7800865000000003</v>
      </c>
      <c r="T241">
        <v>57.791120300000003</v>
      </c>
      <c r="U241" s="183">
        <f t="shared" si="7"/>
        <v>-52.0110338</v>
      </c>
      <c r="V241" s="6" t="str">
        <f>VLOOKUP(R241,'In-NonTI'!B:C,2,FALSE)</f>
        <v>VIC1</v>
      </c>
      <c r="W241" s="177">
        <f>IF(U241=0,0,U241-(VLOOKUP(R241,'In-NonTI'!$J$4:$K$7,2,FALSE)*M241))</f>
        <v>-52.0765338</v>
      </c>
      <c r="X241" s="178">
        <f>IF(U241=0,0,-U241-((1-VLOOKUP(R241,'In-NonTI'!$J$4:$K$7,2,FALSE))*M241))</f>
        <v>51.967367133333333</v>
      </c>
      <c r="Y241" s="6" t="str">
        <f>VLOOKUP(R241,'In-NonTI'!$B$4:$F$7,5,FALSE)</f>
        <v>VIC1-NSW1</v>
      </c>
      <c r="Z241" s="6" t="str">
        <f>IF(SUMIFS(U:U,Q:Q,Q241,Y:Y,Y241)&lt;=0,VLOOKUP(R241,'In-NonTI'!$B$4:$H$7,6,FALSE),VLOOKUP(R241,'In-NonTI'!$B$4:$H$7,7,FALSE))</f>
        <v>VIC-NSW</v>
      </c>
    </row>
    <row r="242" spans="2:26">
      <c r="B242" s="1">
        <v>46261.277777777781</v>
      </c>
      <c r="C242">
        <v>80</v>
      </c>
      <c r="D242" t="s">
        <v>52</v>
      </c>
      <c r="E242">
        <v>-2</v>
      </c>
      <c r="G242" s="1">
        <v>46261.208333333336</v>
      </c>
      <c r="H242">
        <v>60</v>
      </c>
      <c r="I242" t="s">
        <v>54</v>
      </c>
      <c r="J242">
        <v>319.24</v>
      </c>
      <c r="K242">
        <v>625.16</v>
      </c>
      <c r="L242">
        <v>68.94</v>
      </c>
      <c r="M242" s="183">
        <f t="shared" si="6"/>
        <v>5.7450000000000001</v>
      </c>
      <c r="O242">
        <v>11658</v>
      </c>
      <c r="P242" s="5">
        <v>46261</v>
      </c>
      <c r="Q242">
        <v>60</v>
      </c>
      <c r="R242" t="s">
        <v>54</v>
      </c>
      <c r="S242">
        <v>0.86688080000000001</v>
      </c>
      <c r="T242">
        <v>45.722944900000002</v>
      </c>
      <c r="U242" s="183">
        <f t="shared" si="7"/>
        <v>-44.856064100000005</v>
      </c>
      <c r="V242" s="6" t="str">
        <f>VLOOKUP(R242,'In-NonTI'!B:C,2,FALSE)</f>
        <v>VIC1</v>
      </c>
      <c r="W242" s="177">
        <f>IF(U242=0,0,U242-(VLOOKUP(R242,'In-NonTI'!$J$4:$K$7,2,FALSE)*M242))</f>
        <v>-47.556214100000005</v>
      </c>
      <c r="X242" s="178">
        <f>IF(U242=0,0,-U242-((1-VLOOKUP(R242,'In-NonTI'!$J$4:$K$7,2,FALSE))*M242))</f>
        <v>41.811214100000001</v>
      </c>
      <c r="Y242" s="6" t="str">
        <f>VLOOKUP(R242,'In-NonTI'!$B$4:$F$7,5,FALSE)</f>
        <v>V-SA</v>
      </c>
      <c r="Z242" s="6" t="str">
        <f>IF(SUMIFS(U:U,Q:Q,Q242,Y:Y,Y242)&lt;=0,VLOOKUP(R242,'In-NonTI'!$B$4:$H$7,6,FALSE),VLOOKUP(R242,'In-NonTI'!$B$4:$H$7,7,FALSE))</f>
        <v>VIC-SA</v>
      </c>
    </row>
    <row r="243" spans="2:26">
      <c r="B243" s="1">
        <v>46261.277777777781</v>
      </c>
      <c r="C243">
        <v>80</v>
      </c>
      <c r="D243" t="s">
        <v>51</v>
      </c>
      <c r="E243">
        <v>251.69</v>
      </c>
      <c r="G243" s="1">
        <v>46261.208333333336</v>
      </c>
      <c r="H243">
        <v>60</v>
      </c>
      <c r="I243" t="s">
        <v>50</v>
      </c>
      <c r="J243">
        <v>0</v>
      </c>
      <c r="K243">
        <v>80</v>
      </c>
      <c r="L243">
        <v>7.61</v>
      </c>
      <c r="M243" s="183">
        <f t="shared" si="6"/>
        <v>0.63416666666666666</v>
      </c>
      <c r="O243">
        <v>11658</v>
      </c>
      <c r="P243" s="5">
        <v>46261</v>
      </c>
      <c r="Q243">
        <v>60</v>
      </c>
      <c r="R243" t="s">
        <v>50</v>
      </c>
      <c r="S243">
        <v>4.1510254</v>
      </c>
      <c r="T243">
        <v>0</v>
      </c>
      <c r="U243" s="183">
        <f t="shared" si="7"/>
        <v>4.1510254</v>
      </c>
      <c r="V243" s="6" t="str">
        <f>VLOOKUP(R243,'In-NonTI'!B:C,2,FALSE)</f>
        <v>VIC1</v>
      </c>
      <c r="W243" s="177">
        <f>IF(U243=0,0,U243-(VLOOKUP(R243,'In-NonTI'!$J$4:$K$7,2,FALSE)*M243))</f>
        <v>3.5866170666666668</v>
      </c>
      <c r="X243" s="178">
        <f>IF(U243=0,0,-U243-((1-VLOOKUP(R243,'In-NonTI'!$J$4:$K$7,2,FALSE))*M243))</f>
        <v>-4.2207837333333336</v>
      </c>
      <c r="Y243" s="6" t="str">
        <f>VLOOKUP(R243,'In-NonTI'!$B$4:$F$7,5,FALSE)</f>
        <v>V-SA</v>
      </c>
      <c r="Z243" s="6" t="str">
        <f>IF(SUMIFS(U:U,Q:Q,Q243,Y:Y,Y243)&lt;=0,VLOOKUP(R243,'In-NonTI'!$B$4:$H$7,6,FALSE),VLOOKUP(R243,'In-NonTI'!$B$4:$H$7,7,FALSE))</f>
        <v>VIC-SA</v>
      </c>
    </row>
    <row r="244" spans="2:26">
      <c r="B244" s="1">
        <v>46261.28125</v>
      </c>
      <c r="C244">
        <v>81</v>
      </c>
      <c r="D244" t="s">
        <v>58</v>
      </c>
      <c r="E244">
        <v>-600</v>
      </c>
      <c r="G244" s="1">
        <v>46261.211805555555</v>
      </c>
      <c r="H244">
        <v>61</v>
      </c>
      <c r="I244" t="s">
        <v>57</v>
      </c>
      <c r="J244">
        <v>-30.83</v>
      </c>
      <c r="K244">
        <v>54.02</v>
      </c>
      <c r="L244">
        <v>6.68</v>
      </c>
      <c r="M244" s="183">
        <f t="shared" si="6"/>
        <v>0.55666666666666664</v>
      </c>
      <c r="O244">
        <v>11658</v>
      </c>
      <c r="P244" s="5">
        <v>46261</v>
      </c>
      <c r="Q244">
        <v>61</v>
      </c>
      <c r="R244" t="s">
        <v>57</v>
      </c>
      <c r="S244">
        <v>1.3986002</v>
      </c>
      <c r="T244">
        <v>0</v>
      </c>
      <c r="U244" s="183">
        <f t="shared" si="7"/>
        <v>1.3986002</v>
      </c>
      <c r="V244" s="6" t="str">
        <f>VLOOKUP(R244,'In-NonTI'!B:C,2,FALSE)</f>
        <v>NSW1</v>
      </c>
      <c r="W244" s="177">
        <f>IF(U244=0,0,U244-(VLOOKUP(R244,'In-NonTI'!$J$4:$K$7,2,FALSE)*M244))</f>
        <v>1.1481002</v>
      </c>
      <c r="X244" s="178">
        <f>IF(U244=0,0,-U244-((1-VLOOKUP(R244,'In-NonTI'!$J$4:$K$7,2,FALSE))*M244))</f>
        <v>-1.7047668666666667</v>
      </c>
      <c r="Y244" s="6" t="str">
        <f>VLOOKUP(R244,'In-NonTI'!$B$4:$F$7,5,FALSE)</f>
        <v>NSW1-SA1</v>
      </c>
      <c r="Z244" s="6" t="str">
        <f>IF(SUMIFS(U:U,Q:Q,Q244,Y:Y,Y244)&lt;=0,VLOOKUP(R244,'In-NonTI'!$B$4:$H$7,6,FALSE),VLOOKUP(R244,'In-NonTI'!$B$4:$H$7,7,FALSE))</f>
        <v>SA-NSW</v>
      </c>
    </row>
    <row r="245" spans="2:26">
      <c r="B245" s="1">
        <v>46261.28125</v>
      </c>
      <c r="C245">
        <v>81</v>
      </c>
      <c r="D245" t="s">
        <v>52</v>
      </c>
      <c r="E245">
        <v>-2.0099999999999998</v>
      </c>
      <c r="G245" s="1">
        <v>46261.211805555555</v>
      </c>
      <c r="H245">
        <v>61</v>
      </c>
      <c r="I245" t="s">
        <v>60</v>
      </c>
      <c r="J245">
        <v>155.38</v>
      </c>
      <c r="K245">
        <v>-47.64</v>
      </c>
      <c r="L245">
        <v>1.1599999999999999</v>
      </c>
      <c r="M245" s="183">
        <f t="shared" si="6"/>
        <v>9.6666666666666665E-2</v>
      </c>
      <c r="O245">
        <v>11658</v>
      </c>
      <c r="P245" s="5">
        <v>46261</v>
      </c>
      <c r="Q245">
        <v>61</v>
      </c>
      <c r="R245" t="s">
        <v>60</v>
      </c>
      <c r="S245">
        <v>5.7679299000000004</v>
      </c>
      <c r="T245">
        <v>51.971026299999998</v>
      </c>
      <c r="U245" s="183">
        <f t="shared" si="7"/>
        <v>-46.2030964</v>
      </c>
      <c r="V245" s="6" t="str">
        <f>VLOOKUP(R245,'In-NonTI'!B:C,2,FALSE)</f>
        <v>VIC1</v>
      </c>
      <c r="W245" s="177">
        <f>IF(U245=0,0,U245-(VLOOKUP(R245,'In-NonTI'!$J$4:$K$7,2,FALSE)*M245))</f>
        <v>-46.2610964</v>
      </c>
      <c r="X245" s="178">
        <f>IF(U245=0,0,-U245-((1-VLOOKUP(R245,'In-NonTI'!$J$4:$K$7,2,FALSE))*M245))</f>
        <v>46.164429733333336</v>
      </c>
      <c r="Y245" s="6" t="str">
        <f>VLOOKUP(R245,'In-NonTI'!$B$4:$F$7,5,FALSE)</f>
        <v>VIC1-NSW1</v>
      </c>
      <c r="Z245" s="6" t="str">
        <f>IF(SUMIFS(U:U,Q:Q,Q245,Y:Y,Y245)&lt;=0,VLOOKUP(R245,'In-NonTI'!$B$4:$H$7,6,FALSE),VLOOKUP(R245,'In-NonTI'!$B$4:$H$7,7,FALSE))</f>
        <v>VIC-NSW</v>
      </c>
    </row>
    <row r="246" spans="2:26">
      <c r="B246" s="1">
        <v>46261.28125</v>
      </c>
      <c r="C246">
        <v>81</v>
      </c>
      <c r="D246" t="s">
        <v>51</v>
      </c>
      <c r="E246">
        <v>251.69</v>
      </c>
      <c r="G246" s="1">
        <v>46261.211805555555</v>
      </c>
      <c r="H246">
        <v>61</v>
      </c>
      <c r="I246" t="s">
        <v>54</v>
      </c>
      <c r="J246">
        <v>325.94</v>
      </c>
      <c r="K246">
        <v>631.53</v>
      </c>
      <c r="L246">
        <v>70.11</v>
      </c>
      <c r="M246" s="183">
        <f t="shared" si="6"/>
        <v>5.8425000000000002</v>
      </c>
      <c r="O246">
        <v>11658</v>
      </c>
      <c r="P246" s="5">
        <v>46261</v>
      </c>
      <c r="Q246">
        <v>61</v>
      </c>
      <c r="R246" t="s">
        <v>54</v>
      </c>
      <c r="S246">
        <v>0.31562469999999998</v>
      </c>
      <c r="T246">
        <v>46.1215896</v>
      </c>
      <c r="U246" s="183">
        <f t="shared" si="7"/>
        <v>-45.805964899999999</v>
      </c>
      <c r="V246" s="6" t="str">
        <f>VLOOKUP(R246,'In-NonTI'!B:C,2,FALSE)</f>
        <v>VIC1</v>
      </c>
      <c r="W246" s="177">
        <f>IF(U246=0,0,U246-(VLOOKUP(R246,'In-NonTI'!$J$4:$K$7,2,FALSE)*M246))</f>
        <v>-48.551939900000001</v>
      </c>
      <c r="X246" s="178">
        <f>IF(U246=0,0,-U246-((1-VLOOKUP(R246,'In-NonTI'!$J$4:$K$7,2,FALSE))*M246))</f>
        <v>42.7094399</v>
      </c>
      <c r="Y246" s="6" t="str">
        <f>VLOOKUP(R246,'In-NonTI'!$B$4:$F$7,5,FALSE)</f>
        <v>V-SA</v>
      </c>
      <c r="Z246" s="6" t="str">
        <f>IF(SUMIFS(U:U,Q:Q,Q246,Y:Y,Y246)&lt;=0,VLOOKUP(R246,'In-NonTI'!$B$4:$H$7,6,FALSE),VLOOKUP(R246,'In-NonTI'!$B$4:$H$7,7,FALSE))</f>
        <v>VIC-SA</v>
      </c>
    </row>
    <row r="247" spans="2:26">
      <c r="B247" s="1">
        <v>46261.284722222219</v>
      </c>
      <c r="C247">
        <v>82</v>
      </c>
      <c r="D247" t="s">
        <v>58</v>
      </c>
      <c r="E247">
        <v>-600</v>
      </c>
      <c r="G247" s="1">
        <v>46261.211805555555</v>
      </c>
      <c r="H247">
        <v>61</v>
      </c>
      <c r="I247" t="s">
        <v>50</v>
      </c>
      <c r="J247">
        <v>0</v>
      </c>
      <c r="K247">
        <v>80</v>
      </c>
      <c r="L247">
        <v>7.61</v>
      </c>
      <c r="M247" s="183">
        <f t="shared" si="6"/>
        <v>0.63416666666666666</v>
      </c>
      <c r="O247">
        <v>11658</v>
      </c>
      <c r="P247" s="5">
        <v>46261</v>
      </c>
      <c r="Q247">
        <v>61</v>
      </c>
      <c r="R247" t="s">
        <v>50</v>
      </c>
      <c r="S247">
        <v>4.1597492999999996</v>
      </c>
      <c r="T247">
        <v>0</v>
      </c>
      <c r="U247" s="183">
        <f t="shared" si="7"/>
        <v>4.1597492999999996</v>
      </c>
      <c r="V247" s="6" t="str">
        <f>VLOOKUP(R247,'In-NonTI'!B:C,2,FALSE)</f>
        <v>VIC1</v>
      </c>
      <c r="W247" s="177">
        <f>IF(U247=0,0,U247-(VLOOKUP(R247,'In-NonTI'!$J$4:$K$7,2,FALSE)*M247))</f>
        <v>3.5953409666666665</v>
      </c>
      <c r="X247" s="178">
        <f>IF(U247=0,0,-U247-((1-VLOOKUP(R247,'In-NonTI'!$J$4:$K$7,2,FALSE))*M247))</f>
        <v>-4.2295076333333332</v>
      </c>
      <c r="Y247" s="6" t="str">
        <f>VLOOKUP(R247,'In-NonTI'!$B$4:$F$7,5,FALSE)</f>
        <v>V-SA</v>
      </c>
      <c r="Z247" s="6" t="str">
        <f>IF(SUMIFS(U:U,Q:Q,Q247,Y:Y,Y247)&lt;=0,VLOOKUP(R247,'In-NonTI'!$B$4:$H$7,6,FALSE),VLOOKUP(R247,'In-NonTI'!$B$4:$H$7,7,FALSE))</f>
        <v>VIC-SA</v>
      </c>
    </row>
    <row r="248" spans="2:26">
      <c r="B248" s="1">
        <v>46261.284722222219</v>
      </c>
      <c r="C248">
        <v>82</v>
      </c>
      <c r="D248" t="s">
        <v>52</v>
      </c>
      <c r="E248">
        <v>-2.82</v>
      </c>
      <c r="G248" s="1">
        <v>46261.215277777781</v>
      </c>
      <c r="H248">
        <v>62</v>
      </c>
      <c r="I248" t="s">
        <v>57</v>
      </c>
      <c r="J248">
        <v>-4.3899999999999997</v>
      </c>
      <c r="K248">
        <v>45.36</v>
      </c>
      <c r="L248">
        <v>5.55</v>
      </c>
      <c r="M248" s="183">
        <f t="shared" si="6"/>
        <v>0.46249999999999997</v>
      </c>
      <c r="O248">
        <v>11658</v>
      </c>
      <c r="P248" s="5">
        <v>46261</v>
      </c>
      <c r="Q248">
        <v>62</v>
      </c>
      <c r="R248" t="s">
        <v>57</v>
      </c>
      <c r="S248">
        <v>0.92334640000000001</v>
      </c>
      <c r="T248">
        <v>5.24E-5</v>
      </c>
      <c r="U248" s="183">
        <f t="shared" si="7"/>
        <v>0.92329400000000006</v>
      </c>
      <c r="V248" s="6" t="str">
        <f>VLOOKUP(R248,'In-NonTI'!B:C,2,FALSE)</f>
        <v>NSW1</v>
      </c>
      <c r="W248" s="177">
        <f>IF(U248=0,0,U248-(VLOOKUP(R248,'In-NonTI'!$J$4:$K$7,2,FALSE)*M248))</f>
        <v>0.71516900000000005</v>
      </c>
      <c r="X248" s="178">
        <f>IF(U248=0,0,-U248-((1-VLOOKUP(R248,'In-NonTI'!$J$4:$K$7,2,FALSE))*M248))</f>
        <v>-1.1776690000000001</v>
      </c>
      <c r="Y248" s="6" t="str">
        <f>VLOOKUP(R248,'In-NonTI'!$B$4:$F$7,5,FALSE)</f>
        <v>NSW1-SA1</v>
      </c>
      <c r="Z248" s="6" t="str">
        <f>IF(SUMIFS(U:U,Q:Q,Q248,Y:Y,Y248)&lt;=0,VLOOKUP(R248,'In-NonTI'!$B$4:$H$7,6,FALSE),VLOOKUP(R248,'In-NonTI'!$B$4:$H$7,7,FALSE))</f>
        <v>SA-NSW</v>
      </c>
    </row>
    <row r="249" spans="2:26">
      <c r="B249" s="1">
        <v>46261.284722222219</v>
      </c>
      <c r="C249">
        <v>82</v>
      </c>
      <c r="D249" t="s">
        <v>51</v>
      </c>
      <c r="E249">
        <v>251.69</v>
      </c>
      <c r="G249" s="1">
        <v>46261.215277777781</v>
      </c>
      <c r="H249">
        <v>62</v>
      </c>
      <c r="I249" t="s">
        <v>60</v>
      </c>
      <c r="J249">
        <v>301.92</v>
      </c>
      <c r="K249">
        <v>-50.57</v>
      </c>
      <c r="L249">
        <v>1.25</v>
      </c>
      <c r="M249" s="183">
        <f t="shared" si="6"/>
        <v>0.10416666666666667</v>
      </c>
      <c r="O249">
        <v>11658</v>
      </c>
      <c r="P249" s="5">
        <v>46261</v>
      </c>
      <c r="Q249">
        <v>62</v>
      </c>
      <c r="R249" t="s">
        <v>60</v>
      </c>
      <c r="S249">
        <v>5.7799415999999999</v>
      </c>
      <c r="T249">
        <v>51.839688000000002</v>
      </c>
      <c r="U249" s="183">
        <f t="shared" si="7"/>
        <v>-46.059746400000002</v>
      </c>
      <c r="V249" s="6" t="str">
        <f>VLOOKUP(R249,'In-NonTI'!B:C,2,FALSE)</f>
        <v>VIC1</v>
      </c>
      <c r="W249" s="177">
        <f>IF(U249=0,0,U249-(VLOOKUP(R249,'In-NonTI'!$J$4:$K$7,2,FALSE)*M249))</f>
        <v>-46.122246400000002</v>
      </c>
      <c r="X249" s="178">
        <f>IF(U249=0,0,-U249-((1-VLOOKUP(R249,'In-NonTI'!$J$4:$K$7,2,FALSE))*M249))</f>
        <v>46.018079733333337</v>
      </c>
      <c r="Y249" s="6" t="str">
        <f>VLOOKUP(R249,'In-NonTI'!$B$4:$F$7,5,FALSE)</f>
        <v>VIC1-NSW1</v>
      </c>
      <c r="Z249" s="6" t="str">
        <f>IF(SUMIFS(U:U,Q:Q,Q249,Y:Y,Y249)&lt;=0,VLOOKUP(R249,'In-NonTI'!$B$4:$H$7,6,FALSE),VLOOKUP(R249,'In-NonTI'!$B$4:$H$7,7,FALSE))</f>
        <v>VIC-NSW</v>
      </c>
    </row>
    <row r="250" spans="2:26">
      <c r="B250" s="1">
        <v>46261.288194444445</v>
      </c>
      <c r="C250">
        <v>83</v>
      </c>
      <c r="D250" t="s">
        <v>58</v>
      </c>
      <c r="E250">
        <v>-600</v>
      </c>
      <c r="G250" s="1">
        <v>46261.215277777781</v>
      </c>
      <c r="H250">
        <v>62</v>
      </c>
      <c r="I250" t="s">
        <v>54</v>
      </c>
      <c r="J250">
        <v>376.17</v>
      </c>
      <c r="K250">
        <v>597.30999999999995</v>
      </c>
      <c r="L250">
        <v>63.64</v>
      </c>
      <c r="M250" s="183">
        <f t="shared" si="6"/>
        <v>5.3033333333333337</v>
      </c>
      <c r="O250">
        <v>11658</v>
      </c>
      <c r="P250" s="5">
        <v>46261</v>
      </c>
      <c r="Q250">
        <v>62</v>
      </c>
      <c r="R250" t="s">
        <v>54</v>
      </c>
      <c r="S250">
        <v>0.23050789999999999</v>
      </c>
      <c r="T250">
        <v>45.192394700000001</v>
      </c>
      <c r="U250" s="183">
        <f t="shared" si="7"/>
        <v>-44.961886800000002</v>
      </c>
      <c r="V250" s="6" t="str">
        <f>VLOOKUP(R250,'In-NonTI'!B:C,2,FALSE)</f>
        <v>VIC1</v>
      </c>
      <c r="W250" s="177">
        <f>IF(U250=0,0,U250-(VLOOKUP(R250,'In-NonTI'!$J$4:$K$7,2,FALSE)*M250))</f>
        <v>-47.454453466666671</v>
      </c>
      <c r="X250" s="178">
        <f>IF(U250=0,0,-U250-((1-VLOOKUP(R250,'In-NonTI'!$J$4:$K$7,2,FALSE))*M250))</f>
        <v>42.151120133333336</v>
      </c>
      <c r="Y250" s="6" t="str">
        <f>VLOOKUP(R250,'In-NonTI'!$B$4:$F$7,5,FALSE)</f>
        <v>V-SA</v>
      </c>
      <c r="Z250" s="6" t="str">
        <f>IF(SUMIFS(U:U,Q:Q,Q250,Y:Y,Y250)&lt;=0,VLOOKUP(R250,'In-NonTI'!$B$4:$H$7,6,FALSE),VLOOKUP(R250,'In-NonTI'!$B$4:$H$7,7,FALSE))</f>
        <v>VIC-SA</v>
      </c>
    </row>
    <row r="251" spans="2:26">
      <c r="B251" s="1">
        <v>46261.288194444445</v>
      </c>
      <c r="C251">
        <v>83</v>
      </c>
      <c r="D251" t="s">
        <v>52</v>
      </c>
      <c r="E251">
        <v>-2.0099999999999998</v>
      </c>
      <c r="G251" s="1">
        <v>46261.215277777781</v>
      </c>
      <c r="H251">
        <v>62</v>
      </c>
      <c r="I251" t="s">
        <v>50</v>
      </c>
      <c r="J251">
        <v>0</v>
      </c>
      <c r="K251">
        <v>80</v>
      </c>
      <c r="L251">
        <v>7.61</v>
      </c>
      <c r="M251" s="183">
        <f t="shared" si="6"/>
        <v>0.63416666666666666</v>
      </c>
      <c r="O251">
        <v>11658</v>
      </c>
      <c r="P251" s="5">
        <v>46261</v>
      </c>
      <c r="Q251">
        <v>62</v>
      </c>
      <c r="R251" t="s">
        <v>50</v>
      </c>
      <c r="S251">
        <v>4.2965983999999997</v>
      </c>
      <c r="T251">
        <v>0</v>
      </c>
      <c r="U251" s="183">
        <f t="shared" si="7"/>
        <v>4.2965983999999997</v>
      </c>
      <c r="V251" s="6" t="str">
        <f>VLOOKUP(R251,'In-NonTI'!B:C,2,FALSE)</f>
        <v>VIC1</v>
      </c>
      <c r="W251" s="177">
        <f>IF(U251=0,0,U251-(VLOOKUP(R251,'In-NonTI'!$J$4:$K$7,2,FALSE)*M251))</f>
        <v>3.7321900666666665</v>
      </c>
      <c r="X251" s="178">
        <f>IF(U251=0,0,-U251-((1-VLOOKUP(R251,'In-NonTI'!$J$4:$K$7,2,FALSE))*M251))</f>
        <v>-4.3663567333333333</v>
      </c>
      <c r="Y251" s="6" t="str">
        <f>VLOOKUP(R251,'In-NonTI'!$B$4:$F$7,5,FALSE)</f>
        <v>V-SA</v>
      </c>
      <c r="Z251" s="6" t="str">
        <f>IF(SUMIFS(U:U,Q:Q,Q251,Y:Y,Y251)&lt;=0,VLOOKUP(R251,'In-NonTI'!$B$4:$H$7,6,FALSE),VLOOKUP(R251,'In-NonTI'!$B$4:$H$7,7,FALSE))</f>
        <v>VIC-SA</v>
      </c>
    </row>
    <row r="252" spans="2:26">
      <c r="B252" s="1">
        <v>46261.288194444445</v>
      </c>
      <c r="C252">
        <v>83</v>
      </c>
      <c r="D252" t="s">
        <v>51</v>
      </c>
      <c r="E252">
        <v>253.32</v>
      </c>
      <c r="G252" s="1">
        <v>46261.21875</v>
      </c>
      <c r="H252">
        <v>63</v>
      </c>
      <c r="I252" t="s">
        <v>57</v>
      </c>
      <c r="J252">
        <v>-14.84</v>
      </c>
      <c r="K252">
        <v>55.92</v>
      </c>
      <c r="L252">
        <v>7.03</v>
      </c>
      <c r="M252" s="183">
        <f t="shared" si="6"/>
        <v>0.58583333333333332</v>
      </c>
      <c r="O252">
        <v>11658</v>
      </c>
      <c r="P252" s="5">
        <v>46261</v>
      </c>
      <c r="Q252">
        <v>63</v>
      </c>
      <c r="R252" t="s">
        <v>57</v>
      </c>
      <c r="S252">
        <v>1.0540620000000001</v>
      </c>
      <c r="T252">
        <v>0</v>
      </c>
      <c r="U252" s="183">
        <f t="shared" si="7"/>
        <v>1.0540620000000001</v>
      </c>
      <c r="V252" s="6" t="str">
        <f>VLOOKUP(R252,'In-NonTI'!B:C,2,FALSE)</f>
        <v>NSW1</v>
      </c>
      <c r="W252" s="177">
        <f>IF(U252=0,0,U252-(VLOOKUP(R252,'In-NonTI'!$J$4:$K$7,2,FALSE)*M252))</f>
        <v>0.79043700000000006</v>
      </c>
      <c r="X252" s="178">
        <f>IF(U252=0,0,-U252-((1-VLOOKUP(R252,'In-NonTI'!$J$4:$K$7,2,FALSE))*M252))</f>
        <v>-1.3762703333333335</v>
      </c>
      <c r="Y252" s="6" t="str">
        <f>VLOOKUP(R252,'In-NonTI'!$B$4:$F$7,5,FALSE)</f>
        <v>NSW1-SA1</v>
      </c>
      <c r="Z252" s="6" t="str">
        <f>IF(SUMIFS(U:U,Q:Q,Q252,Y:Y,Y252)&lt;=0,VLOOKUP(R252,'In-NonTI'!$B$4:$H$7,6,FALSE),VLOOKUP(R252,'In-NonTI'!$B$4:$H$7,7,FALSE))</f>
        <v>SA-NSW</v>
      </c>
    </row>
    <row r="253" spans="2:26">
      <c r="B253" s="1">
        <v>46261.291666666664</v>
      </c>
      <c r="C253">
        <v>84</v>
      </c>
      <c r="D253" t="s">
        <v>58</v>
      </c>
      <c r="E253">
        <v>-600</v>
      </c>
      <c r="G253" s="1">
        <v>46261.21875</v>
      </c>
      <c r="H253">
        <v>63</v>
      </c>
      <c r="I253" t="s">
        <v>60</v>
      </c>
      <c r="J253">
        <v>276.38</v>
      </c>
      <c r="K253">
        <v>-34.090000000000003</v>
      </c>
      <c r="L253">
        <v>0.83</v>
      </c>
      <c r="M253" s="183">
        <f t="shared" si="6"/>
        <v>6.9166666666666668E-2</v>
      </c>
      <c r="O253">
        <v>11658</v>
      </c>
      <c r="P253" s="5">
        <v>46261</v>
      </c>
      <c r="Q253">
        <v>63</v>
      </c>
      <c r="R253" t="s">
        <v>60</v>
      </c>
      <c r="S253">
        <v>6.5451823999999998</v>
      </c>
      <c r="T253">
        <v>48.251256300000001</v>
      </c>
      <c r="U253" s="183">
        <f t="shared" si="7"/>
        <v>-41.7060739</v>
      </c>
      <c r="V253" s="6" t="str">
        <f>VLOOKUP(R253,'In-NonTI'!B:C,2,FALSE)</f>
        <v>VIC1</v>
      </c>
      <c r="W253" s="177">
        <f>IF(U253=0,0,U253-(VLOOKUP(R253,'In-NonTI'!$J$4:$K$7,2,FALSE)*M253))</f>
        <v>-41.747573899999999</v>
      </c>
      <c r="X253" s="178">
        <f>IF(U253=0,0,-U253-((1-VLOOKUP(R253,'In-NonTI'!$J$4:$K$7,2,FALSE))*M253))</f>
        <v>41.678407233333331</v>
      </c>
      <c r="Y253" s="6" t="str">
        <f>VLOOKUP(R253,'In-NonTI'!$B$4:$F$7,5,FALSE)</f>
        <v>VIC1-NSW1</v>
      </c>
      <c r="Z253" s="6" t="str">
        <f>IF(SUMIFS(U:U,Q:Q,Q253,Y:Y,Y253)&lt;=0,VLOOKUP(R253,'In-NonTI'!$B$4:$H$7,6,FALSE),VLOOKUP(R253,'In-NonTI'!$B$4:$H$7,7,FALSE))</f>
        <v>VIC-NSW</v>
      </c>
    </row>
    <row r="254" spans="2:26">
      <c r="B254" s="1">
        <v>46261.291666666664</v>
      </c>
      <c r="C254">
        <v>84</v>
      </c>
      <c r="D254" t="s">
        <v>52</v>
      </c>
      <c r="E254">
        <v>17.78</v>
      </c>
      <c r="G254" s="1">
        <v>46261.21875</v>
      </c>
      <c r="H254">
        <v>63</v>
      </c>
      <c r="I254" t="s">
        <v>54</v>
      </c>
      <c r="J254">
        <v>373.94</v>
      </c>
      <c r="K254">
        <v>640.41999999999996</v>
      </c>
      <c r="L254">
        <v>71.36</v>
      </c>
      <c r="M254" s="183">
        <f t="shared" si="6"/>
        <v>5.9466666666666663</v>
      </c>
      <c r="O254">
        <v>11658</v>
      </c>
      <c r="P254" s="5">
        <v>46261</v>
      </c>
      <c r="Q254">
        <v>63</v>
      </c>
      <c r="R254" t="s">
        <v>54</v>
      </c>
      <c r="S254">
        <v>0</v>
      </c>
      <c r="T254">
        <v>47.019832800000003</v>
      </c>
      <c r="U254" s="183">
        <f t="shared" si="7"/>
        <v>-47.019832800000003</v>
      </c>
      <c r="V254" s="6" t="str">
        <f>VLOOKUP(R254,'In-NonTI'!B:C,2,FALSE)</f>
        <v>VIC1</v>
      </c>
      <c r="W254" s="177">
        <f>IF(U254=0,0,U254-(VLOOKUP(R254,'In-NonTI'!$J$4:$K$7,2,FALSE)*M254))</f>
        <v>-49.814766133333336</v>
      </c>
      <c r="X254" s="178">
        <f>IF(U254=0,0,-U254-((1-VLOOKUP(R254,'In-NonTI'!$J$4:$K$7,2,FALSE))*M254))</f>
        <v>43.868099466666671</v>
      </c>
      <c r="Y254" s="6" t="str">
        <f>VLOOKUP(R254,'In-NonTI'!$B$4:$F$7,5,FALSE)</f>
        <v>V-SA</v>
      </c>
      <c r="Z254" s="6" t="str">
        <f>IF(SUMIFS(U:U,Q:Q,Q254,Y:Y,Y254)&lt;=0,VLOOKUP(R254,'In-NonTI'!$B$4:$H$7,6,FALSE),VLOOKUP(R254,'In-NonTI'!$B$4:$H$7,7,FALSE))</f>
        <v>VIC-SA</v>
      </c>
    </row>
    <row r="255" spans="2:26">
      <c r="B255" s="1">
        <v>46261.291666666664</v>
      </c>
      <c r="C255">
        <v>84</v>
      </c>
      <c r="D255" t="s">
        <v>51</v>
      </c>
      <c r="E255">
        <v>277.02</v>
      </c>
      <c r="G255" s="1">
        <v>46261.21875</v>
      </c>
      <c r="H255">
        <v>63</v>
      </c>
      <c r="I255" t="s">
        <v>50</v>
      </c>
      <c r="J255">
        <v>0</v>
      </c>
      <c r="K255">
        <v>-16.36</v>
      </c>
      <c r="L255">
        <v>0.83</v>
      </c>
      <c r="M255" s="183">
        <f t="shared" si="6"/>
        <v>6.9166666666666668E-2</v>
      </c>
      <c r="O255">
        <v>11658</v>
      </c>
      <c r="P255" s="5">
        <v>46261</v>
      </c>
      <c r="Q255">
        <v>63</v>
      </c>
      <c r="R255" t="s">
        <v>50</v>
      </c>
      <c r="S255">
        <v>4.5342083000000004</v>
      </c>
      <c r="T255">
        <v>0</v>
      </c>
      <c r="U255" s="183">
        <f t="shared" si="7"/>
        <v>4.5342083000000004</v>
      </c>
      <c r="V255" s="6" t="str">
        <f>VLOOKUP(R255,'In-NonTI'!B:C,2,FALSE)</f>
        <v>VIC1</v>
      </c>
      <c r="W255" s="177">
        <f>IF(U255=0,0,U255-(VLOOKUP(R255,'In-NonTI'!$J$4:$K$7,2,FALSE)*M255))</f>
        <v>4.4726499666666673</v>
      </c>
      <c r="X255" s="178">
        <f>IF(U255=0,0,-U255-((1-VLOOKUP(R255,'In-NonTI'!$J$4:$K$7,2,FALSE))*M255))</f>
        <v>-4.5418166333333341</v>
      </c>
      <c r="Y255" s="6" t="str">
        <f>VLOOKUP(R255,'In-NonTI'!$B$4:$F$7,5,FALSE)</f>
        <v>V-SA</v>
      </c>
      <c r="Z255" s="6" t="str">
        <f>IF(SUMIFS(U:U,Q:Q,Q255,Y:Y,Y255)&lt;=0,VLOOKUP(R255,'In-NonTI'!$B$4:$H$7,6,FALSE),VLOOKUP(R255,'In-NonTI'!$B$4:$H$7,7,FALSE))</f>
        <v>VIC-SA</v>
      </c>
    </row>
    <row r="256" spans="2:26">
      <c r="B256" s="1">
        <v>46261.295138888891</v>
      </c>
      <c r="C256">
        <v>85</v>
      </c>
      <c r="D256" t="s">
        <v>58</v>
      </c>
      <c r="E256">
        <v>-600</v>
      </c>
      <c r="G256" s="1">
        <v>46261.222222222219</v>
      </c>
      <c r="H256">
        <v>64</v>
      </c>
      <c r="I256" t="s">
        <v>57</v>
      </c>
      <c r="J256">
        <v>-14.94</v>
      </c>
      <c r="K256">
        <v>41.97</v>
      </c>
      <c r="L256">
        <v>5.23</v>
      </c>
      <c r="M256" s="183">
        <f t="shared" si="6"/>
        <v>0.43583333333333335</v>
      </c>
      <c r="O256">
        <v>11658</v>
      </c>
      <c r="P256" s="5">
        <v>46261</v>
      </c>
      <c r="Q256">
        <v>64</v>
      </c>
      <c r="R256" t="s">
        <v>57</v>
      </c>
      <c r="S256">
        <v>1.5265405999999999</v>
      </c>
      <c r="T256">
        <v>0</v>
      </c>
      <c r="U256" s="183">
        <f t="shared" si="7"/>
        <v>1.5265405999999999</v>
      </c>
      <c r="V256" s="6" t="str">
        <f>VLOOKUP(R256,'In-NonTI'!B:C,2,FALSE)</f>
        <v>NSW1</v>
      </c>
      <c r="W256" s="177">
        <f>IF(U256=0,0,U256-(VLOOKUP(R256,'In-NonTI'!$J$4:$K$7,2,FALSE)*M256))</f>
        <v>1.3304155999999998</v>
      </c>
      <c r="X256" s="178">
        <f>IF(U256=0,0,-U256-((1-VLOOKUP(R256,'In-NonTI'!$J$4:$K$7,2,FALSE))*M256))</f>
        <v>-1.7662489333333333</v>
      </c>
      <c r="Y256" s="6" t="str">
        <f>VLOOKUP(R256,'In-NonTI'!$B$4:$F$7,5,FALSE)</f>
        <v>NSW1-SA1</v>
      </c>
      <c r="Z256" s="6" t="str">
        <f>IF(SUMIFS(U:U,Q:Q,Q256,Y:Y,Y256)&lt;=0,VLOOKUP(R256,'In-NonTI'!$B$4:$H$7,6,FALSE),VLOOKUP(R256,'In-NonTI'!$B$4:$H$7,7,FALSE))</f>
        <v>SA-NSW</v>
      </c>
    </row>
    <row r="257" spans="2:26">
      <c r="B257" s="1">
        <v>46261.295138888891</v>
      </c>
      <c r="C257">
        <v>85</v>
      </c>
      <c r="D257" t="s">
        <v>52</v>
      </c>
      <c r="E257">
        <v>18.14</v>
      </c>
      <c r="G257" s="1">
        <v>46261.222222222219</v>
      </c>
      <c r="H257">
        <v>64</v>
      </c>
      <c r="I257" t="s">
        <v>60</v>
      </c>
      <c r="J257">
        <v>223.28</v>
      </c>
      <c r="K257">
        <v>-34.67</v>
      </c>
      <c r="L257">
        <v>0.86</v>
      </c>
      <c r="M257" s="183">
        <f t="shared" si="6"/>
        <v>7.166666666666667E-2</v>
      </c>
      <c r="O257">
        <v>11658</v>
      </c>
      <c r="P257" s="5">
        <v>46261</v>
      </c>
      <c r="Q257">
        <v>64</v>
      </c>
      <c r="R257" t="s">
        <v>60</v>
      </c>
      <c r="S257">
        <v>6.8407346999999996</v>
      </c>
      <c r="T257">
        <v>49.727468899999998</v>
      </c>
      <c r="U257" s="183">
        <f t="shared" si="7"/>
        <v>-42.886734199999999</v>
      </c>
      <c r="V257" s="6" t="str">
        <f>VLOOKUP(R257,'In-NonTI'!B:C,2,FALSE)</f>
        <v>VIC1</v>
      </c>
      <c r="W257" s="177">
        <f>IF(U257=0,0,U257-(VLOOKUP(R257,'In-NonTI'!$J$4:$K$7,2,FALSE)*M257))</f>
        <v>-42.929734199999999</v>
      </c>
      <c r="X257" s="178">
        <f>IF(U257=0,0,-U257-((1-VLOOKUP(R257,'In-NonTI'!$J$4:$K$7,2,FALSE))*M257))</f>
        <v>42.858067533333333</v>
      </c>
      <c r="Y257" s="6" t="str">
        <f>VLOOKUP(R257,'In-NonTI'!$B$4:$F$7,5,FALSE)</f>
        <v>VIC1-NSW1</v>
      </c>
      <c r="Z257" s="6" t="str">
        <f>IF(SUMIFS(U:U,Q:Q,Q257,Y:Y,Y257)&lt;=0,VLOOKUP(R257,'In-NonTI'!$B$4:$H$7,6,FALSE),VLOOKUP(R257,'In-NonTI'!$B$4:$H$7,7,FALSE))</f>
        <v>VIC-NSW</v>
      </c>
    </row>
    <row r="258" spans="2:26">
      <c r="B258" s="1">
        <v>46261.295138888891</v>
      </c>
      <c r="C258">
        <v>85</v>
      </c>
      <c r="D258" t="s">
        <v>51</v>
      </c>
      <c r="E258">
        <v>277.02</v>
      </c>
      <c r="G258" s="1">
        <v>46261.222222222219</v>
      </c>
      <c r="H258">
        <v>64</v>
      </c>
      <c r="I258" t="s">
        <v>54</v>
      </c>
      <c r="J258">
        <v>380.64</v>
      </c>
      <c r="K258">
        <v>585.97</v>
      </c>
      <c r="L258">
        <v>60.81</v>
      </c>
      <c r="M258" s="183">
        <f t="shared" si="6"/>
        <v>5.0674999999999999</v>
      </c>
      <c r="O258">
        <v>11658</v>
      </c>
      <c r="P258" s="5">
        <v>46261</v>
      </c>
      <c r="Q258">
        <v>64</v>
      </c>
      <c r="R258" t="s">
        <v>54</v>
      </c>
      <c r="S258">
        <v>0</v>
      </c>
      <c r="T258">
        <v>48.250260099999998</v>
      </c>
      <c r="U258" s="183">
        <f t="shared" si="7"/>
        <v>-48.250260099999998</v>
      </c>
      <c r="V258" s="6" t="str">
        <f>VLOOKUP(R258,'In-NonTI'!B:C,2,FALSE)</f>
        <v>VIC1</v>
      </c>
      <c r="W258" s="177">
        <f>IF(U258=0,0,U258-(VLOOKUP(R258,'In-NonTI'!$J$4:$K$7,2,FALSE)*M258))</f>
        <v>-50.631985100000001</v>
      </c>
      <c r="X258" s="178">
        <f>IF(U258=0,0,-U258-((1-VLOOKUP(R258,'In-NonTI'!$J$4:$K$7,2,FALSE))*M258))</f>
        <v>45.564485099999999</v>
      </c>
      <c r="Y258" s="6" t="str">
        <f>VLOOKUP(R258,'In-NonTI'!$B$4:$F$7,5,FALSE)</f>
        <v>V-SA</v>
      </c>
      <c r="Z258" s="6" t="str">
        <f>IF(SUMIFS(U:U,Q:Q,Q258,Y:Y,Y258)&lt;=0,VLOOKUP(R258,'In-NonTI'!$B$4:$H$7,6,FALSE),VLOOKUP(R258,'In-NonTI'!$B$4:$H$7,7,FALSE))</f>
        <v>VIC-SA</v>
      </c>
    </row>
    <row r="259" spans="2:26">
      <c r="B259" s="1">
        <v>46261.298611111109</v>
      </c>
      <c r="C259">
        <v>86</v>
      </c>
      <c r="D259" t="s">
        <v>58</v>
      </c>
      <c r="E259">
        <v>-600</v>
      </c>
      <c r="G259" s="1">
        <v>46261.222222222219</v>
      </c>
      <c r="H259">
        <v>64</v>
      </c>
      <c r="I259" t="s">
        <v>50</v>
      </c>
      <c r="J259">
        <v>0</v>
      </c>
      <c r="K259">
        <v>80</v>
      </c>
      <c r="L259">
        <v>7.61</v>
      </c>
      <c r="M259" s="183">
        <f t="shared" si="6"/>
        <v>0.63416666666666666</v>
      </c>
      <c r="O259">
        <v>11658</v>
      </c>
      <c r="P259" s="5">
        <v>46261</v>
      </c>
      <c r="Q259">
        <v>64</v>
      </c>
      <c r="R259" t="s">
        <v>50</v>
      </c>
      <c r="S259">
        <v>4.6384521000000003</v>
      </c>
      <c r="T259">
        <v>0</v>
      </c>
      <c r="U259" s="183">
        <f t="shared" si="7"/>
        <v>4.6384521000000003</v>
      </c>
      <c r="V259" s="6" t="str">
        <f>VLOOKUP(R259,'In-NonTI'!B:C,2,FALSE)</f>
        <v>VIC1</v>
      </c>
      <c r="W259" s="177">
        <f>IF(U259=0,0,U259-(VLOOKUP(R259,'In-NonTI'!$J$4:$K$7,2,FALSE)*M259))</f>
        <v>4.0740437666666667</v>
      </c>
      <c r="X259" s="178">
        <f>IF(U259=0,0,-U259-((1-VLOOKUP(R259,'In-NonTI'!$J$4:$K$7,2,FALSE))*M259))</f>
        <v>-4.7082104333333339</v>
      </c>
      <c r="Y259" s="6" t="str">
        <f>VLOOKUP(R259,'In-NonTI'!$B$4:$F$7,5,FALSE)</f>
        <v>V-SA</v>
      </c>
      <c r="Z259" s="6" t="str">
        <f>IF(SUMIFS(U:U,Q:Q,Q259,Y:Y,Y259)&lt;=0,VLOOKUP(R259,'In-NonTI'!$B$4:$H$7,6,FALSE),VLOOKUP(R259,'In-NonTI'!$B$4:$H$7,7,FALSE))</f>
        <v>VIC-SA</v>
      </c>
    </row>
    <row r="260" spans="2:26">
      <c r="B260" s="1">
        <v>46261.298611111109</v>
      </c>
      <c r="C260">
        <v>86</v>
      </c>
      <c r="D260" t="s">
        <v>52</v>
      </c>
      <c r="E260">
        <v>18.2</v>
      </c>
      <c r="G260" s="1">
        <v>46261.225694444445</v>
      </c>
      <c r="H260">
        <v>65</v>
      </c>
      <c r="I260" t="s">
        <v>57</v>
      </c>
      <c r="J260">
        <v>-22.84</v>
      </c>
      <c r="K260">
        <v>48.51</v>
      </c>
      <c r="L260">
        <v>6.17</v>
      </c>
      <c r="M260" s="183">
        <f t="shared" si="6"/>
        <v>0.51416666666666666</v>
      </c>
      <c r="O260">
        <v>11658</v>
      </c>
      <c r="P260" s="5">
        <v>46261</v>
      </c>
      <c r="Q260">
        <v>65</v>
      </c>
      <c r="R260" t="s">
        <v>57</v>
      </c>
      <c r="S260">
        <v>2.2219693999999999</v>
      </c>
      <c r="T260">
        <v>0</v>
      </c>
      <c r="U260" s="183">
        <f t="shared" si="7"/>
        <v>2.2219693999999999</v>
      </c>
      <c r="V260" s="6" t="str">
        <f>VLOOKUP(R260,'In-NonTI'!B:C,2,FALSE)</f>
        <v>NSW1</v>
      </c>
      <c r="W260" s="177">
        <f>IF(U260=0,0,U260-(VLOOKUP(R260,'In-NonTI'!$J$4:$K$7,2,FALSE)*M260))</f>
        <v>1.9905944</v>
      </c>
      <c r="X260" s="178">
        <f>IF(U260=0,0,-U260-((1-VLOOKUP(R260,'In-NonTI'!$J$4:$K$7,2,FALSE))*M260))</f>
        <v>-2.5047610666666666</v>
      </c>
      <c r="Y260" s="6" t="str">
        <f>VLOOKUP(R260,'In-NonTI'!$B$4:$F$7,5,FALSE)</f>
        <v>NSW1-SA1</v>
      </c>
      <c r="Z260" s="6" t="str">
        <f>IF(SUMIFS(U:U,Q:Q,Q260,Y:Y,Y260)&lt;=0,VLOOKUP(R260,'In-NonTI'!$B$4:$H$7,6,FALSE),VLOOKUP(R260,'In-NonTI'!$B$4:$H$7,7,FALSE))</f>
        <v>SA-NSW</v>
      </c>
    </row>
    <row r="261" spans="2:26">
      <c r="B261" s="1">
        <v>46261.298611111109</v>
      </c>
      <c r="C261">
        <v>86</v>
      </c>
      <c r="D261" t="s">
        <v>51</v>
      </c>
      <c r="E261">
        <v>277.02</v>
      </c>
      <c r="G261" s="1">
        <v>46261.225694444445</v>
      </c>
      <c r="H261">
        <v>65</v>
      </c>
      <c r="I261" t="s">
        <v>60</v>
      </c>
      <c r="J261">
        <v>154.41</v>
      </c>
      <c r="K261">
        <v>-65.319999999999993</v>
      </c>
      <c r="L261">
        <v>1.82</v>
      </c>
      <c r="M261" s="183">
        <f t="shared" ref="M261:M324" si="8">L261/12</f>
        <v>0.15166666666666667</v>
      </c>
      <c r="O261">
        <v>11658</v>
      </c>
      <c r="P261" s="5">
        <v>46261</v>
      </c>
      <c r="Q261">
        <v>65</v>
      </c>
      <c r="R261" t="s">
        <v>60</v>
      </c>
      <c r="S261">
        <v>6.9738552</v>
      </c>
      <c r="T261">
        <v>51.733055700000001</v>
      </c>
      <c r="U261" s="183">
        <f t="shared" ref="U261:U324" si="9">S261-T261</f>
        <v>-44.759200499999999</v>
      </c>
      <c r="V261" s="6" t="str">
        <f>VLOOKUP(R261,'In-NonTI'!B:C,2,FALSE)</f>
        <v>VIC1</v>
      </c>
      <c r="W261" s="177">
        <f>IF(U261=0,0,U261-(VLOOKUP(R261,'In-NonTI'!$J$4:$K$7,2,FALSE)*M261))</f>
        <v>-44.8502005</v>
      </c>
      <c r="X261" s="178">
        <f>IF(U261=0,0,-U261-((1-VLOOKUP(R261,'In-NonTI'!$J$4:$K$7,2,FALSE))*M261))</f>
        <v>44.698533833333329</v>
      </c>
      <c r="Y261" s="6" t="str">
        <f>VLOOKUP(R261,'In-NonTI'!$B$4:$F$7,5,FALSE)</f>
        <v>VIC1-NSW1</v>
      </c>
      <c r="Z261" s="6" t="str">
        <f>IF(SUMIFS(U:U,Q:Q,Q261,Y:Y,Y261)&lt;=0,VLOOKUP(R261,'In-NonTI'!$B$4:$H$7,6,FALSE),VLOOKUP(R261,'In-NonTI'!$B$4:$H$7,7,FALSE))</f>
        <v>VIC-NSW</v>
      </c>
    </row>
    <row r="262" spans="2:26">
      <c r="B262" s="1">
        <v>46261.302083333336</v>
      </c>
      <c r="C262">
        <v>87</v>
      </c>
      <c r="D262" t="s">
        <v>58</v>
      </c>
      <c r="E262">
        <v>-600</v>
      </c>
      <c r="G262" s="1">
        <v>46261.225694444445</v>
      </c>
      <c r="H262">
        <v>65</v>
      </c>
      <c r="I262" t="s">
        <v>54</v>
      </c>
      <c r="J262">
        <v>359.43</v>
      </c>
      <c r="K262">
        <v>609.39</v>
      </c>
      <c r="L262">
        <v>64.69</v>
      </c>
      <c r="M262" s="183">
        <f t="shared" si="8"/>
        <v>5.3908333333333331</v>
      </c>
      <c r="O262">
        <v>11658</v>
      </c>
      <c r="P262" s="5">
        <v>46261</v>
      </c>
      <c r="Q262">
        <v>65</v>
      </c>
      <c r="R262" t="s">
        <v>54</v>
      </c>
      <c r="S262">
        <v>0</v>
      </c>
      <c r="T262">
        <v>49.004018799999997</v>
      </c>
      <c r="U262" s="183">
        <f t="shared" si="9"/>
        <v>-49.004018799999997</v>
      </c>
      <c r="V262" s="6" t="str">
        <f>VLOOKUP(R262,'In-NonTI'!B:C,2,FALSE)</f>
        <v>VIC1</v>
      </c>
      <c r="W262" s="177">
        <f>IF(U262=0,0,U262-(VLOOKUP(R262,'In-NonTI'!$J$4:$K$7,2,FALSE)*M262))</f>
        <v>-51.537710466666667</v>
      </c>
      <c r="X262" s="178">
        <f>IF(U262=0,0,-U262-((1-VLOOKUP(R262,'In-NonTI'!$J$4:$K$7,2,FALSE))*M262))</f>
        <v>46.146877133333334</v>
      </c>
      <c r="Y262" s="6" t="str">
        <f>VLOOKUP(R262,'In-NonTI'!$B$4:$F$7,5,FALSE)</f>
        <v>V-SA</v>
      </c>
      <c r="Z262" s="6" t="str">
        <f>IF(SUMIFS(U:U,Q:Q,Q262,Y:Y,Y262)&lt;=0,VLOOKUP(R262,'In-NonTI'!$B$4:$H$7,6,FALSE),VLOOKUP(R262,'In-NonTI'!$B$4:$H$7,7,FALSE))</f>
        <v>VIC-SA</v>
      </c>
    </row>
    <row r="263" spans="2:26">
      <c r="B263" s="1">
        <v>46261.302083333336</v>
      </c>
      <c r="C263">
        <v>87</v>
      </c>
      <c r="D263" t="s">
        <v>52</v>
      </c>
      <c r="E263">
        <v>121.21</v>
      </c>
      <c r="G263" s="1">
        <v>46261.225694444445</v>
      </c>
      <c r="H263">
        <v>65</v>
      </c>
      <c r="I263" t="s">
        <v>50</v>
      </c>
      <c r="J263">
        <v>0</v>
      </c>
      <c r="K263">
        <v>80</v>
      </c>
      <c r="L263">
        <v>7.61</v>
      </c>
      <c r="M263" s="183">
        <f t="shared" si="8"/>
        <v>0.63416666666666666</v>
      </c>
      <c r="O263">
        <v>11658</v>
      </c>
      <c r="P263" s="5">
        <v>46261</v>
      </c>
      <c r="Q263">
        <v>65</v>
      </c>
      <c r="R263" t="s">
        <v>50</v>
      </c>
      <c r="S263">
        <v>4.5670580999999997</v>
      </c>
      <c r="T263">
        <v>0</v>
      </c>
      <c r="U263" s="183">
        <f t="shared" si="9"/>
        <v>4.5670580999999997</v>
      </c>
      <c r="V263" s="6" t="str">
        <f>VLOOKUP(R263,'In-NonTI'!B:C,2,FALSE)</f>
        <v>VIC1</v>
      </c>
      <c r="W263" s="177">
        <f>IF(U263=0,0,U263-(VLOOKUP(R263,'In-NonTI'!$J$4:$K$7,2,FALSE)*M263))</f>
        <v>4.0026497666666661</v>
      </c>
      <c r="X263" s="178">
        <f>IF(U263=0,0,-U263-((1-VLOOKUP(R263,'In-NonTI'!$J$4:$K$7,2,FALSE))*M263))</f>
        <v>-4.6368164333333333</v>
      </c>
      <c r="Y263" s="6" t="str">
        <f>VLOOKUP(R263,'In-NonTI'!$B$4:$F$7,5,FALSE)</f>
        <v>V-SA</v>
      </c>
      <c r="Z263" s="6" t="str">
        <f>IF(SUMIFS(U:U,Q:Q,Q263,Y:Y,Y263)&lt;=0,VLOOKUP(R263,'In-NonTI'!$B$4:$H$7,6,FALSE),VLOOKUP(R263,'In-NonTI'!$B$4:$H$7,7,FALSE))</f>
        <v>VIC-SA</v>
      </c>
    </row>
    <row r="264" spans="2:26">
      <c r="B264" s="1">
        <v>46261.302083333336</v>
      </c>
      <c r="C264">
        <v>87</v>
      </c>
      <c r="D264" t="s">
        <v>51</v>
      </c>
      <c r="E264">
        <v>382.89</v>
      </c>
      <c r="G264" s="1">
        <v>46261.229166666664</v>
      </c>
      <c r="H264">
        <v>66</v>
      </c>
      <c r="I264" t="s">
        <v>57</v>
      </c>
      <c r="J264">
        <v>-26.23</v>
      </c>
      <c r="K264">
        <v>53.94</v>
      </c>
      <c r="L264">
        <v>6.97</v>
      </c>
      <c r="M264" s="183">
        <f t="shared" si="8"/>
        <v>0.58083333333333331</v>
      </c>
      <c r="O264">
        <v>11658</v>
      </c>
      <c r="P264" s="5">
        <v>46261</v>
      </c>
      <c r="Q264">
        <v>66</v>
      </c>
      <c r="R264" t="s">
        <v>57</v>
      </c>
      <c r="S264">
        <v>2.3811656000000001</v>
      </c>
      <c r="T264">
        <v>0</v>
      </c>
      <c r="U264" s="183">
        <f t="shared" si="9"/>
        <v>2.3811656000000001</v>
      </c>
      <c r="V264" s="6" t="str">
        <f>VLOOKUP(R264,'In-NonTI'!B:C,2,FALSE)</f>
        <v>NSW1</v>
      </c>
      <c r="W264" s="177">
        <f>IF(U264=0,0,U264-(VLOOKUP(R264,'In-NonTI'!$J$4:$K$7,2,FALSE)*M264))</f>
        <v>2.1197906</v>
      </c>
      <c r="X264" s="178">
        <f>IF(U264=0,0,-U264-((1-VLOOKUP(R264,'In-NonTI'!$J$4:$K$7,2,FALSE))*M264))</f>
        <v>-2.7006239333333335</v>
      </c>
      <c r="Y264" s="6" t="str">
        <f>VLOOKUP(R264,'In-NonTI'!$B$4:$F$7,5,FALSE)</f>
        <v>NSW1-SA1</v>
      </c>
      <c r="Z264" s="6" t="str">
        <f>IF(SUMIFS(U:U,Q:Q,Q264,Y:Y,Y264)&lt;=0,VLOOKUP(R264,'In-NonTI'!$B$4:$H$7,6,FALSE),VLOOKUP(R264,'In-NonTI'!$B$4:$H$7,7,FALSE))</f>
        <v>SA-NSW</v>
      </c>
    </row>
    <row r="265" spans="2:26">
      <c r="B265" s="1">
        <v>46261.305555555555</v>
      </c>
      <c r="C265">
        <v>88</v>
      </c>
      <c r="D265" t="s">
        <v>58</v>
      </c>
      <c r="E265">
        <v>-600</v>
      </c>
      <c r="G265" s="1">
        <v>46261.229166666664</v>
      </c>
      <c r="H265">
        <v>66</v>
      </c>
      <c r="I265" t="s">
        <v>60</v>
      </c>
      <c r="J265">
        <v>237.36</v>
      </c>
      <c r="K265">
        <v>-24.28</v>
      </c>
      <c r="L265">
        <v>0.63</v>
      </c>
      <c r="M265" s="183">
        <f t="shared" si="8"/>
        <v>5.2499999999999998E-2</v>
      </c>
      <c r="O265">
        <v>11658</v>
      </c>
      <c r="P265" s="5">
        <v>46261</v>
      </c>
      <c r="Q265">
        <v>66</v>
      </c>
      <c r="R265" t="s">
        <v>60</v>
      </c>
      <c r="S265">
        <v>6.9477687000000001</v>
      </c>
      <c r="T265">
        <v>57.487130499999999</v>
      </c>
      <c r="U265" s="183">
        <f t="shared" si="9"/>
        <v>-50.539361800000002</v>
      </c>
      <c r="V265" s="6" t="str">
        <f>VLOOKUP(R265,'In-NonTI'!B:C,2,FALSE)</f>
        <v>VIC1</v>
      </c>
      <c r="W265" s="177">
        <f>IF(U265=0,0,U265-(VLOOKUP(R265,'In-NonTI'!$J$4:$K$7,2,FALSE)*M265))</f>
        <v>-50.570861800000003</v>
      </c>
      <c r="X265" s="178">
        <f>IF(U265=0,0,-U265-((1-VLOOKUP(R265,'In-NonTI'!$J$4:$K$7,2,FALSE))*M265))</f>
        <v>50.518361800000001</v>
      </c>
      <c r="Y265" s="6" t="str">
        <f>VLOOKUP(R265,'In-NonTI'!$B$4:$F$7,5,FALSE)</f>
        <v>VIC1-NSW1</v>
      </c>
      <c r="Z265" s="6" t="str">
        <f>IF(SUMIFS(U:U,Q:Q,Q265,Y:Y,Y265)&lt;=0,VLOOKUP(R265,'In-NonTI'!$B$4:$H$7,6,FALSE),VLOOKUP(R265,'In-NonTI'!$B$4:$H$7,7,FALSE))</f>
        <v>VIC-NSW</v>
      </c>
    </row>
    <row r="266" spans="2:26">
      <c r="B266" s="1">
        <v>46261.305555555555</v>
      </c>
      <c r="C266">
        <v>88</v>
      </c>
      <c r="D266" t="s">
        <v>52</v>
      </c>
      <c r="E266">
        <v>92.31</v>
      </c>
      <c r="G266" s="1">
        <v>46261.229166666664</v>
      </c>
      <c r="H266">
        <v>66</v>
      </c>
      <c r="I266" t="s">
        <v>54</v>
      </c>
      <c r="J266">
        <v>344.91</v>
      </c>
      <c r="K266">
        <v>634.72</v>
      </c>
      <c r="L266">
        <v>69.16</v>
      </c>
      <c r="M266" s="183">
        <f t="shared" si="8"/>
        <v>5.7633333333333328</v>
      </c>
      <c r="O266">
        <v>11658</v>
      </c>
      <c r="P266" s="5">
        <v>46261</v>
      </c>
      <c r="Q266">
        <v>66</v>
      </c>
      <c r="R266" t="s">
        <v>54</v>
      </c>
      <c r="S266">
        <v>0</v>
      </c>
      <c r="T266">
        <v>48.272804800000003</v>
      </c>
      <c r="U266" s="183">
        <f t="shared" si="9"/>
        <v>-48.272804800000003</v>
      </c>
      <c r="V266" s="6" t="str">
        <f>VLOOKUP(R266,'In-NonTI'!B:C,2,FALSE)</f>
        <v>VIC1</v>
      </c>
      <c r="W266" s="177">
        <f>IF(U266=0,0,U266-(VLOOKUP(R266,'In-NonTI'!$J$4:$K$7,2,FALSE)*M266))</f>
        <v>-50.981571466666672</v>
      </c>
      <c r="X266" s="178">
        <f>IF(U266=0,0,-U266-((1-VLOOKUP(R266,'In-NonTI'!$J$4:$K$7,2,FALSE))*M266))</f>
        <v>45.218238133333337</v>
      </c>
      <c r="Y266" s="6" t="str">
        <f>VLOOKUP(R266,'In-NonTI'!$B$4:$F$7,5,FALSE)</f>
        <v>V-SA</v>
      </c>
      <c r="Z266" s="6" t="str">
        <f>IF(SUMIFS(U:U,Q:Q,Q266,Y:Y,Y266)&lt;=0,VLOOKUP(R266,'In-NonTI'!$B$4:$H$7,6,FALSE),VLOOKUP(R266,'In-NonTI'!$B$4:$H$7,7,FALSE))</f>
        <v>VIC-SA</v>
      </c>
    </row>
    <row r="267" spans="2:26">
      <c r="B267" s="1">
        <v>46261.305555555555</v>
      </c>
      <c r="C267">
        <v>88</v>
      </c>
      <c r="D267" t="s">
        <v>51</v>
      </c>
      <c r="E267">
        <v>360.07</v>
      </c>
      <c r="G267" s="1">
        <v>46261.229166666664</v>
      </c>
      <c r="H267">
        <v>66</v>
      </c>
      <c r="I267" t="s">
        <v>50</v>
      </c>
      <c r="J267">
        <v>0</v>
      </c>
      <c r="K267">
        <v>15.86</v>
      </c>
      <c r="L267">
        <v>0</v>
      </c>
      <c r="M267" s="183">
        <f t="shared" si="8"/>
        <v>0</v>
      </c>
      <c r="O267">
        <v>11658</v>
      </c>
      <c r="P267" s="5">
        <v>46261</v>
      </c>
      <c r="Q267">
        <v>66</v>
      </c>
      <c r="R267" t="s">
        <v>50</v>
      </c>
      <c r="S267">
        <v>4.8791443000000001</v>
      </c>
      <c r="T267">
        <v>0</v>
      </c>
      <c r="U267" s="183">
        <f t="shared" si="9"/>
        <v>4.8791443000000001</v>
      </c>
      <c r="V267" s="6" t="str">
        <f>VLOOKUP(R267,'In-NonTI'!B:C,2,FALSE)</f>
        <v>VIC1</v>
      </c>
      <c r="W267" s="177">
        <f>IF(U267=0,0,U267-(VLOOKUP(R267,'In-NonTI'!$J$4:$K$7,2,FALSE)*M267))</f>
        <v>4.8791443000000001</v>
      </c>
      <c r="X267" s="178">
        <f>IF(U267=0,0,-U267-((1-VLOOKUP(R267,'In-NonTI'!$J$4:$K$7,2,FALSE))*M267))</f>
        <v>-4.8791443000000001</v>
      </c>
      <c r="Y267" s="6" t="str">
        <f>VLOOKUP(R267,'In-NonTI'!$B$4:$F$7,5,FALSE)</f>
        <v>V-SA</v>
      </c>
      <c r="Z267" s="6" t="str">
        <f>IF(SUMIFS(U:U,Q:Q,Q267,Y:Y,Y267)&lt;=0,VLOOKUP(R267,'In-NonTI'!$B$4:$H$7,6,FALSE),VLOOKUP(R267,'In-NonTI'!$B$4:$H$7,7,FALSE))</f>
        <v>VIC-SA</v>
      </c>
    </row>
    <row r="268" spans="2:26">
      <c r="B268" s="1">
        <v>46261.309027777781</v>
      </c>
      <c r="C268">
        <v>89</v>
      </c>
      <c r="D268" t="s">
        <v>58</v>
      </c>
      <c r="E268">
        <v>-600</v>
      </c>
      <c r="G268" s="1">
        <v>46261.232638888891</v>
      </c>
      <c r="H268">
        <v>67</v>
      </c>
      <c r="I268" t="s">
        <v>57</v>
      </c>
      <c r="J268">
        <v>-29.11</v>
      </c>
      <c r="K268">
        <v>49.61</v>
      </c>
      <c r="L268">
        <v>6.37</v>
      </c>
      <c r="M268" s="183">
        <f t="shared" si="8"/>
        <v>0.53083333333333338</v>
      </c>
      <c r="O268">
        <v>11658</v>
      </c>
      <c r="P268" s="5">
        <v>46261</v>
      </c>
      <c r="Q268">
        <v>67</v>
      </c>
      <c r="R268" t="s">
        <v>57</v>
      </c>
      <c r="S268">
        <v>3.4587623999999999</v>
      </c>
      <c r="T268">
        <v>0</v>
      </c>
      <c r="U268" s="183">
        <f t="shared" si="9"/>
        <v>3.4587623999999999</v>
      </c>
      <c r="V268" s="6" t="str">
        <f>VLOOKUP(R268,'In-NonTI'!B:C,2,FALSE)</f>
        <v>NSW1</v>
      </c>
      <c r="W268" s="177">
        <f>IF(U268=0,0,U268-(VLOOKUP(R268,'In-NonTI'!$J$4:$K$7,2,FALSE)*M268))</f>
        <v>3.2198873999999997</v>
      </c>
      <c r="X268" s="178">
        <f>IF(U268=0,0,-U268-((1-VLOOKUP(R268,'In-NonTI'!$J$4:$K$7,2,FALSE))*M268))</f>
        <v>-3.7507207333333334</v>
      </c>
      <c r="Y268" s="6" t="str">
        <f>VLOOKUP(R268,'In-NonTI'!$B$4:$F$7,5,FALSE)</f>
        <v>NSW1-SA1</v>
      </c>
      <c r="Z268" s="6" t="str">
        <f>IF(SUMIFS(U:U,Q:Q,Q268,Y:Y,Y268)&lt;=0,VLOOKUP(R268,'In-NonTI'!$B$4:$H$7,6,FALSE),VLOOKUP(R268,'In-NonTI'!$B$4:$H$7,7,FALSE))</f>
        <v>SA-NSW</v>
      </c>
    </row>
    <row r="269" spans="2:26">
      <c r="B269" s="1">
        <v>46261.309027777781</v>
      </c>
      <c r="C269">
        <v>89</v>
      </c>
      <c r="D269" t="s">
        <v>52</v>
      </c>
      <c r="E269">
        <v>93.04</v>
      </c>
      <c r="G269" s="1">
        <v>46261.232638888891</v>
      </c>
      <c r="H269">
        <v>67</v>
      </c>
      <c r="I269" t="s">
        <v>60</v>
      </c>
      <c r="J269">
        <v>224.5</v>
      </c>
      <c r="K269">
        <v>-33.15</v>
      </c>
      <c r="L269">
        <v>0.85</v>
      </c>
      <c r="M269" s="183">
        <f t="shared" si="8"/>
        <v>7.0833333333333331E-2</v>
      </c>
      <c r="O269">
        <v>11658</v>
      </c>
      <c r="P269" s="5">
        <v>46261</v>
      </c>
      <c r="Q269">
        <v>67</v>
      </c>
      <c r="R269" t="s">
        <v>60</v>
      </c>
      <c r="S269">
        <v>6.9975367999999998</v>
      </c>
      <c r="T269">
        <v>58.858024299999997</v>
      </c>
      <c r="U269" s="183">
        <f t="shared" si="9"/>
        <v>-51.860487499999998</v>
      </c>
      <c r="V269" s="6" t="str">
        <f>VLOOKUP(R269,'In-NonTI'!B:C,2,FALSE)</f>
        <v>VIC1</v>
      </c>
      <c r="W269" s="177">
        <f>IF(U269=0,0,U269-(VLOOKUP(R269,'In-NonTI'!$J$4:$K$7,2,FALSE)*M269))</f>
        <v>-51.902987499999995</v>
      </c>
      <c r="X269" s="178">
        <f>IF(U269=0,0,-U269-((1-VLOOKUP(R269,'In-NonTI'!$J$4:$K$7,2,FALSE))*M269))</f>
        <v>51.832154166666662</v>
      </c>
      <c r="Y269" s="6" t="str">
        <f>VLOOKUP(R269,'In-NonTI'!$B$4:$F$7,5,FALSE)</f>
        <v>VIC1-NSW1</v>
      </c>
      <c r="Z269" s="6" t="str">
        <f>IF(SUMIFS(U:U,Q:Q,Q269,Y:Y,Y269)&lt;=0,VLOOKUP(R269,'In-NonTI'!$B$4:$H$7,6,FALSE),VLOOKUP(R269,'In-NonTI'!$B$4:$H$7,7,FALSE))</f>
        <v>VIC-NSW</v>
      </c>
    </row>
    <row r="270" spans="2:26">
      <c r="B270" s="1">
        <v>46261.309027777781</v>
      </c>
      <c r="C270">
        <v>89</v>
      </c>
      <c r="D270" t="s">
        <v>51</v>
      </c>
      <c r="E270">
        <v>360.07</v>
      </c>
      <c r="G270" s="1">
        <v>46261.232638888891</v>
      </c>
      <c r="H270">
        <v>67</v>
      </c>
      <c r="I270" t="s">
        <v>54</v>
      </c>
      <c r="J270">
        <v>350.5</v>
      </c>
      <c r="K270">
        <v>617.17999999999995</v>
      </c>
      <c r="L270">
        <v>65.849999999999994</v>
      </c>
      <c r="M270" s="183">
        <f t="shared" si="8"/>
        <v>5.4874999999999998</v>
      </c>
      <c r="O270">
        <v>11658</v>
      </c>
      <c r="P270" s="5">
        <v>46261</v>
      </c>
      <c r="Q270">
        <v>67</v>
      </c>
      <c r="R270" t="s">
        <v>54</v>
      </c>
      <c r="S270">
        <v>0</v>
      </c>
      <c r="T270">
        <v>48.163434299999999</v>
      </c>
      <c r="U270" s="183">
        <f t="shared" si="9"/>
        <v>-48.163434299999999</v>
      </c>
      <c r="V270" s="6" t="str">
        <f>VLOOKUP(R270,'In-NonTI'!B:C,2,FALSE)</f>
        <v>VIC1</v>
      </c>
      <c r="W270" s="177">
        <f>IF(U270=0,0,U270-(VLOOKUP(R270,'In-NonTI'!$J$4:$K$7,2,FALSE)*M270))</f>
        <v>-50.742559299999996</v>
      </c>
      <c r="X270" s="178">
        <f>IF(U270=0,0,-U270-((1-VLOOKUP(R270,'In-NonTI'!$J$4:$K$7,2,FALSE))*M270))</f>
        <v>45.255059299999999</v>
      </c>
      <c r="Y270" s="6" t="str">
        <f>VLOOKUP(R270,'In-NonTI'!$B$4:$F$7,5,FALSE)</f>
        <v>V-SA</v>
      </c>
      <c r="Z270" s="6" t="str">
        <f>IF(SUMIFS(U:U,Q:Q,Q270,Y:Y,Y270)&lt;=0,VLOOKUP(R270,'In-NonTI'!$B$4:$H$7,6,FALSE),VLOOKUP(R270,'In-NonTI'!$B$4:$H$7,7,FALSE))</f>
        <v>VIC-SA</v>
      </c>
    </row>
    <row r="271" spans="2:26">
      <c r="B271" s="1">
        <v>46261.3125</v>
      </c>
      <c r="C271">
        <v>90</v>
      </c>
      <c r="D271" t="s">
        <v>58</v>
      </c>
      <c r="E271">
        <v>-600</v>
      </c>
      <c r="G271" s="1">
        <v>46261.232638888891</v>
      </c>
      <c r="H271">
        <v>67</v>
      </c>
      <c r="I271" t="s">
        <v>50</v>
      </c>
      <c r="J271">
        <v>0</v>
      </c>
      <c r="K271">
        <v>67.98</v>
      </c>
      <c r="L271">
        <v>5.26</v>
      </c>
      <c r="M271" s="183">
        <f t="shared" si="8"/>
        <v>0.4383333333333333</v>
      </c>
      <c r="O271">
        <v>11658</v>
      </c>
      <c r="P271" s="5">
        <v>46261</v>
      </c>
      <c r="Q271">
        <v>67</v>
      </c>
      <c r="R271" t="s">
        <v>50</v>
      </c>
      <c r="S271">
        <v>5.0489324</v>
      </c>
      <c r="T271">
        <v>0</v>
      </c>
      <c r="U271" s="183">
        <f t="shared" si="9"/>
        <v>5.0489324</v>
      </c>
      <c r="V271" s="6" t="str">
        <f>VLOOKUP(R271,'In-NonTI'!B:C,2,FALSE)</f>
        <v>VIC1</v>
      </c>
      <c r="W271" s="177">
        <f>IF(U271=0,0,U271-(VLOOKUP(R271,'In-NonTI'!$J$4:$K$7,2,FALSE)*M271))</f>
        <v>4.6588157333333333</v>
      </c>
      <c r="X271" s="178">
        <f>IF(U271=0,0,-U271-((1-VLOOKUP(R271,'In-NonTI'!$J$4:$K$7,2,FALSE))*M271))</f>
        <v>-5.0971490666666668</v>
      </c>
      <c r="Y271" s="6" t="str">
        <f>VLOOKUP(R271,'In-NonTI'!$B$4:$F$7,5,FALSE)</f>
        <v>V-SA</v>
      </c>
      <c r="Z271" s="6" t="str">
        <f>IF(SUMIFS(U:U,Q:Q,Q271,Y:Y,Y271)&lt;=0,VLOOKUP(R271,'In-NonTI'!$B$4:$H$7,6,FALSE),VLOOKUP(R271,'In-NonTI'!$B$4:$H$7,7,FALSE))</f>
        <v>VIC-SA</v>
      </c>
    </row>
    <row r="272" spans="2:26">
      <c r="B272" s="1">
        <v>46261.3125</v>
      </c>
      <c r="C272">
        <v>90</v>
      </c>
      <c r="D272" t="s">
        <v>52</v>
      </c>
      <c r="E272">
        <v>115.97</v>
      </c>
      <c r="G272" s="1">
        <v>46261.236111111109</v>
      </c>
      <c r="H272">
        <v>68</v>
      </c>
      <c r="I272" t="s">
        <v>57</v>
      </c>
      <c r="J272">
        <v>-51.13</v>
      </c>
      <c r="K272">
        <v>61.96</v>
      </c>
      <c r="L272">
        <v>8.26</v>
      </c>
      <c r="M272" s="183">
        <f t="shared" si="8"/>
        <v>0.68833333333333335</v>
      </c>
      <c r="O272">
        <v>11658</v>
      </c>
      <c r="P272" s="5">
        <v>46261</v>
      </c>
      <c r="Q272">
        <v>68</v>
      </c>
      <c r="R272" t="s">
        <v>57</v>
      </c>
      <c r="S272">
        <v>5.3510508000000003</v>
      </c>
      <c r="T272">
        <v>0</v>
      </c>
      <c r="U272" s="183">
        <f t="shared" si="9"/>
        <v>5.3510508000000003</v>
      </c>
      <c r="V272" s="6" t="str">
        <f>VLOOKUP(R272,'In-NonTI'!B:C,2,FALSE)</f>
        <v>NSW1</v>
      </c>
      <c r="W272" s="177">
        <f>IF(U272=0,0,U272-(VLOOKUP(R272,'In-NonTI'!$J$4:$K$7,2,FALSE)*M272))</f>
        <v>5.0413008000000001</v>
      </c>
      <c r="X272" s="178">
        <f>IF(U272=0,0,-U272-((1-VLOOKUP(R272,'In-NonTI'!$J$4:$K$7,2,FALSE))*M272))</f>
        <v>-5.7296341333333336</v>
      </c>
      <c r="Y272" s="6" t="str">
        <f>VLOOKUP(R272,'In-NonTI'!$B$4:$F$7,5,FALSE)</f>
        <v>NSW1-SA1</v>
      </c>
      <c r="Z272" s="6" t="str">
        <f>IF(SUMIFS(U:U,Q:Q,Q272,Y:Y,Y272)&lt;=0,VLOOKUP(R272,'In-NonTI'!$B$4:$H$7,6,FALSE),VLOOKUP(R272,'In-NonTI'!$B$4:$H$7,7,FALSE))</f>
        <v>SA-NSW</v>
      </c>
    </row>
    <row r="273" spans="2:26">
      <c r="B273" s="1">
        <v>46261.3125</v>
      </c>
      <c r="C273">
        <v>90</v>
      </c>
      <c r="D273" t="s">
        <v>51</v>
      </c>
      <c r="E273">
        <v>384.99</v>
      </c>
      <c r="G273" s="1">
        <v>46261.236111111109</v>
      </c>
      <c r="H273">
        <v>68</v>
      </c>
      <c r="I273" t="s">
        <v>60</v>
      </c>
      <c r="J273">
        <v>364.54</v>
      </c>
      <c r="K273">
        <v>-15.89</v>
      </c>
      <c r="L273">
        <v>0.42</v>
      </c>
      <c r="M273" s="183">
        <f t="shared" si="8"/>
        <v>3.4999999999999996E-2</v>
      </c>
      <c r="O273">
        <v>11658</v>
      </c>
      <c r="P273" s="5">
        <v>46261</v>
      </c>
      <c r="Q273">
        <v>68</v>
      </c>
      <c r="R273" t="s">
        <v>60</v>
      </c>
      <c r="S273">
        <v>7.8129982</v>
      </c>
      <c r="T273">
        <v>55.911675500000001</v>
      </c>
      <c r="U273" s="183">
        <f t="shared" si="9"/>
        <v>-48.098677299999999</v>
      </c>
      <c r="V273" s="6" t="str">
        <f>VLOOKUP(R273,'In-NonTI'!B:C,2,FALSE)</f>
        <v>VIC1</v>
      </c>
      <c r="W273" s="177">
        <f>IF(U273=0,0,U273-(VLOOKUP(R273,'In-NonTI'!$J$4:$K$7,2,FALSE)*M273))</f>
        <v>-48.119677299999999</v>
      </c>
      <c r="X273" s="178">
        <f>IF(U273=0,0,-U273-((1-VLOOKUP(R273,'In-NonTI'!$J$4:$K$7,2,FALSE))*M273))</f>
        <v>48.084677299999996</v>
      </c>
      <c r="Y273" s="6" t="str">
        <f>VLOOKUP(R273,'In-NonTI'!$B$4:$F$7,5,FALSE)</f>
        <v>VIC1-NSW1</v>
      </c>
      <c r="Z273" s="6" t="str">
        <f>IF(SUMIFS(U:U,Q:Q,Q273,Y:Y,Y273)&lt;=0,VLOOKUP(R273,'In-NonTI'!$B$4:$H$7,6,FALSE),VLOOKUP(R273,'In-NonTI'!$B$4:$H$7,7,FALSE))</f>
        <v>VIC-NSW</v>
      </c>
    </row>
    <row r="274" spans="2:26">
      <c r="B274" s="1">
        <v>46261.315972222219</v>
      </c>
      <c r="C274">
        <v>91</v>
      </c>
      <c r="D274" t="s">
        <v>58</v>
      </c>
      <c r="E274">
        <v>-600</v>
      </c>
      <c r="G274" s="1">
        <v>46261.236111111109</v>
      </c>
      <c r="H274">
        <v>68</v>
      </c>
      <c r="I274" t="s">
        <v>54</v>
      </c>
      <c r="J274">
        <v>302.5</v>
      </c>
      <c r="K274">
        <v>667.94</v>
      </c>
      <c r="L274">
        <v>74.91</v>
      </c>
      <c r="M274" s="183">
        <f t="shared" si="8"/>
        <v>6.2424999999999997</v>
      </c>
      <c r="O274">
        <v>11658</v>
      </c>
      <c r="P274" s="5">
        <v>46261</v>
      </c>
      <c r="Q274">
        <v>68</v>
      </c>
      <c r="R274" t="s">
        <v>54</v>
      </c>
      <c r="S274">
        <v>0</v>
      </c>
      <c r="T274">
        <v>52.282620199999997</v>
      </c>
      <c r="U274" s="183">
        <f t="shared" si="9"/>
        <v>-52.282620199999997</v>
      </c>
      <c r="V274" s="6" t="str">
        <f>VLOOKUP(R274,'In-NonTI'!B:C,2,FALSE)</f>
        <v>VIC1</v>
      </c>
      <c r="W274" s="177">
        <f>IF(U274=0,0,U274-(VLOOKUP(R274,'In-NonTI'!$J$4:$K$7,2,FALSE)*M274))</f>
        <v>-55.216595199999993</v>
      </c>
      <c r="X274" s="178">
        <f>IF(U274=0,0,-U274-((1-VLOOKUP(R274,'In-NonTI'!$J$4:$K$7,2,FALSE))*M274))</f>
        <v>48.974095199999994</v>
      </c>
      <c r="Y274" s="6" t="str">
        <f>VLOOKUP(R274,'In-NonTI'!$B$4:$F$7,5,FALSE)</f>
        <v>V-SA</v>
      </c>
      <c r="Z274" s="6" t="str">
        <f>IF(SUMIFS(U:U,Q:Q,Q274,Y:Y,Y274)&lt;=0,VLOOKUP(R274,'In-NonTI'!$B$4:$H$7,6,FALSE),VLOOKUP(R274,'In-NonTI'!$B$4:$H$7,7,FALSE))</f>
        <v>VIC-SA</v>
      </c>
    </row>
    <row r="275" spans="2:26">
      <c r="B275" s="1">
        <v>46261.315972222219</v>
      </c>
      <c r="C275">
        <v>91</v>
      </c>
      <c r="D275" t="s">
        <v>52</v>
      </c>
      <c r="E275">
        <v>91.85</v>
      </c>
      <c r="G275" s="1">
        <v>46261.236111111109</v>
      </c>
      <c r="H275">
        <v>68</v>
      </c>
      <c r="I275" t="s">
        <v>50</v>
      </c>
      <c r="J275">
        <v>0</v>
      </c>
      <c r="K275">
        <v>-9</v>
      </c>
      <c r="L275">
        <v>0.35</v>
      </c>
      <c r="M275" s="183">
        <f t="shared" si="8"/>
        <v>2.9166666666666664E-2</v>
      </c>
      <c r="O275">
        <v>11658</v>
      </c>
      <c r="P275" s="5">
        <v>46261</v>
      </c>
      <c r="Q275">
        <v>68</v>
      </c>
      <c r="R275" t="s">
        <v>50</v>
      </c>
      <c r="S275">
        <v>4.972874</v>
      </c>
      <c r="T275">
        <v>0</v>
      </c>
      <c r="U275" s="183">
        <f t="shared" si="9"/>
        <v>4.972874</v>
      </c>
      <c r="V275" s="6" t="str">
        <f>VLOOKUP(R275,'In-NonTI'!B:C,2,FALSE)</f>
        <v>VIC1</v>
      </c>
      <c r="W275" s="177">
        <f>IF(U275=0,0,U275-(VLOOKUP(R275,'In-NonTI'!$J$4:$K$7,2,FALSE)*M275))</f>
        <v>4.9469156666666665</v>
      </c>
      <c r="X275" s="178">
        <f>IF(U275=0,0,-U275-((1-VLOOKUP(R275,'In-NonTI'!$J$4:$K$7,2,FALSE))*M275))</f>
        <v>-4.9760823333333333</v>
      </c>
      <c r="Y275" s="6" t="str">
        <f>VLOOKUP(R275,'In-NonTI'!$B$4:$F$7,5,FALSE)</f>
        <v>V-SA</v>
      </c>
      <c r="Z275" s="6" t="str">
        <f>IF(SUMIFS(U:U,Q:Q,Q275,Y:Y,Y275)&lt;=0,VLOOKUP(R275,'In-NonTI'!$B$4:$H$7,6,FALSE),VLOOKUP(R275,'In-NonTI'!$B$4:$H$7,7,FALSE))</f>
        <v>VIC-SA</v>
      </c>
    </row>
    <row r="276" spans="2:26">
      <c r="B276" s="1">
        <v>46261.315972222219</v>
      </c>
      <c r="C276">
        <v>91</v>
      </c>
      <c r="D276" t="s">
        <v>51</v>
      </c>
      <c r="E276">
        <v>360.07</v>
      </c>
      <c r="G276" s="1">
        <v>46261.239583333336</v>
      </c>
      <c r="H276">
        <v>69</v>
      </c>
      <c r="I276" t="s">
        <v>57</v>
      </c>
      <c r="J276">
        <v>-58.15</v>
      </c>
      <c r="K276">
        <v>64.55</v>
      </c>
      <c r="L276">
        <v>8.73</v>
      </c>
      <c r="M276" s="183">
        <f t="shared" si="8"/>
        <v>0.72750000000000004</v>
      </c>
      <c r="O276">
        <v>11658</v>
      </c>
      <c r="P276" s="5">
        <v>46261</v>
      </c>
      <c r="Q276">
        <v>69</v>
      </c>
      <c r="R276" t="s">
        <v>57</v>
      </c>
      <c r="S276">
        <v>6.5211943999999997</v>
      </c>
      <c r="T276">
        <v>0</v>
      </c>
      <c r="U276" s="183">
        <f t="shared" si="9"/>
        <v>6.5211943999999997</v>
      </c>
      <c r="V276" s="6" t="str">
        <f>VLOOKUP(R276,'In-NonTI'!B:C,2,FALSE)</f>
        <v>NSW1</v>
      </c>
      <c r="W276" s="177">
        <f>IF(U276=0,0,U276-(VLOOKUP(R276,'In-NonTI'!$J$4:$K$7,2,FALSE)*M276))</f>
        <v>6.1938193999999998</v>
      </c>
      <c r="X276" s="178">
        <f>IF(U276=0,0,-U276-((1-VLOOKUP(R276,'In-NonTI'!$J$4:$K$7,2,FALSE))*M276))</f>
        <v>-6.9213193999999998</v>
      </c>
      <c r="Y276" s="6" t="str">
        <f>VLOOKUP(R276,'In-NonTI'!$B$4:$F$7,5,FALSE)</f>
        <v>NSW1-SA1</v>
      </c>
      <c r="Z276" s="6" t="str">
        <f>IF(SUMIFS(U:U,Q:Q,Q276,Y:Y,Y276)&lt;=0,VLOOKUP(R276,'In-NonTI'!$B$4:$H$7,6,FALSE),VLOOKUP(R276,'In-NonTI'!$B$4:$H$7,7,FALSE))</f>
        <v>SA-NSW</v>
      </c>
    </row>
    <row r="277" spans="2:26">
      <c r="B277" s="1">
        <v>46261.319444444445</v>
      </c>
      <c r="C277">
        <v>92</v>
      </c>
      <c r="D277" t="s">
        <v>58</v>
      </c>
      <c r="E277">
        <v>-600</v>
      </c>
      <c r="G277" s="1">
        <v>46261.239583333336</v>
      </c>
      <c r="H277">
        <v>69</v>
      </c>
      <c r="I277" t="s">
        <v>60</v>
      </c>
      <c r="J277">
        <v>275.95999999999998</v>
      </c>
      <c r="K277">
        <v>-3.51</v>
      </c>
      <c r="L277">
        <v>0.1</v>
      </c>
      <c r="M277" s="183">
        <f t="shared" si="8"/>
        <v>8.3333333333333332E-3</v>
      </c>
      <c r="O277">
        <v>11658</v>
      </c>
      <c r="P277" s="5">
        <v>46261</v>
      </c>
      <c r="Q277">
        <v>69</v>
      </c>
      <c r="R277" t="s">
        <v>60</v>
      </c>
      <c r="S277">
        <v>6.3120681000000003</v>
      </c>
      <c r="T277">
        <v>63.240492699999997</v>
      </c>
      <c r="U277" s="183">
        <f t="shared" si="9"/>
        <v>-56.9284246</v>
      </c>
      <c r="V277" s="6" t="str">
        <f>VLOOKUP(R277,'In-NonTI'!B:C,2,FALSE)</f>
        <v>VIC1</v>
      </c>
      <c r="W277" s="177">
        <f>IF(U277=0,0,U277-(VLOOKUP(R277,'In-NonTI'!$J$4:$K$7,2,FALSE)*M277))</f>
        <v>-56.933424600000002</v>
      </c>
      <c r="X277" s="178">
        <f>IF(U277=0,0,-U277-((1-VLOOKUP(R277,'In-NonTI'!$J$4:$K$7,2,FALSE))*M277))</f>
        <v>56.925091266666669</v>
      </c>
      <c r="Y277" s="6" t="str">
        <f>VLOOKUP(R277,'In-NonTI'!$B$4:$F$7,5,FALSE)</f>
        <v>VIC1-NSW1</v>
      </c>
      <c r="Z277" s="6" t="str">
        <f>IF(SUMIFS(U:U,Q:Q,Q277,Y:Y,Y277)&lt;=0,VLOOKUP(R277,'In-NonTI'!$B$4:$H$7,6,FALSE),VLOOKUP(R277,'In-NonTI'!$B$4:$H$7,7,FALSE))</f>
        <v>VIC-NSW</v>
      </c>
    </row>
    <row r="278" spans="2:26">
      <c r="B278" s="1">
        <v>46261.319444444445</v>
      </c>
      <c r="C278">
        <v>92</v>
      </c>
      <c r="D278" t="s">
        <v>52</v>
      </c>
      <c r="E278">
        <v>15.99</v>
      </c>
      <c r="G278" s="1">
        <v>46261.239583333336</v>
      </c>
      <c r="H278">
        <v>69</v>
      </c>
      <c r="I278" t="s">
        <v>54</v>
      </c>
      <c r="J278">
        <v>281.29000000000002</v>
      </c>
      <c r="K278">
        <v>679.44</v>
      </c>
      <c r="L278">
        <v>76.760000000000005</v>
      </c>
      <c r="M278" s="183">
        <f t="shared" si="8"/>
        <v>6.3966666666666674</v>
      </c>
      <c r="O278">
        <v>11658</v>
      </c>
      <c r="P278" s="5">
        <v>46261</v>
      </c>
      <c r="Q278">
        <v>69</v>
      </c>
      <c r="R278" t="s">
        <v>54</v>
      </c>
      <c r="S278">
        <v>0.1904805</v>
      </c>
      <c r="T278">
        <v>47.895990500000003</v>
      </c>
      <c r="U278" s="183">
        <f t="shared" si="9"/>
        <v>-47.705510000000004</v>
      </c>
      <c r="V278" s="6" t="str">
        <f>VLOOKUP(R278,'In-NonTI'!B:C,2,FALSE)</f>
        <v>VIC1</v>
      </c>
      <c r="W278" s="177">
        <f>IF(U278=0,0,U278-(VLOOKUP(R278,'In-NonTI'!$J$4:$K$7,2,FALSE)*M278))</f>
        <v>-50.711943333333338</v>
      </c>
      <c r="X278" s="178">
        <f>IF(U278=0,0,-U278-((1-VLOOKUP(R278,'In-NonTI'!$J$4:$K$7,2,FALSE))*M278))</f>
        <v>44.315276666666669</v>
      </c>
      <c r="Y278" s="6" t="str">
        <f>VLOOKUP(R278,'In-NonTI'!$B$4:$F$7,5,FALSE)</f>
        <v>V-SA</v>
      </c>
      <c r="Z278" s="6" t="str">
        <f>IF(SUMIFS(U:U,Q:Q,Q278,Y:Y,Y278)&lt;=0,VLOOKUP(R278,'In-NonTI'!$B$4:$H$7,6,FALSE),VLOOKUP(R278,'In-NonTI'!$B$4:$H$7,7,FALSE))</f>
        <v>VIC-SA</v>
      </c>
    </row>
    <row r="279" spans="2:26">
      <c r="B279" s="1">
        <v>46261.319444444445</v>
      </c>
      <c r="C279">
        <v>92</v>
      </c>
      <c r="D279" t="s">
        <v>51</v>
      </c>
      <c r="E279">
        <v>277.57</v>
      </c>
      <c r="G279" s="1">
        <v>46261.239583333336</v>
      </c>
      <c r="H279">
        <v>69</v>
      </c>
      <c r="I279" t="s">
        <v>50</v>
      </c>
      <c r="J279">
        <v>0</v>
      </c>
      <c r="K279">
        <v>-8.44</v>
      </c>
      <c r="L279">
        <v>0.32</v>
      </c>
      <c r="M279" s="183">
        <f t="shared" si="8"/>
        <v>2.6666666666666668E-2</v>
      </c>
      <c r="O279">
        <v>11658</v>
      </c>
      <c r="P279" s="5">
        <v>46261</v>
      </c>
      <c r="Q279">
        <v>69</v>
      </c>
      <c r="R279" t="s">
        <v>50</v>
      </c>
      <c r="S279">
        <v>5.0320064000000002</v>
      </c>
      <c r="T279">
        <v>0</v>
      </c>
      <c r="U279" s="183">
        <f t="shared" si="9"/>
        <v>5.0320064000000002</v>
      </c>
      <c r="V279" s="6" t="str">
        <f>VLOOKUP(R279,'In-NonTI'!B:C,2,FALSE)</f>
        <v>VIC1</v>
      </c>
      <c r="W279" s="177">
        <f>IF(U279=0,0,U279-(VLOOKUP(R279,'In-NonTI'!$J$4:$K$7,2,FALSE)*M279))</f>
        <v>5.0082730666666668</v>
      </c>
      <c r="X279" s="178">
        <f>IF(U279=0,0,-U279-((1-VLOOKUP(R279,'In-NonTI'!$J$4:$K$7,2,FALSE))*M279))</f>
        <v>-5.0349397333333332</v>
      </c>
      <c r="Y279" s="6" t="str">
        <f>VLOOKUP(R279,'In-NonTI'!$B$4:$F$7,5,FALSE)</f>
        <v>V-SA</v>
      </c>
      <c r="Z279" s="6" t="str">
        <f>IF(SUMIFS(U:U,Q:Q,Q279,Y:Y,Y279)&lt;=0,VLOOKUP(R279,'In-NonTI'!$B$4:$H$7,6,FALSE),VLOOKUP(R279,'In-NonTI'!$B$4:$H$7,7,FALSE))</f>
        <v>VIC-SA</v>
      </c>
    </row>
    <row r="280" spans="2:26">
      <c r="B280" s="1">
        <v>46261.322916666664</v>
      </c>
      <c r="C280">
        <v>93</v>
      </c>
      <c r="D280" t="s">
        <v>58</v>
      </c>
      <c r="E280">
        <v>-600</v>
      </c>
      <c r="G280" s="1">
        <v>46261.243055555555</v>
      </c>
      <c r="H280">
        <v>70</v>
      </c>
      <c r="I280" t="s">
        <v>57</v>
      </c>
      <c r="J280">
        <v>-90.53</v>
      </c>
      <c r="K280">
        <v>66.819999999999993</v>
      </c>
      <c r="L280">
        <v>9.16</v>
      </c>
      <c r="M280" s="183">
        <f t="shared" si="8"/>
        <v>0.76333333333333331</v>
      </c>
      <c r="O280">
        <v>11658</v>
      </c>
      <c r="P280" s="5">
        <v>46261</v>
      </c>
      <c r="Q280">
        <v>70</v>
      </c>
      <c r="R280" t="s">
        <v>57</v>
      </c>
      <c r="S280">
        <v>6.5998007999999997</v>
      </c>
      <c r="T280">
        <v>0</v>
      </c>
      <c r="U280" s="183">
        <f t="shared" si="9"/>
        <v>6.5998007999999997</v>
      </c>
      <c r="V280" s="6" t="str">
        <f>VLOOKUP(R280,'In-NonTI'!B:C,2,FALSE)</f>
        <v>NSW1</v>
      </c>
      <c r="W280" s="177">
        <f>IF(U280=0,0,U280-(VLOOKUP(R280,'In-NonTI'!$J$4:$K$7,2,FALSE)*M280))</f>
        <v>6.2563008</v>
      </c>
      <c r="X280" s="178">
        <f>IF(U280=0,0,-U280-((1-VLOOKUP(R280,'In-NonTI'!$J$4:$K$7,2,FALSE))*M280))</f>
        <v>-7.0196341333333327</v>
      </c>
      <c r="Y280" s="6" t="str">
        <f>VLOOKUP(R280,'In-NonTI'!$B$4:$F$7,5,FALSE)</f>
        <v>NSW1-SA1</v>
      </c>
      <c r="Z280" s="6" t="str">
        <f>IF(SUMIFS(U:U,Q:Q,Q280,Y:Y,Y280)&lt;=0,VLOOKUP(R280,'In-NonTI'!$B$4:$H$7,6,FALSE),VLOOKUP(R280,'In-NonTI'!$B$4:$H$7,7,FALSE))</f>
        <v>SA-NSW</v>
      </c>
    </row>
    <row r="281" spans="2:26">
      <c r="B281" s="1">
        <v>46261.322916666664</v>
      </c>
      <c r="C281">
        <v>93</v>
      </c>
      <c r="D281" t="s">
        <v>52</v>
      </c>
      <c r="E281">
        <v>13.64</v>
      </c>
      <c r="G281" s="1">
        <v>46261.243055555555</v>
      </c>
      <c r="H281">
        <v>70</v>
      </c>
      <c r="I281" t="s">
        <v>60</v>
      </c>
      <c r="J281">
        <v>348.52</v>
      </c>
      <c r="K281">
        <v>-3</v>
      </c>
      <c r="L281">
        <v>0.08</v>
      </c>
      <c r="M281" s="183">
        <f t="shared" si="8"/>
        <v>6.6666666666666671E-3</v>
      </c>
      <c r="O281">
        <v>11658</v>
      </c>
      <c r="P281" s="5">
        <v>46261</v>
      </c>
      <c r="Q281">
        <v>70</v>
      </c>
      <c r="R281" t="s">
        <v>60</v>
      </c>
      <c r="S281">
        <v>5.7499479999999998</v>
      </c>
      <c r="T281">
        <v>62.132874999999999</v>
      </c>
      <c r="U281" s="183">
        <f t="shared" si="9"/>
        <v>-56.382926999999995</v>
      </c>
      <c r="V281" s="6" t="str">
        <f>VLOOKUP(R281,'In-NonTI'!B:C,2,FALSE)</f>
        <v>VIC1</v>
      </c>
      <c r="W281" s="177">
        <f>IF(U281=0,0,U281-(VLOOKUP(R281,'In-NonTI'!$J$4:$K$7,2,FALSE)*M281))</f>
        <v>-56.386926999999993</v>
      </c>
      <c r="X281" s="178">
        <f>IF(U281=0,0,-U281-((1-VLOOKUP(R281,'In-NonTI'!$J$4:$K$7,2,FALSE))*M281))</f>
        <v>56.380260333333325</v>
      </c>
      <c r="Y281" s="6" t="str">
        <f>VLOOKUP(R281,'In-NonTI'!$B$4:$F$7,5,FALSE)</f>
        <v>VIC1-NSW1</v>
      </c>
      <c r="Z281" s="6" t="str">
        <f>IF(SUMIFS(U:U,Q:Q,Q281,Y:Y,Y281)&lt;=0,VLOOKUP(R281,'In-NonTI'!$B$4:$H$7,6,FALSE),VLOOKUP(R281,'In-NonTI'!$B$4:$H$7,7,FALSE))</f>
        <v>VIC-NSW</v>
      </c>
    </row>
    <row r="282" spans="2:26">
      <c r="B282" s="1">
        <v>46261.322916666664</v>
      </c>
      <c r="C282">
        <v>93</v>
      </c>
      <c r="D282" t="s">
        <v>51</v>
      </c>
      <c r="E282">
        <v>277.02</v>
      </c>
      <c r="G282" s="1">
        <v>46261.243055555555</v>
      </c>
      <c r="H282">
        <v>70</v>
      </c>
      <c r="I282" t="s">
        <v>54</v>
      </c>
      <c r="J282">
        <v>214.32</v>
      </c>
      <c r="K282">
        <v>688.8</v>
      </c>
      <c r="L282">
        <v>78.19</v>
      </c>
      <c r="M282" s="183">
        <f t="shared" si="8"/>
        <v>6.5158333333333331</v>
      </c>
      <c r="O282">
        <v>11658</v>
      </c>
      <c r="P282" s="5">
        <v>46261</v>
      </c>
      <c r="Q282">
        <v>70</v>
      </c>
      <c r="R282" t="s">
        <v>54</v>
      </c>
      <c r="S282">
        <v>0.30823729999999999</v>
      </c>
      <c r="T282">
        <v>44.076501200000003</v>
      </c>
      <c r="U282" s="183">
        <f t="shared" si="9"/>
        <v>-43.768263900000001</v>
      </c>
      <c r="V282" s="6" t="str">
        <f>VLOOKUP(R282,'In-NonTI'!B:C,2,FALSE)</f>
        <v>VIC1</v>
      </c>
      <c r="W282" s="177">
        <f>IF(U282=0,0,U282-(VLOOKUP(R282,'In-NonTI'!$J$4:$K$7,2,FALSE)*M282))</f>
        <v>-46.830705566666666</v>
      </c>
      <c r="X282" s="178">
        <f>IF(U282=0,0,-U282-((1-VLOOKUP(R282,'In-NonTI'!$J$4:$K$7,2,FALSE))*M282))</f>
        <v>40.314872233333332</v>
      </c>
      <c r="Y282" s="6" t="str">
        <f>VLOOKUP(R282,'In-NonTI'!$B$4:$F$7,5,FALSE)</f>
        <v>V-SA</v>
      </c>
      <c r="Z282" s="6" t="str">
        <f>IF(SUMIFS(U:U,Q:Q,Q282,Y:Y,Y282)&lt;=0,VLOOKUP(R282,'In-NonTI'!$B$4:$H$7,6,FALSE),VLOOKUP(R282,'In-NonTI'!$B$4:$H$7,7,FALSE))</f>
        <v>VIC-SA</v>
      </c>
    </row>
    <row r="283" spans="2:26">
      <c r="B283" s="1">
        <v>46261.326388888891</v>
      </c>
      <c r="C283">
        <v>94</v>
      </c>
      <c r="D283" t="s">
        <v>58</v>
      </c>
      <c r="E283">
        <v>-600</v>
      </c>
      <c r="G283" s="1">
        <v>46261.243055555555</v>
      </c>
      <c r="H283">
        <v>70</v>
      </c>
      <c r="I283" t="s">
        <v>50</v>
      </c>
      <c r="J283">
        <v>0</v>
      </c>
      <c r="K283">
        <v>43.61</v>
      </c>
      <c r="L283">
        <v>1.78</v>
      </c>
      <c r="M283" s="183">
        <f t="shared" si="8"/>
        <v>0.14833333333333334</v>
      </c>
      <c r="O283">
        <v>11658</v>
      </c>
      <c r="P283" s="5">
        <v>46261</v>
      </c>
      <c r="Q283">
        <v>70</v>
      </c>
      <c r="R283" t="s">
        <v>50</v>
      </c>
      <c r="S283">
        <v>6.4999243</v>
      </c>
      <c r="T283">
        <v>0</v>
      </c>
      <c r="U283" s="183">
        <f t="shared" si="9"/>
        <v>6.4999243</v>
      </c>
      <c r="V283" s="6" t="str">
        <f>VLOOKUP(R283,'In-NonTI'!B:C,2,FALSE)</f>
        <v>VIC1</v>
      </c>
      <c r="W283" s="177">
        <f>IF(U283=0,0,U283-(VLOOKUP(R283,'In-NonTI'!$J$4:$K$7,2,FALSE)*M283))</f>
        <v>6.3679076333333331</v>
      </c>
      <c r="X283" s="178">
        <f>IF(U283=0,0,-U283-((1-VLOOKUP(R283,'In-NonTI'!$J$4:$K$7,2,FALSE))*M283))</f>
        <v>-6.5162409666666665</v>
      </c>
      <c r="Y283" s="6" t="str">
        <f>VLOOKUP(R283,'In-NonTI'!$B$4:$F$7,5,FALSE)</f>
        <v>V-SA</v>
      </c>
      <c r="Z283" s="6" t="str">
        <f>IF(SUMIFS(U:U,Q:Q,Q283,Y:Y,Y283)&lt;=0,VLOOKUP(R283,'In-NonTI'!$B$4:$H$7,6,FALSE),VLOOKUP(R283,'In-NonTI'!$B$4:$H$7,7,FALSE))</f>
        <v>VIC-SA</v>
      </c>
    </row>
    <row r="284" spans="2:26">
      <c r="B284" s="1">
        <v>46261.326388888891</v>
      </c>
      <c r="C284">
        <v>94</v>
      </c>
      <c r="D284" t="s">
        <v>52</v>
      </c>
      <c r="E284">
        <v>9.58</v>
      </c>
      <c r="G284" s="1">
        <v>46261.246527777781</v>
      </c>
      <c r="H284">
        <v>71</v>
      </c>
      <c r="I284" t="s">
        <v>57</v>
      </c>
      <c r="J284">
        <v>-55.59</v>
      </c>
      <c r="K284">
        <v>67.739999999999995</v>
      </c>
      <c r="L284">
        <v>9.39</v>
      </c>
      <c r="M284" s="183">
        <f t="shared" si="8"/>
        <v>0.78250000000000008</v>
      </c>
      <c r="O284">
        <v>11658</v>
      </c>
      <c r="P284" s="5">
        <v>46261</v>
      </c>
      <c r="Q284">
        <v>71</v>
      </c>
      <c r="R284" t="s">
        <v>57</v>
      </c>
      <c r="S284">
        <v>5.7994427999999996</v>
      </c>
      <c r="T284">
        <v>0</v>
      </c>
      <c r="U284" s="183">
        <f t="shared" si="9"/>
        <v>5.7994427999999996</v>
      </c>
      <c r="V284" s="6" t="str">
        <f>VLOOKUP(R284,'In-NonTI'!B:C,2,FALSE)</f>
        <v>NSW1</v>
      </c>
      <c r="W284" s="177">
        <f>IF(U284=0,0,U284-(VLOOKUP(R284,'In-NonTI'!$J$4:$K$7,2,FALSE)*M284))</f>
        <v>5.4473177999999995</v>
      </c>
      <c r="X284" s="178">
        <f>IF(U284=0,0,-U284-((1-VLOOKUP(R284,'In-NonTI'!$J$4:$K$7,2,FALSE))*M284))</f>
        <v>-6.2298177999999993</v>
      </c>
      <c r="Y284" s="6" t="str">
        <f>VLOOKUP(R284,'In-NonTI'!$B$4:$F$7,5,FALSE)</f>
        <v>NSW1-SA1</v>
      </c>
      <c r="Z284" s="6" t="str">
        <f>IF(SUMIFS(U:U,Q:Q,Q284,Y:Y,Y284)&lt;=0,VLOOKUP(R284,'In-NonTI'!$B$4:$H$7,6,FALSE),VLOOKUP(R284,'In-NonTI'!$B$4:$H$7,7,FALSE))</f>
        <v>SA-NSW</v>
      </c>
    </row>
    <row r="285" spans="2:26">
      <c r="B285" s="1">
        <v>46261.326388888891</v>
      </c>
      <c r="C285">
        <v>94</v>
      </c>
      <c r="D285" t="s">
        <v>51</v>
      </c>
      <c r="E285">
        <v>273.02999999999997</v>
      </c>
      <c r="G285" s="1">
        <v>46261.246527777781</v>
      </c>
      <c r="H285">
        <v>71</v>
      </c>
      <c r="I285" t="s">
        <v>60</v>
      </c>
      <c r="J285">
        <v>140.96</v>
      </c>
      <c r="K285">
        <v>18.13</v>
      </c>
      <c r="L285">
        <v>-0.4</v>
      </c>
      <c r="M285" s="183">
        <f t="shared" si="8"/>
        <v>-3.3333333333333333E-2</v>
      </c>
      <c r="O285">
        <v>11658</v>
      </c>
      <c r="P285" s="5">
        <v>46261</v>
      </c>
      <c r="Q285">
        <v>71</v>
      </c>
      <c r="R285" t="s">
        <v>60</v>
      </c>
      <c r="S285">
        <v>7.5516757999999999</v>
      </c>
      <c r="T285">
        <v>58.268412900000001</v>
      </c>
      <c r="U285" s="183">
        <f t="shared" si="9"/>
        <v>-50.716737100000003</v>
      </c>
      <c r="V285" s="6" t="str">
        <f>VLOOKUP(R285,'In-NonTI'!B:C,2,FALSE)</f>
        <v>VIC1</v>
      </c>
      <c r="W285" s="177">
        <f>IF(U285=0,0,U285-(VLOOKUP(R285,'In-NonTI'!$J$4:$K$7,2,FALSE)*M285))</f>
        <v>-50.6967371</v>
      </c>
      <c r="X285" s="178">
        <f>IF(U285=0,0,-U285-((1-VLOOKUP(R285,'In-NonTI'!$J$4:$K$7,2,FALSE))*M285))</f>
        <v>50.730070433333339</v>
      </c>
      <c r="Y285" s="6" t="str">
        <f>VLOOKUP(R285,'In-NonTI'!$B$4:$F$7,5,FALSE)</f>
        <v>VIC1-NSW1</v>
      </c>
      <c r="Z285" s="6" t="str">
        <f>IF(SUMIFS(U:U,Q:Q,Q285,Y:Y,Y285)&lt;=0,VLOOKUP(R285,'In-NonTI'!$B$4:$H$7,6,FALSE),VLOOKUP(R285,'In-NonTI'!$B$4:$H$7,7,FALSE))</f>
        <v>VIC-NSW</v>
      </c>
    </row>
    <row r="286" spans="2:26">
      <c r="B286" s="1">
        <v>46261.329861111109</v>
      </c>
      <c r="C286">
        <v>95</v>
      </c>
      <c r="D286" t="s">
        <v>58</v>
      </c>
      <c r="E286">
        <v>-600</v>
      </c>
      <c r="G286" s="1">
        <v>46261.246527777781</v>
      </c>
      <c r="H286">
        <v>71</v>
      </c>
      <c r="I286" t="s">
        <v>54</v>
      </c>
      <c r="J286">
        <v>254.5</v>
      </c>
      <c r="K286">
        <v>694.55</v>
      </c>
      <c r="L286">
        <v>78.900000000000006</v>
      </c>
      <c r="M286" s="183">
        <f t="shared" si="8"/>
        <v>6.5750000000000002</v>
      </c>
      <c r="O286">
        <v>11658</v>
      </c>
      <c r="P286" s="5">
        <v>46261</v>
      </c>
      <c r="Q286">
        <v>71</v>
      </c>
      <c r="R286" t="s">
        <v>54</v>
      </c>
      <c r="S286">
        <v>2.3511000000000001E-3</v>
      </c>
      <c r="T286">
        <v>50.017003500000001</v>
      </c>
      <c r="U286" s="183">
        <f t="shared" si="9"/>
        <v>-50.014652400000003</v>
      </c>
      <c r="V286" s="6" t="str">
        <f>VLOOKUP(R286,'In-NonTI'!B:C,2,FALSE)</f>
        <v>VIC1</v>
      </c>
      <c r="W286" s="177">
        <f>IF(U286=0,0,U286-(VLOOKUP(R286,'In-NonTI'!$J$4:$K$7,2,FALSE)*M286))</f>
        <v>-53.1049024</v>
      </c>
      <c r="X286" s="178">
        <f>IF(U286=0,0,-U286-((1-VLOOKUP(R286,'In-NonTI'!$J$4:$K$7,2,FALSE))*M286))</f>
        <v>46.529902400000005</v>
      </c>
      <c r="Y286" s="6" t="str">
        <f>VLOOKUP(R286,'In-NonTI'!$B$4:$F$7,5,FALSE)</f>
        <v>V-SA</v>
      </c>
      <c r="Z286" s="6" t="str">
        <f>IF(SUMIFS(U:U,Q:Q,Q286,Y:Y,Y286)&lt;=0,VLOOKUP(R286,'In-NonTI'!$B$4:$H$7,6,FALSE),VLOOKUP(R286,'In-NonTI'!$B$4:$H$7,7,FALSE))</f>
        <v>VIC-SA</v>
      </c>
    </row>
    <row r="287" spans="2:26">
      <c r="B287" s="1">
        <v>46261.329861111109</v>
      </c>
      <c r="C287">
        <v>95</v>
      </c>
      <c r="D287" t="s">
        <v>52</v>
      </c>
      <c r="E287">
        <v>70.010000000000005</v>
      </c>
      <c r="G287" s="1">
        <v>46261.246527777781</v>
      </c>
      <c r="H287">
        <v>71</v>
      </c>
      <c r="I287" t="s">
        <v>50</v>
      </c>
      <c r="J287">
        <v>0</v>
      </c>
      <c r="K287">
        <v>-54</v>
      </c>
      <c r="L287">
        <v>5.72</v>
      </c>
      <c r="M287" s="183">
        <f t="shared" si="8"/>
        <v>0.47666666666666663</v>
      </c>
      <c r="O287">
        <v>11658</v>
      </c>
      <c r="P287" s="5">
        <v>46261</v>
      </c>
      <c r="Q287">
        <v>71</v>
      </c>
      <c r="R287" t="s">
        <v>50</v>
      </c>
      <c r="S287">
        <v>7.1448523000000002</v>
      </c>
      <c r="T287">
        <v>0</v>
      </c>
      <c r="U287" s="183">
        <f t="shared" si="9"/>
        <v>7.1448523000000002</v>
      </c>
      <c r="V287" s="6" t="str">
        <f>VLOOKUP(R287,'In-NonTI'!B:C,2,FALSE)</f>
        <v>VIC1</v>
      </c>
      <c r="W287" s="177">
        <f>IF(U287=0,0,U287-(VLOOKUP(R287,'In-NonTI'!$J$4:$K$7,2,FALSE)*M287))</f>
        <v>6.7206189666666667</v>
      </c>
      <c r="X287" s="178">
        <f>IF(U287=0,0,-U287-((1-VLOOKUP(R287,'In-NonTI'!$J$4:$K$7,2,FALSE))*M287))</f>
        <v>-7.1972856333333333</v>
      </c>
      <c r="Y287" s="6" t="str">
        <f>VLOOKUP(R287,'In-NonTI'!$B$4:$F$7,5,FALSE)</f>
        <v>V-SA</v>
      </c>
      <c r="Z287" s="6" t="str">
        <f>IF(SUMIFS(U:U,Q:Q,Q287,Y:Y,Y287)&lt;=0,VLOOKUP(R287,'In-NonTI'!$B$4:$H$7,6,FALSE),VLOOKUP(R287,'In-NonTI'!$B$4:$H$7,7,FALSE))</f>
        <v>VIC-SA</v>
      </c>
    </row>
    <row r="288" spans="2:26">
      <c r="B288" s="1">
        <v>46261.329861111109</v>
      </c>
      <c r="C288">
        <v>95</v>
      </c>
      <c r="D288" t="s">
        <v>51</v>
      </c>
      <c r="E288">
        <v>190.47</v>
      </c>
      <c r="G288" s="1">
        <v>46261.25</v>
      </c>
      <c r="H288">
        <v>72</v>
      </c>
      <c r="I288" t="s">
        <v>57</v>
      </c>
      <c r="J288">
        <v>-85.61</v>
      </c>
      <c r="K288">
        <v>69.16</v>
      </c>
      <c r="L288">
        <v>9.77</v>
      </c>
      <c r="M288" s="183">
        <f t="shared" si="8"/>
        <v>0.81416666666666659</v>
      </c>
      <c r="O288">
        <v>11658</v>
      </c>
      <c r="P288" s="5">
        <v>46261</v>
      </c>
      <c r="Q288">
        <v>72</v>
      </c>
      <c r="R288" t="s">
        <v>57</v>
      </c>
      <c r="S288">
        <v>8.6794854000000008</v>
      </c>
      <c r="T288">
        <v>0</v>
      </c>
      <c r="U288" s="183">
        <f t="shared" si="9"/>
        <v>8.6794854000000008</v>
      </c>
      <c r="V288" s="6" t="str">
        <f>VLOOKUP(R288,'In-NonTI'!B:C,2,FALSE)</f>
        <v>NSW1</v>
      </c>
      <c r="W288" s="177">
        <f>IF(U288=0,0,U288-(VLOOKUP(R288,'In-NonTI'!$J$4:$K$7,2,FALSE)*M288))</f>
        <v>8.3131104000000011</v>
      </c>
      <c r="X288" s="178">
        <f>IF(U288=0,0,-U288-((1-VLOOKUP(R288,'In-NonTI'!$J$4:$K$7,2,FALSE))*M288))</f>
        <v>-9.127277066666668</v>
      </c>
      <c r="Y288" s="6" t="str">
        <f>VLOOKUP(R288,'In-NonTI'!$B$4:$F$7,5,FALSE)</f>
        <v>NSW1-SA1</v>
      </c>
      <c r="Z288" s="6" t="str">
        <f>IF(SUMIFS(U:U,Q:Q,Q288,Y:Y,Y288)&lt;=0,VLOOKUP(R288,'In-NonTI'!$B$4:$H$7,6,FALSE),VLOOKUP(R288,'In-NonTI'!$B$4:$H$7,7,FALSE))</f>
        <v>SA-NSW</v>
      </c>
    </row>
    <row r="289" spans="2:26">
      <c r="B289" s="1">
        <v>46261.333333333336</v>
      </c>
      <c r="C289">
        <v>96</v>
      </c>
      <c r="D289" t="s">
        <v>58</v>
      </c>
      <c r="E289">
        <v>-600</v>
      </c>
      <c r="G289" s="1">
        <v>46261.25</v>
      </c>
      <c r="H289">
        <v>72</v>
      </c>
      <c r="I289" t="s">
        <v>60</v>
      </c>
      <c r="J289">
        <v>260.83999999999997</v>
      </c>
      <c r="K289">
        <v>15.5</v>
      </c>
      <c r="L289">
        <v>-0.36</v>
      </c>
      <c r="M289" s="183">
        <f t="shared" si="8"/>
        <v>-0.03</v>
      </c>
      <c r="O289">
        <v>11658</v>
      </c>
      <c r="P289" s="5">
        <v>46261</v>
      </c>
      <c r="Q289">
        <v>72</v>
      </c>
      <c r="R289" t="s">
        <v>60</v>
      </c>
      <c r="S289">
        <v>8.1748209000000003</v>
      </c>
      <c r="T289">
        <v>58.818061999999998</v>
      </c>
      <c r="U289" s="183">
        <f t="shared" si="9"/>
        <v>-50.643241099999997</v>
      </c>
      <c r="V289" s="6" t="str">
        <f>VLOOKUP(R289,'In-NonTI'!B:C,2,FALSE)</f>
        <v>VIC1</v>
      </c>
      <c r="W289" s="177">
        <f>IF(U289=0,0,U289-(VLOOKUP(R289,'In-NonTI'!$J$4:$K$7,2,FALSE)*M289))</f>
        <v>-50.625241099999997</v>
      </c>
      <c r="X289" s="178">
        <f>IF(U289=0,0,-U289-((1-VLOOKUP(R289,'In-NonTI'!$J$4:$K$7,2,FALSE))*M289))</f>
        <v>50.655241099999998</v>
      </c>
      <c r="Y289" s="6" t="str">
        <f>VLOOKUP(R289,'In-NonTI'!$B$4:$F$7,5,FALSE)</f>
        <v>VIC1-NSW1</v>
      </c>
      <c r="Z289" s="6" t="str">
        <f>IF(SUMIFS(U:U,Q:Q,Q289,Y:Y,Y289)&lt;=0,VLOOKUP(R289,'In-NonTI'!$B$4:$H$7,6,FALSE),VLOOKUP(R289,'In-NonTI'!$B$4:$H$7,7,FALSE))</f>
        <v>VIC-NSW</v>
      </c>
    </row>
    <row r="290" spans="2:26">
      <c r="B290" s="1">
        <v>46261.333333333336</v>
      </c>
      <c r="C290">
        <v>96</v>
      </c>
      <c r="D290" t="s">
        <v>52</v>
      </c>
      <c r="E290">
        <v>70.010000000000005</v>
      </c>
      <c r="G290" s="1">
        <v>46261.25</v>
      </c>
      <c r="H290">
        <v>72</v>
      </c>
      <c r="I290" t="s">
        <v>54</v>
      </c>
      <c r="J290">
        <v>209.85</v>
      </c>
      <c r="K290">
        <v>700.34</v>
      </c>
      <c r="L290">
        <v>79.349999999999994</v>
      </c>
      <c r="M290" s="183">
        <f t="shared" si="8"/>
        <v>6.6124999999999998</v>
      </c>
      <c r="O290">
        <v>11658</v>
      </c>
      <c r="P290" s="5">
        <v>46261</v>
      </c>
      <c r="Q290">
        <v>72</v>
      </c>
      <c r="R290" t="s">
        <v>54</v>
      </c>
      <c r="S290">
        <v>0</v>
      </c>
      <c r="T290">
        <v>51.5559698</v>
      </c>
      <c r="U290" s="183">
        <f t="shared" si="9"/>
        <v>-51.5559698</v>
      </c>
      <c r="V290" s="6" t="str">
        <f>VLOOKUP(R290,'In-NonTI'!B:C,2,FALSE)</f>
        <v>VIC1</v>
      </c>
      <c r="W290" s="177">
        <f>IF(U290=0,0,U290-(VLOOKUP(R290,'In-NonTI'!$J$4:$K$7,2,FALSE)*M290))</f>
        <v>-54.6638448</v>
      </c>
      <c r="X290" s="178">
        <f>IF(U290=0,0,-U290-((1-VLOOKUP(R290,'In-NonTI'!$J$4:$K$7,2,FALSE))*M290))</f>
        <v>48.051344800000003</v>
      </c>
      <c r="Y290" s="6" t="str">
        <f>VLOOKUP(R290,'In-NonTI'!$B$4:$F$7,5,FALSE)</f>
        <v>V-SA</v>
      </c>
      <c r="Z290" s="6" t="str">
        <f>IF(SUMIFS(U:U,Q:Q,Q290,Y:Y,Y290)&lt;=0,VLOOKUP(R290,'In-NonTI'!$B$4:$H$7,6,FALSE),VLOOKUP(R290,'In-NonTI'!$B$4:$H$7,7,FALSE))</f>
        <v>VIC-SA</v>
      </c>
    </row>
    <row r="291" spans="2:26">
      <c r="B291" s="1">
        <v>46261.333333333336</v>
      </c>
      <c r="C291">
        <v>96</v>
      </c>
      <c r="D291" t="s">
        <v>51</v>
      </c>
      <c r="E291">
        <v>179.69</v>
      </c>
      <c r="G291" s="1">
        <v>46261.25</v>
      </c>
      <c r="H291">
        <v>72</v>
      </c>
      <c r="I291" t="s">
        <v>50</v>
      </c>
      <c r="J291">
        <v>0</v>
      </c>
      <c r="K291">
        <v>-1.37</v>
      </c>
      <c r="L291">
        <v>0.05</v>
      </c>
      <c r="M291" s="183">
        <f t="shared" si="8"/>
        <v>4.1666666666666666E-3</v>
      </c>
      <c r="O291">
        <v>11658</v>
      </c>
      <c r="P291" s="5">
        <v>46261</v>
      </c>
      <c r="Q291">
        <v>72</v>
      </c>
      <c r="R291" t="s">
        <v>50</v>
      </c>
      <c r="S291">
        <v>7.3939782999999997</v>
      </c>
      <c r="T291">
        <v>0</v>
      </c>
      <c r="U291" s="183">
        <f t="shared" si="9"/>
        <v>7.3939782999999997</v>
      </c>
      <c r="V291" s="6" t="str">
        <f>VLOOKUP(R291,'In-NonTI'!B:C,2,FALSE)</f>
        <v>VIC1</v>
      </c>
      <c r="W291" s="177">
        <f>IF(U291=0,0,U291-(VLOOKUP(R291,'In-NonTI'!$J$4:$K$7,2,FALSE)*M291))</f>
        <v>7.3902699666666667</v>
      </c>
      <c r="X291" s="178">
        <f>IF(U291=0,0,-U291-((1-VLOOKUP(R291,'In-NonTI'!$J$4:$K$7,2,FALSE))*M291))</f>
        <v>-7.3944366333333331</v>
      </c>
      <c r="Y291" s="6" t="str">
        <f>VLOOKUP(R291,'In-NonTI'!$B$4:$F$7,5,FALSE)</f>
        <v>V-SA</v>
      </c>
      <c r="Z291" s="6" t="str">
        <f>IF(SUMIFS(U:U,Q:Q,Q291,Y:Y,Y291)&lt;=0,VLOOKUP(R291,'In-NonTI'!$B$4:$H$7,6,FALSE),VLOOKUP(R291,'In-NonTI'!$B$4:$H$7,7,FALSE))</f>
        <v>VIC-SA</v>
      </c>
    </row>
    <row r="292" spans="2:26">
      <c r="B292" s="1">
        <v>46261.336805555555</v>
      </c>
      <c r="C292">
        <v>97</v>
      </c>
      <c r="D292" t="s">
        <v>58</v>
      </c>
      <c r="E292">
        <v>-127.26</v>
      </c>
      <c r="G292" s="1">
        <v>46261.253472222219</v>
      </c>
      <c r="H292">
        <v>73</v>
      </c>
      <c r="I292" t="s">
        <v>57</v>
      </c>
      <c r="J292">
        <v>-113.35</v>
      </c>
      <c r="K292">
        <v>69.08</v>
      </c>
      <c r="L292">
        <v>10</v>
      </c>
      <c r="M292" s="183">
        <f t="shared" si="8"/>
        <v>0.83333333333333337</v>
      </c>
      <c r="O292">
        <v>11658</v>
      </c>
      <c r="P292" s="5">
        <v>46261</v>
      </c>
      <c r="Q292">
        <v>73</v>
      </c>
      <c r="R292" t="s">
        <v>57</v>
      </c>
      <c r="S292">
        <v>9.6583495999999993</v>
      </c>
      <c r="T292">
        <v>0</v>
      </c>
      <c r="U292" s="183">
        <f t="shared" si="9"/>
        <v>9.6583495999999993</v>
      </c>
      <c r="V292" s="6" t="str">
        <f>VLOOKUP(R292,'In-NonTI'!B:C,2,FALSE)</f>
        <v>NSW1</v>
      </c>
      <c r="W292" s="177">
        <f>IF(U292=0,0,U292-(VLOOKUP(R292,'In-NonTI'!$J$4:$K$7,2,FALSE)*M292))</f>
        <v>9.2833495999999993</v>
      </c>
      <c r="X292" s="178">
        <f>IF(U292=0,0,-U292-((1-VLOOKUP(R292,'In-NonTI'!$J$4:$K$7,2,FALSE))*M292))</f>
        <v>-10.116682933333333</v>
      </c>
      <c r="Y292" s="6" t="str">
        <f>VLOOKUP(R292,'In-NonTI'!$B$4:$F$7,5,FALSE)</f>
        <v>NSW1-SA1</v>
      </c>
      <c r="Z292" s="6" t="str">
        <f>IF(SUMIFS(U:U,Q:Q,Q292,Y:Y,Y292)&lt;=0,VLOOKUP(R292,'In-NonTI'!$B$4:$H$7,6,FALSE),VLOOKUP(R292,'In-NonTI'!$B$4:$H$7,7,FALSE))</f>
        <v>SA-NSW</v>
      </c>
    </row>
    <row r="293" spans="2:26">
      <c r="B293" s="1">
        <v>46261.336805555555</v>
      </c>
      <c r="C293">
        <v>97</v>
      </c>
      <c r="D293" t="s">
        <v>52</v>
      </c>
      <c r="E293">
        <v>70.010000000000005</v>
      </c>
      <c r="G293" s="1">
        <v>46261.253472222219</v>
      </c>
      <c r="H293">
        <v>73</v>
      </c>
      <c r="I293" t="s">
        <v>60</v>
      </c>
      <c r="J293">
        <v>336.25</v>
      </c>
      <c r="K293">
        <v>7.86</v>
      </c>
      <c r="L293">
        <v>-0.2</v>
      </c>
      <c r="M293" s="183">
        <f t="shared" si="8"/>
        <v>-1.6666666666666666E-2</v>
      </c>
      <c r="O293">
        <v>11658</v>
      </c>
      <c r="P293" s="5">
        <v>46261</v>
      </c>
      <c r="Q293">
        <v>73</v>
      </c>
      <c r="R293" t="s">
        <v>60</v>
      </c>
      <c r="S293">
        <v>7.0343472</v>
      </c>
      <c r="T293">
        <v>55.330106299999997</v>
      </c>
      <c r="U293" s="183">
        <f t="shared" si="9"/>
        <v>-48.295759099999998</v>
      </c>
      <c r="V293" s="6" t="str">
        <f>VLOOKUP(R293,'In-NonTI'!B:C,2,FALSE)</f>
        <v>VIC1</v>
      </c>
      <c r="W293" s="177">
        <f>IF(U293=0,0,U293-(VLOOKUP(R293,'In-NonTI'!$J$4:$K$7,2,FALSE)*M293))</f>
        <v>-48.2857591</v>
      </c>
      <c r="X293" s="178">
        <f>IF(U293=0,0,-U293-((1-VLOOKUP(R293,'In-NonTI'!$J$4:$K$7,2,FALSE))*M293))</f>
        <v>48.302425766666666</v>
      </c>
      <c r="Y293" s="6" t="str">
        <f>VLOOKUP(R293,'In-NonTI'!$B$4:$F$7,5,FALSE)</f>
        <v>VIC1-NSW1</v>
      </c>
      <c r="Z293" s="6" t="str">
        <f>IF(SUMIFS(U:U,Q:Q,Q293,Y:Y,Y293)&lt;=0,VLOOKUP(R293,'In-NonTI'!$B$4:$H$7,6,FALSE),VLOOKUP(R293,'In-NonTI'!$B$4:$H$7,7,FALSE))</f>
        <v>VIC-NSW</v>
      </c>
    </row>
    <row r="294" spans="2:26">
      <c r="B294" s="1">
        <v>46261.336805555555</v>
      </c>
      <c r="C294">
        <v>97</v>
      </c>
      <c r="D294" t="s">
        <v>51</v>
      </c>
      <c r="E294">
        <v>114.05</v>
      </c>
      <c r="G294" s="1">
        <v>46261.253472222219</v>
      </c>
      <c r="H294">
        <v>73</v>
      </c>
      <c r="I294" t="s">
        <v>54</v>
      </c>
      <c r="J294">
        <v>127.25</v>
      </c>
      <c r="K294">
        <v>699.24</v>
      </c>
      <c r="L294">
        <v>78.03</v>
      </c>
      <c r="M294" s="183">
        <f t="shared" si="8"/>
        <v>6.5025000000000004</v>
      </c>
      <c r="O294">
        <v>11658</v>
      </c>
      <c r="P294" s="5">
        <v>46261</v>
      </c>
      <c r="Q294">
        <v>73</v>
      </c>
      <c r="R294" t="s">
        <v>54</v>
      </c>
      <c r="S294">
        <v>0</v>
      </c>
      <c r="T294">
        <v>44.080871700000003</v>
      </c>
      <c r="U294" s="183">
        <f t="shared" si="9"/>
        <v>-44.080871700000003</v>
      </c>
      <c r="V294" s="6" t="str">
        <f>VLOOKUP(R294,'In-NonTI'!B:C,2,FALSE)</f>
        <v>VIC1</v>
      </c>
      <c r="W294" s="177">
        <f>IF(U294=0,0,U294-(VLOOKUP(R294,'In-NonTI'!$J$4:$K$7,2,FALSE)*M294))</f>
        <v>-47.137046700000006</v>
      </c>
      <c r="X294" s="178">
        <f>IF(U294=0,0,-U294-((1-VLOOKUP(R294,'In-NonTI'!$J$4:$K$7,2,FALSE))*M294))</f>
        <v>40.634546700000001</v>
      </c>
      <c r="Y294" s="6" t="str">
        <f>VLOOKUP(R294,'In-NonTI'!$B$4:$F$7,5,FALSE)</f>
        <v>V-SA</v>
      </c>
      <c r="Z294" s="6" t="str">
        <f>IF(SUMIFS(U:U,Q:Q,Q294,Y:Y,Y294)&lt;=0,VLOOKUP(R294,'In-NonTI'!$B$4:$H$7,6,FALSE),VLOOKUP(R294,'In-NonTI'!$B$4:$H$7,7,FALSE))</f>
        <v>VIC-SA</v>
      </c>
    </row>
    <row r="295" spans="2:26">
      <c r="B295" s="1">
        <v>46261.340277777781</v>
      </c>
      <c r="C295">
        <v>98</v>
      </c>
      <c r="D295" t="s">
        <v>58</v>
      </c>
      <c r="E295">
        <v>-84.03</v>
      </c>
      <c r="G295" s="1">
        <v>46261.253472222219</v>
      </c>
      <c r="H295">
        <v>73</v>
      </c>
      <c r="I295" t="s">
        <v>50</v>
      </c>
      <c r="J295">
        <v>0</v>
      </c>
      <c r="K295">
        <v>34.82</v>
      </c>
      <c r="L295">
        <v>0.96</v>
      </c>
      <c r="M295" s="183">
        <f t="shared" si="8"/>
        <v>0.08</v>
      </c>
      <c r="O295">
        <v>11658</v>
      </c>
      <c r="P295" s="5">
        <v>46261</v>
      </c>
      <c r="Q295">
        <v>73</v>
      </c>
      <c r="R295" t="s">
        <v>50</v>
      </c>
      <c r="S295">
        <v>7.4388864999999997</v>
      </c>
      <c r="T295">
        <v>0</v>
      </c>
      <c r="U295" s="183">
        <f t="shared" si="9"/>
        <v>7.4388864999999997</v>
      </c>
      <c r="V295" s="6" t="str">
        <f>VLOOKUP(R295,'In-NonTI'!B:C,2,FALSE)</f>
        <v>VIC1</v>
      </c>
      <c r="W295" s="177">
        <f>IF(U295=0,0,U295-(VLOOKUP(R295,'In-NonTI'!$J$4:$K$7,2,FALSE)*M295))</f>
        <v>7.3676864999999996</v>
      </c>
      <c r="X295" s="178">
        <f>IF(U295=0,0,-U295-((1-VLOOKUP(R295,'In-NonTI'!$J$4:$K$7,2,FALSE))*M295))</f>
        <v>-7.4476864999999997</v>
      </c>
      <c r="Y295" s="6" t="str">
        <f>VLOOKUP(R295,'In-NonTI'!$B$4:$F$7,5,FALSE)</f>
        <v>V-SA</v>
      </c>
      <c r="Z295" s="6" t="str">
        <f>IF(SUMIFS(U:U,Q:Q,Q295,Y:Y,Y295)&lt;=0,VLOOKUP(R295,'In-NonTI'!$B$4:$H$7,6,FALSE),VLOOKUP(R295,'In-NonTI'!$B$4:$H$7,7,FALSE))</f>
        <v>VIC-SA</v>
      </c>
    </row>
    <row r="296" spans="2:26">
      <c r="B296" s="1">
        <v>46261.340277777781</v>
      </c>
      <c r="C296">
        <v>98</v>
      </c>
      <c r="D296" t="s">
        <v>52</v>
      </c>
      <c r="E296">
        <v>94.96</v>
      </c>
      <c r="G296" s="1">
        <v>46261.256944444445</v>
      </c>
      <c r="H296">
        <v>74</v>
      </c>
      <c r="I296" t="s">
        <v>57</v>
      </c>
      <c r="J296">
        <v>-102.15</v>
      </c>
      <c r="K296">
        <v>71.67</v>
      </c>
      <c r="L296">
        <v>10.69</v>
      </c>
      <c r="M296" s="183">
        <f t="shared" si="8"/>
        <v>0.89083333333333325</v>
      </c>
      <c r="O296">
        <v>11658</v>
      </c>
      <c r="P296" s="5">
        <v>46261</v>
      </c>
      <c r="Q296">
        <v>74</v>
      </c>
      <c r="R296" t="s">
        <v>57</v>
      </c>
      <c r="S296">
        <v>8.0412432000000003</v>
      </c>
      <c r="T296">
        <v>0</v>
      </c>
      <c r="U296" s="183">
        <f t="shared" si="9"/>
        <v>8.0412432000000003</v>
      </c>
      <c r="V296" s="6" t="str">
        <f>VLOOKUP(R296,'In-NonTI'!B:C,2,FALSE)</f>
        <v>NSW1</v>
      </c>
      <c r="W296" s="177">
        <f>IF(U296=0,0,U296-(VLOOKUP(R296,'In-NonTI'!$J$4:$K$7,2,FALSE)*M296))</f>
        <v>7.6403682000000002</v>
      </c>
      <c r="X296" s="178">
        <f>IF(U296=0,0,-U296-((1-VLOOKUP(R296,'In-NonTI'!$J$4:$K$7,2,FALSE))*M296))</f>
        <v>-8.5312015333333342</v>
      </c>
      <c r="Y296" s="6" t="str">
        <f>VLOOKUP(R296,'In-NonTI'!$B$4:$F$7,5,FALSE)</f>
        <v>NSW1-SA1</v>
      </c>
      <c r="Z296" s="6" t="str">
        <f>IF(SUMIFS(U:U,Q:Q,Q296,Y:Y,Y296)&lt;=0,VLOOKUP(R296,'In-NonTI'!$B$4:$H$7,6,FALSE),VLOOKUP(R296,'In-NonTI'!$B$4:$H$7,7,FALSE))</f>
        <v>SA-NSW</v>
      </c>
    </row>
    <row r="297" spans="2:26">
      <c r="B297" s="1">
        <v>46261.340277777781</v>
      </c>
      <c r="C297">
        <v>98</v>
      </c>
      <c r="D297" t="s">
        <v>51</v>
      </c>
      <c r="E297">
        <v>129.12</v>
      </c>
      <c r="G297" s="1">
        <v>46261.256944444445</v>
      </c>
      <c r="H297">
        <v>74</v>
      </c>
      <c r="I297" t="s">
        <v>60</v>
      </c>
      <c r="J297">
        <v>394.64</v>
      </c>
      <c r="K297">
        <v>21.55</v>
      </c>
      <c r="L297">
        <v>-0.55000000000000004</v>
      </c>
      <c r="M297" s="183">
        <f t="shared" si="8"/>
        <v>-4.5833333333333337E-2</v>
      </c>
      <c r="O297">
        <v>11658</v>
      </c>
      <c r="P297" s="5">
        <v>46261</v>
      </c>
      <c r="Q297">
        <v>74</v>
      </c>
      <c r="R297" t="s">
        <v>60</v>
      </c>
      <c r="S297">
        <v>7.2170351999999998</v>
      </c>
      <c r="T297">
        <v>52.720640000000003</v>
      </c>
      <c r="U297" s="183">
        <f t="shared" si="9"/>
        <v>-45.503604800000005</v>
      </c>
      <c r="V297" s="6" t="str">
        <f>VLOOKUP(R297,'In-NonTI'!B:C,2,FALSE)</f>
        <v>VIC1</v>
      </c>
      <c r="W297" s="177">
        <f>IF(U297=0,0,U297-(VLOOKUP(R297,'In-NonTI'!$J$4:$K$7,2,FALSE)*M297))</f>
        <v>-45.476104800000002</v>
      </c>
      <c r="X297" s="178">
        <f>IF(U297=0,0,-U297-((1-VLOOKUP(R297,'In-NonTI'!$J$4:$K$7,2,FALSE))*M297))</f>
        <v>45.521938133333336</v>
      </c>
      <c r="Y297" s="6" t="str">
        <f>VLOOKUP(R297,'In-NonTI'!$B$4:$F$7,5,FALSE)</f>
        <v>VIC1-NSW1</v>
      </c>
      <c r="Z297" s="6" t="str">
        <f>IF(SUMIFS(U:U,Q:Q,Q297,Y:Y,Y297)&lt;=0,VLOOKUP(R297,'In-NonTI'!$B$4:$H$7,6,FALSE),VLOOKUP(R297,'In-NonTI'!$B$4:$H$7,7,FALSE))</f>
        <v>VIC-NSW</v>
      </c>
    </row>
    <row r="298" spans="2:26">
      <c r="B298" s="1">
        <v>46261.34375</v>
      </c>
      <c r="C298">
        <v>99</v>
      </c>
      <c r="D298" t="s">
        <v>58</v>
      </c>
      <c r="E298">
        <v>-55.34</v>
      </c>
      <c r="G298" s="1">
        <v>46261.256944444445</v>
      </c>
      <c r="H298">
        <v>74</v>
      </c>
      <c r="I298" t="s">
        <v>54</v>
      </c>
      <c r="J298">
        <v>154.04</v>
      </c>
      <c r="K298">
        <v>710.31</v>
      </c>
      <c r="L298">
        <v>79.08</v>
      </c>
      <c r="M298" s="183">
        <f t="shared" si="8"/>
        <v>6.59</v>
      </c>
      <c r="O298">
        <v>11658</v>
      </c>
      <c r="P298" s="5">
        <v>46261</v>
      </c>
      <c r="Q298">
        <v>74</v>
      </c>
      <c r="R298" t="s">
        <v>54</v>
      </c>
      <c r="S298">
        <v>0</v>
      </c>
      <c r="T298">
        <v>43.845241199999997</v>
      </c>
      <c r="U298" s="183">
        <f t="shared" si="9"/>
        <v>-43.845241199999997</v>
      </c>
      <c r="V298" s="6" t="str">
        <f>VLOOKUP(R298,'In-NonTI'!B:C,2,FALSE)</f>
        <v>VIC1</v>
      </c>
      <c r="W298" s="177">
        <f>IF(U298=0,0,U298-(VLOOKUP(R298,'In-NonTI'!$J$4:$K$7,2,FALSE)*M298))</f>
        <v>-46.942541199999994</v>
      </c>
      <c r="X298" s="178">
        <f>IF(U298=0,0,-U298-((1-VLOOKUP(R298,'In-NonTI'!$J$4:$K$7,2,FALSE))*M298))</f>
        <v>40.352541199999997</v>
      </c>
      <c r="Y298" s="6" t="str">
        <f>VLOOKUP(R298,'In-NonTI'!$B$4:$F$7,5,FALSE)</f>
        <v>V-SA</v>
      </c>
      <c r="Z298" s="6" t="str">
        <f>IF(SUMIFS(U:U,Q:Q,Q298,Y:Y,Y298)&lt;=0,VLOOKUP(R298,'In-NonTI'!$B$4:$H$7,6,FALSE),VLOOKUP(R298,'In-NonTI'!$B$4:$H$7,7,FALSE))</f>
        <v>VIC-SA</v>
      </c>
    </row>
    <row r="299" spans="2:26">
      <c r="B299" s="1">
        <v>46261.34375</v>
      </c>
      <c r="C299">
        <v>99</v>
      </c>
      <c r="D299" t="s">
        <v>52</v>
      </c>
      <c r="E299">
        <v>70.010000000000005</v>
      </c>
      <c r="G299" s="1">
        <v>46261.256944444445</v>
      </c>
      <c r="H299">
        <v>74</v>
      </c>
      <c r="I299" t="s">
        <v>50</v>
      </c>
      <c r="J299">
        <v>0</v>
      </c>
      <c r="K299">
        <v>-33.03</v>
      </c>
      <c r="L299">
        <v>2.4900000000000002</v>
      </c>
      <c r="M299" s="183">
        <f t="shared" si="8"/>
        <v>0.20750000000000002</v>
      </c>
      <c r="O299">
        <v>11658</v>
      </c>
      <c r="P299" s="5">
        <v>46261</v>
      </c>
      <c r="Q299">
        <v>74</v>
      </c>
      <c r="R299" t="s">
        <v>50</v>
      </c>
      <c r="S299">
        <v>6.0525580999999997</v>
      </c>
      <c r="T299">
        <v>0</v>
      </c>
      <c r="U299" s="183">
        <f t="shared" si="9"/>
        <v>6.0525580999999997</v>
      </c>
      <c r="V299" s="6" t="str">
        <f>VLOOKUP(R299,'In-NonTI'!B:C,2,FALSE)</f>
        <v>VIC1</v>
      </c>
      <c r="W299" s="177">
        <f>IF(U299=0,0,U299-(VLOOKUP(R299,'In-NonTI'!$J$4:$K$7,2,FALSE)*M299))</f>
        <v>5.8678830999999994</v>
      </c>
      <c r="X299" s="178">
        <f>IF(U299=0,0,-U299-((1-VLOOKUP(R299,'In-NonTI'!$J$4:$K$7,2,FALSE))*M299))</f>
        <v>-6.0753830999999998</v>
      </c>
      <c r="Y299" s="6" t="str">
        <f>VLOOKUP(R299,'In-NonTI'!$B$4:$F$7,5,FALSE)</f>
        <v>V-SA</v>
      </c>
      <c r="Z299" s="6" t="str">
        <f>IF(SUMIFS(U:U,Q:Q,Q299,Y:Y,Y299)&lt;=0,VLOOKUP(R299,'In-NonTI'!$B$4:$H$7,6,FALSE),VLOOKUP(R299,'In-NonTI'!$B$4:$H$7,7,FALSE))</f>
        <v>VIC-SA</v>
      </c>
    </row>
    <row r="300" spans="2:26">
      <c r="B300" s="1">
        <v>46261.34375</v>
      </c>
      <c r="C300">
        <v>99</v>
      </c>
      <c r="D300" t="s">
        <v>51</v>
      </c>
      <c r="E300">
        <v>88.04</v>
      </c>
      <c r="G300" s="1">
        <v>46261.260416666664</v>
      </c>
      <c r="H300">
        <v>75</v>
      </c>
      <c r="I300" t="s">
        <v>57</v>
      </c>
      <c r="J300">
        <v>-86.21</v>
      </c>
      <c r="K300">
        <v>71.73</v>
      </c>
      <c r="L300">
        <v>10.95</v>
      </c>
      <c r="M300" s="183">
        <f t="shared" si="8"/>
        <v>0.91249999999999998</v>
      </c>
      <c r="O300">
        <v>11658</v>
      </c>
      <c r="P300" s="5">
        <v>46261</v>
      </c>
      <c r="Q300">
        <v>75</v>
      </c>
      <c r="R300" t="s">
        <v>57</v>
      </c>
      <c r="S300">
        <v>8.5927354000000005</v>
      </c>
      <c r="T300">
        <v>0</v>
      </c>
      <c r="U300" s="183">
        <f t="shared" si="9"/>
        <v>8.5927354000000005</v>
      </c>
      <c r="V300" s="6" t="str">
        <f>VLOOKUP(R300,'In-NonTI'!B:C,2,FALSE)</f>
        <v>NSW1</v>
      </c>
      <c r="W300" s="177">
        <f>IF(U300=0,0,U300-(VLOOKUP(R300,'In-NonTI'!$J$4:$K$7,2,FALSE)*M300))</f>
        <v>8.1821104000000009</v>
      </c>
      <c r="X300" s="178">
        <f>IF(U300=0,0,-U300-((1-VLOOKUP(R300,'In-NonTI'!$J$4:$K$7,2,FALSE))*M300))</f>
        <v>-9.0946104000000005</v>
      </c>
      <c r="Y300" s="6" t="str">
        <f>VLOOKUP(R300,'In-NonTI'!$B$4:$F$7,5,FALSE)</f>
        <v>NSW1-SA1</v>
      </c>
      <c r="Z300" s="6" t="str">
        <f>IF(SUMIFS(U:U,Q:Q,Q300,Y:Y,Y300)&lt;=0,VLOOKUP(R300,'In-NonTI'!$B$4:$H$7,6,FALSE),VLOOKUP(R300,'In-NonTI'!$B$4:$H$7,7,FALSE))</f>
        <v>SA-NSW</v>
      </c>
    </row>
    <row r="301" spans="2:26">
      <c r="B301" s="1">
        <v>46261.347222222219</v>
      </c>
      <c r="C301">
        <v>100</v>
      </c>
      <c r="D301" t="s">
        <v>58</v>
      </c>
      <c r="E301">
        <v>-50.01</v>
      </c>
      <c r="G301" s="1">
        <v>46261.260416666664</v>
      </c>
      <c r="H301">
        <v>75</v>
      </c>
      <c r="I301" t="s">
        <v>60</v>
      </c>
      <c r="J301">
        <v>573.22</v>
      </c>
      <c r="K301">
        <v>25.78</v>
      </c>
      <c r="L301">
        <v>-0.68</v>
      </c>
      <c r="M301" s="183">
        <f t="shared" si="8"/>
        <v>-5.6666666666666671E-2</v>
      </c>
      <c r="O301">
        <v>11658</v>
      </c>
      <c r="P301" s="5">
        <v>46261</v>
      </c>
      <c r="Q301">
        <v>75</v>
      </c>
      <c r="R301" t="s">
        <v>60</v>
      </c>
      <c r="S301">
        <v>7.9177410000000004</v>
      </c>
      <c r="T301">
        <v>45.421071900000001</v>
      </c>
      <c r="U301" s="183">
        <f t="shared" si="9"/>
        <v>-37.503330900000002</v>
      </c>
      <c r="V301" s="6" t="str">
        <f>VLOOKUP(R301,'In-NonTI'!B:C,2,FALSE)</f>
        <v>VIC1</v>
      </c>
      <c r="W301" s="177">
        <f>IF(U301=0,0,U301-(VLOOKUP(R301,'In-NonTI'!$J$4:$K$7,2,FALSE)*M301))</f>
        <v>-37.469330900000003</v>
      </c>
      <c r="X301" s="178">
        <f>IF(U301=0,0,-U301-((1-VLOOKUP(R301,'In-NonTI'!$J$4:$K$7,2,FALSE))*M301))</f>
        <v>37.525997566666668</v>
      </c>
      <c r="Y301" s="6" t="str">
        <f>VLOOKUP(R301,'In-NonTI'!$B$4:$F$7,5,FALSE)</f>
        <v>VIC1-NSW1</v>
      </c>
      <c r="Z301" s="6" t="str">
        <f>IF(SUMIFS(U:U,Q:Q,Q301,Y:Y,Y301)&lt;=0,VLOOKUP(R301,'In-NonTI'!$B$4:$H$7,6,FALSE),VLOOKUP(R301,'In-NonTI'!$B$4:$H$7,7,FALSE))</f>
        <v>VIC-NSW</v>
      </c>
    </row>
    <row r="302" spans="2:26">
      <c r="B302" s="1">
        <v>46261.347222222219</v>
      </c>
      <c r="C302">
        <v>100</v>
      </c>
      <c r="D302" t="s">
        <v>52</v>
      </c>
      <c r="E302">
        <v>83.05</v>
      </c>
      <c r="G302" s="1">
        <v>46261.260416666664</v>
      </c>
      <c r="H302">
        <v>75</v>
      </c>
      <c r="I302" t="s">
        <v>54</v>
      </c>
      <c r="J302">
        <v>130.6</v>
      </c>
      <c r="K302">
        <v>712.28</v>
      </c>
      <c r="L302">
        <v>78.349999999999994</v>
      </c>
      <c r="M302" s="183">
        <f t="shared" si="8"/>
        <v>6.5291666666666659</v>
      </c>
      <c r="O302">
        <v>11658</v>
      </c>
      <c r="P302" s="5">
        <v>46261</v>
      </c>
      <c r="Q302">
        <v>75</v>
      </c>
      <c r="R302" t="s">
        <v>54</v>
      </c>
      <c r="S302">
        <v>0</v>
      </c>
      <c r="T302">
        <v>46.877337099999998</v>
      </c>
      <c r="U302" s="183">
        <f t="shared" si="9"/>
        <v>-46.877337099999998</v>
      </c>
      <c r="V302" s="6" t="str">
        <f>VLOOKUP(R302,'In-NonTI'!B:C,2,FALSE)</f>
        <v>VIC1</v>
      </c>
      <c r="W302" s="177">
        <f>IF(U302=0,0,U302-(VLOOKUP(R302,'In-NonTI'!$J$4:$K$7,2,FALSE)*M302))</f>
        <v>-49.946045433333332</v>
      </c>
      <c r="X302" s="178">
        <f>IF(U302=0,0,-U302-((1-VLOOKUP(R302,'In-NonTI'!$J$4:$K$7,2,FALSE))*M302))</f>
        <v>43.416878766666663</v>
      </c>
      <c r="Y302" s="6" t="str">
        <f>VLOOKUP(R302,'In-NonTI'!$B$4:$F$7,5,FALSE)</f>
        <v>V-SA</v>
      </c>
      <c r="Z302" s="6" t="str">
        <f>IF(SUMIFS(U:U,Q:Q,Q302,Y:Y,Y302)&lt;=0,VLOOKUP(R302,'In-NonTI'!$B$4:$H$7,6,FALSE),VLOOKUP(R302,'In-NonTI'!$B$4:$H$7,7,FALSE))</f>
        <v>VIC-SA</v>
      </c>
    </row>
    <row r="303" spans="2:26">
      <c r="B303" s="1">
        <v>46261.347222222219</v>
      </c>
      <c r="C303">
        <v>100</v>
      </c>
      <c r="D303" t="s">
        <v>51</v>
      </c>
      <c r="E303">
        <v>75.67</v>
      </c>
      <c r="G303" s="1">
        <v>46261.260416666664</v>
      </c>
      <c r="H303">
        <v>75</v>
      </c>
      <c r="I303" t="s">
        <v>50</v>
      </c>
      <c r="J303">
        <v>0</v>
      </c>
      <c r="K303">
        <v>-42.55</v>
      </c>
      <c r="L303">
        <v>3.8</v>
      </c>
      <c r="M303" s="183">
        <f t="shared" si="8"/>
        <v>0.31666666666666665</v>
      </c>
      <c r="O303">
        <v>11658</v>
      </c>
      <c r="P303" s="5">
        <v>46261</v>
      </c>
      <c r="Q303">
        <v>75</v>
      </c>
      <c r="R303" t="s">
        <v>50</v>
      </c>
      <c r="S303">
        <v>5.4330961999999996</v>
      </c>
      <c r="T303">
        <v>0</v>
      </c>
      <c r="U303" s="183">
        <f t="shared" si="9"/>
        <v>5.4330961999999996</v>
      </c>
      <c r="V303" s="6" t="str">
        <f>VLOOKUP(R303,'In-NonTI'!B:C,2,FALSE)</f>
        <v>VIC1</v>
      </c>
      <c r="W303" s="177">
        <f>IF(U303=0,0,U303-(VLOOKUP(R303,'In-NonTI'!$J$4:$K$7,2,FALSE)*M303))</f>
        <v>5.1512628666666664</v>
      </c>
      <c r="X303" s="178">
        <f>IF(U303=0,0,-U303-((1-VLOOKUP(R303,'In-NonTI'!$J$4:$K$7,2,FALSE))*M303))</f>
        <v>-5.4679295333333329</v>
      </c>
      <c r="Y303" s="6" t="str">
        <f>VLOOKUP(R303,'In-NonTI'!$B$4:$F$7,5,FALSE)</f>
        <v>V-SA</v>
      </c>
      <c r="Z303" s="6" t="str">
        <f>IF(SUMIFS(U:U,Q:Q,Q303,Y:Y,Y303)&lt;=0,VLOOKUP(R303,'In-NonTI'!$B$4:$H$7,6,FALSE),VLOOKUP(R303,'In-NonTI'!$B$4:$H$7,7,FALSE))</f>
        <v>VIC-SA</v>
      </c>
    </row>
    <row r="304" spans="2:26">
      <c r="B304" s="1">
        <v>46261.350694444445</v>
      </c>
      <c r="C304">
        <v>101</v>
      </c>
      <c r="D304" t="s">
        <v>58</v>
      </c>
      <c r="E304">
        <v>-44.81</v>
      </c>
      <c r="G304" s="1">
        <v>46261.263888888891</v>
      </c>
      <c r="H304">
        <v>76</v>
      </c>
      <c r="I304" t="s">
        <v>57</v>
      </c>
      <c r="J304">
        <v>-121.53</v>
      </c>
      <c r="K304">
        <v>66.8</v>
      </c>
      <c r="L304">
        <v>10.17</v>
      </c>
      <c r="M304" s="183">
        <f t="shared" si="8"/>
        <v>0.84750000000000003</v>
      </c>
      <c r="O304">
        <v>11658</v>
      </c>
      <c r="P304" s="5">
        <v>46261</v>
      </c>
      <c r="Q304">
        <v>76</v>
      </c>
      <c r="R304" t="s">
        <v>57</v>
      </c>
      <c r="S304">
        <v>11.2755996</v>
      </c>
      <c r="T304">
        <v>0</v>
      </c>
      <c r="U304" s="183">
        <f t="shared" si="9"/>
        <v>11.2755996</v>
      </c>
      <c r="V304" s="6" t="str">
        <f>VLOOKUP(R304,'In-NonTI'!B:C,2,FALSE)</f>
        <v>NSW1</v>
      </c>
      <c r="W304" s="177">
        <f>IF(U304=0,0,U304-(VLOOKUP(R304,'In-NonTI'!$J$4:$K$7,2,FALSE)*M304))</f>
        <v>10.894224599999999</v>
      </c>
      <c r="X304" s="178">
        <f>IF(U304=0,0,-U304-((1-VLOOKUP(R304,'In-NonTI'!$J$4:$K$7,2,FALSE))*M304))</f>
        <v>-11.7417246</v>
      </c>
      <c r="Y304" s="6" t="str">
        <f>VLOOKUP(R304,'In-NonTI'!$B$4:$F$7,5,FALSE)</f>
        <v>NSW1-SA1</v>
      </c>
      <c r="Z304" s="6" t="str">
        <f>IF(SUMIFS(U:U,Q:Q,Q304,Y:Y,Y304)&lt;=0,VLOOKUP(R304,'In-NonTI'!$B$4:$H$7,6,FALSE),VLOOKUP(R304,'In-NonTI'!$B$4:$H$7,7,FALSE))</f>
        <v>SA-NSW</v>
      </c>
    </row>
    <row r="305" spans="2:26">
      <c r="B305" s="1">
        <v>46261.350694444445</v>
      </c>
      <c r="C305">
        <v>101</v>
      </c>
      <c r="D305" t="s">
        <v>52</v>
      </c>
      <c r="E305">
        <v>79.44</v>
      </c>
      <c r="G305" s="1">
        <v>46261.263888888891</v>
      </c>
      <c r="H305">
        <v>76</v>
      </c>
      <c r="I305" t="s">
        <v>60</v>
      </c>
      <c r="J305">
        <v>672.05</v>
      </c>
      <c r="K305">
        <v>31.98</v>
      </c>
      <c r="L305">
        <v>-0.85</v>
      </c>
      <c r="M305" s="183">
        <f t="shared" si="8"/>
        <v>-7.0833333333333331E-2</v>
      </c>
      <c r="O305">
        <v>11658</v>
      </c>
      <c r="P305" s="5">
        <v>46261</v>
      </c>
      <c r="Q305">
        <v>76</v>
      </c>
      <c r="R305" t="s">
        <v>60</v>
      </c>
      <c r="S305">
        <v>9.7271245999999998</v>
      </c>
      <c r="T305">
        <v>43.339289899999997</v>
      </c>
      <c r="U305" s="183">
        <f t="shared" si="9"/>
        <v>-33.612165300000001</v>
      </c>
      <c r="V305" s="6" t="str">
        <f>VLOOKUP(R305,'In-NonTI'!B:C,2,FALSE)</f>
        <v>VIC1</v>
      </c>
      <c r="W305" s="177">
        <f>IF(U305=0,0,U305-(VLOOKUP(R305,'In-NonTI'!$J$4:$K$7,2,FALSE)*M305))</f>
        <v>-33.569665300000004</v>
      </c>
      <c r="X305" s="178">
        <f>IF(U305=0,0,-U305-((1-VLOOKUP(R305,'In-NonTI'!$J$4:$K$7,2,FALSE))*M305))</f>
        <v>33.640498633333337</v>
      </c>
      <c r="Y305" s="6" t="str">
        <f>VLOOKUP(R305,'In-NonTI'!$B$4:$F$7,5,FALSE)</f>
        <v>VIC1-NSW1</v>
      </c>
      <c r="Z305" s="6" t="str">
        <f>IF(SUMIFS(U:U,Q:Q,Q305,Y:Y,Y305)&lt;=0,VLOOKUP(R305,'In-NonTI'!$B$4:$H$7,6,FALSE),VLOOKUP(R305,'In-NonTI'!$B$4:$H$7,7,FALSE))</f>
        <v>VIC-NSW</v>
      </c>
    </row>
    <row r="306" spans="2:26">
      <c r="B306" s="1">
        <v>46261.350694444445</v>
      </c>
      <c r="C306">
        <v>101</v>
      </c>
      <c r="D306" t="s">
        <v>51</v>
      </c>
      <c r="E306">
        <v>60</v>
      </c>
      <c r="G306" s="1">
        <v>46261.263888888891</v>
      </c>
      <c r="H306">
        <v>76</v>
      </c>
      <c r="I306" t="s">
        <v>54</v>
      </c>
      <c r="J306">
        <v>107.16</v>
      </c>
      <c r="K306">
        <v>693.98</v>
      </c>
      <c r="L306">
        <v>74.52</v>
      </c>
      <c r="M306" s="183">
        <f t="shared" si="8"/>
        <v>6.21</v>
      </c>
      <c r="O306">
        <v>11658</v>
      </c>
      <c r="P306" s="5">
        <v>46261</v>
      </c>
      <c r="Q306">
        <v>76</v>
      </c>
      <c r="R306" t="s">
        <v>54</v>
      </c>
      <c r="S306">
        <v>0</v>
      </c>
      <c r="T306">
        <v>52.157001200000003</v>
      </c>
      <c r="U306" s="183">
        <f t="shared" si="9"/>
        <v>-52.157001200000003</v>
      </c>
      <c r="V306" s="6" t="str">
        <f>VLOOKUP(R306,'In-NonTI'!B:C,2,FALSE)</f>
        <v>VIC1</v>
      </c>
      <c r="W306" s="177">
        <f>IF(U306=0,0,U306-(VLOOKUP(R306,'In-NonTI'!$J$4:$K$7,2,FALSE)*M306))</f>
        <v>-55.075701200000005</v>
      </c>
      <c r="X306" s="178">
        <f>IF(U306=0,0,-U306-((1-VLOOKUP(R306,'In-NonTI'!$J$4:$K$7,2,FALSE))*M306))</f>
        <v>48.865701200000004</v>
      </c>
      <c r="Y306" s="6" t="str">
        <f>VLOOKUP(R306,'In-NonTI'!$B$4:$F$7,5,FALSE)</f>
        <v>V-SA</v>
      </c>
      <c r="Z306" s="6" t="str">
        <f>IF(SUMIFS(U:U,Q:Q,Q306,Y:Y,Y306)&lt;=0,VLOOKUP(R306,'In-NonTI'!$B$4:$H$7,6,FALSE),VLOOKUP(R306,'In-NonTI'!$B$4:$H$7,7,FALSE))</f>
        <v>VIC-SA</v>
      </c>
    </row>
    <row r="307" spans="2:26">
      <c r="B307" s="1">
        <v>46261.354166666664</v>
      </c>
      <c r="C307">
        <v>102</v>
      </c>
      <c r="D307" t="s">
        <v>58</v>
      </c>
      <c r="E307">
        <v>-51.93</v>
      </c>
      <c r="G307" s="1">
        <v>46261.263888888891</v>
      </c>
      <c r="H307">
        <v>76</v>
      </c>
      <c r="I307" t="s">
        <v>50</v>
      </c>
      <c r="J307">
        <v>0</v>
      </c>
      <c r="K307">
        <v>-80</v>
      </c>
      <c r="L307">
        <v>11.61</v>
      </c>
      <c r="M307" s="183">
        <f t="shared" si="8"/>
        <v>0.96749999999999992</v>
      </c>
      <c r="O307">
        <v>11658</v>
      </c>
      <c r="P307" s="5">
        <v>46261</v>
      </c>
      <c r="Q307">
        <v>76</v>
      </c>
      <c r="R307" t="s">
        <v>50</v>
      </c>
      <c r="S307">
        <v>5.4816662999999997</v>
      </c>
      <c r="T307">
        <v>0</v>
      </c>
      <c r="U307" s="183">
        <f t="shared" si="9"/>
        <v>5.4816662999999997</v>
      </c>
      <c r="V307" s="6" t="str">
        <f>VLOOKUP(R307,'In-NonTI'!B:C,2,FALSE)</f>
        <v>VIC1</v>
      </c>
      <c r="W307" s="177">
        <f>IF(U307=0,0,U307-(VLOOKUP(R307,'In-NonTI'!$J$4:$K$7,2,FALSE)*M307))</f>
        <v>4.6205913000000001</v>
      </c>
      <c r="X307" s="178">
        <f>IF(U307=0,0,-U307-((1-VLOOKUP(R307,'In-NonTI'!$J$4:$K$7,2,FALSE))*M307))</f>
        <v>-5.5880912999999994</v>
      </c>
      <c r="Y307" s="6" t="str">
        <f>VLOOKUP(R307,'In-NonTI'!$B$4:$F$7,5,FALSE)</f>
        <v>V-SA</v>
      </c>
      <c r="Z307" s="6" t="str">
        <f>IF(SUMIFS(U:U,Q:Q,Q307,Y:Y,Y307)&lt;=0,VLOOKUP(R307,'In-NonTI'!$B$4:$H$7,6,FALSE),VLOOKUP(R307,'In-NonTI'!$B$4:$H$7,7,FALSE))</f>
        <v>VIC-SA</v>
      </c>
    </row>
    <row r="308" spans="2:26">
      <c r="B308" s="1">
        <v>46261.354166666664</v>
      </c>
      <c r="C308">
        <v>102</v>
      </c>
      <c r="D308" t="s">
        <v>52</v>
      </c>
      <c r="E308">
        <v>70.010000000000005</v>
      </c>
      <c r="G308" s="1">
        <v>46261.267361111109</v>
      </c>
      <c r="H308">
        <v>77</v>
      </c>
      <c r="I308" t="s">
        <v>57</v>
      </c>
      <c r="J308">
        <v>-144.52000000000001</v>
      </c>
      <c r="K308">
        <v>62.78</v>
      </c>
      <c r="L308">
        <v>9.75</v>
      </c>
      <c r="M308" s="183">
        <f t="shared" si="8"/>
        <v>0.8125</v>
      </c>
      <c r="O308">
        <v>11658</v>
      </c>
      <c r="P308" s="5">
        <v>46261</v>
      </c>
      <c r="Q308">
        <v>77</v>
      </c>
      <c r="R308" t="s">
        <v>57</v>
      </c>
      <c r="S308">
        <v>12.9568028</v>
      </c>
      <c r="T308">
        <v>0</v>
      </c>
      <c r="U308" s="183">
        <f t="shared" si="9"/>
        <v>12.9568028</v>
      </c>
      <c r="V308" s="6" t="str">
        <f>VLOOKUP(R308,'In-NonTI'!B:C,2,FALSE)</f>
        <v>NSW1</v>
      </c>
      <c r="W308" s="177">
        <f>IF(U308=0,0,U308-(VLOOKUP(R308,'In-NonTI'!$J$4:$K$7,2,FALSE)*M308))</f>
        <v>12.591177800000001</v>
      </c>
      <c r="X308" s="178">
        <f>IF(U308=0,0,-U308-((1-VLOOKUP(R308,'In-NonTI'!$J$4:$K$7,2,FALSE))*M308))</f>
        <v>-13.403677800000001</v>
      </c>
      <c r="Y308" s="6" t="str">
        <f>VLOOKUP(R308,'In-NonTI'!$B$4:$F$7,5,FALSE)</f>
        <v>NSW1-SA1</v>
      </c>
      <c r="Z308" s="6" t="str">
        <f>IF(SUMIFS(U:U,Q:Q,Q308,Y:Y,Y308)&lt;=0,VLOOKUP(R308,'In-NonTI'!$B$4:$H$7,6,FALSE),VLOOKUP(R308,'In-NonTI'!$B$4:$H$7,7,FALSE))</f>
        <v>SA-NSW</v>
      </c>
    </row>
    <row r="309" spans="2:26">
      <c r="B309" s="1">
        <v>46261.354166666664</v>
      </c>
      <c r="C309">
        <v>102</v>
      </c>
      <c r="D309" t="s">
        <v>51</v>
      </c>
      <c r="E309">
        <v>59.28</v>
      </c>
      <c r="G309" s="1">
        <v>46261.267361111109</v>
      </c>
      <c r="H309">
        <v>77</v>
      </c>
      <c r="I309" t="s">
        <v>60</v>
      </c>
      <c r="J309">
        <v>707.75</v>
      </c>
      <c r="K309">
        <v>39.44</v>
      </c>
      <c r="L309">
        <v>-1.0900000000000001</v>
      </c>
      <c r="M309" s="183">
        <f t="shared" si="8"/>
        <v>-9.0833333333333335E-2</v>
      </c>
      <c r="O309">
        <v>11658</v>
      </c>
      <c r="P309" s="5">
        <v>46261</v>
      </c>
      <c r="Q309">
        <v>77</v>
      </c>
      <c r="R309" t="s">
        <v>60</v>
      </c>
      <c r="S309">
        <v>10.059246699999999</v>
      </c>
      <c r="T309">
        <v>45.296043099999999</v>
      </c>
      <c r="U309" s="183">
        <f t="shared" si="9"/>
        <v>-35.236796400000003</v>
      </c>
      <c r="V309" s="6" t="str">
        <f>VLOOKUP(R309,'In-NonTI'!B:C,2,FALSE)</f>
        <v>VIC1</v>
      </c>
      <c r="W309" s="177">
        <f>IF(U309=0,0,U309-(VLOOKUP(R309,'In-NonTI'!$J$4:$K$7,2,FALSE)*M309))</f>
        <v>-35.182296400000006</v>
      </c>
      <c r="X309" s="178">
        <f>IF(U309=0,0,-U309-((1-VLOOKUP(R309,'In-NonTI'!$J$4:$K$7,2,FALSE))*M309))</f>
        <v>35.273129733333334</v>
      </c>
      <c r="Y309" s="6" t="str">
        <f>VLOOKUP(R309,'In-NonTI'!$B$4:$F$7,5,FALSE)</f>
        <v>VIC1-NSW1</v>
      </c>
      <c r="Z309" s="6" t="str">
        <f>IF(SUMIFS(U:U,Q:Q,Q309,Y:Y,Y309)&lt;=0,VLOOKUP(R309,'In-NonTI'!$B$4:$H$7,6,FALSE),VLOOKUP(R309,'In-NonTI'!$B$4:$H$7,7,FALSE))</f>
        <v>VIC-NSW</v>
      </c>
    </row>
    <row r="310" spans="2:26">
      <c r="B310" s="1">
        <v>46261.357638888891</v>
      </c>
      <c r="C310">
        <v>103</v>
      </c>
      <c r="D310" t="s">
        <v>58</v>
      </c>
      <c r="E310">
        <v>-52.47</v>
      </c>
      <c r="G310" s="1">
        <v>46261.267361111109</v>
      </c>
      <c r="H310">
        <v>77</v>
      </c>
      <c r="I310" t="s">
        <v>54</v>
      </c>
      <c r="J310">
        <v>35.72</v>
      </c>
      <c r="K310">
        <v>678.02</v>
      </c>
      <c r="L310">
        <v>70.3</v>
      </c>
      <c r="M310" s="183">
        <f t="shared" si="8"/>
        <v>5.8583333333333334</v>
      </c>
      <c r="O310">
        <v>11658</v>
      </c>
      <c r="P310" s="5">
        <v>46261</v>
      </c>
      <c r="Q310">
        <v>77</v>
      </c>
      <c r="R310" t="s">
        <v>54</v>
      </c>
      <c r="S310">
        <v>0</v>
      </c>
      <c r="T310">
        <v>49.116299499999997</v>
      </c>
      <c r="U310" s="183">
        <f t="shared" si="9"/>
        <v>-49.116299499999997</v>
      </c>
      <c r="V310" s="6" t="str">
        <f>VLOOKUP(R310,'In-NonTI'!B:C,2,FALSE)</f>
        <v>VIC1</v>
      </c>
      <c r="W310" s="177">
        <f>IF(U310=0,0,U310-(VLOOKUP(R310,'In-NonTI'!$J$4:$K$7,2,FALSE)*M310))</f>
        <v>-51.869716166666663</v>
      </c>
      <c r="X310" s="178">
        <f>IF(U310=0,0,-U310-((1-VLOOKUP(R310,'In-NonTI'!$J$4:$K$7,2,FALSE))*M310))</f>
        <v>46.011382833333329</v>
      </c>
      <c r="Y310" s="6" t="str">
        <f>VLOOKUP(R310,'In-NonTI'!$B$4:$F$7,5,FALSE)</f>
        <v>V-SA</v>
      </c>
      <c r="Z310" s="6" t="str">
        <f>IF(SUMIFS(U:U,Q:Q,Q310,Y:Y,Y310)&lt;=0,VLOOKUP(R310,'In-NonTI'!$B$4:$H$7,6,FALSE),VLOOKUP(R310,'In-NonTI'!$B$4:$H$7,7,FALSE))</f>
        <v>VIC-SA</v>
      </c>
    </row>
    <row r="311" spans="2:26">
      <c r="B311" s="1">
        <v>46261.357638888891</v>
      </c>
      <c r="C311">
        <v>103</v>
      </c>
      <c r="D311" t="s">
        <v>52</v>
      </c>
      <c r="E311">
        <v>70.010000000000005</v>
      </c>
      <c r="G311" s="1">
        <v>46261.267361111109</v>
      </c>
      <c r="H311">
        <v>77</v>
      </c>
      <c r="I311" t="s">
        <v>50</v>
      </c>
      <c r="J311">
        <v>0</v>
      </c>
      <c r="K311">
        <v>-59.9</v>
      </c>
      <c r="L311">
        <v>6.91</v>
      </c>
      <c r="M311" s="183">
        <f t="shared" si="8"/>
        <v>0.57583333333333331</v>
      </c>
      <c r="O311">
        <v>11658</v>
      </c>
      <c r="P311" s="5">
        <v>46261</v>
      </c>
      <c r="Q311">
        <v>77</v>
      </c>
      <c r="R311" t="s">
        <v>50</v>
      </c>
      <c r="S311">
        <v>5.3591343</v>
      </c>
      <c r="T311">
        <v>0</v>
      </c>
      <c r="U311" s="183">
        <f t="shared" si="9"/>
        <v>5.3591343</v>
      </c>
      <c r="V311" s="6" t="str">
        <f>VLOOKUP(R311,'In-NonTI'!B:C,2,FALSE)</f>
        <v>VIC1</v>
      </c>
      <c r="W311" s="177">
        <f>IF(U311=0,0,U311-(VLOOKUP(R311,'In-NonTI'!$J$4:$K$7,2,FALSE)*M311))</f>
        <v>4.8466426333333334</v>
      </c>
      <c r="X311" s="178">
        <f>IF(U311=0,0,-U311-((1-VLOOKUP(R311,'In-NonTI'!$J$4:$K$7,2,FALSE))*M311))</f>
        <v>-5.4224759666666671</v>
      </c>
      <c r="Y311" s="6" t="str">
        <f>VLOOKUP(R311,'In-NonTI'!$B$4:$F$7,5,FALSE)</f>
        <v>V-SA</v>
      </c>
      <c r="Z311" s="6" t="str">
        <f>IF(SUMIFS(U:U,Q:Q,Q311,Y:Y,Y311)&lt;=0,VLOOKUP(R311,'In-NonTI'!$B$4:$H$7,6,FALSE),VLOOKUP(R311,'In-NonTI'!$B$4:$H$7,7,FALSE))</f>
        <v>VIC-SA</v>
      </c>
    </row>
    <row r="312" spans="2:26">
      <c r="B312" s="1">
        <v>46261.357638888891</v>
      </c>
      <c r="C312">
        <v>103</v>
      </c>
      <c r="D312" t="s">
        <v>51</v>
      </c>
      <c r="E312">
        <v>35</v>
      </c>
      <c r="G312" s="1">
        <v>46261.270833333336</v>
      </c>
      <c r="H312">
        <v>78</v>
      </c>
      <c r="I312" t="s">
        <v>57</v>
      </c>
      <c r="J312">
        <v>-144.38</v>
      </c>
      <c r="K312">
        <v>52.93</v>
      </c>
      <c r="L312">
        <v>8.25</v>
      </c>
      <c r="M312" s="183">
        <f t="shared" si="8"/>
        <v>0.6875</v>
      </c>
      <c r="O312">
        <v>11658</v>
      </c>
      <c r="P312" s="5">
        <v>46261</v>
      </c>
      <c r="Q312">
        <v>78</v>
      </c>
      <c r="R312" t="s">
        <v>57</v>
      </c>
      <c r="S312">
        <v>11.2895518</v>
      </c>
      <c r="T312">
        <v>0</v>
      </c>
      <c r="U312" s="183">
        <f t="shared" si="9"/>
        <v>11.2895518</v>
      </c>
      <c r="V312" s="6" t="str">
        <f>VLOOKUP(R312,'In-NonTI'!B:C,2,FALSE)</f>
        <v>NSW1</v>
      </c>
      <c r="W312" s="177">
        <f>IF(U312=0,0,U312-(VLOOKUP(R312,'In-NonTI'!$J$4:$K$7,2,FALSE)*M312))</f>
        <v>10.980176800000001</v>
      </c>
      <c r="X312" s="178">
        <f>IF(U312=0,0,-U312-((1-VLOOKUP(R312,'In-NonTI'!$J$4:$K$7,2,FALSE))*M312))</f>
        <v>-11.667676800000001</v>
      </c>
      <c r="Y312" s="6" t="str">
        <f>VLOOKUP(R312,'In-NonTI'!$B$4:$F$7,5,FALSE)</f>
        <v>NSW1-SA1</v>
      </c>
      <c r="Z312" s="6" t="str">
        <f>IF(SUMIFS(U:U,Q:Q,Q312,Y:Y,Y312)&lt;=0,VLOOKUP(R312,'In-NonTI'!$B$4:$H$7,6,FALSE),VLOOKUP(R312,'In-NonTI'!$B$4:$H$7,7,FALSE))</f>
        <v>SA-NSW</v>
      </c>
    </row>
    <row r="313" spans="2:26">
      <c r="B313" s="1">
        <v>46261.361111111109</v>
      </c>
      <c r="C313">
        <v>104</v>
      </c>
      <c r="D313" t="s">
        <v>58</v>
      </c>
      <c r="E313">
        <v>-40.21</v>
      </c>
      <c r="G313" s="1">
        <v>46261.270833333336</v>
      </c>
      <c r="H313">
        <v>78</v>
      </c>
      <c r="I313" t="s">
        <v>60</v>
      </c>
      <c r="J313">
        <v>294.94</v>
      </c>
      <c r="K313">
        <v>-0.85</v>
      </c>
      <c r="L313">
        <v>0.03</v>
      </c>
      <c r="M313" s="183">
        <f t="shared" si="8"/>
        <v>2.5000000000000001E-3</v>
      </c>
      <c r="O313">
        <v>11658</v>
      </c>
      <c r="P313" s="5">
        <v>46261</v>
      </c>
      <c r="Q313">
        <v>78</v>
      </c>
      <c r="R313" t="s">
        <v>60</v>
      </c>
      <c r="S313">
        <v>11.6161882</v>
      </c>
      <c r="T313">
        <v>46.440487900000001</v>
      </c>
      <c r="U313" s="183">
        <f t="shared" si="9"/>
        <v>-34.824299699999997</v>
      </c>
      <c r="V313" s="6" t="str">
        <f>VLOOKUP(R313,'In-NonTI'!B:C,2,FALSE)</f>
        <v>VIC1</v>
      </c>
      <c r="W313" s="177">
        <f>IF(U313=0,0,U313-(VLOOKUP(R313,'In-NonTI'!$J$4:$K$7,2,FALSE)*M313))</f>
        <v>-34.825799699999997</v>
      </c>
      <c r="X313" s="178">
        <f>IF(U313=0,0,-U313-((1-VLOOKUP(R313,'In-NonTI'!$J$4:$K$7,2,FALSE))*M313))</f>
        <v>34.8232997</v>
      </c>
      <c r="Y313" s="6" t="str">
        <f>VLOOKUP(R313,'In-NonTI'!$B$4:$F$7,5,FALSE)</f>
        <v>VIC1-NSW1</v>
      </c>
      <c r="Z313" s="6" t="str">
        <f>IF(SUMIFS(U:U,Q:Q,Q313,Y:Y,Y313)&lt;=0,VLOOKUP(R313,'In-NonTI'!$B$4:$H$7,6,FALSE),VLOOKUP(R313,'In-NonTI'!$B$4:$H$7,7,FALSE))</f>
        <v>VIC-NSW</v>
      </c>
    </row>
    <row r="314" spans="2:26">
      <c r="B314" s="1">
        <v>46261.361111111109</v>
      </c>
      <c r="C314">
        <v>104</v>
      </c>
      <c r="D314" t="s">
        <v>52</v>
      </c>
      <c r="E314">
        <v>70.010000000000005</v>
      </c>
      <c r="G314" s="1">
        <v>46261.270833333336</v>
      </c>
      <c r="H314">
        <v>78</v>
      </c>
      <c r="I314" t="s">
        <v>54</v>
      </c>
      <c r="J314">
        <v>64.739999999999995</v>
      </c>
      <c r="K314">
        <v>636.97</v>
      </c>
      <c r="L314">
        <v>61.92</v>
      </c>
      <c r="M314" s="183">
        <f t="shared" si="8"/>
        <v>5.16</v>
      </c>
      <c r="O314">
        <v>11658</v>
      </c>
      <c r="P314" s="5">
        <v>46261</v>
      </c>
      <c r="Q314">
        <v>78</v>
      </c>
      <c r="R314" t="s">
        <v>54</v>
      </c>
      <c r="S314">
        <v>0</v>
      </c>
      <c r="T314">
        <v>48.231383299999997</v>
      </c>
      <c r="U314" s="183">
        <f t="shared" si="9"/>
        <v>-48.231383299999997</v>
      </c>
      <c r="V314" s="6" t="str">
        <f>VLOOKUP(R314,'In-NonTI'!B:C,2,FALSE)</f>
        <v>VIC1</v>
      </c>
      <c r="W314" s="177">
        <f>IF(U314=0,0,U314-(VLOOKUP(R314,'In-NonTI'!$J$4:$K$7,2,FALSE)*M314))</f>
        <v>-50.656583299999994</v>
      </c>
      <c r="X314" s="178">
        <f>IF(U314=0,0,-U314-((1-VLOOKUP(R314,'In-NonTI'!$J$4:$K$7,2,FALSE))*M314))</f>
        <v>45.496583299999998</v>
      </c>
      <c r="Y314" s="6" t="str">
        <f>VLOOKUP(R314,'In-NonTI'!$B$4:$F$7,5,FALSE)</f>
        <v>V-SA</v>
      </c>
      <c r="Z314" s="6" t="str">
        <f>IF(SUMIFS(U:U,Q:Q,Q314,Y:Y,Y314)&lt;=0,VLOOKUP(R314,'In-NonTI'!$B$4:$H$7,6,FALSE),VLOOKUP(R314,'In-NonTI'!$B$4:$H$7,7,FALSE))</f>
        <v>VIC-SA</v>
      </c>
    </row>
    <row r="315" spans="2:26">
      <c r="B315" s="1">
        <v>46261.361111111109</v>
      </c>
      <c r="C315">
        <v>104</v>
      </c>
      <c r="D315" t="s">
        <v>51</v>
      </c>
      <c r="E315">
        <v>35</v>
      </c>
      <c r="G315" s="1">
        <v>46261.270833333336</v>
      </c>
      <c r="H315">
        <v>78</v>
      </c>
      <c r="I315" t="s">
        <v>50</v>
      </c>
      <c r="J315">
        <v>0</v>
      </c>
      <c r="K315">
        <v>-72</v>
      </c>
      <c r="L315">
        <v>9.57</v>
      </c>
      <c r="M315" s="183">
        <f t="shared" si="8"/>
        <v>0.79749999999999999</v>
      </c>
      <c r="O315">
        <v>11658</v>
      </c>
      <c r="P315" s="5">
        <v>46261</v>
      </c>
      <c r="Q315">
        <v>78</v>
      </c>
      <c r="R315" t="s">
        <v>50</v>
      </c>
      <c r="S315">
        <v>4.5648223000000003</v>
      </c>
      <c r="T315">
        <v>0</v>
      </c>
      <c r="U315" s="183">
        <f t="shared" si="9"/>
        <v>4.5648223000000003</v>
      </c>
      <c r="V315" s="6" t="str">
        <f>VLOOKUP(R315,'In-NonTI'!B:C,2,FALSE)</f>
        <v>VIC1</v>
      </c>
      <c r="W315" s="177">
        <f>IF(U315=0,0,U315-(VLOOKUP(R315,'In-NonTI'!$J$4:$K$7,2,FALSE)*M315))</f>
        <v>3.8550473000000003</v>
      </c>
      <c r="X315" s="178">
        <f>IF(U315=0,0,-U315-((1-VLOOKUP(R315,'In-NonTI'!$J$4:$K$7,2,FALSE))*M315))</f>
        <v>-4.6525473000000002</v>
      </c>
      <c r="Y315" s="6" t="str">
        <f>VLOOKUP(R315,'In-NonTI'!$B$4:$F$7,5,FALSE)</f>
        <v>V-SA</v>
      </c>
      <c r="Z315" s="6" t="str">
        <f>IF(SUMIFS(U:U,Q:Q,Q315,Y:Y,Y315)&lt;=0,VLOOKUP(R315,'In-NonTI'!$B$4:$H$7,6,FALSE),VLOOKUP(R315,'In-NonTI'!$B$4:$H$7,7,FALSE))</f>
        <v>VIC-SA</v>
      </c>
    </row>
    <row r="316" spans="2:26">
      <c r="B316" s="1">
        <v>46261.364583333336</v>
      </c>
      <c r="C316">
        <v>105</v>
      </c>
      <c r="D316" t="s">
        <v>58</v>
      </c>
      <c r="E316">
        <v>-28.86</v>
      </c>
      <c r="G316" s="1">
        <v>46261.274305555555</v>
      </c>
      <c r="H316">
        <v>79</v>
      </c>
      <c r="I316" t="s">
        <v>57</v>
      </c>
      <c r="J316">
        <v>-136.07</v>
      </c>
      <c r="K316">
        <v>52.4</v>
      </c>
      <c r="L316">
        <v>8.25</v>
      </c>
      <c r="M316" s="183">
        <f t="shared" si="8"/>
        <v>0.6875</v>
      </c>
      <c r="O316">
        <v>11658</v>
      </c>
      <c r="P316" s="5">
        <v>46261</v>
      </c>
      <c r="Q316">
        <v>79</v>
      </c>
      <c r="R316" t="s">
        <v>57</v>
      </c>
      <c r="S316">
        <v>10.854257799999999</v>
      </c>
      <c r="T316">
        <v>0</v>
      </c>
      <c r="U316" s="183">
        <f t="shared" si="9"/>
        <v>10.854257799999999</v>
      </c>
      <c r="V316" s="6" t="str">
        <f>VLOOKUP(R316,'In-NonTI'!B:C,2,FALSE)</f>
        <v>NSW1</v>
      </c>
      <c r="W316" s="177">
        <f>IF(U316=0,0,U316-(VLOOKUP(R316,'In-NonTI'!$J$4:$K$7,2,FALSE)*M316))</f>
        <v>10.5448828</v>
      </c>
      <c r="X316" s="178">
        <f>IF(U316=0,0,-U316-((1-VLOOKUP(R316,'In-NonTI'!$J$4:$K$7,2,FALSE))*M316))</f>
        <v>-11.2323828</v>
      </c>
      <c r="Y316" s="6" t="str">
        <f>VLOOKUP(R316,'In-NonTI'!$B$4:$F$7,5,FALSE)</f>
        <v>NSW1-SA1</v>
      </c>
      <c r="Z316" s="6" t="str">
        <f>IF(SUMIFS(U:U,Q:Q,Q316,Y:Y,Y316)&lt;=0,VLOOKUP(R316,'In-NonTI'!$B$4:$H$7,6,FALSE),VLOOKUP(R316,'In-NonTI'!$B$4:$H$7,7,FALSE))</f>
        <v>SA-NSW</v>
      </c>
    </row>
    <row r="317" spans="2:26">
      <c r="B317" s="1">
        <v>46261.364583333336</v>
      </c>
      <c r="C317">
        <v>105</v>
      </c>
      <c r="D317" t="s">
        <v>52</v>
      </c>
      <c r="E317">
        <v>47.65</v>
      </c>
      <c r="G317" s="1">
        <v>46261.274305555555</v>
      </c>
      <c r="H317">
        <v>79</v>
      </c>
      <c r="I317" t="s">
        <v>60</v>
      </c>
      <c r="J317">
        <v>156.09</v>
      </c>
      <c r="K317">
        <v>-24.32</v>
      </c>
      <c r="L317">
        <v>0.88</v>
      </c>
      <c r="M317" s="183">
        <f t="shared" si="8"/>
        <v>7.3333333333333334E-2</v>
      </c>
      <c r="O317">
        <v>11658</v>
      </c>
      <c r="P317" s="5">
        <v>46261</v>
      </c>
      <c r="Q317">
        <v>79</v>
      </c>
      <c r="R317" t="s">
        <v>60</v>
      </c>
      <c r="S317">
        <v>16.822219700000002</v>
      </c>
      <c r="T317">
        <v>48.369736000000003</v>
      </c>
      <c r="U317" s="183">
        <f t="shared" si="9"/>
        <v>-31.547516300000002</v>
      </c>
      <c r="V317" s="6" t="str">
        <f>VLOOKUP(R317,'In-NonTI'!B:C,2,FALSE)</f>
        <v>VIC1</v>
      </c>
      <c r="W317" s="177">
        <f>IF(U317=0,0,U317-(VLOOKUP(R317,'In-NonTI'!$J$4:$K$7,2,FALSE)*M317))</f>
        <v>-31.591516300000002</v>
      </c>
      <c r="X317" s="178">
        <f>IF(U317=0,0,-U317-((1-VLOOKUP(R317,'In-NonTI'!$J$4:$K$7,2,FALSE))*M317))</f>
        <v>31.518182966666668</v>
      </c>
      <c r="Y317" s="6" t="str">
        <f>VLOOKUP(R317,'In-NonTI'!$B$4:$F$7,5,FALSE)</f>
        <v>VIC1-NSW1</v>
      </c>
      <c r="Z317" s="6" t="str">
        <f>IF(SUMIFS(U:U,Q:Q,Q317,Y:Y,Y317)&lt;=0,VLOOKUP(R317,'In-NonTI'!$B$4:$H$7,6,FALSE),VLOOKUP(R317,'In-NonTI'!$B$4:$H$7,7,FALSE))</f>
        <v>VIC-NSW</v>
      </c>
    </row>
    <row r="318" spans="2:26">
      <c r="B318" s="1">
        <v>46261.364583333336</v>
      </c>
      <c r="C318">
        <v>105</v>
      </c>
      <c r="D318" t="s">
        <v>51</v>
      </c>
      <c r="E318">
        <v>35</v>
      </c>
      <c r="G318" s="1">
        <v>46261.274305555555</v>
      </c>
      <c r="H318">
        <v>79</v>
      </c>
      <c r="I318" t="s">
        <v>54</v>
      </c>
      <c r="J318">
        <v>100.46</v>
      </c>
      <c r="K318">
        <v>632.26</v>
      </c>
      <c r="L318">
        <v>60.59</v>
      </c>
      <c r="M318" s="183">
        <f t="shared" si="8"/>
        <v>5.0491666666666672</v>
      </c>
      <c r="O318">
        <v>11658</v>
      </c>
      <c r="P318" s="5">
        <v>46261</v>
      </c>
      <c r="Q318">
        <v>79</v>
      </c>
      <c r="R318" t="s">
        <v>54</v>
      </c>
      <c r="S318">
        <v>0</v>
      </c>
      <c r="T318">
        <v>54.043716199999999</v>
      </c>
      <c r="U318" s="183">
        <f t="shared" si="9"/>
        <v>-54.043716199999999</v>
      </c>
      <c r="V318" s="6" t="str">
        <f>VLOOKUP(R318,'In-NonTI'!B:C,2,FALSE)</f>
        <v>VIC1</v>
      </c>
      <c r="W318" s="177">
        <f>IF(U318=0,0,U318-(VLOOKUP(R318,'In-NonTI'!$J$4:$K$7,2,FALSE)*M318))</f>
        <v>-56.416824533333333</v>
      </c>
      <c r="X318" s="178">
        <f>IF(U318=0,0,-U318-((1-VLOOKUP(R318,'In-NonTI'!$J$4:$K$7,2,FALSE))*M318))</f>
        <v>51.367657866666661</v>
      </c>
      <c r="Y318" s="6" t="str">
        <f>VLOOKUP(R318,'In-NonTI'!$B$4:$F$7,5,FALSE)</f>
        <v>V-SA</v>
      </c>
      <c r="Z318" s="6" t="str">
        <f>IF(SUMIFS(U:U,Q:Q,Q318,Y:Y,Y318)&lt;=0,VLOOKUP(R318,'In-NonTI'!$B$4:$H$7,6,FALSE),VLOOKUP(R318,'In-NonTI'!$B$4:$H$7,7,FALSE))</f>
        <v>VIC-SA</v>
      </c>
    </row>
    <row r="319" spans="2:26">
      <c r="B319" s="1">
        <v>46261.368055555555</v>
      </c>
      <c r="C319">
        <v>106</v>
      </c>
      <c r="D319" t="s">
        <v>58</v>
      </c>
      <c r="E319">
        <v>-29.41</v>
      </c>
      <c r="G319" s="1">
        <v>46261.274305555555</v>
      </c>
      <c r="H319">
        <v>79</v>
      </c>
      <c r="I319" t="s">
        <v>50</v>
      </c>
      <c r="J319">
        <v>0</v>
      </c>
      <c r="K319">
        <v>-80</v>
      </c>
      <c r="L319">
        <v>11.61</v>
      </c>
      <c r="M319" s="183">
        <f t="shared" si="8"/>
        <v>0.96749999999999992</v>
      </c>
      <c r="O319">
        <v>11658</v>
      </c>
      <c r="P319" s="5">
        <v>46261</v>
      </c>
      <c r="Q319">
        <v>79</v>
      </c>
      <c r="R319" t="s">
        <v>50</v>
      </c>
      <c r="S319">
        <v>4.8352383000000003</v>
      </c>
      <c r="T319">
        <v>0</v>
      </c>
      <c r="U319" s="183">
        <f t="shared" si="9"/>
        <v>4.8352383000000003</v>
      </c>
      <c r="V319" s="6" t="str">
        <f>VLOOKUP(R319,'In-NonTI'!B:C,2,FALSE)</f>
        <v>VIC1</v>
      </c>
      <c r="W319" s="177">
        <f>IF(U319=0,0,U319-(VLOOKUP(R319,'In-NonTI'!$J$4:$K$7,2,FALSE)*M319))</f>
        <v>3.9741633000000003</v>
      </c>
      <c r="X319" s="178">
        <f>IF(U319=0,0,-U319-((1-VLOOKUP(R319,'In-NonTI'!$J$4:$K$7,2,FALSE))*M319))</f>
        <v>-4.9416633000000001</v>
      </c>
      <c r="Y319" s="6" t="str">
        <f>VLOOKUP(R319,'In-NonTI'!$B$4:$F$7,5,FALSE)</f>
        <v>V-SA</v>
      </c>
      <c r="Z319" s="6" t="str">
        <f>IF(SUMIFS(U:U,Q:Q,Q319,Y:Y,Y319)&lt;=0,VLOOKUP(R319,'In-NonTI'!$B$4:$H$7,6,FALSE),VLOOKUP(R319,'In-NonTI'!$B$4:$H$7,7,FALSE))</f>
        <v>VIC-SA</v>
      </c>
    </row>
    <row r="320" spans="2:26">
      <c r="B320" s="1">
        <v>46261.368055555555</v>
      </c>
      <c r="C320">
        <v>106</v>
      </c>
      <c r="D320" t="s">
        <v>52</v>
      </c>
      <c r="E320">
        <v>79.44</v>
      </c>
      <c r="G320" s="1">
        <v>46261.277777777781</v>
      </c>
      <c r="H320">
        <v>80</v>
      </c>
      <c r="I320" t="s">
        <v>57</v>
      </c>
      <c r="J320">
        <v>-117.06</v>
      </c>
      <c r="K320">
        <v>39.75</v>
      </c>
      <c r="L320">
        <v>6.32</v>
      </c>
      <c r="M320" s="183">
        <f t="shared" si="8"/>
        <v>0.52666666666666673</v>
      </c>
      <c r="O320">
        <v>11658</v>
      </c>
      <c r="P320" s="5">
        <v>46261</v>
      </c>
      <c r="Q320">
        <v>80</v>
      </c>
      <c r="R320" t="s">
        <v>57</v>
      </c>
      <c r="S320">
        <v>11.970281200000001</v>
      </c>
      <c r="T320">
        <v>0</v>
      </c>
      <c r="U320" s="183">
        <f t="shared" si="9"/>
        <v>11.970281200000001</v>
      </c>
      <c r="V320" s="6" t="str">
        <f>VLOOKUP(R320,'In-NonTI'!B:C,2,FALSE)</f>
        <v>NSW1</v>
      </c>
      <c r="W320" s="177">
        <f>IF(U320=0,0,U320-(VLOOKUP(R320,'In-NonTI'!$J$4:$K$7,2,FALSE)*M320))</f>
        <v>11.7332812</v>
      </c>
      <c r="X320" s="178">
        <f>IF(U320=0,0,-U320-((1-VLOOKUP(R320,'In-NonTI'!$J$4:$K$7,2,FALSE))*M320))</f>
        <v>-12.259947866666668</v>
      </c>
      <c r="Y320" s="6" t="str">
        <f>VLOOKUP(R320,'In-NonTI'!$B$4:$F$7,5,FALSE)</f>
        <v>NSW1-SA1</v>
      </c>
      <c r="Z320" s="6" t="str">
        <f>IF(SUMIFS(U:U,Q:Q,Q320,Y:Y,Y320)&lt;=0,VLOOKUP(R320,'In-NonTI'!$B$4:$H$7,6,FALSE),VLOOKUP(R320,'In-NonTI'!$B$4:$H$7,7,FALSE))</f>
        <v>SA-NSW</v>
      </c>
    </row>
    <row r="321" spans="2:26">
      <c r="B321" s="1">
        <v>46261.368055555555</v>
      </c>
      <c r="C321">
        <v>106</v>
      </c>
      <c r="D321" t="s">
        <v>51</v>
      </c>
      <c r="E321">
        <v>8.9499999999999993</v>
      </c>
      <c r="G321" s="1">
        <v>46261.277777777781</v>
      </c>
      <c r="H321">
        <v>80</v>
      </c>
      <c r="I321" t="s">
        <v>60</v>
      </c>
      <c r="J321">
        <v>-95.72</v>
      </c>
      <c r="K321">
        <v>-6.21</v>
      </c>
      <c r="L321">
        <v>0.23</v>
      </c>
      <c r="M321" s="183">
        <f t="shared" si="8"/>
        <v>1.9166666666666669E-2</v>
      </c>
      <c r="O321">
        <v>11658</v>
      </c>
      <c r="P321" s="5">
        <v>46261</v>
      </c>
      <c r="Q321">
        <v>80</v>
      </c>
      <c r="R321" t="s">
        <v>60</v>
      </c>
      <c r="S321">
        <v>20.085616900000002</v>
      </c>
      <c r="T321">
        <v>47.440257199999998</v>
      </c>
      <c r="U321" s="183">
        <f t="shared" si="9"/>
        <v>-27.354640299999996</v>
      </c>
      <c r="V321" s="6" t="str">
        <f>VLOOKUP(R321,'In-NonTI'!B:C,2,FALSE)</f>
        <v>VIC1</v>
      </c>
      <c r="W321" s="177">
        <f>IF(U321=0,0,U321-(VLOOKUP(R321,'In-NonTI'!$J$4:$K$7,2,FALSE)*M321))</f>
        <v>-27.366140299999998</v>
      </c>
      <c r="X321" s="178">
        <f>IF(U321=0,0,-U321-((1-VLOOKUP(R321,'In-NonTI'!$J$4:$K$7,2,FALSE))*M321))</f>
        <v>27.346973633333331</v>
      </c>
      <c r="Y321" s="6" t="str">
        <f>VLOOKUP(R321,'In-NonTI'!$B$4:$F$7,5,FALSE)</f>
        <v>VIC1-NSW1</v>
      </c>
      <c r="Z321" s="6" t="str">
        <f>IF(SUMIFS(U:U,Q:Q,Q321,Y:Y,Y321)&lt;=0,VLOOKUP(R321,'In-NonTI'!$B$4:$H$7,6,FALSE),VLOOKUP(R321,'In-NonTI'!$B$4:$H$7,7,FALSE))</f>
        <v>VIC-NSW</v>
      </c>
    </row>
    <row r="322" spans="2:26">
      <c r="B322" s="1">
        <v>46261.371527777781</v>
      </c>
      <c r="C322">
        <v>107</v>
      </c>
      <c r="D322" t="s">
        <v>58</v>
      </c>
      <c r="E322">
        <v>-25.5</v>
      </c>
      <c r="G322" s="1">
        <v>46261.277777777781</v>
      </c>
      <c r="H322">
        <v>80</v>
      </c>
      <c r="I322" t="s">
        <v>54</v>
      </c>
      <c r="J322">
        <v>129.47999999999999</v>
      </c>
      <c r="K322">
        <v>585</v>
      </c>
      <c r="L322">
        <v>51.55</v>
      </c>
      <c r="M322" s="183">
        <f t="shared" si="8"/>
        <v>4.2958333333333334</v>
      </c>
      <c r="O322">
        <v>11658</v>
      </c>
      <c r="P322" s="5">
        <v>46261</v>
      </c>
      <c r="Q322">
        <v>80</v>
      </c>
      <c r="R322" t="s">
        <v>54</v>
      </c>
      <c r="S322">
        <v>0</v>
      </c>
      <c r="T322">
        <v>54.035449499999999</v>
      </c>
      <c r="U322" s="183">
        <f t="shared" si="9"/>
        <v>-54.035449499999999</v>
      </c>
      <c r="V322" s="6" t="str">
        <f>VLOOKUP(R322,'In-NonTI'!B:C,2,FALSE)</f>
        <v>VIC1</v>
      </c>
      <c r="W322" s="177">
        <f>IF(U322=0,0,U322-(VLOOKUP(R322,'In-NonTI'!$J$4:$K$7,2,FALSE)*M322))</f>
        <v>-56.054491166666665</v>
      </c>
      <c r="X322" s="178">
        <f>IF(U322=0,0,-U322-((1-VLOOKUP(R322,'In-NonTI'!$J$4:$K$7,2,FALSE))*M322))</f>
        <v>51.758657833333331</v>
      </c>
      <c r="Y322" s="6" t="str">
        <f>VLOOKUP(R322,'In-NonTI'!$B$4:$F$7,5,FALSE)</f>
        <v>V-SA</v>
      </c>
      <c r="Z322" s="6" t="str">
        <f>IF(SUMIFS(U:U,Q:Q,Q322,Y:Y,Y322)&lt;=0,VLOOKUP(R322,'In-NonTI'!$B$4:$H$7,6,FALSE),VLOOKUP(R322,'In-NonTI'!$B$4:$H$7,7,FALSE))</f>
        <v>VIC-SA</v>
      </c>
    </row>
    <row r="323" spans="2:26">
      <c r="B323" s="1">
        <v>46261.371527777781</v>
      </c>
      <c r="C323">
        <v>107</v>
      </c>
      <c r="D323" t="s">
        <v>52</v>
      </c>
      <c r="E323">
        <v>38.340000000000003</v>
      </c>
      <c r="G323" s="1">
        <v>46261.277777777781</v>
      </c>
      <c r="H323">
        <v>80</v>
      </c>
      <c r="I323" t="s">
        <v>50</v>
      </c>
      <c r="J323">
        <v>0</v>
      </c>
      <c r="K323">
        <v>-80</v>
      </c>
      <c r="L323">
        <v>11.61</v>
      </c>
      <c r="M323" s="183">
        <f t="shared" si="8"/>
        <v>0.96749999999999992</v>
      </c>
      <c r="O323">
        <v>11658</v>
      </c>
      <c r="P323" s="5">
        <v>46261</v>
      </c>
      <c r="Q323">
        <v>80</v>
      </c>
      <c r="R323" t="s">
        <v>50</v>
      </c>
      <c r="S323">
        <v>5.0600341999999996</v>
      </c>
      <c r="T323">
        <v>0</v>
      </c>
      <c r="U323" s="183">
        <f t="shared" si="9"/>
        <v>5.0600341999999996</v>
      </c>
      <c r="V323" s="6" t="str">
        <f>VLOOKUP(R323,'In-NonTI'!B:C,2,FALSE)</f>
        <v>VIC1</v>
      </c>
      <c r="W323" s="177">
        <f>IF(U323=0,0,U323-(VLOOKUP(R323,'In-NonTI'!$J$4:$K$7,2,FALSE)*M323))</f>
        <v>4.1989592</v>
      </c>
      <c r="X323" s="178">
        <f>IF(U323=0,0,-U323-((1-VLOOKUP(R323,'In-NonTI'!$J$4:$K$7,2,FALSE))*M323))</f>
        <v>-5.1664591999999994</v>
      </c>
      <c r="Y323" s="6" t="str">
        <f>VLOOKUP(R323,'In-NonTI'!$B$4:$F$7,5,FALSE)</f>
        <v>V-SA</v>
      </c>
      <c r="Z323" s="6" t="str">
        <f>IF(SUMIFS(U:U,Q:Q,Q323,Y:Y,Y323)&lt;=0,VLOOKUP(R323,'In-NonTI'!$B$4:$H$7,6,FALSE),VLOOKUP(R323,'In-NonTI'!$B$4:$H$7,7,FALSE))</f>
        <v>VIC-SA</v>
      </c>
    </row>
    <row r="324" spans="2:26">
      <c r="B324" s="1">
        <v>46261.371527777781</v>
      </c>
      <c r="C324">
        <v>107</v>
      </c>
      <c r="D324" t="s">
        <v>51</v>
      </c>
      <c r="E324">
        <v>35</v>
      </c>
      <c r="G324" s="1">
        <v>46261.28125</v>
      </c>
      <c r="H324">
        <v>81</v>
      </c>
      <c r="I324" t="s">
        <v>57</v>
      </c>
      <c r="J324">
        <v>-147.44999999999999</v>
      </c>
      <c r="K324">
        <v>43.83</v>
      </c>
      <c r="L324">
        <v>7.03</v>
      </c>
      <c r="M324" s="183">
        <f t="shared" si="8"/>
        <v>0.58583333333333332</v>
      </c>
      <c r="O324">
        <v>11658</v>
      </c>
      <c r="P324" s="5">
        <v>46261</v>
      </c>
      <c r="Q324">
        <v>81</v>
      </c>
      <c r="R324" t="s">
        <v>57</v>
      </c>
      <c r="S324">
        <v>11.6808096</v>
      </c>
      <c r="T324">
        <v>0</v>
      </c>
      <c r="U324" s="183">
        <f t="shared" si="9"/>
        <v>11.6808096</v>
      </c>
      <c r="V324" s="6" t="str">
        <f>VLOOKUP(R324,'In-NonTI'!B:C,2,FALSE)</f>
        <v>NSW1</v>
      </c>
      <c r="W324" s="177">
        <f>IF(U324=0,0,U324-(VLOOKUP(R324,'In-NonTI'!$J$4:$K$7,2,FALSE)*M324))</f>
        <v>11.417184600000001</v>
      </c>
      <c r="X324" s="178">
        <f>IF(U324=0,0,-U324-((1-VLOOKUP(R324,'In-NonTI'!$J$4:$K$7,2,FALSE))*M324))</f>
        <v>-12.003017933333334</v>
      </c>
      <c r="Y324" s="6" t="str">
        <f>VLOOKUP(R324,'In-NonTI'!$B$4:$F$7,5,FALSE)</f>
        <v>NSW1-SA1</v>
      </c>
      <c r="Z324" s="6" t="str">
        <f>IF(SUMIFS(U:U,Q:Q,Q324,Y:Y,Y324)&lt;=0,VLOOKUP(R324,'In-NonTI'!$B$4:$H$7,6,FALSE),VLOOKUP(R324,'In-NonTI'!$B$4:$H$7,7,FALSE))</f>
        <v>SA-NSW</v>
      </c>
    </row>
    <row r="325" spans="2:26">
      <c r="B325" s="1">
        <v>46261.375</v>
      </c>
      <c r="C325">
        <v>108</v>
      </c>
      <c r="D325" t="s">
        <v>58</v>
      </c>
      <c r="E325">
        <v>-25.5</v>
      </c>
      <c r="G325" s="1">
        <v>46261.28125</v>
      </c>
      <c r="H325">
        <v>81</v>
      </c>
      <c r="I325" t="s">
        <v>60</v>
      </c>
      <c r="J325">
        <v>-85.73</v>
      </c>
      <c r="K325">
        <v>-25.69</v>
      </c>
      <c r="L325">
        <v>0.97</v>
      </c>
      <c r="M325" s="183">
        <f t="shared" ref="M325:M388" si="10">L325/12</f>
        <v>8.0833333333333326E-2</v>
      </c>
      <c r="O325">
        <v>11658</v>
      </c>
      <c r="P325" s="5">
        <v>46261</v>
      </c>
      <c r="Q325">
        <v>81</v>
      </c>
      <c r="R325" t="s">
        <v>60</v>
      </c>
      <c r="S325">
        <v>21.596284900000001</v>
      </c>
      <c r="T325">
        <v>46.384225700000002</v>
      </c>
      <c r="U325" s="183">
        <f t="shared" ref="U325:U388" si="11">S325-T325</f>
        <v>-24.787940800000001</v>
      </c>
      <c r="V325" s="6" t="str">
        <f>VLOOKUP(R325,'In-NonTI'!B:C,2,FALSE)</f>
        <v>VIC1</v>
      </c>
      <c r="W325" s="177">
        <f>IF(U325=0,0,U325-(VLOOKUP(R325,'In-NonTI'!$J$4:$K$7,2,FALSE)*M325))</f>
        <v>-24.836440800000002</v>
      </c>
      <c r="X325" s="178">
        <f>IF(U325=0,0,-U325-((1-VLOOKUP(R325,'In-NonTI'!$J$4:$K$7,2,FALSE))*M325))</f>
        <v>24.755607466666667</v>
      </c>
      <c r="Y325" s="6" t="str">
        <f>VLOOKUP(R325,'In-NonTI'!$B$4:$F$7,5,FALSE)</f>
        <v>VIC1-NSW1</v>
      </c>
      <c r="Z325" s="6" t="str">
        <f>IF(SUMIFS(U:U,Q:Q,Q325,Y:Y,Y325)&lt;=0,VLOOKUP(R325,'In-NonTI'!$B$4:$H$7,6,FALSE),VLOOKUP(R325,'In-NonTI'!$B$4:$H$7,7,FALSE))</f>
        <v>VIC-NSW</v>
      </c>
    </row>
    <row r="326" spans="2:26">
      <c r="B326" s="1">
        <v>46261.375</v>
      </c>
      <c r="C326">
        <v>108</v>
      </c>
      <c r="D326" t="s">
        <v>52</v>
      </c>
      <c r="E326">
        <v>39.35</v>
      </c>
      <c r="G326" s="1">
        <v>46261.28125</v>
      </c>
      <c r="H326">
        <v>81</v>
      </c>
      <c r="I326" t="s">
        <v>54</v>
      </c>
      <c r="J326">
        <v>46.88</v>
      </c>
      <c r="K326">
        <v>600</v>
      </c>
      <c r="L326">
        <v>53.84</v>
      </c>
      <c r="M326" s="183">
        <f t="shared" si="10"/>
        <v>4.4866666666666672</v>
      </c>
      <c r="O326">
        <v>11658</v>
      </c>
      <c r="P326" s="5">
        <v>46261</v>
      </c>
      <c r="Q326">
        <v>81</v>
      </c>
      <c r="R326" t="s">
        <v>54</v>
      </c>
      <c r="S326">
        <v>0</v>
      </c>
      <c r="T326">
        <v>53.559066799999997</v>
      </c>
      <c r="U326" s="183">
        <f t="shared" si="11"/>
        <v>-53.559066799999997</v>
      </c>
      <c r="V326" s="6" t="str">
        <f>VLOOKUP(R326,'In-NonTI'!B:C,2,FALSE)</f>
        <v>VIC1</v>
      </c>
      <c r="W326" s="177">
        <f>IF(U326=0,0,U326-(VLOOKUP(R326,'In-NonTI'!$J$4:$K$7,2,FALSE)*M326))</f>
        <v>-55.66780013333333</v>
      </c>
      <c r="X326" s="178">
        <f>IF(U326=0,0,-U326-((1-VLOOKUP(R326,'In-NonTI'!$J$4:$K$7,2,FALSE))*M326))</f>
        <v>51.181133466666665</v>
      </c>
      <c r="Y326" s="6" t="str">
        <f>VLOOKUP(R326,'In-NonTI'!$B$4:$F$7,5,FALSE)</f>
        <v>V-SA</v>
      </c>
      <c r="Z326" s="6" t="str">
        <f>IF(SUMIFS(U:U,Q:Q,Q326,Y:Y,Y326)&lt;=0,VLOOKUP(R326,'In-NonTI'!$B$4:$H$7,6,FALSE),VLOOKUP(R326,'In-NonTI'!$B$4:$H$7,7,FALSE))</f>
        <v>VIC-SA</v>
      </c>
    </row>
    <row r="327" spans="2:26">
      <c r="B327" s="1">
        <v>46261.375</v>
      </c>
      <c r="C327">
        <v>108</v>
      </c>
      <c r="D327" t="s">
        <v>51</v>
      </c>
      <c r="E327">
        <v>35</v>
      </c>
      <c r="G327" s="1">
        <v>46261.28125</v>
      </c>
      <c r="H327">
        <v>81</v>
      </c>
      <c r="I327" t="s">
        <v>50</v>
      </c>
      <c r="J327">
        <v>0</v>
      </c>
      <c r="K327">
        <v>-80</v>
      </c>
      <c r="L327">
        <v>11.61</v>
      </c>
      <c r="M327" s="183">
        <f t="shared" si="10"/>
        <v>0.96749999999999992</v>
      </c>
      <c r="O327">
        <v>11658</v>
      </c>
      <c r="P327" s="5">
        <v>46261</v>
      </c>
      <c r="Q327">
        <v>81</v>
      </c>
      <c r="R327" t="s">
        <v>50</v>
      </c>
      <c r="S327">
        <v>2.4892311</v>
      </c>
      <c r="T327">
        <v>6.2741199999999997E-2</v>
      </c>
      <c r="U327" s="183">
        <f t="shared" si="11"/>
        <v>2.4264899</v>
      </c>
      <c r="V327" s="6" t="str">
        <f>VLOOKUP(R327,'In-NonTI'!B:C,2,FALSE)</f>
        <v>VIC1</v>
      </c>
      <c r="W327" s="177">
        <f>IF(U327=0,0,U327-(VLOOKUP(R327,'In-NonTI'!$J$4:$K$7,2,FALSE)*M327))</f>
        <v>1.5654148999999999</v>
      </c>
      <c r="X327" s="178">
        <f>IF(U327=0,0,-U327-((1-VLOOKUP(R327,'In-NonTI'!$J$4:$K$7,2,FALSE))*M327))</f>
        <v>-2.5329148999999997</v>
      </c>
      <c r="Y327" s="6" t="str">
        <f>VLOOKUP(R327,'In-NonTI'!$B$4:$F$7,5,FALSE)</f>
        <v>V-SA</v>
      </c>
      <c r="Z327" s="6" t="str">
        <f>IF(SUMIFS(U:U,Q:Q,Q327,Y:Y,Y327)&lt;=0,VLOOKUP(R327,'In-NonTI'!$B$4:$H$7,6,FALSE),VLOOKUP(R327,'In-NonTI'!$B$4:$H$7,7,FALSE))</f>
        <v>VIC-SA</v>
      </c>
    </row>
    <row r="328" spans="2:26">
      <c r="B328" s="1">
        <v>46261.378472222219</v>
      </c>
      <c r="C328">
        <v>109</v>
      </c>
      <c r="D328" t="s">
        <v>58</v>
      </c>
      <c r="E328">
        <v>-21.12</v>
      </c>
      <c r="G328" s="1">
        <v>46261.284722222219</v>
      </c>
      <c r="H328">
        <v>82</v>
      </c>
      <c r="I328" t="s">
        <v>57</v>
      </c>
      <c r="J328">
        <v>-128.03</v>
      </c>
      <c r="K328">
        <v>37.51</v>
      </c>
      <c r="L328">
        <v>6.06</v>
      </c>
      <c r="M328" s="183">
        <f t="shared" si="10"/>
        <v>0.505</v>
      </c>
      <c r="O328">
        <v>11658</v>
      </c>
      <c r="P328" s="5">
        <v>46261</v>
      </c>
      <c r="Q328">
        <v>82</v>
      </c>
      <c r="R328" t="s">
        <v>57</v>
      </c>
      <c r="S328">
        <v>11.904390599999999</v>
      </c>
      <c r="T328">
        <v>0</v>
      </c>
      <c r="U328" s="183">
        <f t="shared" si="11"/>
        <v>11.904390599999999</v>
      </c>
      <c r="V328" s="6" t="str">
        <f>VLOOKUP(R328,'In-NonTI'!B:C,2,FALSE)</f>
        <v>NSW1</v>
      </c>
      <c r="W328" s="177">
        <f>IF(U328=0,0,U328-(VLOOKUP(R328,'In-NonTI'!$J$4:$K$7,2,FALSE)*M328))</f>
        <v>11.6771406</v>
      </c>
      <c r="X328" s="178">
        <f>IF(U328=0,0,-U328-((1-VLOOKUP(R328,'In-NonTI'!$J$4:$K$7,2,FALSE))*M328))</f>
        <v>-12.182140599999999</v>
      </c>
      <c r="Y328" s="6" t="str">
        <f>VLOOKUP(R328,'In-NonTI'!$B$4:$F$7,5,FALSE)</f>
        <v>NSW1-SA1</v>
      </c>
      <c r="Z328" s="6" t="str">
        <f>IF(SUMIFS(U:U,Q:Q,Q328,Y:Y,Y328)&lt;=0,VLOOKUP(R328,'In-NonTI'!$B$4:$H$7,6,FALSE),VLOOKUP(R328,'In-NonTI'!$B$4:$H$7,7,FALSE))</f>
        <v>SA-NSW</v>
      </c>
    </row>
    <row r="329" spans="2:26">
      <c r="B329" s="1">
        <v>46261.378472222219</v>
      </c>
      <c r="C329">
        <v>109</v>
      </c>
      <c r="D329" t="s">
        <v>52</v>
      </c>
      <c r="E329">
        <v>119.67</v>
      </c>
      <c r="G329" s="1">
        <v>46261.284722222219</v>
      </c>
      <c r="H329">
        <v>82</v>
      </c>
      <c r="I329" t="s">
        <v>60</v>
      </c>
      <c r="J329">
        <v>-166.19</v>
      </c>
      <c r="K329">
        <v>-21.24</v>
      </c>
      <c r="L329">
        <v>0.82</v>
      </c>
      <c r="M329" s="183">
        <f t="shared" si="10"/>
        <v>6.8333333333333329E-2</v>
      </c>
      <c r="O329">
        <v>11658</v>
      </c>
      <c r="P329" s="5">
        <v>46261</v>
      </c>
      <c r="Q329">
        <v>82</v>
      </c>
      <c r="R329" t="s">
        <v>60</v>
      </c>
      <c r="S329">
        <v>20.925200799999999</v>
      </c>
      <c r="T329">
        <v>45.267878899999999</v>
      </c>
      <c r="U329" s="183">
        <f t="shared" si="11"/>
        <v>-24.342678100000001</v>
      </c>
      <c r="V329" s="6" t="str">
        <f>VLOOKUP(R329,'In-NonTI'!B:C,2,FALSE)</f>
        <v>VIC1</v>
      </c>
      <c r="W329" s="177">
        <f>IF(U329=0,0,U329-(VLOOKUP(R329,'In-NonTI'!$J$4:$K$7,2,FALSE)*M329))</f>
        <v>-24.383678100000001</v>
      </c>
      <c r="X329" s="178">
        <f>IF(U329=0,0,-U329-((1-VLOOKUP(R329,'In-NonTI'!$J$4:$K$7,2,FALSE))*M329))</f>
        <v>24.315344766666666</v>
      </c>
      <c r="Y329" s="6" t="str">
        <f>VLOOKUP(R329,'In-NonTI'!$B$4:$F$7,5,FALSE)</f>
        <v>VIC1-NSW1</v>
      </c>
      <c r="Z329" s="6" t="str">
        <f>IF(SUMIFS(U:U,Q:Q,Q329,Y:Y,Y329)&lt;=0,VLOOKUP(R329,'In-NonTI'!$B$4:$H$7,6,FALSE),VLOOKUP(R329,'In-NonTI'!$B$4:$H$7,7,FALSE))</f>
        <v>VIC-NSW</v>
      </c>
    </row>
    <row r="330" spans="2:26">
      <c r="B330" s="1">
        <v>46261.378472222219</v>
      </c>
      <c r="C330">
        <v>109</v>
      </c>
      <c r="D330" t="s">
        <v>51</v>
      </c>
      <c r="E330">
        <v>35</v>
      </c>
      <c r="G330" s="1">
        <v>46261.284722222219</v>
      </c>
      <c r="H330">
        <v>82</v>
      </c>
      <c r="I330" t="s">
        <v>54</v>
      </c>
      <c r="J330">
        <v>89.3</v>
      </c>
      <c r="K330">
        <v>576.05999999999995</v>
      </c>
      <c r="L330">
        <v>49.29</v>
      </c>
      <c r="M330" s="183">
        <f t="shared" si="10"/>
        <v>4.1074999999999999</v>
      </c>
      <c r="O330">
        <v>11658</v>
      </c>
      <c r="P330" s="5">
        <v>46261</v>
      </c>
      <c r="Q330">
        <v>82</v>
      </c>
      <c r="R330" t="s">
        <v>54</v>
      </c>
      <c r="S330">
        <v>0</v>
      </c>
      <c r="T330">
        <v>48.758754500000002</v>
      </c>
      <c r="U330" s="183">
        <f t="shared" si="11"/>
        <v>-48.758754500000002</v>
      </c>
      <c r="V330" s="6" t="str">
        <f>VLOOKUP(R330,'In-NonTI'!B:C,2,FALSE)</f>
        <v>VIC1</v>
      </c>
      <c r="W330" s="177">
        <f>IF(U330=0,0,U330-(VLOOKUP(R330,'In-NonTI'!$J$4:$K$7,2,FALSE)*M330))</f>
        <v>-50.689279500000005</v>
      </c>
      <c r="X330" s="178">
        <f>IF(U330=0,0,-U330-((1-VLOOKUP(R330,'In-NonTI'!$J$4:$K$7,2,FALSE))*M330))</f>
        <v>46.581779500000003</v>
      </c>
      <c r="Y330" s="6" t="str">
        <f>VLOOKUP(R330,'In-NonTI'!$B$4:$F$7,5,FALSE)</f>
        <v>V-SA</v>
      </c>
      <c r="Z330" s="6" t="str">
        <f>IF(SUMIFS(U:U,Q:Q,Q330,Y:Y,Y330)&lt;=0,VLOOKUP(R330,'In-NonTI'!$B$4:$H$7,6,FALSE),VLOOKUP(R330,'In-NonTI'!$B$4:$H$7,7,FALSE))</f>
        <v>VIC-SA</v>
      </c>
    </row>
    <row r="331" spans="2:26">
      <c r="B331" s="1">
        <v>46261.381944444445</v>
      </c>
      <c r="C331">
        <v>110</v>
      </c>
      <c r="D331" t="s">
        <v>58</v>
      </c>
      <c r="E331">
        <v>-9.34</v>
      </c>
      <c r="G331" s="1">
        <v>46261.284722222219</v>
      </c>
      <c r="H331">
        <v>82</v>
      </c>
      <c r="I331" t="s">
        <v>50</v>
      </c>
      <c r="J331">
        <v>0</v>
      </c>
      <c r="K331">
        <v>-80</v>
      </c>
      <c r="L331">
        <v>11.61</v>
      </c>
      <c r="M331" s="183">
        <f t="shared" si="10"/>
        <v>0.96749999999999992</v>
      </c>
      <c r="O331">
        <v>11658</v>
      </c>
      <c r="P331" s="5">
        <v>46261</v>
      </c>
      <c r="Q331">
        <v>82</v>
      </c>
      <c r="R331" t="s">
        <v>50</v>
      </c>
      <c r="S331">
        <v>0</v>
      </c>
      <c r="T331">
        <v>3.1876852000000002</v>
      </c>
      <c r="U331" s="183">
        <f t="shared" si="11"/>
        <v>-3.1876852000000002</v>
      </c>
      <c r="V331" s="6" t="str">
        <f>VLOOKUP(R331,'In-NonTI'!B:C,2,FALSE)</f>
        <v>VIC1</v>
      </c>
      <c r="W331" s="177">
        <f>IF(U331=0,0,U331-(VLOOKUP(R331,'In-NonTI'!$J$4:$K$7,2,FALSE)*M331))</f>
        <v>-4.0487602000000003</v>
      </c>
      <c r="X331" s="178">
        <f>IF(U331=0,0,-U331-((1-VLOOKUP(R331,'In-NonTI'!$J$4:$K$7,2,FALSE))*M331))</f>
        <v>3.0812602000000004</v>
      </c>
      <c r="Y331" s="6" t="str">
        <f>VLOOKUP(R331,'In-NonTI'!$B$4:$F$7,5,FALSE)</f>
        <v>V-SA</v>
      </c>
      <c r="Z331" s="6" t="str">
        <f>IF(SUMIFS(U:U,Q:Q,Q331,Y:Y,Y331)&lt;=0,VLOOKUP(R331,'In-NonTI'!$B$4:$H$7,6,FALSE),VLOOKUP(R331,'In-NonTI'!$B$4:$H$7,7,FALSE))</f>
        <v>VIC-SA</v>
      </c>
    </row>
    <row r="332" spans="2:26">
      <c r="B332" s="1">
        <v>46261.381944444445</v>
      </c>
      <c r="C332">
        <v>110</v>
      </c>
      <c r="D332" t="s">
        <v>52</v>
      </c>
      <c r="E332">
        <v>50.48</v>
      </c>
      <c r="G332" s="1">
        <v>46261.288194444445</v>
      </c>
      <c r="H332">
        <v>83</v>
      </c>
      <c r="I332" t="s">
        <v>57</v>
      </c>
      <c r="J332">
        <v>-147.08000000000001</v>
      </c>
      <c r="K332">
        <v>30.66</v>
      </c>
      <c r="L332">
        <v>5.04</v>
      </c>
      <c r="M332" s="183">
        <f t="shared" si="10"/>
        <v>0.42</v>
      </c>
      <c r="O332">
        <v>11658</v>
      </c>
      <c r="P332" s="5">
        <v>46261</v>
      </c>
      <c r="Q332">
        <v>83</v>
      </c>
      <c r="R332" t="s">
        <v>57</v>
      </c>
      <c r="S332">
        <v>12.238500999999999</v>
      </c>
      <c r="T332">
        <v>0</v>
      </c>
      <c r="U332" s="183">
        <f t="shared" si="11"/>
        <v>12.238500999999999</v>
      </c>
      <c r="V332" s="6" t="str">
        <f>VLOOKUP(R332,'In-NonTI'!B:C,2,FALSE)</f>
        <v>NSW1</v>
      </c>
      <c r="W332" s="177">
        <f>IF(U332=0,0,U332-(VLOOKUP(R332,'In-NonTI'!$J$4:$K$7,2,FALSE)*M332))</f>
        <v>12.049500999999999</v>
      </c>
      <c r="X332" s="178">
        <f>IF(U332=0,0,-U332-((1-VLOOKUP(R332,'In-NonTI'!$J$4:$K$7,2,FALSE))*M332))</f>
        <v>-12.469500999999999</v>
      </c>
      <c r="Y332" s="6" t="str">
        <f>VLOOKUP(R332,'In-NonTI'!$B$4:$F$7,5,FALSE)</f>
        <v>NSW1-SA1</v>
      </c>
      <c r="Z332" s="6" t="str">
        <f>IF(SUMIFS(U:U,Q:Q,Q332,Y:Y,Y332)&lt;=0,VLOOKUP(R332,'In-NonTI'!$B$4:$H$7,6,FALSE),VLOOKUP(R332,'In-NonTI'!$B$4:$H$7,7,FALSE))</f>
        <v>SA-NSW</v>
      </c>
    </row>
    <row r="333" spans="2:26">
      <c r="B333" s="1">
        <v>46261.381944444445</v>
      </c>
      <c r="C333">
        <v>110</v>
      </c>
      <c r="D333" t="s">
        <v>51</v>
      </c>
      <c r="E333">
        <v>35.979999999999997</v>
      </c>
      <c r="G333" s="1">
        <v>46261.288194444445</v>
      </c>
      <c r="H333">
        <v>83</v>
      </c>
      <c r="I333" t="s">
        <v>60</v>
      </c>
      <c r="J333">
        <v>-244.86</v>
      </c>
      <c r="K333">
        <v>-18.07</v>
      </c>
      <c r="L333">
        <v>0.72</v>
      </c>
      <c r="M333" s="183">
        <f t="shared" si="10"/>
        <v>0.06</v>
      </c>
      <c r="O333">
        <v>11658</v>
      </c>
      <c r="P333" s="5">
        <v>46261</v>
      </c>
      <c r="Q333">
        <v>83</v>
      </c>
      <c r="R333" t="s">
        <v>60</v>
      </c>
      <c r="S333">
        <v>22.711178199999999</v>
      </c>
      <c r="T333">
        <v>46.950940099999997</v>
      </c>
      <c r="U333" s="183">
        <f t="shared" si="11"/>
        <v>-24.239761899999998</v>
      </c>
      <c r="V333" s="6" t="str">
        <f>VLOOKUP(R333,'In-NonTI'!B:C,2,FALSE)</f>
        <v>VIC1</v>
      </c>
      <c r="W333" s="177">
        <f>IF(U333=0,0,U333-(VLOOKUP(R333,'In-NonTI'!$J$4:$K$7,2,FALSE)*M333))</f>
        <v>-24.275761899999999</v>
      </c>
      <c r="X333" s="178">
        <f>IF(U333=0,0,-U333-((1-VLOOKUP(R333,'In-NonTI'!$J$4:$K$7,2,FALSE))*M333))</f>
        <v>24.215761899999997</v>
      </c>
      <c r="Y333" s="6" t="str">
        <f>VLOOKUP(R333,'In-NonTI'!$B$4:$F$7,5,FALSE)</f>
        <v>VIC1-NSW1</v>
      </c>
      <c r="Z333" s="6" t="str">
        <f>IF(SUMIFS(U:U,Q:Q,Q333,Y:Y,Y333)&lt;=0,VLOOKUP(R333,'In-NonTI'!$B$4:$H$7,6,FALSE),VLOOKUP(R333,'In-NonTI'!$B$4:$H$7,7,FALSE))</f>
        <v>VIC-NSW</v>
      </c>
    </row>
    <row r="334" spans="2:26">
      <c r="B334" s="1">
        <v>46261.385416666664</v>
      </c>
      <c r="C334">
        <v>111</v>
      </c>
      <c r="D334" t="s">
        <v>58</v>
      </c>
      <c r="E334">
        <v>-9.2799999999999994</v>
      </c>
      <c r="G334" s="1">
        <v>46261.288194444445</v>
      </c>
      <c r="H334">
        <v>83</v>
      </c>
      <c r="I334" t="s">
        <v>54</v>
      </c>
      <c r="J334">
        <v>23.44</v>
      </c>
      <c r="K334">
        <v>552.1</v>
      </c>
      <c r="L334">
        <v>44.52</v>
      </c>
      <c r="M334" s="183">
        <f t="shared" si="10"/>
        <v>3.7100000000000004</v>
      </c>
      <c r="O334">
        <v>11658</v>
      </c>
      <c r="P334" s="5">
        <v>46261</v>
      </c>
      <c r="Q334">
        <v>83</v>
      </c>
      <c r="R334" t="s">
        <v>54</v>
      </c>
      <c r="S334">
        <v>0</v>
      </c>
      <c r="T334">
        <v>44.470311299999999</v>
      </c>
      <c r="U334" s="183">
        <f t="shared" si="11"/>
        <v>-44.470311299999999</v>
      </c>
      <c r="V334" s="6" t="str">
        <f>VLOOKUP(R334,'In-NonTI'!B:C,2,FALSE)</f>
        <v>VIC1</v>
      </c>
      <c r="W334" s="177">
        <f>IF(U334=0,0,U334-(VLOOKUP(R334,'In-NonTI'!$J$4:$K$7,2,FALSE)*M334))</f>
        <v>-46.214011299999996</v>
      </c>
      <c r="X334" s="178">
        <f>IF(U334=0,0,-U334-((1-VLOOKUP(R334,'In-NonTI'!$J$4:$K$7,2,FALSE))*M334))</f>
        <v>42.504011300000002</v>
      </c>
      <c r="Y334" s="6" t="str">
        <f>VLOOKUP(R334,'In-NonTI'!$B$4:$F$7,5,FALSE)</f>
        <v>V-SA</v>
      </c>
      <c r="Z334" s="6" t="str">
        <f>IF(SUMIFS(U:U,Q:Q,Q334,Y:Y,Y334)&lt;=0,VLOOKUP(R334,'In-NonTI'!$B$4:$H$7,6,FALSE),VLOOKUP(R334,'In-NonTI'!$B$4:$H$7,7,FALSE))</f>
        <v>VIC-SA</v>
      </c>
    </row>
    <row r="335" spans="2:26">
      <c r="B335" s="1">
        <v>46261.385416666664</v>
      </c>
      <c r="C335">
        <v>111</v>
      </c>
      <c r="D335" t="s">
        <v>52</v>
      </c>
      <c r="E335">
        <v>53.46</v>
      </c>
      <c r="G335" s="1">
        <v>46261.288194444445</v>
      </c>
      <c r="H335">
        <v>83</v>
      </c>
      <c r="I335" t="s">
        <v>50</v>
      </c>
      <c r="J335">
        <v>0</v>
      </c>
      <c r="K335">
        <v>-80</v>
      </c>
      <c r="L335">
        <v>11.61</v>
      </c>
      <c r="M335" s="183">
        <f t="shared" si="10"/>
        <v>0.96749999999999992</v>
      </c>
      <c r="O335">
        <v>11658</v>
      </c>
      <c r="P335" s="5">
        <v>46261</v>
      </c>
      <c r="Q335">
        <v>83</v>
      </c>
      <c r="R335" t="s">
        <v>50</v>
      </c>
      <c r="S335">
        <v>0</v>
      </c>
      <c r="T335">
        <v>3.8182752999999998</v>
      </c>
      <c r="U335" s="183">
        <f t="shared" si="11"/>
        <v>-3.8182752999999998</v>
      </c>
      <c r="V335" s="6" t="str">
        <f>VLOOKUP(R335,'In-NonTI'!B:C,2,FALSE)</f>
        <v>VIC1</v>
      </c>
      <c r="W335" s="177">
        <f>IF(U335=0,0,U335-(VLOOKUP(R335,'In-NonTI'!$J$4:$K$7,2,FALSE)*M335))</f>
        <v>-4.6793502999999994</v>
      </c>
      <c r="X335" s="178">
        <f>IF(U335=0,0,-U335-((1-VLOOKUP(R335,'In-NonTI'!$J$4:$K$7,2,FALSE))*M335))</f>
        <v>3.7118503</v>
      </c>
      <c r="Y335" s="6" t="str">
        <f>VLOOKUP(R335,'In-NonTI'!$B$4:$F$7,5,FALSE)</f>
        <v>V-SA</v>
      </c>
      <c r="Z335" s="6" t="str">
        <f>IF(SUMIFS(U:U,Q:Q,Q335,Y:Y,Y335)&lt;=0,VLOOKUP(R335,'In-NonTI'!$B$4:$H$7,6,FALSE),VLOOKUP(R335,'In-NonTI'!$B$4:$H$7,7,FALSE))</f>
        <v>VIC-SA</v>
      </c>
    </row>
    <row r="336" spans="2:26">
      <c r="B336" s="1">
        <v>46261.385416666664</v>
      </c>
      <c r="C336">
        <v>111</v>
      </c>
      <c r="D336" t="s">
        <v>51</v>
      </c>
      <c r="E336">
        <v>35</v>
      </c>
      <c r="G336" s="1">
        <v>46261.291666666664</v>
      </c>
      <c r="H336">
        <v>84</v>
      </c>
      <c r="I336" t="s">
        <v>57</v>
      </c>
      <c r="J336">
        <v>-138.9</v>
      </c>
      <c r="K336">
        <v>11.69</v>
      </c>
      <c r="L336">
        <v>1.93</v>
      </c>
      <c r="M336" s="183">
        <f t="shared" si="10"/>
        <v>0.16083333333333333</v>
      </c>
      <c r="O336">
        <v>11658</v>
      </c>
      <c r="P336" s="5">
        <v>46261</v>
      </c>
      <c r="Q336">
        <v>84</v>
      </c>
      <c r="R336" t="s">
        <v>57</v>
      </c>
      <c r="S336">
        <v>12.909724600000001</v>
      </c>
      <c r="T336">
        <v>0</v>
      </c>
      <c r="U336" s="183">
        <f t="shared" si="11"/>
        <v>12.909724600000001</v>
      </c>
      <c r="V336" s="6" t="str">
        <f>VLOOKUP(R336,'In-NonTI'!B:C,2,FALSE)</f>
        <v>NSW1</v>
      </c>
      <c r="W336" s="177">
        <f>IF(U336=0,0,U336-(VLOOKUP(R336,'In-NonTI'!$J$4:$K$7,2,FALSE)*M336))</f>
        <v>12.837349600000001</v>
      </c>
      <c r="X336" s="178">
        <f>IF(U336=0,0,-U336-((1-VLOOKUP(R336,'In-NonTI'!$J$4:$K$7,2,FALSE))*M336))</f>
        <v>-12.998182933333334</v>
      </c>
      <c r="Y336" s="6" t="str">
        <f>VLOOKUP(R336,'In-NonTI'!$B$4:$F$7,5,FALSE)</f>
        <v>NSW1-SA1</v>
      </c>
      <c r="Z336" s="6" t="str">
        <f>IF(SUMIFS(U:U,Q:Q,Q336,Y:Y,Y336)&lt;=0,VLOOKUP(R336,'In-NonTI'!$B$4:$H$7,6,FALSE),VLOOKUP(R336,'In-NonTI'!$B$4:$H$7,7,FALSE))</f>
        <v>SA-NSW</v>
      </c>
    </row>
    <row r="337" spans="2:26">
      <c r="B337" s="1">
        <v>46261.388888888891</v>
      </c>
      <c r="C337">
        <v>112</v>
      </c>
      <c r="D337" t="s">
        <v>58</v>
      </c>
      <c r="E337">
        <v>-8.8800000000000008</v>
      </c>
      <c r="G337" s="1">
        <v>46261.291666666664</v>
      </c>
      <c r="H337">
        <v>84</v>
      </c>
      <c r="I337" t="s">
        <v>60</v>
      </c>
      <c r="J337">
        <v>-305.92</v>
      </c>
      <c r="K337">
        <v>-27.06</v>
      </c>
      <c r="L337">
        <v>1.1200000000000001</v>
      </c>
      <c r="M337" s="183">
        <f t="shared" si="10"/>
        <v>9.3333333333333338E-2</v>
      </c>
      <c r="O337">
        <v>11658</v>
      </c>
      <c r="P337" s="5">
        <v>46261</v>
      </c>
      <c r="Q337">
        <v>84</v>
      </c>
      <c r="R337" t="s">
        <v>60</v>
      </c>
      <c r="S337">
        <v>26.937402800000001</v>
      </c>
      <c r="T337">
        <v>48.108463899999997</v>
      </c>
      <c r="U337" s="183">
        <f t="shared" si="11"/>
        <v>-21.171061099999996</v>
      </c>
      <c r="V337" s="6" t="str">
        <f>VLOOKUP(R337,'In-NonTI'!B:C,2,FALSE)</f>
        <v>VIC1</v>
      </c>
      <c r="W337" s="177">
        <f>IF(U337=0,0,U337-(VLOOKUP(R337,'In-NonTI'!$J$4:$K$7,2,FALSE)*M337))</f>
        <v>-21.227061099999997</v>
      </c>
      <c r="X337" s="178">
        <f>IF(U337=0,0,-U337-((1-VLOOKUP(R337,'In-NonTI'!$J$4:$K$7,2,FALSE))*M337))</f>
        <v>21.133727766666663</v>
      </c>
      <c r="Y337" s="6" t="str">
        <f>VLOOKUP(R337,'In-NonTI'!$B$4:$F$7,5,FALSE)</f>
        <v>VIC1-NSW1</v>
      </c>
      <c r="Z337" s="6" t="str">
        <f>IF(SUMIFS(U:U,Q:Q,Q337,Y:Y,Y337)&lt;=0,VLOOKUP(R337,'In-NonTI'!$B$4:$H$7,6,FALSE),VLOOKUP(R337,'In-NonTI'!$B$4:$H$7,7,FALSE))</f>
        <v>VIC-NSW</v>
      </c>
    </row>
    <row r="338" spans="2:26">
      <c r="B338" s="1">
        <v>46261.388888888891</v>
      </c>
      <c r="C338">
        <v>112</v>
      </c>
      <c r="D338" t="s">
        <v>52</v>
      </c>
      <c r="E338">
        <v>70.010000000000005</v>
      </c>
      <c r="G338" s="1">
        <v>46261.291666666664</v>
      </c>
      <c r="H338">
        <v>84</v>
      </c>
      <c r="I338" t="s">
        <v>54</v>
      </c>
      <c r="J338">
        <v>44.65</v>
      </c>
      <c r="K338">
        <v>475.39</v>
      </c>
      <c r="L338">
        <v>32.840000000000003</v>
      </c>
      <c r="M338" s="183">
        <f t="shared" si="10"/>
        <v>2.7366666666666668</v>
      </c>
      <c r="O338">
        <v>11658</v>
      </c>
      <c r="P338" s="5">
        <v>46261</v>
      </c>
      <c r="Q338">
        <v>84</v>
      </c>
      <c r="R338" t="s">
        <v>54</v>
      </c>
      <c r="S338">
        <v>0</v>
      </c>
      <c r="T338">
        <v>48.328240800000003</v>
      </c>
      <c r="U338" s="183">
        <f t="shared" si="11"/>
        <v>-48.328240800000003</v>
      </c>
      <c r="V338" s="6" t="str">
        <f>VLOOKUP(R338,'In-NonTI'!B:C,2,FALSE)</f>
        <v>VIC1</v>
      </c>
      <c r="W338" s="177">
        <f>IF(U338=0,0,U338-(VLOOKUP(R338,'In-NonTI'!$J$4:$K$7,2,FALSE)*M338))</f>
        <v>-49.614474133333339</v>
      </c>
      <c r="X338" s="178">
        <f>IF(U338=0,0,-U338-((1-VLOOKUP(R338,'In-NonTI'!$J$4:$K$7,2,FALSE))*M338))</f>
        <v>46.877807466666667</v>
      </c>
      <c r="Y338" s="6" t="str">
        <f>VLOOKUP(R338,'In-NonTI'!$B$4:$F$7,5,FALSE)</f>
        <v>V-SA</v>
      </c>
      <c r="Z338" s="6" t="str">
        <f>IF(SUMIFS(U:U,Q:Q,Q338,Y:Y,Y338)&lt;=0,VLOOKUP(R338,'In-NonTI'!$B$4:$H$7,6,FALSE),VLOOKUP(R338,'In-NonTI'!$B$4:$H$7,7,FALSE))</f>
        <v>VIC-SA</v>
      </c>
    </row>
    <row r="339" spans="2:26">
      <c r="B339" s="1">
        <v>46261.388888888891</v>
      </c>
      <c r="C339">
        <v>112</v>
      </c>
      <c r="D339" t="s">
        <v>51</v>
      </c>
      <c r="E339">
        <v>35</v>
      </c>
      <c r="G339" s="1">
        <v>46261.291666666664</v>
      </c>
      <c r="H339">
        <v>84</v>
      </c>
      <c r="I339" t="s">
        <v>50</v>
      </c>
      <c r="J339">
        <v>0</v>
      </c>
      <c r="K339">
        <v>-80</v>
      </c>
      <c r="L339">
        <v>11.61</v>
      </c>
      <c r="M339" s="183">
        <f t="shared" si="10"/>
        <v>0.96749999999999992</v>
      </c>
      <c r="O339">
        <v>11658</v>
      </c>
      <c r="P339" s="5">
        <v>46261</v>
      </c>
      <c r="Q339">
        <v>84</v>
      </c>
      <c r="R339" t="s">
        <v>50</v>
      </c>
      <c r="S339">
        <v>0</v>
      </c>
      <c r="T339">
        <v>3.8219902000000001</v>
      </c>
      <c r="U339" s="183">
        <f t="shared" si="11"/>
        <v>-3.8219902000000001</v>
      </c>
      <c r="V339" s="6" t="str">
        <f>VLOOKUP(R339,'In-NonTI'!B:C,2,FALSE)</f>
        <v>VIC1</v>
      </c>
      <c r="W339" s="177">
        <f>IF(U339=0,0,U339-(VLOOKUP(R339,'In-NonTI'!$J$4:$K$7,2,FALSE)*M339))</f>
        <v>-4.6830651999999997</v>
      </c>
      <c r="X339" s="178">
        <f>IF(U339=0,0,-U339-((1-VLOOKUP(R339,'In-NonTI'!$J$4:$K$7,2,FALSE))*M339))</f>
        <v>3.7155652000000003</v>
      </c>
      <c r="Y339" s="6" t="str">
        <f>VLOOKUP(R339,'In-NonTI'!$B$4:$F$7,5,FALSE)</f>
        <v>V-SA</v>
      </c>
      <c r="Z339" s="6" t="str">
        <f>IF(SUMIFS(U:U,Q:Q,Q339,Y:Y,Y339)&lt;=0,VLOOKUP(R339,'In-NonTI'!$B$4:$H$7,6,FALSE),VLOOKUP(R339,'In-NonTI'!$B$4:$H$7,7,FALSE))</f>
        <v>VIC-SA</v>
      </c>
    </row>
    <row r="340" spans="2:26">
      <c r="B340" s="1">
        <v>46261.392361111109</v>
      </c>
      <c r="C340">
        <v>113</v>
      </c>
      <c r="D340" t="s">
        <v>58</v>
      </c>
      <c r="E340">
        <v>-8.89</v>
      </c>
      <c r="G340" s="1">
        <v>46261.295138888891</v>
      </c>
      <c r="H340">
        <v>85</v>
      </c>
      <c r="I340" t="s">
        <v>57</v>
      </c>
      <c r="J340">
        <v>-158.97</v>
      </c>
      <c r="K340">
        <v>15.24</v>
      </c>
      <c r="L340">
        <v>2.5299999999999998</v>
      </c>
      <c r="M340" s="183">
        <f t="shared" si="10"/>
        <v>0.21083333333333332</v>
      </c>
      <c r="O340">
        <v>11658</v>
      </c>
      <c r="P340" s="5">
        <v>46261</v>
      </c>
      <c r="Q340">
        <v>85</v>
      </c>
      <c r="R340" t="s">
        <v>57</v>
      </c>
      <c r="S340">
        <v>12.360343800000001</v>
      </c>
      <c r="T340">
        <v>0</v>
      </c>
      <c r="U340" s="183">
        <f t="shared" si="11"/>
        <v>12.360343800000001</v>
      </c>
      <c r="V340" s="6" t="str">
        <f>VLOOKUP(R340,'In-NonTI'!B:C,2,FALSE)</f>
        <v>NSW1</v>
      </c>
      <c r="W340" s="177">
        <f>IF(U340=0,0,U340-(VLOOKUP(R340,'In-NonTI'!$J$4:$K$7,2,FALSE)*M340))</f>
        <v>12.265468800000001</v>
      </c>
      <c r="X340" s="178">
        <f>IF(U340=0,0,-U340-((1-VLOOKUP(R340,'In-NonTI'!$J$4:$K$7,2,FALSE))*M340))</f>
        <v>-12.476302133333334</v>
      </c>
      <c r="Y340" s="6" t="str">
        <f>VLOOKUP(R340,'In-NonTI'!$B$4:$F$7,5,FALSE)</f>
        <v>NSW1-SA1</v>
      </c>
      <c r="Z340" s="6" t="str">
        <f>IF(SUMIFS(U:U,Q:Q,Q340,Y:Y,Y340)&lt;=0,VLOOKUP(R340,'In-NonTI'!$B$4:$H$7,6,FALSE),VLOOKUP(R340,'In-NonTI'!$B$4:$H$7,7,FALSE))</f>
        <v>SA-NSW</v>
      </c>
    </row>
    <row r="341" spans="2:26">
      <c r="B341" s="1">
        <v>46261.392361111109</v>
      </c>
      <c r="C341">
        <v>113</v>
      </c>
      <c r="D341" t="s">
        <v>52</v>
      </c>
      <c r="E341">
        <v>141.78</v>
      </c>
      <c r="G341" s="1">
        <v>46261.295138888891</v>
      </c>
      <c r="H341">
        <v>85</v>
      </c>
      <c r="I341" t="s">
        <v>60</v>
      </c>
      <c r="J341">
        <v>-358.89</v>
      </c>
      <c r="K341">
        <v>39.200000000000003</v>
      </c>
      <c r="L341">
        <v>-1.36</v>
      </c>
      <c r="M341" s="183">
        <f t="shared" si="10"/>
        <v>-0.11333333333333334</v>
      </c>
      <c r="O341">
        <v>11658</v>
      </c>
      <c r="P341" s="5">
        <v>46261</v>
      </c>
      <c r="Q341">
        <v>85</v>
      </c>
      <c r="R341" t="s">
        <v>60</v>
      </c>
      <c r="S341">
        <v>28.045739300000001</v>
      </c>
      <c r="T341">
        <v>53.439935800000001</v>
      </c>
      <c r="U341" s="183">
        <f t="shared" si="11"/>
        <v>-25.3941965</v>
      </c>
      <c r="V341" s="6" t="str">
        <f>VLOOKUP(R341,'In-NonTI'!B:C,2,FALSE)</f>
        <v>VIC1</v>
      </c>
      <c r="W341" s="177">
        <f>IF(U341=0,0,U341-(VLOOKUP(R341,'In-NonTI'!$J$4:$K$7,2,FALSE)*M341))</f>
        <v>-25.326196499999998</v>
      </c>
      <c r="X341" s="178">
        <f>IF(U341=0,0,-U341-((1-VLOOKUP(R341,'In-NonTI'!$J$4:$K$7,2,FALSE))*M341))</f>
        <v>25.439529833333332</v>
      </c>
      <c r="Y341" s="6" t="str">
        <f>VLOOKUP(R341,'In-NonTI'!$B$4:$F$7,5,FALSE)</f>
        <v>VIC1-NSW1</v>
      </c>
      <c r="Z341" s="6" t="str">
        <f>IF(SUMIFS(U:U,Q:Q,Q341,Y:Y,Y341)&lt;=0,VLOOKUP(R341,'In-NonTI'!$B$4:$H$7,6,FALSE),VLOOKUP(R341,'In-NonTI'!$B$4:$H$7,7,FALSE))</f>
        <v>VIC-NSW</v>
      </c>
    </row>
    <row r="342" spans="2:26">
      <c r="B342" s="1">
        <v>46261.392361111109</v>
      </c>
      <c r="C342">
        <v>113</v>
      </c>
      <c r="D342" t="s">
        <v>51</v>
      </c>
      <c r="E342">
        <v>35</v>
      </c>
      <c r="G342" s="1">
        <v>46261.295138888891</v>
      </c>
      <c r="H342">
        <v>85</v>
      </c>
      <c r="I342" t="s">
        <v>54</v>
      </c>
      <c r="J342">
        <v>49.11</v>
      </c>
      <c r="K342">
        <v>487.38</v>
      </c>
      <c r="L342">
        <v>34.270000000000003</v>
      </c>
      <c r="M342" s="183">
        <f t="shared" si="10"/>
        <v>2.8558333333333334</v>
      </c>
      <c r="O342">
        <v>11658</v>
      </c>
      <c r="P342" s="5">
        <v>46261</v>
      </c>
      <c r="Q342">
        <v>85</v>
      </c>
      <c r="R342" t="s">
        <v>54</v>
      </c>
      <c r="S342">
        <v>0</v>
      </c>
      <c r="T342">
        <v>50.562825099999998</v>
      </c>
      <c r="U342" s="183">
        <f t="shared" si="11"/>
        <v>-50.562825099999998</v>
      </c>
      <c r="V342" s="6" t="str">
        <f>VLOOKUP(R342,'In-NonTI'!B:C,2,FALSE)</f>
        <v>VIC1</v>
      </c>
      <c r="W342" s="177">
        <f>IF(U342=0,0,U342-(VLOOKUP(R342,'In-NonTI'!$J$4:$K$7,2,FALSE)*M342))</f>
        <v>-51.905066766666664</v>
      </c>
      <c r="X342" s="178">
        <f>IF(U342=0,0,-U342-((1-VLOOKUP(R342,'In-NonTI'!$J$4:$K$7,2,FALSE))*M342))</f>
        <v>49.049233433333328</v>
      </c>
      <c r="Y342" s="6" t="str">
        <f>VLOOKUP(R342,'In-NonTI'!$B$4:$F$7,5,FALSE)</f>
        <v>V-SA</v>
      </c>
      <c r="Z342" s="6" t="str">
        <f>IF(SUMIFS(U:U,Q:Q,Q342,Y:Y,Y342)&lt;=0,VLOOKUP(R342,'In-NonTI'!$B$4:$H$7,6,FALSE),VLOOKUP(R342,'In-NonTI'!$B$4:$H$7,7,FALSE))</f>
        <v>VIC-SA</v>
      </c>
    </row>
    <row r="343" spans="2:26">
      <c r="B343" s="1">
        <v>46261.395833333336</v>
      </c>
      <c r="C343">
        <v>114</v>
      </c>
      <c r="D343" t="s">
        <v>58</v>
      </c>
      <c r="E343">
        <v>-9.5</v>
      </c>
      <c r="G343" s="1">
        <v>46261.295138888891</v>
      </c>
      <c r="H343">
        <v>85</v>
      </c>
      <c r="I343" t="s">
        <v>50</v>
      </c>
      <c r="J343">
        <v>0</v>
      </c>
      <c r="K343">
        <v>-80</v>
      </c>
      <c r="L343">
        <v>11.61</v>
      </c>
      <c r="M343" s="183">
        <f t="shared" si="10"/>
        <v>0.96749999999999992</v>
      </c>
      <c r="O343">
        <v>11658</v>
      </c>
      <c r="P343" s="5">
        <v>46261</v>
      </c>
      <c r="Q343">
        <v>85</v>
      </c>
      <c r="R343" t="s">
        <v>50</v>
      </c>
      <c r="S343">
        <v>0</v>
      </c>
      <c r="T343">
        <v>3.8281773000000001</v>
      </c>
      <c r="U343" s="183">
        <f t="shared" si="11"/>
        <v>-3.8281773000000001</v>
      </c>
      <c r="V343" s="6" t="str">
        <f>VLOOKUP(R343,'In-NonTI'!B:C,2,FALSE)</f>
        <v>VIC1</v>
      </c>
      <c r="W343" s="177">
        <f>IF(U343=0,0,U343-(VLOOKUP(R343,'In-NonTI'!$J$4:$K$7,2,FALSE)*M343))</f>
        <v>-4.6892522999999997</v>
      </c>
      <c r="X343" s="178">
        <f>IF(U343=0,0,-U343-((1-VLOOKUP(R343,'In-NonTI'!$J$4:$K$7,2,FALSE))*M343))</f>
        <v>3.7217523000000003</v>
      </c>
      <c r="Y343" s="6" t="str">
        <f>VLOOKUP(R343,'In-NonTI'!$B$4:$F$7,5,FALSE)</f>
        <v>V-SA</v>
      </c>
      <c r="Z343" s="6" t="str">
        <f>IF(SUMIFS(U:U,Q:Q,Q343,Y:Y,Y343)&lt;=0,VLOOKUP(R343,'In-NonTI'!$B$4:$H$7,6,FALSE),VLOOKUP(R343,'In-NonTI'!$B$4:$H$7,7,FALSE))</f>
        <v>VIC-SA</v>
      </c>
    </row>
    <row r="344" spans="2:26">
      <c r="B344" s="1">
        <v>46261.395833333336</v>
      </c>
      <c r="C344">
        <v>114</v>
      </c>
      <c r="D344" t="s">
        <v>52</v>
      </c>
      <c r="E344">
        <v>105.41</v>
      </c>
      <c r="G344" s="1">
        <v>46261.298611111109</v>
      </c>
      <c r="H344">
        <v>86</v>
      </c>
      <c r="I344" t="s">
        <v>57</v>
      </c>
      <c r="J344">
        <v>-132.77000000000001</v>
      </c>
      <c r="K344">
        <v>27.13</v>
      </c>
      <c r="L344">
        <v>4.6100000000000003</v>
      </c>
      <c r="M344" s="183">
        <f t="shared" si="10"/>
        <v>0.38416666666666671</v>
      </c>
      <c r="O344">
        <v>11658</v>
      </c>
      <c r="P344" s="5">
        <v>46261</v>
      </c>
      <c r="Q344">
        <v>86</v>
      </c>
      <c r="R344" t="s">
        <v>57</v>
      </c>
      <c r="S344">
        <v>11.097505</v>
      </c>
      <c r="T344">
        <v>0</v>
      </c>
      <c r="U344" s="183">
        <f t="shared" si="11"/>
        <v>11.097505</v>
      </c>
      <c r="V344" s="6" t="str">
        <f>VLOOKUP(R344,'In-NonTI'!B:C,2,FALSE)</f>
        <v>NSW1</v>
      </c>
      <c r="W344" s="177">
        <f>IF(U344=0,0,U344-(VLOOKUP(R344,'In-NonTI'!$J$4:$K$7,2,FALSE)*M344))</f>
        <v>10.924630000000001</v>
      </c>
      <c r="X344" s="178">
        <f>IF(U344=0,0,-U344-((1-VLOOKUP(R344,'In-NonTI'!$J$4:$K$7,2,FALSE))*M344))</f>
        <v>-11.308796666666666</v>
      </c>
      <c r="Y344" s="6" t="str">
        <f>VLOOKUP(R344,'In-NonTI'!$B$4:$F$7,5,FALSE)</f>
        <v>NSW1-SA1</v>
      </c>
      <c r="Z344" s="6" t="str">
        <f>IF(SUMIFS(U:U,Q:Q,Q344,Y:Y,Y344)&lt;=0,VLOOKUP(R344,'In-NonTI'!$B$4:$H$7,6,FALSE),VLOOKUP(R344,'In-NonTI'!$B$4:$H$7,7,FALSE))</f>
        <v>SA-NSW</v>
      </c>
    </row>
    <row r="345" spans="2:26">
      <c r="B345" s="1">
        <v>46261.395833333336</v>
      </c>
      <c r="C345">
        <v>114</v>
      </c>
      <c r="D345" t="s">
        <v>51</v>
      </c>
      <c r="E345">
        <v>35</v>
      </c>
      <c r="G345" s="1">
        <v>46261.298611111109</v>
      </c>
      <c r="H345">
        <v>86</v>
      </c>
      <c r="I345" t="s">
        <v>60</v>
      </c>
      <c r="J345">
        <v>-449.88</v>
      </c>
      <c r="K345">
        <v>16.649999999999999</v>
      </c>
      <c r="L345">
        <v>-0.6</v>
      </c>
      <c r="M345" s="183">
        <f t="shared" si="10"/>
        <v>-4.9999999999999996E-2</v>
      </c>
      <c r="O345">
        <v>11658</v>
      </c>
      <c r="P345" s="5">
        <v>46261</v>
      </c>
      <c r="Q345">
        <v>86</v>
      </c>
      <c r="R345" t="s">
        <v>60</v>
      </c>
      <c r="S345">
        <v>27.632929399999998</v>
      </c>
      <c r="T345">
        <v>58.145494900000003</v>
      </c>
      <c r="U345" s="183">
        <f t="shared" si="11"/>
        <v>-30.512565500000004</v>
      </c>
      <c r="V345" s="6" t="str">
        <f>VLOOKUP(R345,'In-NonTI'!B:C,2,FALSE)</f>
        <v>VIC1</v>
      </c>
      <c r="W345" s="177">
        <f>IF(U345=0,0,U345-(VLOOKUP(R345,'In-NonTI'!$J$4:$K$7,2,FALSE)*M345))</f>
        <v>-30.482565500000003</v>
      </c>
      <c r="X345" s="178">
        <f>IF(U345=0,0,-U345-((1-VLOOKUP(R345,'In-NonTI'!$J$4:$K$7,2,FALSE))*M345))</f>
        <v>30.532565500000004</v>
      </c>
      <c r="Y345" s="6" t="str">
        <f>VLOOKUP(R345,'In-NonTI'!$B$4:$F$7,5,FALSE)</f>
        <v>VIC1-NSW1</v>
      </c>
      <c r="Z345" s="6" t="str">
        <f>IF(SUMIFS(U:U,Q:Q,Q345,Y:Y,Y345)&lt;=0,VLOOKUP(R345,'In-NonTI'!$B$4:$H$7,6,FALSE),VLOOKUP(R345,'In-NonTI'!$B$4:$H$7,7,FALSE))</f>
        <v>VIC-NSW</v>
      </c>
    </row>
    <row r="346" spans="2:26">
      <c r="B346" s="1">
        <v>46261.399305555555</v>
      </c>
      <c r="C346">
        <v>115</v>
      </c>
      <c r="D346" t="s">
        <v>58</v>
      </c>
      <c r="E346">
        <v>-10.210000000000001</v>
      </c>
      <c r="G346" s="1">
        <v>46261.298611111109</v>
      </c>
      <c r="H346">
        <v>86</v>
      </c>
      <c r="I346" t="s">
        <v>54</v>
      </c>
      <c r="J346">
        <v>77.02</v>
      </c>
      <c r="K346">
        <v>514.58000000000004</v>
      </c>
      <c r="L346">
        <v>37.64</v>
      </c>
      <c r="M346" s="183">
        <f t="shared" si="10"/>
        <v>3.1366666666666667</v>
      </c>
      <c r="O346">
        <v>11658</v>
      </c>
      <c r="P346" s="5">
        <v>46261</v>
      </c>
      <c r="Q346">
        <v>86</v>
      </c>
      <c r="R346" t="s">
        <v>54</v>
      </c>
      <c r="S346">
        <v>0</v>
      </c>
      <c r="T346">
        <v>45.659369900000002</v>
      </c>
      <c r="U346" s="183">
        <f t="shared" si="11"/>
        <v>-45.659369900000002</v>
      </c>
      <c r="V346" s="6" t="str">
        <f>VLOOKUP(R346,'In-NonTI'!B:C,2,FALSE)</f>
        <v>VIC1</v>
      </c>
      <c r="W346" s="177">
        <f>IF(U346=0,0,U346-(VLOOKUP(R346,'In-NonTI'!$J$4:$K$7,2,FALSE)*M346))</f>
        <v>-47.133603233333332</v>
      </c>
      <c r="X346" s="178">
        <f>IF(U346=0,0,-U346-((1-VLOOKUP(R346,'In-NonTI'!$J$4:$K$7,2,FALSE))*M346))</f>
        <v>43.996936566666669</v>
      </c>
      <c r="Y346" s="6" t="str">
        <f>VLOOKUP(R346,'In-NonTI'!$B$4:$F$7,5,FALSE)</f>
        <v>V-SA</v>
      </c>
      <c r="Z346" s="6" t="str">
        <f>IF(SUMIFS(U:U,Q:Q,Q346,Y:Y,Y346)&lt;=0,VLOOKUP(R346,'In-NonTI'!$B$4:$H$7,6,FALSE),VLOOKUP(R346,'In-NonTI'!$B$4:$H$7,7,FALSE))</f>
        <v>VIC-SA</v>
      </c>
    </row>
    <row r="347" spans="2:26">
      <c r="B347" s="1">
        <v>46261.399305555555</v>
      </c>
      <c r="C347">
        <v>115</v>
      </c>
      <c r="D347" t="s">
        <v>52</v>
      </c>
      <c r="E347">
        <v>98.46</v>
      </c>
      <c r="G347" s="1">
        <v>46261.298611111109</v>
      </c>
      <c r="H347">
        <v>86</v>
      </c>
      <c r="I347" t="s">
        <v>50</v>
      </c>
      <c r="J347">
        <v>0</v>
      </c>
      <c r="K347">
        <v>-80</v>
      </c>
      <c r="L347">
        <v>11.61</v>
      </c>
      <c r="M347" s="183">
        <f t="shared" si="10"/>
        <v>0.96749999999999992</v>
      </c>
      <c r="O347">
        <v>11658</v>
      </c>
      <c r="P347" s="5">
        <v>46261</v>
      </c>
      <c r="Q347">
        <v>86</v>
      </c>
      <c r="R347" t="s">
        <v>50</v>
      </c>
      <c r="S347">
        <v>0</v>
      </c>
      <c r="T347">
        <v>3.8120360999999998</v>
      </c>
      <c r="U347" s="183">
        <f t="shared" si="11"/>
        <v>-3.8120360999999998</v>
      </c>
      <c r="V347" s="6" t="str">
        <f>VLOOKUP(R347,'In-NonTI'!B:C,2,FALSE)</f>
        <v>VIC1</v>
      </c>
      <c r="W347" s="177">
        <f>IF(U347=0,0,U347-(VLOOKUP(R347,'In-NonTI'!$J$4:$K$7,2,FALSE)*M347))</f>
        <v>-4.6731110999999999</v>
      </c>
      <c r="X347" s="178">
        <f>IF(U347=0,0,-U347-((1-VLOOKUP(R347,'In-NonTI'!$J$4:$K$7,2,FALSE))*M347))</f>
        <v>3.7056111</v>
      </c>
      <c r="Y347" s="6" t="str">
        <f>VLOOKUP(R347,'In-NonTI'!$B$4:$F$7,5,FALSE)</f>
        <v>V-SA</v>
      </c>
      <c r="Z347" s="6" t="str">
        <f>IF(SUMIFS(U:U,Q:Q,Q347,Y:Y,Y347)&lt;=0,VLOOKUP(R347,'In-NonTI'!$B$4:$H$7,6,FALSE),VLOOKUP(R347,'In-NonTI'!$B$4:$H$7,7,FALSE))</f>
        <v>VIC-SA</v>
      </c>
    </row>
    <row r="348" spans="2:26">
      <c r="B348" s="1">
        <v>46261.399305555555</v>
      </c>
      <c r="C348">
        <v>115</v>
      </c>
      <c r="D348" t="s">
        <v>51</v>
      </c>
      <c r="E348">
        <v>8.9499999999999993</v>
      </c>
      <c r="G348" s="1">
        <v>46261.302083333336</v>
      </c>
      <c r="H348">
        <v>87</v>
      </c>
      <c r="I348" t="s">
        <v>57</v>
      </c>
      <c r="J348">
        <v>-128.54</v>
      </c>
      <c r="K348">
        <v>67.400000000000006</v>
      </c>
      <c r="L348">
        <v>12.26</v>
      </c>
      <c r="M348" s="183">
        <f t="shared" si="10"/>
        <v>1.0216666666666667</v>
      </c>
      <c r="O348">
        <v>11658</v>
      </c>
      <c r="P348" s="5">
        <v>46261</v>
      </c>
      <c r="Q348">
        <v>87</v>
      </c>
      <c r="R348" t="s">
        <v>57</v>
      </c>
      <c r="S348">
        <v>12.3674962</v>
      </c>
      <c r="T348">
        <v>0</v>
      </c>
      <c r="U348" s="183">
        <f t="shared" si="11"/>
        <v>12.3674962</v>
      </c>
      <c r="V348" s="6" t="str">
        <f>VLOOKUP(R348,'In-NonTI'!B:C,2,FALSE)</f>
        <v>NSW1</v>
      </c>
      <c r="W348" s="177">
        <f>IF(U348=0,0,U348-(VLOOKUP(R348,'In-NonTI'!$J$4:$K$7,2,FALSE)*M348))</f>
        <v>11.9077462</v>
      </c>
      <c r="X348" s="178">
        <f>IF(U348=0,0,-U348-((1-VLOOKUP(R348,'In-NonTI'!$J$4:$K$7,2,FALSE))*M348))</f>
        <v>-12.929412866666667</v>
      </c>
      <c r="Y348" s="6" t="str">
        <f>VLOOKUP(R348,'In-NonTI'!$B$4:$F$7,5,FALSE)</f>
        <v>NSW1-SA1</v>
      </c>
      <c r="Z348" s="6" t="str">
        <f>IF(SUMIFS(U:U,Q:Q,Q348,Y:Y,Y348)&lt;=0,VLOOKUP(R348,'In-NonTI'!$B$4:$H$7,6,FALSE),VLOOKUP(R348,'In-NonTI'!$B$4:$H$7,7,FALSE))</f>
        <v>SA-NSW</v>
      </c>
    </row>
    <row r="349" spans="2:26">
      <c r="B349" s="1">
        <v>46261.402777777781</v>
      </c>
      <c r="C349">
        <v>116</v>
      </c>
      <c r="D349" t="s">
        <v>58</v>
      </c>
      <c r="E349">
        <v>-11.85</v>
      </c>
      <c r="G349" s="1">
        <v>46261.302083333336</v>
      </c>
      <c r="H349">
        <v>87</v>
      </c>
      <c r="I349" t="s">
        <v>60</v>
      </c>
      <c r="J349">
        <v>-387.23</v>
      </c>
      <c r="K349">
        <v>37.51</v>
      </c>
      <c r="L349">
        <v>-1.39</v>
      </c>
      <c r="M349" s="183">
        <f t="shared" si="10"/>
        <v>-0.11583333333333333</v>
      </c>
      <c r="O349">
        <v>11658</v>
      </c>
      <c r="P349" s="5">
        <v>46261</v>
      </c>
      <c r="Q349">
        <v>87</v>
      </c>
      <c r="R349" t="s">
        <v>60</v>
      </c>
      <c r="S349">
        <v>28.2687825</v>
      </c>
      <c r="T349">
        <v>62.823231</v>
      </c>
      <c r="U349" s="183">
        <f t="shared" si="11"/>
        <v>-34.554448499999999</v>
      </c>
      <c r="V349" s="6" t="str">
        <f>VLOOKUP(R349,'In-NonTI'!B:C,2,FALSE)</f>
        <v>VIC1</v>
      </c>
      <c r="W349" s="177">
        <f>IF(U349=0,0,U349-(VLOOKUP(R349,'In-NonTI'!$J$4:$K$7,2,FALSE)*M349))</f>
        <v>-34.484948500000002</v>
      </c>
      <c r="X349" s="178">
        <f>IF(U349=0,0,-U349-((1-VLOOKUP(R349,'In-NonTI'!$J$4:$K$7,2,FALSE))*M349))</f>
        <v>34.600781833333336</v>
      </c>
      <c r="Y349" s="6" t="str">
        <f>VLOOKUP(R349,'In-NonTI'!$B$4:$F$7,5,FALSE)</f>
        <v>VIC1-NSW1</v>
      </c>
      <c r="Z349" s="6" t="str">
        <f>IF(SUMIFS(U:U,Q:Q,Q349,Y:Y,Y349)&lt;=0,VLOOKUP(R349,'In-NonTI'!$B$4:$H$7,6,FALSE),VLOOKUP(R349,'In-NonTI'!$B$4:$H$7,7,FALSE))</f>
        <v>VIC-NSW</v>
      </c>
    </row>
    <row r="350" spans="2:26">
      <c r="B350" s="1">
        <v>46261.402777777781</v>
      </c>
      <c r="C350">
        <v>116</v>
      </c>
      <c r="D350" t="s">
        <v>52</v>
      </c>
      <c r="E350">
        <v>138.04</v>
      </c>
      <c r="G350" s="1">
        <v>46261.302083333336</v>
      </c>
      <c r="H350">
        <v>87</v>
      </c>
      <c r="I350" t="s">
        <v>54</v>
      </c>
      <c r="J350">
        <v>62.51</v>
      </c>
      <c r="K350">
        <v>648.55999999999995</v>
      </c>
      <c r="L350">
        <v>57.3</v>
      </c>
      <c r="M350" s="183">
        <f t="shared" si="10"/>
        <v>4.7749999999999995</v>
      </c>
      <c r="O350">
        <v>11658</v>
      </c>
      <c r="P350" s="5">
        <v>46261</v>
      </c>
      <c r="Q350">
        <v>87</v>
      </c>
      <c r="R350" t="s">
        <v>54</v>
      </c>
      <c r="S350">
        <v>0</v>
      </c>
      <c r="T350">
        <v>45.545010499999997</v>
      </c>
      <c r="U350" s="183">
        <f t="shared" si="11"/>
        <v>-45.545010499999997</v>
      </c>
      <c r="V350" s="6" t="str">
        <f>VLOOKUP(R350,'In-NonTI'!B:C,2,FALSE)</f>
        <v>VIC1</v>
      </c>
      <c r="W350" s="177">
        <f>IF(U350=0,0,U350-(VLOOKUP(R350,'In-NonTI'!$J$4:$K$7,2,FALSE)*M350))</f>
        <v>-47.789260499999997</v>
      </c>
      <c r="X350" s="178">
        <f>IF(U350=0,0,-U350-((1-VLOOKUP(R350,'In-NonTI'!$J$4:$K$7,2,FALSE))*M350))</f>
        <v>43.014260499999999</v>
      </c>
      <c r="Y350" s="6" t="str">
        <f>VLOOKUP(R350,'In-NonTI'!$B$4:$F$7,5,FALSE)</f>
        <v>V-SA</v>
      </c>
      <c r="Z350" s="6" t="str">
        <f>IF(SUMIFS(U:U,Q:Q,Q350,Y:Y,Y350)&lt;=0,VLOOKUP(R350,'In-NonTI'!$B$4:$H$7,6,FALSE),VLOOKUP(R350,'In-NonTI'!$B$4:$H$7,7,FALSE))</f>
        <v>VIC-SA</v>
      </c>
    </row>
    <row r="351" spans="2:26">
      <c r="B351" s="1">
        <v>46261.402777777781</v>
      </c>
      <c r="C351">
        <v>116</v>
      </c>
      <c r="D351" t="s">
        <v>51</v>
      </c>
      <c r="E351">
        <v>5.67</v>
      </c>
      <c r="G351" s="1">
        <v>46261.302083333336</v>
      </c>
      <c r="H351">
        <v>87</v>
      </c>
      <c r="I351" t="s">
        <v>50</v>
      </c>
      <c r="J351">
        <v>0</v>
      </c>
      <c r="K351">
        <v>-80</v>
      </c>
      <c r="L351">
        <v>11.61</v>
      </c>
      <c r="M351" s="183">
        <f t="shared" si="10"/>
        <v>0.96749999999999992</v>
      </c>
      <c r="O351">
        <v>11658</v>
      </c>
      <c r="P351" s="5">
        <v>46261</v>
      </c>
      <c r="Q351">
        <v>87</v>
      </c>
      <c r="R351" t="s">
        <v>50</v>
      </c>
      <c r="S351">
        <v>0</v>
      </c>
      <c r="T351">
        <v>3.8057791999999999</v>
      </c>
      <c r="U351" s="183">
        <f t="shared" si="11"/>
        <v>-3.8057791999999999</v>
      </c>
      <c r="V351" s="6" t="str">
        <f>VLOOKUP(R351,'In-NonTI'!B:C,2,FALSE)</f>
        <v>VIC1</v>
      </c>
      <c r="W351" s="177">
        <f>IF(U351=0,0,U351-(VLOOKUP(R351,'In-NonTI'!$J$4:$K$7,2,FALSE)*M351))</f>
        <v>-4.6668541999999995</v>
      </c>
      <c r="X351" s="178">
        <f>IF(U351=0,0,-U351-((1-VLOOKUP(R351,'In-NonTI'!$J$4:$K$7,2,FALSE))*M351))</f>
        <v>3.6993542000000001</v>
      </c>
      <c r="Y351" s="6" t="str">
        <f>VLOOKUP(R351,'In-NonTI'!$B$4:$F$7,5,FALSE)</f>
        <v>V-SA</v>
      </c>
      <c r="Z351" s="6" t="str">
        <f>IF(SUMIFS(U:U,Q:Q,Q351,Y:Y,Y351)&lt;=0,VLOOKUP(R351,'In-NonTI'!$B$4:$H$7,6,FALSE),VLOOKUP(R351,'In-NonTI'!$B$4:$H$7,7,FALSE))</f>
        <v>VIC-SA</v>
      </c>
    </row>
    <row r="352" spans="2:26">
      <c r="B352" s="1">
        <v>46261.40625</v>
      </c>
      <c r="C352">
        <v>117</v>
      </c>
      <c r="D352" t="s">
        <v>58</v>
      </c>
      <c r="E352">
        <v>-9.5</v>
      </c>
      <c r="G352" s="1">
        <v>46261.305555555555</v>
      </c>
      <c r="H352">
        <v>88</v>
      </c>
      <c r="I352" t="s">
        <v>57</v>
      </c>
      <c r="J352">
        <v>-147.22</v>
      </c>
      <c r="K352">
        <v>39.89</v>
      </c>
      <c r="L352">
        <v>7.13</v>
      </c>
      <c r="M352" s="183">
        <f t="shared" si="10"/>
        <v>0.59416666666666662</v>
      </c>
      <c r="O352">
        <v>11658</v>
      </c>
      <c r="P352" s="5">
        <v>46261</v>
      </c>
      <c r="Q352">
        <v>88</v>
      </c>
      <c r="R352" t="s">
        <v>57</v>
      </c>
      <c r="S352">
        <v>10.912803800000001</v>
      </c>
      <c r="T352">
        <v>0</v>
      </c>
      <c r="U352" s="183">
        <f t="shared" si="11"/>
        <v>10.912803800000001</v>
      </c>
      <c r="V352" s="6" t="str">
        <f>VLOOKUP(R352,'In-NonTI'!B:C,2,FALSE)</f>
        <v>NSW1</v>
      </c>
      <c r="W352" s="177">
        <f>IF(U352=0,0,U352-(VLOOKUP(R352,'In-NonTI'!$J$4:$K$7,2,FALSE)*M352))</f>
        <v>10.645428800000001</v>
      </c>
      <c r="X352" s="178">
        <f>IF(U352=0,0,-U352-((1-VLOOKUP(R352,'In-NonTI'!$J$4:$K$7,2,FALSE))*M352))</f>
        <v>-11.239595466666668</v>
      </c>
      <c r="Y352" s="6" t="str">
        <f>VLOOKUP(R352,'In-NonTI'!$B$4:$F$7,5,FALSE)</f>
        <v>NSW1-SA1</v>
      </c>
      <c r="Z352" s="6" t="str">
        <f>IF(SUMIFS(U:U,Q:Q,Q352,Y:Y,Y352)&lt;=0,VLOOKUP(R352,'In-NonTI'!$B$4:$H$7,6,FALSE),VLOOKUP(R352,'In-NonTI'!$B$4:$H$7,7,FALSE))</f>
        <v>SA-NSW</v>
      </c>
    </row>
    <row r="353" spans="2:26">
      <c r="B353" s="1">
        <v>46261.40625</v>
      </c>
      <c r="C353">
        <v>117</v>
      </c>
      <c r="D353" t="s">
        <v>52</v>
      </c>
      <c r="E353">
        <v>311.24</v>
      </c>
      <c r="G353" s="1">
        <v>46261.305555555555</v>
      </c>
      <c r="H353">
        <v>88</v>
      </c>
      <c r="I353" t="s">
        <v>60</v>
      </c>
      <c r="J353">
        <v>-120.5</v>
      </c>
      <c r="K353">
        <v>-8.6300000000000008</v>
      </c>
      <c r="L353">
        <v>0.38</v>
      </c>
      <c r="M353" s="183">
        <f t="shared" si="10"/>
        <v>3.1666666666666669E-2</v>
      </c>
      <c r="O353">
        <v>11658</v>
      </c>
      <c r="P353" s="5">
        <v>46261</v>
      </c>
      <c r="Q353">
        <v>88</v>
      </c>
      <c r="R353" t="s">
        <v>60</v>
      </c>
      <c r="S353">
        <v>29.968060300000001</v>
      </c>
      <c r="T353">
        <v>66.029844699999998</v>
      </c>
      <c r="U353" s="183">
        <f t="shared" si="11"/>
        <v>-36.061784399999993</v>
      </c>
      <c r="V353" s="6" t="str">
        <f>VLOOKUP(R353,'In-NonTI'!B:C,2,FALSE)</f>
        <v>VIC1</v>
      </c>
      <c r="W353" s="177">
        <f>IF(U353=0,0,U353-(VLOOKUP(R353,'In-NonTI'!$J$4:$K$7,2,FALSE)*M353))</f>
        <v>-36.080784399999992</v>
      </c>
      <c r="X353" s="178">
        <f>IF(U353=0,0,-U353-((1-VLOOKUP(R353,'In-NonTI'!$J$4:$K$7,2,FALSE))*M353))</f>
        <v>36.049117733333325</v>
      </c>
      <c r="Y353" s="6" t="str">
        <f>VLOOKUP(R353,'In-NonTI'!$B$4:$F$7,5,FALSE)</f>
        <v>VIC1-NSW1</v>
      </c>
      <c r="Z353" s="6" t="str">
        <f>IF(SUMIFS(U:U,Q:Q,Q353,Y:Y,Y353)&lt;=0,VLOOKUP(R353,'In-NonTI'!$B$4:$H$7,6,FALSE),VLOOKUP(R353,'In-NonTI'!$B$4:$H$7,7,FALSE))</f>
        <v>VIC-NSW</v>
      </c>
    </row>
    <row r="354" spans="2:26">
      <c r="B354" s="1">
        <v>46261.40625</v>
      </c>
      <c r="C354">
        <v>117</v>
      </c>
      <c r="D354" t="s">
        <v>51</v>
      </c>
      <c r="E354">
        <v>5.67</v>
      </c>
      <c r="G354" s="1">
        <v>46261.305555555555</v>
      </c>
      <c r="H354">
        <v>88</v>
      </c>
      <c r="I354" t="s">
        <v>54</v>
      </c>
      <c r="J354">
        <v>8.93</v>
      </c>
      <c r="K354">
        <v>508.11</v>
      </c>
      <c r="L354">
        <v>35.229999999999997</v>
      </c>
      <c r="M354" s="183">
        <f t="shared" si="10"/>
        <v>2.9358333333333331</v>
      </c>
      <c r="O354">
        <v>11658</v>
      </c>
      <c r="P354" s="5">
        <v>46261</v>
      </c>
      <c r="Q354">
        <v>88</v>
      </c>
      <c r="R354" t="s">
        <v>54</v>
      </c>
      <c r="S354">
        <v>0</v>
      </c>
      <c r="T354">
        <v>48.699682299999999</v>
      </c>
      <c r="U354" s="183">
        <f t="shared" si="11"/>
        <v>-48.699682299999999</v>
      </c>
      <c r="V354" s="6" t="str">
        <f>VLOOKUP(R354,'In-NonTI'!B:C,2,FALSE)</f>
        <v>VIC1</v>
      </c>
      <c r="W354" s="177">
        <f>IF(U354=0,0,U354-(VLOOKUP(R354,'In-NonTI'!$J$4:$K$7,2,FALSE)*M354))</f>
        <v>-50.079523966666663</v>
      </c>
      <c r="X354" s="178">
        <f>IF(U354=0,0,-U354-((1-VLOOKUP(R354,'In-NonTI'!$J$4:$K$7,2,FALSE))*M354))</f>
        <v>47.143690633333335</v>
      </c>
      <c r="Y354" s="6" t="str">
        <f>VLOOKUP(R354,'In-NonTI'!$B$4:$F$7,5,FALSE)</f>
        <v>V-SA</v>
      </c>
      <c r="Z354" s="6" t="str">
        <f>IF(SUMIFS(U:U,Q:Q,Q354,Y:Y,Y354)&lt;=0,VLOOKUP(R354,'In-NonTI'!$B$4:$H$7,6,FALSE),VLOOKUP(R354,'In-NonTI'!$B$4:$H$7,7,FALSE))</f>
        <v>VIC-SA</v>
      </c>
    </row>
    <row r="355" spans="2:26">
      <c r="B355" s="1">
        <v>46261.409722222219</v>
      </c>
      <c r="C355">
        <v>118</v>
      </c>
      <c r="D355" t="s">
        <v>58</v>
      </c>
      <c r="E355">
        <v>-8.8800000000000008</v>
      </c>
      <c r="G355" s="1">
        <v>46261.305555555555</v>
      </c>
      <c r="H355">
        <v>88</v>
      </c>
      <c r="I355" t="s">
        <v>50</v>
      </c>
      <c r="J355">
        <v>0</v>
      </c>
      <c r="K355">
        <v>-80</v>
      </c>
      <c r="L355">
        <v>11.61</v>
      </c>
      <c r="M355" s="183">
        <f t="shared" si="10"/>
        <v>0.96749999999999992</v>
      </c>
      <c r="O355">
        <v>11658</v>
      </c>
      <c r="P355" s="5">
        <v>46261</v>
      </c>
      <c r="Q355">
        <v>88</v>
      </c>
      <c r="R355" t="s">
        <v>50</v>
      </c>
      <c r="S355">
        <v>0</v>
      </c>
      <c r="T355">
        <v>3.7973422000000001</v>
      </c>
      <c r="U355" s="183">
        <f t="shared" si="11"/>
        <v>-3.7973422000000001</v>
      </c>
      <c r="V355" s="6" t="str">
        <f>VLOOKUP(R355,'In-NonTI'!B:C,2,FALSE)</f>
        <v>VIC1</v>
      </c>
      <c r="W355" s="177">
        <f>IF(U355=0,0,U355-(VLOOKUP(R355,'In-NonTI'!$J$4:$K$7,2,FALSE)*M355))</f>
        <v>-4.6584171999999997</v>
      </c>
      <c r="X355" s="178">
        <f>IF(U355=0,0,-U355-((1-VLOOKUP(R355,'In-NonTI'!$J$4:$K$7,2,FALSE))*M355))</f>
        <v>3.6909172000000003</v>
      </c>
      <c r="Y355" s="6" t="str">
        <f>VLOOKUP(R355,'In-NonTI'!$B$4:$F$7,5,FALSE)</f>
        <v>V-SA</v>
      </c>
      <c r="Z355" s="6" t="str">
        <f>IF(SUMIFS(U:U,Q:Q,Q355,Y:Y,Y355)&lt;=0,VLOOKUP(R355,'In-NonTI'!$B$4:$H$7,6,FALSE),VLOOKUP(R355,'In-NonTI'!$B$4:$H$7,7,FALSE))</f>
        <v>VIC-SA</v>
      </c>
    </row>
    <row r="356" spans="2:26">
      <c r="B356" s="1">
        <v>46261.409722222219</v>
      </c>
      <c r="C356">
        <v>118</v>
      </c>
      <c r="D356" t="s">
        <v>52</v>
      </c>
      <c r="E356">
        <v>311.24</v>
      </c>
      <c r="G356" s="1">
        <v>46261.309027777781</v>
      </c>
      <c r="H356">
        <v>89</v>
      </c>
      <c r="I356" t="s">
        <v>57</v>
      </c>
      <c r="J356">
        <v>-108.65</v>
      </c>
      <c r="K356">
        <v>52.38</v>
      </c>
      <c r="L356">
        <v>9.5299999999999994</v>
      </c>
      <c r="M356" s="183">
        <f t="shared" si="10"/>
        <v>0.79416666666666658</v>
      </c>
      <c r="O356">
        <v>11658</v>
      </c>
      <c r="P356" s="5">
        <v>46261</v>
      </c>
      <c r="Q356">
        <v>89</v>
      </c>
      <c r="R356" t="s">
        <v>57</v>
      </c>
      <c r="S356">
        <v>9.0899287999999991</v>
      </c>
      <c r="T356">
        <v>0</v>
      </c>
      <c r="U356" s="183">
        <f t="shared" si="11"/>
        <v>9.0899287999999991</v>
      </c>
      <c r="V356" s="6" t="str">
        <f>VLOOKUP(R356,'In-NonTI'!B:C,2,FALSE)</f>
        <v>NSW1</v>
      </c>
      <c r="W356" s="177">
        <f>IF(U356=0,0,U356-(VLOOKUP(R356,'In-NonTI'!$J$4:$K$7,2,FALSE)*M356))</f>
        <v>8.7325537999999998</v>
      </c>
      <c r="X356" s="178">
        <f>IF(U356=0,0,-U356-((1-VLOOKUP(R356,'In-NonTI'!$J$4:$K$7,2,FALSE))*M356))</f>
        <v>-9.5267204666666654</v>
      </c>
      <c r="Y356" s="6" t="str">
        <f>VLOOKUP(R356,'In-NonTI'!$B$4:$F$7,5,FALSE)</f>
        <v>NSW1-SA1</v>
      </c>
      <c r="Z356" s="6" t="str">
        <f>IF(SUMIFS(U:U,Q:Q,Q356,Y:Y,Y356)&lt;=0,VLOOKUP(R356,'In-NonTI'!$B$4:$H$7,6,FALSE),VLOOKUP(R356,'In-NonTI'!$B$4:$H$7,7,FALSE))</f>
        <v>SA-NSW</v>
      </c>
    </row>
    <row r="357" spans="2:26">
      <c r="B357" s="1">
        <v>46261.409722222219</v>
      </c>
      <c r="C357">
        <v>118</v>
      </c>
      <c r="D357" t="s">
        <v>51</v>
      </c>
      <c r="E357">
        <v>7.38</v>
      </c>
      <c r="G357" s="1">
        <v>46261.309027777781</v>
      </c>
      <c r="H357">
        <v>89</v>
      </c>
      <c r="I357" t="s">
        <v>60</v>
      </c>
      <c r="J357">
        <v>-152.80000000000001</v>
      </c>
      <c r="K357">
        <v>-12.7</v>
      </c>
      <c r="L357">
        <v>0.56999999999999995</v>
      </c>
      <c r="M357" s="183">
        <f t="shared" si="10"/>
        <v>4.7499999999999994E-2</v>
      </c>
      <c r="O357">
        <v>11658</v>
      </c>
      <c r="P357" s="5">
        <v>46261</v>
      </c>
      <c r="Q357">
        <v>89</v>
      </c>
      <c r="R357" t="s">
        <v>60</v>
      </c>
      <c r="S357">
        <v>34.415167699999998</v>
      </c>
      <c r="T357">
        <v>64.398144299999998</v>
      </c>
      <c r="U357" s="183">
        <f t="shared" si="11"/>
        <v>-29.982976600000001</v>
      </c>
      <c r="V357" s="6" t="str">
        <f>VLOOKUP(R357,'In-NonTI'!B:C,2,FALSE)</f>
        <v>VIC1</v>
      </c>
      <c r="W357" s="177">
        <f>IF(U357=0,0,U357-(VLOOKUP(R357,'In-NonTI'!$J$4:$K$7,2,FALSE)*M357))</f>
        <v>-30.011476600000002</v>
      </c>
      <c r="X357" s="178">
        <f>IF(U357=0,0,-U357-((1-VLOOKUP(R357,'In-NonTI'!$J$4:$K$7,2,FALSE))*M357))</f>
        <v>29.963976600000002</v>
      </c>
      <c r="Y357" s="6" t="str">
        <f>VLOOKUP(R357,'In-NonTI'!$B$4:$F$7,5,FALSE)</f>
        <v>VIC1-NSW1</v>
      </c>
      <c r="Z357" s="6" t="str">
        <f>IF(SUMIFS(U:U,Q:Q,Q357,Y:Y,Y357)&lt;=0,VLOOKUP(R357,'In-NonTI'!$B$4:$H$7,6,FALSE),VLOOKUP(R357,'In-NonTI'!$B$4:$H$7,7,FALSE))</f>
        <v>VIC-NSW</v>
      </c>
    </row>
    <row r="358" spans="2:26">
      <c r="B358" s="1">
        <v>46261.413194444445</v>
      </c>
      <c r="C358">
        <v>119</v>
      </c>
      <c r="D358" t="s">
        <v>58</v>
      </c>
      <c r="E358">
        <v>-8.89</v>
      </c>
      <c r="G358" s="1">
        <v>46261.309027777781</v>
      </c>
      <c r="H358">
        <v>89</v>
      </c>
      <c r="I358" t="s">
        <v>54</v>
      </c>
      <c r="J358">
        <v>72.56</v>
      </c>
      <c r="K358">
        <v>526.07000000000005</v>
      </c>
      <c r="L358">
        <v>37.49</v>
      </c>
      <c r="M358" s="183">
        <f t="shared" si="10"/>
        <v>3.124166666666667</v>
      </c>
      <c r="O358">
        <v>11658</v>
      </c>
      <c r="P358" s="5">
        <v>46261</v>
      </c>
      <c r="Q358">
        <v>89</v>
      </c>
      <c r="R358" t="s">
        <v>54</v>
      </c>
      <c r="S358">
        <v>0</v>
      </c>
      <c r="T358">
        <v>54.312990499999998</v>
      </c>
      <c r="U358" s="183">
        <f t="shared" si="11"/>
        <v>-54.312990499999998</v>
      </c>
      <c r="V358" s="6" t="str">
        <f>VLOOKUP(R358,'In-NonTI'!B:C,2,FALSE)</f>
        <v>VIC1</v>
      </c>
      <c r="W358" s="177">
        <f>IF(U358=0,0,U358-(VLOOKUP(R358,'In-NonTI'!$J$4:$K$7,2,FALSE)*M358))</f>
        <v>-55.781348833333332</v>
      </c>
      <c r="X358" s="178">
        <f>IF(U358=0,0,-U358-((1-VLOOKUP(R358,'In-NonTI'!$J$4:$K$7,2,FALSE))*M358))</f>
        <v>52.657182166666665</v>
      </c>
      <c r="Y358" s="6" t="str">
        <f>VLOOKUP(R358,'In-NonTI'!$B$4:$F$7,5,FALSE)</f>
        <v>V-SA</v>
      </c>
      <c r="Z358" s="6" t="str">
        <f>IF(SUMIFS(U:U,Q:Q,Q358,Y:Y,Y358)&lt;=0,VLOOKUP(R358,'In-NonTI'!$B$4:$H$7,6,FALSE),VLOOKUP(R358,'In-NonTI'!$B$4:$H$7,7,FALSE))</f>
        <v>VIC-SA</v>
      </c>
    </row>
    <row r="359" spans="2:26">
      <c r="B359" s="1">
        <v>46261.413194444445</v>
      </c>
      <c r="C359">
        <v>119</v>
      </c>
      <c r="D359" t="s">
        <v>52</v>
      </c>
      <c r="E359">
        <v>497.5</v>
      </c>
      <c r="G359" s="1">
        <v>46261.309027777781</v>
      </c>
      <c r="H359">
        <v>89</v>
      </c>
      <c r="I359" t="s">
        <v>50</v>
      </c>
      <c r="J359">
        <v>0</v>
      </c>
      <c r="K359">
        <v>-80</v>
      </c>
      <c r="L359">
        <v>11.61</v>
      </c>
      <c r="M359" s="183">
        <f t="shared" si="10"/>
        <v>0.96749999999999992</v>
      </c>
      <c r="O359">
        <v>11658</v>
      </c>
      <c r="P359" s="5">
        <v>46261</v>
      </c>
      <c r="Q359">
        <v>89</v>
      </c>
      <c r="R359" t="s">
        <v>50</v>
      </c>
      <c r="S359">
        <v>0</v>
      </c>
      <c r="T359">
        <v>3.8071193000000001</v>
      </c>
      <c r="U359" s="183">
        <f t="shared" si="11"/>
        <v>-3.8071193000000001</v>
      </c>
      <c r="V359" s="6" t="str">
        <f>VLOOKUP(R359,'In-NonTI'!B:C,2,FALSE)</f>
        <v>VIC1</v>
      </c>
      <c r="W359" s="177">
        <f>IF(U359=0,0,U359-(VLOOKUP(R359,'In-NonTI'!$J$4:$K$7,2,FALSE)*M359))</f>
        <v>-4.6681942999999997</v>
      </c>
      <c r="X359" s="178">
        <f>IF(U359=0,0,-U359-((1-VLOOKUP(R359,'In-NonTI'!$J$4:$K$7,2,FALSE))*M359))</f>
        <v>3.7006943000000003</v>
      </c>
      <c r="Y359" s="6" t="str">
        <f>VLOOKUP(R359,'In-NonTI'!$B$4:$F$7,5,FALSE)</f>
        <v>V-SA</v>
      </c>
      <c r="Z359" s="6" t="str">
        <f>IF(SUMIFS(U:U,Q:Q,Q359,Y:Y,Y359)&lt;=0,VLOOKUP(R359,'In-NonTI'!$B$4:$H$7,6,FALSE),VLOOKUP(R359,'In-NonTI'!$B$4:$H$7,7,FALSE))</f>
        <v>VIC-SA</v>
      </c>
    </row>
    <row r="360" spans="2:26">
      <c r="B360" s="1">
        <v>46261.413194444445</v>
      </c>
      <c r="C360">
        <v>119</v>
      </c>
      <c r="D360" t="s">
        <v>51</v>
      </c>
      <c r="E360">
        <v>0.02</v>
      </c>
      <c r="G360" s="1">
        <v>46261.3125</v>
      </c>
      <c r="H360">
        <v>90</v>
      </c>
      <c r="I360" t="s">
        <v>57</v>
      </c>
      <c r="J360">
        <v>-108.84</v>
      </c>
      <c r="K360">
        <v>65.900000000000006</v>
      </c>
      <c r="L360">
        <v>12.21</v>
      </c>
      <c r="M360" s="183">
        <f t="shared" si="10"/>
        <v>1.0175000000000001</v>
      </c>
      <c r="O360">
        <v>11658</v>
      </c>
      <c r="P360" s="5">
        <v>46261</v>
      </c>
      <c r="Q360">
        <v>90</v>
      </c>
      <c r="R360" t="s">
        <v>57</v>
      </c>
      <c r="S360">
        <v>8.1413066000000001</v>
      </c>
      <c r="T360">
        <v>0</v>
      </c>
      <c r="U360" s="183">
        <f t="shared" si="11"/>
        <v>8.1413066000000001</v>
      </c>
      <c r="V360" s="6" t="str">
        <f>VLOOKUP(R360,'In-NonTI'!B:C,2,FALSE)</f>
        <v>NSW1</v>
      </c>
      <c r="W360" s="177">
        <f>IF(U360=0,0,U360-(VLOOKUP(R360,'In-NonTI'!$J$4:$K$7,2,FALSE)*M360))</f>
        <v>7.6834316000000005</v>
      </c>
      <c r="X360" s="178">
        <f>IF(U360=0,0,-U360-((1-VLOOKUP(R360,'In-NonTI'!$J$4:$K$7,2,FALSE))*M360))</f>
        <v>-8.7009316000000005</v>
      </c>
      <c r="Y360" s="6" t="str">
        <f>VLOOKUP(R360,'In-NonTI'!$B$4:$F$7,5,FALSE)</f>
        <v>NSW1-SA1</v>
      </c>
      <c r="Z360" s="6" t="str">
        <f>IF(SUMIFS(U:U,Q:Q,Q360,Y:Y,Y360)&lt;=0,VLOOKUP(R360,'In-NonTI'!$B$4:$H$7,6,FALSE),VLOOKUP(R360,'In-NonTI'!$B$4:$H$7,7,FALSE))</f>
        <v>SA-NSW</v>
      </c>
    </row>
    <row r="361" spans="2:26">
      <c r="B361" s="1">
        <v>46261.416666666664</v>
      </c>
      <c r="C361">
        <v>120</v>
      </c>
      <c r="D361" t="s">
        <v>58</v>
      </c>
      <c r="E361">
        <v>-8.8800000000000008</v>
      </c>
      <c r="G361" s="1">
        <v>46261.3125</v>
      </c>
      <c r="H361">
        <v>90</v>
      </c>
      <c r="I361" t="s">
        <v>60</v>
      </c>
      <c r="J361">
        <v>-92.97</v>
      </c>
      <c r="K361">
        <v>-24.78</v>
      </c>
      <c r="L361">
        <v>1.1200000000000001</v>
      </c>
      <c r="M361" s="183">
        <f t="shared" si="10"/>
        <v>9.3333333333333338E-2</v>
      </c>
      <c r="O361">
        <v>11658</v>
      </c>
      <c r="P361" s="5">
        <v>46261</v>
      </c>
      <c r="Q361">
        <v>90</v>
      </c>
      <c r="R361" t="s">
        <v>60</v>
      </c>
      <c r="S361">
        <v>32.427920700000001</v>
      </c>
      <c r="T361">
        <v>66.840808899999999</v>
      </c>
      <c r="U361" s="183">
        <f t="shared" si="11"/>
        <v>-34.412888199999998</v>
      </c>
      <c r="V361" s="6" t="str">
        <f>VLOOKUP(R361,'In-NonTI'!B:C,2,FALSE)</f>
        <v>VIC1</v>
      </c>
      <c r="W361" s="177">
        <f>IF(U361=0,0,U361-(VLOOKUP(R361,'In-NonTI'!$J$4:$K$7,2,FALSE)*M361))</f>
        <v>-34.468888199999995</v>
      </c>
      <c r="X361" s="178">
        <f>IF(U361=0,0,-U361-((1-VLOOKUP(R361,'In-NonTI'!$J$4:$K$7,2,FALSE))*M361))</f>
        <v>34.375554866666661</v>
      </c>
      <c r="Y361" s="6" t="str">
        <f>VLOOKUP(R361,'In-NonTI'!$B$4:$F$7,5,FALSE)</f>
        <v>VIC1-NSW1</v>
      </c>
      <c r="Z361" s="6" t="str">
        <f>IF(SUMIFS(U:U,Q:Q,Q361,Y:Y,Y361)&lt;=0,VLOOKUP(R361,'In-NonTI'!$B$4:$H$7,6,FALSE),VLOOKUP(R361,'In-NonTI'!$B$4:$H$7,7,FALSE))</f>
        <v>VIC-NSW</v>
      </c>
    </row>
    <row r="362" spans="2:26">
      <c r="B362" s="1">
        <v>46261.416666666664</v>
      </c>
      <c r="C362">
        <v>120</v>
      </c>
      <c r="D362" t="s">
        <v>52</v>
      </c>
      <c r="E362">
        <v>311.24</v>
      </c>
      <c r="G362" s="1">
        <v>46261.3125</v>
      </c>
      <c r="H362">
        <v>90</v>
      </c>
      <c r="I362" t="s">
        <v>54</v>
      </c>
      <c r="J362">
        <v>42.42</v>
      </c>
      <c r="K362">
        <v>529.14</v>
      </c>
      <c r="L362">
        <v>37.78</v>
      </c>
      <c r="M362" s="183">
        <f t="shared" si="10"/>
        <v>3.1483333333333334</v>
      </c>
      <c r="O362">
        <v>11658</v>
      </c>
      <c r="P362" s="5">
        <v>46261</v>
      </c>
      <c r="Q362">
        <v>90</v>
      </c>
      <c r="R362" t="s">
        <v>54</v>
      </c>
      <c r="S362">
        <v>0</v>
      </c>
      <c r="T362">
        <v>50.029508999999997</v>
      </c>
      <c r="U362" s="183">
        <f t="shared" si="11"/>
        <v>-50.029508999999997</v>
      </c>
      <c r="V362" s="6" t="str">
        <f>VLOOKUP(R362,'In-NonTI'!B:C,2,FALSE)</f>
        <v>VIC1</v>
      </c>
      <c r="W362" s="177">
        <f>IF(U362=0,0,U362-(VLOOKUP(R362,'In-NonTI'!$J$4:$K$7,2,FALSE)*M362))</f>
        <v>-51.509225666666666</v>
      </c>
      <c r="X362" s="178">
        <f>IF(U362=0,0,-U362-((1-VLOOKUP(R362,'In-NonTI'!$J$4:$K$7,2,FALSE))*M362))</f>
        <v>48.360892333333332</v>
      </c>
      <c r="Y362" s="6" t="str">
        <f>VLOOKUP(R362,'In-NonTI'!$B$4:$F$7,5,FALSE)</f>
        <v>V-SA</v>
      </c>
      <c r="Z362" s="6" t="str">
        <f>IF(SUMIFS(U:U,Q:Q,Q362,Y:Y,Y362)&lt;=0,VLOOKUP(R362,'In-NonTI'!$B$4:$H$7,6,FALSE),VLOOKUP(R362,'In-NonTI'!$B$4:$H$7,7,FALSE))</f>
        <v>VIC-SA</v>
      </c>
    </row>
    <row r="363" spans="2:26">
      <c r="B363" s="1">
        <v>46261.416666666664</v>
      </c>
      <c r="C363">
        <v>120</v>
      </c>
      <c r="D363" t="s">
        <v>51</v>
      </c>
      <c r="E363">
        <v>7.46</v>
      </c>
      <c r="G363" s="1">
        <v>46261.3125</v>
      </c>
      <c r="H363">
        <v>90</v>
      </c>
      <c r="I363" t="s">
        <v>50</v>
      </c>
      <c r="J363">
        <v>0</v>
      </c>
      <c r="K363">
        <v>-80</v>
      </c>
      <c r="L363">
        <v>11.61</v>
      </c>
      <c r="M363" s="183">
        <f t="shared" si="10"/>
        <v>0.96749999999999992</v>
      </c>
      <c r="O363">
        <v>11658</v>
      </c>
      <c r="P363" s="5">
        <v>46261</v>
      </c>
      <c r="Q363">
        <v>90</v>
      </c>
      <c r="R363" t="s">
        <v>50</v>
      </c>
      <c r="S363">
        <v>0</v>
      </c>
      <c r="T363">
        <v>3.7989852000000002</v>
      </c>
      <c r="U363" s="183">
        <f t="shared" si="11"/>
        <v>-3.7989852000000002</v>
      </c>
      <c r="V363" s="6" t="str">
        <f>VLOOKUP(R363,'In-NonTI'!B:C,2,FALSE)</f>
        <v>VIC1</v>
      </c>
      <c r="W363" s="177">
        <f>IF(U363=0,0,U363-(VLOOKUP(R363,'In-NonTI'!$J$4:$K$7,2,FALSE)*M363))</f>
        <v>-4.6600602000000002</v>
      </c>
      <c r="X363" s="178">
        <f>IF(U363=0,0,-U363-((1-VLOOKUP(R363,'In-NonTI'!$J$4:$K$7,2,FALSE))*M363))</f>
        <v>3.6925602000000004</v>
      </c>
      <c r="Y363" s="6" t="str">
        <f>VLOOKUP(R363,'In-NonTI'!$B$4:$F$7,5,FALSE)</f>
        <v>V-SA</v>
      </c>
      <c r="Z363" s="6" t="str">
        <f>IF(SUMIFS(U:U,Q:Q,Q363,Y:Y,Y363)&lt;=0,VLOOKUP(R363,'In-NonTI'!$B$4:$H$7,6,FALSE),VLOOKUP(R363,'In-NonTI'!$B$4:$H$7,7,FALSE))</f>
        <v>VIC-SA</v>
      </c>
    </row>
    <row r="364" spans="2:26">
      <c r="B364" s="1">
        <v>46261.420138888891</v>
      </c>
      <c r="C364">
        <v>121</v>
      </c>
      <c r="D364" t="s">
        <v>58</v>
      </c>
      <c r="E364">
        <v>-10.54</v>
      </c>
      <c r="G364" s="1">
        <v>46261.315972222219</v>
      </c>
      <c r="H364">
        <v>91</v>
      </c>
      <c r="I364" t="s">
        <v>57</v>
      </c>
      <c r="J364">
        <v>-93.6</v>
      </c>
      <c r="K364">
        <v>69.48</v>
      </c>
      <c r="L364">
        <v>12.82</v>
      </c>
      <c r="M364" s="183">
        <f t="shared" si="10"/>
        <v>1.0683333333333334</v>
      </c>
      <c r="O364">
        <v>11658</v>
      </c>
      <c r="P364" s="5">
        <v>46261</v>
      </c>
      <c r="Q364">
        <v>91</v>
      </c>
      <c r="R364" t="s">
        <v>57</v>
      </c>
      <c r="S364">
        <v>6.8567524000000004</v>
      </c>
      <c r="T364">
        <v>0</v>
      </c>
      <c r="U364" s="183">
        <f t="shared" si="11"/>
        <v>6.8567524000000004</v>
      </c>
      <c r="V364" s="6" t="str">
        <f>VLOOKUP(R364,'In-NonTI'!B:C,2,FALSE)</f>
        <v>NSW1</v>
      </c>
      <c r="W364" s="177">
        <f>IF(U364=0,0,U364-(VLOOKUP(R364,'In-NonTI'!$J$4:$K$7,2,FALSE)*M364))</f>
        <v>6.3760024000000008</v>
      </c>
      <c r="X364" s="178">
        <f>IF(U364=0,0,-U364-((1-VLOOKUP(R364,'In-NonTI'!$J$4:$K$7,2,FALSE))*M364))</f>
        <v>-7.4443357333333342</v>
      </c>
      <c r="Y364" s="6" t="str">
        <f>VLOOKUP(R364,'In-NonTI'!$B$4:$F$7,5,FALSE)</f>
        <v>NSW1-SA1</v>
      </c>
      <c r="Z364" s="6" t="str">
        <f>IF(SUMIFS(U:U,Q:Q,Q364,Y:Y,Y364)&lt;=0,VLOOKUP(R364,'In-NonTI'!$B$4:$H$7,6,FALSE),VLOOKUP(R364,'In-NonTI'!$B$4:$H$7,7,FALSE))</f>
        <v>SA-NSW</v>
      </c>
    </row>
    <row r="365" spans="2:26">
      <c r="B365" s="1">
        <v>46261.420138888891</v>
      </c>
      <c r="C365">
        <v>121</v>
      </c>
      <c r="D365" t="s">
        <v>52</v>
      </c>
      <c r="E365">
        <v>600</v>
      </c>
      <c r="G365" s="1">
        <v>46261.315972222219</v>
      </c>
      <c r="H365">
        <v>91</v>
      </c>
      <c r="I365" t="s">
        <v>60</v>
      </c>
      <c r="J365">
        <v>-20.25</v>
      </c>
      <c r="K365">
        <v>-36.78</v>
      </c>
      <c r="L365">
        <v>1.64</v>
      </c>
      <c r="M365" s="183">
        <f t="shared" si="10"/>
        <v>0.13666666666666666</v>
      </c>
      <c r="O365">
        <v>11658</v>
      </c>
      <c r="P365" s="5">
        <v>46261</v>
      </c>
      <c r="Q365">
        <v>91</v>
      </c>
      <c r="R365" t="s">
        <v>60</v>
      </c>
      <c r="S365">
        <v>31.7374346</v>
      </c>
      <c r="T365">
        <v>65.665563500000005</v>
      </c>
      <c r="U365" s="183">
        <f t="shared" si="11"/>
        <v>-33.928128900000004</v>
      </c>
      <c r="V365" s="6" t="str">
        <f>VLOOKUP(R365,'In-NonTI'!B:C,2,FALSE)</f>
        <v>VIC1</v>
      </c>
      <c r="W365" s="177">
        <f>IF(U365=0,0,U365-(VLOOKUP(R365,'In-NonTI'!$J$4:$K$7,2,FALSE)*M365))</f>
        <v>-34.010128900000005</v>
      </c>
      <c r="X365" s="178">
        <f>IF(U365=0,0,-U365-((1-VLOOKUP(R365,'In-NonTI'!$J$4:$K$7,2,FALSE))*M365))</f>
        <v>33.873462233333335</v>
      </c>
      <c r="Y365" s="6" t="str">
        <f>VLOOKUP(R365,'In-NonTI'!$B$4:$F$7,5,FALSE)</f>
        <v>VIC1-NSW1</v>
      </c>
      <c r="Z365" s="6" t="str">
        <f>IF(SUMIFS(U:U,Q:Q,Q365,Y:Y,Y365)&lt;=0,VLOOKUP(R365,'In-NonTI'!$B$4:$H$7,6,FALSE),VLOOKUP(R365,'In-NonTI'!$B$4:$H$7,7,FALSE))</f>
        <v>VIC-NSW</v>
      </c>
    </row>
    <row r="366" spans="2:26">
      <c r="B366" s="1">
        <v>46261.420138888891</v>
      </c>
      <c r="C366">
        <v>121</v>
      </c>
      <c r="D366" t="s">
        <v>51</v>
      </c>
      <c r="E366">
        <v>0.02</v>
      </c>
      <c r="G366" s="1">
        <v>46261.315972222219</v>
      </c>
      <c r="H366">
        <v>91</v>
      </c>
      <c r="I366" t="s">
        <v>54</v>
      </c>
      <c r="J366">
        <v>53.58</v>
      </c>
      <c r="K366">
        <v>514.26</v>
      </c>
      <c r="L366">
        <v>36.049999999999997</v>
      </c>
      <c r="M366" s="183">
        <f t="shared" si="10"/>
        <v>3.0041666666666664</v>
      </c>
      <c r="O366">
        <v>11658</v>
      </c>
      <c r="P366" s="5">
        <v>46261</v>
      </c>
      <c r="Q366">
        <v>91</v>
      </c>
      <c r="R366" t="s">
        <v>54</v>
      </c>
      <c r="S366">
        <v>0</v>
      </c>
      <c r="T366">
        <v>46.734952200000002</v>
      </c>
      <c r="U366" s="183">
        <f t="shared" si="11"/>
        <v>-46.734952200000002</v>
      </c>
      <c r="V366" s="6" t="str">
        <f>VLOOKUP(R366,'In-NonTI'!B:C,2,FALSE)</f>
        <v>VIC1</v>
      </c>
      <c r="W366" s="177">
        <f>IF(U366=0,0,U366-(VLOOKUP(R366,'In-NonTI'!$J$4:$K$7,2,FALSE)*M366))</f>
        <v>-48.146910533333333</v>
      </c>
      <c r="X366" s="178">
        <f>IF(U366=0,0,-U366-((1-VLOOKUP(R366,'In-NonTI'!$J$4:$K$7,2,FALSE))*M366))</f>
        <v>45.14274386666667</v>
      </c>
      <c r="Y366" s="6" t="str">
        <f>VLOOKUP(R366,'In-NonTI'!$B$4:$F$7,5,FALSE)</f>
        <v>V-SA</v>
      </c>
      <c r="Z366" s="6" t="str">
        <f>IF(SUMIFS(U:U,Q:Q,Q366,Y:Y,Y366)&lt;=0,VLOOKUP(R366,'In-NonTI'!$B$4:$H$7,6,FALSE),VLOOKUP(R366,'In-NonTI'!$B$4:$H$7,7,FALSE))</f>
        <v>VIC-SA</v>
      </c>
    </row>
    <row r="367" spans="2:26">
      <c r="B367" s="1">
        <v>46261.423611111109</v>
      </c>
      <c r="C367">
        <v>122</v>
      </c>
      <c r="D367" t="s">
        <v>58</v>
      </c>
      <c r="E367">
        <v>-8.89</v>
      </c>
      <c r="G367" s="1">
        <v>46261.315972222219</v>
      </c>
      <c r="H367">
        <v>91</v>
      </c>
      <c r="I367" t="s">
        <v>50</v>
      </c>
      <c r="J367">
        <v>0</v>
      </c>
      <c r="K367">
        <v>-80</v>
      </c>
      <c r="L367">
        <v>11.61</v>
      </c>
      <c r="M367" s="183">
        <f t="shared" si="10"/>
        <v>0.96749999999999992</v>
      </c>
      <c r="O367">
        <v>11658</v>
      </c>
      <c r="P367" s="5">
        <v>46261</v>
      </c>
      <c r="Q367">
        <v>91</v>
      </c>
      <c r="R367" t="s">
        <v>50</v>
      </c>
      <c r="S367">
        <v>0</v>
      </c>
      <c r="T367">
        <v>3.7960902000000001</v>
      </c>
      <c r="U367" s="183">
        <f t="shared" si="11"/>
        <v>-3.7960902000000001</v>
      </c>
      <c r="V367" s="6" t="str">
        <f>VLOOKUP(R367,'In-NonTI'!B:C,2,FALSE)</f>
        <v>VIC1</v>
      </c>
      <c r="W367" s="177">
        <f>IF(U367=0,0,U367-(VLOOKUP(R367,'In-NonTI'!$J$4:$K$7,2,FALSE)*M367))</f>
        <v>-4.6571651999999997</v>
      </c>
      <c r="X367" s="178">
        <f>IF(U367=0,0,-U367-((1-VLOOKUP(R367,'In-NonTI'!$J$4:$K$7,2,FALSE))*M367))</f>
        <v>3.6896652000000003</v>
      </c>
      <c r="Y367" s="6" t="str">
        <f>VLOOKUP(R367,'In-NonTI'!$B$4:$F$7,5,FALSE)</f>
        <v>V-SA</v>
      </c>
      <c r="Z367" s="6" t="str">
        <f>IF(SUMIFS(U:U,Q:Q,Q367,Y:Y,Y367)&lt;=0,VLOOKUP(R367,'In-NonTI'!$B$4:$H$7,6,FALSE),VLOOKUP(R367,'In-NonTI'!$B$4:$H$7,7,FALSE))</f>
        <v>VIC-SA</v>
      </c>
    </row>
    <row r="368" spans="2:26">
      <c r="B368" s="1">
        <v>46261.423611111109</v>
      </c>
      <c r="C368">
        <v>122</v>
      </c>
      <c r="D368" t="s">
        <v>52</v>
      </c>
      <c r="E368">
        <v>600</v>
      </c>
      <c r="G368" s="1">
        <v>46261.319444444445</v>
      </c>
      <c r="H368">
        <v>92</v>
      </c>
      <c r="I368" t="s">
        <v>57</v>
      </c>
      <c r="J368">
        <v>-77.569999999999993</v>
      </c>
      <c r="K368">
        <v>88.84</v>
      </c>
      <c r="L368">
        <v>16.739999999999998</v>
      </c>
      <c r="M368" s="183">
        <f t="shared" si="10"/>
        <v>1.3949999999999998</v>
      </c>
      <c r="O368">
        <v>11658</v>
      </c>
      <c r="P368" s="5">
        <v>46261</v>
      </c>
      <c r="Q368">
        <v>92</v>
      </c>
      <c r="R368" t="s">
        <v>57</v>
      </c>
      <c r="S368">
        <v>5.1430195999999997</v>
      </c>
      <c r="T368">
        <v>0</v>
      </c>
      <c r="U368" s="183">
        <f t="shared" si="11"/>
        <v>5.1430195999999997</v>
      </c>
      <c r="V368" s="6" t="str">
        <f>VLOOKUP(R368,'In-NonTI'!B:C,2,FALSE)</f>
        <v>NSW1</v>
      </c>
      <c r="W368" s="177">
        <f>IF(U368=0,0,U368-(VLOOKUP(R368,'In-NonTI'!$J$4:$K$7,2,FALSE)*M368))</f>
        <v>4.5152695999999999</v>
      </c>
      <c r="X368" s="178">
        <f>IF(U368=0,0,-U368-((1-VLOOKUP(R368,'In-NonTI'!$J$4:$K$7,2,FALSE))*M368))</f>
        <v>-5.9102695999999995</v>
      </c>
      <c r="Y368" s="6" t="str">
        <f>VLOOKUP(R368,'In-NonTI'!$B$4:$F$7,5,FALSE)</f>
        <v>NSW1-SA1</v>
      </c>
      <c r="Z368" s="6" t="str">
        <f>IF(SUMIFS(U:U,Q:Q,Q368,Y:Y,Y368)&lt;=0,VLOOKUP(R368,'In-NonTI'!$B$4:$H$7,6,FALSE),VLOOKUP(R368,'In-NonTI'!$B$4:$H$7,7,FALSE))</f>
        <v>SA-NSW</v>
      </c>
    </row>
    <row r="369" spans="2:26">
      <c r="B369" s="1">
        <v>46261.423611111109</v>
      </c>
      <c r="C369">
        <v>122</v>
      </c>
      <c r="D369" t="s">
        <v>51</v>
      </c>
      <c r="E369">
        <v>4.21</v>
      </c>
      <c r="G369" s="1">
        <v>46261.319444444445</v>
      </c>
      <c r="H369">
        <v>92</v>
      </c>
      <c r="I369" t="s">
        <v>60</v>
      </c>
      <c r="J369">
        <v>76.209999999999994</v>
      </c>
      <c r="K369">
        <v>-52.32</v>
      </c>
      <c r="L369">
        <v>2.39</v>
      </c>
      <c r="M369" s="183">
        <f t="shared" si="10"/>
        <v>0.19916666666666669</v>
      </c>
      <c r="O369">
        <v>11658</v>
      </c>
      <c r="P369" s="5">
        <v>46261</v>
      </c>
      <c r="Q369">
        <v>92</v>
      </c>
      <c r="R369" t="s">
        <v>60</v>
      </c>
      <c r="S369">
        <v>35.626730299999998</v>
      </c>
      <c r="T369">
        <v>60.862756500000003</v>
      </c>
      <c r="U369" s="183">
        <f t="shared" si="11"/>
        <v>-25.236026200000005</v>
      </c>
      <c r="V369" s="6" t="str">
        <f>VLOOKUP(R369,'In-NonTI'!B:C,2,FALSE)</f>
        <v>VIC1</v>
      </c>
      <c r="W369" s="177">
        <f>IF(U369=0,0,U369-(VLOOKUP(R369,'In-NonTI'!$J$4:$K$7,2,FALSE)*M369))</f>
        <v>-25.355526200000003</v>
      </c>
      <c r="X369" s="178">
        <f>IF(U369=0,0,-U369-((1-VLOOKUP(R369,'In-NonTI'!$J$4:$K$7,2,FALSE))*M369))</f>
        <v>25.156359533333337</v>
      </c>
      <c r="Y369" s="6" t="str">
        <f>VLOOKUP(R369,'In-NonTI'!$B$4:$F$7,5,FALSE)</f>
        <v>VIC1-NSW1</v>
      </c>
      <c r="Z369" s="6" t="str">
        <f>IF(SUMIFS(U:U,Q:Q,Q369,Y:Y,Y369)&lt;=0,VLOOKUP(R369,'In-NonTI'!$B$4:$H$7,6,FALSE),VLOOKUP(R369,'In-NonTI'!$B$4:$H$7,7,FALSE))</f>
        <v>VIC-NSW</v>
      </c>
    </row>
    <row r="370" spans="2:26">
      <c r="B370" s="1">
        <v>46261.427083333336</v>
      </c>
      <c r="C370">
        <v>123</v>
      </c>
      <c r="D370" t="s">
        <v>58</v>
      </c>
      <c r="E370">
        <v>100.05</v>
      </c>
      <c r="G370" s="1">
        <v>46261.319444444445</v>
      </c>
      <c r="H370">
        <v>92</v>
      </c>
      <c r="I370" t="s">
        <v>54</v>
      </c>
      <c r="J370">
        <v>71.44</v>
      </c>
      <c r="K370">
        <v>551.34</v>
      </c>
      <c r="L370">
        <v>41.26</v>
      </c>
      <c r="M370" s="183">
        <f t="shared" si="10"/>
        <v>3.438333333333333</v>
      </c>
      <c r="O370">
        <v>11658</v>
      </c>
      <c r="P370" s="5">
        <v>46261</v>
      </c>
      <c r="Q370">
        <v>92</v>
      </c>
      <c r="R370" t="s">
        <v>54</v>
      </c>
      <c r="S370">
        <v>0</v>
      </c>
      <c r="T370">
        <v>50.796701900000002</v>
      </c>
      <c r="U370" s="183">
        <f t="shared" si="11"/>
        <v>-50.796701900000002</v>
      </c>
      <c r="V370" s="6" t="str">
        <f>VLOOKUP(R370,'In-NonTI'!B:C,2,FALSE)</f>
        <v>VIC1</v>
      </c>
      <c r="W370" s="177">
        <f>IF(U370=0,0,U370-(VLOOKUP(R370,'In-NonTI'!$J$4:$K$7,2,FALSE)*M370))</f>
        <v>-52.412718566666669</v>
      </c>
      <c r="X370" s="178">
        <f>IF(U370=0,0,-U370-((1-VLOOKUP(R370,'In-NonTI'!$J$4:$K$7,2,FALSE))*M370))</f>
        <v>48.974385233333336</v>
      </c>
      <c r="Y370" s="6" t="str">
        <f>VLOOKUP(R370,'In-NonTI'!$B$4:$F$7,5,FALSE)</f>
        <v>V-SA</v>
      </c>
      <c r="Z370" s="6" t="str">
        <f>IF(SUMIFS(U:U,Q:Q,Q370,Y:Y,Y370)&lt;=0,VLOOKUP(R370,'In-NonTI'!$B$4:$H$7,6,FALSE),VLOOKUP(R370,'In-NonTI'!$B$4:$H$7,7,FALSE))</f>
        <v>VIC-SA</v>
      </c>
    </row>
    <row r="371" spans="2:26">
      <c r="B371" s="1">
        <v>46261.427083333336</v>
      </c>
      <c r="C371">
        <v>123</v>
      </c>
      <c r="D371" t="s">
        <v>52</v>
      </c>
      <c r="E371">
        <v>600</v>
      </c>
      <c r="G371" s="1">
        <v>46261.319444444445</v>
      </c>
      <c r="H371">
        <v>92</v>
      </c>
      <c r="I371" t="s">
        <v>50</v>
      </c>
      <c r="J371">
        <v>0</v>
      </c>
      <c r="K371">
        <v>-80</v>
      </c>
      <c r="L371">
        <v>11.61</v>
      </c>
      <c r="M371" s="183">
        <f t="shared" si="10"/>
        <v>0.96749999999999992</v>
      </c>
      <c r="O371">
        <v>11658</v>
      </c>
      <c r="P371" s="5">
        <v>46261</v>
      </c>
      <c r="Q371">
        <v>92</v>
      </c>
      <c r="R371" t="s">
        <v>50</v>
      </c>
      <c r="S371">
        <v>0</v>
      </c>
      <c r="T371">
        <v>3.8024271000000001</v>
      </c>
      <c r="U371" s="183">
        <f t="shared" si="11"/>
        <v>-3.8024271000000001</v>
      </c>
      <c r="V371" s="6" t="str">
        <f>VLOOKUP(R371,'In-NonTI'!B:C,2,FALSE)</f>
        <v>VIC1</v>
      </c>
      <c r="W371" s="177">
        <f>IF(U371=0,0,U371-(VLOOKUP(R371,'In-NonTI'!$J$4:$K$7,2,FALSE)*M371))</f>
        <v>-4.6635020999999997</v>
      </c>
      <c r="X371" s="178">
        <f>IF(U371=0,0,-U371-((1-VLOOKUP(R371,'In-NonTI'!$J$4:$K$7,2,FALSE))*M371))</f>
        <v>3.6960021000000003</v>
      </c>
      <c r="Y371" s="6" t="str">
        <f>VLOOKUP(R371,'In-NonTI'!$B$4:$F$7,5,FALSE)</f>
        <v>V-SA</v>
      </c>
      <c r="Z371" s="6" t="str">
        <f>IF(SUMIFS(U:U,Q:Q,Q371,Y:Y,Y371)&lt;=0,VLOOKUP(R371,'In-NonTI'!$B$4:$H$7,6,FALSE),VLOOKUP(R371,'In-NonTI'!$B$4:$H$7,7,FALSE))</f>
        <v>VIC-SA</v>
      </c>
    </row>
    <row r="372" spans="2:26">
      <c r="B372" s="1">
        <v>46261.427083333336</v>
      </c>
      <c r="C372">
        <v>123</v>
      </c>
      <c r="D372" t="s">
        <v>51</v>
      </c>
      <c r="E372">
        <v>0</v>
      </c>
      <c r="G372" s="1">
        <v>46261.322916666664</v>
      </c>
      <c r="H372">
        <v>93</v>
      </c>
      <c r="I372" t="s">
        <v>57</v>
      </c>
      <c r="J372">
        <v>-51.6</v>
      </c>
      <c r="K372">
        <v>106.14</v>
      </c>
      <c r="L372">
        <v>20.55</v>
      </c>
      <c r="M372" s="183">
        <f t="shared" si="10"/>
        <v>1.7125000000000001</v>
      </c>
      <c r="O372">
        <v>11658</v>
      </c>
      <c r="P372" s="5">
        <v>46261</v>
      </c>
      <c r="Q372">
        <v>93</v>
      </c>
      <c r="R372" t="s">
        <v>57</v>
      </c>
      <c r="S372">
        <v>4.2550732</v>
      </c>
      <c r="T372">
        <v>0</v>
      </c>
      <c r="U372" s="183">
        <f t="shared" si="11"/>
        <v>4.2550732</v>
      </c>
      <c r="V372" s="6" t="str">
        <f>VLOOKUP(R372,'In-NonTI'!B:C,2,FALSE)</f>
        <v>NSW1</v>
      </c>
      <c r="W372" s="177">
        <f>IF(U372=0,0,U372-(VLOOKUP(R372,'In-NonTI'!$J$4:$K$7,2,FALSE)*M372))</f>
        <v>3.4844482000000001</v>
      </c>
      <c r="X372" s="178">
        <f>IF(U372=0,0,-U372-((1-VLOOKUP(R372,'In-NonTI'!$J$4:$K$7,2,FALSE))*M372))</f>
        <v>-5.1969482000000005</v>
      </c>
      <c r="Y372" s="6" t="str">
        <f>VLOOKUP(R372,'In-NonTI'!$B$4:$F$7,5,FALSE)</f>
        <v>NSW1-SA1</v>
      </c>
      <c r="Z372" s="6" t="str">
        <f>IF(SUMIFS(U:U,Q:Q,Q372,Y:Y,Y372)&lt;=0,VLOOKUP(R372,'In-NonTI'!$B$4:$H$7,6,FALSE),VLOOKUP(R372,'In-NonTI'!$B$4:$H$7,7,FALSE))</f>
        <v>SA-NSW</v>
      </c>
    </row>
    <row r="373" spans="2:26">
      <c r="B373" s="1">
        <v>46261.430555555555</v>
      </c>
      <c r="C373">
        <v>124</v>
      </c>
      <c r="D373" t="s">
        <v>58</v>
      </c>
      <c r="E373">
        <v>37.24</v>
      </c>
      <c r="G373" s="1">
        <v>46261.322916666664</v>
      </c>
      <c r="H373">
        <v>93</v>
      </c>
      <c r="I373" t="s">
        <v>60</v>
      </c>
      <c r="J373">
        <v>-81.84</v>
      </c>
      <c r="K373">
        <v>-94.91</v>
      </c>
      <c r="L373">
        <v>4.6900000000000004</v>
      </c>
      <c r="M373" s="183">
        <f t="shared" si="10"/>
        <v>0.39083333333333337</v>
      </c>
      <c r="O373">
        <v>11658</v>
      </c>
      <c r="P373" s="5">
        <v>46261</v>
      </c>
      <c r="Q373">
        <v>93</v>
      </c>
      <c r="R373" t="s">
        <v>60</v>
      </c>
      <c r="S373">
        <v>38.362078099999998</v>
      </c>
      <c r="T373">
        <v>58.380347800000003</v>
      </c>
      <c r="U373" s="183">
        <f t="shared" si="11"/>
        <v>-20.018269700000005</v>
      </c>
      <c r="V373" s="6" t="str">
        <f>VLOOKUP(R373,'In-NonTI'!B:C,2,FALSE)</f>
        <v>VIC1</v>
      </c>
      <c r="W373" s="177">
        <f>IF(U373=0,0,U373-(VLOOKUP(R373,'In-NonTI'!$J$4:$K$7,2,FALSE)*M373))</f>
        <v>-20.252769700000005</v>
      </c>
      <c r="X373" s="178">
        <f>IF(U373=0,0,-U373-((1-VLOOKUP(R373,'In-NonTI'!$J$4:$K$7,2,FALSE))*M373))</f>
        <v>19.861936366666672</v>
      </c>
      <c r="Y373" s="6" t="str">
        <f>VLOOKUP(R373,'In-NonTI'!$B$4:$F$7,5,FALSE)</f>
        <v>VIC1-NSW1</v>
      </c>
      <c r="Z373" s="6" t="str">
        <f>IF(SUMIFS(U:U,Q:Q,Q373,Y:Y,Y373)&lt;=0,VLOOKUP(R373,'In-NonTI'!$B$4:$H$7,6,FALSE),VLOOKUP(R373,'In-NonTI'!$B$4:$H$7,7,FALSE))</f>
        <v>VIC-NSW</v>
      </c>
    </row>
    <row r="374" spans="2:26">
      <c r="B374" s="1">
        <v>46261.430555555555</v>
      </c>
      <c r="C374">
        <v>124</v>
      </c>
      <c r="D374" t="s">
        <v>52</v>
      </c>
      <c r="E374">
        <v>600</v>
      </c>
      <c r="G374" s="1">
        <v>46261.322916666664</v>
      </c>
      <c r="H374">
        <v>93</v>
      </c>
      <c r="I374" t="s">
        <v>54</v>
      </c>
      <c r="J374">
        <v>51.35</v>
      </c>
      <c r="K374">
        <v>514.89</v>
      </c>
      <c r="L374">
        <v>35.729999999999997</v>
      </c>
      <c r="M374" s="183">
        <f t="shared" si="10"/>
        <v>2.9774999999999996</v>
      </c>
      <c r="O374">
        <v>11658</v>
      </c>
      <c r="P374" s="5">
        <v>46261</v>
      </c>
      <c r="Q374">
        <v>93</v>
      </c>
      <c r="R374" t="s">
        <v>54</v>
      </c>
      <c r="S374">
        <v>0</v>
      </c>
      <c r="T374">
        <v>53.252810500000002</v>
      </c>
      <c r="U374" s="183">
        <f t="shared" si="11"/>
        <v>-53.252810500000002</v>
      </c>
      <c r="V374" s="6" t="str">
        <f>VLOOKUP(R374,'In-NonTI'!B:C,2,FALSE)</f>
        <v>VIC1</v>
      </c>
      <c r="W374" s="177">
        <f>IF(U374=0,0,U374-(VLOOKUP(R374,'In-NonTI'!$J$4:$K$7,2,FALSE)*M374))</f>
        <v>-54.652235500000003</v>
      </c>
      <c r="X374" s="178">
        <f>IF(U374=0,0,-U374-((1-VLOOKUP(R374,'In-NonTI'!$J$4:$K$7,2,FALSE))*M374))</f>
        <v>51.674735500000004</v>
      </c>
      <c r="Y374" s="6" t="str">
        <f>VLOOKUP(R374,'In-NonTI'!$B$4:$F$7,5,FALSE)</f>
        <v>V-SA</v>
      </c>
      <c r="Z374" s="6" t="str">
        <f>IF(SUMIFS(U:U,Q:Q,Q374,Y:Y,Y374)&lt;=0,VLOOKUP(R374,'In-NonTI'!$B$4:$H$7,6,FALSE),VLOOKUP(R374,'In-NonTI'!$B$4:$H$7,7,FALSE))</f>
        <v>VIC-SA</v>
      </c>
    </row>
    <row r="375" spans="2:26">
      <c r="B375" s="1">
        <v>46261.430555555555</v>
      </c>
      <c r="C375">
        <v>124</v>
      </c>
      <c r="D375" t="s">
        <v>51</v>
      </c>
      <c r="E375">
        <v>-5</v>
      </c>
      <c r="G375" s="1">
        <v>46261.322916666664</v>
      </c>
      <c r="H375">
        <v>93</v>
      </c>
      <c r="I375" t="s">
        <v>50</v>
      </c>
      <c r="J375">
        <v>0</v>
      </c>
      <c r="K375">
        <v>-80</v>
      </c>
      <c r="L375">
        <v>11.61</v>
      </c>
      <c r="M375" s="183">
        <f t="shared" si="10"/>
        <v>0.96749999999999992</v>
      </c>
      <c r="O375">
        <v>11658</v>
      </c>
      <c r="P375" s="5">
        <v>46261</v>
      </c>
      <c r="Q375">
        <v>93</v>
      </c>
      <c r="R375" t="s">
        <v>50</v>
      </c>
      <c r="S375">
        <v>0</v>
      </c>
      <c r="T375">
        <v>3.8053531999999999</v>
      </c>
      <c r="U375" s="183">
        <f t="shared" si="11"/>
        <v>-3.8053531999999999</v>
      </c>
      <c r="V375" s="6" t="str">
        <f>VLOOKUP(R375,'In-NonTI'!B:C,2,FALSE)</f>
        <v>VIC1</v>
      </c>
      <c r="W375" s="177">
        <f>IF(U375=0,0,U375-(VLOOKUP(R375,'In-NonTI'!$J$4:$K$7,2,FALSE)*M375))</f>
        <v>-4.6664281999999995</v>
      </c>
      <c r="X375" s="178">
        <f>IF(U375=0,0,-U375-((1-VLOOKUP(R375,'In-NonTI'!$J$4:$K$7,2,FALSE))*M375))</f>
        <v>3.6989282000000001</v>
      </c>
      <c r="Y375" s="6" t="str">
        <f>VLOOKUP(R375,'In-NonTI'!$B$4:$F$7,5,FALSE)</f>
        <v>V-SA</v>
      </c>
      <c r="Z375" s="6" t="str">
        <f>IF(SUMIFS(U:U,Q:Q,Q375,Y:Y,Y375)&lt;=0,VLOOKUP(R375,'In-NonTI'!$B$4:$H$7,6,FALSE),VLOOKUP(R375,'In-NonTI'!$B$4:$H$7,7,FALSE))</f>
        <v>VIC-SA</v>
      </c>
    </row>
    <row r="376" spans="2:26">
      <c r="B376" s="1">
        <v>46261.434027777781</v>
      </c>
      <c r="C376">
        <v>125</v>
      </c>
      <c r="D376" t="s">
        <v>58</v>
      </c>
      <c r="E376">
        <v>-0.24</v>
      </c>
      <c r="G376" s="1">
        <v>46261.326388888891</v>
      </c>
      <c r="H376">
        <v>94</v>
      </c>
      <c r="I376" t="s">
        <v>57</v>
      </c>
      <c r="J376">
        <v>-45.33</v>
      </c>
      <c r="K376">
        <v>118.35</v>
      </c>
      <c r="L376">
        <v>23.13</v>
      </c>
      <c r="M376" s="183">
        <f t="shared" si="10"/>
        <v>1.9275</v>
      </c>
      <c r="O376">
        <v>11658</v>
      </c>
      <c r="P376" s="5">
        <v>46261</v>
      </c>
      <c r="Q376">
        <v>94</v>
      </c>
      <c r="R376" t="s">
        <v>57</v>
      </c>
      <c r="S376">
        <v>1.7214731999999999</v>
      </c>
      <c r="T376">
        <v>7.9345399999999996E-2</v>
      </c>
      <c r="U376" s="183">
        <f t="shared" si="11"/>
        <v>1.6421277999999999</v>
      </c>
      <c r="V376" s="6" t="str">
        <f>VLOOKUP(R376,'In-NonTI'!B:C,2,FALSE)</f>
        <v>NSW1</v>
      </c>
      <c r="W376" s="177">
        <f>IF(U376=0,0,U376-(VLOOKUP(R376,'In-NonTI'!$J$4:$K$7,2,FALSE)*M376))</f>
        <v>0.77475279999999991</v>
      </c>
      <c r="X376" s="178">
        <f>IF(U376=0,0,-U376-((1-VLOOKUP(R376,'In-NonTI'!$J$4:$K$7,2,FALSE))*M376))</f>
        <v>-2.7022528000000001</v>
      </c>
      <c r="Y376" s="6" t="str">
        <f>VLOOKUP(R376,'In-NonTI'!$B$4:$F$7,5,FALSE)</f>
        <v>NSW1-SA1</v>
      </c>
      <c r="Z376" s="6" t="str">
        <f>IF(SUMIFS(U:U,Q:Q,Q376,Y:Y,Y376)&lt;=0,VLOOKUP(R376,'In-NonTI'!$B$4:$H$7,6,FALSE),VLOOKUP(R376,'In-NonTI'!$B$4:$H$7,7,FALSE))</f>
        <v>SA-NSW</v>
      </c>
    </row>
    <row r="377" spans="2:26">
      <c r="B377" s="1">
        <v>46261.434027777781</v>
      </c>
      <c r="C377">
        <v>125</v>
      </c>
      <c r="D377" t="s">
        <v>52</v>
      </c>
      <c r="E377">
        <v>-0.27</v>
      </c>
      <c r="G377" s="1">
        <v>46261.326388888891</v>
      </c>
      <c r="H377">
        <v>94</v>
      </c>
      <c r="I377" t="s">
        <v>60</v>
      </c>
      <c r="J377">
        <v>-21.29</v>
      </c>
      <c r="K377">
        <v>-101.99</v>
      </c>
      <c r="L377">
        <v>5.0999999999999996</v>
      </c>
      <c r="M377" s="183">
        <f t="shared" si="10"/>
        <v>0.42499999999999999</v>
      </c>
      <c r="O377">
        <v>11658</v>
      </c>
      <c r="P377" s="5">
        <v>46261</v>
      </c>
      <c r="Q377">
        <v>94</v>
      </c>
      <c r="R377" t="s">
        <v>60</v>
      </c>
      <c r="S377">
        <v>43.186660600000003</v>
      </c>
      <c r="T377">
        <v>44.942411399999997</v>
      </c>
      <c r="U377" s="183">
        <f t="shared" si="11"/>
        <v>-1.7557507999999942</v>
      </c>
      <c r="V377" s="6" t="str">
        <f>VLOOKUP(R377,'In-NonTI'!B:C,2,FALSE)</f>
        <v>VIC1</v>
      </c>
      <c r="W377" s="177">
        <f>IF(U377=0,0,U377-(VLOOKUP(R377,'In-NonTI'!$J$4:$K$7,2,FALSE)*M377))</f>
        <v>-2.0107507999999941</v>
      </c>
      <c r="X377" s="178">
        <f>IF(U377=0,0,-U377-((1-VLOOKUP(R377,'In-NonTI'!$J$4:$K$7,2,FALSE))*M377))</f>
        <v>1.5857507999999942</v>
      </c>
      <c r="Y377" s="6" t="str">
        <f>VLOOKUP(R377,'In-NonTI'!$B$4:$F$7,5,FALSE)</f>
        <v>VIC1-NSW1</v>
      </c>
      <c r="Z377" s="6" t="str">
        <f>IF(SUMIFS(U:U,Q:Q,Q377,Y:Y,Y377)&lt;=0,VLOOKUP(R377,'In-NonTI'!$B$4:$H$7,6,FALSE),VLOOKUP(R377,'In-NonTI'!$B$4:$H$7,7,FALSE))</f>
        <v>VIC-NSW</v>
      </c>
    </row>
    <row r="378" spans="2:26">
      <c r="B378" s="1">
        <v>46261.434027777781</v>
      </c>
      <c r="C378">
        <v>125</v>
      </c>
      <c r="D378" t="s">
        <v>51</v>
      </c>
      <c r="E378">
        <v>-0.3</v>
      </c>
      <c r="G378" s="1">
        <v>46261.326388888891</v>
      </c>
      <c r="H378">
        <v>94</v>
      </c>
      <c r="I378" t="s">
        <v>54</v>
      </c>
      <c r="J378">
        <v>41.3</v>
      </c>
      <c r="K378">
        <v>503.46</v>
      </c>
      <c r="L378">
        <v>34.32</v>
      </c>
      <c r="M378" s="183">
        <f t="shared" si="10"/>
        <v>2.86</v>
      </c>
      <c r="O378">
        <v>11658</v>
      </c>
      <c r="P378" s="5">
        <v>46261</v>
      </c>
      <c r="Q378">
        <v>94</v>
      </c>
      <c r="R378" t="s">
        <v>54</v>
      </c>
      <c r="S378">
        <v>0</v>
      </c>
      <c r="T378">
        <v>52.532187399999998</v>
      </c>
      <c r="U378" s="183">
        <f t="shared" si="11"/>
        <v>-52.532187399999998</v>
      </c>
      <c r="V378" s="6" t="str">
        <f>VLOOKUP(R378,'In-NonTI'!B:C,2,FALSE)</f>
        <v>VIC1</v>
      </c>
      <c r="W378" s="177">
        <f>IF(U378=0,0,U378-(VLOOKUP(R378,'In-NonTI'!$J$4:$K$7,2,FALSE)*M378))</f>
        <v>-53.876387399999999</v>
      </c>
      <c r="X378" s="178">
        <f>IF(U378=0,0,-U378-((1-VLOOKUP(R378,'In-NonTI'!$J$4:$K$7,2,FALSE))*M378))</f>
        <v>51.016387399999999</v>
      </c>
      <c r="Y378" s="6" t="str">
        <f>VLOOKUP(R378,'In-NonTI'!$B$4:$F$7,5,FALSE)</f>
        <v>V-SA</v>
      </c>
      <c r="Z378" s="6" t="str">
        <f>IF(SUMIFS(U:U,Q:Q,Q378,Y:Y,Y378)&lt;=0,VLOOKUP(R378,'In-NonTI'!$B$4:$H$7,6,FALSE),VLOOKUP(R378,'In-NonTI'!$B$4:$H$7,7,FALSE))</f>
        <v>VIC-SA</v>
      </c>
    </row>
    <row r="379" spans="2:26">
      <c r="B379" s="1">
        <v>46261.4375</v>
      </c>
      <c r="C379">
        <v>126</v>
      </c>
      <c r="D379" t="s">
        <v>58</v>
      </c>
      <c r="E379">
        <v>-0.24</v>
      </c>
      <c r="G379" s="1">
        <v>46261.326388888891</v>
      </c>
      <c r="H379">
        <v>94</v>
      </c>
      <c r="I379" t="s">
        <v>50</v>
      </c>
      <c r="J379">
        <v>0</v>
      </c>
      <c r="K379">
        <v>-80</v>
      </c>
      <c r="L379">
        <v>11.61</v>
      </c>
      <c r="M379" s="183">
        <f t="shared" si="10"/>
        <v>0.96749999999999992</v>
      </c>
      <c r="O379">
        <v>11658</v>
      </c>
      <c r="P379" s="5">
        <v>46261</v>
      </c>
      <c r="Q379">
        <v>94</v>
      </c>
      <c r="R379" t="s">
        <v>50</v>
      </c>
      <c r="S379">
        <v>0</v>
      </c>
      <c r="T379">
        <v>3.8031150999999999</v>
      </c>
      <c r="U379" s="183">
        <f t="shared" si="11"/>
        <v>-3.8031150999999999</v>
      </c>
      <c r="V379" s="6" t="str">
        <f>VLOOKUP(R379,'In-NonTI'!B:C,2,FALSE)</f>
        <v>VIC1</v>
      </c>
      <c r="W379" s="177">
        <f>IF(U379=0,0,U379-(VLOOKUP(R379,'In-NonTI'!$J$4:$K$7,2,FALSE)*M379))</f>
        <v>-4.6641900999999999</v>
      </c>
      <c r="X379" s="178">
        <f>IF(U379=0,0,-U379-((1-VLOOKUP(R379,'In-NonTI'!$J$4:$K$7,2,FALSE))*M379))</f>
        <v>3.6966901000000001</v>
      </c>
      <c r="Y379" s="6" t="str">
        <f>VLOOKUP(R379,'In-NonTI'!$B$4:$F$7,5,FALSE)</f>
        <v>V-SA</v>
      </c>
      <c r="Z379" s="6" t="str">
        <f>IF(SUMIFS(U:U,Q:Q,Q379,Y:Y,Y379)&lt;=0,VLOOKUP(R379,'In-NonTI'!$B$4:$H$7,6,FALSE),VLOOKUP(R379,'In-NonTI'!$B$4:$H$7,7,FALSE))</f>
        <v>VIC-SA</v>
      </c>
    </row>
    <row r="380" spans="2:26">
      <c r="B380" s="1">
        <v>46261.4375</v>
      </c>
      <c r="C380">
        <v>126</v>
      </c>
      <c r="D380" t="s">
        <v>52</v>
      </c>
      <c r="E380">
        <v>-0.27</v>
      </c>
      <c r="G380" s="1">
        <v>46261.329861111109</v>
      </c>
      <c r="H380">
        <v>95</v>
      </c>
      <c r="I380" t="s">
        <v>57</v>
      </c>
      <c r="J380">
        <v>3.93</v>
      </c>
      <c r="K380">
        <v>150</v>
      </c>
      <c r="L380">
        <v>30.2</v>
      </c>
      <c r="M380" s="183">
        <f t="shared" si="10"/>
        <v>2.5166666666666666</v>
      </c>
      <c r="O380">
        <v>11658</v>
      </c>
      <c r="P380" s="5">
        <v>46261</v>
      </c>
      <c r="Q380">
        <v>95</v>
      </c>
      <c r="R380" t="s">
        <v>57</v>
      </c>
      <c r="S380">
        <v>0</v>
      </c>
      <c r="T380">
        <v>1.8321525999999999</v>
      </c>
      <c r="U380" s="183">
        <f t="shared" si="11"/>
        <v>-1.8321525999999999</v>
      </c>
      <c r="V380" s="6" t="str">
        <f>VLOOKUP(R380,'In-NonTI'!B:C,2,FALSE)</f>
        <v>NSW1</v>
      </c>
      <c r="W380" s="177">
        <f>IF(U380=0,0,U380-(VLOOKUP(R380,'In-NonTI'!$J$4:$K$7,2,FALSE)*M380))</f>
        <v>-2.9646526</v>
      </c>
      <c r="X380" s="178">
        <f>IF(U380=0,0,-U380-((1-VLOOKUP(R380,'In-NonTI'!$J$4:$K$7,2,FALSE))*M380))</f>
        <v>0.44798593333333314</v>
      </c>
      <c r="Y380" s="6" t="str">
        <f>VLOOKUP(R380,'In-NonTI'!$B$4:$F$7,5,FALSE)</f>
        <v>NSW1-SA1</v>
      </c>
      <c r="Z380" s="6" t="str">
        <f>IF(SUMIFS(U:U,Q:Q,Q380,Y:Y,Y380)&lt;=0,VLOOKUP(R380,'In-NonTI'!$B$4:$H$7,6,FALSE),VLOOKUP(R380,'In-NonTI'!$B$4:$H$7,7,FALSE))</f>
        <v>NSW-SA</v>
      </c>
    </row>
    <row r="381" spans="2:26">
      <c r="B381" s="1">
        <v>46261.4375</v>
      </c>
      <c r="C381">
        <v>126</v>
      </c>
      <c r="D381" t="s">
        <v>51</v>
      </c>
      <c r="E381">
        <v>-0.3</v>
      </c>
      <c r="G381" s="1">
        <v>46261.329861111109</v>
      </c>
      <c r="H381">
        <v>95</v>
      </c>
      <c r="I381" t="s">
        <v>60</v>
      </c>
      <c r="J381">
        <v>7.07</v>
      </c>
      <c r="K381">
        <v>-138.57</v>
      </c>
      <c r="L381">
        <v>7.27</v>
      </c>
      <c r="M381" s="183">
        <f t="shared" si="10"/>
        <v>0.60583333333333333</v>
      </c>
      <c r="O381">
        <v>11658</v>
      </c>
      <c r="P381" s="5">
        <v>46261</v>
      </c>
      <c r="Q381">
        <v>95</v>
      </c>
      <c r="R381" t="s">
        <v>60</v>
      </c>
      <c r="S381">
        <v>40.011259299999999</v>
      </c>
      <c r="T381">
        <v>47.440988099999998</v>
      </c>
      <c r="U381" s="183">
        <f t="shared" si="11"/>
        <v>-7.4297287999999995</v>
      </c>
      <c r="V381" s="6" t="str">
        <f>VLOOKUP(R381,'In-NonTI'!B:C,2,FALSE)</f>
        <v>VIC1</v>
      </c>
      <c r="W381" s="177">
        <f>IF(U381=0,0,U381-(VLOOKUP(R381,'In-NonTI'!$J$4:$K$7,2,FALSE)*M381))</f>
        <v>-7.7932287999999996</v>
      </c>
      <c r="X381" s="178">
        <f>IF(U381=0,0,-U381-((1-VLOOKUP(R381,'In-NonTI'!$J$4:$K$7,2,FALSE))*M381))</f>
        <v>7.1873954666666657</v>
      </c>
      <c r="Y381" s="6" t="str">
        <f>VLOOKUP(R381,'In-NonTI'!$B$4:$F$7,5,FALSE)</f>
        <v>VIC1-NSW1</v>
      </c>
      <c r="Z381" s="6" t="str">
        <f>IF(SUMIFS(U:U,Q:Q,Q381,Y:Y,Y381)&lt;=0,VLOOKUP(R381,'In-NonTI'!$B$4:$H$7,6,FALSE),VLOOKUP(R381,'In-NonTI'!$B$4:$H$7,7,FALSE))</f>
        <v>VIC-NSW</v>
      </c>
    </row>
    <row r="382" spans="2:26">
      <c r="B382" s="1">
        <v>46261.440972222219</v>
      </c>
      <c r="C382">
        <v>127</v>
      </c>
      <c r="D382" t="s">
        <v>58</v>
      </c>
      <c r="E382">
        <v>4.4800000000000004</v>
      </c>
      <c r="G382" s="1">
        <v>46261.329861111109</v>
      </c>
      <c r="H382">
        <v>95</v>
      </c>
      <c r="I382" t="s">
        <v>54</v>
      </c>
      <c r="J382">
        <v>104.93</v>
      </c>
      <c r="K382">
        <v>444.43</v>
      </c>
      <c r="L382">
        <v>27.01</v>
      </c>
      <c r="M382" s="183">
        <f t="shared" si="10"/>
        <v>2.2508333333333335</v>
      </c>
      <c r="O382">
        <v>11658</v>
      </c>
      <c r="P382" s="5">
        <v>46261</v>
      </c>
      <c r="Q382">
        <v>95</v>
      </c>
      <c r="R382" t="s">
        <v>54</v>
      </c>
      <c r="S382">
        <v>0</v>
      </c>
      <c r="T382">
        <v>47.174286600000002</v>
      </c>
      <c r="U382" s="183">
        <f t="shared" si="11"/>
        <v>-47.174286600000002</v>
      </c>
      <c r="V382" s="6" t="str">
        <f>VLOOKUP(R382,'In-NonTI'!B:C,2,FALSE)</f>
        <v>VIC1</v>
      </c>
      <c r="W382" s="177">
        <f>IF(U382=0,0,U382-(VLOOKUP(R382,'In-NonTI'!$J$4:$K$7,2,FALSE)*M382))</f>
        <v>-48.232178266666672</v>
      </c>
      <c r="X382" s="178">
        <f>IF(U382=0,0,-U382-((1-VLOOKUP(R382,'In-NonTI'!$J$4:$K$7,2,FALSE))*M382))</f>
        <v>45.981344933333332</v>
      </c>
      <c r="Y382" s="6" t="str">
        <f>VLOOKUP(R382,'In-NonTI'!$B$4:$F$7,5,FALSE)</f>
        <v>V-SA</v>
      </c>
      <c r="Z382" s="6" t="str">
        <f>IF(SUMIFS(U:U,Q:Q,Q382,Y:Y,Y382)&lt;=0,VLOOKUP(R382,'In-NonTI'!$B$4:$H$7,6,FALSE),VLOOKUP(R382,'In-NonTI'!$B$4:$H$7,7,FALSE))</f>
        <v>VIC-SA</v>
      </c>
    </row>
    <row r="383" spans="2:26">
      <c r="B383" s="1">
        <v>46261.440972222219</v>
      </c>
      <c r="C383">
        <v>127</v>
      </c>
      <c r="D383" t="s">
        <v>52</v>
      </c>
      <c r="E383">
        <v>5.05</v>
      </c>
      <c r="G383" s="1">
        <v>46261.329861111109</v>
      </c>
      <c r="H383">
        <v>95</v>
      </c>
      <c r="I383" t="s">
        <v>50</v>
      </c>
      <c r="J383">
        <v>0</v>
      </c>
      <c r="K383">
        <v>-80</v>
      </c>
      <c r="L383">
        <v>11.61</v>
      </c>
      <c r="M383" s="183">
        <f t="shared" si="10"/>
        <v>0.96749999999999992</v>
      </c>
      <c r="O383">
        <v>11658</v>
      </c>
      <c r="P383" s="5">
        <v>46261</v>
      </c>
      <c r="Q383">
        <v>95</v>
      </c>
      <c r="R383" t="s">
        <v>50</v>
      </c>
      <c r="S383">
        <v>0</v>
      </c>
      <c r="T383">
        <v>3.7969053000000001</v>
      </c>
      <c r="U383" s="183">
        <f t="shared" si="11"/>
        <v>-3.7969053000000001</v>
      </c>
      <c r="V383" s="6" t="str">
        <f>VLOOKUP(R383,'In-NonTI'!B:C,2,FALSE)</f>
        <v>VIC1</v>
      </c>
      <c r="W383" s="177">
        <f>IF(U383=0,0,U383-(VLOOKUP(R383,'In-NonTI'!$J$4:$K$7,2,FALSE)*M383))</f>
        <v>-4.6579803000000002</v>
      </c>
      <c r="X383" s="178">
        <f>IF(U383=0,0,-U383-((1-VLOOKUP(R383,'In-NonTI'!$J$4:$K$7,2,FALSE))*M383))</f>
        <v>3.6904803000000004</v>
      </c>
      <c r="Y383" s="6" t="str">
        <f>VLOOKUP(R383,'In-NonTI'!$B$4:$F$7,5,FALSE)</f>
        <v>V-SA</v>
      </c>
      <c r="Z383" s="6" t="str">
        <f>IF(SUMIFS(U:U,Q:Q,Q383,Y:Y,Y383)&lt;=0,VLOOKUP(R383,'In-NonTI'!$B$4:$H$7,6,FALSE),VLOOKUP(R383,'In-NonTI'!$B$4:$H$7,7,FALSE))</f>
        <v>VIC-SA</v>
      </c>
    </row>
    <row r="384" spans="2:26">
      <c r="B384" s="1">
        <v>46261.440972222219</v>
      </c>
      <c r="C384">
        <v>127</v>
      </c>
      <c r="D384" t="s">
        <v>51</v>
      </c>
      <c r="E384">
        <v>5.67</v>
      </c>
      <c r="G384" s="1">
        <v>46261.333333333336</v>
      </c>
      <c r="H384">
        <v>96</v>
      </c>
      <c r="I384" t="s">
        <v>57</v>
      </c>
      <c r="J384">
        <v>31.43</v>
      </c>
      <c r="K384">
        <v>150</v>
      </c>
      <c r="L384">
        <v>30.06</v>
      </c>
      <c r="M384" s="183">
        <f t="shared" si="10"/>
        <v>2.5049999999999999</v>
      </c>
      <c r="O384">
        <v>11658</v>
      </c>
      <c r="P384" s="5">
        <v>46261</v>
      </c>
      <c r="Q384">
        <v>96</v>
      </c>
      <c r="R384" t="s">
        <v>57</v>
      </c>
      <c r="S384">
        <v>0</v>
      </c>
      <c r="T384">
        <v>3.2220840000000002</v>
      </c>
      <c r="U384" s="183">
        <f t="shared" si="11"/>
        <v>-3.2220840000000002</v>
      </c>
      <c r="V384" s="6" t="str">
        <f>VLOOKUP(R384,'In-NonTI'!B:C,2,FALSE)</f>
        <v>NSW1</v>
      </c>
      <c r="W384" s="177">
        <f>IF(U384=0,0,U384-(VLOOKUP(R384,'In-NonTI'!$J$4:$K$7,2,FALSE)*M384))</f>
        <v>-4.3493340000000007</v>
      </c>
      <c r="X384" s="178">
        <f>IF(U384=0,0,-U384-((1-VLOOKUP(R384,'In-NonTI'!$J$4:$K$7,2,FALSE))*M384))</f>
        <v>1.8443340000000001</v>
      </c>
      <c r="Y384" s="6" t="str">
        <f>VLOOKUP(R384,'In-NonTI'!$B$4:$F$7,5,FALSE)</f>
        <v>NSW1-SA1</v>
      </c>
      <c r="Z384" s="6" t="str">
        <f>IF(SUMIFS(U:U,Q:Q,Q384,Y:Y,Y384)&lt;=0,VLOOKUP(R384,'In-NonTI'!$B$4:$H$7,6,FALSE),VLOOKUP(R384,'In-NonTI'!$B$4:$H$7,7,FALSE))</f>
        <v>NSW-SA</v>
      </c>
    </row>
    <row r="385" spans="2:26">
      <c r="B385" s="1">
        <v>46261.444444444445</v>
      </c>
      <c r="C385">
        <v>128</v>
      </c>
      <c r="D385" t="s">
        <v>58</v>
      </c>
      <c r="E385">
        <v>4.47</v>
      </c>
      <c r="G385" s="1">
        <v>46261.333333333336</v>
      </c>
      <c r="H385">
        <v>96</v>
      </c>
      <c r="I385" t="s">
        <v>60</v>
      </c>
      <c r="J385">
        <v>-8.9700000000000006</v>
      </c>
      <c r="K385">
        <v>-164.22</v>
      </c>
      <c r="L385">
        <v>8.93</v>
      </c>
      <c r="M385" s="183">
        <f t="shared" si="10"/>
        <v>0.74416666666666664</v>
      </c>
      <c r="O385">
        <v>11658</v>
      </c>
      <c r="P385" s="5">
        <v>46261</v>
      </c>
      <c r="Q385">
        <v>96</v>
      </c>
      <c r="R385" t="s">
        <v>60</v>
      </c>
      <c r="S385">
        <v>39.221603999999999</v>
      </c>
      <c r="T385">
        <v>46.042446599999998</v>
      </c>
      <c r="U385" s="183">
        <f t="shared" si="11"/>
        <v>-6.8208425999999989</v>
      </c>
      <c r="V385" s="6" t="str">
        <f>VLOOKUP(R385,'In-NonTI'!B:C,2,FALSE)</f>
        <v>VIC1</v>
      </c>
      <c r="W385" s="177">
        <f>IF(U385=0,0,U385-(VLOOKUP(R385,'In-NonTI'!$J$4:$K$7,2,FALSE)*M385))</f>
        <v>-7.2673425999999992</v>
      </c>
      <c r="X385" s="178">
        <f>IF(U385=0,0,-U385-((1-VLOOKUP(R385,'In-NonTI'!$J$4:$K$7,2,FALSE))*M385))</f>
        <v>6.5231759333333326</v>
      </c>
      <c r="Y385" s="6" t="str">
        <f>VLOOKUP(R385,'In-NonTI'!$B$4:$F$7,5,FALSE)</f>
        <v>VIC1-NSW1</v>
      </c>
      <c r="Z385" s="6" t="str">
        <f>IF(SUMIFS(U:U,Q:Q,Q385,Y:Y,Y385)&lt;=0,VLOOKUP(R385,'In-NonTI'!$B$4:$H$7,6,FALSE),VLOOKUP(R385,'In-NonTI'!$B$4:$H$7,7,FALSE))</f>
        <v>VIC-NSW</v>
      </c>
    </row>
    <row r="386" spans="2:26">
      <c r="B386" s="1">
        <v>46261.444444444445</v>
      </c>
      <c r="C386">
        <v>128</v>
      </c>
      <c r="D386" t="s">
        <v>52</v>
      </c>
      <c r="E386">
        <v>5.0599999999999996</v>
      </c>
      <c r="G386" s="1">
        <v>46261.333333333336</v>
      </c>
      <c r="H386">
        <v>96</v>
      </c>
      <c r="I386" t="s">
        <v>54</v>
      </c>
      <c r="J386">
        <v>125.02</v>
      </c>
      <c r="K386">
        <v>494.94</v>
      </c>
      <c r="L386">
        <v>33.479999999999997</v>
      </c>
      <c r="M386" s="183">
        <f t="shared" si="10"/>
        <v>2.7899999999999996</v>
      </c>
      <c r="O386">
        <v>11658</v>
      </c>
      <c r="P386" s="5">
        <v>46261</v>
      </c>
      <c r="Q386">
        <v>96</v>
      </c>
      <c r="R386" t="s">
        <v>54</v>
      </c>
      <c r="S386">
        <v>0</v>
      </c>
      <c r="T386">
        <v>49.1309033</v>
      </c>
      <c r="U386" s="183">
        <f t="shared" si="11"/>
        <v>-49.1309033</v>
      </c>
      <c r="V386" s="6" t="str">
        <f>VLOOKUP(R386,'In-NonTI'!B:C,2,FALSE)</f>
        <v>VIC1</v>
      </c>
      <c r="W386" s="177">
        <f>IF(U386=0,0,U386-(VLOOKUP(R386,'In-NonTI'!$J$4:$K$7,2,FALSE)*M386))</f>
        <v>-50.442203300000003</v>
      </c>
      <c r="X386" s="178">
        <f>IF(U386=0,0,-U386-((1-VLOOKUP(R386,'In-NonTI'!$J$4:$K$7,2,FALSE))*M386))</f>
        <v>47.652203299999996</v>
      </c>
      <c r="Y386" s="6" t="str">
        <f>VLOOKUP(R386,'In-NonTI'!$B$4:$F$7,5,FALSE)</f>
        <v>V-SA</v>
      </c>
      <c r="Z386" s="6" t="str">
        <f>IF(SUMIFS(U:U,Q:Q,Q386,Y:Y,Y386)&lt;=0,VLOOKUP(R386,'In-NonTI'!$B$4:$H$7,6,FALSE),VLOOKUP(R386,'In-NonTI'!$B$4:$H$7,7,FALSE))</f>
        <v>VIC-SA</v>
      </c>
    </row>
    <row r="387" spans="2:26">
      <c r="B387" s="1">
        <v>46261.444444444445</v>
      </c>
      <c r="C387">
        <v>128</v>
      </c>
      <c r="D387" t="s">
        <v>51</v>
      </c>
      <c r="E387">
        <v>5.67</v>
      </c>
      <c r="G387" s="1">
        <v>46261.333333333336</v>
      </c>
      <c r="H387">
        <v>96</v>
      </c>
      <c r="I387" t="s">
        <v>50</v>
      </c>
      <c r="J387">
        <v>0</v>
      </c>
      <c r="K387">
        <v>-80</v>
      </c>
      <c r="L387">
        <v>11.61</v>
      </c>
      <c r="M387" s="183">
        <f t="shared" si="10"/>
        <v>0.96749999999999992</v>
      </c>
      <c r="O387">
        <v>11658</v>
      </c>
      <c r="P387" s="5">
        <v>46261</v>
      </c>
      <c r="Q387">
        <v>96</v>
      </c>
      <c r="R387" t="s">
        <v>50</v>
      </c>
      <c r="S387">
        <v>0</v>
      </c>
      <c r="T387">
        <v>3.7999532999999999</v>
      </c>
      <c r="U387" s="183">
        <f t="shared" si="11"/>
        <v>-3.7999532999999999</v>
      </c>
      <c r="V387" s="6" t="str">
        <f>VLOOKUP(R387,'In-NonTI'!B:C,2,FALSE)</f>
        <v>VIC1</v>
      </c>
      <c r="W387" s="177">
        <f>IF(U387=0,0,U387-(VLOOKUP(R387,'In-NonTI'!$J$4:$K$7,2,FALSE)*M387))</f>
        <v>-4.6610282999999999</v>
      </c>
      <c r="X387" s="178">
        <f>IF(U387=0,0,-U387-((1-VLOOKUP(R387,'In-NonTI'!$J$4:$K$7,2,FALSE))*M387))</f>
        <v>3.6935283000000001</v>
      </c>
      <c r="Y387" s="6" t="str">
        <f>VLOOKUP(R387,'In-NonTI'!$B$4:$F$7,5,FALSE)</f>
        <v>V-SA</v>
      </c>
      <c r="Z387" s="6" t="str">
        <f>IF(SUMIFS(U:U,Q:Q,Q387,Y:Y,Y387)&lt;=0,VLOOKUP(R387,'In-NonTI'!$B$4:$H$7,6,FALSE),VLOOKUP(R387,'In-NonTI'!$B$4:$H$7,7,FALSE))</f>
        <v>VIC-SA</v>
      </c>
    </row>
    <row r="388" spans="2:26">
      <c r="B388" s="1">
        <v>46261.447916666664</v>
      </c>
      <c r="C388">
        <v>129</v>
      </c>
      <c r="D388" t="s">
        <v>58</v>
      </c>
      <c r="E388">
        <v>4.49</v>
      </c>
      <c r="G388" s="1">
        <v>46261.336805555555</v>
      </c>
      <c r="H388">
        <v>97</v>
      </c>
      <c r="I388" t="s">
        <v>57</v>
      </c>
      <c r="J388">
        <v>42.72</v>
      </c>
      <c r="K388">
        <v>127.47</v>
      </c>
      <c r="L388">
        <v>24.99</v>
      </c>
      <c r="M388" s="183">
        <f t="shared" si="10"/>
        <v>2.0825</v>
      </c>
      <c r="O388">
        <v>11658</v>
      </c>
      <c r="P388" s="5">
        <v>46261</v>
      </c>
      <c r="Q388">
        <v>97</v>
      </c>
      <c r="R388" t="s">
        <v>57</v>
      </c>
      <c r="S388">
        <v>0</v>
      </c>
      <c r="T388">
        <v>4.3653282000000004</v>
      </c>
      <c r="U388" s="183">
        <f t="shared" si="11"/>
        <v>-4.3653282000000004</v>
      </c>
      <c r="V388" s="6" t="str">
        <f>VLOOKUP(R388,'In-NonTI'!B:C,2,FALSE)</f>
        <v>NSW1</v>
      </c>
      <c r="W388" s="177">
        <f>IF(U388=0,0,U388-(VLOOKUP(R388,'In-NonTI'!$J$4:$K$7,2,FALSE)*M388))</f>
        <v>-5.3024532000000004</v>
      </c>
      <c r="X388" s="178">
        <f>IF(U388=0,0,-U388-((1-VLOOKUP(R388,'In-NonTI'!$J$4:$K$7,2,FALSE))*M388))</f>
        <v>3.2199532000000004</v>
      </c>
      <c r="Y388" s="6" t="str">
        <f>VLOOKUP(R388,'In-NonTI'!$B$4:$F$7,5,FALSE)</f>
        <v>NSW1-SA1</v>
      </c>
      <c r="Z388" s="6" t="str">
        <f>IF(SUMIFS(U:U,Q:Q,Q388,Y:Y,Y388)&lt;=0,VLOOKUP(R388,'In-NonTI'!$B$4:$H$7,6,FALSE),VLOOKUP(R388,'In-NonTI'!$B$4:$H$7,7,FALSE))</f>
        <v>NSW-SA</v>
      </c>
    </row>
    <row r="389" spans="2:26">
      <c r="B389" s="1">
        <v>46261.447916666664</v>
      </c>
      <c r="C389">
        <v>129</v>
      </c>
      <c r="D389" t="s">
        <v>52</v>
      </c>
      <c r="E389">
        <v>5.0599999999999996</v>
      </c>
      <c r="G389" s="1">
        <v>46261.336805555555</v>
      </c>
      <c r="H389">
        <v>97</v>
      </c>
      <c r="I389" t="s">
        <v>60</v>
      </c>
      <c r="J389">
        <v>-202.27</v>
      </c>
      <c r="K389">
        <v>-202.64</v>
      </c>
      <c r="L389">
        <v>11.63</v>
      </c>
      <c r="M389" s="183">
        <f t="shared" ref="M389:M452" si="12">L389/12</f>
        <v>0.96916666666666673</v>
      </c>
      <c r="O389">
        <v>11658</v>
      </c>
      <c r="P389" s="5">
        <v>46261</v>
      </c>
      <c r="Q389">
        <v>97</v>
      </c>
      <c r="R389" t="s">
        <v>60</v>
      </c>
      <c r="S389">
        <v>41.478260900000002</v>
      </c>
      <c r="T389">
        <v>37.383871200000002</v>
      </c>
      <c r="U389" s="183">
        <f t="shared" ref="U389:U452" si="13">S389-T389</f>
        <v>4.0943897000000007</v>
      </c>
      <c r="V389" s="6" t="str">
        <f>VLOOKUP(R389,'In-NonTI'!B:C,2,FALSE)</f>
        <v>VIC1</v>
      </c>
      <c r="W389" s="177">
        <f>IF(U389=0,0,U389-(VLOOKUP(R389,'In-NonTI'!$J$4:$K$7,2,FALSE)*M389))</f>
        <v>3.5128897000000006</v>
      </c>
      <c r="X389" s="178">
        <f>IF(U389=0,0,-U389-((1-VLOOKUP(R389,'In-NonTI'!$J$4:$K$7,2,FALSE))*M389))</f>
        <v>-4.4820563666666677</v>
      </c>
      <c r="Y389" s="6" t="str">
        <f>VLOOKUP(R389,'In-NonTI'!$B$4:$F$7,5,FALSE)</f>
        <v>VIC1-NSW1</v>
      </c>
      <c r="Z389" s="6" t="str">
        <f>IF(SUMIFS(U:U,Q:Q,Q389,Y:Y,Y389)&lt;=0,VLOOKUP(R389,'In-NonTI'!$B$4:$H$7,6,FALSE),VLOOKUP(R389,'In-NonTI'!$B$4:$H$7,7,FALSE))</f>
        <v>NSW-VIC</v>
      </c>
    </row>
    <row r="390" spans="2:26">
      <c r="B390" s="1">
        <v>46261.447916666664</v>
      </c>
      <c r="C390">
        <v>129</v>
      </c>
      <c r="D390" t="s">
        <v>51</v>
      </c>
      <c r="E390">
        <v>5.67</v>
      </c>
      <c r="G390" s="1">
        <v>46261.336805555555</v>
      </c>
      <c r="H390">
        <v>97</v>
      </c>
      <c r="I390" t="s">
        <v>54</v>
      </c>
      <c r="J390">
        <v>113.86</v>
      </c>
      <c r="K390">
        <v>286.82</v>
      </c>
      <c r="L390">
        <v>11.73</v>
      </c>
      <c r="M390" s="183">
        <f t="shared" si="12"/>
        <v>0.97750000000000004</v>
      </c>
      <c r="O390">
        <v>11658</v>
      </c>
      <c r="P390" s="5">
        <v>46261</v>
      </c>
      <c r="Q390">
        <v>97</v>
      </c>
      <c r="R390" t="s">
        <v>54</v>
      </c>
      <c r="S390">
        <v>0</v>
      </c>
      <c r="T390">
        <v>49.720961099999997</v>
      </c>
      <c r="U390" s="183">
        <f t="shared" si="13"/>
        <v>-49.720961099999997</v>
      </c>
      <c r="V390" s="6" t="str">
        <f>VLOOKUP(R390,'In-NonTI'!B:C,2,FALSE)</f>
        <v>VIC1</v>
      </c>
      <c r="W390" s="177">
        <f>IF(U390=0,0,U390-(VLOOKUP(R390,'In-NonTI'!$J$4:$K$7,2,FALSE)*M390))</f>
        <v>-50.1803861</v>
      </c>
      <c r="X390" s="178">
        <f>IF(U390=0,0,-U390-((1-VLOOKUP(R390,'In-NonTI'!$J$4:$K$7,2,FALSE))*M390))</f>
        <v>49.202886099999994</v>
      </c>
      <c r="Y390" s="6" t="str">
        <f>VLOOKUP(R390,'In-NonTI'!$B$4:$F$7,5,FALSE)</f>
        <v>V-SA</v>
      </c>
      <c r="Z390" s="6" t="str">
        <f>IF(SUMIFS(U:U,Q:Q,Q390,Y:Y,Y390)&lt;=0,VLOOKUP(R390,'In-NonTI'!$B$4:$H$7,6,FALSE),VLOOKUP(R390,'In-NonTI'!$B$4:$H$7,7,FALSE))</f>
        <v>VIC-SA</v>
      </c>
    </row>
    <row r="391" spans="2:26">
      <c r="B391" s="1">
        <v>46261.451388888891</v>
      </c>
      <c r="C391">
        <v>130</v>
      </c>
      <c r="D391" t="s">
        <v>58</v>
      </c>
      <c r="E391">
        <v>27.35</v>
      </c>
      <c r="G391" s="1">
        <v>46261.336805555555</v>
      </c>
      <c r="H391">
        <v>97</v>
      </c>
      <c r="I391" t="s">
        <v>50</v>
      </c>
      <c r="J391">
        <v>0</v>
      </c>
      <c r="K391">
        <v>-80</v>
      </c>
      <c r="L391">
        <v>11.61</v>
      </c>
      <c r="M391" s="183">
        <f t="shared" si="12"/>
        <v>0.96749999999999992</v>
      </c>
      <c r="O391">
        <v>11658</v>
      </c>
      <c r="P391" s="5">
        <v>46261</v>
      </c>
      <c r="Q391">
        <v>97</v>
      </c>
      <c r="R391" t="s">
        <v>50</v>
      </c>
      <c r="S391">
        <v>0</v>
      </c>
      <c r="T391">
        <v>3.8058162000000002</v>
      </c>
      <c r="U391" s="183">
        <f t="shared" si="13"/>
        <v>-3.8058162000000002</v>
      </c>
      <c r="V391" s="6" t="str">
        <f>VLOOKUP(R391,'In-NonTI'!B:C,2,FALSE)</f>
        <v>VIC1</v>
      </c>
      <c r="W391" s="177">
        <f>IF(U391=0,0,U391-(VLOOKUP(R391,'In-NonTI'!$J$4:$K$7,2,FALSE)*M391))</f>
        <v>-4.6668912000000002</v>
      </c>
      <c r="X391" s="178">
        <f>IF(U391=0,0,-U391-((1-VLOOKUP(R391,'In-NonTI'!$J$4:$K$7,2,FALSE))*M391))</f>
        <v>3.6993912000000004</v>
      </c>
      <c r="Y391" s="6" t="str">
        <f>VLOOKUP(R391,'In-NonTI'!$B$4:$F$7,5,FALSE)</f>
        <v>V-SA</v>
      </c>
      <c r="Z391" s="6" t="str">
        <f>IF(SUMIFS(U:U,Q:Q,Q391,Y:Y,Y391)&lt;=0,VLOOKUP(R391,'In-NonTI'!$B$4:$H$7,6,FALSE),VLOOKUP(R391,'In-NonTI'!$B$4:$H$7,7,FALSE))</f>
        <v>VIC-SA</v>
      </c>
    </row>
    <row r="392" spans="2:26">
      <c r="B392" s="1">
        <v>46261.451388888891</v>
      </c>
      <c r="C392">
        <v>130</v>
      </c>
      <c r="D392" t="s">
        <v>52</v>
      </c>
      <c r="E392">
        <v>600</v>
      </c>
      <c r="G392" s="1">
        <v>46261.340277777781</v>
      </c>
      <c r="H392">
        <v>98</v>
      </c>
      <c r="I392" t="s">
        <v>57</v>
      </c>
      <c r="J392">
        <v>50.71</v>
      </c>
      <c r="K392">
        <v>137.69</v>
      </c>
      <c r="L392">
        <v>27.22</v>
      </c>
      <c r="M392" s="183">
        <f t="shared" si="12"/>
        <v>2.2683333333333331</v>
      </c>
      <c r="O392">
        <v>11658</v>
      </c>
      <c r="P392" s="5">
        <v>46261</v>
      </c>
      <c r="Q392">
        <v>98</v>
      </c>
      <c r="R392" t="s">
        <v>57</v>
      </c>
      <c r="S392">
        <v>0</v>
      </c>
      <c r="T392">
        <v>5.8049140000000001</v>
      </c>
      <c r="U392" s="183">
        <f t="shared" si="13"/>
        <v>-5.8049140000000001</v>
      </c>
      <c r="V392" s="6" t="str">
        <f>VLOOKUP(R392,'In-NonTI'!B:C,2,FALSE)</f>
        <v>NSW1</v>
      </c>
      <c r="W392" s="177">
        <f>IF(U392=0,0,U392-(VLOOKUP(R392,'In-NonTI'!$J$4:$K$7,2,FALSE)*M392))</f>
        <v>-6.8256639999999997</v>
      </c>
      <c r="X392" s="178">
        <f>IF(U392=0,0,-U392-((1-VLOOKUP(R392,'In-NonTI'!$J$4:$K$7,2,FALSE))*M392))</f>
        <v>4.5573306666666671</v>
      </c>
      <c r="Y392" s="6" t="str">
        <f>VLOOKUP(R392,'In-NonTI'!$B$4:$F$7,5,FALSE)</f>
        <v>NSW1-SA1</v>
      </c>
      <c r="Z392" s="6" t="str">
        <f>IF(SUMIFS(U:U,Q:Q,Q392,Y:Y,Y392)&lt;=0,VLOOKUP(R392,'In-NonTI'!$B$4:$H$7,6,FALSE),VLOOKUP(R392,'In-NonTI'!$B$4:$H$7,7,FALSE))</f>
        <v>NSW-SA</v>
      </c>
    </row>
    <row r="393" spans="2:26">
      <c r="B393" s="1">
        <v>46261.451388888891</v>
      </c>
      <c r="C393">
        <v>130</v>
      </c>
      <c r="D393" t="s">
        <v>51</v>
      </c>
      <c r="E393">
        <v>0</v>
      </c>
      <c r="G393" s="1">
        <v>46261.340277777781</v>
      </c>
      <c r="H393">
        <v>98</v>
      </c>
      <c r="I393" t="s">
        <v>60</v>
      </c>
      <c r="J393">
        <v>-63.9</v>
      </c>
      <c r="K393">
        <v>-254.54</v>
      </c>
      <c r="L393">
        <v>15.61</v>
      </c>
      <c r="M393" s="183">
        <f t="shared" si="12"/>
        <v>1.3008333333333333</v>
      </c>
      <c r="O393">
        <v>11658</v>
      </c>
      <c r="P393" s="5">
        <v>46261</v>
      </c>
      <c r="Q393">
        <v>98</v>
      </c>
      <c r="R393" t="s">
        <v>60</v>
      </c>
      <c r="S393">
        <v>43.997771700000001</v>
      </c>
      <c r="T393">
        <v>37.382061499999999</v>
      </c>
      <c r="U393" s="183">
        <f t="shared" si="13"/>
        <v>6.6157102000000023</v>
      </c>
      <c r="V393" s="6" t="str">
        <f>VLOOKUP(R393,'In-NonTI'!B:C,2,FALSE)</f>
        <v>VIC1</v>
      </c>
      <c r="W393" s="177">
        <f>IF(U393=0,0,U393-(VLOOKUP(R393,'In-NonTI'!$J$4:$K$7,2,FALSE)*M393))</f>
        <v>5.8352102000000023</v>
      </c>
      <c r="X393" s="178">
        <f>IF(U393=0,0,-U393-((1-VLOOKUP(R393,'In-NonTI'!$J$4:$K$7,2,FALSE))*M393))</f>
        <v>-7.1360435333333356</v>
      </c>
      <c r="Y393" s="6" t="str">
        <f>VLOOKUP(R393,'In-NonTI'!$B$4:$F$7,5,FALSE)</f>
        <v>VIC1-NSW1</v>
      </c>
      <c r="Z393" s="6" t="str">
        <f>IF(SUMIFS(U:U,Q:Q,Q393,Y:Y,Y393)&lt;=0,VLOOKUP(R393,'In-NonTI'!$B$4:$H$7,6,FALSE),VLOOKUP(R393,'In-NonTI'!$B$4:$H$7,7,FALSE))</f>
        <v>NSW-VIC</v>
      </c>
    </row>
    <row r="394" spans="2:26">
      <c r="B394" s="1">
        <v>46261.454861111109</v>
      </c>
      <c r="C394">
        <v>131</v>
      </c>
      <c r="D394" t="s">
        <v>58</v>
      </c>
      <c r="E394">
        <v>27.35</v>
      </c>
      <c r="G394" s="1">
        <v>46261.340277777781</v>
      </c>
      <c r="H394">
        <v>98</v>
      </c>
      <c r="I394" t="s">
        <v>54</v>
      </c>
      <c r="J394">
        <v>62.51</v>
      </c>
      <c r="K394">
        <v>351.67</v>
      </c>
      <c r="L394">
        <v>17.37</v>
      </c>
      <c r="M394" s="183">
        <f t="shared" si="12"/>
        <v>1.4475</v>
      </c>
      <c r="O394">
        <v>11658</v>
      </c>
      <c r="P394" s="5">
        <v>46261</v>
      </c>
      <c r="Q394">
        <v>98</v>
      </c>
      <c r="R394" t="s">
        <v>54</v>
      </c>
      <c r="S394">
        <v>0</v>
      </c>
      <c r="T394">
        <v>52.325493399999999</v>
      </c>
      <c r="U394" s="183">
        <f t="shared" si="13"/>
        <v>-52.325493399999999</v>
      </c>
      <c r="V394" s="6" t="str">
        <f>VLOOKUP(R394,'In-NonTI'!B:C,2,FALSE)</f>
        <v>VIC1</v>
      </c>
      <c r="W394" s="177">
        <f>IF(U394=0,0,U394-(VLOOKUP(R394,'In-NonTI'!$J$4:$K$7,2,FALSE)*M394))</f>
        <v>-53.005818400000003</v>
      </c>
      <c r="X394" s="178">
        <f>IF(U394=0,0,-U394-((1-VLOOKUP(R394,'In-NonTI'!$J$4:$K$7,2,FALSE))*M394))</f>
        <v>51.558318399999997</v>
      </c>
      <c r="Y394" s="6" t="str">
        <f>VLOOKUP(R394,'In-NonTI'!$B$4:$F$7,5,FALSE)</f>
        <v>V-SA</v>
      </c>
      <c r="Z394" s="6" t="str">
        <f>IF(SUMIFS(U:U,Q:Q,Q394,Y:Y,Y394)&lt;=0,VLOOKUP(R394,'In-NonTI'!$B$4:$H$7,6,FALSE),VLOOKUP(R394,'In-NonTI'!$B$4:$H$7,7,FALSE))</f>
        <v>VIC-SA</v>
      </c>
    </row>
    <row r="395" spans="2:26">
      <c r="B395" s="1">
        <v>46261.454861111109</v>
      </c>
      <c r="C395">
        <v>131</v>
      </c>
      <c r="D395" t="s">
        <v>52</v>
      </c>
      <c r="E395">
        <v>600</v>
      </c>
      <c r="G395" s="1">
        <v>46261.340277777781</v>
      </c>
      <c r="H395">
        <v>98</v>
      </c>
      <c r="I395" t="s">
        <v>50</v>
      </c>
      <c r="J395">
        <v>0</v>
      </c>
      <c r="K395">
        <v>-80</v>
      </c>
      <c r="L395">
        <v>11.61</v>
      </c>
      <c r="M395" s="183">
        <f t="shared" si="12"/>
        <v>0.96749999999999992</v>
      </c>
      <c r="O395">
        <v>11658</v>
      </c>
      <c r="P395" s="5">
        <v>46261</v>
      </c>
      <c r="Q395">
        <v>98</v>
      </c>
      <c r="R395" t="s">
        <v>50</v>
      </c>
      <c r="S395">
        <v>0</v>
      </c>
      <c r="T395">
        <v>3.8074102000000001</v>
      </c>
      <c r="U395" s="183">
        <f t="shared" si="13"/>
        <v>-3.8074102000000001</v>
      </c>
      <c r="V395" s="6" t="str">
        <f>VLOOKUP(R395,'In-NonTI'!B:C,2,FALSE)</f>
        <v>VIC1</v>
      </c>
      <c r="W395" s="177">
        <f>IF(U395=0,0,U395-(VLOOKUP(R395,'In-NonTI'!$J$4:$K$7,2,FALSE)*M395))</f>
        <v>-4.6684852000000001</v>
      </c>
      <c r="X395" s="178">
        <f>IF(U395=0,0,-U395-((1-VLOOKUP(R395,'In-NonTI'!$J$4:$K$7,2,FALSE))*M395))</f>
        <v>3.7009852000000003</v>
      </c>
      <c r="Y395" s="6" t="str">
        <f>VLOOKUP(R395,'In-NonTI'!$B$4:$F$7,5,FALSE)</f>
        <v>V-SA</v>
      </c>
      <c r="Z395" s="6" t="str">
        <f>IF(SUMIFS(U:U,Q:Q,Q395,Y:Y,Y395)&lt;=0,VLOOKUP(R395,'In-NonTI'!$B$4:$H$7,6,FALSE),VLOOKUP(R395,'In-NonTI'!$B$4:$H$7,7,FALSE))</f>
        <v>VIC-SA</v>
      </c>
    </row>
    <row r="396" spans="2:26">
      <c r="B396" s="1">
        <v>46261.454861111109</v>
      </c>
      <c r="C396">
        <v>131</v>
      </c>
      <c r="D396" t="s">
        <v>51</v>
      </c>
      <c r="E396">
        <v>0</v>
      </c>
      <c r="G396" s="1">
        <v>46261.34375</v>
      </c>
      <c r="H396">
        <v>99</v>
      </c>
      <c r="I396" t="s">
        <v>57</v>
      </c>
      <c r="J396">
        <v>69.39</v>
      </c>
      <c r="K396">
        <v>150</v>
      </c>
      <c r="L396">
        <v>29.47</v>
      </c>
      <c r="M396" s="183">
        <f t="shared" si="12"/>
        <v>2.4558333333333331</v>
      </c>
      <c r="O396">
        <v>11658</v>
      </c>
      <c r="P396" s="5">
        <v>46261</v>
      </c>
      <c r="Q396">
        <v>99</v>
      </c>
      <c r="R396" t="s">
        <v>57</v>
      </c>
      <c r="S396">
        <v>0</v>
      </c>
      <c r="T396">
        <v>6.9682402000000003</v>
      </c>
      <c r="U396" s="183">
        <f t="shared" si="13"/>
        <v>-6.9682402000000003</v>
      </c>
      <c r="V396" s="6" t="str">
        <f>VLOOKUP(R396,'In-NonTI'!B:C,2,FALSE)</f>
        <v>NSW1</v>
      </c>
      <c r="W396" s="177">
        <f>IF(U396=0,0,U396-(VLOOKUP(R396,'In-NonTI'!$J$4:$K$7,2,FALSE)*M396))</f>
        <v>-8.0733651999999996</v>
      </c>
      <c r="X396" s="178">
        <f>IF(U396=0,0,-U396-((1-VLOOKUP(R396,'In-NonTI'!$J$4:$K$7,2,FALSE))*M396))</f>
        <v>5.6175318666666669</v>
      </c>
      <c r="Y396" s="6" t="str">
        <f>VLOOKUP(R396,'In-NonTI'!$B$4:$F$7,5,FALSE)</f>
        <v>NSW1-SA1</v>
      </c>
      <c r="Z396" s="6" t="str">
        <f>IF(SUMIFS(U:U,Q:Q,Q396,Y:Y,Y396)&lt;=0,VLOOKUP(R396,'In-NonTI'!$B$4:$H$7,6,FALSE),VLOOKUP(R396,'In-NonTI'!$B$4:$H$7,7,FALSE))</f>
        <v>NSW-SA</v>
      </c>
    </row>
    <row r="397" spans="2:26">
      <c r="B397" s="1">
        <v>46261.458333333336</v>
      </c>
      <c r="C397">
        <v>132</v>
      </c>
      <c r="D397" t="s">
        <v>58</v>
      </c>
      <c r="E397">
        <v>27.35</v>
      </c>
      <c r="G397" s="1">
        <v>46261.34375</v>
      </c>
      <c r="H397">
        <v>99</v>
      </c>
      <c r="I397" t="s">
        <v>60</v>
      </c>
      <c r="J397">
        <v>-128.85</v>
      </c>
      <c r="K397">
        <v>-253.69</v>
      </c>
      <c r="L397">
        <v>15.2</v>
      </c>
      <c r="M397" s="183">
        <f t="shared" si="12"/>
        <v>1.2666666666666666</v>
      </c>
      <c r="O397">
        <v>11658</v>
      </c>
      <c r="P397" s="5">
        <v>46261</v>
      </c>
      <c r="Q397">
        <v>99</v>
      </c>
      <c r="R397" t="s">
        <v>60</v>
      </c>
      <c r="S397">
        <v>46.144111799999997</v>
      </c>
      <c r="T397">
        <v>38.049734999999998</v>
      </c>
      <c r="U397" s="183">
        <f t="shared" si="13"/>
        <v>8.0943767999999992</v>
      </c>
      <c r="V397" s="6" t="str">
        <f>VLOOKUP(R397,'In-NonTI'!B:C,2,FALSE)</f>
        <v>VIC1</v>
      </c>
      <c r="W397" s="177">
        <f>IF(U397=0,0,U397-(VLOOKUP(R397,'In-NonTI'!$J$4:$K$7,2,FALSE)*M397))</f>
        <v>7.3343767999999994</v>
      </c>
      <c r="X397" s="178">
        <f>IF(U397=0,0,-U397-((1-VLOOKUP(R397,'In-NonTI'!$J$4:$K$7,2,FALSE))*M397))</f>
        <v>-8.6010434666666651</v>
      </c>
      <c r="Y397" s="6" t="str">
        <f>VLOOKUP(R397,'In-NonTI'!$B$4:$F$7,5,FALSE)</f>
        <v>VIC1-NSW1</v>
      </c>
      <c r="Z397" s="6" t="str">
        <f>IF(SUMIFS(U:U,Q:Q,Q397,Y:Y,Y397)&lt;=0,VLOOKUP(R397,'In-NonTI'!$B$4:$H$7,6,FALSE),VLOOKUP(R397,'In-NonTI'!$B$4:$H$7,7,FALSE))</f>
        <v>NSW-VIC</v>
      </c>
    </row>
    <row r="398" spans="2:26">
      <c r="B398" s="1">
        <v>46261.458333333336</v>
      </c>
      <c r="C398">
        <v>132</v>
      </c>
      <c r="D398" t="s">
        <v>52</v>
      </c>
      <c r="E398">
        <v>600</v>
      </c>
      <c r="G398" s="1">
        <v>46261.34375</v>
      </c>
      <c r="H398">
        <v>99</v>
      </c>
      <c r="I398" t="s">
        <v>54</v>
      </c>
      <c r="J398">
        <v>93.76</v>
      </c>
      <c r="K398">
        <v>406.2</v>
      </c>
      <c r="L398">
        <v>23.56</v>
      </c>
      <c r="M398" s="183">
        <f t="shared" si="12"/>
        <v>1.9633333333333332</v>
      </c>
      <c r="O398">
        <v>11658</v>
      </c>
      <c r="P398" s="5">
        <v>46261</v>
      </c>
      <c r="Q398">
        <v>99</v>
      </c>
      <c r="R398" t="s">
        <v>54</v>
      </c>
      <c r="S398">
        <v>0</v>
      </c>
      <c r="T398">
        <v>54.260392000000003</v>
      </c>
      <c r="U398" s="183">
        <f t="shared" si="13"/>
        <v>-54.260392000000003</v>
      </c>
      <c r="V398" s="6" t="str">
        <f>VLOOKUP(R398,'In-NonTI'!B:C,2,FALSE)</f>
        <v>VIC1</v>
      </c>
      <c r="W398" s="177">
        <f>IF(U398=0,0,U398-(VLOOKUP(R398,'In-NonTI'!$J$4:$K$7,2,FALSE)*M398))</f>
        <v>-55.183158666666671</v>
      </c>
      <c r="X398" s="178">
        <f>IF(U398=0,0,-U398-((1-VLOOKUP(R398,'In-NonTI'!$J$4:$K$7,2,FALSE))*M398))</f>
        <v>53.21982533333334</v>
      </c>
      <c r="Y398" s="6" t="str">
        <f>VLOOKUP(R398,'In-NonTI'!$B$4:$F$7,5,FALSE)</f>
        <v>V-SA</v>
      </c>
      <c r="Z398" s="6" t="str">
        <f>IF(SUMIFS(U:U,Q:Q,Q398,Y:Y,Y398)&lt;=0,VLOOKUP(R398,'In-NonTI'!$B$4:$H$7,6,FALSE),VLOOKUP(R398,'In-NonTI'!$B$4:$H$7,7,FALSE))</f>
        <v>VIC-SA</v>
      </c>
    </row>
    <row r="399" spans="2:26">
      <c r="B399" s="1">
        <v>46261.458333333336</v>
      </c>
      <c r="C399">
        <v>132</v>
      </c>
      <c r="D399" t="s">
        <v>51</v>
      </c>
      <c r="E399">
        <v>0</v>
      </c>
      <c r="G399" s="1">
        <v>46261.34375</v>
      </c>
      <c r="H399">
        <v>99</v>
      </c>
      <c r="I399" t="s">
        <v>50</v>
      </c>
      <c r="J399">
        <v>0</v>
      </c>
      <c r="K399">
        <v>-45</v>
      </c>
      <c r="L399">
        <v>4.16</v>
      </c>
      <c r="M399" s="183">
        <f t="shared" si="12"/>
        <v>0.34666666666666668</v>
      </c>
      <c r="O399">
        <v>11658</v>
      </c>
      <c r="P399" s="5">
        <v>46261</v>
      </c>
      <c r="Q399">
        <v>99</v>
      </c>
      <c r="R399" t="s">
        <v>50</v>
      </c>
      <c r="S399">
        <v>0</v>
      </c>
      <c r="T399">
        <v>3.8138841999999999</v>
      </c>
      <c r="U399" s="183">
        <f t="shared" si="13"/>
        <v>-3.8138841999999999</v>
      </c>
      <c r="V399" s="6" t="str">
        <f>VLOOKUP(R399,'In-NonTI'!B:C,2,FALSE)</f>
        <v>VIC1</v>
      </c>
      <c r="W399" s="177">
        <f>IF(U399=0,0,U399-(VLOOKUP(R399,'In-NonTI'!$J$4:$K$7,2,FALSE)*M399))</f>
        <v>-4.1224175333333335</v>
      </c>
      <c r="X399" s="178">
        <f>IF(U399=0,0,-U399-((1-VLOOKUP(R399,'In-NonTI'!$J$4:$K$7,2,FALSE))*M399))</f>
        <v>3.7757508666666668</v>
      </c>
      <c r="Y399" s="6" t="str">
        <f>VLOOKUP(R399,'In-NonTI'!$B$4:$F$7,5,FALSE)</f>
        <v>V-SA</v>
      </c>
      <c r="Z399" s="6" t="str">
        <f>IF(SUMIFS(U:U,Q:Q,Q399,Y:Y,Y399)&lt;=0,VLOOKUP(R399,'In-NonTI'!$B$4:$H$7,6,FALSE),VLOOKUP(R399,'In-NonTI'!$B$4:$H$7,7,FALSE))</f>
        <v>VIC-SA</v>
      </c>
    </row>
    <row r="400" spans="2:26">
      <c r="B400" s="1">
        <v>46261.461805555555</v>
      </c>
      <c r="C400">
        <v>133</v>
      </c>
      <c r="D400" t="s">
        <v>58</v>
      </c>
      <c r="E400">
        <v>38.42</v>
      </c>
      <c r="G400" s="1">
        <v>46261.347222222219</v>
      </c>
      <c r="H400">
        <v>100</v>
      </c>
      <c r="I400" t="s">
        <v>57</v>
      </c>
      <c r="J400">
        <v>84.35</v>
      </c>
      <c r="K400">
        <v>150</v>
      </c>
      <c r="L400">
        <v>29.19</v>
      </c>
      <c r="M400" s="183">
        <f t="shared" si="12"/>
        <v>2.4325000000000001</v>
      </c>
      <c r="O400">
        <v>11658</v>
      </c>
      <c r="P400" s="5">
        <v>46261</v>
      </c>
      <c r="Q400">
        <v>100</v>
      </c>
      <c r="R400" t="s">
        <v>57</v>
      </c>
      <c r="S400">
        <v>0</v>
      </c>
      <c r="T400">
        <v>8.1675249999999995</v>
      </c>
      <c r="U400" s="183">
        <f t="shared" si="13"/>
        <v>-8.1675249999999995</v>
      </c>
      <c r="V400" s="6" t="str">
        <f>VLOOKUP(R400,'In-NonTI'!B:C,2,FALSE)</f>
        <v>NSW1</v>
      </c>
      <c r="W400" s="177">
        <f>IF(U400=0,0,U400-(VLOOKUP(R400,'In-NonTI'!$J$4:$K$7,2,FALSE)*M400))</f>
        <v>-9.2621500000000001</v>
      </c>
      <c r="X400" s="178">
        <f>IF(U400=0,0,-U400-((1-VLOOKUP(R400,'In-NonTI'!$J$4:$K$7,2,FALSE))*M400))</f>
        <v>6.8296499999999991</v>
      </c>
      <c r="Y400" s="6" t="str">
        <f>VLOOKUP(R400,'In-NonTI'!$B$4:$F$7,5,FALSE)</f>
        <v>NSW1-SA1</v>
      </c>
      <c r="Z400" s="6" t="str">
        <f>IF(SUMIFS(U:U,Q:Q,Q400,Y:Y,Y400)&lt;=0,VLOOKUP(R400,'In-NonTI'!$B$4:$H$7,6,FALSE),VLOOKUP(R400,'In-NonTI'!$B$4:$H$7,7,FALSE))</f>
        <v>NSW-SA</v>
      </c>
    </row>
    <row r="401" spans="2:26">
      <c r="B401" s="1">
        <v>46261.461805555555</v>
      </c>
      <c r="C401">
        <v>133</v>
      </c>
      <c r="D401" t="s">
        <v>52</v>
      </c>
      <c r="E401">
        <v>600</v>
      </c>
      <c r="G401" s="1">
        <v>46261.347222222219</v>
      </c>
      <c r="H401">
        <v>100</v>
      </c>
      <c r="I401" t="s">
        <v>60</v>
      </c>
      <c r="J401">
        <v>-158.46</v>
      </c>
      <c r="K401">
        <v>-242.24</v>
      </c>
      <c r="L401">
        <v>14.13</v>
      </c>
      <c r="M401" s="183">
        <f t="shared" si="12"/>
        <v>1.1775</v>
      </c>
      <c r="O401">
        <v>11658</v>
      </c>
      <c r="P401" s="5">
        <v>46261</v>
      </c>
      <c r="Q401">
        <v>100</v>
      </c>
      <c r="R401" t="s">
        <v>60</v>
      </c>
      <c r="S401">
        <v>46.106921700000001</v>
      </c>
      <c r="T401">
        <v>35.036532700000002</v>
      </c>
      <c r="U401" s="183">
        <f t="shared" si="13"/>
        <v>11.070388999999999</v>
      </c>
      <c r="V401" s="6" t="str">
        <f>VLOOKUP(R401,'In-NonTI'!B:C,2,FALSE)</f>
        <v>VIC1</v>
      </c>
      <c r="W401" s="177">
        <f>IF(U401=0,0,U401-(VLOOKUP(R401,'In-NonTI'!$J$4:$K$7,2,FALSE)*M401))</f>
        <v>10.363888999999999</v>
      </c>
      <c r="X401" s="178">
        <f>IF(U401=0,0,-U401-((1-VLOOKUP(R401,'In-NonTI'!$J$4:$K$7,2,FALSE))*M401))</f>
        <v>-11.541388999999999</v>
      </c>
      <c r="Y401" s="6" t="str">
        <f>VLOOKUP(R401,'In-NonTI'!$B$4:$F$7,5,FALSE)</f>
        <v>VIC1-NSW1</v>
      </c>
      <c r="Z401" s="6" t="str">
        <f>IF(SUMIFS(U:U,Q:Q,Q401,Y:Y,Y401)&lt;=0,VLOOKUP(R401,'In-NonTI'!$B$4:$H$7,6,FALSE),VLOOKUP(R401,'In-NonTI'!$B$4:$H$7,7,FALSE))</f>
        <v>NSW-VIC</v>
      </c>
    </row>
    <row r="402" spans="2:26">
      <c r="B402" s="1">
        <v>46261.461805555555</v>
      </c>
      <c r="C402">
        <v>133</v>
      </c>
      <c r="D402" t="s">
        <v>51</v>
      </c>
      <c r="E402">
        <v>0.02</v>
      </c>
      <c r="G402" s="1">
        <v>46261.347222222219</v>
      </c>
      <c r="H402">
        <v>100</v>
      </c>
      <c r="I402" t="s">
        <v>54</v>
      </c>
      <c r="J402">
        <v>66.97</v>
      </c>
      <c r="K402">
        <v>295.58</v>
      </c>
      <c r="L402">
        <v>13.19</v>
      </c>
      <c r="M402" s="183">
        <f t="shared" si="12"/>
        <v>1.0991666666666666</v>
      </c>
      <c r="O402">
        <v>11658</v>
      </c>
      <c r="P402" s="5">
        <v>46261</v>
      </c>
      <c r="Q402">
        <v>100</v>
      </c>
      <c r="R402" t="s">
        <v>54</v>
      </c>
      <c r="S402">
        <v>0</v>
      </c>
      <c r="T402">
        <v>51.2749886</v>
      </c>
      <c r="U402" s="183">
        <f t="shared" si="13"/>
        <v>-51.2749886</v>
      </c>
      <c r="V402" s="6" t="str">
        <f>VLOOKUP(R402,'In-NonTI'!B:C,2,FALSE)</f>
        <v>VIC1</v>
      </c>
      <c r="W402" s="177">
        <f>IF(U402=0,0,U402-(VLOOKUP(R402,'In-NonTI'!$J$4:$K$7,2,FALSE)*M402))</f>
        <v>-51.791596933333331</v>
      </c>
      <c r="X402" s="178">
        <f>IF(U402=0,0,-U402-((1-VLOOKUP(R402,'In-NonTI'!$J$4:$K$7,2,FALSE))*M402))</f>
        <v>50.692430266666669</v>
      </c>
      <c r="Y402" s="6" t="str">
        <f>VLOOKUP(R402,'In-NonTI'!$B$4:$F$7,5,FALSE)</f>
        <v>V-SA</v>
      </c>
      <c r="Z402" s="6" t="str">
        <f>IF(SUMIFS(U:U,Q:Q,Q402,Y:Y,Y402)&lt;=0,VLOOKUP(R402,'In-NonTI'!$B$4:$H$7,6,FALSE),VLOOKUP(R402,'In-NonTI'!$B$4:$H$7,7,FALSE))</f>
        <v>VIC-SA</v>
      </c>
    </row>
    <row r="403" spans="2:26">
      <c r="B403" s="1">
        <v>46261.465277777781</v>
      </c>
      <c r="C403">
        <v>134</v>
      </c>
      <c r="D403" t="s">
        <v>58</v>
      </c>
      <c r="E403">
        <v>38.42</v>
      </c>
      <c r="G403" s="1">
        <v>46261.347222222219</v>
      </c>
      <c r="H403">
        <v>100</v>
      </c>
      <c r="I403" t="s">
        <v>50</v>
      </c>
      <c r="J403">
        <v>0</v>
      </c>
      <c r="K403">
        <v>41.75</v>
      </c>
      <c r="L403">
        <v>1.6</v>
      </c>
      <c r="M403" s="183">
        <f t="shared" si="12"/>
        <v>0.13333333333333333</v>
      </c>
      <c r="O403">
        <v>11658</v>
      </c>
      <c r="P403" s="5">
        <v>46261</v>
      </c>
      <c r="Q403">
        <v>100</v>
      </c>
      <c r="R403" t="s">
        <v>50</v>
      </c>
      <c r="S403">
        <v>0</v>
      </c>
      <c r="T403">
        <v>3.8081931999999998</v>
      </c>
      <c r="U403" s="183">
        <f t="shared" si="13"/>
        <v>-3.8081931999999998</v>
      </c>
      <c r="V403" s="6" t="str">
        <f>VLOOKUP(R403,'In-NonTI'!B:C,2,FALSE)</f>
        <v>VIC1</v>
      </c>
      <c r="W403" s="177">
        <f>IF(U403=0,0,U403-(VLOOKUP(R403,'In-NonTI'!$J$4:$K$7,2,FALSE)*M403))</f>
        <v>-3.9268598666666663</v>
      </c>
      <c r="X403" s="178">
        <f>IF(U403=0,0,-U403-((1-VLOOKUP(R403,'In-NonTI'!$J$4:$K$7,2,FALSE))*M403))</f>
        <v>3.793526533333333</v>
      </c>
      <c r="Y403" s="6" t="str">
        <f>VLOOKUP(R403,'In-NonTI'!$B$4:$F$7,5,FALSE)</f>
        <v>V-SA</v>
      </c>
      <c r="Z403" s="6" t="str">
        <f>IF(SUMIFS(U:U,Q:Q,Q403,Y:Y,Y403)&lt;=0,VLOOKUP(R403,'In-NonTI'!$B$4:$H$7,6,FALSE),VLOOKUP(R403,'In-NonTI'!$B$4:$H$7,7,FALSE))</f>
        <v>VIC-SA</v>
      </c>
    </row>
    <row r="404" spans="2:26">
      <c r="B404" s="1">
        <v>46261.465277777781</v>
      </c>
      <c r="C404">
        <v>134</v>
      </c>
      <c r="D404" t="s">
        <v>52</v>
      </c>
      <c r="E404">
        <v>600</v>
      </c>
      <c r="G404" s="1">
        <v>46261.350694444445</v>
      </c>
      <c r="H404">
        <v>101</v>
      </c>
      <c r="I404" t="s">
        <v>57</v>
      </c>
      <c r="J404">
        <v>103.4</v>
      </c>
      <c r="K404">
        <v>150</v>
      </c>
      <c r="L404">
        <v>29</v>
      </c>
      <c r="M404" s="183">
        <f t="shared" si="12"/>
        <v>2.4166666666666665</v>
      </c>
      <c r="O404">
        <v>11658</v>
      </c>
      <c r="P404" s="5">
        <v>46261</v>
      </c>
      <c r="Q404">
        <v>101</v>
      </c>
      <c r="R404" t="s">
        <v>57</v>
      </c>
      <c r="S404">
        <v>0</v>
      </c>
      <c r="T404">
        <v>10.652085</v>
      </c>
      <c r="U404" s="183">
        <f t="shared" si="13"/>
        <v>-10.652085</v>
      </c>
      <c r="V404" s="6" t="str">
        <f>VLOOKUP(R404,'In-NonTI'!B:C,2,FALSE)</f>
        <v>NSW1</v>
      </c>
      <c r="W404" s="177">
        <f>IF(U404=0,0,U404-(VLOOKUP(R404,'In-NonTI'!$J$4:$K$7,2,FALSE)*M404))</f>
        <v>-11.739585</v>
      </c>
      <c r="X404" s="178">
        <f>IF(U404=0,0,-U404-((1-VLOOKUP(R404,'In-NonTI'!$J$4:$K$7,2,FALSE))*M404))</f>
        <v>9.3229183333333339</v>
      </c>
      <c r="Y404" s="6" t="str">
        <f>VLOOKUP(R404,'In-NonTI'!$B$4:$F$7,5,FALSE)</f>
        <v>NSW1-SA1</v>
      </c>
      <c r="Z404" s="6" t="str">
        <f>IF(SUMIFS(U:U,Q:Q,Q404,Y:Y,Y404)&lt;=0,VLOOKUP(R404,'In-NonTI'!$B$4:$H$7,6,FALSE),VLOOKUP(R404,'In-NonTI'!$B$4:$H$7,7,FALSE))</f>
        <v>NSW-SA</v>
      </c>
    </row>
    <row r="405" spans="2:26">
      <c r="B405" s="1">
        <v>46261.465277777781</v>
      </c>
      <c r="C405">
        <v>134</v>
      </c>
      <c r="D405" t="s">
        <v>51</v>
      </c>
      <c r="E405">
        <v>5.08</v>
      </c>
      <c r="G405" s="1">
        <v>46261.350694444445</v>
      </c>
      <c r="H405">
        <v>101</v>
      </c>
      <c r="I405" t="s">
        <v>60</v>
      </c>
      <c r="J405">
        <v>-166.91</v>
      </c>
      <c r="K405">
        <v>-259.2</v>
      </c>
      <c r="L405">
        <v>15.35</v>
      </c>
      <c r="M405" s="183">
        <f t="shared" si="12"/>
        <v>1.2791666666666666</v>
      </c>
      <c r="O405">
        <v>11658</v>
      </c>
      <c r="P405" s="5">
        <v>46261</v>
      </c>
      <c r="Q405">
        <v>101</v>
      </c>
      <c r="R405" t="s">
        <v>60</v>
      </c>
      <c r="S405">
        <v>44.094151400000001</v>
      </c>
      <c r="T405">
        <v>32.9056882</v>
      </c>
      <c r="U405" s="183">
        <f t="shared" si="13"/>
        <v>11.188463200000001</v>
      </c>
      <c r="V405" s="6" t="str">
        <f>VLOOKUP(R405,'In-NonTI'!B:C,2,FALSE)</f>
        <v>VIC1</v>
      </c>
      <c r="W405" s="177">
        <f>IF(U405=0,0,U405-(VLOOKUP(R405,'In-NonTI'!$J$4:$K$7,2,FALSE)*M405))</f>
        <v>10.420963200000001</v>
      </c>
      <c r="X405" s="178">
        <f>IF(U405=0,0,-U405-((1-VLOOKUP(R405,'In-NonTI'!$J$4:$K$7,2,FALSE))*M405))</f>
        <v>-11.700129866666668</v>
      </c>
      <c r="Y405" s="6" t="str">
        <f>VLOOKUP(R405,'In-NonTI'!$B$4:$F$7,5,FALSE)</f>
        <v>VIC1-NSW1</v>
      </c>
      <c r="Z405" s="6" t="str">
        <f>IF(SUMIFS(U:U,Q:Q,Q405,Y:Y,Y405)&lt;=0,VLOOKUP(R405,'In-NonTI'!$B$4:$H$7,6,FALSE),VLOOKUP(R405,'In-NonTI'!$B$4:$H$7,7,FALSE))</f>
        <v>NSW-VIC</v>
      </c>
    </row>
    <row r="406" spans="2:26">
      <c r="B406" s="1">
        <v>46261.46875</v>
      </c>
      <c r="C406">
        <v>135</v>
      </c>
      <c r="D406" t="s">
        <v>58</v>
      </c>
      <c r="E406">
        <v>38.42</v>
      </c>
      <c r="G406" s="1">
        <v>46261.350694444445</v>
      </c>
      <c r="H406">
        <v>101</v>
      </c>
      <c r="I406" t="s">
        <v>54</v>
      </c>
      <c r="J406">
        <v>110.51</v>
      </c>
      <c r="K406">
        <v>304.66000000000003</v>
      </c>
      <c r="L406">
        <v>14.13</v>
      </c>
      <c r="M406" s="183">
        <f t="shared" si="12"/>
        <v>1.1775</v>
      </c>
      <c r="O406">
        <v>11658</v>
      </c>
      <c r="P406" s="5">
        <v>46261</v>
      </c>
      <c r="Q406">
        <v>101</v>
      </c>
      <c r="R406" t="s">
        <v>54</v>
      </c>
      <c r="S406">
        <v>0</v>
      </c>
      <c r="T406">
        <v>49.6791895</v>
      </c>
      <c r="U406" s="183">
        <f t="shared" si="13"/>
        <v>-49.6791895</v>
      </c>
      <c r="V406" s="6" t="str">
        <f>VLOOKUP(R406,'In-NonTI'!B:C,2,FALSE)</f>
        <v>VIC1</v>
      </c>
      <c r="W406" s="177">
        <f>IF(U406=0,0,U406-(VLOOKUP(R406,'In-NonTI'!$J$4:$K$7,2,FALSE)*M406))</f>
        <v>-50.232614499999997</v>
      </c>
      <c r="X406" s="178">
        <f>IF(U406=0,0,-U406-((1-VLOOKUP(R406,'In-NonTI'!$J$4:$K$7,2,FALSE))*M406))</f>
        <v>49.055114500000002</v>
      </c>
      <c r="Y406" s="6" t="str">
        <f>VLOOKUP(R406,'In-NonTI'!$B$4:$F$7,5,FALSE)</f>
        <v>V-SA</v>
      </c>
      <c r="Z406" s="6" t="str">
        <f>IF(SUMIFS(U:U,Q:Q,Q406,Y:Y,Y406)&lt;=0,VLOOKUP(R406,'In-NonTI'!$B$4:$H$7,6,FALSE),VLOOKUP(R406,'In-NonTI'!$B$4:$H$7,7,FALSE))</f>
        <v>VIC-SA</v>
      </c>
    </row>
    <row r="407" spans="2:26">
      <c r="B407" s="1">
        <v>46261.46875</v>
      </c>
      <c r="C407">
        <v>135</v>
      </c>
      <c r="D407" t="s">
        <v>52</v>
      </c>
      <c r="E407">
        <v>600</v>
      </c>
      <c r="G407" s="1">
        <v>46261.350694444445</v>
      </c>
      <c r="H407">
        <v>101</v>
      </c>
      <c r="I407" t="s">
        <v>50</v>
      </c>
      <c r="J407">
        <v>0</v>
      </c>
      <c r="K407">
        <v>80</v>
      </c>
      <c r="L407">
        <v>7.61</v>
      </c>
      <c r="M407" s="183">
        <f t="shared" si="12"/>
        <v>0.63416666666666666</v>
      </c>
      <c r="O407">
        <v>11658</v>
      </c>
      <c r="P407" s="5">
        <v>46261</v>
      </c>
      <c r="Q407">
        <v>101</v>
      </c>
      <c r="R407" t="s">
        <v>50</v>
      </c>
      <c r="S407">
        <v>0</v>
      </c>
      <c r="T407">
        <v>3.7995201000000001</v>
      </c>
      <c r="U407" s="183">
        <f t="shared" si="13"/>
        <v>-3.7995201000000001</v>
      </c>
      <c r="V407" s="6" t="str">
        <f>VLOOKUP(R407,'In-NonTI'!B:C,2,FALSE)</f>
        <v>VIC1</v>
      </c>
      <c r="W407" s="177">
        <f>IF(U407=0,0,U407-(VLOOKUP(R407,'In-NonTI'!$J$4:$K$7,2,FALSE)*M407))</f>
        <v>-4.3639284333333332</v>
      </c>
      <c r="X407" s="178">
        <f>IF(U407=0,0,-U407-((1-VLOOKUP(R407,'In-NonTI'!$J$4:$K$7,2,FALSE))*M407))</f>
        <v>3.7297617666666669</v>
      </c>
      <c r="Y407" s="6" t="str">
        <f>VLOOKUP(R407,'In-NonTI'!$B$4:$F$7,5,FALSE)</f>
        <v>V-SA</v>
      </c>
      <c r="Z407" s="6" t="str">
        <f>IF(SUMIFS(U:U,Q:Q,Q407,Y:Y,Y407)&lt;=0,VLOOKUP(R407,'In-NonTI'!$B$4:$H$7,6,FALSE),VLOOKUP(R407,'In-NonTI'!$B$4:$H$7,7,FALSE))</f>
        <v>VIC-SA</v>
      </c>
    </row>
    <row r="408" spans="2:26">
      <c r="B408" s="1">
        <v>46261.46875</v>
      </c>
      <c r="C408">
        <v>135</v>
      </c>
      <c r="D408" t="s">
        <v>51</v>
      </c>
      <c r="E408">
        <v>5.67</v>
      </c>
      <c r="G408" s="1">
        <v>46261.354166666664</v>
      </c>
      <c r="H408">
        <v>102</v>
      </c>
      <c r="I408" t="s">
        <v>57</v>
      </c>
      <c r="J408">
        <v>127.15</v>
      </c>
      <c r="K408">
        <v>150</v>
      </c>
      <c r="L408">
        <v>28.7</v>
      </c>
      <c r="M408" s="183">
        <f t="shared" si="12"/>
        <v>2.3916666666666666</v>
      </c>
      <c r="O408">
        <v>11658</v>
      </c>
      <c r="P408" s="5">
        <v>46261</v>
      </c>
      <c r="Q408">
        <v>102</v>
      </c>
      <c r="R408" t="s">
        <v>57</v>
      </c>
      <c r="S408">
        <v>0</v>
      </c>
      <c r="T408">
        <v>12.2884542</v>
      </c>
      <c r="U408" s="183">
        <f t="shared" si="13"/>
        <v>-12.2884542</v>
      </c>
      <c r="V408" s="6" t="str">
        <f>VLOOKUP(R408,'In-NonTI'!B:C,2,FALSE)</f>
        <v>NSW1</v>
      </c>
      <c r="W408" s="177">
        <f>IF(U408=0,0,U408-(VLOOKUP(R408,'In-NonTI'!$J$4:$K$7,2,FALSE)*M408))</f>
        <v>-13.3647042</v>
      </c>
      <c r="X408" s="178">
        <f>IF(U408=0,0,-U408-((1-VLOOKUP(R408,'In-NonTI'!$J$4:$K$7,2,FALSE))*M408))</f>
        <v>10.973037533333333</v>
      </c>
      <c r="Y408" s="6" t="str">
        <f>VLOOKUP(R408,'In-NonTI'!$B$4:$F$7,5,FALSE)</f>
        <v>NSW1-SA1</v>
      </c>
      <c r="Z408" s="6" t="str">
        <f>IF(SUMIFS(U:U,Q:Q,Q408,Y:Y,Y408)&lt;=0,VLOOKUP(R408,'In-NonTI'!$B$4:$H$7,6,FALSE),VLOOKUP(R408,'In-NonTI'!$B$4:$H$7,7,FALSE))</f>
        <v>NSW-SA</v>
      </c>
    </row>
    <row r="409" spans="2:26">
      <c r="B409" s="1">
        <v>46261.472222222219</v>
      </c>
      <c r="C409">
        <v>136</v>
      </c>
      <c r="D409" t="s">
        <v>58</v>
      </c>
      <c r="E409">
        <v>38.42</v>
      </c>
      <c r="G409" s="1">
        <v>46261.354166666664</v>
      </c>
      <c r="H409">
        <v>102</v>
      </c>
      <c r="I409" t="s">
        <v>60</v>
      </c>
      <c r="J409">
        <v>-89.58</v>
      </c>
      <c r="K409">
        <v>-284.43</v>
      </c>
      <c r="L409">
        <v>17.18</v>
      </c>
      <c r="M409" s="183">
        <f t="shared" si="12"/>
        <v>1.4316666666666666</v>
      </c>
      <c r="O409">
        <v>11658</v>
      </c>
      <c r="P409" s="5">
        <v>46261</v>
      </c>
      <c r="Q409">
        <v>102</v>
      </c>
      <c r="R409" t="s">
        <v>60</v>
      </c>
      <c r="S409">
        <v>41.487423300000003</v>
      </c>
      <c r="T409">
        <v>30.722500199999999</v>
      </c>
      <c r="U409" s="183">
        <f t="shared" si="13"/>
        <v>10.764923100000004</v>
      </c>
      <c r="V409" s="6" t="str">
        <f>VLOOKUP(R409,'In-NonTI'!B:C,2,FALSE)</f>
        <v>VIC1</v>
      </c>
      <c r="W409" s="177">
        <f>IF(U409=0,0,U409-(VLOOKUP(R409,'In-NonTI'!$J$4:$K$7,2,FALSE)*M409))</f>
        <v>9.9059231000000043</v>
      </c>
      <c r="X409" s="178">
        <f>IF(U409=0,0,-U409-((1-VLOOKUP(R409,'In-NonTI'!$J$4:$K$7,2,FALSE))*M409))</f>
        <v>-11.337589766666671</v>
      </c>
      <c r="Y409" s="6" t="str">
        <f>VLOOKUP(R409,'In-NonTI'!$B$4:$F$7,5,FALSE)</f>
        <v>VIC1-NSW1</v>
      </c>
      <c r="Z409" s="6" t="str">
        <f>IF(SUMIFS(U:U,Q:Q,Q409,Y:Y,Y409)&lt;=0,VLOOKUP(R409,'In-NonTI'!$B$4:$H$7,6,FALSE),VLOOKUP(R409,'In-NonTI'!$B$4:$H$7,7,FALSE))</f>
        <v>NSW-VIC</v>
      </c>
    </row>
    <row r="410" spans="2:26">
      <c r="B410" s="1">
        <v>46261.472222222219</v>
      </c>
      <c r="C410">
        <v>136</v>
      </c>
      <c r="D410" t="s">
        <v>52</v>
      </c>
      <c r="E410">
        <v>600</v>
      </c>
      <c r="G410" s="1">
        <v>46261.354166666664</v>
      </c>
      <c r="H410">
        <v>102</v>
      </c>
      <c r="I410" t="s">
        <v>54</v>
      </c>
      <c r="J410">
        <v>96</v>
      </c>
      <c r="K410">
        <v>323.95999999999998</v>
      </c>
      <c r="L410">
        <v>16.12</v>
      </c>
      <c r="M410" s="183">
        <f t="shared" si="12"/>
        <v>1.3433333333333335</v>
      </c>
      <c r="O410">
        <v>11658</v>
      </c>
      <c r="P410" s="5">
        <v>46261</v>
      </c>
      <c r="Q410">
        <v>102</v>
      </c>
      <c r="R410" t="s">
        <v>54</v>
      </c>
      <c r="S410">
        <v>0</v>
      </c>
      <c r="T410">
        <v>46.670315899999999</v>
      </c>
      <c r="U410" s="183">
        <f t="shared" si="13"/>
        <v>-46.670315899999999</v>
      </c>
      <c r="V410" s="6" t="str">
        <f>VLOOKUP(R410,'In-NonTI'!B:C,2,FALSE)</f>
        <v>VIC1</v>
      </c>
      <c r="W410" s="177">
        <f>IF(U410=0,0,U410-(VLOOKUP(R410,'In-NonTI'!$J$4:$K$7,2,FALSE)*M410))</f>
        <v>-47.301682566666663</v>
      </c>
      <c r="X410" s="178">
        <f>IF(U410=0,0,-U410-((1-VLOOKUP(R410,'In-NonTI'!$J$4:$K$7,2,FALSE))*M410))</f>
        <v>45.95834923333333</v>
      </c>
      <c r="Y410" s="6" t="str">
        <f>VLOOKUP(R410,'In-NonTI'!$B$4:$F$7,5,FALSE)</f>
        <v>V-SA</v>
      </c>
      <c r="Z410" s="6" t="str">
        <f>IF(SUMIFS(U:U,Q:Q,Q410,Y:Y,Y410)&lt;=0,VLOOKUP(R410,'In-NonTI'!$B$4:$H$7,6,FALSE),VLOOKUP(R410,'In-NonTI'!$B$4:$H$7,7,FALSE))</f>
        <v>VIC-SA</v>
      </c>
    </row>
    <row r="411" spans="2:26">
      <c r="B411" s="1">
        <v>46261.472222222219</v>
      </c>
      <c r="C411">
        <v>136</v>
      </c>
      <c r="D411" t="s">
        <v>51</v>
      </c>
      <c r="E411">
        <v>5.08</v>
      </c>
      <c r="G411" s="1">
        <v>46261.354166666664</v>
      </c>
      <c r="H411">
        <v>102</v>
      </c>
      <c r="I411" t="s">
        <v>50</v>
      </c>
      <c r="J411">
        <v>0</v>
      </c>
      <c r="K411">
        <v>70.31</v>
      </c>
      <c r="L411">
        <v>5.67</v>
      </c>
      <c r="M411" s="183">
        <f t="shared" si="12"/>
        <v>0.47249999999999998</v>
      </c>
      <c r="O411">
        <v>11658</v>
      </c>
      <c r="P411" s="5">
        <v>46261</v>
      </c>
      <c r="Q411">
        <v>102</v>
      </c>
      <c r="R411" t="s">
        <v>50</v>
      </c>
      <c r="S411">
        <v>0</v>
      </c>
      <c r="T411">
        <v>3.7948632999999998</v>
      </c>
      <c r="U411" s="183">
        <f t="shared" si="13"/>
        <v>-3.7948632999999998</v>
      </c>
      <c r="V411" s="6" t="str">
        <f>VLOOKUP(R411,'In-NonTI'!B:C,2,FALSE)</f>
        <v>VIC1</v>
      </c>
      <c r="W411" s="177">
        <f>IF(U411=0,0,U411-(VLOOKUP(R411,'In-NonTI'!$J$4:$K$7,2,FALSE)*M411))</f>
        <v>-4.2153882999999999</v>
      </c>
      <c r="X411" s="178">
        <f>IF(U411=0,0,-U411-((1-VLOOKUP(R411,'In-NonTI'!$J$4:$K$7,2,FALSE))*M411))</f>
        <v>3.7428882999999997</v>
      </c>
      <c r="Y411" s="6" t="str">
        <f>VLOOKUP(R411,'In-NonTI'!$B$4:$F$7,5,FALSE)</f>
        <v>V-SA</v>
      </c>
      <c r="Z411" s="6" t="str">
        <f>IF(SUMIFS(U:U,Q:Q,Q411,Y:Y,Y411)&lt;=0,VLOOKUP(R411,'In-NonTI'!$B$4:$H$7,6,FALSE),VLOOKUP(R411,'In-NonTI'!$B$4:$H$7,7,FALSE))</f>
        <v>VIC-SA</v>
      </c>
    </row>
    <row r="412" spans="2:26">
      <c r="B412" s="1">
        <v>46261.475694444445</v>
      </c>
      <c r="C412">
        <v>137</v>
      </c>
      <c r="D412" t="s">
        <v>58</v>
      </c>
      <c r="E412">
        <v>38.42</v>
      </c>
      <c r="G412" s="1">
        <v>46261.357638888891</v>
      </c>
      <c r="H412">
        <v>103</v>
      </c>
      <c r="I412" t="s">
        <v>57</v>
      </c>
      <c r="J412">
        <v>153.35</v>
      </c>
      <c r="K412">
        <v>130.44999999999999</v>
      </c>
      <c r="L412">
        <v>23.72</v>
      </c>
      <c r="M412" s="183">
        <f t="shared" si="12"/>
        <v>1.9766666666666666</v>
      </c>
      <c r="O412">
        <v>11658</v>
      </c>
      <c r="P412" s="5">
        <v>46261</v>
      </c>
      <c r="Q412">
        <v>103</v>
      </c>
      <c r="R412" t="s">
        <v>57</v>
      </c>
      <c r="S412">
        <v>0</v>
      </c>
      <c r="T412">
        <v>10.4840128</v>
      </c>
      <c r="U412" s="183">
        <f t="shared" si="13"/>
        <v>-10.4840128</v>
      </c>
      <c r="V412" s="6" t="str">
        <f>VLOOKUP(R412,'In-NonTI'!B:C,2,FALSE)</f>
        <v>NSW1</v>
      </c>
      <c r="W412" s="177">
        <f>IF(U412=0,0,U412-(VLOOKUP(R412,'In-NonTI'!$J$4:$K$7,2,FALSE)*M412))</f>
        <v>-11.3735128</v>
      </c>
      <c r="X412" s="178">
        <f>IF(U412=0,0,-U412-((1-VLOOKUP(R412,'In-NonTI'!$J$4:$K$7,2,FALSE))*M412))</f>
        <v>9.3968461333333337</v>
      </c>
      <c r="Y412" s="6" t="str">
        <f>VLOOKUP(R412,'In-NonTI'!$B$4:$F$7,5,FALSE)</f>
        <v>NSW1-SA1</v>
      </c>
      <c r="Z412" s="6" t="str">
        <f>IF(SUMIFS(U:U,Q:Q,Q412,Y:Y,Y412)&lt;=0,VLOOKUP(R412,'In-NonTI'!$B$4:$H$7,6,FALSE),VLOOKUP(R412,'In-NonTI'!$B$4:$H$7,7,FALSE))</f>
        <v>NSW-SA</v>
      </c>
    </row>
    <row r="413" spans="2:26">
      <c r="B413" s="1">
        <v>46261.475694444445</v>
      </c>
      <c r="C413">
        <v>137</v>
      </c>
      <c r="D413" t="s">
        <v>52</v>
      </c>
      <c r="E413">
        <v>600</v>
      </c>
      <c r="G413" s="1">
        <v>46261.357638888891</v>
      </c>
      <c r="H413">
        <v>103</v>
      </c>
      <c r="I413" t="s">
        <v>60</v>
      </c>
      <c r="J413">
        <v>-172.39</v>
      </c>
      <c r="K413">
        <v>-263.89999999999998</v>
      </c>
      <c r="L413">
        <v>15</v>
      </c>
      <c r="M413" s="183">
        <f t="shared" si="12"/>
        <v>1.25</v>
      </c>
      <c r="O413">
        <v>11658</v>
      </c>
      <c r="P413" s="5">
        <v>46261</v>
      </c>
      <c r="Q413">
        <v>103</v>
      </c>
      <c r="R413" t="s">
        <v>60</v>
      </c>
      <c r="S413">
        <v>42.155072199999999</v>
      </c>
      <c r="T413">
        <v>27.6296283</v>
      </c>
      <c r="U413" s="183">
        <f t="shared" si="13"/>
        <v>14.525443899999999</v>
      </c>
      <c r="V413" s="6" t="str">
        <f>VLOOKUP(R413,'In-NonTI'!B:C,2,FALSE)</f>
        <v>VIC1</v>
      </c>
      <c r="W413" s="177">
        <f>IF(U413=0,0,U413-(VLOOKUP(R413,'In-NonTI'!$J$4:$K$7,2,FALSE)*M413))</f>
        <v>13.775443899999999</v>
      </c>
      <c r="X413" s="178">
        <f>IF(U413=0,0,-U413-((1-VLOOKUP(R413,'In-NonTI'!$J$4:$K$7,2,FALSE))*M413))</f>
        <v>-15.025443899999999</v>
      </c>
      <c r="Y413" s="6" t="str">
        <f>VLOOKUP(R413,'In-NonTI'!$B$4:$F$7,5,FALSE)</f>
        <v>VIC1-NSW1</v>
      </c>
      <c r="Z413" s="6" t="str">
        <f>IF(SUMIFS(U:U,Q:Q,Q413,Y:Y,Y413)&lt;=0,VLOOKUP(R413,'In-NonTI'!$B$4:$H$7,6,FALSE),VLOOKUP(R413,'In-NonTI'!$B$4:$H$7,7,FALSE))</f>
        <v>NSW-VIC</v>
      </c>
    </row>
    <row r="414" spans="2:26">
      <c r="B414" s="1">
        <v>46261.475694444445</v>
      </c>
      <c r="C414">
        <v>137</v>
      </c>
      <c r="D414" t="s">
        <v>51</v>
      </c>
      <c r="E414">
        <v>5.08</v>
      </c>
      <c r="G414" s="1">
        <v>46261.357638888891</v>
      </c>
      <c r="H414">
        <v>103</v>
      </c>
      <c r="I414" t="s">
        <v>54</v>
      </c>
      <c r="J414">
        <v>91.53</v>
      </c>
      <c r="K414">
        <v>356.36</v>
      </c>
      <c r="L414">
        <v>20.12</v>
      </c>
      <c r="M414" s="183">
        <f t="shared" si="12"/>
        <v>1.6766666666666667</v>
      </c>
      <c r="O414">
        <v>11658</v>
      </c>
      <c r="P414" s="5">
        <v>46261</v>
      </c>
      <c r="Q414">
        <v>103</v>
      </c>
      <c r="R414" t="s">
        <v>54</v>
      </c>
      <c r="S414">
        <v>0</v>
      </c>
      <c r="T414">
        <v>44.582416899999998</v>
      </c>
      <c r="U414" s="183">
        <f t="shared" si="13"/>
        <v>-44.582416899999998</v>
      </c>
      <c r="V414" s="6" t="str">
        <f>VLOOKUP(R414,'In-NonTI'!B:C,2,FALSE)</f>
        <v>VIC1</v>
      </c>
      <c r="W414" s="177">
        <f>IF(U414=0,0,U414-(VLOOKUP(R414,'In-NonTI'!$J$4:$K$7,2,FALSE)*M414))</f>
        <v>-45.370450233333329</v>
      </c>
      <c r="X414" s="178">
        <f>IF(U414=0,0,-U414-((1-VLOOKUP(R414,'In-NonTI'!$J$4:$K$7,2,FALSE))*M414))</f>
        <v>43.693783566666667</v>
      </c>
      <c r="Y414" s="6" t="str">
        <f>VLOOKUP(R414,'In-NonTI'!$B$4:$F$7,5,FALSE)</f>
        <v>V-SA</v>
      </c>
      <c r="Z414" s="6" t="str">
        <f>IF(SUMIFS(U:U,Q:Q,Q414,Y:Y,Y414)&lt;=0,VLOOKUP(R414,'In-NonTI'!$B$4:$H$7,6,FALSE),VLOOKUP(R414,'In-NonTI'!$B$4:$H$7,7,FALSE))</f>
        <v>VIC-SA</v>
      </c>
    </row>
    <row r="415" spans="2:26">
      <c r="B415" s="1">
        <v>46261.479166666664</v>
      </c>
      <c r="C415">
        <v>138</v>
      </c>
      <c r="D415" t="s">
        <v>58</v>
      </c>
      <c r="E415">
        <v>38.42</v>
      </c>
      <c r="G415" s="1">
        <v>46261.357638888891</v>
      </c>
      <c r="H415">
        <v>103</v>
      </c>
      <c r="I415" t="s">
        <v>50</v>
      </c>
      <c r="J415">
        <v>0</v>
      </c>
      <c r="K415">
        <v>80</v>
      </c>
      <c r="L415">
        <v>7.61</v>
      </c>
      <c r="M415" s="183">
        <f t="shared" si="12"/>
        <v>0.63416666666666666</v>
      </c>
      <c r="O415">
        <v>11658</v>
      </c>
      <c r="P415" s="5">
        <v>46261</v>
      </c>
      <c r="Q415">
        <v>103</v>
      </c>
      <c r="R415" t="s">
        <v>50</v>
      </c>
      <c r="S415">
        <v>0</v>
      </c>
      <c r="T415">
        <v>3.7963461999999999</v>
      </c>
      <c r="U415" s="183">
        <f t="shared" si="13"/>
        <v>-3.7963461999999999</v>
      </c>
      <c r="V415" s="6" t="str">
        <f>VLOOKUP(R415,'In-NonTI'!B:C,2,FALSE)</f>
        <v>VIC1</v>
      </c>
      <c r="W415" s="177">
        <f>IF(U415=0,0,U415-(VLOOKUP(R415,'In-NonTI'!$J$4:$K$7,2,FALSE)*M415))</f>
        <v>-4.3607545333333331</v>
      </c>
      <c r="X415" s="178">
        <f>IF(U415=0,0,-U415-((1-VLOOKUP(R415,'In-NonTI'!$J$4:$K$7,2,FALSE))*M415))</f>
        <v>3.7265878666666667</v>
      </c>
      <c r="Y415" s="6" t="str">
        <f>VLOOKUP(R415,'In-NonTI'!$B$4:$F$7,5,FALSE)</f>
        <v>V-SA</v>
      </c>
      <c r="Z415" s="6" t="str">
        <f>IF(SUMIFS(U:U,Q:Q,Q415,Y:Y,Y415)&lt;=0,VLOOKUP(R415,'In-NonTI'!$B$4:$H$7,6,FALSE),VLOOKUP(R415,'In-NonTI'!$B$4:$H$7,7,FALSE))</f>
        <v>VIC-SA</v>
      </c>
    </row>
    <row r="416" spans="2:26">
      <c r="B416" s="1">
        <v>46261.479166666664</v>
      </c>
      <c r="C416">
        <v>138</v>
      </c>
      <c r="D416" t="s">
        <v>52</v>
      </c>
      <c r="E416">
        <v>600</v>
      </c>
      <c r="G416" s="1">
        <v>46261.361111111109</v>
      </c>
      <c r="H416">
        <v>104</v>
      </c>
      <c r="I416" t="s">
        <v>57</v>
      </c>
      <c r="J416">
        <v>108.14</v>
      </c>
      <c r="K416">
        <v>150</v>
      </c>
      <c r="L416">
        <v>27.78</v>
      </c>
      <c r="M416" s="183">
        <f t="shared" si="12"/>
        <v>2.3149999999999999</v>
      </c>
      <c r="O416">
        <v>11658</v>
      </c>
      <c r="P416" s="5">
        <v>46261</v>
      </c>
      <c r="Q416">
        <v>104</v>
      </c>
      <c r="R416" t="s">
        <v>57</v>
      </c>
      <c r="S416">
        <v>0</v>
      </c>
      <c r="T416">
        <v>7.9987763999999997</v>
      </c>
      <c r="U416" s="183">
        <f t="shared" si="13"/>
        <v>-7.9987763999999997</v>
      </c>
      <c r="V416" s="6" t="str">
        <f>VLOOKUP(R416,'In-NonTI'!B:C,2,FALSE)</f>
        <v>NSW1</v>
      </c>
      <c r="W416" s="177">
        <f>IF(U416=0,0,U416-(VLOOKUP(R416,'In-NonTI'!$J$4:$K$7,2,FALSE)*M416))</f>
        <v>-9.0405263999999992</v>
      </c>
      <c r="X416" s="178">
        <f>IF(U416=0,0,-U416-((1-VLOOKUP(R416,'In-NonTI'!$J$4:$K$7,2,FALSE))*M416))</f>
        <v>6.7255263999999997</v>
      </c>
      <c r="Y416" s="6" t="str">
        <f>VLOOKUP(R416,'In-NonTI'!$B$4:$F$7,5,FALSE)</f>
        <v>NSW1-SA1</v>
      </c>
      <c r="Z416" s="6" t="str">
        <f>IF(SUMIFS(U:U,Q:Q,Q416,Y:Y,Y416)&lt;=0,VLOOKUP(R416,'In-NonTI'!$B$4:$H$7,6,FALSE),VLOOKUP(R416,'In-NonTI'!$B$4:$H$7,7,FALSE))</f>
        <v>NSW-SA</v>
      </c>
    </row>
    <row r="417" spans="2:26">
      <c r="B417" s="1">
        <v>46261.479166666664</v>
      </c>
      <c r="C417">
        <v>138</v>
      </c>
      <c r="D417" t="s">
        <v>51</v>
      </c>
      <c r="E417">
        <v>5.67</v>
      </c>
      <c r="G417" s="1">
        <v>46261.361111111109</v>
      </c>
      <c r="H417">
        <v>104</v>
      </c>
      <c r="I417" t="s">
        <v>60</v>
      </c>
      <c r="J417">
        <v>-414.74</v>
      </c>
      <c r="K417">
        <v>-267.26</v>
      </c>
      <c r="L417">
        <v>15.2</v>
      </c>
      <c r="M417" s="183">
        <f t="shared" si="12"/>
        <v>1.2666666666666666</v>
      </c>
      <c r="O417">
        <v>11658</v>
      </c>
      <c r="P417" s="5">
        <v>46261</v>
      </c>
      <c r="Q417">
        <v>104</v>
      </c>
      <c r="R417" t="s">
        <v>60</v>
      </c>
      <c r="S417">
        <v>43.665174700000001</v>
      </c>
      <c r="T417">
        <v>24.6354106</v>
      </c>
      <c r="U417" s="183">
        <f t="shared" si="13"/>
        <v>19.029764100000001</v>
      </c>
      <c r="V417" s="6" t="str">
        <f>VLOOKUP(R417,'In-NonTI'!B:C,2,FALSE)</f>
        <v>VIC1</v>
      </c>
      <c r="W417" s="177">
        <f>IF(U417=0,0,U417-(VLOOKUP(R417,'In-NonTI'!$J$4:$K$7,2,FALSE)*M417))</f>
        <v>18.2697641</v>
      </c>
      <c r="X417" s="178">
        <f>IF(U417=0,0,-U417-((1-VLOOKUP(R417,'In-NonTI'!$J$4:$K$7,2,FALSE))*M417))</f>
        <v>-19.536430766666669</v>
      </c>
      <c r="Y417" s="6" t="str">
        <f>VLOOKUP(R417,'In-NonTI'!$B$4:$F$7,5,FALSE)</f>
        <v>VIC1-NSW1</v>
      </c>
      <c r="Z417" s="6" t="str">
        <f>IF(SUMIFS(U:U,Q:Q,Q417,Y:Y,Y417)&lt;=0,VLOOKUP(R417,'In-NonTI'!$B$4:$H$7,6,FALSE),VLOOKUP(R417,'In-NonTI'!$B$4:$H$7,7,FALSE))</f>
        <v>NSW-VIC</v>
      </c>
    </row>
    <row r="418" spans="2:26">
      <c r="B418" s="1">
        <v>46261.482638888891</v>
      </c>
      <c r="C418">
        <v>139</v>
      </c>
      <c r="D418" t="s">
        <v>58</v>
      </c>
      <c r="E418">
        <v>43.41</v>
      </c>
      <c r="G418" s="1">
        <v>46261.361111111109</v>
      </c>
      <c r="H418">
        <v>104</v>
      </c>
      <c r="I418" t="s">
        <v>54</v>
      </c>
      <c r="J418">
        <v>14.51</v>
      </c>
      <c r="K418">
        <v>315.94</v>
      </c>
      <c r="L418">
        <v>16.260000000000002</v>
      </c>
      <c r="M418" s="183">
        <f t="shared" si="12"/>
        <v>1.3550000000000002</v>
      </c>
      <c r="O418">
        <v>11658</v>
      </c>
      <c r="P418" s="5">
        <v>46261</v>
      </c>
      <c r="Q418">
        <v>104</v>
      </c>
      <c r="R418" t="s">
        <v>54</v>
      </c>
      <c r="S418">
        <v>0</v>
      </c>
      <c r="T418">
        <v>47.182578399999997</v>
      </c>
      <c r="U418" s="183">
        <f t="shared" si="13"/>
        <v>-47.182578399999997</v>
      </c>
      <c r="V418" s="6" t="str">
        <f>VLOOKUP(R418,'In-NonTI'!B:C,2,FALSE)</f>
        <v>VIC1</v>
      </c>
      <c r="W418" s="177">
        <f>IF(U418=0,0,U418-(VLOOKUP(R418,'In-NonTI'!$J$4:$K$7,2,FALSE)*M418))</f>
        <v>-47.8194284</v>
      </c>
      <c r="X418" s="178">
        <f>IF(U418=0,0,-U418-((1-VLOOKUP(R418,'In-NonTI'!$J$4:$K$7,2,FALSE))*M418))</f>
        <v>46.464428399999996</v>
      </c>
      <c r="Y418" s="6" t="str">
        <f>VLOOKUP(R418,'In-NonTI'!$B$4:$F$7,5,FALSE)</f>
        <v>V-SA</v>
      </c>
      <c r="Z418" s="6" t="str">
        <f>IF(SUMIFS(U:U,Q:Q,Q418,Y:Y,Y418)&lt;=0,VLOOKUP(R418,'In-NonTI'!$B$4:$H$7,6,FALSE),VLOOKUP(R418,'In-NonTI'!$B$4:$H$7,7,FALSE))</f>
        <v>VIC-SA</v>
      </c>
    </row>
    <row r="419" spans="2:26">
      <c r="B419" s="1">
        <v>46261.482638888891</v>
      </c>
      <c r="C419">
        <v>139</v>
      </c>
      <c r="D419" t="s">
        <v>52</v>
      </c>
      <c r="E419">
        <v>600</v>
      </c>
      <c r="G419" s="1">
        <v>46261.361111111109</v>
      </c>
      <c r="H419">
        <v>104</v>
      </c>
      <c r="I419" t="s">
        <v>50</v>
      </c>
      <c r="J419">
        <v>0</v>
      </c>
      <c r="K419">
        <v>80</v>
      </c>
      <c r="L419">
        <v>7.61</v>
      </c>
      <c r="M419" s="183">
        <f t="shared" si="12"/>
        <v>0.63416666666666666</v>
      </c>
      <c r="O419">
        <v>11658</v>
      </c>
      <c r="P419" s="5">
        <v>46261</v>
      </c>
      <c r="Q419">
        <v>104</v>
      </c>
      <c r="R419" t="s">
        <v>50</v>
      </c>
      <c r="S419">
        <v>0</v>
      </c>
      <c r="T419">
        <v>3.8267560999999999</v>
      </c>
      <c r="U419" s="183">
        <f t="shared" si="13"/>
        <v>-3.8267560999999999</v>
      </c>
      <c r="V419" s="6" t="str">
        <f>VLOOKUP(R419,'In-NonTI'!B:C,2,FALSE)</f>
        <v>VIC1</v>
      </c>
      <c r="W419" s="177">
        <f>IF(U419=0,0,U419-(VLOOKUP(R419,'In-NonTI'!$J$4:$K$7,2,FALSE)*M419))</f>
        <v>-4.3911644333333335</v>
      </c>
      <c r="X419" s="178">
        <f>IF(U419=0,0,-U419-((1-VLOOKUP(R419,'In-NonTI'!$J$4:$K$7,2,FALSE))*M419))</f>
        <v>3.7569977666666667</v>
      </c>
      <c r="Y419" s="6" t="str">
        <f>VLOOKUP(R419,'In-NonTI'!$B$4:$F$7,5,FALSE)</f>
        <v>V-SA</v>
      </c>
      <c r="Z419" s="6" t="str">
        <f>IF(SUMIFS(U:U,Q:Q,Q419,Y:Y,Y419)&lt;=0,VLOOKUP(R419,'In-NonTI'!$B$4:$H$7,6,FALSE),VLOOKUP(R419,'In-NonTI'!$B$4:$H$7,7,FALSE))</f>
        <v>VIC-SA</v>
      </c>
    </row>
    <row r="420" spans="2:26">
      <c r="B420" s="1">
        <v>46261.482638888891</v>
      </c>
      <c r="C420">
        <v>139</v>
      </c>
      <c r="D420" t="s">
        <v>51</v>
      </c>
      <c r="E420">
        <v>5.08</v>
      </c>
      <c r="G420" s="1">
        <v>46261.364583333336</v>
      </c>
      <c r="H420">
        <v>105</v>
      </c>
      <c r="I420" t="s">
        <v>57</v>
      </c>
      <c r="J420">
        <v>88.49</v>
      </c>
      <c r="K420">
        <v>150</v>
      </c>
      <c r="L420">
        <v>27.46</v>
      </c>
      <c r="M420" s="183">
        <f t="shared" si="12"/>
        <v>2.2883333333333336</v>
      </c>
      <c r="O420">
        <v>11658</v>
      </c>
      <c r="P420" s="5">
        <v>46261</v>
      </c>
      <c r="Q420">
        <v>105</v>
      </c>
      <c r="R420" t="s">
        <v>57</v>
      </c>
      <c r="S420">
        <v>0</v>
      </c>
      <c r="T420">
        <v>7.2553305999999997</v>
      </c>
      <c r="U420" s="183">
        <f t="shared" si="13"/>
        <v>-7.2553305999999997</v>
      </c>
      <c r="V420" s="6" t="str">
        <f>VLOOKUP(R420,'In-NonTI'!B:C,2,FALSE)</f>
        <v>NSW1</v>
      </c>
      <c r="W420" s="177">
        <f>IF(U420=0,0,U420-(VLOOKUP(R420,'In-NonTI'!$J$4:$K$7,2,FALSE)*M420))</f>
        <v>-8.2850806000000006</v>
      </c>
      <c r="X420" s="178">
        <f>IF(U420=0,0,-U420-((1-VLOOKUP(R420,'In-NonTI'!$J$4:$K$7,2,FALSE))*M420))</f>
        <v>5.9967472666666666</v>
      </c>
      <c r="Y420" s="6" t="str">
        <f>VLOOKUP(R420,'In-NonTI'!$B$4:$F$7,5,FALSE)</f>
        <v>NSW1-SA1</v>
      </c>
      <c r="Z420" s="6" t="str">
        <f>IF(SUMIFS(U:U,Q:Q,Q420,Y:Y,Y420)&lt;=0,VLOOKUP(R420,'In-NonTI'!$B$4:$H$7,6,FALSE),VLOOKUP(R420,'In-NonTI'!$B$4:$H$7,7,FALSE))</f>
        <v>NSW-SA</v>
      </c>
    </row>
    <row r="421" spans="2:26">
      <c r="B421" s="1">
        <v>46261.486111111109</v>
      </c>
      <c r="C421">
        <v>140</v>
      </c>
      <c r="D421" t="s">
        <v>58</v>
      </c>
      <c r="E421">
        <v>43.41</v>
      </c>
      <c r="G421" s="1">
        <v>46261.364583333336</v>
      </c>
      <c r="H421">
        <v>105</v>
      </c>
      <c r="I421" t="s">
        <v>60</v>
      </c>
      <c r="J421">
        <v>-263.68</v>
      </c>
      <c r="K421">
        <v>-234.34</v>
      </c>
      <c r="L421">
        <v>12.53</v>
      </c>
      <c r="M421" s="183">
        <f t="shared" si="12"/>
        <v>1.0441666666666667</v>
      </c>
      <c r="O421">
        <v>11658</v>
      </c>
      <c r="P421" s="5">
        <v>46261</v>
      </c>
      <c r="Q421">
        <v>105</v>
      </c>
      <c r="R421" t="s">
        <v>60</v>
      </c>
      <c r="S421">
        <v>45.648201700000001</v>
      </c>
      <c r="T421">
        <v>24.8095797</v>
      </c>
      <c r="U421" s="183">
        <f t="shared" si="13"/>
        <v>20.838622000000001</v>
      </c>
      <c r="V421" s="6" t="str">
        <f>VLOOKUP(R421,'In-NonTI'!B:C,2,FALSE)</f>
        <v>VIC1</v>
      </c>
      <c r="W421" s="177">
        <f>IF(U421=0,0,U421-(VLOOKUP(R421,'In-NonTI'!$J$4:$K$7,2,FALSE)*M421))</f>
        <v>20.212122000000001</v>
      </c>
      <c r="X421" s="178">
        <f>IF(U421=0,0,-U421-((1-VLOOKUP(R421,'In-NonTI'!$J$4:$K$7,2,FALSE))*M421))</f>
        <v>-21.256288666666666</v>
      </c>
      <c r="Y421" s="6" t="str">
        <f>VLOOKUP(R421,'In-NonTI'!$B$4:$F$7,5,FALSE)</f>
        <v>VIC1-NSW1</v>
      </c>
      <c r="Z421" s="6" t="str">
        <f>IF(SUMIFS(U:U,Q:Q,Q421,Y:Y,Y421)&lt;=0,VLOOKUP(R421,'In-NonTI'!$B$4:$H$7,6,FALSE),VLOOKUP(R421,'In-NonTI'!$B$4:$H$7,7,FALSE))</f>
        <v>NSW-VIC</v>
      </c>
    </row>
    <row r="422" spans="2:26">
      <c r="B422" s="1">
        <v>46261.486111111109</v>
      </c>
      <c r="C422">
        <v>140</v>
      </c>
      <c r="D422" t="s">
        <v>52</v>
      </c>
      <c r="E422">
        <v>600</v>
      </c>
      <c r="G422" s="1">
        <v>46261.364583333336</v>
      </c>
      <c r="H422">
        <v>105</v>
      </c>
      <c r="I422" t="s">
        <v>54</v>
      </c>
      <c r="J422">
        <v>-43.6</v>
      </c>
      <c r="K422">
        <v>319.18</v>
      </c>
      <c r="L422">
        <v>16.86</v>
      </c>
      <c r="M422" s="183">
        <f t="shared" si="12"/>
        <v>1.405</v>
      </c>
      <c r="O422">
        <v>11658</v>
      </c>
      <c r="P422" s="5">
        <v>46261</v>
      </c>
      <c r="Q422">
        <v>105</v>
      </c>
      <c r="R422" t="s">
        <v>54</v>
      </c>
      <c r="S422">
        <v>0</v>
      </c>
      <c r="T422">
        <v>53.346172799999998</v>
      </c>
      <c r="U422" s="183">
        <f t="shared" si="13"/>
        <v>-53.346172799999998</v>
      </c>
      <c r="V422" s="6" t="str">
        <f>VLOOKUP(R422,'In-NonTI'!B:C,2,FALSE)</f>
        <v>VIC1</v>
      </c>
      <c r="W422" s="177">
        <f>IF(U422=0,0,U422-(VLOOKUP(R422,'In-NonTI'!$J$4:$K$7,2,FALSE)*M422))</f>
        <v>-54.006522799999999</v>
      </c>
      <c r="X422" s="178">
        <f>IF(U422=0,0,-U422-((1-VLOOKUP(R422,'In-NonTI'!$J$4:$K$7,2,FALSE))*M422))</f>
        <v>52.601522799999998</v>
      </c>
      <c r="Y422" s="6" t="str">
        <f>VLOOKUP(R422,'In-NonTI'!$B$4:$F$7,5,FALSE)</f>
        <v>V-SA</v>
      </c>
      <c r="Z422" s="6" t="str">
        <f>IF(SUMIFS(U:U,Q:Q,Q422,Y:Y,Y422)&lt;=0,VLOOKUP(R422,'In-NonTI'!$B$4:$H$7,6,FALSE),VLOOKUP(R422,'In-NonTI'!$B$4:$H$7,7,FALSE))</f>
        <v>VIC-SA</v>
      </c>
    </row>
    <row r="423" spans="2:26">
      <c r="B423" s="1">
        <v>46261.486111111109</v>
      </c>
      <c r="C423">
        <v>140</v>
      </c>
      <c r="D423" t="s">
        <v>51</v>
      </c>
      <c r="E423">
        <v>0.02</v>
      </c>
      <c r="G423" s="1">
        <v>46261.364583333336</v>
      </c>
      <c r="H423">
        <v>105</v>
      </c>
      <c r="I423" t="s">
        <v>50</v>
      </c>
      <c r="J423">
        <v>0.3</v>
      </c>
      <c r="K423">
        <v>80.3</v>
      </c>
      <c r="L423">
        <v>7.67</v>
      </c>
      <c r="M423" s="183">
        <f t="shared" si="12"/>
        <v>0.63916666666666666</v>
      </c>
      <c r="O423">
        <v>11658</v>
      </c>
      <c r="P423" s="5">
        <v>46261</v>
      </c>
      <c r="Q423">
        <v>105</v>
      </c>
      <c r="R423" t="s">
        <v>50</v>
      </c>
      <c r="S423">
        <v>0</v>
      </c>
      <c r="T423">
        <v>3.8392181000000001</v>
      </c>
      <c r="U423" s="183">
        <f t="shared" si="13"/>
        <v>-3.8392181000000001</v>
      </c>
      <c r="V423" s="6" t="str">
        <f>VLOOKUP(R423,'In-NonTI'!B:C,2,FALSE)</f>
        <v>VIC1</v>
      </c>
      <c r="W423" s="177">
        <f>IF(U423=0,0,U423-(VLOOKUP(R423,'In-NonTI'!$J$4:$K$7,2,FALSE)*M423))</f>
        <v>-4.4080764333333331</v>
      </c>
      <c r="X423" s="178">
        <f>IF(U423=0,0,-U423-((1-VLOOKUP(R423,'In-NonTI'!$J$4:$K$7,2,FALSE))*M423))</f>
        <v>3.7689097666666669</v>
      </c>
      <c r="Y423" s="6" t="str">
        <f>VLOOKUP(R423,'In-NonTI'!$B$4:$F$7,5,FALSE)</f>
        <v>V-SA</v>
      </c>
      <c r="Z423" s="6" t="str">
        <f>IF(SUMIFS(U:U,Q:Q,Q423,Y:Y,Y423)&lt;=0,VLOOKUP(R423,'In-NonTI'!$B$4:$H$7,6,FALSE),VLOOKUP(R423,'In-NonTI'!$B$4:$H$7,7,FALSE))</f>
        <v>VIC-SA</v>
      </c>
    </row>
    <row r="424" spans="2:26">
      <c r="B424" s="1">
        <v>46261.489583333336</v>
      </c>
      <c r="C424">
        <v>141</v>
      </c>
      <c r="D424" t="s">
        <v>58</v>
      </c>
      <c r="E424">
        <v>43.41</v>
      </c>
      <c r="G424" s="1">
        <v>46261.368055555555</v>
      </c>
      <c r="H424">
        <v>106</v>
      </c>
      <c r="I424" t="s">
        <v>57</v>
      </c>
      <c r="J424">
        <v>85.24</v>
      </c>
      <c r="K424">
        <v>150</v>
      </c>
      <c r="L424">
        <v>27.09</v>
      </c>
      <c r="M424" s="183">
        <f t="shared" si="12"/>
        <v>2.2574999999999998</v>
      </c>
      <c r="O424">
        <v>11658</v>
      </c>
      <c r="P424" s="5">
        <v>46261</v>
      </c>
      <c r="Q424">
        <v>106</v>
      </c>
      <c r="R424" t="s">
        <v>57</v>
      </c>
      <c r="S424">
        <v>0</v>
      </c>
      <c r="T424">
        <v>6.5055595999999998</v>
      </c>
      <c r="U424" s="183">
        <f t="shared" si="13"/>
        <v>-6.5055595999999998</v>
      </c>
      <c r="V424" s="6" t="str">
        <f>VLOOKUP(R424,'In-NonTI'!B:C,2,FALSE)</f>
        <v>NSW1</v>
      </c>
      <c r="W424" s="177">
        <f>IF(U424=0,0,U424-(VLOOKUP(R424,'In-NonTI'!$J$4:$K$7,2,FALSE)*M424))</f>
        <v>-7.5214345999999992</v>
      </c>
      <c r="X424" s="178">
        <f>IF(U424=0,0,-U424-((1-VLOOKUP(R424,'In-NonTI'!$J$4:$K$7,2,FALSE))*M424))</f>
        <v>5.2639345999999998</v>
      </c>
      <c r="Y424" s="6" t="str">
        <f>VLOOKUP(R424,'In-NonTI'!$B$4:$F$7,5,FALSE)</f>
        <v>NSW1-SA1</v>
      </c>
      <c r="Z424" s="6" t="str">
        <f>IF(SUMIFS(U:U,Q:Q,Q424,Y:Y,Y424)&lt;=0,VLOOKUP(R424,'In-NonTI'!$B$4:$H$7,6,FALSE),VLOOKUP(R424,'In-NonTI'!$B$4:$H$7,7,FALSE))</f>
        <v>NSW-SA</v>
      </c>
    </row>
    <row r="425" spans="2:26">
      <c r="B425" s="1">
        <v>46261.489583333336</v>
      </c>
      <c r="C425">
        <v>141</v>
      </c>
      <c r="D425" t="s">
        <v>52</v>
      </c>
      <c r="E425">
        <v>600</v>
      </c>
      <c r="G425" s="1">
        <v>46261.368055555555</v>
      </c>
      <c r="H425">
        <v>106</v>
      </c>
      <c r="I425" t="s">
        <v>60</v>
      </c>
      <c r="J425">
        <v>-174.3</v>
      </c>
      <c r="K425">
        <v>-246.26</v>
      </c>
      <c r="L425">
        <v>13.2</v>
      </c>
      <c r="M425" s="183">
        <f t="shared" si="12"/>
        <v>1.0999999999999999</v>
      </c>
      <c r="O425">
        <v>11658</v>
      </c>
      <c r="P425" s="5">
        <v>46261</v>
      </c>
      <c r="Q425">
        <v>106</v>
      </c>
      <c r="R425" t="s">
        <v>60</v>
      </c>
      <c r="S425">
        <v>43.2159756</v>
      </c>
      <c r="T425">
        <v>28.6349862</v>
      </c>
      <c r="U425" s="183">
        <f t="shared" si="13"/>
        <v>14.5809894</v>
      </c>
      <c r="V425" s="6" t="str">
        <f>VLOOKUP(R425,'In-NonTI'!B:C,2,FALSE)</f>
        <v>VIC1</v>
      </c>
      <c r="W425" s="177">
        <f>IF(U425=0,0,U425-(VLOOKUP(R425,'In-NonTI'!$J$4:$K$7,2,FALSE)*M425))</f>
        <v>13.9209894</v>
      </c>
      <c r="X425" s="178">
        <f>IF(U425=0,0,-U425-((1-VLOOKUP(R425,'In-NonTI'!$J$4:$K$7,2,FALSE))*M425))</f>
        <v>-15.020989399999999</v>
      </c>
      <c r="Y425" s="6" t="str">
        <f>VLOOKUP(R425,'In-NonTI'!$B$4:$F$7,5,FALSE)</f>
        <v>VIC1-NSW1</v>
      </c>
      <c r="Z425" s="6" t="str">
        <f>IF(SUMIFS(U:U,Q:Q,Q425,Y:Y,Y425)&lt;=0,VLOOKUP(R425,'In-NonTI'!$B$4:$H$7,6,FALSE),VLOOKUP(R425,'In-NonTI'!$B$4:$H$7,7,FALSE))</f>
        <v>NSW-VIC</v>
      </c>
    </row>
    <row r="426" spans="2:26">
      <c r="B426" s="1">
        <v>46261.489583333336</v>
      </c>
      <c r="C426">
        <v>141</v>
      </c>
      <c r="D426" t="s">
        <v>51</v>
      </c>
      <c r="E426">
        <v>0.02</v>
      </c>
      <c r="G426" s="1">
        <v>46261.368055555555</v>
      </c>
      <c r="H426">
        <v>106</v>
      </c>
      <c r="I426" t="s">
        <v>54</v>
      </c>
      <c r="J426">
        <v>-67.040000000000006</v>
      </c>
      <c r="K426">
        <v>219.54</v>
      </c>
      <c r="L426">
        <v>9.0299999999999994</v>
      </c>
      <c r="M426" s="183">
        <f t="shared" si="12"/>
        <v>0.75249999999999995</v>
      </c>
      <c r="O426">
        <v>11658</v>
      </c>
      <c r="P426" s="5">
        <v>46261</v>
      </c>
      <c r="Q426">
        <v>106</v>
      </c>
      <c r="R426" t="s">
        <v>54</v>
      </c>
      <c r="S426">
        <v>0</v>
      </c>
      <c r="T426">
        <v>51.999898399999999</v>
      </c>
      <c r="U426" s="183">
        <f t="shared" si="13"/>
        <v>-51.999898399999999</v>
      </c>
      <c r="V426" s="6" t="str">
        <f>VLOOKUP(R426,'In-NonTI'!B:C,2,FALSE)</f>
        <v>VIC1</v>
      </c>
      <c r="W426" s="177">
        <f>IF(U426=0,0,U426-(VLOOKUP(R426,'In-NonTI'!$J$4:$K$7,2,FALSE)*M426))</f>
        <v>-52.353573400000002</v>
      </c>
      <c r="X426" s="178">
        <f>IF(U426=0,0,-U426-((1-VLOOKUP(R426,'In-NonTI'!$J$4:$K$7,2,FALSE))*M426))</f>
        <v>51.601073399999997</v>
      </c>
      <c r="Y426" s="6" t="str">
        <f>VLOOKUP(R426,'In-NonTI'!$B$4:$F$7,5,FALSE)</f>
        <v>V-SA</v>
      </c>
      <c r="Z426" s="6" t="str">
        <f>IF(SUMIFS(U:U,Q:Q,Q426,Y:Y,Y426)&lt;=0,VLOOKUP(R426,'In-NonTI'!$B$4:$H$7,6,FALSE),VLOOKUP(R426,'In-NonTI'!$B$4:$H$7,7,FALSE))</f>
        <v>VIC-SA</v>
      </c>
    </row>
    <row r="427" spans="2:26">
      <c r="B427" s="1">
        <v>46261.493055555555</v>
      </c>
      <c r="C427">
        <v>142</v>
      </c>
      <c r="D427" t="s">
        <v>58</v>
      </c>
      <c r="E427">
        <v>43.41</v>
      </c>
      <c r="G427" s="1">
        <v>46261.368055555555</v>
      </c>
      <c r="H427">
        <v>106</v>
      </c>
      <c r="I427" t="s">
        <v>50</v>
      </c>
      <c r="J427">
        <v>0.6</v>
      </c>
      <c r="K427">
        <v>80.599999999999994</v>
      </c>
      <c r="L427">
        <v>7.73</v>
      </c>
      <c r="M427" s="183">
        <f t="shared" si="12"/>
        <v>0.64416666666666667</v>
      </c>
      <c r="O427">
        <v>11658</v>
      </c>
      <c r="P427" s="5">
        <v>46261</v>
      </c>
      <c r="Q427">
        <v>106</v>
      </c>
      <c r="R427" t="s">
        <v>50</v>
      </c>
      <c r="S427">
        <v>0</v>
      </c>
      <c r="T427">
        <v>3.8377441000000001</v>
      </c>
      <c r="U427" s="183">
        <f t="shared" si="13"/>
        <v>-3.8377441000000001</v>
      </c>
      <c r="V427" s="6" t="str">
        <f>VLOOKUP(R427,'In-NonTI'!B:C,2,FALSE)</f>
        <v>VIC1</v>
      </c>
      <c r="W427" s="177">
        <f>IF(U427=0,0,U427-(VLOOKUP(R427,'In-NonTI'!$J$4:$K$7,2,FALSE)*M427))</f>
        <v>-4.4110524333333334</v>
      </c>
      <c r="X427" s="178">
        <f>IF(U427=0,0,-U427-((1-VLOOKUP(R427,'In-NonTI'!$J$4:$K$7,2,FALSE))*M427))</f>
        <v>3.7668857666666669</v>
      </c>
      <c r="Y427" s="6" t="str">
        <f>VLOOKUP(R427,'In-NonTI'!$B$4:$F$7,5,FALSE)</f>
        <v>V-SA</v>
      </c>
      <c r="Z427" s="6" t="str">
        <f>IF(SUMIFS(U:U,Q:Q,Q427,Y:Y,Y427)&lt;=0,VLOOKUP(R427,'In-NonTI'!$B$4:$H$7,6,FALSE),VLOOKUP(R427,'In-NonTI'!$B$4:$H$7,7,FALSE))</f>
        <v>VIC-SA</v>
      </c>
    </row>
    <row r="428" spans="2:26">
      <c r="B428" s="1">
        <v>46261.493055555555</v>
      </c>
      <c r="C428">
        <v>142</v>
      </c>
      <c r="D428" t="s">
        <v>52</v>
      </c>
      <c r="E428">
        <v>600</v>
      </c>
      <c r="G428" s="1">
        <v>46261.371527777781</v>
      </c>
      <c r="H428">
        <v>107</v>
      </c>
      <c r="I428" t="s">
        <v>57</v>
      </c>
      <c r="J428">
        <v>69.67</v>
      </c>
      <c r="K428">
        <v>150</v>
      </c>
      <c r="L428">
        <v>26.8</v>
      </c>
      <c r="M428" s="183">
        <f t="shared" si="12"/>
        <v>2.2333333333333334</v>
      </c>
      <c r="O428">
        <v>11658</v>
      </c>
      <c r="P428" s="5">
        <v>46261</v>
      </c>
      <c r="Q428">
        <v>107</v>
      </c>
      <c r="R428" t="s">
        <v>57</v>
      </c>
      <c r="S428">
        <v>0</v>
      </c>
      <c r="T428">
        <v>6.5170545999999998</v>
      </c>
      <c r="U428" s="183">
        <f t="shared" si="13"/>
        <v>-6.5170545999999998</v>
      </c>
      <c r="V428" s="6" t="str">
        <f>VLOOKUP(R428,'In-NonTI'!B:C,2,FALSE)</f>
        <v>NSW1</v>
      </c>
      <c r="W428" s="177">
        <f>IF(U428=0,0,U428-(VLOOKUP(R428,'In-NonTI'!$J$4:$K$7,2,FALSE)*M428))</f>
        <v>-7.5220545999999997</v>
      </c>
      <c r="X428" s="178">
        <f>IF(U428=0,0,-U428-((1-VLOOKUP(R428,'In-NonTI'!$J$4:$K$7,2,FALSE))*M428))</f>
        <v>5.2887212666666663</v>
      </c>
      <c r="Y428" s="6" t="str">
        <f>VLOOKUP(R428,'In-NonTI'!$B$4:$F$7,5,FALSE)</f>
        <v>NSW1-SA1</v>
      </c>
      <c r="Z428" s="6" t="str">
        <f>IF(SUMIFS(U:U,Q:Q,Q428,Y:Y,Y428)&lt;=0,VLOOKUP(R428,'In-NonTI'!$B$4:$H$7,6,FALSE),VLOOKUP(R428,'In-NonTI'!$B$4:$H$7,7,FALSE))</f>
        <v>NSW-SA</v>
      </c>
    </row>
    <row r="429" spans="2:26">
      <c r="B429" s="1">
        <v>46261.493055555555</v>
      </c>
      <c r="C429">
        <v>142</v>
      </c>
      <c r="D429" t="s">
        <v>51</v>
      </c>
      <c r="E429">
        <v>0.02</v>
      </c>
      <c r="G429" s="1">
        <v>46261.371527777781</v>
      </c>
      <c r="H429">
        <v>107</v>
      </c>
      <c r="I429" t="s">
        <v>60</v>
      </c>
      <c r="J429">
        <v>-290.33999999999997</v>
      </c>
      <c r="K429">
        <v>-232.86</v>
      </c>
      <c r="L429">
        <v>12.05</v>
      </c>
      <c r="M429" s="183">
        <f t="shared" si="12"/>
        <v>1.0041666666666667</v>
      </c>
      <c r="O429">
        <v>11658</v>
      </c>
      <c r="P429" s="5">
        <v>46261</v>
      </c>
      <c r="Q429">
        <v>107</v>
      </c>
      <c r="R429" t="s">
        <v>60</v>
      </c>
      <c r="S429">
        <v>43.470452999999999</v>
      </c>
      <c r="T429">
        <v>26.151176199999998</v>
      </c>
      <c r="U429" s="183">
        <f t="shared" si="13"/>
        <v>17.319276800000001</v>
      </c>
      <c r="V429" s="6" t="str">
        <f>VLOOKUP(R429,'In-NonTI'!B:C,2,FALSE)</f>
        <v>VIC1</v>
      </c>
      <c r="W429" s="177">
        <f>IF(U429=0,0,U429-(VLOOKUP(R429,'In-NonTI'!$J$4:$K$7,2,FALSE)*M429))</f>
        <v>16.716776800000002</v>
      </c>
      <c r="X429" s="178">
        <f>IF(U429=0,0,-U429-((1-VLOOKUP(R429,'In-NonTI'!$J$4:$K$7,2,FALSE))*M429))</f>
        <v>-17.720943466666668</v>
      </c>
      <c r="Y429" s="6" t="str">
        <f>VLOOKUP(R429,'In-NonTI'!$B$4:$F$7,5,FALSE)</f>
        <v>VIC1-NSW1</v>
      </c>
      <c r="Z429" s="6" t="str">
        <f>IF(SUMIFS(U:U,Q:Q,Q429,Y:Y,Y429)&lt;=0,VLOOKUP(R429,'In-NonTI'!$B$4:$H$7,6,FALSE),VLOOKUP(R429,'In-NonTI'!$B$4:$H$7,7,FALSE))</f>
        <v>NSW-VIC</v>
      </c>
    </row>
    <row r="430" spans="2:26">
      <c r="B430" s="1">
        <v>46261.496527777781</v>
      </c>
      <c r="C430">
        <v>143</v>
      </c>
      <c r="D430" t="s">
        <v>58</v>
      </c>
      <c r="E430">
        <v>43.41</v>
      </c>
      <c r="G430" s="1">
        <v>46261.371527777781</v>
      </c>
      <c r="H430">
        <v>107</v>
      </c>
      <c r="I430" t="s">
        <v>54</v>
      </c>
      <c r="J430">
        <v>-121.74</v>
      </c>
      <c r="K430">
        <v>298.98</v>
      </c>
      <c r="L430">
        <v>15.61</v>
      </c>
      <c r="M430" s="183">
        <f t="shared" si="12"/>
        <v>1.3008333333333333</v>
      </c>
      <c r="O430">
        <v>11658</v>
      </c>
      <c r="P430" s="5">
        <v>46261</v>
      </c>
      <c r="Q430">
        <v>107</v>
      </c>
      <c r="R430" t="s">
        <v>54</v>
      </c>
      <c r="S430">
        <v>0</v>
      </c>
      <c r="T430">
        <v>50.327921799999999</v>
      </c>
      <c r="U430" s="183">
        <f t="shared" si="13"/>
        <v>-50.327921799999999</v>
      </c>
      <c r="V430" s="6" t="str">
        <f>VLOOKUP(R430,'In-NonTI'!B:C,2,FALSE)</f>
        <v>VIC1</v>
      </c>
      <c r="W430" s="177">
        <f>IF(U430=0,0,U430-(VLOOKUP(R430,'In-NonTI'!$J$4:$K$7,2,FALSE)*M430))</f>
        <v>-50.939313466666668</v>
      </c>
      <c r="X430" s="178">
        <f>IF(U430=0,0,-U430-((1-VLOOKUP(R430,'In-NonTI'!$J$4:$K$7,2,FALSE))*M430))</f>
        <v>49.638480133333331</v>
      </c>
      <c r="Y430" s="6" t="str">
        <f>VLOOKUP(R430,'In-NonTI'!$B$4:$F$7,5,FALSE)</f>
        <v>V-SA</v>
      </c>
      <c r="Z430" s="6" t="str">
        <f>IF(SUMIFS(U:U,Q:Q,Q430,Y:Y,Y430)&lt;=0,VLOOKUP(R430,'In-NonTI'!$B$4:$H$7,6,FALSE),VLOOKUP(R430,'In-NonTI'!$B$4:$H$7,7,FALSE))</f>
        <v>VIC-SA</v>
      </c>
    </row>
    <row r="431" spans="2:26">
      <c r="B431" s="1">
        <v>46261.496527777781</v>
      </c>
      <c r="C431">
        <v>143</v>
      </c>
      <c r="D431" t="s">
        <v>52</v>
      </c>
      <c r="E431">
        <v>600</v>
      </c>
      <c r="G431" s="1">
        <v>46261.371527777781</v>
      </c>
      <c r="H431">
        <v>107</v>
      </c>
      <c r="I431" t="s">
        <v>50</v>
      </c>
      <c r="J431">
        <v>0.3</v>
      </c>
      <c r="K431">
        <v>40.25</v>
      </c>
      <c r="L431">
        <v>1.45</v>
      </c>
      <c r="M431" s="183">
        <f t="shared" si="12"/>
        <v>0.12083333333333333</v>
      </c>
      <c r="O431">
        <v>11658</v>
      </c>
      <c r="P431" s="5">
        <v>46261</v>
      </c>
      <c r="Q431">
        <v>107</v>
      </c>
      <c r="R431" t="s">
        <v>50</v>
      </c>
      <c r="S431">
        <v>0</v>
      </c>
      <c r="T431">
        <v>3.8380752</v>
      </c>
      <c r="U431" s="183">
        <f t="shared" si="13"/>
        <v>-3.8380752</v>
      </c>
      <c r="V431" s="6" t="str">
        <f>VLOOKUP(R431,'In-NonTI'!B:C,2,FALSE)</f>
        <v>VIC1</v>
      </c>
      <c r="W431" s="177">
        <f>IF(U431=0,0,U431-(VLOOKUP(R431,'In-NonTI'!$J$4:$K$7,2,FALSE)*M431))</f>
        <v>-3.9456168666666667</v>
      </c>
      <c r="X431" s="178">
        <f>IF(U431=0,0,-U431-((1-VLOOKUP(R431,'In-NonTI'!$J$4:$K$7,2,FALSE))*M431))</f>
        <v>3.8247835333333335</v>
      </c>
      <c r="Y431" s="6" t="str">
        <f>VLOOKUP(R431,'In-NonTI'!$B$4:$F$7,5,FALSE)</f>
        <v>V-SA</v>
      </c>
      <c r="Z431" s="6" t="str">
        <f>IF(SUMIFS(U:U,Q:Q,Q431,Y:Y,Y431)&lt;=0,VLOOKUP(R431,'In-NonTI'!$B$4:$H$7,6,FALSE),VLOOKUP(R431,'In-NonTI'!$B$4:$H$7,7,FALSE))</f>
        <v>VIC-SA</v>
      </c>
    </row>
    <row r="432" spans="2:26">
      <c r="B432" s="1">
        <v>46261.496527777781</v>
      </c>
      <c r="C432">
        <v>143</v>
      </c>
      <c r="D432" t="s">
        <v>51</v>
      </c>
      <c r="E432">
        <v>0.02</v>
      </c>
      <c r="G432" s="1">
        <v>46261.375</v>
      </c>
      <c r="H432">
        <v>108</v>
      </c>
      <c r="I432" t="s">
        <v>57</v>
      </c>
      <c r="J432">
        <v>85.05</v>
      </c>
      <c r="K432">
        <v>150</v>
      </c>
      <c r="L432">
        <v>26.33</v>
      </c>
      <c r="M432" s="183">
        <f t="shared" si="12"/>
        <v>2.1941666666666664</v>
      </c>
      <c r="O432">
        <v>11658</v>
      </c>
      <c r="P432" s="5">
        <v>46261</v>
      </c>
      <c r="Q432">
        <v>108</v>
      </c>
      <c r="R432" t="s">
        <v>57</v>
      </c>
      <c r="S432">
        <v>0</v>
      </c>
      <c r="T432">
        <v>6.2398255999999996</v>
      </c>
      <c r="U432" s="183">
        <f t="shared" si="13"/>
        <v>-6.2398255999999996</v>
      </c>
      <c r="V432" s="6" t="str">
        <f>VLOOKUP(R432,'In-NonTI'!B:C,2,FALSE)</f>
        <v>NSW1</v>
      </c>
      <c r="W432" s="177">
        <f>IF(U432=0,0,U432-(VLOOKUP(R432,'In-NonTI'!$J$4:$K$7,2,FALSE)*M432))</f>
        <v>-7.2272005999999998</v>
      </c>
      <c r="X432" s="178">
        <f>IF(U432=0,0,-U432-((1-VLOOKUP(R432,'In-NonTI'!$J$4:$K$7,2,FALSE))*M432))</f>
        <v>5.0330339333333329</v>
      </c>
      <c r="Y432" s="6" t="str">
        <f>VLOOKUP(R432,'In-NonTI'!$B$4:$F$7,5,FALSE)</f>
        <v>NSW1-SA1</v>
      </c>
      <c r="Z432" s="6" t="str">
        <f>IF(SUMIFS(U:U,Q:Q,Q432,Y:Y,Y432)&lt;=0,VLOOKUP(R432,'In-NonTI'!$B$4:$H$7,6,FALSE),VLOOKUP(R432,'In-NonTI'!$B$4:$H$7,7,FALSE))</f>
        <v>NSW-SA</v>
      </c>
    </row>
    <row r="433" spans="2:26">
      <c r="B433" s="1">
        <v>46261.5</v>
      </c>
      <c r="C433">
        <v>144</v>
      </c>
      <c r="D433" t="s">
        <v>58</v>
      </c>
      <c r="E433">
        <v>43.41</v>
      </c>
      <c r="G433" s="1">
        <v>46261.375</v>
      </c>
      <c r="H433">
        <v>108</v>
      </c>
      <c r="I433" t="s">
        <v>60</v>
      </c>
      <c r="J433">
        <v>-270.41000000000003</v>
      </c>
      <c r="K433">
        <v>-237.74</v>
      </c>
      <c r="L433">
        <v>12.14</v>
      </c>
      <c r="M433" s="183">
        <f t="shared" si="12"/>
        <v>1.0116666666666667</v>
      </c>
      <c r="O433">
        <v>11658</v>
      </c>
      <c r="P433" s="5">
        <v>46261</v>
      </c>
      <c r="Q433">
        <v>108</v>
      </c>
      <c r="R433" t="s">
        <v>60</v>
      </c>
      <c r="S433">
        <v>42.275352400000003</v>
      </c>
      <c r="T433">
        <v>28.5832683</v>
      </c>
      <c r="U433" s="183">
        <f t="shared" si="13"/>
        <v>13.692084100000002</v>
      </c>
      <c r="V433" s="6" t="str">
        <f>VLOOKUP(R433,'In-NonTI'!B:C,2,FALSE)</f>
        <v>VIC1</v>
      </c>
      <c r="W433" s="177">
        <f>IF(U433=0,0,U433-(VLOOKUP(R433,'In-NonTI'!$J$4:$K$7,2,FALSE)*M433))</f>
        <v>13.085084100000003</v>
      </c>
      <c r="X433" s="178">
        <f>IF(U433=0,0,-U433-((1-VLOOKUP(R433,'In-NonTI'!$J$4:$K$7,2,FALSE))*M433))</f>
        <v>-14.09675076666667</v>
      </c>
      <c r="Y433" s="6" t="str">
        <f>VLOOKUP(R433,'In-NonTI'!$B$4:$F$7,5,FALSE)</f>
        <v>VIC1-NSW1</v>
      </c>
      <c r="Z433" s="6" t="str">
        <f>IF(SUMIFS(U:U,Q:Q,Q433,Y:Y,Y433)&lt;=0,VLOOKUP(R433,'In-NonTI'!$B$4:$H$7,6,FALSE),VLOOKUP(R433,'In-NonTI'!$B$4:$H$7,7,FALSE))</f>
        <v>NSW-VIC</v>
      </c>
    </row>
    <row r="434" spans="2:26">
      <c r="B434" s="1">
        <v>46261.5</v>
      </c>
      <c r="C434">
        <v>144</v>
      </c>
      <c r="D434" t="s">
        <v>52</v>
      </c>
      <c r="E434">
        <v>600</v>
      </c>
      <c r="G434" s="1">
        <v>46261.375</v>
      </c>
      <c r="H434">
        <v>108</v>
      </c>
      <c r="I434" t="s">
        <v>54</v>
      </c>
      <c r="J434">
        <v>-98.3</v>
      </c>
      <c r="K434">
        <v>294.57</v>
      </c>
      <c r="L434">
        <v>15.63</v>
      </c>
      <c r="M434" s="183">
        <f t="shared" si="12"/>
        <v>1.3025</v>
      </c>
      <c r="O434">
        <v>11658</v>
      </c>
      <c r="P434" s="5">
        <v>46261</v>
      </c>
      <c r="Q434">
        <v>108</v>
      </c>
      <c r="R434" t="s">
        <v>54</v>
      </c>
      <c r="S434">
        <v>0</v>
      </c>
      <c r="T434">
        <v>47.228916900000002</v>
      </c>
      <c r="U434" s="183">
        <f t="shared" si="13"/>
        <v>-47.228916900000002</v>
      </c>
      <c r="V434" s="6" t="str">
        <f>VLOOKUP(R434,'In-NonTI'!B:C,2,FALSE)</f>
        <v>VIC1</v>
      </c>
      <c r="W434" s="177">
        <f>IF(U434=0,0,U434-(VLOOKUP(R434,'In-NonTI'!$J$4:$K$7,2,FALSE)*M434))</f>
        <v>-47.841091900000002</v>
      </c>
      <c r="X434" s="178">
        <f>IF(U434=0,0,-U434-((1-VLOOKUP(R434,'In-NonTI'!$J$4:$K$7,2,FALSE))*M434))</f>
        <v>46.5385919</v>
      </c>
      <c r="Y434" s="6" t="str">
        <f>VLOOKUP(R434,'In-NonTI'!$B$4:$F$7,5,FALSE)</f>
        <v>V-SA</v>
      </c>
      <c r="Z434" s="6" t="str">
        <f>IF(SUMIFS(U:U,Q:Q,Q434,Y:Y,Y434)&lt;=0,VLOOKUP(R434,'In-NonTI'!$B$4:$H$7,6,FALSE),VLOOKUP(R434,'In-NonTI'!$B$4:$H$7,7,FALSE))</f>
        <v>VIC-SA</v>
      </c>
    </row>
    <row r="435" spans="2:26">
      <c r="B435" s="1">
        <v>46261.5</v>
      </c>
      <c r="C435">
        <v>144</v>
      </c>
      <c r="D435" t="s">
        <v>51</v>
      </c>
      <c r="E435">
        <v>0</v>
      </c>
      <c r="G435" s="1">
        <v>46261.375</v>
      </c>
      <c r="H435">
        <v>108</v>
      </c>
      <c r="I435" t="s">
        <v>50</v>
      </c>
      <c r="J435">
        <v>0.3</v>
      </c>
      <c r="K435">
        <v>50.05</v>
      </c>
      <c r="L435">
        <v>2.5299999999999998</v>
      </c>
      <c r="M435" s="183">
        <f t="shared" si="12"/>
        <v>0.21083333333333332</v>
      </c>
      <c r="O435">
        <v>11658</v>
      </c>
      <c r="P435" s="5">
        <v>46261</v>
      </c>
      <c r="Q435">
        <v>108</v>
      </c>
      <c r="R435" t="s">
        <v>50</v>
      </c>
      <c r="S435">
        <v>0</v>
      </c>
      <c r="T435">
        <v>3.8339731000000001</v>
      </c>
      <c r="U435" s="183">
        <f t="shared" si="13"/>
        <v>-3.8339731000000001</v>
      </c>
      <c r="V435" s="6" t="str">
        <f>VLOOKUP(R435,'In-NonTI'!B:C,2,FALSE)</f>
        <v>VIC1</v>
      </c>
      <c r="W435" s="177">
        <f>IF(U435=0,0,U435-(VLOOKUP(R435,'In-NonTI'!$J$4:$K$7,2,FALSE)*M435))</f>
        <v>-4.0216147666666666</v>
      </c>
      <c r="X435" s="178">
        <f>IF(U435=0,0,-U435-((1-VLOOKUP(R435,'In-NonTI'!$J$4:$K$7,2,FALSE))*M435))</f>
        <v>3.8107814333333336</v>
      </c>
      <c r="Y435" s="6" t="str">
        <f>VLOOKUP(R435,'In-NonTI'!$B$4:$F$7,5,FALSE)</f>
        <v>V-SA</v>
      </c>
      <c r="Z435" s="6" t="str">
        <f>IF(SUMIFS(U:U,Q:Q,Q435,Y:Y,Y435)&lt;=0,VLOOKUP(R435,'In-NonTI'!$B$4:$H$7,6,FALSE),VLOOKUP(R435,'In-NonTI'!$B$4:$H$7,7,FALSE))</f>
        <v>VIC-SA</v>
      </c>
    </row>
    <row r="436" spans="2:26">
      <c r="B436" s="1">
        <v>46261.503472222219</v>
      </c>
      <c r="C436">
        <v>145</v>
      </c>
      <c r="D436" t="s">
        <v>58</v>
      </c>
      <c r="E436">
        <v>50.1</v>
      </c>
      <c r="G436" s="1">
        <v>46261.378472222219</v>
      </c>
      <c r="H436">
        <v>109</v>
      </c>
      <c r="I436" t="s">
        <v>57</v>
      </c>
      <c r="J436">
        <v>61.87</v>
      </c>
      <c r="K436">
        <v>150</v>
      </c>
      <c r="L436">
        <v>25.99</v>
      </c>
      <c r="M436" s="183">
        <f t="shared" si="12"/>
        <v>2.1658333333333331</v>
      </c>
      <c r="O436">
        <v>11658</v>
      </c>
      <c r="P436" s="5">
        <v>46261</v>
      </c>
      <c r="Q436">
        <v>109</v>
      </c>
      <c r="R436" t="s">
        <v>57</v>
      </c>
      <c r="S436">
        <v>0</v>
      </c>
      <c r="T436">
        <v>6.4645630000000001</v>
      </c>
      <c r="U436" s="183">
        <f t="shared" si="13"/>
        <v>-6.4645630000000001</v>
      </c>
      <c r="V436" s="6" t="str">
        <f>VLOOKUP(R436,'In-NonTI'!B:C,2,FALSE)</f>
        <v>NSW1</v>
      </c>
      <c r="W436" s="177">
        <f>IF(U436=0,0,U436-(VLOOKUP(R436,'In-NonTI'!$J$4:$K$7,2,FALSE)*M436))</f>
        <v>-7.4391879999999997</v>
      </c>
      <c r="X436" s="178">
        <f>IF(U436=0,0,-U436-((1-VLOOKUP(R436,'In-NonTI'!$J$4:$K$7,2,FALSE))*M436))</f>
        <v>5.2733546666666671</v>
      </c>
      <c r="Y436" s="6" t="str">
        <f>VLOOKUP(R436,'In-NonTI'!$B$4:$F$7,5,FALSE)</f>
        <v>NSW1-SA1</v>
      </c>
      <c r="Z436" s="6" t="str">
        <f>IF(SUMIFS(U:U,Q:Q,Q436,Y:Y,Y436)&lt;=0,VLOOKUP(R436,'In-NonTI'!$B$4:$H$7,6,FALSE),VLOOKUP(R436,'In-NonTI'!$B$4:$H$7,7,FALSE))</f>
        <v>NSW-SA</v>
      </c>
    </row>
    <row r="437" spans="2:26">
      <c r="B437" s="1">
        <v>46261.503472222219</v>
      </c>
      <c r="C437">
        <v>145</v>
      </c>
      <c r="D437" t="s">
        <v>52</v>
      </c>
      <c r="E437">
        <v>600</v>
      </c>
      <c r="G437" s="1">
        <v>46261.378472222219</v>
      </c>
      <c r="H437">
        <v>109</v>
      </c>
      <c r="I437" t="s">
        <v>60</v>
      </c>
      <c r="J437">
        <v>-242</v>
      </c>
      <c r="K437">
        <v>-273.18</v>
      </c>
      <c r="L437">
        <v>14.49</v>
      </c>
      <c r="M437" s="183">
        <f t="shared" si="12"/>
        <v>1.2075</v>
      </c>
      <c r="O437">
        <v>11658</v>
      </c>
      <c r="P437" s="5">
        <v>46261</v>
      </c>
      <c r="Q437">
        <v>109</v>
      </c>
      <c r="R437" t="s">
        <v>60</v>
      </c>
      <c r="S437">
        <v>39.335260699999999</v>
      </c>
      <c r="T437">
        <v>29.739964799999999</v>
      </c>
      <c r="U437" s="183">
        <f t="shared" si="13"/>
        <v>9.5952959</v>
      </c>
      <c r="V437" s="6" t="str">
        <f>VLOOKUP(R437,'In-NonTI'!B:C,2,FALSE)</f>
        <v>VIC1</v>
      </c>
      <c r="W437" s="177">
        <f>IF(U437=0,0,U437-(VLOOKUP(R437,'In-NonTI'!$J$4:$K$7,2,FALSE)*M437))</f>
        <v>8.8707958999999992</v>
      </c>
      <c r="X437" s="178">
        <f>IF(U437=0,0,-U437-((1-VLOOKUP(R437,'In-NonTI'!$J$4:$K$7,2,FALSE))*M437))</f>
        <v>-10.078295900000001</v>
      </c>
      <c r="Y437" s="6" t="str">
        <f>VLOOKUP(R437,'In-NonTI'!$B$4:$F$7,5,FALSE)</f>
        <v>VIC1-NSW1</v>
      </c>
      <c r="Z437" s="6" t="str">
        <f>IF(SUMIFS(U:U,Q:Q,Q437,Y:Y,Y437)&lt;=0,VLOOKUP(R437,'In-NonTI'!$B$4:$H$7,6,FALSE),VLOOKUP(R437,'In-NonTI'!$B$4:$H$7,7,FALSE))</f>
        <v>NSW-VIC</v>
      </c>
    </row>
    <row r="438" spans="2:26">
      <c r="B438" s="1">
        <v>46261.503472222219</v>
      </c>
      <c r="C438">
        <v>145</v>
      </c>
      <c r="D438" t="s">
        <v>51</v>
      </c>
      <c r="E438">
        <v>0.02</v>
      </c>
      <c r="G438" s="1">
        <v>46261.378472222219</v>
      </c>
      <c r="H438">
        <v>109</v>
      </c>
      <c r="I438" t="s">
        <v>54</v>
      </c>
      <c r="J438">
        <v>-185.36</v>
      </c>
      <c r="K438">
        <v>181.56</v>
      </c>
      <c r="L438">
        <v>7.17</v>
      </c>
      <c r="M438" s="183">
        <f t="shared" si="12"/>
        <v>0.59750000000000003</v>
      </c>
      <c r="O438">
        <v>11658</v>
      </c>
      <c r="P438" s="5">
        <v>46261</v>
      </c>
      <c r="Q438">
        <v>109</v>
      </c>
      <c r="R438" t="s">
        <v>54</v>
      </c>
      <c r="S438">
        <v>2.2000000000000001E-6</v>
      </c>
      <c r="T438">
        <v>43.492008800000001</v>
      </c>
      <c r="U438" s="183">
        <f t="shared" si="13"/>
        <v>-43.492006600000003</v>
      </c>
      <c r="V438" s="6" t="str">
        <f>VLOOKUP(R438,'In-NonTI'!B:C,2,FALSE)</f>
        <v>VIC1</v>
      </c>
      <c r="W438" s="177">
        <f>IF(U438=0,0,U438-(VLOOKUP(R438,'In-NonTI'!$J$4:$K$7,2,FALSE)*M438))</f>
        <v>-43.772831600000004</v>
      </c>
      <c r="X438" s="178">
        <f>IF(U438=0,0,-U438-((1-VLOOKUP(R438,'In-NonTI'!$J$4:$K$7,2,FALSE))*M438))</f>
        <v>43.175331600000007</v>
      </c>
      <c r="Y438" s="6" t="str">
        <f>VLOOKUP(R438,'In-NonTI'!$B$4:$F$7,5,FALSE)</f>
        <v>V-SA</v>
      </c>
      <c r="Z438" s="6" t="str">
        <f>IF(SUMIFS(U:U,Q:Q,Q438,Y:Y,Y438)&lt;=0,VLOOKUP(R438,'In-NonTI'!$B$4:$H$7,6,FALSE),VLOOKUP(R438,'In-NonTI'!$B$4:$H$7,7,FALSE))</f>
        <v>VIC-SA</v>
      </c>
    </row>
    <row r="439" spans="2:26">
      <c r="B439" s="1">
        <v>46261.506944444445</v>
      </c>
      <c r="C439">
        <v>146</v>
      </c>
      <c r="D439" t="s">
        <v>58</v>
      </c>
      <c r="E439">
        <v>50.1</v>
      </c>
      <c r="G439" s="1">
        <v>46261.378472222219</v>
      </c>
      <c r="H439">
        <v>109</v>
      </c>
      <c r="I439" t="s">
        <v>50</v>
      </c>
      <c r="J439">
        <v>0.6</v>
      </c>
      <c r="K439">
        <v>80.599999999999994</v>
      </c>
      <c r="L439">
        <v>7.73</v>
      </c>
      <c r="M439" s="183">
        <f t="shared" si="12"/>
        <v>0.64416666666666667</v>
      </c>
      <c r="O439">
        <v>11658</v>
      </c>
      <c r="P439" s="5">
        <v>46261</v>
      </c>
      <c r="Q439">
        <v>109</v>
      </c>
      <c r="R439" t="s">
        <v>50</v>
      </c>
      <c r="S439">
        <v>0</v>
      </c>
      <c r="T439">
        <v>3.8316333</v>
      </c>
      <c r="U439" s="183">
        <f t="shared" si="13"/>
        <v>-3.8316333</v>
      </c>
      <c r="V439" s="6" t="str">
        <f>VLOOKUP(R439,'In-NonTI'!B:C,2,FALSE)</f>
        <v>VIC1</v>
      </c>
      <c r="W439" s="177">
        <f>IF(U439=0,0,U439-(VLOOKUP(R439,'In-NonTI'!$J$4:$K$7,2,FALSE)*M439))</f>
        <v>-4.4049416333333333</v>
      </c>
      <c r="X439" s="178">
        <f>IF(U439=0,0,-U439-((1-VLOOKUP(R439,'In-NonTI'!$J$4:$K$7,2,FALSE))*M439))</f>
        <v>3.7607749666666668</v>
      </c>
      <c r="Y439" s="6" t="str">
        <f>VLOOKUP(R439,'In-NonTI'!$B$4:$F$7,5,FALSE)</f>
        <v>V-SA</v>
      </c>
      <c r="Z439" s="6" t="str">
        <f>IF(SUMIFS(U:U,Q:Q,Q439,Y:Y,Y439)&lt;=0,VLOOKUP(R439,'In-NonTI'!$B$4:$H$7,6,FALSE),VLOOKUP(R439,'In-NonTI'!$B$4:$H$7,7,FALSE))</f>
        <v>VIC-SA</v>
      </c>
    </row>
    <row r="440" spans="2:26">
      <c r="B440" s="1">
        <v>46261.506944444445</v>
      </c>
      <c r="C440">
        <v>146</v>
      </c>
      <c r="D440" t="s">
        <v>52</v>
      </c>
      <c r="E440">
        <v>370</v>
      </c>
      <c r="G440" s="1">
        <v>46261.381944444445</v>
      </c>
      <c r="H440">
        <v>110</v>
      </c>
      <c r="I440" t="s">
        <v>57</v>
      </c>
      <c r="J440">
        <v>85.28</v>
      </c>
      <c r="K440">
        <v>133.62</v>
      </c>
      <c r="L440">
        <v>22.8</v>
      </c>
      <c r="M440" s="183">
        <f t="shared" si="12"/>
        <v>1.9000000000000001</v>
      </c>
      <c r="O440">
        <v>11658</v>
      </c>
      <c r="P440" s="5">
        <v>46261</v>
      </c>
      <c r="Q440">
        <v>110</v>
      </c>
      <c r="R440" t="s">
        <v>57</v>
      </c>
      <c r="S440">
        <v>0</v>
      </c>
      <c r="T440">
        <v>6.9121832000000003</v>
      </c>
      <c r="U440" s="183">
        <f t="shared" si="13"/>
        <v>-6.9121832000000003</v>
      </c>
      <c r="V440" s="6" t="str">
        <f>VLOOKUP(R440,'In-NonTI'!B:C,2,FALSE)</f>
        <v>NSW1</v>
      </c>
      <c r="W440" s="177">
        <f>IF(U440=0,0,U440-(VLOOKUP(R440,'In-NonTI'!$J$4:$K$7,2,FALSE)*M440))</f>
        <v>-7.7671832000000007</v>
      </c>
      <c r="X440" s="178">
        <f>IF(U440=0,0,-U440-((1-VLOOKUP(R440,'In-NonTI'!$J$4:$K$7,2,FALSE))*M440))</f>
        <v>5.8671832000000004</v>
      </c>
      <c r="Y440" s="6" t="str">
        <f>VLOOKUP(R440,'In-NonTI'!$B$4:$F$7,5,FALSE)</f>
        <v>NSW1-SA1</v>
      </c>
      <c r="Z440" s="6" t="str">
        <f>IF(SUMIFS(U:U,Q:Q,Q440,Y:Y,Y440)&lt;=0,VLOOKUP(R440,'In-NonTI'!$B$4:$H$7,6,FALSE),VLOOKUP(R440,'In-NonTI'!$B$4:$H$7,7,FALSE))</f>
        <v>NSW-SA</v>
      </c>
    </row>
    <row r="441" spans="2:26">
      <c r="B441" s="1">
        <v>46261.506944444445</v>
      </c>
      <c r="C441">
        <v>146</v>
      </c>
      <c r="D441" t="s">
        <v>51</v>
      </c>
      <c r="E441">
        <v>5.08</v>
      </c>
      <c r="G441" s="1">
        <v>46261.381944444445</v>
      </c>
      <c r="H441">
        <v>110</v>
      </c>
      <c r="I441" t="s">
        <v>60</v>
      </c>
      <c r="J441">
        <v>-170.11</v>
      </c>
      <c r="K441">
        <v>-209.23</v>
      </c>
      <c r="L441">
        <v>10.11</v>
      </c>
      <c r="M441" s="183">
        <f t="shared" si="12"/>
        <v>0.84249999999999992</v>
      </c>
      <c r="O441">
        <v>11658</v>
      </c>
      <c r="P441" s="5">
        <v>46261</v>
      </c>
      <c r="Q441">
        <v>110</v>
      </c>
      <c r="R441" t="s">
        <v>60</v>
      </c>
      <c r="S441">
        <v>39.590906400000001</v>
      </c>
      <c r="T441">
        <v>27.017269500000001</v>
      </c>
      <c r="U441" s="183">
        <f t="shared" si="13"/>
        <v>12.5736369</v>
      </c>
      <c r="V441" s="6" t="str">
        <f>VLOOKUP(R441,'In-NonTI'!B:C,2,FALSE)</f>
        <v>VIC1</v>
      </c>
      <c r="W441" s="177">
        <f>IF(U441=0,0,U441-(VLOOKUP(R441,'In-NonTI'!$J$4:$K$7,2,FALSE)*M441))</f>
        <v>12.068136900000001</v>
      </c>
      <c r="X441" s="178">
        <f>IF(U441=0,0,-U441-((1-VLOOKUP(R441,'In-NonTI'!$J$4:$K$7,2,FALSE))*M441))</f>
        <v>-12.9106369</v>
      </c>
      <c r="Y441" s="6" t="str">
        <f>VLOOKUP(R441,'In-NonTI'!$B$4:$F$7,5,FALSE)</f>
        <v>VIC1-NSW1</v>
      </c>
      <c r="Z441" s="6" t="str">
        <f>IF(SUMIFS(U:U,Q:Q,Q441,Y:Y,Y441)&lt;=0,VLOOKUP(R441,'In-NonTI'!$B$4:$H$7,6,FALSE),VLOOKUP(R441,'In-NonTI'!$B$4:$H$7,7,FALSE))</f>
        <v>NSW-VIC</v>
      </c>
    </row>
    <row r="442" spans="2:26">
      <c r="B442" s="1">
        <v>46261.510416666664</v>
      </c>
      <c r="C442">
        <v>147</v>
      </c>
      <c r="D442" t="s">
        <v>58</v>
      </c>
      <c r="E442">
        <v>50.1</v>
      </c>
      <c r="G442" s="1">
        <v>46261.381944444445</v>
      </c>
      <c r="H442">
        <v>110</v>
      </c>
      <c r="I442" t="s">
        <v>54</v>
      </c>
      <c r="J442">
        <v>-180.9</v>
      </c>
      <c r="K442">
        <v>340.82</v>
      </c>
      <c r="L442">
        <v>20.36</v>
      </c>
      <c r="M442" s="183">
        <f t="shared" si="12"/>
        <v>1.6966666666666665</v>
      </c>
      <c r="O442">
        <v>11658</v>
      </c>
      <c r="P442" s="5">
        <v>46261</v>
      </c>
      <c r="Q442">
        <v>110</v>
      </c>
      <c r="R442" t="s">
        <v>54</v>
      </c>
      <c r="S442">
        <v>0.36643769999999998</v>
      </c>
      <c r="T442">
        <v>40.888721400000001</v>
      </c>
      <c r="U442" s="183">
        <f t="shared" si="13"/>
        <v>-40.522283700000003</v>
      </c>
      <c r="V442" s="6" t="str">
        <f>VLOOKUP(R442,'In-NonTI'!B:C,2,FALSE)</f>
        <v>VIC1</v>
      </c>
      <c r="W442" s="177">
        <f>IF(U442=0,0,U442-(VLOOKUP(R442,'In-NonTI'!$J$4:$K$7,2,FALSE)*M442))</f>
        <v>-41.319717033333333</v>
      </c>
      <c r="X442" s="178">
        <f>IF(U442=0,0,-U442-((1-VLOOKUP(R442,'In-NonTI'!$J$4:$K$7,2,FALSE))*M442))</f>
        <v>39.623050366666668</v>
      </c>
      <c r="Y442" s="6" t="str">
        <f>VLOOKUP(R442,'In-NonTI'!$B$4:$F$7,5,FALSE)</f>
        <v>V-SA</v>
      </c>
      <c r="Z442" s="6" t="str">
        <f>IF(SUMIFS(U:U,Q:Q,Q442,Y:Y,Y442)&lt;=0,VLOOKUP(R442,'In-NonTI'!$B$4:$H$7,6,FALSE),VLOOKUP(R442,'In-NonTI'!$B$4:$H$7,7,FALSE))</f>
        <v>VIC-SA</v>
      </c>
    </row>
    <row r="443" spans="2:26">
      <c r="B443" s="1">
        <v>46261.510416666664</v>
      </c>
      <c r="C443">
        <v>147</v>
      </c>
      <c r="D443" t="s">
        <v>52</v>
      </c>
      <c r="E443">
        <v>300.75</v>
      </c>
      <c r="G443" s="1">
        <v>46261.381944444445</v>
      </c>
      <c r="H443">
        <v>110</v>
      </c>
      <c r="I443" t="s">
        <v>50</v>
      </c>
      <c r="J443">
        <v>0</v>
      </c>
      <c r="K443">
        <v>80</v>
      </c>
      <c r="L443">
        <v>7.61</v>
      </c>
      <c r="M443" s="183">
        <f t="shared" si="12"/>
        <v>0.63416666666666666</v>
      </c>
      <c r="O443">
        <v>11658</v>
      </c>
      <c r="P443" s="5">
        <v>46261</v>
      </c>
      <c r="Q443">
        <v>110</v>
      </c>
      <c r="R443" t="s">
        <v>50</v>
      </c>
      <c r="S443">
        <v>0</v>
      </c>
      <c r="T443">
        <v>3.8284012000000001</v>
      </c>
      <c r="U443" s="183">
        <f t="shared" si="13"/>
        <v>-3.8284012000000001</v>
      </c>
      <c r="V443" s="6" t="str">
        <f>VLOOKUP(R443,'In-NonTI'!B:C,2,FALSE)</f>
        <v>VIC1</v>
      </c>
      <c r="W443" s="177">
        <f>IF(U443=0,0,U443-(VLOOKUP(R443,'In-NonTI'!$J$4:$K$7,2,FALSE)*M443))</f>
        <v>-4.3928095333333337</v>
      </c>
      <c r="X443" s="178">
        <f>IF(U443=0,0,-U443-((1-VLOOKUP(R443,'In-NonTI'!$J$4:$K$7,2,FALSE))*M443))</f>
        <v>3.7586428666666669</v>
      </c>
      <c r="Y443" s="6" t="str">
        <f>VLOOKUP(R443,'In-NonTI'!$B$4:$F$7,5,FALSE)</f>
        <v>V-SA</v>
      </c>
      <c r="Z443" s="6" t="str">
        <f>IF(SUMIFS(U:U,Q:Q,Q443,Y:Y,Y443)&lt;=0,VLOOKUP(R443,'In-NonTI'!$B$4:$H$7,6,FALSE),VLOOKUP(R443,'In-NonTI'!$B$4:$H$7,7,FALSE))</f>
        <v>VIC-SA</v>
      </c>
    </row>
    <row r="444" spans="2:26">
      <c r="B444" s="1">
        <v>46261.510416666664</v>
      </c>
      <c r="C444">
        <v>147</v>
      </c>
      <c r="D444" t="s">
        <v>51</v>
      </c>
      <c r="E444">
        <v>0</v>
      </c>
      <c r="G444" s="1">
        <v>46261.385416666664</v>
      </c>
      <c r="H444">
        <v>111</v>
      </c>
      <c r="I444" t="s">
        <v>57</v>
      </c>
      <c r="J444">
        <v>73.39</v>
      </c>
      <c r="K444">
        <v>143.52000000000001</v>
      </c>
      <c r="L444">
        <v>24.54</v>
      </c>
      <c r="M444" s="183">
        <f t="shared" si="12"/>
        <v>2.0449999999999999</v>
      </c>
      <c r="O444">
        <v>11658</v>
      </c>
      <c r="P444" s="5">
        <v>46261</v>
      </c>
      <c r="Q444">
        <v>111</v>
      </c>
      <c r="R444" t="s">
        <v>57</v>
      </c>
      <c r="S444">
        <v>0</v>
      </c>
      <c r="T444">
        <v>7.5454223999999996</v>
      </c>
      <c r="U444" s="183">
        <f t="shared" si="13"/>
        <v>-7.5454223999999996</v>
      </c>
      <c r="V444" s="6" t="str">
        <f>VLOOKUP(R444,'In-NonTI'!B:C,2,FALSE)</f>
        <v>NSW1</v>
      </c>
      <c r="W444" s="177">
        <f>IF(U444=0,0,U444-(VLOOKUP(R444,'In-NonTI'!$J$4:$K$7,2,FALSE)*M444))</f>
        <v>-8.465672399999999</v>
      </c>
      <c r="X444" s="178">
        <f>IF(U444=0,0,-U444-((1-VLOOKUP(R444,'In-NonTI'!$J$4:$K$7,2,FALSE))*M444))</f>
        <v>6.4206723999999991</v>
      </c>
      <c r="Y444" s="6" t="str">
        <f>VLOOKUP(R444,'In-NonTI'!$B$4:$F$7,5,FALSE)</f>
        <v>NSW1-SA1</v>
      </c>
      <c r="Z444" s="6" t="str">
        <f>IF(SUMIFS(U:U,Q:Q,Q444,Y:Y,Y444)&lt;=0,VLOOKUP(R444,'In-NonTI'!$B$4:$H$7,6,FALSE),VLOOKUP(R444,'In-NonTI'!$B$4:$H$7,7,FALSE))</f>
        <v>NSW-SA</v>
      </c>
    </row>
    <row r="445" spans="2:26">
      <c r="B445" s="1">
        <v>46261.513888888891</v>
      </c>
      <c r="C445">
        <v>148</v>
      </c>
      <c r="D445" t="s">
        <v>58</v>
      </c>
      <c r="E445">
        <v>50.1</v>
      </c>
      <c r="G445" s="1">
        <v>46261.385416666664</v>
      </c>
      <c r="H445">
        <v>111</v>
      </c>
      <c r="I445" t="s">
        <v>60</v>
      </c>
      <c r="J445">
        <v>-198.93</v>
      </c>
      <c r="K445">
        <v>-217.77</v>
      </c>
      <c r="L445">
        <v>10.54</v>
      </c>
      <c r="M445" s="183">
        <f t="shared" si="12"/>
        <v>0.8783333333333333</v>
      </c>
      <c r="O445">
        <v>11658</v>
      </c>
      <c r="P445" s="5">
        <v>46261</v>
      </c>
      <c r="Q445">
        <v>111</v>
      </c>
      <c r="R445" t="s">
        <v>60</v>
      </c>
      <c r="S445">
        <v>38.937703800000001</v>
      </c>
      <c r="T445">
        <v>29.076016899999999</v>
      </c>
      <c r="U445" s="183">
        <f t="shared" si="13"/>
        <v>9.8616869000000023</v>
      </c>
      <c r="V445" s="6" t="str">
        <f>VLOOKUP(R445,'In-NonTI'!B:C,2,FALSE)</f>
        <v>VIC1</v>
      </c>
      <c r="W445" s="177">
        <f>IF(U445=0,0,U445-(VLOOKUP(R445,'In-NonTI'!$J$4:$K$7,2,FALSE)*M445))</f>
        <v>9.334686900000003</v>
      </c>
      <c r="X445" s="178">
        <f>IF(U445=0,0,-U445-((1-VLOOKUP(R445,'In-NonTI'!$J$4:$K$7,2,FALSE))*M445))</f>
        <v>-10.213020233333335</v>
      </c>
      <c r="Y445" s="6" t="str">
        <f>VLOOKUP(R445,'In-NonTI'!$B$4:$F$7,5,FALSE)</f>
        <v>VIC1-NSW1</v>
      </c>
      <c r="Z445" s="6" t="str">
        <f>IF(SUMIFS(U:U,Q:Q,Q445,Y:Y,Y445)&lt;=0,VLOOKUP(R445,'In-NonTI'!$B$4:$H$7,6,FALSE),VLOOKUP(R445,'In-NonTI'!$B$4:$H$7,7,FALSE))</f>
        <v>NSW-VIC</v>
      </c>
    </row>
    <row r="446" spans="2:26">
      <c r="B446" s="1">
        <v>46261.513888888891</v>
      </c>
      <c r="C446">
        <v>148</v>
      </c>
      <c r="D446" t="s">
        <v>52</v>
      </c>
      <c r="E446">
        <v>300.75</v>
      </c>
      <c r="G446" s="1">
        <v>46261.385416666664</v>
      </c>
      <c r="H446">
        <v>111</v>
      </c>
      <c r="I446" t="s">
        <v>54</v>
      </c>
      <c r="J446">
        <v>-170.85</v>
      </c>
      <c r="K446">
        <v>327.24</v>
      </c>
      <c r="L446">
        <v>19.21</v>
      </c>
      <c r="M446" s="183">
        <f t="shared" si="12"/>
        <v>1.6008333333333333</v>
      </c>
      <c r="O446">
        <v>11658</v>
      </c>
      <c r="P446" s="5">
        <v>46261</v>
      </c>
      <c r="Q446">
        <v>111</v>
      </c>
      <c r="R446" t="s">
        <v>54</v>
      </c>
      <c r="S446">
        <v>0.2472453</v>
      </c>
      <c r="T446">
        <v>42.139914300000001</v>
      </c>
      <c r="U446" s="183">
        <f t="shared" si="13"/>
        <v>-41.892668999999998</v>
      </c>
      <c r="V446" s="6" t="str">
        <f>VLOOKUP(R446,'In-NonTI'!B:C,2,FALSE)</f>
        <v>VIC1</v>
      </c>
      <c r="W446" s="177">
        <f>IF(U446=0,0,U446-(VLOOKUP(R446,'In-NonTI'!$J$4:$K$7,2,FALSE)*M446))</f>
        <v>-42.645060666666666</v>
      </c>
      <c r="X446" s="178">
        <f>IF(U446=0,0,-U446-((1-VLOOKUP(R446,'In-NonTI'!$J$4:$K$7,2,FALSE))*M446))</f>
        <v>41.044227333333332</v>
      </c>
      <c r="Y446" s="6" t="str">
        <f>VLOOKUP(R446,'In-NonTI'!$B$4:$F$7,5,FALSE)</f>
        <v>V-SA</v>
      </c>
      <c r="Z446" s="6" t="str">
        <f>IF(SUMIFS(U:U,Q:Q,Q446,Y:Y,Y446)&lt;=0,VLOOKUP(R446,'In-NonTI'!$B$4:$H$7,6,FALSE),VLOOKUP(R446,'In-NonTI'!$B$4:$H$7,7,FALSE))</f>
        <v>VIC-SA</v>
      </c>
    </row>
    <row r="447" spans="2:26">
      <c r="B447" s="1">
        <v>46261.513888888891</v>
      </c>
      <c r="C447">
        <v>148</v>
      </c>
      <c r="D447" t="s">
        <v>51</v>
      </c>
      <c r="E447">
        <v>0</v>
      </c>
      <c r="G447" s="1">
        <v>46261.385416666664</v>
      </c>
      <c r="H447">
        <v>111</v>
      </c>
      <c r="I447" t="s">
        <v>50</v>
      </c>
      <c r="J447">
        <v>0.3</v>
      </c>
      <c r="K447">
        <v>80.3</v>
      </c>
      <c r="L447">
        <v>7.67</v>
      </c>
      <c r="M447" s="183">
        <f t="shared" si="12"/>
        <v>0.63916666666666666</v>
      </c>
      <c r="O447">
        <v>11658</v>
      </c>
      <c r="P447" s="5">
        <v>46261</v>
      </c>
      <c r="Q447">
        <v>111</v>
      </c>
      <c r="R447" t="s">
        <v>50</v>
      </c>
      <c r="S447">
        <v>0</v>
      </c>
      <c r="T447">
        <v>3.8294982000000002</v>
      </c>
      <c r="U447" s="183">
        <f t="shared" si="13"/>
        <v>-3.8294982000000002</v>
      </c>
      <c r="V447" s="6" t="str">
        <f>VLOOKUP(R447,'In-NonTI'!B:C,2,FALSE)</f>
        <v>VIC1</v>
      </c>
      <c r="W447" s="177">
        <f>IF(U447=0,0,U447-(VLOOKUP(R447,'In-NonTI'!$J$4:$K$7,2,FALSE)*M447))</f>
        <v>-4.3983565333333337</v>
      </c>
      <c r="X447" s="178">
        <f>IF(U447=0,0,-U447-((1-VLOOKUP(R447,'In-NonTI'!$J$4:$K$7,2,FALSE))*M447))</f>
        <v>3.759189866666667</v>
      </c>
      <c r="Y447" s="6" t="str">
        <f>VLOOKUP(R447,'In-NonTI'!$B$4:$F$7,5,FALSE)</f>
        <v>V-SA</v>
      </c>
      <c r="Z447" s="6" t="str">
        <f>IF(SUMIFS(U:U,Q:Q,Q447,Y:Y,Y447)&lt;=0,VLOOKUP(R447,'In-NonTI'!$B$4:$H$7,6,FALSE),VLOOKUP(R447,'In-NonTI'!$B$4:$H$7,7,FALSE))</f>
        <v>VIC-SA</v>
      </c>
    </row>
    <row r="448" spans="2:26">
      <c r="B448" s="1">
        <v>46261.517361111109</v>
      </c>
      <c r="C448">
        <v>149</v>
      </c>
      <c r="D448" t="s">
        <v>58</v>
      </c>
      <c r="E448">
        <v>50.1</v>
      </c>
      <c r="G448" s="1">
        <v>46261.388888888891</v>
      </c>
      <c r="H448">
        <v>112</v>
      </c>
      <c r="I448" t="s">
        <v>57</v>
      </c>
      <c r="J448">
        <v>96.43</v>
      </c>
      <c r="K448">
        <v>136.16999999999999</v>
      </c>
      <c r="L448">
        <v>22.64</v>
      </c>
      <c r="M448" s="183">
        <f t="shared" si="12"/>
        <v>1.8866666666666667</v>
      </c>
      <c r="O448">
        <v>11658</v>
      </c>
      <c r="P448" s="5">
        <v>46261</v>
      </c>
      <c r="Q448">
        <v>112</v>
      </c>
      <c r="R448" t="s">
        <v>57</v>
      </c>
      <c r="S448">
        <v>0</v>
      </c>
      <c r="T448">
        <v>9.2431152000000001</v>
      </c>
      <c r="U448" s="183">
        <f t="shared" si="13"/>
        <v>-9.2431152000000001</v>
      </c>
      <c r="V448" s="6" t="str">
        <f>VLOOKUP(R448,'In-NonTI'!B:C,2,FALSE)</f>
        <v>NSW1</v>
      </c>
      <c r="W448" s="177">
        <f>IF(U448=0,0,U448-(VLOOKUP(R448,'In-NonTI'!$J$4:$K$7,2,FALSE)*M448))</f>
        <v>-10.0921152</v>
      </c>
      <c r="X448" s="178">
        <f>IF(U448=0,0,-U448-((1-VLOOKUP(R448,'In-NonTI'!$J$4:$K$7,2,FALSE))*M448))</f>
        <v>8.2054485333333336</v>
      </c>
      <c r="Y448" s="6" t="str">
        <f>VLOOKUP(R448,'In-NonTI'!$B$4:$F$7,5,FALSE)</f>
        <v>NSW1-SA1</v>
      </c>
      <c r="Z448" s="6" t="str">
        <f>IF(SUMIFS(U:U,Q:Q,Q448,Y:Y,Y448)&lt;=0,VLOOKUP(R448,'In-NonTI'!$B$4:$H$7,6,FALSE),VLOOKUP(R448,'In-NonTI'!$B$4:$H$7,7,FALSE))</f>
        <v>NSW-SA</v>
      </c>
    </row>
    <row r="449" spans="2:26">
      <c r="B449" s="1">
        <v>46261.517361111109</v>
      </c>
      <c r="C449">
        <v>149</v>
      </c>
      <c r="D449" t="s">
        <v>52</v>
      </c>
      <c r="E449">
        <v>300.75</v>
      </c>
      <c r="G449" s="1">
        <v>46261.388888888891</v>
      </c>
      <c r="H449">
        <v>112</v>
      </c>
      <c r="I449" t="s">
        <v>60</v>
      </c>
      <c r="J449">
        <v>-57.51</v>
      </c>
      <c r="K449">
        <v>-229.61</v>
      </c>
      <c r="L449">
        <v>11.03</v>
      </c>
      <c r="M449" s="183">
        <f t="shared" si="12"/>
        <v>0.91916666666666658</v>
      </c>
      <c r="O449">
        <v>11658</v>
      </c>
      <c r="P449" s="5">
        <v>46261</v>
      </c>
      <c r="Q449">
        <v>112</v>
      </c>
      <c r="R449" t="s">
        <v>60</v>
      </c>
      <c r="S449">
        <v>41.1406195</v>
      </c>
      <c r="T449">
        <v>30.239719900000001</v>
      </c>
      <c r="U449" s="183">
        <f t="shared" si="13"/>
        <v>10.900899599999999</v>
      </c>
      <c r="V449" s="6" t="str">
        <f>VLOOKUP(R449,'In-NonTI'!B:C,2,FALSE)</f>
        <v>VIC1</v>
      </c>
      <c r="W449" s="177">
        <f>IF(U449=0,0,U449-(VLOOKUP(R449,'In-NonTI'!$J$4:$K$7,2,FALSE)*M449))</f>
        <v>10.349399599999998</v>
      </c>
      <c r="X449" s="178">
        <f>IF(U449=0,0,-U449-((1-VLOOKUP(R449,'In-NonTI'!$J$4:$K$7,2,FALSE))*M449))</f>
        <v>-11.268566266666665</v>
      </c>
      <c r="Y449" s="6" t="str">
        <f>VLOOKUP(R449,'In-NonTI'!$B$4:$F$7,5,FALSE)</f>
        <v>VIC1-NSW1</v>
      </c>
      <c r="Z449" s="6" t="str">
        <f>IF(SUMIFS(U:U,Q:Q,Q449,Y:Y,Y449)&lt;=0,VLOOKUP(R449,'In-NonTI'!$B$4:$H$7,6,FALSE),VLOOKUP(R449,'In-NonTI'!$B$4:$H$7,7,FALSE))</f>
        <v>NSW-VIC</v>
      </c>
    </row>
    <row r="450" spans="2:26">
      <c r="B450" s="1">
        <v>46261.517361111109</v>
      </c>
      <c r="C450">
        <v>149</v>
      </c>
      <c r="D450" t="s">
        <v>51</v>
      </c>
      <c r="E450">
        <v>5.08</v>
      </c>
      <c r="G450" s="1">
        <v>46261.388888888891</v>
      </c>
      <c r="H450">
        <v>112</v>
      </c>
      <c r="I450" t="s">
        <v>54</v>
      </c>
      <c r="J450">
        <v>-188.71</v>
      </c>
      <c r="K450">
        <v>296.92</v>
      </c>
      <c r="L450">
        <v>16.7</v>
      </c>
      <c r="M450" s="183">
        <f t="shared" si="12"/>
        <v>1.3916666666666666</v>
      </c>
      <c r="O450">
        <v>11658</v>
      </c>
      <c r="P450" s="5">
        <v>46261</v>
      </c>
      <c r="Q450">
        <v>112</v>
      </c>
      <c r="R450" t="s">
        <v>54</v>
      </c>
      <c r="S450">
        <v>0</v>
      </c>
      <c r="T450">
        <v>47.915396899999998</v>
      </c>
      <c r="U450" s="183">
        <f t="shared" si="13"/>
        <v>-47.915396899999998</v>
      </c>
      <c r="V450" s="6" t="str">
        <f>VLOOKUP(R450,'In-NonTI'!B:C,2,FALSE)</f>
        <v>VIC1</v>
      </c>
      <c r="W450" s="177">
        <f>IF(U450=0,0,U450-(VLOOKUP(R450,'In-NonTI'!$J$4:$K$7,2,FALSE)*M450))</f>
        <v>-48.56948023333333</v>
      </c>
      <c r="X450" s="178">
        <f>IF(U450=0,0,-U450-((1-VLOOKUP(R450,'In-NonTI'!$J$4:$K$7,2,FALSE))*M450))</f>
        <v>47.177813566666664</v>
      </c>
      <c r="Y450" s="6" t="str">
        <f>VLOOKUP(R450,'In-NonTI'!$B$4:$F$7,5,FALSE)</f>
        <v>V-SA</v>
      </c>
      <c r="Z450" s="6" t="str">
        <f>IF(SUMIFS(U:U,Q:Q,Q450,Y:Y,Y450)&lt;=0,VLOOKUP(R450,'In-NonTI'!$B$4:$H$7,6,FALSE),VLOOKUP(R450,'In-NonTI'!$B$4:$H$7,7,FALSE))</f>
        <v>VIC-SA</v>
      </c>
    </row>
    <row r="451" spans="2:26">
      <c r="B451" s="1">
        <v>46261.520833333336</v>
      </c>
      <c r="C451">
        <v>150</v>
      </c>
      <c r="D451" t="s">
        <v>58</v>
      </c>
      <c r="E451">
        <v>50.1</v>
      </c>
      <c r="G451" s="1">
        <v>46261.388888888891</v>
      </c>
      <c r="H451">
        <v>112</v>
      </c>
      <c r="I451" t="s">
        <v>50</v>
      </c>
      <c r="J451">
        <v>0.6</v>
      </c>
      <c r="K451">
        <v>80.599999999999994</v>
      </c>
      <c r="L451">
        <v>7.73</v>
      </c>
      <c r="M451" s="183">
        <f t="shared" si="12"/>
        <v>0.64416666666666667</v>
      </c>
      <c r="O451">
        <v>11658</v>
      </c>
      <c r="P451" s="5">
        <v>46261</v>
      </c>
      <c r="Q451">
        <v>112</v>
      </c>
      <c r="R451" t="s">
        <v>50</v>
      </c>
      <c r="S451">
        <v>0</v>
      </c>
      <c r="T451">
        <v>3.8321732000000002</v>
      </c>
      <c r="U451" s="183">
        <f t="shared" si="13"/>
        <v>-3.8321732000000002</v>
      </c>
      <c r="V451" s="6" t="str">
        <f>VLOOKUP(R451,'In-NonTI'!B:C,2,FALSE)</f>
        <v>VIC1</v>
      </c>
      <c r="W451" s="177">
        <f>IF(U451=0,0,U451-(VLOOKUP(R451,'In-NonTI'!$J$4:$K$7,2,FALSE)*M451))</f>
        <v>-4.405481533333333</v>
      </c>
      <c r="X451" s="178">
        <f>IF(U451=0,0,-U451-((1-VLOOKUP(R451,'In-NonTI'!$J$4:$K$7,2,FALSE))*M451))</f>
        <v>3.7613148666666669</v>
      </c>
      <c r="Y451" s="6" t="str">
        <f>VLOOKUP(R451,'In-NonTI'!$B$4:$F$7,5,FALSE)</f>
        <v>V-SA</v>
      </c>
      <c r="Z451" s="6" t="str">
        <f>IF(SUMIFS(U:U,Q:Q,Q451,Y:Y,Y451)&lt;=0,VLOOKUP(R451,'In-NonTI'!$B$4:$H$7,6,FALSE),VLOOKUP(R451,'In-NonTI'!$B$4:$H$7,7,FALSE))</f>
        <v>VIC-SA</v>
      </c>
    </row>
    <row r="452" spans="2:26">
      <c r="B452" s="1">
        <v>46261.520833333336</v>
      </c>
      <c r="C452">
        <v>150</v>
      </c>
      <c r="D452" t="s">
        <v>52</v>
      </c>
      <c r="E452">
        <v>370</v>
      </c>
      <c r="G452" s="1">
        <v>46261.392361111109</v>
      </c>
      <c r="H452">
        <v>113</v>
      </c>
      <c r="I452" t="s">
        <v>57</v>
      </c>
      <c r="J452">
        <v>118.18</v>
      </c>
      <c r="K452">
        <v>104.88</v>
      </c>
      <c r="L452">
        <v>16.739999999999998</v>
      </c>
      <c r="M452" s="183">
        <f t="shared" si="12"/>
        <v>1.3949999999999998</v>
      </c>
      <c r="O452">
        <v>11658</v>
      </c>
      <c r="P452" s="5">
        <v>46261</v>
      </c>
      <c r="Q452">
        <v>113</v>
      </c>
      <c r="R452" t="s">
        <v>57</v>
      </c>
      <c r="S452">
        <v>0</v>
      </c>
      <c r="T452">
        <v>11.318375</v>
      </c>
      <c r="U452" s="183">
        <f t="shared" si="13"/>
        <v>-11.318375</v>
      </c>
      <c r="V452" s="6" t="str">
        <f>VLOOKUP(R452,'In-NonTI'!B:C,2,FALSE)</f>
        <v>NSW1</v>
      </c>
      <c r="W452" s="177">
        <f>IF(U452=0,0,U452-(VLOOKUP(R452,'In-NonTI'!$J$4:$K$7,2,FALSE)*M452))</f>
        <v>-11.946125</v>
      </c>
      <c r="X452" s="178">
        <f>IF(U452=0,0,-U452-((1-VLOOKUP(R452,'In-NonTI'!$J$4:$K$7,2,FALSE))*M452))</f>
        <v>10.551124999999999</v>
      </c>
      <c r="Y452" s="6" t="str">
        <f>VLOOKUP(R452,'In-NonTI'!$B$4:$F$7,5,FALSE)</f>
        <v>NSW1-SA1</v>
      </c>
      <c r="Z452" s="6" t="str">
        <f>IF(SUMIFS(U:U,Q:Q,Q452,Y:Y,Y452)&lt;=0,VLOOKUP(R452,'In-NonTI'!$B$4:$H$7,6,FALSE),VLOOKUP(R452,'In-NonTI'!$B$4:$H$7,7,FALSE))</f>
        <v>NSW-SA</v>
      </c>
    </row>
    <row r="453" spans="2:26">
      <c r="B453" s="1">
        <v>46261.520833333336</v>
      </c>
      <c r="C453">
        <v>150</v>
      </c>
      <c r="D453" t="s">
        <v>51</v>
      </c>
      <c r="E453">
        <v>5.67</v>
      </c>
      <c r="G453" s="1">
        <v>46261.392361111109</v>
      </c>
      <c r="H453">
        <v>113</v>
      </c>
      <c r="I453" t="s">
        <v>60</v>
      </c>
      <c r="J453">
        <v>-129.72</v>
      </c>
      <c r="K453">
        <v>-324.83999999999997</v>
      </c>
      <c r="L453">
        <v>17.97</v>
      </c>
      <c r="M453" s="183">
        <f t="shared" ref="M453:M516" si="14">L453/12</f>
        <v>1.4974999999999998</v>
      </c>
      <c r="O453">
        <v>11658</v>
      </c>
      <c r="P453" s="5">
        <v>46261</v>
      </c>
      <c r="Q453">
        <v>113</v>
      </c>
      <c r="R453" t="s">
        <v>60</v>
      </c>
      <c r="S453">
        <v>30.7450455</v>
      </c>
      <c r="T453">
        <v>37.929145900000002</v>
      </c>
      <c r="U453" s="183">
        <f t="shared" ref="U453:U516" si="15">S453-T453</f>
        <v>-7.1841004000000019</v>
      </c>
      <c r="V453" s="6" t="str">
        <f>VLOOKUP(R453,'In-NonTI'!B:C,2,FALSE)</f>
        <v>VIC1</v>
      </c>
      <c r="W453" s="177">
        <f>IF(U453=0,0,U453-(VLOOKUP(R453,'In-NonTI'!$J$4:$K$7,2,FALSE)*M453))</f>
        <v>-8.0826004000000022</v>
      </c>
      <c r="X453" s="178">
        <f>IF(U453=0,0,-U453-((1-VLOOKUP(R453,'In-NonTI'!$J$4:$K$7,2,FALSE))*M453))</f>
        <v>6.5851004000000017</v>
      </c>
      <c r="Y453" s="6" t="str">
        <f>VLOOKUP(R453,'In-NonTI'!$B$4:$F$7,5,FALSE)</f>
        <v>VIC1-NSW1</v>
      </c>
      <c r="Z453" s="6" t="str">
        <f>IF(SUMIFS(U:U,Q:Q,Q453,Y:Y,Y453)&lt;=0,VLOOKUP(R453,'In-NonTI'!$B$4:$H$7,6,FALSE),VLOOKUP(R453,'In-NonTI'!$B$4:$H$7,7,FALSE))</f>
        <v>VIC-NSW</v>
      </c>
    </row>
    <row r="454" spans="2:26">
      <c r="B454" s="1">
        <v>46261.524305555555</v>
      </c>
      <c r="C454">
        <v>151</v>
      </c>
      <c r="D454" t="s">
        <v>58</v>
      </c>
      <c r="E454">
        <v>57.65</v>
      </c>
      <c r="G454" s="1">
        <v>46261.392361111109</v>
      </c>
      <c r="H454">
        <v>113</v>
      </c>
      <c r="I454" t="s">
        <v>54</v>
      </c>
      <c r="J454">
        <v>-135.13</v>
      </c>
      <c r="K454">
        <v>227.65</v>
      </c>
      <c r="L454">
        <v>10.83</v>
      </c>
      <c r="M454" s="183">
        <f t="shared" si="14"/>
        <v>0.90249999999999997</v>
      </c>
      <c r="O454">
        <v>11658</v>
      </c>
      <c r="P454" s="5">
        <v>46261</v>
      </c>
      <c r="Q454">
        <v>113</v>
      </c>
      <c r="R454" t="s">
        <v>54</v>
      </c>
      <c r="S454">
        <v>0</v>
      </c>
      <c r="T454">
        <v>40.974640200000003</v>
      </c>
      <c r="U454" s="183">
        <f t="shared" si="15"/>
        <v>-40.974640200000003</v>
      </c>
      <c r="V454" s="6" t="str">
        <f>VLOOKUP(R454,'In-NonTI'!B:C,2,FALSE)</f>
        <v>VIC1</v>
      </c>
      <c r="W454" s="177">
        <f>IF(U454=0,0,U454-(VLOOKUP(R454,'In-NonTI'!$J$4:$K$7,2,FALSE)*M454))</f>
        <v>-41.398815200000001</v>
      </c>
      <c r="X454" s="178">
        <f>IF(U454=0,0,-U454-((1-VLOOKUP(R454,'In-NonTI'!$J$4:$K$7,2,FALSE))*M454))</f>
        <v>40.496315200000005</v>
      </c>
      <c r="Y454" s="6" t="str">
        <f>VLOOKUP(R454,'In-NonTI'!$B$4:$F$7,5,FALSE)</f>
        <v>V-SA</v>
      </c>
      <c r="Z454" s="6" t="str">
        <f>IF(SUMIFS(U:U,Q:Q,Q454,Y:Y,Y454)&lt;=0,VLOOKUP(R454,'In-NonTI'!$B$4:$H$7,6,FALSE),VLOOKUP(R454,'In-NonTI'!$B$4:$H$7,7,FALSE))</f>
        <v>VIC-SA</v>
      </c>
    </row>
    <row r="455" spans="2:26">
      <c r="B455" s="1">
        <v>46261.524305555555</v>
      </c>
      <c r="C455">
        <v>151</v>
      </c>
      <c r="D455" t="s">
        <v>52</v>
      </c>
      <c r="E455">
        <v>497.5</v>
      </c>
      <c r="G455" s="1">
        <v>46261.392361111109</v>
      </c>
      <c r="H455">
        <v>113</v>
      </c>
      <c r="I455" t="s">
        <v>50</v>
      </c>
      <c r="J455">
        <v>0</v>
      </c>
      <c r="K455">
        <v>80</v>
      </c>
      <c r="L455">
        <v>7.61</v>
      </c>
      <c r="M455" s="183">
        <f t="shared" si="14"/>
        <v>0.63416666666666666</v>
      </c>
      <c r="O455">
        <v>11658</v>
      </c>
      <c r="P455" s="5">
        <v>46261</v>
      </c>
      <c r="Q455">
        <v>113</v>
      </c>
      <c r="R455" t="s">
        <v>50</v>
      </c>
      <c r="S455">
        <v>0</v>
      </c>
      <c r="T455">
        <v>3.8189101999999999</v>
      </c>
      <c r="U455" s="183">
        <f t="shared" si="15"/>
        <v>-3.8189101999999999</v>
      </c>
      <c r="V455" s="6" t="str">
        <f>VLOOKUP(R455,'In-NonTI'!B:C,2,FALSE)</f>
        <v>VIC1</v>
      </c>
      <c r="W455" s="177">
        <f>IF(U455=0,0,U455-(VLOOKUP(R455,'In-NonTI'!$J$4:$K$7,2,FALSE)*M455))</f>
        <v>-4.3833185333333331</v>
      </c>
      <c r="X455" s="178">
        <f>IF(U455=0,0,-U455-((1-VLOOKUP(R455,'In-NonTI'!$J$4:$K$7,2,FALSE))*M455))</f>
        <v>3.7491518666666668</v>
      </c>
      <c r="Y455" s="6" t="str">
        <f>VLOOKUP(R455,'In-NonTI'!$B$4:$F$7,5,FALSE)</f>
        <v>V-SA</v>
      </c>
      <c r="Z455" s="6" t="str">
        <f>IF(SUMIFS(U:U,Q:Q,Q455,Y:Y,Y455)&lt;=0,VLOOKUP(R455,'In-NonTI'!$B$4:$H$7,6,FALSE),VLOOKUP(R455,'In-NonTI'!$B$4:$H$7,7,FALSE))</f>
        <v>VIC-SA</v>
      </c>
    </row>
    <row r="456" spans="2:26">
      <c r="B456" s="1">
        <v>46261.524305555555</v>
      </c>
      <c r="C456">
        <v>151</v>
      </c>
      <c r="D456" t="s">
        <v>51</v>
      </c>
      <c r="E456">
        <v>-1.51</v>
      </c>
      <c r="G456" s="1">
        <v>46261.395833333336</v>
      </c>
      <c r="H456">
        <v>114</v>
      </c>
      <c r="I456" t="s">
        <v>57</v>
      </c>
      <c r="J456">
        <v>145.5</v>
      </c>
      <c r="K456">
        <v>136.55000000000001</v>
      </c>
      <c r="L456">
        <v>22.35</v>
      </c>
      <c r="M456" s="183">
        <f t="shared" si="14"/>
        <v>1.8625</v>
      </c>
      <c r="O456">
        <v>11658</v>
      </c>
      <c r="P456" s="5">
        <v>46261</v>
      </c>
      <c r="Q456">
        <v>114</v>
      </c>
      <c r="R456" t="s">
        <v>57</v>
      </c>
      <c r="S456">
        <v>0</v>
      </c>
      <c r="T456">
        <v>10.698914200000001</v>
      </c>
      <c r="U456" s="183">
        <f t="shared" si="15"/>
        <v>-10.698914200000001</v>
      </c>
      <c r="V456" s="6" t="str">
        <f>VLOOKUP(R456,'In-NonTI'!B:C,2,FALSE)</f>
        <v>NSW1</v>
      </c>
      <c r="W456" s="177">
        <f>IF(U456=0,0,U456-(VLOOKUP(R456,'In-NonTI'!$J$4:$K$7,2,FALSE)*M456))</f>
        <v>-11.537039200000001</v>
      </c>
      <c r="X456" s="178">
        <f>IF(U456=0,0,-U456-((1-VLOOKUP(R456,'In-NonTI'!$J$4:$K$7,2,FALSE))*M456))</f>
        <v>9.6745392000000017</v>
      </c>
      <c r="Y456" s="6" t="str">
        <f>VLOOKUP(R456,'In-NonTI'!$B$4:$F$7,5,FALSE)</f>
        <v>NSW1-SA1</v>
      </c>
      <c r="Z456" s="6" t="str">
        <f>IF(SUMIFS(U:U,Q:Q,Q456,Y:Y,Y456)&lt;=0,VLOOKUP(R456,'In-NonTI'!$B$4:$H$7,6,FALSE),VLOOKUP(R456,'In-NonTI'!$B$4:$H$7,7,FALSE))</f>
        <v>NSW-SA</v>
      </c>
    </row>
    <row r="457" spans="2:26">
      <c r="B457" s="1">
        <v>46261.527777777781</v>
      </c>
      <c r="C457">
        <v>152</v>
      </c>
      <c r="D457" t="s">
        <v>58</v>
      </c>
      <c r="E457">
        <v>57.65</v>
      </c>
      <c r="G457" s="1">
        <v>46261.395833333336</v>
      </c>
      <c r="H457">
        <v>114</v>
      </c>
      <c r="I457" t="s">
        <v>60</v>
      </c>
      <c r="J457">
        <v>-71.930000000000007</v>
      </c>
      <c r="K457">
        <v>-251.66</v>
      </c>
      <c r="L457">
        <v>12.32</v>
      </c>
      <c r="M457" s="183">
        <f t="shared" si="14"/>
        <v>1.0266666666666666</v>
      </c>
      <c r="O457">
        <v>11658</v>
      </c>
      <c r="P457" s="5">
        <v>46261</v>
      </c>
      <c r="Q457">
        <v>114</v>
      </c>
      <c r="R457" t="s">
        <v>60</v>
      </c>
      <c r="S457">
        <v>25.573794199999998</v>
      </c>
      <c r="T457">
        <v>36.820174899999998</v>
      </c>
      <c r="U457" s="183">
        <f t="shared" si="15"/>
        <v>-11.2463807</v>
      </c>
      <c r="V457" s="6" t="str">
        <f>VLOOKUP(R457,'In-NonTI'!B:C,2,FALSE)</f>
        <v>VIC1</v>
      </c>
      <c r="W457" s="177">
        <f>IF(U457=0,0,U457-(VLOOKUP(R457,'In-NonTI'!$J$4:$K$7,2,FALSE)*M457))</f>
        <v>-11.862380699999999</v>
      </c>
      <c r="X457" s="178">
        <f>IF(U457=0,0,-U457-((1-VLOOKUP(R457,'In-NonTI'!$J$4:$K$7,2,FALSE))*M457))</f>
        <v>10.835714033333334</v>
      </c>
      <c r="Y457" s="6" t="str">
        <f>VLOOKUP(R457,'In-NonTI'!$B$4:$F$7,5,FALSE)</f>
        <v>VIC1-NSW1</v>
      </c>
      <c r="Z457" s="6" t="str">
        <f>IF(SUMIFS(U:U,Q:Q,Q457,Y:Y,Y457)&lt;=0,VLOOKUP(R457,'In-NonTI'!$B$4:$H$7,6,FALSE),VLOOKUP(R457,'In-NonTI'!$B$4:$H$7,7,FALSE))</f>
        <v>VIC-NSW</v>
      </c>
    </row>
    <row r="458" spans="2:26">
      <c r="B458" s="1">
        <v>46261.527777777781</v>
      </c>
      <c r="C458">
        <v>152</v>
      </c>
      <c r="D458" t="s">
        <v>52</v>
      </c>
      <c r="E458">
        <v>497.5</v>
      </c>
      <c r="G458" s="1">
        <v>46261.395833333336</v>
      </c>
      <c r="H458">
        <v>114</v>
      </c>
      <c r="I458" t="s">
        <v>54</v>
      </c>
      <c r="J458">
        <v>-75.97</v>
      </c>
      <c r="K458">
        <v>332.63</v>
      </c>
      <c r="L458">
        <v>20.62</v>
      </c>
      <c r="M458" s="183">
        <f t="shared" si="14"/>
        <v>1.7183333333333335</v>
      </c>
      <c r="O458">
        <v>11658</v>
      </c>
      <c r="P458" s="5">
        <v>46261</v>
      </c>
      <c r="Q458">
        <v>114</v>
      </c>
      <c r="R458" t="s">
        <v>54</v>
      </c>
      <c r="S458">
        <v>1.6731000000000001E-3</v>
      </c>
      <c r="T458">
        <v>36.933731299999998</v>
      </c>
      <c r="U458" s="183">
        <f t="shared" si="15"/>
        <v>-36.9320582</v>
      </c>
      <c r="V458" s="6" t="str">
        <f>VLOOKUP(R458,'In-NonTI'!B:C,2,FALSE)</f>
        <v>VIC1</v>
      </c>
      <c r="W458" s="177">
        <f>IF(U458=0,0,U458-(VLOOKUP(R458,'In-NonTI'!$J$4:$K$7,2,FALSE)*M458))</f>
        <v>-37.739674866666668</v>
      </c>
      <c r="X458" s="178">
        <f>IF(U458=0,0,-U458-((1-VLOOKUP(R458,'In-NonTI'!$J$4:$K$7,2,FALSE))*M458))</f>
        <v>36.021341533333334</v>
      </c>
      <c r="Y458" s="6" t="str">
        <f>VLOOKUP(R458,'In-NonTI'!$B$4:$F$7,5,FALSE)</f>
        <v>V-SA</v>
      </c>
      <c r="Z458" s="6" t="str">
        <f>IF(SUMIFS(U:U,Q:Q,Q458,Y:Y,Y458)&lt;=0,VLOOKUP(R458,'In-NonTI'!$B$4:$H$7,6,FALSE),VLOOKUP(R458,'In-NonTI'!$B$4:$H$7,7,FALSE))</f>
        <v>VIC-SA</v>
      </c>
    </row>
    <row r="459" spans="2:26">
      <c r="B459" s="1">
        <v>46261.527777777781</v>
      </c>
      <c r="C459">
        <v>152</v>
      </c>
      <c r="D459" t="s">
        <v>51</v>
      </c>
      <c r="E459">
        <v>-0.1</v>
      </c>
      <c r="G459" s="1">
        <v>46261.395833333336</v>
      </c>
      <c r="H459">
        <v>114</v>
      </c>
      <c r="I459" t="s">
        <v>50</v>
      </c>
      <c r="J459">
        <v>0.6</v>
      </c>
      <c r="K459">
        <v>80.599999999999994</v>
      </c>
      <c r="L459">
        <v>7.73</v>
      </c>
      <c r="M459" s="183">
        <f t="shared" si="14"/>
        <v>0.64416666666666667</v>
      </c>
      <c r="O459">
        <v>11658</v>
      </c>
      <c r="P459" s="5">
        <v>46261</v>
      </c>
      <c r="Q459">
        <v>114</v>
      </c>
      <c r="R459" t="s">
        <v>50</v>
      </c>
      <c r="S459">
        <v>0</v>
      </c>
      <c r="T459">
        <v>3.8149312000000002</v>
      </c>
      <c r="U459" s="183">
        <f t="shared" si="15"/>
        <v>-3.8149312000000002</v>
      </c>
      <c r="V459" s="6" t="str">
        <f>VLOOKUP(R459,'In-NonTI'!B:C,2,FALSE)</f>
        <v>VIC1</v>
      </c>
      <c r="W459" s="177">
        <f>IF(U459=0,0,U459-(VLOOKUP(R459,'In-NonTI'!$J$4:$K$7,2,FALSE)*M459))</f>
        <v>-4.3882395333333335</v>
      </c>
      <c r="X459" s="178">
        <f>IF(U459=0,0,-U459-((1-VLOOKUP(R459,'In-NonTI'!$J$4:$K$7,2,FALSE))*M459))</f>
        <v>3.7440728666666669</v>
      </c>
      <c r="Y459" s="6" t="str">
        <f>VLOOKUP(R459,'In-NonTI'!$B$4:$F$7,5,FALSE)</f>
        <v>V-SA</v>
      </c>
      <c r="Z459" s="6" t="str">
        <f>IF(SUMIFS(U:U,Q:Q,Q459,Y:Y,Y459)&lt;=0,VLOOKUP(R459,'In-NonTI'!$B$4:$H$7,6,FALSE),VLOOKUP(R459,'In-NonTI'!$B$4:$H$7,7,FALSE))</f>
        <v>VIC-SA</v>
      </c>
    </row>
    <row r="460" spans="2:26">
      <c r="B460" s="1">
        <v>46261.53125</v>
      </c>
      <c r="C460">
        <v>153</v>
      </c>
      <c r="D460" t="s">
        <v>58</v>
      </c>
      <c r="E460">
        <v>57.65</v>
      </c>
      <c r="G460" s="1">
        <v>46261.399305555555</v>
      </c>
      <c r="H460">
        <v>115</v>
      </c>
      <c r="I460" t="s">
        <v>57</v>
      </c>
      <c r="J460">
        <v>103.31</v>
      </c>
      <c r="K460">
        <v>145.84</v>
      </c>
      <c r="L460">
        <v>23.74</v>
      </c>
      <c r="M460" s="183">
        <f t="shared" si="14"/>
        <v>1.9783333333333333</v>
      </c>
      <c r="O460">
        <v>11658</v>
      </c>
      <c r="P460" s="5">
        <v>46261</v>
      </c>
      <c r="Q460">
        <v>115</v>
      </c>
      <c r="R460" t="s">
        <v>57</v>
      </c>
      <c r="S460">
        <v>0</v>
      </c>
      <c r="T460">
        <v>9.1842442000000002</v>
      </c>
      <c r="U460" s="183">
        <f t="shared" si="15"/>
        <v>-9.1842442000000002</v>
      </c>
      <c r="V460" s="6" t="str">
        <f>VLOOKUP(R460,'In-NonTI'!B:C,2,FALSE)</f>
        <v>NSW1</v>
      </c>
      <c r="W460" s="177">
        <f>IF(U460=0,0,U460-(VLOOKUP(R460,'In-NonTI'!$J$4:$K$7,2,FALSE)*M460))</f>
        <v>-10.0744942</v>
      </c>
      <c r="X460" s="178">
        <f>IF(U460=0,0,-U460-((1-VLOOKUP(R460,'In-NonTI'!$J$4:$K$7,2,FALSE))*M460))</f>
        <v>8.0961608666666667</v>
      </c>
      <c r="Y460" s="6" t="str">
        <f>VLOOKUP(R460,'In-NonTI'!$B$4:$F$7,5,FALSE)</f>
        <v>NSW1-SA1</v>
      </c>
      <c r="Z460" s="6" t="str">
        <f>IF(SUMIFS(U:U,Q:Q,Q460,Y:Y,Y460)&lt;=0,VLOOKUP(R460,'In-NonTI'!$B$4:$H$7,6,FALSE),VLOOKUP(R460,'In-NonTI'!$B$4:$H$7,7,FALSE))</f>
        <v>NSW-SA</v>
      </c>
    </row>
    <row r="461" spans="2:26">
      <c r="B461" s="1">
        <v>46261.53125</v>
      </c>
      <c r="C461">
        <v>153</v>
      </c>
      <c r="D461" t="s">
        <v>52</v>
      </c>
      <c r="E461">
        <v>600</v>
      </c>
      <c r="G461" s="1">
        <v>46261.399305555555</v>
      </c>
      <c r="H461">
        <v>115</v>
      </c>
      <c r="I461" t="s">
        <v>60</v>
      </c>
      <c r="J461">
        <v>30.63</v>
      </c>
      <c r="K461">
        <v>-297.8</v>
      </c>
      <c r="L461">
        <v>15.35</v>
      </c>
      <c r="M461" s="183">
        <f t="shared" si="14"/>
        <v>1.2791666666666666</v>
      </c>
      <c r="O461">
        <v>11658</v>
      </c>
      <c r="P461" s="5">
        <v>46261</v>
      </c>
      <c r="Q461">
        <v>115</v>
      </c>
      <c r="R461" t="s">
        <v>60</v>
      </c>
      <c r="S461">
        <v>24.5072586</v>
      </c>
      <c r="T461">
        <v>39.637157799999997</v>
      </c>
      <c r="U461" s="183">
        <f t="shared" si="15"/>
        <v>-15.129899199999997</v>
      </c>
      <c r="V461" s="6" t="str">
        <f>VLOOKUP(R461,'In-NonTI'!B:C,2,FALSE)</f>
        <v>VIC1</v>
      </c>
      <c r="W461" s="177">
        <f>IF(U461=0,0,U461-(VLOOKUP(R461,'In-NonTI'!$J$4:$K$7,2,FALSE)*M461))</f>
        <v>-15.897399199999997</v>
      </c>
      <c r="X461" s="178">
        <f>IF(U461=0,0,-U461-((1-VLOOKUP(R461,'In-NonTI'!$J$4:$K$7,2,FALSE))*M461))</f>
        <v>14.61823253333333</v>
      </c>
      <c r="Y461" s="6" t="str">
        <f>VLOOKUP(R461,'In-NonTI'!$B$4:$F$7,5,FALSE)</f>
        <v>VIC1-NSW1</v>
      </c>
      <c r="Z461" s="6" t="str">
        <f>IF(SUMIFS(U:U,Q:Q,Q461,Y:Y,Y461)&lt;=0,VLOOKUP(R461,'In-NonTI'!$B$4:$H$7,6,FALSE),VLOOKUP(R461,'In-NonTI'!$B$4:$H$7,7,FALSE))</f>
        <v>VIC-NSW</v>
      </c>
    </row>
    <row r="462" spans="2:26">
      <c r="B462" s="1">
        <v>46261.53125</v>
      </c>
      <c r="C462">
        <v>153</v>
      </c>
      <c r="D462" t="s">
        <v>51</v>
      </c>
      <c r="E462">
        <v>-2</v>
      </c>
      <c r="G462" s="1">
        <v>46261.399305555555</v>
      </c>
      <c r="H462">
        <v>115</v>
      </c>
      <c r="I462" t="s">
        <v>54</v>
      </c>
      <c r="J462">
        <v>-203.23</v>
      </c>
      <c r="K462">
        <v>347.58</v>
      </c>
      <c r="L462">
        <v>22.66</v>
      </c>
      <c r="M462" s="183">
        <f t="shared" si="14"/>
        <v>1.8883333333333334</v>
      </c>
      <c r="O462">
        <v>11658</v>
      </c>
      <c r="P462" s="5">
        <v>46261</v>
      </c>
      <c r="Q462">
        <v>115</v>
      </c>
      <c r="R462" t="s">
        <v>54</v>
      </c>
      <c r="S462">
        <v>0</v>
      </c>
      <c r="T462">
        <v>38.3577005</v>
      </c>
      <c r="U462" s="183">
        <f t="shared" si="15"/>
        <v>-38.3577005</v>
      </c>
      <c r="V462" s="6" t="str">
        <f>VLOOKUP(R462,'In-NonTI'!B:C,2,FALSE)</f>
        <v>VIC1</v>
      </c>
      <c r="W462" s="177">
        <f>IF(U462=0,0,U462-(VLOOKUP(R462,'In-NonTI'!$J$4:$K$7,2,FALSE)*M462))</f>
        <v>-39.24521716666667</v>
      </c>
      <c r="X462" s="178">
        <f>IF(U462=0,0,-U462-((1-VLOOKUP(R462,'In-NonTI'!$J$4:$K$7,2,FALSE))*M462))</f>
        <v>37.356883833333335</v>
      </c>
      <c r="Y462" s="6" t="str">
        <f>VLOOKUP(R462,'In-NonTI'!$B$4:$F$7,5,FALSE)</f>
        <v>V-SA</v>
      </c>
      <c r="Z462" s="6" t="str">
        <f>IF(SUMIFS(U:U,Q:Q,Q462,Y:Y,Y462)&lt;=0,VLOOKUP(R462,'In-NonTI'!$B$4:$H$7,6,FALSE),VLOOKUP(R462,'In-NonTI'!$B$4:$H$7,7,FALSE))</f>
        <v>VIC-SA</v>
      </c>
    </row>
    <row r="463" spans="2:26">
      <c r="B463" s="1">
        <v>46261.534722222219</v>
      </c>
      <c r="C463">
        <v>154</v>
      </c>
      <c r="D463" t="s">
        <v>58</v>
      </c>
      <c r="E463">
        <v>57.65</v>
      </c>
      <c r="G463" s="1">
        <v>46261.399305555555</v>
      </c>
      <c r="H463">
        <v>115</v>
      </c>
      <c r="I463" t="s">
        <v>50</v>
      </c>
      <c r="J463">
        <v>0.6</v>
      </c>
      <c r="K463">
        <v>80.599999999999994</v>
      </c>
      <c r="L463">
        <v>7.73</v>
      </c>
      <c r="M463" s="183">
        <f t="shared" si="14"/>
        <v>0.64416666666666667</v>
      </c>
      <c r="O463">
        <v>11658</v>
      </c>
      <c r="P463" s="5">
        <v>46261</v>
      </c>
      <c r="Q463">
        <v>115</v>
      </c>
      <c r="R463" t="s">
        <v>50</v>
      </c>
      <c r="S463">
        <v>0</v>
      </c>
      <c r="T463">
        <v>3.8157521999999999</v>
      </c>
      <c r="U463" s="183">
        <f t="shared" si="15"/>
        <v>-3.8157521999999999</v>
      </c>
      <c r="V463" s="6" t="str">
        <f>VLOOKUP(R463,'In-NonTI'!B:C,2,FALSE)</f>
        <v>VIC1</v>
      </c>
      <c r="W463" s="177">
        <f>IF(U463=0,0,U463-(VLOOKUP(R463,'In-NonTI'!$J$4:$K$7,2,FALSE)*M463))</f>
        <v>-4.3890605333333337</v>
      </c>
      <c r="X463" s="178">
        <f>IF(U463=0,0,-U463-((1-VLOOKUP(R463,'In-NonTI'!$J$4:$K$7,2,FALSE))*M463))</f>
        <v>3.7448938666666667</v>
      </c>
      <c r="Y463" s="6" t="str">
        <f>VLOOKUP(R463,'In-NonTI'!$B$4:$F$7,5,FALSE)</f>
        <v>V-SA</v>
      </c>
      <c r="Z463" s="6" t="str">
        <f>IF(SUMIFS(U:U,Q:Q,Q463,Y:Y,Y463)&lt;=0,VLOOKUP(R463,'In-NonTI'!$B$4:$H$7,6,FALSE),VLOOKUP(R463,'In-NonTI'!$B$4:$H$7,7,FALSE))</f>
        <v>VIC-SA</v>
      </c>
    </row>
    <row r="464" spans="2:26">
      <c r="B464" s="1">
        <v>46261.534722222219</v>
      </c>
      <c r="C464">
        <v>154</v>
      </c>
      <c r="D464" t="s">
        <v>52</v>
      </c>
      <c r="E464">
        <v>600</v>
      </c>
      <c r="G464" s="1">
        <v>46261.402777777781</v>
      </c>
      <c r="H464">
        <v>116</v>
      </c>
      <c r="I464" t="s">
        <v>57</v>
      </c>
      <c r="J464">
        <v>114.28</v>
      </c>
      <c r="K464">
        <v>150</v>
      </c>
      <c r="L464">
        <v>24.35</v>
      </c>
      <c r="M464" s="183">
        <f t="shared" si="14"/>
        <v>2.0291666666666668</v>
      </c>
      <c r="O464">
        <v>11658</v>
      </c>
      <c r="P464" s="5">
        <v>46261</v>
      </c>
      <c r="Q464">
        <v>116</v>
      </c>
      <c r="R464" t="s">
        <v>57</v>
      </c>
      <c r="S464">
        <v>0</v>
      </c>
      <c r="T464">
        <v>11.5925206</v>
      </c>
      <c r="U464" s="183">
        <f t="shared" si="15"/>
        <v>-11.5925206</v>
      </c>
      <c r="V464" s="6" t="str">
        <f>VLOOKUP(R464,'In-NonTI'!B:C,2,FALSE)</f>
        <v>NSW1</v>
      </c>
      <c r="W464" s="177">
        <f>IF(U464=0,0,U464-(VLOOKUP(R464,'In-NonTI'!$J$4:$K$7,2,FALSE)*M464))</f>
        <v>-12.505645600000001</v>
      </c>
      <c r="X464" s="178">
        <f>IF(U464=0,0,-U464-((1-VLOOKUP(R464,'In-NonTI'!$J$4:$K$7,2,FALSE))*M464))</f>
        <v>10.476478933333333</v>
      </c>
      <c r="Y464" s="6" t="str">
        <f>VLOOKUP(R464,'In-NonTI'!$B$4:$F$7,5,FALSE)</f>
        <v>NSW1-SA1</v>
      </c>
      <c r="Z464" s="6" t="str">
        <f>IF(SUMIFS(U:U,Q:Q,Q464,Y:Y,Y464)&lt;=0,VLOOKUP(R464,'In-NonTI'!$B$4:$H$7,6,FALSE),VLOOKUP(R464,'In-NonTI'!$B$4:$H$7,7,FALSE))</f>
        <v>NSW-SA</v>
      </c>
    </row>
    <row r="465" spans="2:26">
      <c r="B465" s="1">
        <v>46261.534722222219</v>
      </c>
      <c r="C465">
        <v>154</v>
      </c>
      <c r="D465" t="s">
        <v>51</v>
      </c>
      <c r="E465">
        <v>-2</v>
      </c>
      <c r="G465" s="1">
        <v>46261.402777777781</v>
      </c>
      <c r="H465">
        <v>116</v>
      </c>
      <c r="I465" t="s">
        <v>60</v>
      </c>
      <c r="J465">
        <v>57.41</v>
      </c>
      <c r="K465">
        <v>-308.08999999999997</v>
      </c>
      <c r="L465">
        <v>15.99</v>
      </c>
      <c r="M465" s="183">
        <f t="shared" si="14"/>
        <v>1.3325</v>
      </c>
      <c r="O465">
        <v>11658</v>
      </c>
      <c r="P465" s="5">
        <v>46261</v>
      </c>
      <c r="Q465">
        <v>116</v>
      </c>
      <c r="R465" t="s">
        <v>60</v>
      </c>
      <c r="S465">
        <v>34.432200999999999</v>
      </c>
      <c r="T465">
        <v>47.087947</v>
      </c>
      <c r="U465" s="183">
        <f t="shared" si="15"/>
        <v>-12.655746000000001</v>
      </c>
      <c r="V465" s="6" t="str">
        <f>VLOOKUP(R465,'In-NonTI'!B:C,2,FALSE)</f>
        <v>VIC1</v>
      </c>
      <c r="W465" s="177">
        <f>IF(U465=0,0,U465-(VLOOKUP(R465,'In-NonTI'!$J$4:$K$7,2,FALSE)*M465))</f>
        <v>-13.455246000000001</v>
      </c>
      <c r="X465" s="178">
        <f>IF(U465=0,0,-U465-((1-VLOOKUP(R465,'In-NonTI'!$J$4:$K$7,2,FALSE))*M465))</f>
        <v>12.122746000000001</v>
      </c>
      <c r="Y465" s="6" t="str">
        <f>VLOOKUP(R465,'In-NonTI'!$B$4:$F$7,5,FALSE)</f>
        <v>VIC1-NSW1</v>
      </c>
      <c r="Z465" s="6" t="str">
        <f>IF(SUMIFS(U:U,Q:Q,Q465,Y:Y,Y465)&lt;=0,VLOOKUP(R465,'In-NonTI'!$B$4:$H$7,6,FALSE),VLOOKUP(R465,'In-NonTI'!$B$4:$H$7,7,FALSE))</f>
        <v>VIC-NSW</v>
      </c>
    </row>
    <row r="466" spans="2:26">
      <c r="B466" s="1">
        <v>46261.538194444445</v>
      </c>
      <c r="C466">
        <v>155</v>
      </c>
      <c r="D466" t="s">
        <v>58</v>
      </c>
      <c r="E466">
        <v>57.65</v>
      </c>
      <c r="G466" s="1">
        <v>46261.402777777781</v>
      </c>
      <c r="H466">
        <v>116</v>
      </c>
      <c r="I466" t="s">
        <v>54</v>
      </c>
      <c r="J466">
        <v>-170.85</v>
      </c>
      <c r="K466">
        <v>337.23</v>
      </c>
      <c r="L466">
        <v>21.73</v>
      </c>
      <c r="M466" s="183">
        <f t="shared" si="14"/>
        <v>1.8108333333333333</v>
      </c>
      <c r="O466">
        <v>11658</v>
      </c>
      <c r="P466" s="5">
        <v>46261</v>
      </c>
      <c r="Q466">
        <v>116</v>
      </c>
      <c r="R466" t="s">
        <v>54</v>
      </c>
      <c r="S466">
        <v>0</v>
      </c>
      <c r="T466">
        <v>45.303268899999999</v>
      </c>
      <c r="U466" s="183">
        <f t="shared" si="15"/>
        <v>-45.303268899999999</v>
      </c>
      <c r="V466" s="6" t="str">
        <f>VLOOKUP(R466,'In-NonTI'!B:C,2,FALSE)</f>
        <v>VIC1</v>
      </c>
      <c r="W466" s="177">
        <f>IF(U466=0,0,U466-(VLOOKUP(R466,'In-NonTI'!$J$4:$K$7,2,FALSE)*M466))</f>
        <v>-46.154360566666668</v>
      </c>
      <c r="X466" s="178">
        <f>IF(U466=0,0,-U466-((1-VLOOKUP(R466,'In-NonTI'!$J$4:$K$7,2,FALSE))*M466))</f>
        <v>44.343527233333333</v>
      </c>
      <c r="Y466" s="6" t="str">
        <f>VLOOKUP(R466,'In-NonTI'!$B$4:$F$7,5,FALSE)</f>
        <v>V-SA</v>
      </c>
      <c r="Z466" s="6" t="str">
        <f>IF(SUMIFS(U:U,Q:Q,Q466,Y:Y,Y466)&lt;=0,VLOOKUP(R466,'In-NonTI'!$B$4:$H$7,6,FALSE),VLOOKUP(R466,'In-NonTI'!$B$4:$H$7,7,FALSE))</f>
        <v>VIC-SA</v>
      </c>
    </row>
    <row r="467" spans="2:26">
      <c r="B467" s="1">
        <v>46261.538194444445</v>
      </c>
      <c r="C467">
        <v>155</v>
      </c>
      <c r="D467" t="s">
        <v>52</v>
      </c>
      <c r="E467">
        <v>600</v>
      </c>
      <c r="G467" s="1">
        <v>46261.402777777781</v>
      </c>
      <c r="H467">
        <v>116</v>
      </c>
      <c r="I467" t="s">
        <v>50</v>
      </c>
      <c r="J467">
        <v>0.3</v>
      </c>
      <c r="K467">
        <v>80.3</v>
      </c>
      <c r="L467">
        <v>7.67</v>
      </c>
      <c r="M467" s="183">
        <f t="shared" si="14"/>
        <v>0.63916666666666666</v>
      </c>
      <c r="O467">
        <v>11658</v>
      </c>
      <c r="P467" s="5">
        <v>46261</v>
      </c>
      <c r="Q467">
        <v>116</v>
      </c>
      <c r="R467" t="s">
        <v>50</v>
      </c>
      <c r="S467">
        <v>0</v>
      </c>
      <c r="T467">
        <v>3.0734311999999999</v>
      </c>
      <c r="U467" s="183">
        <f t="shared" si="15"/>
        <v>-3.0734311999999999</v>
      </c>
      <c r="V467" s="6" t="str">
        <f>VLOOKUP(R467,'In-NonTI'!B:C,2,FALSE)</f>
        <v>VIC1</v>
      </c>
      <c r="W467" s="177">
        <f>IF(U467=0,0,U467-(VLOOKUP(R467,'In-NonTI'!$J$4:$K$7,2,FALSE)*M467))</f>
        <v>-3.6422895333333334</v>
      </c>
      <c r="X467" s="178">
        <f>IF(U467=0,0,-U467-((1-VLOOKUP(R467,'In-NonTI'!$J$4:$K$7,2,FALSE))*M467))</f>
        <v>3.0031228666666667</v>
      </c>
      <c r="Y467" s="6" t="str">
        <f>VLOOKUP(R467,'In-NonTI'!$B$4:$F$7,5,FALSE)</f>
        <v>V-SA</v>
      </c>
      <c r="Z467" s="6" t="str">
        <f>IF(SUMIFS(U:U,Q:Q,Q467,Y:Y,Y467)&lt;=0,VLOOKUP(R467,'In-NonTI'!$B$4:$H$7,6,FALSE),VLOOKUP(R467,'In-NonTI'!$B$4:$H$7,7,FALSE))</f>
        <v>VIC-SA</v>
      </c>
    </row>
    <row r="468" spans="2:26">
      <c r="B468" s="1">
        <v>46261.538194444445</v>
      </c>
      <c r="C468">
        <v>155</v>
      </c>
      <c r="D468" t="s">
        <v>51</v>
      </c>
      <c r="E468">
        <v>-2</v>
      </c>
      <c r="G468" s="1">
        <v>46261.40625</v>
      </c>
      <c r="H468">
        <v>117</v>
      </c>
      <c r="I468" t="s">
        <v>57</v>
      </c>
      <c r="J468">
        <v>142.76</v>
      </c>
      <c r="K468">
        <v>150</v>
      </c>
      <c r="L468">
        <v>23.78</v>
      </c>
      <c r="M468" s="183">
        <f t="shared" si="14"/>
        <v>1.9816666666666667</v>
      </c>
      <c r="O468">
        <v>11658</v>
      </c>
      <c r="P468" s="5">
        <v>46261</v>
      </c>
      <c r="Q468">
        <v>117</v>
      </c>
      <c r="R468" t="s">
        <v>57</v>
      </c>
      <c r="S468">
        <v>0</v>
      </c>
      <c r="T468">
        <v>12.553439600000001</v>
      </c>
      <c r="U468" s="183">
        <f t="shared" si="15"/>
        <v>-12.553439600000001</v>
      </c>
      <c r="V468" s="6" t="str">
        <f>VLOOKUP(R468,'In-NonTI'!B:C,2,FALSE)</f>
        <v>NSW1</v>
      </c>
      <c r="W468" s="177">
        <f>IF(U468=0,0,U468-(VLOOKUP(R468,'In-NonTI'!$J$4:$K$7,2,FALSE)*M468))</f>
        <v>-13.445189600000001</v>
      </c>
      <c r="X468" s="178">
        <f>IF(U468=0,0,-U468-((1-VLOOKUP(R468,'In-NonTI'!$J$4:$K$7,2,FALSE))*M468))</f>
        <v>11.463522933333333</v>
      </c>
      <c r="Y468" s="6" t="str">
        <f>VLOOKUP(R468,'In-NonTI'!$B$4:$F$7,5,FALSE)</f>
        <v>NSW1-SA1</v>
      </c>
      <c r="Z468" s="6" t="str">
        <f>IF(SUMIFS(U:U,Q:Q,Q468,Y:Y,Y468)&lt;=0,VLOOKUP(R468,'In-NonTI'!$B$4:$H$7,6,FALSE),VLOOKUP(R468,'In-NonTI'!$B$4:$H$7,7,FALSE))</f>
        <v>NSW-SA</v>
      </c>
    </row>
    <row r="469" spans="2:26">
      <c r="B469" s="1">
        <v>46261.541666666664</v>
      </c>
      <c r="C469">
        <v>156</v>
      </c>
      <c r="D469" t="s">
        <v>58</v>
      </c>
      <c r="E469">
        <v>57.65</v>
      </c>
      <c r="G469" s="1">
        <v>46261.40625</v>
      </c>
      <c r="H469">
        <v>117</v>
      </c>
      <c r="I469" t="s">
        <v>60</v>
      </c>
      <c r="J469">
        <v>38.31</v>
      </c>
      <c r="K469">
        <v>-320.83</v>
      </c>
      <c r="L469">
        <v>16.510000000000002</v>
      </c>
      <c r="M469" s="183">
        <f t="shared" si="14"/>
        <v>1.3758333333333335</v>
      </c>
      <c r="O469">
        <v>11658</v>
      </c>
      <c r="P469" s="5">
        <v>46261</v>
      </c>
      <c r="Q469">
        <v>117</v>
      </c>
      <c r="R469" t="s">
        <v>60</v>
      </c>
      <c r="S469">
        <v>30.143921200000001</v>
      </c>
      <c r="T469">
        <v>37.842547600000003</v>
      </c>
      <c r="U469" s="183">
        <f t="shared" si="15"/>
        <v>-7.698626400000002</v>
      </c>
      <c r="V469" s="6" t="str">
        <f>VLOOKUP(R469,'In-NonTI'!B:C,2,FALSE)</f>
        <v>VIC1</v>
      </c>
      <c r="W469" s="177">
        <f>IF(U469=0,0,U469-(VLOOKUP(R469,'In-NonTI'!$J$4:$K$7,2,FALSE)*M469))</f>
        <v>-8.5241264000000019</v>
      </c>
      <c r="X469" s="178">
        <f>IF(U469=0,0,-U469-((1-VLOOKUP(R469,'In-NonTI'!$J$4:$K$7,2,FALSE))*M469))</f>
        <v>7.1482930666666684</v>
      </c>
      <c r="Y469" s="6" t="str">
        <f>VLOOKUP(R469,'In-NonTI'!$B$4:$F$7,5,FALSE)</f>
        <v>VIC1-NSW1</v>
      </c>
      <c r="Z469" s="6" t="str">
        <f>IF(SUMIFS(U:U,Q:Q,Q469,Y:Y,Y469)&lt;=0,VLOOKUP(R469,'In-NonTI'!$B$4:$H$7,6,FALSE),VLOOKUP(R469,'In-NonTI'!$B$4:$H$7,7,FALSE))</f>
        <v>VIC-NSW</v>
      </c>
    </row>
    <row r="470" spans="2:26">
      <c r="B470" s="1">
        <v>46261.541666666664</v>
      </c>
      <c r="C470">
        <v>156</v>
      </c>
      <c r="D470" t="s">
        <v>52</v>
      </c>
      <c r="E470">
        <v>600</v>
      </c>
      <c r="G470" s="1">
        <v>46261.40625</v>
      </c>
      <c r="H470">
        <v>117</v>
      </c>
      <c r="I470" t="s">
        <v>54</v>
      </c>
      <c r="J470">
        <v>-109.46</v>
      </c>
      <c r="K470">
        <v>355.14</v>
      </c>
      <c r="L470">
        <v>24.3</v>
      </c>
      <c r="M470" s="183">
        <f t="shared" si="14"/>
        <v>2.0249999999999999</v>
      </c>
      <c r="O470">
        <v>11658</v>
      </c>
      <c r="P470" s="5">
        <v>46261</v>
      </c>
      <c r="Q470">
        <v>117</v>
      </c>
      <c r="R470" t="s">
        <v>54</v>
      </c>
      <c r="S470">
        <v>0</v>
      </c>
      <c r="T470">
        <v>47.787619900000003</v>
      </c>
      <c r="U470" s="183">
        <f t="shared" si="15"/>
        <v>-47.787619900000003</v>
      </c>
      <c r="V470" s="6" t="str">
        <f>VLOOKUP(R470,'In-NonTI'!B:C,2,FALSE)</f>
        <v>VIC1</v>
      </c>
      <c r="W470" s="177">
        <f>IF(U470=0,0,U470-(VLOOKUP(R470,'In-NonTI'!$J$4:$K$7,2,FALSE)*M470))</f>
        <v>-48.7393699</v>
      </c>
      <c r="X470" s="178">
        <f>IF(U470=0,0,-U470-((1-VLOOKUP(R470,'In-NonTI'!$J$4:$K$7,2,FALSE))*M470))</f>
        <v>46.714369900000001</v>
      </c>
      <c r="Y470" s="6" t="str">
        <f>VLOOKUP(R470,'In-NonTI'!$B$4:$F$7,5,FALSE)</f>
        <v>V-SA</v>
      </c>
      <c r="Z470" s="6" t="str">
        <f>IF(SUMIFS(U:U,Q:Q,Q470,Y:Y,Y470)&lt;=0,VLOOKUP(R470,'In-NonTI'!$B$4:$H$7,6,FALSE),VLOOKUP(R470,'In-NonTI'!$B$4:$H$7,7,FALSE))</f>
        <v>VIC-SA</v>
      </c>
    </row>
    <row r="471" spans="2:26">
      <c r="B471" s="1">
        <v>46261.541666666664</v>
      </c>
      <c r="C471">
        <v>156</v>
      </c>
      <c r="D471" t="s">
        <v>51</v>
      </c>
      <c r="E471">
        <v>-3</v>
      </c>
      <c r="G471" s="1">
        <v>46261.40625</v>
      </c>
      <c r="H471">
        <v>117</v>
      </c>
      <c r="I471" t="s">
        <v>50</v>
      </c>
      <c r="J471">
        <v>0.9</v>
      </c>
      <c r="K471">
        <v>80.900000000000006</v>
      </c>
      <c r="L471">
        <v>7.79</v>
      </c>
      <c r="M471" s="183">
        <f t="shared" si="14"/>
        <v>0.64916666666666667</v>
      </c>
      <c r="O471">
        <v>11658</v>
      </c>
      <c r="P471" s="5">
        <v>46261</v>
      </c>
      <c r="Q471">
        <v>117</v>
      </c>
      <c r="R471" t="s">
        <v>50</v>
      </c>
      <c r="S471">
        <v>0</v>
      </c>
      <c r="T471">
        <v>1.8715801000000001</v>
      </c>
      <c r="U471" s="183">
        <f t="shared" si="15"/>
        <v>-1.8715801000000001</v>
      </c>
      <c r="V471" s="6" t="str">
        <f>VLOOKUP(R471,'In-NonTI'!B:C,2,FALSE)</f>
        <v>VIC1</v>
      </c>
      <c r="W471" s="177">
        <f>IF(U471=0,0,U471-(VLOOKUP(R471,'In-NonTI'!$J$4:$K$7,2,FALSE)*M471))</f>
        <v>-2.4493384333333337</v>
      </c>
      <c r="X471" s="178">
        <f>IF(U471=0,0,-U471-((1-VLOOKUP(R471,'In-NonTI'!$J$4:$K$7,2,FALSE))*M471))</f>
        <v>1.8001717666666668</v>
      </c>
      <c r="Y471" s="6" t="str">
        <f>VLOOKUP(R471,'In-NonTI'!$B$4:$F$7,5,FALSE)</f>
        <v>V-SA</v>
      </c>
      <c r="Z471" s="6" t="str">
        <f>IF(SUMIFS(U:U,Q:Q,Q471,Y:Y,Y471)&lt;=0,VLOOKUP(R471,'In-NonTI'!$B$4:$H$7,6,FALSE),VLOOKUP(R471,'In-NonTI'!$B$4:$H$7,7,FALSE))</f>
        <v>VIC-SA</v>
      </c>
    </row>
    <row r="472" spans="2:26">
      <c r="B472" s="1">
        <v>46261.545138888891</v>
      </c>
      <c r="C472">
        <v>157</v>
      </c>
      <c r="D472" t="s">
        <v>58</v>
      </c>
      <c r="E472">
        <v>61.79</v>
      </c>
      <c r="G472" s="1">
        <v>46261.409722222219</v>
      </c>
      <c r="H472">
        <v>118</v>
      </c>
      <c r="I472" t="s">
        <v>57</v>
      </c>
      <c r="J472">
        <v>146.94</v>
      </c>
      <c r="K472">
        <v>150</v>
      </c>
      <c r="L472">
        <v>23.38</v>
      </c>
      <c r="M472" s="183">
        <f t="shared" si="14"/>
        <v>1.9483333333333333</v>
      </c>
      <c r="O472">
        <v>11658</v>
      </c>
      <c r="P472" s="5">
        <v>46261</v>
      </c>
      <c r="Q472">
        <v>118</v>
      </c>
      <c r="R472" t="s">
        <v>57</v>
      </c>
      <c r="S472">
        <v>0</v>
      </c>
      <c r="T472">
        <v>11.8802618</v>
      </c>
      <c r="U472" s="183">
        <f t="shared" si="15"/>
        <v>-11.8802618</v>
      </c>
      <c r="V472" s="6" t="str">
        <f>VLOOKUP(R472,'In-NonTI'!B:C,2,FALSE)</f>
        <v>NSW1</v>
      </c>
      <c r="W472" s="177">
        <f>IF(U472=0,0,U472-(VLOOKUP(R472,'In-NonTI'!$J$4:$K$7,2,FALSE)*M472))</f>
        <v>-12.757011799999999</v>
      </c>
      <c r="X472" s="178">
        <f>IF(U472=0,0,-U472-((1-VLOOKUP(R472,'In-NonTI'!$J$4:$K$7,2,FALSE))*M472))</f>
        <v>10.808678466666667</v>
      </c>
      <c r="Y472" s="6" t="str">
        <f>VLOOKUP(R472,'In-NonTI'!$B$4:$F$7,5,FALSE)</f>
        <v>NSW1-SA1</v>
      </c>
      <c r="Z472" s="6" t="str">
        <f>IF(SUMIFS(U:U,Q:Q,Q472,Y:Y,Y472)&lt;=0,VLOOKUP(R472,'In-NonTI'!$B$4:$H$7,6,FALSE),VLOOKUP(R472,'In-NonTI'!$B$4:$H$7,7,FALSE))</f>
        <v>NSW-SA</v>
      </c>
    </row>
    <row r="473" spans="2:26">
      <c r="B473" s="1">
        <v>46261.545138888891</v>
      </c>
      <c r="C473">
        <v>157</v>
      </c>
      <c r="D473" t="s">
        <v>52</v>
      </c>
      <c r="E473">
        <v>600</v>
      </c>
      <c r="G473" s="1">
        <v>46261.409722222219</v>
      </c>
      <c r="H473">
        <v>118</v>
      </c>
      <c r="I473" t="s">
        <v>60</v>
      </c>
      <c r="J473">
        <v>42.95</v>
      </c>
      <c r="K473">
        <v>-291.93</v>
      </c>
      <c r="L473">
        <v>14.1</v>
      </c>
      <c r="M473" s="183">
        <f t="shared" si="14"/>
        <v>1.175</v>
      </c>
      <c r="O473">
        <v>11658</v>
      </c>
      <c r="P473" s="5">
        <v>46261</v>
      </c>
      <c r="Q473">
        <v>118</v>
      </c>
      <c r="R473" t="s">
        <v>60</v>
      </c>
      <c r="S473">
        <v>30.616934700000002</v>
      </c>
      <c r="T473">
        <v>32.981361499999998</v>
      </c>
      <c r="U473" s="183">
        <f t="shared" si="15"/>
        <v>-2.3644267999999968</v>
      </c>
      <c r="V473" s="6" t="str">
        <f>VLOOKUP(R473,'In-NonTI'!B:C,2,FALSE)</f>
        <v>VIC1</v>
      </c>
      <c r="W473" s="177">
        <f>IF(U473=0,0,U473-(VLOOKUP(R473,'In-NonTI'!$J$4:$K$7,2,FALSE)*M473))</f>
        <v>-3.0694267999999969</v>
      </c>
      <c r="X473" s="178">
        <f>IF(U473=0,0,-U473-((1-VLOOKUP(R473,'In-NonTI'!$J$4:$K$7,2,FALSE))*M473))</f>
        <v>1.8944267999999969</v>
      </c>
      <c r="Y473" s="6" t="str">
        <f>VLOOKUP(R473,'In-NonTI'!$B$4:$F$7,5,FALSE)</f>
        <v>VIC1-NSW1</v>
      </c>
      <c r="Z473" s="6" t="str">
        <f>IF(SUMIFS(U:U,Q:Q,Q473,Y:Y,Y473)&lt;=0,VLOOKUP(R473,'In-NonTI'!$B$4:$H$7,6,FALSE),VLOOKUP(R473,'In-NonTI'!$B$4:$H$7,7,FALSE))</f>
        <v>VIC-NSW</v>
      </c>
    </row>
    <row r="474" spans="2:26">
      <c r="B474" s="1">
        <v>46261.545138888891</v>
      </c>
      <c r="C474">
        <v>157</v>
      </c>
      <c r="D474" t="s">
        <v>51</v>
      </c>
      <c r="E474">
        <v>-3</v>
      </c>
      <c r="G474" s="1">
        <v>46261.409722222219</v>
      </c>
      <c r="H474">
        <v>118</v>
      </c>
      <c r="I474" t="s">
        <v>54</v>
      </c>
      <c r="J474">
        <v>-120.62</v>
      </c>
      <c r="K474">
        <v>314.32</v>
      </c>
      <c r="L474">
        <v>20.23</v>
      </c>
      <c r="M474" s="183">
        <f t="shared" si="14"/>
        <v>1.6858333333333333</v>
      </c>
      <c r="O474">
        <v>11658</v>
      </c>
      <c r="P474" s="5">
        <v>46261</v>
      </c>
      <c r="Q474">
        <v>118</v>
      </c>
      <c r="R474" t="s">
        <v>54</v>
      </c>
      <c r="S474">
        <v>0</v>
      </c>
      <c r="T474">
        <v>44.7354342</v>
      </c>
      <c r="U474" s="183">
        <f t="shared" si="15"/>
        <v>-44.7354342</v>
      </c>
      <c r="V474" s="6" t="str">
        <f>VLOOKUP(R474,'In-NonTI'!B:C,2,FALSE)</f>
        <v>VIC1</v>
      </c>
      <c r="W474" s="177">
        <f>IF(U474=0,0,U474-(VLOOKUP(R474,'In-NonTI'!$J$4:$K$7,2,FALSE)*M474))</f>
        <v>-45.527775866666666</v>
      </c>
      <c r="X474" s="178">
        <f>IF(U474=0,0,-U474-((1-VLOOKUP(R474,'In-NonTI'!$J$4:$K$7,2,FALSE))*M474))</f>
        <v>43.841942533333331</v>
      </c>
      <c r="Y474" s="6" t="str">
        <f>VLOOKUP(R474,'In-NonTI'!$B$4:$F$7,5,FALSE)</f>
        <v>V-SA</v>
      </c>
      <c r="Z474" s="6" t="str">
        <f>IF(SUMIFS(U:U,Q:Q,Q474,Y:Y,Y474)&lt;=0,VLOOKUP(R474,'In-NonTI'!$B$4:$H$7,6,FALSE),VLOOKUP(R474,'In-NonTI'!$B$4:$H$7,7,FALSE))</f>
        <v>VIC-SA</v>
      </c>
    </row>
    <row r="475" spans="2:26">
      <c r="B475" s="1">
        <v>46261.548611111109</v>
      </c>
      <c r="C475">
        <v>158</v>
      </c>
      <c r="D475" t="s">
        <v>58</v>
      </c>
      <c r="E475">
        <v>61.79</v>
      </c>
      <c r="G475" s="1">
        <v>46261.409722222219</v>
      </c>
      <c r="H475">
        <v>118</v>
      </c>
      <c r="I475" t="s">
        <v>50</v>
      </c>
      <c r="J475">
        <v>0.3</v>
      </c>
      <c r="K475">
        <v>80.3</v>
      </c>
      <c r="L475">
        <v>7.67</v>
      </c>
      <c r="M475" s="183">
        <f t="shared" si="14"/>
        <v>0.63916666666666666</v>
      </c>
      <c r="O475">
        <v>11658</v>
      </c>
      <c r="P475" s="5">
        <v>46261</v>
      </c>
      <c r="Q475">
        <v>118</v>
      </c>
      <c r="R475" t="s">
        <v>50</v>
      </c>
      <c r="S475">
        <v>0</v>
      </c>
      <c r="T475">
        <v>0.69971530000000004</v>
      </c>
      <c r="U475" s="183">
        <f t="shared" si="15"/>
        <v>-0.69971530000000004</v>
      </c>
      <c r="V475" s="6" t="str">
        <f>VLOOKUP(R475,'In-NonTI'!B:C,2,FALSE)</f>
        <v>VIC1</v>
      </c>
      <c r="W475" s="177">
        <f>IF(U475=0,0,U475-(VLOOKUP(R475,'In-NonTI'!$J$4:$K$7,2,FALSE)*M475))</f>
        <v>-1.2685736333333333</v>
      </c>
      <c r="X475" s="178">
        <f>IF(U475=0,0,-U475-((1-VLOOKUP(R475,'In-NonTI'!$J$4:$K$7,2,FALSE))*M475))</f>
        <v>0.62940696666666673</v>
      </c>
      <c r="Y475" s="6" t="str">
        <f>VLOOKUP(R475,'In-NonTI'!$B$4:$F$7,5,FALSE)</f>
        <v>V-SA</v>
      </c>
      <c r="Z475" s="6" t="str">
        <f>IF(SUMIFS(U:U,Q:Q,Q475,Y:Y,Y475)&lt;=0,VLOOKUP(R475,'In-NonTI'!$B$4:$H$7,6,FALSE),VLOOKUP(R475,'In-NonTI'!$B$4:$H$7,7,FALSE))</f>
        <v>VIC-SA</v>
      </c>
    </row>
    <row r="476" spans="2:26">
      <c r="B476" s="1">
        <v>46261.548611111109</v>
      </c>
      <c r="C476">
        <v>158</v>
      </c>
      <c r="D476" t="s">
        <v>52</v>
      </c>
      <c r="E476">
        <v>600</v>
      </c>
      <c r="G476" s="1">
        <v>46261.413194444445</v>
      </c>
      <c r="H476">
        <v>119</v>
      </c>
      <c r="I476" t="s">
        <v>57</v>
      </c>
      <c r="J476">
        <v>133.65</v>
      </c>
      <c r="K476">
        <v>118.91</v>
      </c>
      <c r="L476">
        <v>17.66</v>
      </c>
      <c r="M476" s="183">
        <f t="shared" si="14"/>
        <v>1.4716666666666667</v>
      </c>
      <c r="O476">
        <v>11658</v>
      </c>
      <c r="P476" s="5">
        <v>46261</v>
      </c>
      <c r="Q476">
        <v>119</v>
      </c>
      <c r="R476" t="s">
        <v>57</v>
      </c>
      <c r="S476">
        <v>0</v>
      </c>
      <c r="T476">
        <v>12.0590264</v>
      </c>
      <c r="U476" s="183">
        <f t="shared" si="15"/>
        <v>-12.0590264</v>
      </c>
      <c r="V476" s="6" t="str">
        <f>VLOOKUP(R476,'In-NonTI'!B:C,2,FALSE)</f>
        <v>NSW1</v>
      </c>
      <c r="W476" s="177">
        <f>IF(U476=0,0,U476-(VLOOKUP(R476,'In-NonTI'!$J$4:$K$7,2,FALSE)*M476))</f>
        <v>-12.721276400000001</v>
      </c>
      <c r="X476" s="178">
        <f>IF(U476=0,0,-U476-((1-VLOOKUP(R476,'In-NonTI'!$J$4:$K$7,2,FALSE))*M476))</f>
        <v>11.249609733333333</v>
      </c>
      <c r="Y476" s="6" t="str">
        <f>VLOOKUP(R476,'In-NonTI'!$B$4:$F$7,5,FALSE)</f>
        <v>NSW1-SA1</v>
      </c>
      <c r="Z476" s="6" t="str">
        <f>IF(SUMIFS(U:U,Q:Q,Q476,Y:Y,Y476)&lt;=0,VLOOKUP(R476,'In-NonTI'!$B$4:$H$7,6,FALSE),VLOOKUP(R476,'In-NonTI'!$B$4:$H$7,7,FALSE))</f>
        <v>NSW-SA</v>
      </c>
    </row>
    <row r="477" spans="2:26">
      <c r="B477" s="1">
        <v>46261.548611111109</v>
      </c>
      <c r="C477">
        <v>158</v>
      </c>
      <c r="D477" t="s">
        <v>51</v>
      </c>
      <c r="E477">
        <v>-3</v>
      </c>
      <c r="G477" s="1">
        <v>46261.413194444445</v>
      </c>
      <c r="H477">
        <v>119</v>
      </c>
      <c r="I477" t="s">
        <v>60</v>
      </c>
      <c r="J477">
        <v>-22.44</v>
      </c>
      <c r="K477">
        <v>-460.06</v>
      </c>
      <c r="L477">
        <v>28.08</v>
      </c>
      <c r="M477" s="183">
        <f t="shared" si="14"/>
        <v>2.34</v>
      </c>
      <c r="O477">
        <v>11658</v>
      </c>
      <c r="P477" s="5">
        <v>46261</v>
      </c>
      <c r="Q477">
        <v>119</v>
      </c>
      <c r="R477" t="s">
        <v>60</v>
      </c>
      <c r="S477">
        <v>35.778987000000001</v>
      </c>
      <c r="T477">
        <v>33.255528099999999</v>
      </c>
      <c r="U477" s="183">
        <f t="shared" si="15"/>
        <v>2.5234589000000014</v>
      </c>
      <c r="V477" s="6" t="str">
        <f>VLOOKUP(R477,'In-NonTI'!B:C,2,FALSE)</f>
        <v>VIC1</v>
      </c>
      <c r="W477" s="177">
        <f>IF(U477=0,0,U477-(VLOOKUP(R477,'In-NonTI'!$J$4:$K$7,2,FALSE)*M477))</f>
        <v>1.1194589000000015</v>
      </c>
      <c r="X477" s="178">
        <f>IF(U477=0,0,-U477-((1-VLOOKUP(R477,'In-NonTI'!$J$4:$K$7,2,FALSE))*M477))</f>
        <v>-3.4594589000000013</v>
      </c>
      <c r="Y477" s="6" t="str">
        <f>VLOOKUP(R477,'In-NonTI'!$B$4:$F$7,5,FALSE)</f>
        <v>VIC1-NSW1</v>
      </c>
      <c r="Z477" s="6" t="str">
        <f>IF(SUMIFS(U:U,Q:Q,Q477,Y:Y,Y477)&lt;=0,VLOOKUP(R477,'In-NonTI'!$B$4:$H$7,6,FALSE),VLOOKUP(R477,'In-NonTI'!$B$4:$H$7,7,FALSE))</f>
        <v>NSW-VIC</v>
      </c>
    </row>
    <row r="478" spans="2:26">
      <c r="B478" s="1">
        <v>46261.552083333336</v>
      </c>
      <c r="C478">
        <v>159</v>
      </c>
      <c r="D478" t="s">
        <v>58</v>
      </c>
      <c r="E478">
        <v>61.79</v>
      </c>
      <c r="G478" s="1">
        <v>46261.413194444445</v>
      </c>
      <c r="H478">
        <v>119</v>
      </c>
      <c r="I478" t="s">
        <v>54</v>
      </c>
      <c r="J478">
        <v>-111.69</v>
      </c>
      <c r="K478">
        <v>128.76</v>
      </c>
      <c r="L478">
        <v>5.29</v>
      </c>
      <c r="M478" s="183">
        <f t="shared" si="14"/>
        <v>0.44083333333333335</v>
      </c>
      <c r="O478">
        <v>11658</v>
      </c>
      <c r="P478" s="5">
        <v>46261</v>
      </c>
      <c r="Q478">
        <v>119</v>
      </c>
      <c r="R478" t="s">
        <v>54</v>
      </c>
      <c r="S478">
        <v>0</v>
      </c>
      <c r="T478">
        <v>49.9197536</v>
      </c>
      <c r="U478" s="183">
        <f t="shared" si="15"/>
        <v>-49.9197536</v>
      </c>
      <c r="V478" s="6" t="str">
        <f>VLOOKUP(R478,'In-NonTI'!B:C,2,FALSE)</f>
        <v>VIC1</v>
      </c>
      <c r="W478" s="177">
        <f>IF(U478=0,0,U478-(VLOOKUP(R478,'In-NonTI'!$J$4:$K$7,2,FALSE)*M478))</f>
        <v>-50.126945266666667</v>
      </c>
      <c r="X478" s="178">
        <f>IF(U478=0,0,-U478-((1-VLOOKUP(R478,'In-NonTI'!$J$4:$K$7,2,FALSE))*M478))</f>
        <v>49.686111933333336</v>
      </c>
      <c r="Y478" s="6" t="str">
        <f>VLOOKUP(R478,'In-NonTI'!$B$4:$F$7,5,FALSE)</f>
        <v>V-SA</v>
      </c>
      <c r="Z478" s="6" t="str">
        <f>IF(SUMIFS(U:U,Q:Q,Q478,Y:Y,Y478)&lt;=0,VLOOKUP(R478,'In-NonTI'!$B$4:$H$7,6,FALSE),VLOOKUP(R478,'In-NonTI'!$B$4:$H$7,7,FALSE))</f>
        <v>VIC-SA</v>
      </c>
    </row>
    <row r="479" spans="2:26">
      <c r="B479" s="1">
        <v>46261.552083333336</v>
      </c>
      <c r="C479">
        <v>159</v>
      </c>
      <c r="D479" t="s">
        <v>52</v>
      </c>
      <c r="E479">
        <v>600</v>
      </c>
      <c r="G479" s="1">
        <v>46261.413194444445</v>
      </c>
      <c r="H479">
        <v>119</v>
      </c>
      <c r="I479" t="s">
        <v>50</v>
      </c>
      <c r="J479">
        <v>0.3</v>
      </c>
      <c r="K479">
        <v>80.3</v>
      </c>
      <c r="L479">
        <v>7.67</v>
      </c>
      <c r="M479" s="183">
        <f t="shared" si="14"/>
        <v>0.63916666666666666</v>
      </c>
      <c r="O479">
        <v>11658</v>
      </c>
      <c r="P479" s="5">
        <v>46261</v>
      </c>
      <c r="Q479">
        <v>119</v>
      </c>
      <c r="R479" t="s">
        <v>50</v>
      </c>
      <c r="S479">
        <v>0</v>
      </c>
      <c r="T479">
        <v>0.22063679999999999</v>
      </c>
      <c r="U479" s="183">
        <f t="shared" si="15"/>
        <v>-0.22063679999999999</v>
      </c>
      <c r="V479" s="6" t="str">
        <f>VLOOKUP(R479,'In-NonTI'!B:C,2,FALSE)</f>
        <v>VIC1</v>
      </c>
      <c r="W479" s="177">
        <f>IF(U479=0,0,U479-(VLOOKUP(R479,'In-NonTI'!$J$4:$K$7,2,FALSE)*M479))</f>
        <v>-0.78949513333333332</v>
      </c>
      <c r="X479" s="178">
        <f>IF(U479=0,0,-U479-((1-VLOOKUP(R479,'In-NonTI'!$J$4:$K$7,2,FALSE))*M479))</f>
        <v>0.15032846666666666</v>
      </c>
      <c r="Y479" s="6" t="str">
        <f>VLOOKUP(R479,'In-NonTI'!$B$4:$F$7,5,FALSE)</f>
        <v>V-SA</v>
      </c>
      <c r="Z479" s="6" t="str">
        <f>IF(SUMIFS(U:U,Q:Q,Q479,Y:Y,Y479)&lt;=0,VLOOKUP(R479,'In-NonTI'!$B$4:$H$7,6,FALSE),VLOOKUP(R479,'In-NonTI'!$B$4:$H$7,7,FALSE))</f>
        <v>VIC-SA</v>
      </c>
    </row>
    <row r="480" spans="2:26">
      <c r="B480" s="1">
        <v>46261.552083333336</v>
      </c>
      <c r="C480">
        <v>159</v>
      </c>
      <c r="D480" t="s">
        <v>51</v>
      </c>
      <c r="E480">
        <v>-3</v>
      </c>
      <c r="G480" s="1">
        <v>46261.416666666664</v>
      </c>
      <c r="H480">
        <v>120</v>
      </c>
      <c r="I480" t="s">
        <v>57</v>
      </c>
      <c r="J480">
        <v>148.88999999999999</v>
      </c>
      <c r="K480">
        <v>150</v>
      </c>
      <c r="L480">
        <v>22.97</v>
      </c>
      <c r="M480" s="183">
        <f t="shared" si="14"/>
        <v>1.9141666666666666</v>
      </c>
      <c r="O480">
        <v>11658</v>
      </c>
      <c r="P480" s="5">
        <v>46261</v>
      </c>
      <c r="Q480">
        <v>120</v>
      </c>
      <c r="R480" t="s">
        <v>57</v>
      </c>
      <c r="S480">
        <v>0</v>
      </c>
      <c r="T480">
        <v>12.372685600000001</v>
      </c>
      <c r="U480" s="183">
        <f t="shared" si="15"/>
        <v>-12.372685600000001</v>
      </c>
      <c r="V480" s="6" t="str">
        <f>VLOOKUP(R480,'In-NonTI'!B:C,2,FALSE)</f>
        <v>NSW1</v>
      </c>
      <c r="W480" s="177">
        <f>IF(U480=0,0,U480-(VLOOKUP(R480,'In-NonTI'!$J$4:$K$7,2,FALSE)*M480))</f>
        <v>-13.234060600000001</v>
      </c>
      <c r="X480" s="178">
        <f>IF(U480=0,0,-U480-((1-VLOOKUP(R480,'In-NonTI'!$J$4:$K$7,2,FALSE))*M480))</f>
        <v>11.319893933333333</v>
      </c>
      <c r="Y480" s="6" t="str">
        <f>VLOOKUP(R480,'In-NonTI'!$B$4:$F$7,5,FALSE)</f>
        <v>NSW1-SA1</v>
      </c>
      <c r="Z480" s="6" t="str">
        <f>IF(SUMIFS(U:U,Q:Q,Q480,Y:Y,Y480)&lt;=0,VLOOKUP(R480,'In-NonTI'!$B$4:$H$7,6,FALSE),VLOOKUP(R480,'In-NonTI'!$B$4:$H$7,7,FALSE))</f>
        <v>NSW-SA</v>
      </c>
    </row>
    <row r="481" spans="2:26">
      <c r="B481" s="1">
        <v>46261.555555555555</v>
      </c>
      <c r="C481">
        <v>160</v>
      </c>
      <c r="D481" t="s">
        <v>58</v>
      </c>
      <c r="E481">
        <v>61.79</v>
      </c>
      <c r="G481" s="1">
        <v>46261.416666666664</v>
      </c>
      <c r="H481">
        <v>120</v>
      </c>
      <c r="I481" t="s">
        <v>60</v>
      </c>
      <c r="J481">
        <v>-33.58</v>
      </c>
      <c r="K481">
        <v>-265.27</v>
      </c>
      <c r="L481">
        <v>12</v>
      </c>
      <c r="M481" s="183">
        <f t="shared" si="14"/>
        <v>1</v>
      </c>
      <c r="O481">
        <v>11658</v>
      </c>
      <c r="P481" s="5">
        <v>46261</v>
      </c>
      <c r="Q481">
        <v>120</v>
      </c>
      <c r="R481" t="s">
        <v>60</v>
      </c>
      <c r="S481">
        <v>35.620669700000001</v>
      </c>
      <c r="T481">
        <v>29.966130499999998</v>
      </c>
      <c r="U481" s="183">
        <f t="shared" si="15"/>
        <v>5.6545392000000021</v>
      </c>
      <c r="V481" s="6" t="str">
        <f>VLOOKUP(R481,'In-NonTI'!B:C,2,FALSE)</f>
        <v>VIC1</v>
      </c>
      <c r="W481" s="177">
        <f>IF(U481=0,0,U481-(VLOOKUP(R481,'In-NonTI'!$J$4:$K$7,2,FALSE)*M481))</f>
        <v>5.0545392000000025</v>
      </c>
      <c r="X481" s="178">
        <f>IF(U481=0,0,-U481-((1-VLOOKUP(R481,'In-NonTI'!$J$4:$K$7,2,FALSE))*M481))</f>
        <v>-6.0545392000000025</v>
      </c>
      <c r="Y481" s="6" t="str">
        <f>VLOOKUP(R481,'In-NonTI'!$B$4:$F$7,5,FALSE)</f>
        <v>VIC1-NSW1</v>
      </c>
      <c r="Z481" s="6" t="str">
        <f>IF(SUMIFS(U:U,Q:Q,Q481,Y:Y,Y481)&lt;=0,VLOOKUP(R481,'In-NonTI'!$B$4:$H$7,6,FALSE),VLOOKUP(R481,'In-NonTI'!$B$4:$H$7,7,FALSE))</f>
        <v>NSW-VIC</v>
      </c>
    </row>
    <row r="482" spans="2:26">
      <c r="B482" s="1">
        <v>46261.555555555555</v>
      </c>
      <c r="C482">
        <v>160</v>
      </c>
      <c r="D482" t="s">
        <v>52</v>
      </c>
      <c r="E482">
        <v>600</v>
      </c>
      <c r="G482" s="1">
        <v>46261.416666666664</v>
      </c>
      <c r="H482">
        <v>120</v>
      </c>
      <c r="I482" t="s">
        <v>54</v>
      </c>
      <c r="J482">
        <v>-129.55000000000001</v>
      </c>
      <c r="K482">
        <v>274.74</v>
      </c>
      <c r="L482">
        <v>16.63</v>
      </c>
      <c r="M482" s="183">
        <f t="shared" si="14"/>
        <v>1.3858333333333333</v>
      </c>
      <c r="O482">
        <v>11658</v>
      </c>
      <c r="P482" s="5">
        <v>46261</v>
      </c>
      <c r="Q482">
        <v>120</v>
      </c>
      <c r="R482" t="s">
        <v>54</v>
      </c>
      <c r="S482">
        <v>0</v>
      </c>
      <c r="T482">
        <v>51.640728799999998</v>
      </c>
      <c r="U482" s="183">
        <f t="shared" si="15"/>
        <v>-51.640728799999998</v>
      </c>
      <c r="V482" s="6" t="str">
        <f>VLOOKUP(R482,'In-NonTI'!B:C,2,FALSE)</f>
        <v>VIC1</v>
      </c>
      <c r="W482" s="177">
        <f>IF(U482=0,0,U482-(VLOOKUP(R482,'In-NonTI'!$J$4:$K$7,2,FALSE)*M482))</f>
        <v>-52.292070466666665</v>
      </c>
      <c r="X482" s="178">
        <f>IF(U482=0,0,-U482-((1-VLOOKUP(R482,'In-NonTI'!$J$4:$K$7,2,FALSE))*M482))</f>
        <v>50.906237133333335</v>
      </c>
      <c r="Y482" s="6" t="str">
        <f>VLOOKUP(R482,'In-NonTI'!$B$4:$F$7,5,FALSE)</f>
        <v>V-SA</v>
      </c>
      <c r="Z482" s="6" t="str">
        <f>IF(SUMIFS(U:U,Q:Q,Q482,Y:Y,Y482)&lt;=0,VLOOKUP(R482,'In-NonTI'!$B$4:$H$7,6,FALSE),VLOOKUP(R482,'In-NonTI'!$B$4:$H$7,7,FALSE))</f>
        <v>VIC-SA</v>
      </c>
    </row>
    <row r="483" spans="2:26">
      <c r="B483" s="1">
        <v>46261.555555555555</v>
      </c>
      <c r="C483">
        <v>160</v>
      </c>
      <c r="D483" t="s">
        <v>51</v>
      </c>
      <c r="E483">
        <v>-2</v>
      </c>
      <c r="G483" s="1">
        <v>46261.416666666664</v>
      </c>
      <c r="H483">
        <v>120</v>
      </c>
      <c r="I483" t="s">
        <v>50</v>
      </c>
      <c r="J483">
        <v>0.3</v>
      </c>
      <c r="K483">
        <v>80.3</v>
      </c>
      <c r="L483">
        <v>7.67</v>
      </c>
      <c r="M483" s="183">
        <f t="shared" si="14"/>
        <v>0.63916666666666666</v>
      </c>
      <c r="O483">
        <v>11658</v>
      </c>
      <c r="P483" s="5">
        <v>46261</v>
      </c>
      <c r="Q483">
        <v>120</v>
      </c>
      <c r="R483" t="s">
        <v>50</v>
      </c>
      <c r="S483">
        <v>0</v>
      </c>
      <c r="T483">
        <v>0.17057710000000001</v>
      </c>
      <c r="U483" s="183">
        <f t="shared" si="15"/>
        <v>-0.17057710000000001</v>
      </c>
      <c r="V483" s="6" t="str">
        <f>VLOOKUP(R483,'In-NonTI'!B:C,2,FALSE)</f>
        <v>VIC1</v>
      </c>
      <c r="W483" s="177">
        <f>IF(U483=0,0,U483-(VLOOKUP(R483,'In-NonTI'!$J$4:$K$7,2,FALSE)*M483))</f>
        <v>-0.73943543333333339</v>
      </c>
      <c r="X483" s="178">
        <f>IF(U483=0,0,-U483-((1-VLOOKUP(R483,'In-NonTI'!$J$4:$K$7,2,FALSE))*M483))</f>
        <v>0.10026876666666669</v>
      </c>
      <c r="Y483" s="6" t="str">
        <f>VLOOKUP(R483,'In-NonTI'!$B$4:$F$7,5,FALSE)</f>
        <v>V-SA</v>
      </c>
      <c r="Z483" s="6" t="str">
        <f>IF(SUMIFS(U:U,Q:Q,Q483,Y:Y,Y483)&lt;=0,VLOOKUP(R483,'In-NonTI'!$B$4:$H$7,6,FALSE),VLOOKUP(R483,'In-NonTI'!$B$4:$H$7,7,FALSE))</f>
        <v>VIC-SA</v>
      </c>
    </row>
    <row r="484" spans="2:26">
      <c r="B484" s="1">
        <v>46261.559027777781</v>
      </c>
      <c r="C484">
        <v>161</v>
      </c>
      <c r="D484" t="s">
        <v>58</v>
      </c>
      <c r="E484">
        <v>61.79</v>
      </c>
      <c r="G484" s="1">
        <v>46261.420138888891</v>
      </c>
      <c r="H484">
        <v>121</v>
      </c>
      <c r="I484" t="s">
        <v>57</v>
      </c>
      <c r="J484">
        <v>148.66</v>
      </c>
      <c r="K484">
        <v>-80</v>
      </c>
      <c r="L484">
        <v>-8.18</v>
      </c>
      <c r="M484" s="183">
        <f t="shared" si="14"/>
        <v>-0.68166666666666664</v>
      </c>
      <c r="O484">
        <v>11658</v>
      </c>
      <c r="P484" s="5">
        <v>46261</v>
      </c>
      <c r="Q484">
        <v>121</v>
      </c>
      <c r="R484" t="s">
        <v>57</v>
      </c>
      <c r="S484">
        <v>0</v>
      </c>
      <c r="T484">
        <v>12.105624000000001</v>
      </c>
      <c r="U484" s="183">
        <f t="shared" si="15"/>
        <v>-12.105624000000001</v>
      </c>
      <c r="V484" s="6" t="str">
        <f>VLOOKUP(R484,'In-NonTI'!B:C,2,FALSE)</f>
        <v>NSW1</v>
      </c>
      <c r="W484" s="177">
        <f>IF(U484=0,0,U484-(VLOOKUP(R484,'In-NonTI'!$J$4:$K$7,2,FALSE)*M484))</f>
        <v>-11.798874000000001</v>
      </c>
      <c r="X484" s="178">
        <f>IF(U484=0,0,-U484-((1-VLOOKUP(R484,'In-NonTI'!$J$4:$K$7,2,FALSE))*M484))</f>
        <v>12.480540666666668</v>
      </c>
      <c r="Y484" s="6" t="str">
        <f>VLOOKUP(R484,'In-NonTI'!$B$4:$F$7,5,FALSE)</f>
        <v>NSW1-SA1</v>
      </c>
      <c r="Z484" s="6" t="str">
        <f>IF(SUMIFS(U:U,Q:Q,Q484,Y:Y,Y484)&lt;=0,VLOOKUP(R484,'In-NonTI'!$B$4:$H$7,6,FALSE),VLOOKUP(R484,'In-NonTI'!$B$4:$H$7,7,FALSE))</f>
        <v>NSW-SA</v>
      </c>
    </row>
    <row r="485" spans="2:26">
      <c r="B485" s="1">
        <v>46261.559027777781</v>
      </c>
      <c r="C485">
        <v>161</v>
      </c>
      <c r="D485" t="s">
        <v>52</v>
      </c>
      <c r="E485">
        <v>600</v>
      </c>
      <c r="G485" s="1">
        <v>46261.420138888891</v>
      </c>
      <c r="H485">
        <v>121</v>
      </c>
      <c r="I485" t="s">
        <v>60</v>
      </c>
      <c r="J485">
        <v>29.75</v>
      </c>
      <c r="K485">
        <v>-80</v>
      </c>
      <c r="L485">
        <v>2.3199999999999998</v>
      </c>
      <c r="M485" s="183">
        <f t="shared" si="14"/>
        <v>0.19333333333333333</v>
      </c>
      <c r="O485">
        <v>11658</v>
      </c>
      <c r="P485" s="5">
        <v>46261</v>
      </c>
      <c r="Q485">
        <v>121</v>
      </c>
      <c r="R485" t="s">
        <v>60</v>
      </c>
      <c r="S485">
        <v>34.174689000000001</v>
      </c>
      <c r="T485">
        <v>34.484428100000002</v>
      </c>
      <c r="U485" s="183">
        <f t="shared" si="15"/>
        <v>-0.3097391000000016</v>
      </c>
      <c r="V485" s="6" t="str">
        <f>VLOOKUP(R485,'In-NonTI'!B:C,2,FALSE)</f>
        <v>VIC1</v>
      </c>
      <c r="W485" s="177">
        <f>IF(U485=0,0,U485-(VLOOKUP(R485,'In-NonTI'!$J$4:$K$7,2,FALSE)*M485))</f>
        <v>-0.42573910000000159</v>
      </c>
      <c r="X485" s="178">
        <f>IF(U485=0,0,-U485-((1-VLOOKUP(R485,'In-NonTI'!$J$4:$K$7,2,FALSE))*M485))</f>
        <v>0.23240576666666826</v>
      </c>
      <c r="Y485" s="6" t="str">
        <f>VLOOKUP(R485,'In-NonTI'!$B$4:$F$7,5,FALSE)</f>
        <v>VIC1-NSW1</v>
      </c>
      <c r="Z485" s="6" t="str">
        <f>IF(SUMIFS(U:U,Q:Q,Q485,Y:Y,Y485)&lt;=0,VLOOKUP(R485,'In-NonTI'!$B$4:$H$7,6,FALSE),VLOOKUP(R485,'In-NonTI'!$B$4:$H$7,7,FALSE))</f>
        <v>VIC-NSW</v>
      </c>
    </row>
    <row r="486" spans="2:26">
      <c r="B486" s="1">
        <v>46261.559027777781</v>
      </c>
      <c r="C486">
        <v>161</v>
      </c>
      <c r="D486" t="s">
        <v>51</v>
      </c>
      <c r="E486">
        <v>-2</v>
      </c>
      <c r="G486" s="1">
        <v>46261.420138888891</v>
      </c>
      <c r="H486">
        <v>121</v>
      </c>
      <c r="I486" t="s">
        <v>54</v>
      </c>
      <c r="J486">
        <v>-82.67</v>
      </c>
      <c r="K486">
        <v>39.700000000000003</v>
      </c>
      <c r="L486">
        <v>1.3</v>
      </c>
      <c r="M486" s="183">
        <f t="shared" si="14"/>
        <v>0.10833333333333334</v>
      </c>
      <c r="O486">
        <v>11658</v>
      </c>
      <c r="P486" s="5">
        <v>46261</v>
      </c>
      <c r="Q486">
        <v>121</v>
      </c>
      <c r="R486" t="s">
        <v>54</v>
      </c>
      <c r="S486">
        <v>0</v>
      </c>
      <c r="T486">
        <v>51.941247599999997</v>
      </c>
      <c r="U486" s="183">
        <f t="shared" si="15"/>
        <v>-51.941247599999997</v>
      </c>
      <c r="V486" s="6" t="str">
        <f>VLOOKUP(R486,'In-NonTI'!B:C,2,FALSE)</f>
        <v>VIC1</v>
      </c>
      <c r="W486" s="177">
        <f>IF(U486=0,0,U486-(VLOOKUP(R486,'In-NonTI'!$J$4:$K$7,2,FALSE)*M486))</f>
        <v>-51.992164266666663</v>
      </c>
      <c r="X486" s="178">
        <f>IF(U486=0,0,-U486-((1-VLOOKUP(R486,'In-NonTI'!$J$4:$K$7,2,FALSE))*M486))</f>
        <v>51.883830933333329</v>
      </c>
      <c r="Y486" s="6" t="str">
        <f>VLOOKUP(R486,'In-NonTI'!$B$4:$F$7,5,FALSE)</f>
        <v>V-SA</v>
      </c>
      <c r="Z486" s="6" t="str">
        <f>IF(SUMIFS(U:U,Q:Q,Q486,Y:Y,Y486)&lt;=0,VLOOKUP(R486,'In-NonTI'!$B$4:$H$7,6,FALSE),VLOOKUP(R486,'In-NonTI'!$B$4:$H$7,7,FALSE))</f>
        <v>VIC-SA</v>
      </c>
    </row>
    <row r="487" spans="2:26">
      <c r="B487" s="1">
        <v>46261.5625</v>
      </c>
      <c r="C487">
        <v>162</v>
      </c>
      <c r="D487" t="s">
        <v>58</v>
      </c>
      <c r="E487">
        <v>61.79</v>
      </c>
      <c r="G487" s="1">
        <v>46261.420138888891</v>
      </c>
      <c r="H487">
        <v>121</v>
      </c>
      <c r="I487" t="s">
        <v>50</v>
      </c>
      <c r="J487">
        <v>0.3</v>
      </c>
      <c r="K487">
        <v>80.3</v>
      </c>
      <c r="L487">
        <v>7.67</v>
      </c>
      <c r="M487" s="183">
        <f t="shared" si="14"/>
        <v>0.63916666666666666</v>
      </c>
      <c r="O487">
        <v>11658</v>
      </c>
      <c r="P487" s="5">
        <v>46261</v>
      </c>
      <c r="Q487">
        <v>121</v>
      </c>
      <c r="R487" t="s">
        <v>50</v>
      </c>
      <c r="S487">
        <v>0</v>
      </c>
      <c r="T487">
        <v>0.1801605</v>
      </c>
      <c r="U487" s="183">
        <f t="shared" si="15"/>
        <v>-0.1801605</v>
      </c>
      <c r="V487" s="6" t="str">
        <f>VLOOKUP(R487,'In-NonTI'!B:C,2,FALSE)</f>
        <v>VIC1</v>
      </c>
      <c r="W487" s="177">
        <f>IF(U487=0,0,U487-(VLOOKUP(R487,'In-NonTI'!$J$4:$K$7,2,FALSE)*M487))</f>
        <v>-0.74901883333333341</v>
      </c>
      <c r="X487" s="178">
        <f>IF(U487=0,0,-U487-((1-VLOOKUP(R487,'In-NonTI'!$J$4:$K$7,2,FALSE))*M487))</f>
        <v>0.10985216666666668</v>
      </c>
      <c r="Y487" s="6" t="str">
        <f>VLOOKUP(R487,'In-NonTI'!$B$4:$F$7,5,FALSE)</f>
        <v>V-SA</v>
      </c>
      <c r="Z487" s="6" t="str">
        <f>IF(SUMIFS(U:U,Q:Q,Q487,Y:Y,Y487)&lt;=0,VLOOKUP(R487,'In-NonTI'!$B$4:$H$7,6,FALSE),VLOOKUP(R487,'In-NonTI'!$B$4:$H$7,7,FALSE))</f>
        <v>VIC-SA</v>
      </c>
    </row>
    <row r="488" spans="2:26">
      <c r="B488" s="1">
        <v>46261.5625</v>
      </c>
      <c r="C488">
        <v>162</v>
      </c>
      <c r="D488" t="s">
        <v>52</v>
      </c>
      <c r="E488">
        <v>600</v>
      </c>
      <c r="G488" s="1">
        <v>46261.423611111109</v>
      </c>
      <c r="H488">
        <v>122</v>
      </c>
      <c r="I488" t="s">
        <v>57</v>
      </c>
      <c r="J488">
        <v>137.46</v>
      </c>
      <c r="K488">
        <v>-80</v>
      </c>
      <c r="L488">
        <v>-8.15</v>
      </c>
      <c r="M488" s="183">
        <f t="shared" si="14"/>
        <v>-0.6791666666666667</v>
      </c>
      <c r="O488">
        <v>11658</v>
      </c>
      <c r="P488" s="5">
        <v>46261</v>
      </c>
      <c r="Q488">
        <v>122</v>
      </c>
      <c r="R488" t="s">
        <v>57</v>
      </c>
      <c r="S488">
        <v>0</v>
      </c>
      <c r="T488">
        <v>11.9173604</v>
      </c>
      <c r="U488" s="183">
        <f t="shared" si="15"/>
        <v>-11.9173604</v>
      </c>
      <c r="V488" s="6" t="str">
        <f>VLOOKUP(R488,'In-NonTI'!B:C,2,FALSE)</f>
        <v>NSW1</v>
      </c>
      <c r="W488" s="177">
        <f>IF(U488=0,0,U488-(VLOOKUP(R488,'In-NonTI'!$J$4:$K$7,2,FALSE)*M488))</f>
        <v>-11.611735400000001</v>
      </c>
      <c r="X488" s="178">
        <f>IF(U488=0,0,-U488-((1-VLOOKUP(R488,'In-NonTI'!$J$4:$K$7,2,FALSE))*M488))</f>
        <v>12.290902066666666</v>
      </c>
      <c r="Y488" s="6" t="str">
        <f>VLOOKUP(R488,'In-NonTI'!$B$4:$F$7,5,FALSE)</f>
        <v>NSW1-SA1</v>
      </c>
      <c r="Z488" s="6" t="str">
        <f>IF(SUMIFS(U:U,Q:Q,Q488,Y:Y,Y488)&lt;=0,VLOOKUP(R488,'In-NonTI'!$B$4:$H$7,6,FALSE),VLOOKUP(R488,'In-NonTI'!$B$4:$H$7,7,FALSE))</f>
        <v>NSW-SA</v>
      </c>
    </row>
    <row r="489" spans="2:26">
      <c r="B489" s="1">
        <v>46261.5625</v>
      </c>
      <c r="C489">
        <v>162</v>
      </c>
      <c r="D489" t="s">
        <v>51</v>
      </c>
      <c r="E489">
        <v>-2</v>
      </c>
      <c r="G489" s="1">
        <v>46261.423611111109</v>
      </c>
      <c r="H489">
        <v>122</v>
      </c>
      <c r="I489" t="s">
        <v>60</v>
      </c>
      <c r="J489">
        <v>92.9</v>
      </c>
      <c r="K489">
        <v>-80</v>
      </c>
      <c r="L489">
        <v>2.31</v>
      </c>
      <c r="M489" s="183">
        <f t="shared" si="14"/>
        <v>0.1925</v>
      </c>
      <c r="O489">
        <v>11658</v>
      </c>
      <c r="P489" s="5">
        <v>46261</v>
      </c>
      <c r="Q489">
        <v>122</v>
      </c>
      <c r="R489" t="s">
        <v>60</v>
      </c>
      <c r="S489">
        <v>39.107590799999997</v>
      </c>
      <c r="T489">
        <v>33.748009799999998</v>
      </c>
      <c r="U489" s="183">
        <f t="shared" si="15"/>
        <v>5.3595809999999986</v>
      </c>
      <c r="V489" s="6" t="str">
        <f>VLOOKUP(R489,'In-NonTI'!B:C,2,FALSE)</f>
        <v>VIC1</v>
      </c>
      <c r="W489" s="177">
        <f>IF(U489=0,0,U489-(VLOOKUP(R489,'In-NonTI'!$J$4:$K$7,2,FALSE)*M489))</f>
        <v>5.2440809999999987</v>
      </c>
      <c r="X489" s="178">
        <f>IF(U489=0,0,-U489-((1-VLOOKUP(R489,'In-NonTI'!$J$4:$K$7,2,FALSE))*M489))</f>
        <v>-5.4365809999999986</v>
      </c>
      <c r="Y489" s="6" t="str">
        <f>VLOOKUP(R489,'In-NonTI'!$B$4:$F$7,5,FALSE)</f>
        <v>VIC1-NSW1</v>
      </c>
      <c r="Z489" s="6" t="str">
        <f>IF(SUMIFS(U:U,Q:Q,Q489,Y:Y,Y489)&lt;=0,VLOOKUP(R489,'In-NonTI'!$B$4:$H$7,6,FALSE),VLOOKUP(R489,'In-NonTI'!$B$4:$H$7,7,FALSE))</f>
        <v>NSW-VIC</v>
      </c>
    </row>
    <row r="490" spans="2:26">
      <c r="B490" s="1">
        <v>46261.565972222219</v>
      </c>
      <c r="C490">
        <v>163</v>
      </c>
      <c r="D490" t="s">
        <v>58</v>
      </c>
      <c r="E490">
        <v>66.08</v>
      </c>
      <c r="G490" s="1">
        <v>46261.423611111109</v>
      </c>
      <c r="H490">
        <v>122</v>
      </c>
      <c r="I490" t="s">
        <v>54</v>
      </c>
      <c r="J490">
        <v>-115.04</v>
      </c>
      <c r="K490">
        <v>39.700000000000003</v>
      </c>
      <c r="L490">
        <v>1.31</v>
      </c>
      <c r="M490" s="183">
        <f t="shared" si="14"/>
        <v>0.10916666666666668</v>
      </c>
      <c r="O490">
        <v>11658</v>
      </c>
      <c r="P490" s="5">
        <v>46261</v>
      </c>
      <c r="Q490">
        <v>122</v>
      </c>
      <c r="R490" t="s">
        <v>54</v>
      </c>
      <c r="S490">
        <v>0</v>
      </c>
      <c r="T490">
        <v>57.890282200000001</v>
      </c>
      <c r="U490" s="183">
        <f t="shared" si="15"/>
        <v>-57.890282200000001</v>
      </c>
      <c r="V490" s="6" t="str">
        <f>VLOOKUP(R490,'In-NonTI'!B:C,2,FALSE)</f>
        <v>VIC1</v>
      </c>
      <c r="W490" s="177">
        <f>IF(U490=0,0,U490-(VLOOKUP(R490,'In-NonTI'!$J$4:$K$7,2,FALSE)*M490))</f>
        <v>-57.941590533333333</v>
      </c>
      <c r="X490" s="178">
        <f>IF(U490=0,0,-U490-((1-VLOOKUP(R490,'In-NonTI'!$J$4:$K$7,2,FALSE))*M490))</f>
        <v>57.832423866666666</v>
      </c>
      <c r="Y490" s="6" t="str">
        <f>VLOOKUP(R490,'In-NonTI'!$B$4:$F$7,5,FALSE)</f>
        <v>V-SA</v>
      </c>
      <c r="Z490" s="6" t="str">
        <f>IF(SUMIFS(U:U,Q:Q,Q490,Y:Y,Y490)&lt;=0,VLOOKUP(R490,'In-NonTI'!$B$4:$H$7,6,FALSE),VLOOKUP(R490,'In-NonTI'!$B$4:$H$7,7,FALSE))</f>
        <v>VIC-SA</v>
      </c>
    </row>
    <row r="491" spans="2:26">
      <c r="B491" s="1">
        <v>46261.565972222219</v>
      </c>
      <c r="C491">
        <v>163</v>
      </c>
      <c r="D491" t="s">
        <v>52</v>
      </c>
      <c r="E491">
        <v>600</v>
      </c>
      <c r="G491" s="1">
        <v>46261.423611111109</v>
      </c>
      <c r="H491">
        <v>122</v>
      </c>
      <c r="I491" t="s">
        <v>50</v>
      </c>
      <c r="J491">
        <v>0.3</v>
      </c>
      <c r="K491">
        <v>80.3</v>
      </c>
      <c r="L491">
        <v>7.67</v>
      </c>
      <c r="M491" s="183">
        <f t="shared" si="14"/>
        <v>0.63916666666666666</v>
      </c>
      <c r="O491">
        <v>11658</v>
      </c>
      <c r="P491" s="5">
        <v>46261</v>
      </c>
      <c r="Q491">
        <v>122</v>
      </c>
      <c r="R491" t="s">
        <v>50</v>
      </c>
      <c r="S491">
        <v>0</v>
      </c>
      <c r="T491">
        <v>0.1928281</v>
      </c>
      <c r="U491" s="183">
        <f t="shared" si="15"/>
        <v>-0.1928281</v>
      </c>
      <c r="V491" s="6" t="str">
        <f>VLOOKUP(R491,'In-NonTI'!B:C,2,FALSE)</f>
        <v>VIC1</v>
      </c>
      <c r="W491" s="177">
        <f>IF(U491=0,0,U491-(VLOOKUP(R491,'In-NonTI'!$J$4:$K$7,2,FALSE)*M491))</f>
        <v>-0.7616864333333333</v>
      </c>
      <c r="X491" s="178">
        <f>IF(U491=0,0,-U491-((1-VLOOKUP(R491,'In-NonTI'!$J$4:$K$7,2,FALSE))*M491))</f>
        <v>0.12251976666666668</v>
      </c>
      <c r="Y491" s="6" t="str">
        <f>VLOOKUP(R491,'In-NonTI'!$B$4:$F$7,5,FALSE)</f>
        <v>V-SA</v>
      </c>
      <c r="Z491" s="6" t="str">
        <f>IF(SUMIFS(U:U,Q:Q,Q491,Y:Y,Y491)&lt;=0,VLOOKUP(R491,'In-NonTI'!$B$4:$H$7,6,FALSE),VLOOKUP(R491,'In-NonTI'!$B$4:$H$7,7,FALSE))</f>
        <v>VIC-SA</v>
      </c>
    </row>
    <row r="492" spans="2:26">
      <c r="B492" s="1">
        <v>46261.565972222219</v>
      </c>
      <c r="C492">
        <v>163</v>
      </c>
      <c r="D492" t="s">
        <v>51</v>
      </c>
      <c r="E492">
        <v>-3</v>
      </c>
      <c r="G492" s="1">
        <v>46261.427083333336</v>
      </c>
      <c r="H492">
        <v>123</v>
      </c>
      <c r="I492" t="s">
        <v>57</v>
      </c>
      <c r="J492">
        <v>140.9</v>
      </c>
      <c r="K492">
        <v>61.98</v>
      </c>
      <c r="L492">
        <v>8</v>
      </c>
      <c r="M492" s="183">
        <f t="shared" si="14"/>
        <v>0.66666666666666663</v>
      </c>
      <c r="O492">
        <v>11658</v>
      </c>
      <c r="P492" s="5">
        <v>46261</v>
      </c>
      <c r="Q492">
        <v>123</v>
      </c>
      <c r="R492" t="s">
        <v>57</v>
      </c>
      <c r="S492">
        <v>0</v>
      </c>
      <c r="T492">
        <v>12.007835999999999</v>
      </c>
      <c r="U492" s="183">
        <f t="shared" si="15"/>
        <v>-12.007835999999999</v>
      </c>
      <c r="V492" s="6" t="str">
        <f>VLOOKUP(R492,'In-NonTI'!B:C,2,FALSE)</f>
        <v>NSW1</v>
      </c>
      <c r="W492" s="177">
        <f>IF(U492=0,0,U492-(VLOOKUP(R492,'In-NonTI'!$J$4:$K$7,2,FALSE)*M492))</f>
        <v>-12.307836</v>
      </c>
      <c r="X492" s="178">
        <f>IF(U492=0,0,-U492-((1-VLOOKUP(R492,'In-NonTI'!$J$4:$K$7,2,FALSE))*M492))</f>
        <v>11.641169333333332</v>
      </c>
      <c r="Y492" s="6" t="str">
        <f>VLOOKUP(R492,'In-NonTI'!$B$4:$F$7,5,FALSE)</f>
        <v>NSW1-SA1</v>
      </c>
      <c r="Z492" s="6" t="str">
        <f>IF(SUMIFS(U:U,Q:Q,Q492,Y:Y,Y492)&lt;=0,VLOOKUP(R492,'In-NonTI'!$B$4:$H$7,6,FALSE),VLOOKUP(R492,'In-NonTI'!$B$4:$H$7,7,FALSE))</f>
        <v>NSW-SA</v>
      </c>
    </row>
    <row r="493" spans="2:26">
      <c r="B493" s="1">
        <v>46261.569444444445</v>
      </c>
      <c r="C493">
        <v>164</v>
      </c>
      <c r="D493" t="s">
        <v>58</v>
      </c>
      <c r="E493">
        <v>66.08</v>
      </c>
      <c r="G493" s="1">
        <v>46261.427083333336</v>
      </c>
      <c r="H493">
        <v>123</v>
      </c>
      <c r="I493" t="s">
        <v>60</v>
      </c>
      <c r="J493">
        <v>15.28</v>
      </c>
      <c r="K493">
        <v>-491.28</v>
      </c>
      <c r="L493">
        <v>29.74</v>
      </c>
      <c r="M493" s="183">
        <f t="shared" si="14"/>
        <v>2.4783333333333331</v>
      </c>
      <c r="O493">
        <v>11658</v>
      </c>
      <c r="P493" s="5">
        <v>46261</v>
      </c>
      <c r="Q493">
        <v>123</v>
      </c>
      <c r="R493" t="s">
        <v>60</v>
      </c>
      <c r="S493">
        <v>39.784295</v>
      </c>
      <c r="T493">
        <v>36.591624199999998</v>
      </c>
      <c r="U493" s="183">
        <f t="shared" si="15"/>
        <v>3.1926708000000019</v>
      </c>
      <c r="V493" s="6" t="str">
        <f>VLOOKUP(R493,'In-NonTI'!B:C,2,FALSE)</f>
        <v>VIC1</v>
      </c>
      <c r="W493" s="177">
        <f>IF(U493=0,0,U493-(VLOOKUP(R493,'In-NonTI'!$J$4:$K$7,2,FALSE)*M493))</f>
        <v>1.705670800000002</v>
      </c>
      <c r="X493" s="178">
        <f>IF(U493=0,0,-U493-((1-VLOOKUP(R493,'In-NonTI'!$J$4:$K$7,2,FALSE))*M493))</f>
        <v>-4.1840041333333353</v>
      </c>
      <c r="Y493" s="6" t="str">
        <f>VLOOKUP(R493,'In-NonTI'!$B$4:$F$7,5,FALSE)</f>
        <v>VIC1-NSW1</v>
      </c>
      <c r="Z493" s="6" t="str">
        <f>IF(SUMIFS(U:U,Q:Q,Q493,Y:Y,Y493)&lt;=0,VLOOKUP(R493,'In-NonTI'!$B$4:$H$7,6,FALSE),VLOOKUP(R493,'In-NonTI'!$B$4:$H$7,7,FALSE))</f>
        <v>NSW-VIC</v>
      </c>
    </row>
    <row r="494" spans="2:26">
      <c r="B494" s="1">
        <v>46261.569444444445</v>
      </c>
      <c r="C494">
        <v>164</v>
      </c>
      <c r="D494" t="s">
        <v>52</v>
      </c>
      <c r="E494">
        <v>600</v>
      </c>
      <c r="G494" s="1">
        <v>46261.427083333336</v>
      </c>
      <c r="H494">
        <v>123</v>
      </c>
      <c r="I494" t="s">
        <v>54</v>
      </c>
      <c r="J494">
        <v>-74.86</v>
      </c>
      <c r="K494">
        <v>-20.6</v>
      </c>
      <c r="L494">
        <v>-0.52</v>
      </c>
      <c r="M494" s="183">
        <f t="shared" si="14"/>
        <v>-4.3333333333333335E-2</v>
      </c>
      <c r="O494">
        <v>11658</v>
      </c>
      <c r="P494" s="5">
        <v>46261</v>
      </c>
      <c r="Q494">
        <v>123</v>
      </c>
      <c r="R494" t="s">
        <v>54</v>
      </c>
      <c r="S494">
        <v>0</v>
      </c>
      <c r="T494">
        <v>65.089292999999998</v>
      </c>
      <c r="U494" s="183">
        <f t="shared" si="15"/>
        <v>-65.089292999999998</v>
      </c>
      <c r="V494" s="6" t="str">
        <f>VLOOKUP(R494,'In-NonTI'!B:C,2,FALSE)</f>
        <v>VIC1</v>
      </c>
      <c r="W494" s="177">
        <f>IF(U494=0,0,U494-(VLOOKUP(R494,'In-NonTI'!$J$4:$K$7,2,FALSE)*M494))</f>
        <v>-65.068926333333337</v>
      </c>
      <c r="X494" s="178">
        <f>IF(U494=0,0,-U494-((1-VLOOKUP(R494,'In-NonTI'!$J$4:$K$7,2,FALSE))*M494))</f>
        <v>65.11225966666666</v>
      </c>
      <c r="Y494" s="6" t="str">
        <f>VLOOKUP(R494,'In-NonTI'!$B$4:$F$7,5,FALSE)</f>
        <v>V-SA</v>
      </c>
      <c r="Z494" s="6" t="str">
        <f>IF(SUMIFS(U:U,Q:Q,Q494,Y:Y,Y494)&lt;=0,VLOOKUP(R494,'In-NonTI'!$B$4:$H$7,6,FALSE),VLOOKUP(R494,'In-NonTI'!$B$4:$H$7,7,FALSE))</f>
        <v>VIC-SA</v>
      </c>
    </row>
    <row r="495" spans="2:26">
      <c r="B495" s="1">
        <v>46261.569444444445</v>
      </c>
      <c r="C495">
        <v>164</v>
      </c>
      <c r="D495" t="s">
        <v>51</v>
      </c>
      <c r="E495">
        <v>-3</v>
      </c>
      <c r="G495" s="1">
        <v>46261.427083333336</v>
      </c>
      <c r="H495">
        <v>123</v>
      </c>
      <c r="I495" t="s">
        <v>50</v>
      </c>
      <c r="J495">
        <v>0.6</v>
      </c>
      <c r="K495">
        <v>-79.400000000000006</v>
      </c>
      <c r="L495">
        <v>11.46</v>
      </c>
      <c r="M495" s="183">
        <f t="shared" si="14"/>
        <v>0.95500000000000007</v>
      </c>
      <c r="O495">
        <v>11658</v>
      </c>
      <c r="P495" s="5">
        <v>46261</v>
      </c>
      <c r="Q495">
        <v>123</v>
      </c>
      <c r="R495" t="s">
        <v>50</v>
      </c>
      <c r="S495">
        <v>0</v>
      </c>
      <c r="T495">
        <v>0.19636439999999999</v>
      </c>
      <c r="U495" s="183">
        <f t="shared" si="15"/>
        <v>-0.19636439999999999</v>
      </c>
      <c r="V495" s="6" t="str">
        <f>VLOOKUP(R495,'In-NonTI'!B:C,2,FALSE)</f>
        <v>VIC1</v>
      </c>
      <c r="W495" s="177">
        <f>IF(U495=0,0,U495-(VLOOKUP(R495,'In-NonTI'!$J$4:$K$7,2,FALSE)*M495))</f>
        <v>-1.0463144</v>
      </c>
      <c r="X495" s="178">
        <f>IF(U495=0,0,-U495-((1-VLOOKUP(R495,'In-NonTI'!$J$4:$K$7,2,FALSE))*M495))</f>
        <v>9.1314400000000004E-2</v>
      </c>
      <c r="Y495" s="6" t="str">
        <f>VLOOKUP(R495,'In-NonTI'!$B$4:$F$7,5,FALSE)</f>
        <v>V-SA</v>
      </c>
      <c r="Z495" s="6" t="str">
        <f>IF(SUMIFS(U:U,Q:Q,Q495,Y:Y,Y495)&lt;=0,VLOOKUP(R495,'In-NonTI'!$B$4:$H$7,6,FALSE),VLOOKUP(R495,'In-NonTI'!$B$4:$H$7,7,FALSE))</f>
        <v>VIC-SA</v>
      </c>
    </row>
    <row r="496" spans="2:26">
      <c r="B496" s="1">
        <v>46261.572916666664</v>
      </c>
      <c r="C496">
        <v>165</v>
      </c>
      <c r="D496" t="s">
        <v>58</v>
      </c>
      <c r="E496">
        <v>66.08</v>
      </c>
      <c r="G496" s="1">
        <v>46261.430555555555</v>
      </c>
      <c r="H496">
        <v>124</v>
      </c>
      <c r="I496" t="s">
        <v>57</v>
      </c>
      <c r="J496">
        <v>137.13999999999999</v>
      </c>
      <c r="K496">
        <v>60</v>
      </c>
      <c r="L496">
        <v>7.58</v>
      </c>
      <c r="M496" s="183">
        <f t="shared" si="14"/>
        <v>0.63166666666666671</v>
      </c>
      <c r="O496">
        <v>11658</v>
      </c>
      <c r="P496" s="5">
        <v>46261</v>
      </c>
      <c r="Q496">
        <v>124</v>
      </c>
      <c r="R496" t="s">
        <v>57</v>
      </c>
      <c r="S496">
        <v>0</v>
      </c>
      <c r="T496">
        <v>11.0204688</v>
      </c>
      <c r="U496" s="183">
        <f t="shared" si="15"/>
        <v>-11.0204688</v>
      </c>
      <c r="V496" s="6" t="str">
        <f>VLOOKUP(R496,'In-NonTI'!B:C,2,FALSE)</f>
        <v>NSW1</v>
      </c>
      <c r="W496" s="177">
        <f>IF(U496=0,0,U496-(VLOOKUP(R496,'In-NonTI'!$J$4:$K$7,2,FALSE)*M496))</f>
        <v>-11.3047188</v>
      </c>
      <c r="X496" s="178">
        <f>IF(U496=0,0,-U496-((1-VLOOKUP(R496,'In-NonTI'!$J$4:$K$7,2,FALSE))*M496))</f>
        <v>10.673052133333332</v>
      </c>
      <c r="Y496" s="6" t="str">
        <f>VLOOKUP(R496,'In-NonTI'!$B$4:$F$7,5,FALSE)</f>
        <v>NSW1-SA1</v>
      </c>
      <c r="Z496" s="6" t="str">
        <f>IF(SUMIFS(U:U,Q:Q,Q496,Y:Y,Y496)&lt;=0,VLOOKUP(R496,'In-NonTI'!$B$4:$H$7,6,FALSE),VLOOKUP(R496,'In-NonTI'!$B$4:$H$7,7,FALSE))</f>
        <v>NSW-SA</v>
      </c>
    </row>
    <row r="497" spans="2:26">
      <c r="B497" s="1">
        <v>46261.572916666664</v>
      </c>
      <c r="C497">
        <v>165</v>
      </c>
      <c r="D497" t="s">
        <v>52</v>
      </c>
      <c r="E497">
        <v>600</v>
      </c>
      <c r="G497" s="1">
        <v>46261.430555555555</v>
      </c>
      <c r="H497">
        <v>124</v>
      </c>
      <c r="I497" t="s">
        <v>60</v>
      </c>
      <c r="J497">
        <v>-61.49</v>
      </c>
      <c r="K497">
        <v>-964.76</v>
      </c>
      <c r="L497">
        <v>93.41</v>
      </c>
      <c r="M497" s="183">
        <f t="shared" si="14"/>
        <v>7.7841666666666667</v>
      </c>
      <c r="O497">
        <v>11658</v>
      </c>
      <c r="P497" s="5">
        <v>46261</v>
      </c>
      <c r="Q497">
        <v>124</v>
      </c>
      <c r="R497" t="s">
        <v>60</v>
      </c>
      <c r="S497">
        <v>33.100221900000001</v>
      </c>
      <c r="T497">
        <v>41.734039099999997</v>
      </c>
      <c r="U497" s="183">
        <f t="shared" si="15"/>
        <v>-8.6338171999999958</v>
      </c>
      <c r="V497" s="6" t="str">
        <f>VLOOKUP(R497,'In-NonTI'!B:C,2,FALSE)</f>
        <v>VIC1</v>
      </c>
      <c r="W497" s="177">
        <f>IF(U497=0,0,U497-(VLOOKUP(R497,'In-NonTI'!$J$4:$K$7,2,FALSE)*M497))</f>
        <v>-13.304317199999996</v>
      </c>
      <c r="X497" s="178">
        <f>IF(U497=0,0,-U497-((1-VLOOKUP(R497,'In-NonTI'!$J$4:$K$7,2,FALSE))*M497))</f>
        <v>5.5201505333333287</v>
      </c>
      <c r="Y497" s="6" t="str">
        <f>VLOOKUP(R497,'In-NonTI'!$B$4:$F$7,5,FALSE)</f>
        <v>VIC1-NSW1</v>
      </c>
      <c r="Z497" s="6" t="str">
        <f>IF(SUMIFS(U:U,Q:Q,Q497,Y:Y,Y497)&lt;=0,VLOOKUP(R497,'In-NonTI'!$B$4:$H$7,6,FALSE),VLOOKUP(R497,'In-NonTI'!$B$4:$H$7,7,FALSE))</f>
        <v>VIC-NSW</v>
      </c>
    </row>
    <row r="498" spans="2:26">
      <c r="B498" s="1">
        <v>46261.572916666664</v>
      </c>
      <c r="C498">
        <v>165</v>
      </c>
      <c r="D498" t="s">
        <v>51</v>
      </c>
      <c r="E498">
        <v>-2</v>
      </c>
      <c r="G498" s="1">
        <v>46261.430555555555</v>
      </c>
      <c r="H498">
        <v>124</v>
      </c>
      <c r="I498" t="s">
        <v>54</v>
      </c>
      <c r="J498">
        <v>-100.53</v>
      </c>
      <c r="K498">
        <v>-20.3</v>
      </c>
      <c r="L498">
        <v>-0.53</v>
      </c>
      <c r="M498" s="183">
        <f t="shared" si="14"/>
        <v>-4.4166666666666667E-2</v>
      </c>
      <c r="O498">
        <v>11658</v>
      </c>
      <c r="P498" s="5">
        <v>46261</v>
      </c>
      <c r="Q498">
        <v>124</v>
      </c>
      <c r="R498" t="s">
        <v>54</v>
      </c>
      <c r="S498">
        <v>0</v>
      </c>
      <c r="T498">
        <v>56.987893800000002</v>
      </c>
      <c r="U498" s="183">
        <f t="shared" si="15"/>
        <v>-56.987893800000002</v>
      </c>
      <c r="V498" s="6" t="str">
        <f>VLOOKUP(R498,'In-NonTI'!B:C,2,FALSE)</f>
        <v>VIC1</v>
      </c>
      <c r="W498" s="177">
        <f>IF(U498=0,0,U498-(VLOOKUP(R498,'In-NonTI'!$J$4:$K$7,2,FALSE)*M498))</f>
        <v>-56.967135466666669</v>
      </c>
      <c r="X498" s="178">
        <f>IF(U498=0,0,-U498-((1-VLOOKUP(R498,'In-NonTI'!$J$4:$K$7,2,FALSE))*M498))</f>
        <v>57.011302133333338</v>
      </c>
      <c r="Y498" s="6" t="str">
        <f>VLOOKUP(R498,'In-NonTI'!$B$4:$F$7,5,FALSE)</f>
        <v>V-SA</v>
      </c>
      <c r="Z498" s="6" t="str">
        <f>IF(SUMIFS(U:U,Q:Q,Q498,Y:Y,Y498)&lt;=0,VLOOKUP(R498,'In-NonTI'!$B$4:$H$7,6,FALSE),VLOOKUP(R498,'In-NonTI'!$B$4:$H$7,7,FALSE))</f>
        <v>VIC-SA</v>
      </c>
    </row>
    <row r="499" spans="2:26">
      <c r="B499" s="1">
        <v>46261.576388888891</v>
      </c>
      <c r="C499">
        <v>166</v>
      </c>
      <c r="D499" t="s">
        <v>58</v>
      </c>
      <c r="E499">
        <v>66.08</v>
      </c>
      <c r="G499" s="1">
        <v>46261.430555555555</v>
      </c>
      <c r="H499">
        <v>124</v>
      </c>
      <c r="I499" t="s">
        <v>50</v>
      </c>
      <c r="J499">
        <v>0.3</v>
      </c>
      <c r="K499">
        <v>-79.7</v>
      </c>
      <c r="L499">
        <v>11.53</v>
      </c>
      <c r="M499" s="183">
        <f t="shared" si="14"/>
        <v>0.96083333333333332</v>
      </c>
      <c r="O499">
        <v>11658</v>
      </c>
      <c r="P499" s="5">
        <v>46261</v>
      </c>
      <c r="Q499">
        <v>124</v>
      </c>
      <c r="R499" t="s">
        <v>50</v>
      </c>
      <c r="S499">
        <v>0</v>
      </c>
      <c r="T499">
        <v>0.18389630000000001</v>
      </c>
      <c r="U499" s="183">
        <f t="shared" si="15"/>
        <v>-0.18389630000000001</v>
      </c>
      <c r="V499" s="6" t="str">
        <f>VLOOKUP(R499,'In-NonTI'!B:C,2,FALSE)</f>
        <v>VIC1</v>
      </c>
      <c r="W499" s="177">
        <f>IF(U499=0,0,U499-(VLOOKUP(R499,'In-NonTI'!$J$4:$K$7,2,FALSE)*M499))</f>
        <v>-1.0390379666666667</v>
      </c>
      <c r="X499" s="178">
        <f>IF(U499=0,0,-U499-((1-VLOOKUP(R499,'In-NonTI'!$J$4:$K$7,2,FALSE))*M499))</f>
        <v>7.8204633333333357E-2</v>
      </c>
      <c r="Y499" s="6" t="str">
        <f>VLOOKUP(R499,'In-NonTI'!$B$4:$F$7,5,FALSE)</f>
        <v>V-SA</v>
      </c>
      <c r="Z499" s="6" t="str">
        <f>IF(SUMIFS(U:U,Q:Q,Q499,Y:Y,Y499)&lt;=0,VLOOKUP(R499,'In-NonTI'!$B$4:$H$7,6,FALSE),VLOOKUP(R499,'In-NonTI'!$B$4:$H$7,7,FALSE))</f>
        <v>VIC-SA</v>
      </c>
    </row>
    <row r="500" spans="2:26">
      <c r="B500" s="1">
        <v>46261.576388888891</v>
      </c>
      <c r="C500">
        <v>166</v>
      </c>
      <c r="D500" t="s">
        <v>52</v>
      </c>
      <c r="E500">
        <v>600</v>
      </c>
      <c r="G500" s="1">
        <v>46261.434027777781</v>
      </c>
      <c r="H500">
        <v>125</v>
      </c>
      <c r="I500" t="s">
        <v>57</v>
      </c>
      <c r="J500">
        <v>117.67</v>
      </c>
      <c r="K500">
        <v>60</v>
      </c>
      <c r="L500">
        <v>7.41</v>
      </c>
      <c r="M500" s="183">
        <f t="shared" si="14"/>
        <v>0.61750000000000005</v>
      </c>
      <c r="O500">
        <v>11658</v>
      </c>
      <c r="P500" s="5">
        <v>46261</v>
      </c>
      <c r="Q500">
        <v>125</v>
      </c>
      <c r="R500" t="s">
        <v>57</v>
      </c>
      <c r="S500">
        <v>0</v>
      </c>
      <c r="T500">
        <v>10.3399728</v>
      </c>
      <c r="U500" s="183">
        <f t="shared" si="15"/>
        <v>-10.3399728</v>
      </c>
      <c r="V500" s="6" t="str">
        <f>VLOOKUP(R500,'In-NonTI'!B:C,2,FALSE)</f>
        <v>NSW1</v>
      </c>
      <c r="W500" s="177">
        <f>IF(U500=0,0,U500-(VLOOKUP(R500,'In-NonTI'!$J$4:$K$7,2,FALSE)*M500))</f>
        <v>-10.6178478</v>
      </c>
      <c r="X500" s="178">
        <f>IF(U500=0,0,-U500-((1-VLOOKUP(R500,'In-NonTI'!$J$4:$K$7,2,FALSE))*M500))</f>
        <v>10.0003478</v>
      </c>
      <c r="Y500" s="6" t="str">
        <f>VLOOKUP(R500,'In-NonTI'!$B$4:$F$7,5,FALSE)</f>
        <v>NSW1-SA1</v>
      </c>
      <c r="Z500" s="6" t="str">
        <f>IF(SUMIFS(U:U,Q:Q,Q500,Y:Y,Y500)&lt;=0,VLOOKUP(R500,'In-NonTI'!$B$4:$H$7,6,FALSE),VLOOKUP(R500,'In-NonTI'!$B$4:$H$7,7,FALSE))</f>
        <v>NSW-SA</v>
      </c>
    </row>
    <row r="501" spans="2:26">
      <c r="B501" s="1">
        <v>46261.576388888891</v>
      </c>
      <c r="C501">
        <v>166</v>
      </c>
      <c r="D501" t="s">
        <v>51</v>
      </c>
      <c r="E501">
        <v>-2</v>
      </c>
      <c r="G501" s="1">
        <v>46261.434027777781</v>
      </c>
      <c r="H501">
        <v>125</v>
      </c>
      <c r="I501" t="s">
        <v>60</v>
      </c>
      <c r="J501">
        <v>-22.53</v>
      </c>
      <c r="K501">
        <v>80</v>
      </c>
      <c r="L501">
        <v>-1.07</v>
      </c>
      <c r="M501" s="183">
        <f t="shared" si="14"/>
        <v>-8.9166666666666672E-2</v>
      </c>
      <c r="O501">
        <v>11658</v>
      </c>
      <c r="P501" s="5">
        <v>46261</v>
      </c>
      <c r="Q501">
        <v>125</v>
      </c>
      <c r="R501" t="s">
        <v>60</v>
      </c>
      <c r="S501">
        <v>32.7207583</v>
      </c>
      <c r="T501">
        <v>41.920438099999998</v>
      </c>
      <c r="U501" s="183">
        <f t="shared" si="15"/>
        <v>-9.1996797999999984</v>
      </c>
      <c r="V501" s="6" t="str">
        <f>VLOOKUP(R501,'In-NonTI'!B:C,2,FALSE)</f>
        <v>VIC1</v>
      </c>
      <c r="W501" s="177">
        <f>IF(U501=0,0,U501-(VLOOKUP(R501,'In-NonTI'!$J$4:$K$7,2,FALSE)*M501))</f>
        <v>-9.1461797999999987</v>
      </c>
      <c r="X501" s="178">
        <f>IF(U501=0,0,-U501-((1-VLOOKUP(R501,'In-NonTI'!$J$4:$K$7,2,FALSE))*M501))</f>
        <v>9.2353464666666643</v>
      </c>
      <c r="Y501" s="6" t="str">
        <f>VLOOKUP(R501,'In-NonTI'!$B$4:$F$7,5,FALSE)</f>
        <v>VIC1-NSW1</v>
      </c>
      <c r="Z501" s="6" t="str">
        <f>IF(SUMIFS(U:U,Q:Q,Q501,Y:Y,Y501)&lt;=0,VLOOKUP(R501,'In-NonTI'!$B$4:$H$7,6,FALSE),VLOOKUP(R501,'In-NonTI'!$B$4:$H$7,7,FALSE))</f>
        <v>VIC-NSW</v>
      </c>
    </row>
    <row r="502" spans="2:26">
      <c r="B502" s="1">
        <v>46261.579861111109</v>
      </c>
      <c r="C502">
        <v>167</v>
      </c>
      <c r="D502" t="s">
        <v>58</v>
      </c>
      <c r="E502">
        <v>66.08</v>
      </c>
      <c r="G502" s="1">
        <v>46261.434027777781</v>
      </c>
      <c r="H502">
        <v>125</v>
      </c>
      <c r="I502" t="s">
        <v>54</v>
      </c>
      <c r="J502">
        <v>-134.02000000000001</v>
      </c>
      <c r="K502">
        <v>-20.3</v>
      </c>
      <c r="L502">
        <v>-0.56000000000000005</v>
      </c>
      <c r="M502" s="183">
        <f t="shared" si="14"/>
        <v>-4.6666666666666669E-2</v>
      </c>
      <c r="O502">
        <v>11658</v>
      </c>
      <c r="P502" s="5">
        <v>46261</v>
      </c>
      <c r="Q502">
        <v>125</v>
      </c>
      <c r="R502" t="s">
        <v>54</v>
      </c>
      <c r="S502">
        <v>0</v>
      </c>
      <c r="T502">
        <v>54.146000999999998</v>
      </c>
      <c r="U502" s="183">
        <f t="shared" si="15"/>
        <v>-54.146000999999998</v>
      </c>
      <c r="V502" s="6" t="str">
        <f>VLOOKUP(R502,'In-NonTI'!B:C,2,FALSE)</f>
        <v>VIC1</v>
      </c>
      <c r="W502" s="177">
        <f>IF(U502=0,0,U502-(VLOOKUP(R502,'In-NonTI'!$J$4:$K$7,2,FALSE)*M502))</f>
        <v>-54.124067666666662</v>
      </c>
      <c r="X502" s="178">
        <f>IF(U502=0,0,-U502-((1-VLOOKUP(R502,'In-NonTI'!$J$4:$K$7,2,FALSE))*M502))</f>
        <v>54.170734333333328</v>
      </c>
      <c r="Y502" s="6" t="str">
        <f>VLOOKUP(R502,'In-NonTI'!$B$4:$F$7,5,FALSE)</f>
        <v>V-SA</v>
      </c>
      <c r="Z502" s="6" t="str">
        <f>IF(SUMIFS(U:U,Q:Q,Q502,Y:Y,Y502)&lt;=0,VLOOKUP(R502,'In-NonTI'!$B$4:$H$7,6,FALSE),VLOOKUP(R502,'In-NonTI'!$B$4:$H$7,7,FALSE))</f>
        <v>VIC-SA</v>
      </c>
    </row>
    <row r="503" spans="2:26">
      <c r="B503" s="1">
        <v>46261.579861111109</v>
      </c>
      <c r="C503">
        <v>167</v>
      </c>
      <c r="D503" t="s">
        <v>52</v>
      </c>
      <c r="E503">
        <v>600</v>
      </c>
      <c r="G503" s="1">
        <v>46261.434027777781</v>
      </c>
      <c r="H503">
        <v>125</v>
      </c>
      <c r="I503" t="s">
        <v>50</v>
      </c>
      <c r="J503">
        <v>0.3</v>
      </c>
      <c r="K503">
        <v>-79.7</v>
      </c>
      <c r="L503">
        <v>11.53</v>
      </c>
      <c r="M503" s="183">
        <f t="shared" si="14"/>
        <v>0.96083333333333332</v>
      </c>
      <c r="O503">
        <v>11658</v>
      </c>
      <c r="P503" s="5">
        <v>46261</v>
      </c>
      <c r="Q503">
        <v>125</v>
      </c>
      <c r="R503" t="s">
        <v>50</v>
      </c>
      <c r="S503">
        <v>0</v>
      </c>
      <c r="T503">
        <v>0.17961289999999999</v>
      </c>
      <c r="U503" s="183">
        <f t="shared" si="15"/>
        <v>-0.17961289999999999</v>
      </c>
      <c r="V503" s="6" t="str">
        <f>VLOOKUP(R503,'In-NonTI'!B:C,2,FALSE)</f>
        <v>VIC1</v>
      </c>
      <c r="W503" s="177">
        <f>IF(U503=0,0,U503-(VLOOKUP(R503,'In-NonTI'!$J$4:$K$7,2,FALSE)*M503))</f>
        <v>-1.0347545666666667</v>
      </c>
      <c r="X503" s="178">
        <f>IF(U503=0,0,-U503-((1-VLOOKUP(R503,'In-NonTI'!$J$4:$K$7,2,FALSE))*M503))</f>
        <v>7.3921233333333336E-2</v>
      </c>
      <c r="Y503" s="6" t="str">
        <f>VLOOKUP(R503,'In-NonTI'!$B$4:$F$7,5,FALSE)</f>
        <v>V-SA</v>
      </c>
      <c r="Z503" s="6" t="str">
        <f>IF(SUMIFS(U:U,Q:Q,Q503,Y:Y,Y503)&lt;=0,VLOOKUP(R503,'In-NonTI'!$B$4:$H$7,6,FALSE),VLOOKUP(R503,'In-NonTI'!$B$4:$H$7,7,FALSE))</f>
        <v>VIC-SA</v>
      </c>
    </row>
    <row r="504" spans="2:26">
      <c r="B504" s="1">
        <v>46261.579861111109</v>
      </c>
      <c r="C504">
        <v>167</v>
      </c>
      <c r="D504" t="s">
        <v>51</v>
      </c>
      <c r="E504">
        <v>-3</v>
      </c>
      <c r="G504" s="1">
        <v>46261.4375</v>
      </c>
      <c r="H504">
        <v>126</v>
      </c>
      <c r="I504" t="s">
        <v>57</v>
      </c>
      <c r="J504">
        <v>128.21</v>
      </c>
      <c r="K504">
        <v>60</v>
      </c>
      <c r="L504">
        <v>7.22</v>
      </c>
      <c r="M504" s="183">
        <f t="shared" si="14"/>
        <v>0.60166666666666668</v>
      </c>
      <c r="O504">
        <v>11658</v>
      </c>
      <c r="P504" s="5">
        <v>46261</v>
      </c>
      <c r="Q504">
        <v>126</v>
      </c>
      <c r="R504" t="s">
        <v>57</v>
      </c>
      <c r="S504">
        <v>0</v>
      </c>
      <c r="T504">
        <v>10.294052799999999</v>
      </c>
      <c r="U504" s="183">
        <f t="shared" si="15"/>
        <v>-10.294052799999999</v>
      </c>
      <c r="V504" s="6" t="str">
        <f>VLOOKUP(R504,'In-NonTI'!B:C,2,FALSE)</f>
        <v>NSW1</v>
      </c>
      <c r="W504" s="177">
        <f>IF(U504=0,0,U504-(VLOOKUP(R504,'In-NonTI'!$J$4:$K$7,2,FALSE)*M504))</f>
        <v>-10.564802799999999</v>
      </c>
      <c r="X504" s="178">
        <f>IF(U504=0,0,-U504-((1-VLOOKUP(R504,'In-NonTI'!$J$4:$K$7,2,FALSE))*M504))</f>
        <v>9.9631361333333324</v>
      </c>
      <c r="Y504" s="6" t="str">
        <f>VLOOKUP(R504,'In-NonTI'!$B$4:$F$7,5,FALSE)</f>
        <v>NSW1-SA1</v>
      </c>
      <c r="Z504" s="6" t="str">
        <f>IF(SUMIFS(U:U,Q:Q,Q504,Y:Y,Y504)&lt;=0,VLOOKUP(R504,'In-NonTI'!$B$4:$H$7,6,FALSE),VLOOKUP(R504,'In-NonTI'!$B$4:$H$7,7,FALSE))</f>
        <v>NSW-SA</v>
      </c>
    </row>
    <row r="505" spans="2:26">
      <c r="B505" s="1">
        <v>46261.583333333336</v>
      </c>
      <c r="C505">
        <v>168</v>
      </c>
      <c r="D505" t="s">
        <v>58</v>
      </c>
      <c r="E505">
        <v>66.08</v>
      </c>
      <c r="G505" s="1">
        <v>46261.4375</v>
      </c>
      <c r="H505">
        <v>126</v>
      </c>
      <c r="I505" t="s">
        <v>60</v>
      </c>
      <c r="J505">
        <v>40.07</v>
      </c>
      <c r="K505">
        <v>80</v>
      </c>
      <c r="L505">
        <v>-0.98</v>
      </c>
      <c r="M505" s="183">
        <f t="shared" si="14"/>
        <v>-8.1666666666666665E-2</v>
      </c>
      <c r="O505">
        <v>11658</v>
      </c>
      <c r="P505" s="5">
        <v>46261</v>
      </c>
      <c r="Q505">
        <v>126</v>
      </c>
      <c r="R505" t="s">
        <v>60</v>
      </c>
      <c r="S505">
        <v>34.385288600000003</v>
      </c>
      <c r="T505">
        <v>46.8431766</v>
      </c>
      <c r="U505" s="183">
        <f t="shared" si="15"/>
        <v>-12.457887999999997</v>
      </c>
      <c r="V505" s="6" t="str">
        <f>VLOOKUP(R505,'In-NonTI'!B:C,2,FALSE)</f>
        <v>VIC1</v>
      </c>
      <c r="W505" s="177">
        <f>IF(U505=0,0,U505-(VLOOKUP(R505,'In-NonTI'!$J$4:$K$7,2,FALSE)*M505))</f>
        <v>-12.408887999999997</v>
      </c>
      <c r="X505" s="178">
        <f>IF(U505=0,0,-U505-((1-VLOOKUP(R505,'In-NonTI'!$J$4:$K$7,2,FALSE))*M505))</f>
        <v>12.490554666666664</v>
      </c>
      <c r="Y505" s="6" t="str">
        <f>VLOOKUP(R505,'In-NonTI'!$B$4:$F$7,5,FALSE)</f>
        <v>VIC1-NSW1</v>
      </c>
      <c r="Z505" s="6" t="str">
        <f>IF(SUMIFS(U:U,Q:Q,Q505,Y:Y,Y505)&lt;=0,VLOOKUP(R505,'In-NonTI'!$B$4:$H$7,6,FALSE),VLOOKUP(R505,'In-NonTI'!$B$4:$H$7,7,FALSE))</f>
        <v>VIC-NSW</v>
      </c>
    </row>
    <row r="506" spans="2:26">
      <c r="B506" s="1">
        <v>46261.583333333336</v>
      </c>
      <c r="C506">
        <v>168</v>
      </c>
      <c r="D506" t="s">
        <v>52</v>
      </c>
      <c r="E506">
        <v>600</v>
      </c>
      <c r="G506" s="1">
        <v>46261.4375</v>
      </c>
      <c r="H506">
        <v>126</v>
      </c>
      <c r="I506" t="s">
        <v>54</v>
      </c>
      <c r="J506">
        <v>-71.510000000000005</v>
      </c>
      <c r="K506">
        <v>-20</v>
      </c>
      <c r="L506">
        <v>-0.57999999999999996</v>
      </c>
      <c r="M506" s="183">
        <f t="shared" si="14"/>
        <v>-4.8333333333333332E-2</v>
      </c>
      <c r="O506">
        <v>11658</v>
      </c>
      <c r="P506" s="5">
        <v>46261</v>
      </c>
      <c r="Q506">
        <v>126</v>
      </c>
      <c r="R506" t="s">
        <v>54</v>
      </c>
      <c r="S506">
        <v>0</v>
      </c>
      <c r="T506">
        <v>46.617711900000003</v>
      </c>
      <c r="U506" s="183">
        <f t="shared" si="15"/>
        <v>-46.617711900000003</v>
      </c>
      <c r="V506" s="6" t="str">
        <f>VLOOKUP(R506,'In-NonTI'!B:C,2,FALSE)</f>
        <v>VIC1</v>
      </c>
      <c r="W506" s="177">
        <f>IF(U506=0,0,U506-(VLOOKUP(R506,'In-NonTI'!$J$4:$K$7,2,FALSE)*M506))</f>
        <v>-46.594995233333336</v>
      </c>
      <c r="X506" s="178">
        <f>IF(U506=0,0,-U506-((1-VLOOKUP(R506,'In-NonTI'!$J$4:$K$7,2,FALSE))*M506))</f>
        <v>46.643328566666668</v>
      </c>
      <c r="Y506" s="6" t="str">
        <f>VLOOKUP(R506,'In-NonTI'!$B$4:$F$7,5,FALSE)</f>
        <v>V-SA</v>
      </c>
      <c r="Z506" s="6" t="str">
        <f>IF(SUMIFS(U:U,Q:Q,Q506,Y:Y,Y506)&lt;=0,VLOOKUP(R506,'In-NonTI'!$B$4:$H$7,6,FALSE),VLOOKUP(R506,'In-NonTI'!$B$4:$H$7,7,FALSE))</f>
        <v>VIC-SA</v>
      </c>
    </row>
    <row r="507" spans="2:26">
      <c r="B507" s="1">
        <v>46261.583333333336</v>
      </c>
      <c r="C507">
        <v>168</v>
      </c>
      <c r="D507" t="s">
        <v>51</v>
      </c>
      <c r="E507">
        <v>-3</v>
      </c>
      <c r="G507" s="1">
        <v>46261.4375</v>
      </c>
      <c r="H507">
        <v>126</v>
      </c>
      <c r="I507" t="s">
        <v>50</v>
      </c>
      <c r="J507">
        <v>0</v>
      </c>
      <c r="K507">
        <v>-80</v>
      </c>
      <c r="L507">
        <v>11.61</v>
      </c>
      <c r="M507" s="183">
        <f t="shared" si="14"/>
        <v>0.96749999999999992</v>
      </c>
      <c r="O507">
        <v>11658</v>
      </c>
      <c r="P507" s="5">
        <v>46261</v>
      </c>
      <c r="Q507">
        <v>126</v>
      </c>
      <c r="R507" t="s">
        <v>50</v>
      </c>
      <c r="S507">
        <v>0</v>
      </c>
      <c r="T507">
        <v>0.1605567</v>
      </c>
      <c r="U507" s="183">
        <f t="shared" si="15"/>
        <v>-0.1605567</v>
      </c>
      <c r="V507" s="6" t="str">
        <f>VLOOKUP(R507,'In-NonTI'!B:C,2,FALSE)</f>
        <v>VIC1</v>
      </c>
      <c r="W507" s="177">
        <f>IF(U507=0,0,U507-(VLOOKUP(R507,'In-NonTI'!$J$4:$K$7,2,FALSE)*M507))</f>
        <v>-1.0216316999999999</v>
      </c>
      <c r="X507" s="178">
        <f>IF(U507=0,0,-U507-((1-VLOOKUP(R507,'In-NonTI'!$J$4:$K$7,2,FALSE))*M507))</f>
        <v>5.4131700000000019E-2</v>
      </c>
      <c r="Y507" s="6" t="str">
        <f>VLOOKUP(R507,'In-NonTI'!$B$4:$F$7,5,FALSE)</f>
        <v>V-SA</v>
      </c>
      <c r="Z507" s="6" t="str">
        <f>IF(SUMIFS(U:U,Q:Q,Q507,Y:Y,Y507)&lt;=0,VLOOKUP(R507,'In-NonTI'!$B$4:$H$7,6,FALSE),VLOOKUP(R507,'In-NonTI'!$B$4:$H$7,7,FALSE))</f>
        <v>VIC-SA</v>
      </c>
    </row>
    <row r="508" spans="2:26">
      <c r="B508" s="1">
        <v>46261.586805555555</v>
      </c>
      <c r="C508">
        <v>169</v>
      </c>
      <c r="D508" t="s">
        <v>58</v>
      </c>
      <c r="E508">
        <v>68.31</v>
      </c>
      <c r="G508" s="1">
        <v>46261.440972222219</v>
      </c>
      <c r="H508">
        <v>127</v>
      </c>
      <c r="I508" t="s">
        <v>57</v>
      </c>
      <c r="J508">
        <v>124.13</v>
      </c>
      <c r="K508">
        <v>60</v>
      </c>
      <c r="L508">
        <v>7.14</v>
      </c>
      <c r="M508" s="183">
        <f t="shared" si="14"/>
        <v>0.59499999999999997</v>
      </c>
      <c r="O508">
        <v>11658</v>
      </c>
      <c r="P508" s="5">
        <v>46261</v>
      </c>
      <c r="Q508">
        <v>127</v>
      </c>
      <c r="R508" t="s">
        <v>57</v>
      </c>
      <c r="S508">
        <v>0</v>
      </c>
      <c r="T508">
        <v>10.653359399999999</v>
      </c>
      <c r="U508" s="183">
        <f t="shared" si="15"/>
        <v>-10.653359399999999</v>
      </c>
      <c r="V508" s="6" t="str">
        <f>VLOOKUP(R508,'In-NonTI'!B:C,2,FALSE)</f>
        <v>NSW1</v>
      </c>
      <c r="W508" s="177">
        <f>IF(U508=0,0,U508-(VLOOKUP(R508,'In-NonTI'!$J$4:$K$7,2,FALSE)*M508))</f>
        <v>-10.921109399999999</v>
      </c>
      <c r="X508" s="178">
        <f>IF(U508=0,0,-U508-((1-VLOOKUP(R508,'In-NonTI'!$J$4:$K$7,2,FALSE))*M508))</f>
        <v>10.3261094</v>
      </c>
      <c r="Y508" s="6" t="str">
        <f>VLOOKUP(R508,'In-NonTI'!$B$4:$F$7,5,FALSE)</f>
        <v>NSW1-SA1</v>
      </c>
      <c r="Z508" s="6" t="str">
        <f>IF(SUMIFS(U:U,Q:Q,Q508,Y:Y,Y508)&lt;=0,VLOOKUP(R508,'In-NonTI'!$B$4:$H$7,6,FALSE),VLOOKUP(R508,'In-NonTI'!$B$4:$H$7,7,FALSE))</f>
        <v>NSW-SA</v>
      </c>
    </row>
    <row r="509" spans="2:26">
      <c r="B509" s="1">
        <v>46261.586805555555</v>
      </c>
      <c r="C509">
        <v>169</v>
      </c>
      <c r="D509" t="s">
        <v>52</v>
      </c>
      <c r="E509">
        <v>600</v>
      </c>
      <c r="G509" s="1">
        <v>46261.440972222219</v>
      </c>
      <c r="H509">
        <v>127</v>
      </c>
      <c r="I509" t="s">
        <v>60</v>
      </c>
      <c r="J509">
        <v>34.07</v>
      </c>
      <c r="K509">
        <v>80</v>
      </c>
      <c r="L509">
        <v>-0.94</v>
      </c>
      <c r="M509" s="183">
        <f t="shared" si="14"/>
        <v>-7.8333333333333324E-2</v>
      </c>
      <c r="O509">
        <v>11658</v>
      </c>
      <c r="P509" s="5">
        <v>46261</v>
      </c>
      <c r="Q509">
        <v>127</v>
      </c>
      <c r="R509" t="s">
        <v>60</v>
      </c>
      <c r="S509">
        <v>33.424231900000002</v>
      </c>
      <c r="T509">
        <v>49.402265800000002</v>
      </c>
      <c r="U509" s="183">
        <f t="shared" si="15"/>
        <v>-15.9780339</v>
      </c>
      <c r="V509" s="6" t="str">
        <f>VLOOKUP(R509,'In-NonTI'!B:C,2,FALSE)</f>
        <v>VIC1</v>
      </c>
      <c r="W509" s="177">
        <f>IF(U509=0,0,U509-(VLOOKUP(R509,'In-NonTI'!$J$4:$K$7,2,FALSE)*M509))</f>
        <v>-15.931033899999999</v>
      </c>
      <c r="X509" s="178">
        <f>IF(U509=0,0,-U509-((1-VLOOKUP(R509,'In-NonTI'!$J$4:$K$7,2,FALSE))*M509))</f>
        <v>16.009367233333332</v>
      </c>
      <c r="Y509" s="6" t="str">
        <f>VLOOKUP(R509,'In-NonTI'!$B$4:$F$7,5,FALSE)</f>
        <v>VIC1-NSW1</v>
      </c>
      <c r="Z509" s="6" t="str">
        <f>IF(SUMIFS(U:U,Q:Q,Q509,Y:Y,Y509)&lt;=0,VLOOKUP(R509,'In-NonTI'!$B$4:$H$7,6,FALSE),VLOOKUP(R509,'In-NonTI'!$B$4:$H$7,7,FALSE))</f>
        <v>VIC-NSW</v>
      </c>
    </row>
    <row r="510" spans="2:26">
      <c r="B510" s="1">
        <v>46261.586805555555</v>
      </c>
      <c r="C510">
        <v>169</v>
      </c>
      <c r="D510" t="s">
        <v>51</v>
      </c>
      <c r="E510">
        <v>-5</v>
      </c>
      <c r="G510" s="1">
        <v>46261.440972222219</v>
      </c>
      <c r="H510">
        <v>127</v>
      </c>
      <c r="I510" t="s">
        <v>54</v>
      </c>
      <c r="J510">
        <v>-82.67</v>
      </c>
      <c r="K510">
        <v>-19.7</v>
      </c>
      <c r="L510">
        <v>-0.57999999999999996</v>
      </c>
      <c r="M510" s="183">
        <f t="shared" si="14"/>
        <v>-4.8333333333333332E-2</v>
      </c>
      <c r="O510">
        <v>11658</v>
      </c>
      <c r="P510" s="5">
        <v>46261</v>
      </c>
      <c r="Q510">
        <v>127</v>
      </c>
      <c r="R510" t="s">
        <v>54</v>
      </c>
      <c r="S510">
        <v>0</v>
      </c>
      <c r="T510">
        <v>45.4314751</v>
      </c>
      <c r="U510" s="183">
        <f t="shared" si="15"/>
        <v>-45.4314751</v>
      </c>
      <c r="V510" s="6" t="str">
        <f>VLOOKUP(R510,'In-NonTI'!B:C,2,FALSE)</f>
        <v>VIC1</v>
      </c>
      <c r="W510" s="177">
        <f>IF(U510=0,0,U510-(VLOOKUP(R510,'In-NonTI'!$J$4:$K$7,2,FALSE)*M510))</f>
        <v>-45.408758433333333</v>
      </c>
      <c r="X510" s="178">
        <f>IF(U510=0,0,-U510-((1-VLOOKUP(R510,'In-NonTI'!$J$4:$K$7,2,FALSE))*M510))</f>
        <v>45.457091766666665</v>
      </c>
      <c r="Y510" s="6" t="str">
        <f>VLOOKUP(R510,'In-NonTI'!$B$4:$F$7,5,FALSE)</f>
        <v>V-SA</v>
      </c>
      <c r="Z510" s="6" t="str">
        <f>IF(SUMIFS(U:U,Q:Q,Q510,Y:Y,Y510)&lt;=0,VLOOKUP(R510,'In-NonTI'!$B$4:$H$7,6,FALSE),VLOOKUP(R510,'In-NonTI'!$B$4:$H$7,7,FALSE))</f>
        <v>VIC-SA</v>
      </c>
    </row>
    <row r="511" spans="2:26">
      <c r="B511" s="1">
        <v>46261.590277777781</v>
      </c>
      <c r="C511">
        <v>170</v>
      </c>
      <c r="D511" t="s">
        <v>58</v>
      </c>
      <c r="E511">
        <v>68.31</v>
      </c>
      <c r="G511" s="1">
        <v>46261.440972222219</v>
      </c>
      <c r="H511">
        <v>127</v>
      </c>
      <c r="I511" t="s">
        <v>50</v>
      </c>
      <c r="J511">
        <v>-0.3</v>
      </c>
      <c r="K511">
        <v>-80.3</v>
      </c>
      <c r="L511">
        <v>11.68</v>
      </c>
      <c r="M511" s="183">
        <f t="shared" si="14"/>
        <v>0.97333333333333327</v>
      </c>
      <c r="O511">
        <v>11658</v>
      </c>
      <c r="P511" s="5">
        <v>46261</v>
      </c>
      <c r="Q511">
        <v>127</v>
      </c>
      <c r="R511" t="s">
        <v>50</v>
      </c>
      <c r="S511">
        <v>0</v>
      </c>
      <c r="T511">
        <v>0.1640268</v>
      </c>
      <c r="U511" s="183">
        <f t="shared" si="15"/>
        <v>-0.1640268</v>
      </c>
      <c r="V511" s="6" t="str">
        <f>VLOOKUP(R511,'In-NonTI'!B:C,2,FALSE)</f>
        <v>VIC1</v>
      </c>
      <c r="W511" s="177">
        <f>IF(U511=0,0,U511-(VLOOKUP(R511,'In-NonTI'!$J$4:$K$7,2,FALSE)*M511))</f>
        <v>-1.0302934666666665</v>
      </c>
      <c r="X511" s="178">
        <f>IF(U511=0,0,-U511-((1-VLOOKUP(R511,'In-NonTI'!$J$4:$K$7,2,FALSE))*M511))</f>
        <v>5.6960133333333357E-2</v>
      </c>
      <c r="Y511" s="6" t="str">
        <f>VLOOKUP(R511,'In-NonTI'!$B$4:$F$7,5,FALSE)</f>
        <v>V-SA</v>
      </c>
      <c r="Z511" s="6" t="str">
        <f>IF(SUMIFS(U:U,Q:Q,Q511,Y:Y,Y511)&lt;=0,VLOOKUP(R511,'In-NonTI'!$B$4:$H$7,6,FALSE),VLOOKUP(R511,'In-NonTI'!$B$4:$H$7,7,FALSE))</f>
        <v>VIC-SA</v>
      </c>
    </row>
    <row r="512" spans="2:26">
      <c r="B512" s="1">
        <v>46261.590277777781</v>
      </c>
      <c r="C512">
        <v>170</v>
      </c>
      <c r="D512" t="s">
        <v>52</v>
      </c>
      <c r="E512">
        <v>600</v>
      </c>
      <c r="G512" s="1">
        <v>46261.444444444445</v>
      </c>
      <c r="H512">
        <v>128</v>
      </c>
      <c r="I512" t="s">
        <v>57</v>
      </c>
      <c r="J512">
        <v>121.15</v>
      </c>
      <c r="K512">
        <v>60</v>
      </c>
      <c r="L512">
        <v>7.26</v>
      </c>
      <c r="M512" s="183">
        <f t="shared" si="14"/>
        <v>0.60499999999999998</v>
      </c>
      <c r="O512">
        <v>11658</v>
      </c>
      <c r="P512" s="5">
        <v>46261</v>
      </c>
      <c r="Q512">
        <v>128</v>
      </c>
      <c r="R512" t="s">
        <v>57</v>
      </c>
      <c r="S512">
        <v>0</v>
      </c>
      <c r="T512">
        <v>9.4924414000000006</v>
      </c>
      <c r="U512" s="183">
        <f t="shared" si="15"/>
        <v>-9.4924414000000006</v>
      </c>
      <c r="V512" s="6" t="str">
        <f>VLOOKUP(R512,'In-NonTI'!B:C,2,FALSE)</f>
        <v>NSW1</v>
      </c>
      <c r="W512" s="177">
        <f>IF(U512=0,0,U512-(VLOOKUP(R512,'In-NonTI'!$J$4:$K$7,2,FALSE)*M512))</f>
        <v>-9.7646914000000002</v>
      </c>
      <c r="X512" s="178">
        <f>IF(U512=0,0,-U512-((1-VLOOKUP(R512,'In-NonTI'!$J$4:$K$7,2,FALSE))*M512))</f>
        <v>9.1596913999999998</v>
      </c>
      <c r="Y512" s="6" t="str">
        <f>VLOOKUP(R512,'In-NonTI'!$B$4:$F$7,5,FALSE)</f>
        <v>NSW1-SA1</v>
      </c>
      <c r="Z512" s="6" t="str">
        <f>IF(SUMIFS(U:U,Q:Q,Q512,Y:Y,Y512)&lt;=0,VLOOKUP(R512,'In-NonTI'!$B$4:$H$7,6,FALSE),VLOOKUP(R512,'In-NonTI'!$B$4:$H$7,7,FALSE))</f>
        <v>NSW-SA</v>
      </c>
    </row>
    <row r="513" spans="2:26">
      <c r="B513" s="1">
        <v>46261.590277777781</v>
      </c>
      <c r="C513">
        <v>170</v>
      </c>
      <c r="D513" t="s">
        <v>51</v>
      </c>
      <c r="E513">
        <v>-2</v>
      </c>
      <c r="G513" s="1">
        <v>46261.444444444445</v>
      </c>
      <c r="H513">
        <v>128</v>
      </c>
      <c r="I513" t="s">
        <v>60</v>
      </c>
      <c r="J513">
        <v>-98.48</v>
      </c>
      <c r="K513">
        <v>80</v>
      </c>
      <c r="L513">
        <v>-1</v>
      </c>
      <c r="M513" s="183">
        <f t="shared" si="14"/>
        <v>-8.3333333333333329E-2</v>
      </c>
      <c r="O513">
        <v>11658</v>
      </c>
      <c r="P513" s="5">
        <v>46261</v>
      </c>
      <c r="Q513">
        <v>128</v>
      </c>
      <c r="R513" t="s">
        <v>60</v>
      </c>
      <c r="S513">
        <v>33.1721887</v>
      </c>
      <c r="T513">
        <v>42.8034204</v>
      </c>
      <c r="U513" s="183">
        <f t="shared" si="15"/>
        <v>-9.6312317000000007</v>
      </c>
      <c r="V513" s="6" t="str">
        <f>VLOOKUP(R513,'In-NonTI'!B:C,2,FALSE)</f>
        <v>VIC1</v>
      </c>
      <c r="W513" s="177">
        <f>IF(U513=0,0,U513-(VLOOKUP(R513,'In-NonTI'!$J$4:$K$7,2,FALSE)*M513))</f>
        <v>-9.5812317</v>
      </c>
      <c r="X513" s="178">
        <f>IF(U513=0,0,-U513-((1-VLOOKUP(R513,'In-NonTI'!$J$4:$K$7,2,FALSE))*M513))</f>
        <v>9.6645650333333339</v>
      </c>
      <c r="Y513" s="6" t="str">
        <f>VLOOKUP(R513,'In-NonTI'!$B$4:$F$7,5,FALSE)</f>
        <v>VIC1-NSW1</v>
      </c>
      <c r="Z513" s="6" t="str">
        <f>IF(SUMIFS(U:U,Q:Q,Q513,Y:Y,Y513)&lt;=0,VLOOKUP(R513,'In-NonTI'!$B$4:$H$7,6,FALSE),VLOOKUP(R513,'In-NonTI'!$B$4:$H$7,7,FALSE))</f>
        <v>VIC-NSW</v>
      </c>
    </row>
    <row r="514" spans="2:26">
      <c r="B514" s="1">
        <v>46261.59375</v>
      </c>
      <c r="C514">
        <v>171</v>
      </c>
      <c r="D514" t="s">
        <v>58</v>
      </c>
      <c r="E514">
        <v>-8.57</v>
      </c>
      <c r="G514" s="1">
        <v>46261.444444444445</v>
      </c>
      <c r="H514">
        <v>128</v>
      </c>
      <c r="I514" t="s">
        <v>54</v>
      </c>
      <c r="J514">
        <v>-97.18</v>
      </c>
      <c r="K514">
        <v>-20.3</v>
      </c>
      <c r="L514">
        <v>-0.57999999999999996</v>
      </c>
      <c r="M514" s="183">
        <f t="shared" si="14"/>
        <v>-4.8333333333333332E-2</v>
      </c>
      <c r="O514">
        <v>11658</v>
      </c>
      <c r="P514" s="5">
        <v>46261</v>
      </c>
      <c r="Q514">
        <v>128</v>
      </c>
      <c r="R514" t="s">
        <v>54</v>
      </c>
      <c r="S514">
        <v>0</v>
      </c>
      <c r="T514">
        <v>43.874068600000001</v>
      </c>
      <c r="U514" s="183">
        <f t="shared" si="15"/>
        <v>-43.874068600000001</v>
      </c>
      <c r="V514" s="6" t="str">
        <f>VLOOKUP(R514,'In-NonTI'!B:C,2,FALSE)</f>
        <v>VIC1</v>
      </c>
      <c r="W514" s="177">
        <f>IF(U514=0,0,U514-(VLOOKUP(R514,'In-NonTI'!$J$4:$K$7,2,FALSE)*M514))</f>
        <v>-43.851351933333333</v>
      </c>
      <c r="X514" s="178">
        <f>IF(U514=0,0,-U514-((1-VLOOKUP(R514,'In-NonTI'!$J$4:$K$7,2,FALSE))*M514))</f>
        <v>43.899685266666665</v>
      </c>
      <c r="Y514" s="6" t="str">
        <f>VLOOKUP(R514,'In-NonTI'!$B$4:$F$7,5,FALSE)</f>
        <v>V-SA</v>
      </c>
      <c r="Z514" s="6" t="str">
        <f>IF(SUMIFS(U:U,Q:Q,Q514,Y:Y,Y514)&lt;=0,VLOOKUP(R514,'In-NonTI'!$B$4:$H$7,6,FALSE),VLOOKUP(R514,'In-NonTI'!$B$4:$H$7,7,FALSE))</f>
        <v>VIC-SA</v>
      </c>
    </row>
    <row r="515" spans="2:26">
      <c r="B515" s="1">
        <v>46261.59375</v>
      </c>
      <c r="C515">
        <v>171</v>
      </c>
      <c r="D515" t="s">
        <v>52</v>
      </c>
      <c r="E515">
        <v>600</v>
      </c>
      <c r="G515" s="1">
        <v>46261.444444444445</v>
      </c>
      <c r="H515">
        <v>128</v>
      </c>
      <c r="I515" t="s">
        <v>50</v>
      </c>
      <c r="J515">
        <v>0.3</v>
      </c>
      <c r="K515">
        <v>-79.7</v>
      </c>
      <c r="L515">
        <v>11.53</v>
      </c>
      <c r="M515" s="183">
        <f t="shared" si="14"/>
        <v>0.96083333333333332</v>
      </c>
      <c r="O515">
        <v>11658</v>
      </c>
      <c r="P515" s="5">
        <v>46261</v>
      </c>
      <c r="Q515">
        <v>128</v>
      </c>
      <c r="R515" t="s">
        <v>50</v>
      </c>
      <c r="S515">
        <v>0</v>
      </c>
      <c r="T515">
        <v>0.1770516</v>
      </c>
      <c r="U515" s="183">
        <f t="shared" si="15"/>
        <v>-0.1770516</v>
      </c>
      <c r="V515" s="6" t="str">
        <f>VLOOKUP(R515,'In-NonTI'!B:C,2,FALSE)</f>
        <v>VIC1</v>
      </c>
      <c r="W515" s="177">
        <f>IF(U515=0,0,U515-(VLOOKUP(R515,'In-NonTI'!$J$4:$K$7,2,FALSE)*M515))</f>
        <v>-1.0321932666666667</v>
      </c>
      <c r="X515" s="178">
        <f>IF(U515=0,0,-U515-((1-VLOOKUP(R515,'In-NonTI'!$J$4:$K$7,2,FALSE))*M515))</f>
        <v>7.1359933333333347E-2</v>
      </c>
      <c r="Y515" s="6" t="str">
        <f>VLOOKUP(R515,'In-NonTI'!$B$4:$F$7,5,FALSE)</f>
        <v>V-SA</v>
      </c>
      <c r="Z515" s="6" t="str">
        <f>IF(SUMIFS(U:U,Q:Q,Q515,Y:Y,Y515)&lt;=0,VLOOKUP(R515,'In-NonTI'!$B$4:$H$7,6,FALSE),VLOOKUP(R515,'In-NonTI'!$B$4:$H$7,7,FALSE))</f>
        <v>VIC-SA</v>
      </c>
    </row>
    <row r="516" spans="2:26">
      <c r="B516" s="1">
        <v>46261.59375</v>
      </c>
      <c r="C516">
        <v>171</v>
      </c>
      <c r="D516" t="s">
        <v>51</v>
      </c>
      <c r="E516">
        <v>-2</v>
      </c>
      <c r="G516" s="1">
        <v>46261.447916666664</v>
      </c>
      <c r="H516">
        <v>129</v>
      </c>
      <c r="I516" t="s">
        <v>57</v>
      </c>
      <c r="J516">
        <v>96.02</v>
      </c>
      <c r="K516">
        <v>60</v>
      </c>
      <c r="L516">
        <v>7.23</v>
      </c>
      <c r="M516" s="183">
        <f t="shared" si="14"/>
        <v>0.60250000000000004</v>
      </c>
      <c r="O516">
        <v>11658</v>
      </c>
      <c r="P516" s="5">
        <v>46261</v>
      </c>
      <c r="Q516">
        <v>129</v>
      </c>
      <c r="R516" t="s">
        <v>57</v>
      </c>
      <c r="S516">
        <v>0</v>
      </c>
      <c r="T516">
        <v>8.7819559999999992</v>
      </c>
      <c r="U516" s="183">
        <f t="shared" si="15"/>
        <v>-8.7819559999999992</v>
      </c>
      <c r="V516" s="6" t="str">
        <f>VLOOKUP(R516,'In-NonTI'!B:C,2,FALSE)</f>
        <v>NSW1</v>
      </c>
      <c r="W516" s="177">
        <f>IF(U516=0,0,U516-(VLOOKUP(R516,'In-NonTI'!$J$4:$K$7,2,FALSE)*M516))</f>
        <v>-9.0530809999999988</v>
      </c>
      <c r="X516" s="178">
        <f>IF(U516=0,0,-U516-((1-VLOOKUP(R516,'In-NonTI'!$J$4:$K$7,2,FALSE))*M516))</f>
        <v>8.4505809999999997</v>
      </c>
      <c r="Y516" s="6" t="str">
        <f>VLOOKUP(R516,'In-NonTI'!$B$4:$F$7,5,FALSE)</f>
        <v>NSW1-SA1</v>
      </c>
      <c r="Z516" s="6" t="str">
        <f>IF(SUMIFS(U:U,Q:Q,Q516,Y:Y,Y516)&lt;=0,VLOOKUP(R516,'In-NonTI'!$B$4:$H$7,6,FALSE),VLOOKUP(R516,'In-NonTI'!$B$4:$H$7,7,FALSE))</f>
        <v>NSW-SA</v>
      </c>
    </row>
    <row r="517" spans="2:26">
      <c r="B517" s="1">
        <v>46261.597222222219</v>
      </c>
      <c r="C517">
        <v>172</v>
      </c>
      <c r="D517" t="s">
        <v>58</v>
      </c>
      <c r="E517">
        <v>-8.74</v>
      </c>
      <c r="G517" s="1">
        <v>46261.447916666664</v>
      </c>
      <c r="H517">
        <v>129</v>
      </c>
      <c r="I517" t="s">
        <v>60</v>
      </c>
      <c r="J517">
        <v>-78.180000000000007</v>
      </c>
      <c r="K517">
        <v>80</v>
      </c>
      <c r="L517">
        <v>-0.98</v>
      </c>
      <c r="M517" s="183">
        <f t="shared" ref="M517:M580" si="16">L517/12</f>
        <v>-8.1666666666666665E-2</v>
      </c>
      <c r="O517">
        <v>11658</v>
      </c>
      <c r="P517" s="5">
        <v>46261</v>
      </c>
      <c r="Q517">
        <v>129</v>
      </c>
      <c r="R517" t="s">
        <v>60</v>
      </c>
      <c r="S517">
        <v>34.078094399999998</v>
      </c>
      <c r="T517">
        <v>30.578734900000001</v>
      </c>
      <c r="U517" s="183">
        <f t="shared" ref="U517:U580" si="17">S517-T517</f>
        <v>3.4993594999999971</v>
      </c>
      <c r="V517" s="6" t="str">
        <f>VLOOKUP(R517,'In-NonTI'!B:C,2,FALSE)</f>
        <v>VIC1</v>
      </c>
      <c r="W517" s="177">
        <f>IF(U517=0,0,U517-(VLOOKUP(R517,'In-NonTI'!$J$4:$K$7,2,FALSE)*M517))</f>
        <v>3.548359499999997</v>
      </c>
      <c r="X517" s="178">
        <f>IF(U517=0,0,-U517-((1-VLOOKUP(R517,'In-NonTI'!$J$4:$K$7,2,FALSE))*M517))</f>
        <v>-3.4666928333333304</v>
      </c>
      <c r="Y517" s="6" t="str">
        <f>VLOOKUP(R517,'In-NonTI'!$B$4:$F$7,5,FALSE)</f>
        <v>VIC1-NSW1</v>
      </c>
      <c r="Z517" s="6" t="str">
        <f>IF(SUMIFS(U:U,Q:Q,Q517,Y:Y,Y517)&lt;=0,VLOOKUP(R517,'In-NonTI'!$B$4:$H$7,6,FALSE),VLOOKUP(R517,'In-NonTI'!$B$4:$H$7,7,FALSE))</f>
        <v>NSW-VIC</v>
      </c>
    </row>
    <row r="518" spans="2:26">
      <c r="B518" s="1">
        <v>46261.597222222219</v>
      </c>
      <c r="C518">
        <v>172</v>
      </c>
      <c r="D518" t="s">
        <v>52</v>
      </c>
      <c r="E518">
        <v>600</v>
      </c>
      <c r="G518" s="1">
        <v>46261.447916666664</v>
      </c>
      <c r="H518">
        <v>129</v>
      </c>
      <c r="I518" t="s">
        <v>54</v>
      </c>
      <c r="J518">
        <v>-155.22999999999999</v>
      </c>
      <c r="K518">
        <v>-20.9</v>
      </c>
      <c r="L518">
        <v>-0.6</v>
      </c>
      <c r="M518" s="183">
        <f t="shared" si="16"/>
        <v>-4.9999999999999996E-2</v>
      </c>
      <c r="O518">
        <v>11658</v>
      </c>
      <c r="P518" s="5">
        <v>46261</v>
      </c>
      <c r="Q518">
        <v>129</v>
      </c>
      <c r="R518" t="s">
        <v>54</v>
      </c>
      <c r="S518">
        <v>0</v>
      </c>
      <c r="T518">
        <v>40.676627600000003</v>
      </c>
      <c r="U518" s="183">
        <f t="shared" si="17"/>
        <v>-40.676627600000003</v>
      </c>
      <c r="V518" s="6" t="str">
        <f>VLOOKUP(R518,'In-NonTI'!B:C,2,FALSE)</f>
        <v>VIC1</v>
      </c>
      <c r="W518" s="177">
        <f>IF(U518=0,0,U518-(VLOOKUP(R518,'In-NonTI'!$J$4:$K$7,2,FALSE)*M518))</f>
        <v>-40.653127600000005</v>
      </c>
      <c r="X518" s="178">
        <f>IF(U518=0,0,-U518-((1-VLOOKUP(R518,'In-NonTI'!$J$4:$K$7,2,FALSE))*M518))</f>
        <v>40.703127600000002</v>
      </c>
      <c r="Y518" s="6" t="str">
        <f>VLOOKUP(R518,'In-NonTI'!$B$4:$F$7,5,FALSE)</f>
        <v>V-SA</v>
      </c>
      <c r="Z518" s="6" t="str">
        <f>IF(SUMIFS(U:U,Q:Q,Q518,Y:Y,Y518)&lt;=0,VLOOKUP(R518,'In-NonTI'!$B$4:$H$7,6,FALSE),VLOOKUP(R518,'In-NonTI'!$B$4:$H$7,7,FALSE))</f>
        <v>VIC-SA</v>
      </c>
    </row>
    <row r="519" spans="2:26">
      <c r="B519" s="1">
        <v>46261.597222222219</v>
      </c>
      <c r="C519">
        <v>172</v>
      </c>
      <c r="D519" t="s">
        <v>51</v>
      </c>
      <c r="E519">
        <v>-5</v>
      </c>
      <c r="G519" s="1">
        <v>46261.447916666664</v>
      </c>
      <c r="H519">
        <v>129</v>
      </c>
      <c r="I519" t="s">
        <v>50</v>
      </c>
      <c r="J519">
        <v>0.9</v>
      </c>
      <c r="K519">
        <v>-79.099999999999994</v>
      </c>
      <c r="L519">
        <v>11.38</v>
      </c>
      <c r="M519" s="183">
        <f t="shared" si="16"/>
        <v>0.94833333333333336</v>
      </c>
      <c r="O519">
        <v>11658</v>
      </c>
      <c r="P519" s="5">
        <v>46261</v>
      </c>
      <c r="Q519">
        <v>129</v>
      </c>
      <c r="R519" t="s">
        <v>50</v>
      </c>
      <c r="S519">
        <v>0</v>
      </c>
      <c r="T519">
        <v>0.1819894</v>
      </c>
      <c r="U519" s="183">
        <f t="shared" si="17"/>
        <v>-0.1819894</v>
      </c>
      <c r="V519" s="6" t="str">
        <f>VLOOKUP(R519,'In-NonTI'!B:C,2,FALSE)</f>
        <v>VIC1</v>
      </c>
      <c r="W519" s="177">
        <f>IF(U519=0,0,U519-(VLOOKUP(R519,'In-NonTI'!$J$4:$K$7,2,FALSE)*M519))</f>
        <v>-1.0260060666666668</v>
      </c>
      <c r="X519" s="178">
        <f>IF(U519=0,0,-U519-((1-VLOOKUP(R519,'In-NonTI'!$J$4:$K$7,2,FALSE))*M519))</f>
        <v>7.7672733333333341E-2</v>
      </c>
      <c r="Y519" s="6" t="str">
        <f>VLOOKUP(R519,'In-NonTI'!$B$4:$F$7,5,FALSE)</f>
        <v>V-SA</v>
      </c>
      <c r="Z519" s="6" t="str">
        <f>IF(SUMIFS(U:U,Q:Q,Q519,Y:Y,Y519)&lt;=0,VLOOKUP(R519,'In-NonTI'!$B$4:$H$7,6,FALSE),VLOOKUP(R519,'In-NonTI'!$B$4:$H$7,7,FALSE))</f>
        <v>VIC-SA</v>
      </c>
    </row>
    <row r="520" spans="2:26">
      <c r="B520" s="1">
        <v>46261.600694444445</v>
      </c>
      <c r="C520">
        <v>173</v>
      </c>
      <c r="D520" t="s">
        <v>58</v>
      </c>
      <c r="E520">
        <v>-8.89</v>
      </c>
      <c r="G520" s="1">
        <v>46261.451388888891</v>
      </c>
      <c r="H520">
        <v>130</v>
      </c>
      <c r="I520" t="s">
        <v>57</v>
      </c>
      <c r="J520">
        <v>111.16</v>
      </c>
      <c r="K520">
        <v>60</v>
      </c>
      <c r="L520">
        <v>6.95</v>
      </c>
      <c r="M520" s="183">
        <f t="shared" si="16"/>
        <v>0.57916666666666672</v>
      </c>
      <c r="O520">
        <v>11658</v>
      </c>
      <c r="P520" s="5">
        <v>46261</v>
      </c>
      <c r="Q520">
        <v>130</v>
      </c>
      <c r="R520" t="s">
        <v>57</v>
      </c>
      <c r="S520">
        <v>0</v>
      </c>
      <c r="T520">
        <v>8.180688</v>
      </c>
      <c r="U520" s="183">
        <f t="shared" si="17"/>
        <v>-8.180688</v>
      </c>
      <c r="V520" s="6" t="str">
        <f>VLOOKUP(R520,'In-NonTI'!B:C,2,FALSE)</f>
        <v>NSW1</v>
      </c>
      <c r="W520" s="177">
        <f>IF(U520=0,0,U520-(VLOOKUP(R520,'In-NonTI'!$J$4:$K$7,2,FALSE)*M520))</f>
        <v>-8.4413129999999992</v>
      </c>
      <c r="X520" s="178">
        <f>IF(U520=0,0,-U520-((1-VLOOKUP(R520,'In-NonTI'!$J$4:$K$7,2,FALSE))*M520))</f>
        <v>7.8621463333333335</v>
      </c>
      <c r="Y520" s="6" t="str">
        <f>VLOOKUP(R520,'In-NonTI'!$B$4:$F$7,5,FALSE)</f>
        <v>NSW1-SA1</v>
      </c>
      <c r="Z520" s="6" t="str">
        <f>IF(SUMIFS(U:U,Q:Q,Q520,Y:Y,Y520)&lt;=0,VLOOKUP(R520,'In-NonTI'!$B$4:$H$7,6,FALSE),VLOOKUP(R520,'In-NonTI'!$B$4:$H$7,7,FALSE))</f>
        <v>NSW-SA</v>
      </c>
    </row>
    <row r="521" spans="2:26">
      <c r="B521" s="1">
        <v>46261.600694444445</v>
      </c>
      <c r="C521">
        <v>173</v>
      </c>
      <c r="D521" t="s">
        <v>52</v>
      </c>
      <c r="E521">
        <v>600</v>
      </c>
      <c r="G521" s="1">
        <v>46261.451388888891</v>
      </c>
      <c r="H521">
        <v>130</v>
      </c>
      <c r="I521" t="s">
        <v>60</v>
      </c>
      <c r="J521">
        <v>12.95</v>
      </c>
      <c r="K521">
        <v>80</v>
      </c>
      <c r="L521">
        <v>-0.85</v>
      </c>
      <c r="M521" s="183">
        <f t="shared" si="16"/>
        <v>-7.0833333333333331E-2</v>
      </c>
      <c r="O521">
        <v>11658</v>
      </c>
      <c r="P521" s="5">
        <v>46261</v>
      </c>
      <c r="Q521">
        <v>130</v>
      </c>
      <c r="R521" t="s">
        <v>60</v>
      </c>
      <c r="S521">
        <v>36.083114899999998</v>
      </c>
      <c r="T521">
        <v>23.106774399999999</v>
      </c>
      <c r="U521" s="183">
        <f t="shared" si="17"/>
        <v>12.976340499999999</v>
      </c>
      <c r="V521" s="6" t="str">
        <f>VLOOKUP(R521,'In-NonTI'!B:C,2,FALSE)</f>
        <v>VIC1</v>
      </c>
      <c r="W521" s="177">
        <f>IF(U521=0,0,U521-(VLOOKUP(R521,'In-NonTI'!$J$4:$K$7,2,FALSE)*M521))</f>
        <v>13.0188405</v>
      </c>
      <c r="X521" s="178">
        <f>IF(U521=0,0,-U521-((1-VLOOKUP(R521,'In-NonTI'!$J$4:$K$7,2,FALSE))*M521))</f>
        <v>-12.948007166666665</v>
      </c>
      <c r="Y521" s="6" t="str">
        <f>VLOOKUP(R521,'In-NonTI'!$B$4:$F$7,5,FALSE)</f>
        <v>VIC1-NSW1</v>
      </c>
      <c r="Z521" s="6" t="str">
        <f>IF(SUMIFS(U:U,Q:Q,Q521,Y:Y,Y521)&lt;=0,VLOOKUP(R521,'In-NonTI'!$B$4:$H$7,6,FALSE),VLOOKUP(R521,'In-NonTI'!$B$4:$H$7,7,FALSE))</f>
        <v>NSW-VIC</v>
      </c>
    </row>
    <row r="522" spans="2:26">
      <c r="B522" s="1">
        <v>46261.600694444445</v>
      </c>
      <c r="C522">
        <v>173</v>
      </c>
      <c r="D522" t="s">
        <v>51</v>
      </c>
      <c r="E522">
        <v>-2</v>
      </c>
      <c r="G522" s="1">
        <v>46261.451388888891</v>
      </c>
      <c r="H522">
        <v>130</v>
      </c>
      <c r="I522" t="s">
        <v>54</v>
      </c>
      <c r="J522">
        <v>-121.74</v>
      </c>
      <c r="K522">
        <v>-20.6</v>
      </c>
      <c r="L522">
        <v>-0.64</v>
      </c>
      <c r="M522" s="183">
        <f t="shared" si="16"/>
        <v>-5.3333333333333337E-2</v>
      </c>
      <c r="O522">
        <v>11658</v>
      </c>
      <c r="P522" s="5">
        <v>46261</v>
      </c>
      <c r="Q522">
        <v>130</v>
      </c>
      <c r="R522" t="s">
        <v>54</v>
      </c>
      <c r="S522">
        <v>0</v>
      </c>
      <c r="T522">
        <v>41.432293799999997</v>
      </c>
      <c r="U522" s="183">
        <f t="shared" si="17"/>
        <v>-41.432293799999997</v>
      </c>
      <c r="V522" s="6" t="str">
        <f>VLOOKUP(R522,'In-NonTI'!B:C,2,FALSE)</f>
        <v>VIC1</v>
      </c>
      <c r="W522" s="177">
        <f>IF(U522=0,0,U522-(VLOOKUP(R522,'In-NonTI'!$J$4:$K$7,2,FALSE)*M522))</f>
        <v>-41.407227133333329</v>
      </c>
      <c r="X522" s="178">
        <f>IF(U522=0,0,-U522-((1-VLOOKUP(R522,'In-NonTI'!$J$4:$K$7,2,FALSE))*M522))</f>
        <v>41.460560466666664</v>
      </c>
      <c r="Y522" s="6" t="str">
        <f>VLOOKUP(R522,'In-NonTI'!$B$4:$F$7,5,FALSE)</f>
        <v>V-SA</v>
      </c>
      <c r="Z522" s="6" t="str">
        <f>IF(SUMIFS(U:U,Q:Q,Q522,Y:Y,Y522)&lt;=0,VLOOKUP(R522,'In-NonTI'!$B$4:$H$7,6,FALSE),VLOOKUP(R522,'In-NonTI'!$B$4:$H$7,7,FALSE))</f>
        <v>VIC-SA</v>
      </c>
    </row>
    <row r="523" spans="2:26">
      <c r="B523" s="1">
        <v>46261.604166666664</v>
      </c>
      <c r="C523">
        <v>174</v>
      </c>
      <c r="D523" t="s">
        <v>58</v>
      </c>
      <c r="E523">
        <v>-38.979999999999997</v>
      </c>
      <c r="G523" s="1">
        <v>46261.451388888891</v>
      </c>
      <c r="H523">
        <v>130</v>
      </c>
      <c r="I523" t="s">
        <v>50</v>
      </c>
      <c r="J523">
        <v>0.6</v>
      </c>
      <c r="K523">
        <v>-79.400000000000006</v>
      </c>
      <c r="L523">
        <v>11.46</v>
      </c>
      <c r="M523" s="183">
        <f t="shared" si="16"/>
        <v>0.95500000000000007</v>
      </c>
      <c r="O523">
        <v>11658</v>
      </c>
      <c r="P523" s="5">
        <v>46261</v>
      </c>
      <c r="Q523">
        <v>130</v>
      </c>
      <c r="R523" t="s">
        <v>50</v>
      </c>
      <c r="S523">
        <v>0</v>
      </c>
      <c r="T523">
        <v>0.1860858</v>
      </c>
      <c r="U523" s="183">
        <f t="shared" si="17"/>
        <v>-0.1860858</v>
      </c>
      <c r="V523" s="6" t="str">
        <f>VLOOKUP(R523,'In-NonTI'!B:C,2,FALSE)</f>
        <v>VIC1</v>
      </c>
      <c r="W523" s="177">
        <f>IF(U523=0,0,U523-(VLOOKUP(R523,'In-NonTI'!$J$4:$K$7,2,FALSE)*M523))</f>
        <v>-1.0360358000000001</v>
      </c>
      <c r="X523" s="178">
        <f>IF(U523=0,0,-U523-((1-VLOOKUP(R523,'In-NonTI'!$J$4:$K$7,2,FALSE))*M523))</f>
        <v>8.1035800000000005E-2</v>
      </c>
      <c r="Y523" s="6" t="str">
        <f>VLOOKUP(R523,'In-NonTI'!$B$4:$F$7,5,FALSE)</f>
        <v>V-SA</v>
      </c>
      <c r="Z523" s="6" t="str">
        <f>IF(SUMIFS(U:U,Q:Q,Q523,Y:Y,Y523)&lt;=0,VLOOKUP(R523,'In-NonTI'!$B$4:$H$7,6,FALSE),VLOOKUP(R523,'In-NonTI'!$B$4:$H$7,7,FALSE))</f>
        <v>VIC-SA</v>
      </c>
    </row>
    <row r="524" spans="2:26">
      <c r="B524" s="1">
        <v>46261.604166666664</v>
      </c>
      <c r="C524">
        <v>174</v>
      </c>
      <c r="D524" t="s">
        <v>52</v>
      </c>
      <c r="E524">
        <v>600</v>
      </c>
      <c r="G524" s="1">
        <v>46261.454861111109</v>
      </c>
      <c r="H524">
        <v>131</v>
      </c>
      <c r="I524" t="s">
        <v>57</v>
      </c>
      <c r="J524">
        <v>77.150000000000006</v>
      </c>
      <c r="K524">
        <v>60</v>
      </c>
      <c r="L524">
        <v>7.05</v>
      </c>
      <c r="M524" s="183">
        <f t="shared" si="16"/>
        <v>0.58750000000000002</v>
      </c>
      <c r="O524">
        <v>11658</v>
      </c>
      <c r="P524" s="5">
        <v>46261</v>
      </c>
      <c r="Q524">
        <v>131</v>
      </c>
      <c r="R524" t="s">
        <v>57</v>
      </c>
      <c r="S524">
        <v>0</v>
      </c>
      <c r="T524">
        <v>5.6183964</v>
      </c>
      <c r="U524" s="183">
        <f t="shared" si="17"/>
        <v>-5.6183964</v>
      </c>
      <c r="V524" s="6" t="str">
        <f>VLOOKUP(R524,'In-NonTI'!B:C,2,FALSE)</f>
        <v>NSW1</v>
      </c>
      <c r="W524" s="177">
        <f>IF(U524=0,0,U524-(VLOOKUP(R524,'In-NonTI'!$J$4:$K$7,2,FALSE)*M524))</f>
        <v>-5.8827714000000002</v>
      </c>
      <c r="X524" s="178">
        <f>IF(U524=0,0,-U524-((1-VLOOKUP(R524,'In-NonTI'!$J$4:$K$7,2,FALSE))*M524))</f>
        <v>5.2952713999999999</v>
      </c>
      <c r="Y524" s="6" t="str">
        <f>VLOOKUP(R524,'In-NonTI'!$B$4:$F$7,5,FALSE)</f>
        <v>NSW1-SA1</v>
      </c>
      <c r="Z524" s="6" t="str">
        <f>IF(SUMIFS(U:U,Q:Q,Q524,Y:Y,Y524)&lt;=0,VLOOKUP(R524,'In-NonTI'!$B$4:$H$7,6,FALSE),VLOOKUP(R524,'In-NonTI'!$B$4:$H$7,7,FALSE))</f>
        <v>NSW-SA</v>
      </c>
    </row>
    <row r="525" spans="2:26">
      <c r="B525" s="1">
        <v>46261.604166666664</v>
      </c>
      <c r="C525">
        <v>174</v>
      </c>
      <c r="D525" t="s">
        <v>51</v>
      </c>
      <c r="E525">
        <v>5.67</v>
      </c>
      <c r="G525" s="1">
        <v>46261.454861111109</v>
      </c>
      <c r="H525">
        <v>131</v>
      </c>
      <c r="I525" t="s">
        <v>60</v>
      </c>
      <c r="J525">
        <v>-120.37</v>
      </c>
      <c r="K525">
        <v>80</v>
      </c>
      <c r="L525">
        <v>-0.9</v>
      </c>
      <c r="M525" s="183">
        <f t="shared" si="16"/>
        <v>-7.4999999999999997E-2</v>
      </c>
      <c r="O525">
        <v>11658</v>
      </c>
      <c r="P525" s="5">
        <v>46261</v>
      </c>
      <c r="Q525">
        <v>131</v>
      </c>
      <c r="R525" t="s">
        <v>60</v>
      </c>
      <c r="S525">
        <v>35.365032999999997</v>
      </c>
      <c r="T525">
        <v>28.3545078</v>
      </c>
      <c r="U525" s="183">
        <f t="shared" si="17"/>
        <v>7.0105251999999965</v>
      </c>
      <c r="V525" s="6" t="str">
        <f>VLOOKUP(R525,'In-NonTI'!B:C,2,FALSE)</f>
        <v>VIC1</v>
      </c>
      <c r="W525" s="177">
        <f>IF(U525=0,0,U525-(VLOOKUP(R525,'In-NonTI'!$J$4:$K$7,2,FALSE)*M525))</f>
        <v>7.0555251999999964</v>
      </c>
      <c r="X525" s="178">
        <f>IF(U525=0,0,-U525-((1-VLOOKUP(R525,'In-NonTI'!$J$4:$K$7,2,FALSE))*M525))</f>
        <v>-6.9805251999999962</v>
      </c>
      <c r="Y525" s="6" t="str">
        <f>VLOOKUP(R525,'In-NonTI'!$B$4:$F$7,5,FALSE)</f>
        <v>VIC1-NSW1</v>
      </c>
      <c r="Z525" s="6" t="str">
        <f>IF(SUMIFS(U:U,Q:Q,Q525,Y:Y,Y525)&lt;=0,VLOOKUP(R525,'In-NonTI'!$B$4:$H$7,6,FALSE),VLOOKUP(R525,'In-NonTI'!$B$4:$H$7,7,FALSE))</f>
        <v>NSW-VIC</v>
      </c>
    </row>
    <row r="526" spans="2:26">
      <c r="B526" s="1">
        <v>46261.607638888891</v>
      </c>
      <c r="C526">
        <v>175</v>
      </c>
      <c r="D526" t="s">
        <v>58</v>
      </c>
      <c r="E526">
        <v>-8.8800000000000008</v>
      </c>
      <c r="G526" s="1">
        <v>46261.454861111109</v>
      </c>
      <c r="H526">
        <v>131</v>
      </c>
      <c r="I526" t="s">
        <v>54</v>
      </c>
      <c r="J526">
        <v>-233.36</v>
      </c>
      <c r="K526">
        <v>-20.9</v>
      </c>
      <c r="L526">
        <v>-0.63</v>
      </c>
      <c r="M526" s="183">
        <f t="shared" si="16"/>
        <v>-5.2499999999999998E-2</v>
      </c>
      <c r="O526">
        <v>11658</v>
      </c>
      <c r="P526" s="5">
        <v>46261</v>
      </c>
      <c r="Q526">
        <v>131</v>
      </c>
      <c r="R526" t="s">
        <v>54</v>
      </c>
      <c r="S526">
        <v>0</v>
      </c>
      <c r="T526">
        <v>46.4350813</v>
      </c>
      <c r="U526" s="183">
        <f t="shared" si="17"/>
        <v>-46.4350813</v>
      </c>
      <c r="V526" s="6" t="str">
        <f>VLOOKUP(R526,'In-NonTI'!B:C,2,FALSE)</f>
        <v>VIC1</v>
      </c>
      <c r="W526" s="177">
        <f>IF(U526=0,0,U526-(VLOOKUP(R526,'In-NonTI'!$J$4:$K$7,2,FALSE)*M526))</f>
        <v>-46.410406299999998</v>
      </c>
      <c r="X526" s="178">
        <f>IF(U526=0,0,-U526-((1-VLOOKUP(R526,'In-NonTI'!$J$4:$K$7,2,FALSE))*M526))</f>
        <v>46.4629063</v>
      </c>
      <c r="Y526" s="6" t="str">
        <f>VLOOKUP(R526,'In-NonTI'!$B$4:$F$7,5,FALSE)</f>
        <v>V-SA</v>
      </c>
      <c r="Z526" s="6" t="str">
        <f>IF(SUMIFS(U:U,Q:Q,Q526,Y:Y,Y526)&lt;=0,VLOOKUP(R526,'In-NonTI'!$B$4:$H$7,6,FALSE),VLOOKUP(R526,'In-NonTI'!$B$4:$H$7,7,FALSE))</f>
        <v>VIC-SA</v>
      </c>
    </row>
    <row r="527" spans="2:26">
      <c r="B527" s="1">
        <v>46261.607638888891</v>
      </c>
      <c r="C527">
        <v>175</v>
      </c>
      <c r="D527" t="s">
        <v>52</v>
      </c>
      <c r="E527">
        <v>600</v>
      </c>
      <c r="G527" s="1">
        <v>46261.454861111109</v>
      </c>
      <c r="H527">
        <v>131</v>
      </c>
      <c r="I527" t="s">
        <v>50</v>
      </c>
      <c r="J527">
        <v>0.9</v>
      </c>
      <c r="K527">
        <v>-79.099999999999994</v>
      </c>
      <c r="L527">
        <v>11.38</v>
      </c>
      <c r="M527" s="183">
        <f t="shared" si="16"/>
        <v>0.94833333333333336</v>
      </c>
      <c r="O527">
        <v>11658</v>
      </c>
      <c r="P527" s="5">
        <v>46261</v>
      </c>
      <c r="Q527">
        <v>131</v>
      </c>
      <c r="R527" t="s">
        <v>50</v>
      </c>
      <c r="S527">
        <v>0</v>
      </c>
      <c r="T527">
        <v>0.17346420000000001</v>
      </c>
      <c r="U527" s="183">
        <f t="shared" si="17"/>
        <v>-0.17346420000000001</v>
      </c>
      <c r="V527" s="6" t="str">
        <f>VLOOKUP(R527,'In-NonTI'!B:C,2,FALSE)</f>
        <v>VIC1</v>
      </c>
      <c r="W527" s="177">
        <f>IF(U527=0,0,U527-(VLOOKUP(R527,'In-NonTI'!$J$4:$K$7,2,FALSE)*M527))</f>
        <v>-1.0174808666666668</v>
      </c>
      <c r="X527" s="178">
        <f>IF(U527=0,0,-U527-((1-VLOOKUP(R527,'In-NonTI'!$J$4:$K$7,2,FALSE))*M527))</f>
        <v>6.9147533333333358E-2</v>
      </c>
      <c r="Y527" s="6" t="str">
        <f>VLOOKUP(R527,'In-NonTI'!$B$4:$F$7,5,FALSE)</f>
        <v>V-SA</v>
      </c>
      <c r="Z527" s="6" t="str">
        <f>IF(SUMIFS(U:U,Q:Q,Q527,Y:Y,Y527)&lt;=0,VLOOKUP(R527,'In-NonTI'!$B$4:$H$7,6,FALSE),VLOOKUP(R527,'In-NonTI'!$B$4:$H$7,7,FALSE))</f>
        <v>VIC-SA</v>
      </c>
    </row>
    <row r="528" spans="2:26">
      <c r="B528" s="1">
        <v>46261.607638888891</v>
      </c>
      <c r="C528">
        <v>175</v>
      </c>
      <c r="D528" t="s">
        <v>51</v>
      </c>
      <c r="E528">
        <v>-2</v>
      </c>
      <c r="G528" s="1">
        <v>46261.458333333336</v>
      </c>
      <c r="H528">
        <v>132</v>
      </c>
      <c r="I528" t="s">
        <v>57</v>
      </c>
      <c r="J528">
        <v>57.54</v>
      </c>
      <c r="K528">
        <v>60</v>
      </c>
      <c r="L528">
        <v>7</v>
      </c>
      <c r="M528" s="183">
        <f t="shared" si="16"/>
        <v>0.58333333333333337</v>
      </c>
      <c r="O528">
        <v>11658</v>
      </c>
      <c r="P528" s="5">
        <v>46261</v>
      </c>
      <c r="Q528">
        <v>132</v>
      </c>
      <c r="R528" t="s">
        <v>57</v>
      </c>
      <c r="S528">
        <v>0</v>
      </c>
      <c r="T528">
        <v>4.8998628000000002</v>
      </c>
      <c r="U528" s="183">
        <f t="shared" si="17"/>
        <v>-4.8998628000000002</v>
      </c>
      <c r="V528" s="6" t="str">
        <f>VLOOKUP(R528,'In-NonTI'!B:C,2,FALSE)</f>
        <v>NSW1</v>
      </c>
      <c r="W528" s="177">
        <f>IF(U528=0,0,U528-(VLOOKUP(R528,'In-NonTI'!$J$4:$K$7,2,FALSE)*M528))</f>
        <v>-5.1623628000000004</v>
      </c>
      <c r="X528" s="178">
        <f>IF(U528=0,0,-U528-((1-VLOOKUP(R528,'In-NonTI'!$J$4:$K$7,2,FALSE))*M528))</f>
        <v>4.5790294666666664</v>
      </c>
      <c r="Y528" s="6" t="str">
        <f>VLOOKUP(R528,'In-NonTI'!$B$4:$F$7,5,FALSE)</f>
        <v>NSW1-SA1</v>
      </c>
      <c r="Z528" s="6" t="str">
        <f>IF(SUMIFS(U:U,Q:Q,Q528,Y:Y,Y528)&lt;=0,VLOOKUP(R528,'In-NonTI'!$B$4:$H$7,6,FALSE),VLOOKUP(R528,'In-NonTI'!$B$4:$H$7,7,FALSE))</f>
        <v>NSW-SA</v>
      </c>
    </row>
    <row r="529" spans="2:26">
      <c r="B529" s="1">
        <v>46261.611111111109</v>
      </c>
      <c r="C529">
        <v>176</v>
      </c>
      <c r="D529" t="s">
        <v>58</v>
      </c>
      <c r="E529">
        <v>-25.5</v>
      </c>
      <c r="G529" s="1">
        <v>46261.458333333336</v>
      </c>
      <c r="H529">
        <v>132</v>
      </c>
      <c r="I529" t="s">
        <v>60</v>
      </c>
      <c r="J529">
        <v>-100.27</v>
      </c>
      <c r="K529">
        <v>80</v>
      </c>
      <c r="L529">
        <v>-0.87</v>
      </c>
      <c r="M529" s="183">
        <f t="shared" si="16"/>
        <v>-7.2499999999999995E-2</v>
      </c>
      <c r="O529">
        <v>11658</v>
      </c>
      <c r="P529" s="5">
        <v>46261</v>
      </c>
      <c r="Q529">
        <v>132</v>
      </c>
      <c r="R529" t="s">
        <v>60</v>
      </c>
      <c r="S529">
        <v>37.020378299999997</v>
      </c>
      <c r="T529">
        <v>26.743923899999999</v>
      </c>
      <c r="U529" s="183">
        <f t="shared" si="17"/>
        <v>10.276454399999999</v>
      </c>
      <c r="V529" s="6" t="str">
        <f>VLOOKUP(R529,'In-NonTI'!B:C,2,FALSE)</f>
        <v>VIC1</v>
      </c>
      <c r="W529" s="177">
        <f>IF(U529=0,0,U529-(VLOOKUP(R529,'In-NonTI'!$J$4:$K$7,2,FALSE)*M529))</f>
        <v>10.319954399999999</v>
      </c>
      <c r="X529" s="178">
        <f>IF(U529=0,0,-U529-((1-VLOOKUP(R529,'In-NonTI'!$J$4:$K$7,2,FALSE))*M529))</f>
        <v>-10.247454399999999</v>
      </c>
      <c r="Y529" s="6" t="str">
        <f>VLOOKUP(R529,'In-NonTI'!$B$4:$F$7,5,FALSE)</f>
        <v>VIC1-NSW1</v>
      </c>
      <c r="Z529" s="6" t="str">
        <f>IF(SUMIFS(U:U,Q:Q,Q529,Y:Y,Y529)&lt;=0,VLOOKUP(R529,'In-NonTI'!$B$4:$H$7,6,FALSE),VLOOKUP(R529,'In-NonTI'!$B$4:$H$7,7,FALSE))</f>
        <v>NSW-VIC</v>
      </c>
    </row>
    <row r="530" spans="2:26">
      <c r="B530" s="1">
        <v>46261.611111111109</v>
      </c>
      <c r="C530">
        <v>176</v>
      </c>
      <c r="D530" t="s">
        <v>52</v>
      </c>
      <c r="E530">
        <v>600</v>
      </c>
      <c r="G530" s="1">
        <v>46261.458333333336</v>
      </c>
      <c r="H530">
        <v>132</v>
      </c>
      <c r="I530" t="s">
        <v>54</v>
      </c>
      <c r="J530">
        <v>-291.41000000000003</v>
      </c>
      <c r="K530">
        <v>-19.7</v>
      </c>
      <c r="L530">
        <v>-0.61</v>
      </c>
      <c r="M530" s="183">
        <f t="shared" si="16"/>
        <v>-5.0833333333333335E-2</v>
      </c>
      <c r="O530">
        <v>11658</v>
      </c>
      <c r="P530" s="5">
        <v>46261</v>
      </c>
      <c r="Q530">
        <v>132</v>
      </c>
      <c r="R530" t="s">
        <v>54</v>
      </c>
      <c r="S530">
        <v>0</v>
      </c>
      <c r="T530">
        <v>47.911613799999998</v>
      </c>
      <c r="U530" s="183">
        <f t="shared" si="17"/>
        <v>-47.911613799999998</v>
      </c>
      <c r="V530" s="6" t="str">
        <f>VLOOKUP(R530,'In-NonTI'!B:C,2,FALSE)</f>
        <v>VIC1</v>
      </c>
      <c r="W530" s="177">
        <f>IF(U530=0,0,U530-(VLOOKUP(R530,'In-NonTI'!$J$4:$K$7,2,FALSE)*M530))</f>
        <v>-47.887722133333334</v>
      </c>
      <c r="X530" s="178">
        <f>IF(U530=0,0,-U530-((1-VLOOKUP(R530,'In-NonTI'!$J$4:$K$7,2,FALSE))*M530))</f>
        <v>47.938555466666664</v>
      </c>
      <c r="Y530" s="6" t="str">
        <f>VLOOKUP(R530,'In-NonTI'!$B$4:$F$7,5,FALSE)</f>
        <v>V-SA</v>
      </c>
      <c r="Z530" s="6" t="str">
        <f>IF(SUMIFS(U:U,Q:Q,Q530,Y:Y,Y530)&lt;=0,VLOOKUP(R530,'In-NonTI'!$B$4:$H$7,6,FALSE),VLOOKUP(R530,'In-NonTI'!$B$4:$H$7,7,FALSE))</f>
        <v>VIC-SA</v>
      </c>
    </row>
    <row r="531" spans="2:26">
      <c r="B531" s="1">
        <v>46261.611111111109</v>
      </c>
      <c r="C531">
        <v>176</v>
      </c>
      <c r="D531" t="s">
        <v>51</v>
      </c>
      <c r="E531">
        <v>-3</v>
      </c>
      <c r="G531" s="1">
        <v>46261.458333333336</v>
      </c>
      <c r="H531">
        <v>132</v>
      </c>
      <c r="I531" t="s">
        <v>50</v>
      </c>
      <c r="J531">
        <v>-0.3</v>
      </c>
      <c r="K531">
        <v>-80.3</v>
      </c>
      <c r="L531">
        <v>11.68</v>
      </c>
      <c r="M531" s="183">
        <f t="shared" si="16"/>
        <v>0.97333333333333327</v>
      </c>
      <c r="O531">
        <v>11658</v>
      </c>
      <c r="P531" s="5">
        <v>46261</v>
      </c>
      <c r="Q531">
        <v>132</v>
      </c>
      <c r="R531" t="s">
        <v>50</v>
      </c>
      <c r="S531">
        <v>0</v>
      </c>
      <c r="T531">
        <v>0.15335360000000001</v>
      </c>
      <c r="U531" s="183">
        <f t="shared" si="17"/>
        <v>-0.15335360000000001</v>
      </c>
      <c r="V531" s="6" t="str">
        <f>VLOOKUP(R531,'In-NonTI'!B:C,2,FALSE)</f>
        <v>VIC1</v>
      </c>
      <c r="W531" s="177">
        <f>IF(U531=0,0,U531-(VLOOKUP(R531,'In-NonTI'!$J$4:$K$7,2,FALSE)*M531))</f>
        <v>-1.0196202666666667</v>
      </c>
      <c r="X531" s="178">
        <f>IF(U531=0,0,-U531-((1-VLOOKUP(R531,'In-NonTI'!$J$4:$K$7,2,FALSE))*M531))</f>
        <v>4.6286933333333363E-2</v>
      </c>
      <c r="Y531" s="6" t="str">
        <f>VLOOKUP(R531,'In-NonTI'!$B$4:$F$7,5,FALSE)</f>
        <v>V-SA</v>
      </c>
      <c r="Z531" s="6" t="str">
        <f>IF(SUMIFS(U:U,Q:Q,Q531,Y:Y,Y531)&lt;=0,VLOOKUP(R531,'In-NonTI'!$B$4:$H$7,6,FALSE),VLOOKUP(R531,'In-NonTI'!$B$4:$H$7,7,FALSE))</f>
        <v>VIC-SA</v>
      </c>
    </row>
    <row r="532" spans="2:26">
      <c r="B532" s="1">
        <v>46261.614583333336</v>
      </c>
      <c r="C532">
        <v>177</v>
      </c>
      <c r="D532" t="s">
        <v>58</v>
      </c>
      <c r="E532">
        <v>-10.5</v>
      </c>
      <c r="G532" s="1">
        <v>46261.461805555555</v>
      </c>
      <c r="H532">
        <v>133</v>
      </c>
      <c r="I532" t="s">
        <v>57</v>
      </c>
      <c r="J532">
        <v>54.34</v>
      </c>
      <c r="K532">
        <v>60</v>
      </c>
      <c r="L532">
        <v>6.91</v>
      </c>
      <c r="M532" s="183">
        <f t="shared" si="16"/>
        <v>0.57583333333333331</v>
      </c>
      <c r="O532">
        <v>11658</v>
      </c>
      <c r="P532" s="5">
        <v>46261</v>
      </c>
      <c r="Q532">
        <v>133</v>
      </c>
      <c r="R532" t="s">
        <v>57</v>
      </c>
      <c r="S532">
        <v>0</v>
      </c>
      <c r="T532">
        <v>5.7383905999999998</v>
      </c>
      <c r="U532" s="183">
        <f t="shared" si="17"/>
        <v>-5.7383905999999998</v>
      </c>
      <c r="V532" s="6" t="str">
        <f>VLOOKUP(R532,'In-NonTI'!B:C,2,FALSE)</f>
        <v>NSW1</v>
      </c>
      <c r="W532" s="177">
        <f>IF(U532=0,0,U532-(VLOOKUP(R532,'In-NonTI'!$J$4:$K$7,2,FALSE)*M532))</f>
        <v>-5.9975155999999998</v>
      </c>
      <c r="X532" s="178">
        <f>IF(U532=0,0,-U532-((1-VLOOKUP(R532,'In-NonTI'!$J$4:$K$7,2,FALSE))*M532))</f>
        <v>5.4216822666666662</v>
      </c>
      <c r="Y532" s="6" t="str">
        <f>VLOOKUP(R532,'In-NonTI'!$B$4:$F$7,5,FALSE)</f>
        <v>NSW1-SA1</v>
      </c>
      <c r="Z532" s="6" t="str">
        <f>IF(SUMIFS(U:U,Q:Q,Q532,Y:Y,Y532)&lt;=0,VLOOKUP(R532,'In-NonTI'!$B$4:$H$7,6,FALSE),VLOOKUP(R532,'In-NonTI'!$B$4:$H$7,7,FALSE))</f>
        <v>NSW-SA</v>
      </c>
    </row>
    <row r="533" spans="2:26">
      <c r="B533" s="1">
        <v>46261.614583333336</v>
      </c>
      <c r="C533">
        <v>177</v>
      </c>
      <c r="D533" t="s">
        <v>52</v>
      </c>
      <c r="E533">
        <v>600</v>
      </c>
      <c r="G533" s="1">
        <v>46261.461805555555</v>
      </c>
      <c r="H533">
        <v>133</v>
      </c>
      <c r="I533" t="s">
        <v>60</v>
      </c>
      <c r="J533">
        <v>-95.52</v>
      </c>
      <c r="K533">
        <v>80</v>
      </c>
      <c r="L533">
        <v>-0.83</v>
      </c>
      <c r="M533" s="183">
        <f t="shared" si="16"/>
        <v>-6.9166666666666668E-2</v>
      </c>
      <c r="O533">
        <v>11658</v>
      </c>
      <c r="P533" s="5">
        <v>46261</v>
      </c>
      <c r="Q533">
        <v>133</v>
      </c>
      <c r="R533" t="s">
        <v>60</v>
      </c>
      <c r="S533">
        <v>38.115477300000002</v>
      </c>
      <c r="T533">
        <v>24.8590141</v>
      </c>
      <c r="U533" s="183">
        <f t="shared" si="17"/>
        <v>13.256463200000002</v>
      </c>
      <c r="V533" s="6" t="str">
        <f>VLOOKUP(R533,'In-NonTI'!B:C,2,FALSE)</f>
        <v>VIC1</v>
      </c>
      <c r="W533" s="177">
        <f>IF(U533=0,0,U533-(VLOOKUP(R533,'In-NonTI'!$J$4:$K$7,2,FALSE)*M533))</f>
        <v>13.297963200000002</v>
      </c>
      <c r="X533" s="178">
        <f>IF(U533=0,0,-U533-((1-VLOOKUP(R533,'In-NonTI'!$J$4:$K$7,2,FALSE))*M533))</f>
        <v>-13.228796533333336</v>
      </c>
      <c r="Y533" s="6" t="str">
        <f>VLOOKUP(R533,'In-NonTI'!$B$4:$F$7,5,FALSE)</f>
        <v>VIC1-NSW1</v>
      </c>
      <c r="Z533" s="6" t="str">
        <f>IF(SUMIFS(U:U,Q:Q,Q533,Y:Y,Y533)&lt;=0,VLOOKUP(R533,'In-NonTI'!$B$4:$H$7,6,FALSE),VLOOKUP(R533,'In-NonTI'!$B$4:$H$7,7,FALSE))</f>
        <v>NSW-VIC</v>
      </c>
    </row>
    <row r="534" spans="2:26">
      <c r="B534" s="1">
        <v>46261.614583333336</v>
      </c>
      <c r="C534">
        <v>177</v>
      </c>
      <c r="D534" t="s">
        <v>51</v>
      </c>
      <c r="E534">
        <v>-3</v>
      </c>
      <c r="G534" s="1">
        <v>46261.461805555555</v>
      </c>
      <c r="H534">
        <v>133</v>
      </c>
      <c r="I534" t="s">
        <v>54</v>
      </c>
      <c r="J534">
        <v>-285.83</v>
      </c>
      <c r="K534">
        <v>-20</v>
      </c>
      <c r="L534">
        <v>-0.63</v>
      </c>
      <c r="M534" s="183">
        <f t="shared" si="16"/>
        <v>-5.2499999999999998E-2</v>
      </c>
      <c r="O534">
        <v>11658</v>
      </c>
      <c r="P534" s="5">
        <v>46261</v>
      </c>
      <c r="Q534">
        <v>133</v>
      </c>
      <c r="R534" t="s">
        <v>54</v>
      </c>
      <c r="S534">
        <v>0</v>
      </c>
      <c r="T534">
        <v>47.844889899999998</v>
      </c>
      <c r="U534" s="183">
        <f t="shared" si="17"/>
        <v>-47.844889899999998</v>
      </c>
      <c r="V534" s="6" t="str">
        <f>VLOOKUP(R534,'In-NonTI'!B:C,2,FALSE)</f>
        <v>VIC1</v>
      </c>
      <c r="W534" s="177">
        <f>IF(U534=0,0,U534-(VLOOKUP(R534,'In-NonTI'!$J$4:$K$7,2,FALSE)*M534))</f>
        <v>-47.820214899999996</v>
      </c>
      <c r="X534" s="178">
        <f>IF(U534=0,0,-U534-((1-VLOOKUP(R534,'In-NonTI'!$J$4:$K$7,2,FALSE))*M534))</f>
        <v>47.872714899999998</v>
      </c>
      <c r="Y534" s="6" t="str">
        <f>VLOOKUP(R534,'In-NonTI'!$B$4:$F$7,5,FALSE)</f>
        <v>V-SA</v>
      </c>
      <c r="Z534" s="6" t="str">
        <f>IF(SUMIFS(U:U,Q:Q,Q534,Y:Y,Y534)&lt;=0,VLOOKUP(R534,'In-NonTI'!$B$4:$H$7,6,FALSE),VLOOKUP(R534,'In-NonTI'!$B$4:$H$7,7,FALSE))</f>
        <v>VIC-SA</v>
      </c>
    </row>
    <row r="535" spans="2:26">
      <c r="B535" s="1">
        <v>46261.618055555555</v>
      </c>
      <c r="C535">
        <v>178</v>
      </c>
      <c r="D535" t="s">
        <v>58</v>
      </c>
      <c r="E535">
        <v>-10.5</v>
      </c>
      <c r="G535" s="1">
        <v>46261.461805555555</v>
      </c>
      <c r="H535">
        <v>133</v>
      </c>
      <c r="I535" t="s">
        <v>50</v>
      </c>
      <c r="J535">
        <v>0</v>
      </c>
      <c r="K535">
        <v>-80</v>
      </c>
      <c r="L535">
        <v>11.61</v>
      </c>
      <c r="M535" s="183">
        <f t="shared" si="16"/>
        <v>0.96749999999999992</v>
      </c>
      <c r="O535">
        <v>11658</v>
      </c>
      <c r="P535" s="5">
        <v>46261</v>
      </c>
      <c r="Q535">
        <v>133</v>
      </c>
      <c r="R535" t="s">
        <v>50</v>
      </c>
      <c r="S535">
        <v>5.5446000000000002E-3</v>
      </c>
      <c r="T535">
        <v>0.1303793</v>
      </c>
      <c r="U535" s="183">
        <f t="shared" si="17"/>
        <v>-0.12483470000000001</v>
      </c>
      <c r="V535" s="6" t="str">
        <f>VLOOKUP(R535,'In-NonTI'!B:C,2,FALSE)</f>
        <v>VIC1</v>
      </c>
      <c r="W535" s="177">
        <f>IF(U535=0,0,U535-(VLOOKUP(R535,'In-NonTI'!$J$4:$K$7,2,FALSE)*M535))</f>
        <v>-0.98590969999999989</v>
      </c>
      <c r="X535" s="178">
        <f>IF(U535=0,0,-U535-((1-VLOOKUP(R535,'In-NonTI'!$J$4:$K$7,2,FALSE))*M535))</f>
        <v>1.8409700000000029E-2</v>
      </c>
      <c r="Y535" s="6" t="str">
        <f>VLOOKUP(R535,'In-NonTI'!$B$4:$F$7,5,FALSE)</f>
        <v>V-SA</v>
      </c>
      <c r="Z535" s="6" t="str">
        <f>IF(SUMIFS(U:U,Q:Q,Q535,Y:Y,Y535)&lt;=0,VLOOKUP(R535,'In-NonTI'!$B$4:$H$7,6,FALSE),VLOOKUP(R535,'In-NonTI'!$B$4:$H$7,7,FALSE))</f>
        <v>VIC-SA</v>
      </c>
    </row>
    <row r="536" spans="2:26">
      <c r="B536" s="1">
        <v>46261.618055555555</v>
      </c>
      <c r="C536">
        <v>178</v>
      </c>
      <c r="D536" t="s">
        <v>52</v>
      </c>
      <c r="E536">
        <v>600</v>
      </c>
      <c r="G536" s="1">
        <v>46261.465277777781</v>
      </c>
      <c r="H536">
        <v>134</v>
      </c>
      <c r="I536" t="s">
        <v>57</v>
      </c>
      <c r="J536">
        <v>80.22</v>
      </c>
      <c r="K536">
        <v>60</v>
      </c>
      <c r="L536">
        <v>7.08</v>
      </c>
      <c r="M536" s="183">
        <f t="shared" si="16"/>
        <v>0.59</v>
      </c>
      <c r="O536">
        <v>11658</v>
      </c>
      <c r="P536" s="5">
        <v>46261</v>
      </c>
      <c r="Q536">
        <v>134</v>
      </c>
      <c r="R536" t="s">
        <v>57</v>
      </c>
      <c r="S536">
        <v>0</v>
      </c>
      <c r="T536">
        <v>6.4148056000000002</v>
      </c>
      <c r="U536" s="183">
        <f t="shared" si="17"/>
        <v>-6.4148056000000002</v>
      </c>
      <c r="V536" s="6" t="str">
        <f>VLOOKUP(R536,'In-NonTI'!B:C,2,FALSE)</f>
        <v>NSW1</v>
      </c>
      <c r="W536" s="177">
        <f>IF(U536=0,0,U536-(VLOOKUP(R536,'In-NonTI'!$J$4:$K$7,2,FALSE)*M536))</f>
        <v>-6.6803056000000005</v>
      </c>
      <c r="X536" s="178">
        <f>IF(U536=0,0,-U536-((1-VLOOKUP(R536,'In-NonTI'!$J$4:$K$7,2,FALSE))*M536))</f>
        <v>6.0903056000000007</v>
      </c>
      <c r="Y536" s="6" t="str">
        <f>VLOOKUP(R536,'In-NonTI'!$B$4:$F$7,5,FALSE)</f>
        <v>NSW1-SA1</v>
      </c>
      <c r="Z536" s="6" t="str">
        <f>IF(SUMIFS(U:U,Q:Q,Q536,Y:Y,Y536)&lt;=0,VLOOKUP(R536,'In-NonTI'!$B$4:$H$7,6,FALSE),VLOOKUP(R536,'In-NonTI'!$B$4:$H$7,7,FALSE))</f>
        <v>NSW-SA</v>
      </c>
    </row>
    <row r="537" spans="2:26">
      <c r="B537" s="1">
        <v>46261.618055555555</v>
      </c>
      <c r="C537">
        <v>178</v>
      </c>
      <c r="D537" t="s">
        <v>51</v>
      </c>
      <c r="E537">
        <v>-2</v>
      </c>
      <c r="G537" s="1">
        <v>46261.465277777781</v>
      </c>
      <c r="H537">
        <v>134</v>
      </c>
      <c r="I537" t="s">
        <v>60</v>
      </c>
      <c r="J537">
        <v>-33.94</v>
      </c>
      <c r="K537">
        <v>80</v>
      </c>
      <c r="L537">
        <v>-0.91</v>
      </c>
      <c r="M537" s="183">
        <f t="shared" si="16"/>
        <v>-7.5833333333333336E-2</v>
      </c>
      <c r="O537">
        <v>11658</v>
      </c>
      <c r="P537" s="5">
        <v>46261</v>
      </c>
      <c r="Q537">
        <v>134</v>
      </c>
      <c r="R537" t="s">
        <v>60</v>
      </c>
      <c r="S537">
        <v>37.410085000000002</v>
      </c>
      <c r="T537">
        <v>25.8577254</v>
      </c>
      <c r="U537" s="183">
        <f t="shared" si="17"/>
        <v>11.552359600000003</v>
      </c>
      <c r="V537" s="6" t="str">
        <f>VLOOKUP(R537,'In-NonTI'!B:C,2,FALSE)</f>
        <v>VIC1</v>
      </c>
      <c r="W537" s="177">
        <f>IF(U537=0,0,U537-(VLOOKUP(R537,'In-NonTI'!$J$4:$K$7,2,FALSE)*M537))</f>
        <v>11.597859600000003</v>
      </c>
      <c r="X537" s="178">
        <f>IF(U537=0,0,-U537-((1-VLOOKUP(R537,'In-NonTI'!$J$4:$K$7,2,FALSE))*M537))</f>
        <v>-11.52202626666667</v>
      </c>
      <c r="Y537" s="6" t="str">
        <f>VLOOKUP(R537,'In-NonTI'!$B$4:$F$7,5,FALSE)</f>
        <v>VIC1-NSW1</v>
      </c>
      <c r="Z537" s="6" t="str">
        <f>IF(SUMIFS(U:U,Q:Q,Q537,Y:Y,Y537)&lt;=0,VLOOKUP(R537,'In-NonTI'!$B$4:$H$7,6,FALSE),VLOOKUP(R537,'In-NonTI'!$B$4:$H$7,7,FALSE))</f>
        <v>NSW-VIC</v>
      </c>
    </row>
    <row r="538" spans="2:26">
      <c r="B538" s="1">
        <v>46261.621527777781</v>
      </c>
      <c r="C538">
        <v>179</v>
      </c>
      <c r="D538" t="s">
        <v>58</v>
      </c>
      <c r="E538">
        <v>-8.8800000000000008</v>
      </c>
      <c r="G538" s="1">
        <v>46261.465277777781</v>
      </c>
      <c r="H538">
        <v>134</v>
      </c>
      <c r="I538" t="s">
        <v>54</v>
      </c>
      <c r="J538">
        <v>-205.46</v>
      </c>
      <c r="K538">
        <v>-20.6</v>
      </c>
      <c r="L538">
        <v>-0.62</v>
      </c>
      <c r="M538" s="183">
        <f t="shared" si="16"/>
        <v>-5.1666666666666666E-2</v>
      </c>
      <c r="O538">
        <v>11658</v>
      </c>
      <c r="P538" s="5">
        <v>46261</v>
      </c>
      <c r="Q538">
        <v>134</v>
      </c>
      <c r="R538" t="s">
        <v>54</v>
      </c>
      <c r="S538">
        <v>0</v>
      </c>
      <c r="T538">
        <v>46.766139699999997</v>
      </c>
      <c r="U538" s="183">
        <f t="shared" si="17"/>
        <v>-46.766139699999997</v>
      </c>
      <c r="V538" s="6" t="str">
        <f>VLOOKUP(R538,'In-NonTI'!B:C,2,FALSE)</f>
        <v>VIC1</v>
      </c>
      <c r="W538" s="177">
        <f>IF(U538=0,0,U538-(VLOOKUP(R538,'In-NonTI'!$J$4:$K$7,2,FALSE)*M538))</f>
        <v>-46.74185636666666</v>
      </c>
      <c r="X538" s="178">
        <f>IF(U538=0,0,-U538-((1-VLOOKUP(R538,'In-NonTI'!$J$4:$K$7,2,FALSE))*M538))</f>
        <v>46.793523033333329</v>
      </c>
      <c r="Y538" s="6" t="str">
        <f>VLOOKUP(R538,'In-NonTI'!$B$4:$F$7,5,FALSE)</f>
        <v>V-SA</v>
      </c>
      <c r="Z538" s="6" t="str">
        <f>IF(SUMIFS(U:U,Q:Q,Q538,Y:Y,Y538)&lt;=0,VLOOKUP(R538,'In-NonTI'!$B$4:$H$7,6,FALSE),VLOOKUP(R538,'In-NonTI'!$B$4:$H$7,7,FALSE))</f>
        <v>VIC-SA</v>
      </c>
    </row>
    <row r="539" spans="2:26">
      <c r="B539" s="1">
        <v>46261.621527777781</v>
      </c>
      <c r="C539">
        <v>179</v>
      </c>
      <c r="D539" t="s">
        <v>52</v>
      </c>
      <c r="E539">
        <v>600</v>
      </c>
      <c r="G539" s="1">
        <v>46261.465277777781</v>
      </c>
      <c r="H539">
        <v>134</v>
      </c>
      <c r="I539" t="s">
        <v>50</v>
      </c>
      <c r="J539">
        <v>0.6</v>
      </c>
      <c r="K539">
        <v>-79.400000000000006</v>
      </c>
      <c r="L539">
        <v>11.46</v>
      </c>
      <c r="M539" s="183">
        <f t="shared" si="16"/>
        <v>0.95500000000000007</v>
      </c>
      <c r="O539">
        <v>11658</v>
      </c>
      <c r="P539" s="5">
        <v>46261</v>
      </c>
      <c r="Q539">
        <v>134</v>
      </c>
      <c r="R539" t="s">
        <v>50</v>
      </c>
      <c r="S539">
        <v>6.8576300000000007E-2</v>
      </c>
      <c r="T539">
        <v>0</v>
      </c>
      <c r="U539" s="183">
        <f t="shared" si="17"/>
        <v>6.8576300000000007E-2</v>
      </c>
      <c r="V539" s="6" t="str">
        <f>VLOOKUP(R539,'In-NonTI'!B:C,2,FALSE)</f>
        <v>VIC1</v>
      </c>
      <c r="W539" s="177">
        <f>IF(U539=0,0,U539-(VLOOKUP(R539,'In-NonTI'!$J$4:$K$7,2,FALSE)*M539))</f>
        <v>-0.78137370000000006</v>
      </c>
      <c r="X539" s="178">
        <f>IF(U539=0,0,-U539-((1-VLOOKUP(R539,'In-NonTI'!$J$4:$K$7,2,FALSE))*M539))</f>
        <v>-0.17362630000000001</v>
      </c>
      <c r="Y539" s="6" t="str">
        <f>VLOOKUP(R539,'In-NonTI'!$B$4:$F$7,5,FALSE)</f>
        <v>V-SA</v>
      </c>
      <c r="Z539" s="6" t="str">
        <f>IF(SUMIFS(U:U,Q:Q,Q539,Y:Y,Y539)&lt;=0,VLOOKUP(R539,'In-NonTI'!$B$4:$H$7,6,FALSE),VLOOKUP(R539,'In-NonTI'!$B$4:$H$7,7,FALSE))</f>
        <v>VIC-SA</v>
      </c>
    </row>
    <row r="540" spans="2:26">
      <c r="B540" s="1">
        <v>46261.621527777781</v>
      </c>
      <c r="C540">
        <v>179</v>
      </c>
      <c r="D540" t="s">
        <v>51</v>
      </c>
      <c r="E540">
        <v>-2</v>
      </c>
      <c r="G540" s="1">
        <v>46261.46875</v>
      </c>
      <c r="H540">
        <v>135</v>
      </c>
      <c r="I540" t="s">
        <v>57</v>
      </c>
      <c r="J540">
        <v>68.790000000000006</v>
      </c>
      <c r="K540">
        <v>60</v>
      </c>
      <c r="L540">
        <v>7.02</v>
      </c>
      <c r="M540" s="183">
        <f t="shared" si="16"/>
        <v>0.58499999999999996</v>
      </c>
      <c r="O540">
        <v>11658</v>
      </c>
      <c r="P540" s="5">
        <v>46261</v>
      </c>
      <c r="Q540">
        <v>135</v>
      </c>
      <c r="R540" t="s">
        <v>57</v>
      </c>
      <c r="S540">
        <v>0</v>
      </c>
      <c r="T540">
        <v>4.8691709999999997</v>
      </c>
      <c r="U540" s="183">
        <f t="shared" si="17"/>
        <v>-4.8691709999999997</v>
      </c>
      <c r="V540" s="6" t="str">
        <f>VLOOKUP(R540,'In-NonTI'!B:C,2,FALSE)</f>
        <v>NSW1</v>
      </c>
      <c r="W540" s="177">
        <f>IF(U540=0,0,U540-(VLOOKUP(R540,'In-NonTI'!$J$4:$K$7,2,FALSE)*M540))</f>
        <v>-5.1324209999999999</v>
      </c>
      <c r="X540" s="178">
        <f>IF(U540=0,0,-U540-((1-VLOOKUP(R540,'In-NonTI'!$J$4:$K$7,2,FALSE))*M540))</f>
        <v>4.5474209999999999</v>
      </c>
      <c r="Y540" s="6" t="str">
        <f>VLOOKUP(R540,'In-NonTI'!$B$4:$F$7,5,FALSE)</f>
        <v>NSW1-SA1</v>
      </c>
      <c r="Z540" s="6" t="str">
        <f>IF(SUMIFS(U:U,Q:Q,Q540,Y:Y,Y540)&lt;=0,VLOOKUP(R540,'In-NonTI'!$B$4:$H$7,6,FALSE),VLOOKUP(R540,'In-NonTI'!$B$4:$H$7,7,FALSE))</f>
        <v>NSW-SA</v>
      </c>
    </row>
    <row r="541" spans="2:26">
      <c r="B541" s="1">
        <v>46261.625</v>
      </c>
      <c r="C541">
        <v>180</v>
      </c>
      <c r="D541" t="s">
        <v>58</v>
      </c>
      <c r="E541">
        <v>-6.01</v>
      </c>
      <c r="G541" s="1">
        <v>46261.46875</v>
      </c>
      <c r="H541">
        <v>135</v>
      </c>
      <c r="I541" t="s">
        <v>60</v>
      </c>
      <c r="J541">
        <v>-133.56</v>
      </c>
      <c r="K541">
        <v>80</v>
      </c>
      <c r="L541">
        <v>-0.88</v>
      </c>
      <c r="M541" s="183">
        <f t="shared" si="16"/>
        <v>-7.3333333333333334E-2</v>
      </c>
      <c r="O541">
        <v>11658</v>
      </c>
      <c r="P541" s="5">
        <v>46261</v>
      </c>
      <c r="Q541">
        <v>135</v>
      </c>
      <c r="R541" t="s">
        <v>60</v>
      </c>
      <c r="S541">
        <v>36.864801399999997</v>
      </c>
      <c r="T541">
        <v>25.7178437</v>
      </c>
      <c r="U541" s="183">
        <f t="shared" si="17"/>
        <v>11.146957699999998</v>
      </c>
      <c r="V541" s="6" t="str">
        <f>VLOOKUP(R541,'In-NonTI'!B:C,2,FALSE)</f>
        <v>VIC1</v>
      </c>
      <c r="W541" s="177">
        <f>IF(U541=0,0,U541-(VLOOKUP(R541,'In-NonTI'!$J$4:$K$7,2,FALSE)*M541))</f>
        <v>11.190957699999998</v>
      </c>
      <c r="X541" s="178">
        <f>IF(U541=0,0,-U541-((1-VLOOKUP(R541,'In-NonTI'!$J$4:$K$7,2,FALSE))*M541))</f>
        <v>-11.117624366666664</v>
      </c>
      <c r="Y541" s="6" t="str">
        <f>VLOOKUP(R541,'In-NonTI'!$B$4:$F$7,5,FALSE)</f>
        <v>VIC1-NSW1</v>
      </c>
      <c r="Z541" s="6" t="str">
        <f>IF(SUMIFS(U:U,Q:Q,Q541,Y:Y,Y541)&lt;=0,VLOOKUP(R541,'In-NonTI'!$B$4:$H$7,6,FALSE),VLOOKUP(R541,'In-NonTI'!$B$4:$H$7,7,FALSE))</f>
        <v>NSW-VIC</v>
      </c>
    </row>
    <row r="542" spans="2:26">
      <c r="B542" s="1">
        <v>46261.625</v>
      </c>
      <c r="C542">
        <v>180</v>
      </c>
      <c r="D542" t="s">
        <v>52</v>
      </c>
      <c r="E542">
        <v>600</v>
      </c>
      <c r="G542" s="1">
        <v>46261.46875</v>
      </c>
      <c r="H542">
        <v>135</v>
      </c>
      <c r="I542" t="s">
        <v>54</v>
      </c>
      <c r="J542">
        <v>-266.85000000000002</v>
      </c>
      <c r="K542">
        <v>-20.3</v>
      </c>
      <c r="L542">
        <v>-0.62</v>
      </c>
      <c r="M542" s="183">
        <f t="shared" si="16"/>
        <v>-5.1666666666666666E-2</v>
      </c>
      <c r="O542">
        <v>11658</v>
      </c>
      <c r="P542" s="5">
        <v>46261</v>
      </c>
      <c r="Q542">
        <v>135</v>
      </c>
      <c r="R542" t="s">
        <v>54</v>
      </c>
      <c r="S542">
        <v>0</v>
      </c>
      <c r="T542">
        <v>45.4111154</v>
      </c>
      <c r="U542" s="183">
        <f t="shared" si="17"/>
        <v>-45.4111154</v>
      </c>
      <c r="V542" s="6" t="str">
        <f>VLOOKUP(R542,'In-NonTI'!B:C,2,FALSE)</f>
        <v>VIC1</v>
      </c>
      <c r="W542" s="177">
        <f>IF(U542=0,0,U542-(VLOOKUP(R542,'In-NonTI'!$J$4:$K$7,2,FALSE)*M542))</f>
        <v>-45.386832066666663</v>
      </c>
      <c r="X542" s="178">
        <f>IF(U542=0,0,-U542-((1-VLOOKUP(R542,'In-NonTI'!$J$4:$K$7,2,FALSE))*M542))</f>
        <v>45.438498733333333</v>
      </c>
      <c r="Y542" s="6" t="str">
        <f>VLOOKUP(R542,'In-NonTI'!$B$4:$F$7,5,FALSE)</f>
        <v>V-SA</v>
      </c>
      <c r="Z542" s="6" t="str">
        <f>IF(SUMIFS(U:U,Q:Q,Q542,Y:Y,Y542)&lt;=0,VLOOKUP(R542,'In-NonTI'!$B$4:$H$7,6,FALSE),VLOOKUP(R542,'In-NonTI'!$B$4:$H$7,7,FALSE))</f>
        <v>VIC-SA</v>
      </c>
    </row>
    <row r="543" spans="2:26">
      <c r="B543" s="1">
        <v>46261.625</v>
      </c>
      <c r="C543">
        <v>180</v>
      </c>
      <c r="D543" t="s">
        <v>51</v>
      </c>
      <c r="E543">
        <v>-2</v>
      </c>
      <c r="G543" s="1">
        <v>46261.46875</v>
      </c>
      <c r="H543">
        <v>135</v>
      </c>
      <c r="I543" t="s">
        <v>50</v>
      </c>
      <c r="J543">
        <v>0.3</v>
      </c>
      <c r="K543">
        <v>-79.7</v>
      </c>
      <c r="L543">
        <v>11.53</v>
      </c>
      <c r="M543" s="183">
        <f t="shared" si="16"/>
        <v>0.96083333333333332</v>
      </c>
      <c r="O543">
        <v>11658</v>
      </c>
      <c r="P543" s="5">
        <v>46261</v>
      </c>
      <c r="Q543">
        <v>135</v>
      </c>
      <c r="R543" t="s">
        <v>50</v>
      </c>
      <c r="S543">
        <v>8.00704E-2</v>
      </c>
      <c r="T543">
        <v>0</v>
      </c>
      <c r="U543" s="183">
        <f t="shared" si="17"/>
        <v>8.00704E-2</v>
      </c>
      <c r="V543" s="6" t="str">
        <f>VLOOKUP(R543,'In-NonTI'!B:C,2,FALSE)</f>
        <v>VIC1</v>
      </c>
      <c r="W543" s="177">
        <f>IF(U543=0,0,U543-(VLOOKUP(R543,'In-NonTI'!$J$4:$K$7,2,FALSE)*M543))</f>
        <v>-0.7750712666666667</v>
      </c>
      <c r="X543" s="178">
        <f>IF(U543=0,0,-U543-((1-VLOOKUP(R543,'In-NonTI'!$J$4:$K$7,2,FALSE))*M543))</f>
        <v>-0.18576206666666667</v>
      </c>
      <c r="Y543" s="6" t="str">
        <f>VLOOKUP(R543,'In-NonTI'!$B$4:$F$7,5,FALSE)</f>
        <v>V-SA</v>
      </c>
      <c r="Z543" s="6" t="str">
        <f>IF(SUMIFS(U:U,Q:Q,Q543,Y:Y,Y543)&lt;=0,VLOOKUP(R543,'In-NonTI'!$B$4:$H$7,6,FALSE),VLOOKUP(R543,'In-NonTI'!$B$4:$H$7,7,FALSE))</f>
        <v>VIC-SA</v>
      </c>
    </row>
    <row r="544" spans="2:26">
      <c r="B544" s="1">
        <v>46261.628472222219</v>
      </c>
      <c r="C544">
        <v>181</v>
      </c>
      <c r="D544" t="s">
        <v>58</v>
      </c>
      <c r="E544">
        <v>-25.5</v>
      </c>
      <c r="G544" s="1">
        <v>46261.472222222219</v>
      </c>
      <c r="H544">
        <v>136</v>
      </c>
      <c r="I544" t="s">
        <v>57</v>
      </c>
      <c r="J544">
        <v>35.1</v>
      </c>
      <c r="K544">
        <v>60</v>
      </c>
      <c r="L544">
        <v>7.1</v>
      </c>
      <c r="M544" s="183">
        <f t="shared" si="16"/>
        <v>0.59166666666666667</v>
      </c>
      <c r="O544">
        <v>11658</v>
      </c>
      <c r="P544" s="5">
        <v>46261</v>
      </c>
      <c r="Q544">
        <v>136</v>
      </c>
      <c r="R544" t="s">
        <v>57</v>
      </c>
      <c r="S544">
        <v>0</v>
      </c>
      <c r="T544">
        <v>2.7387915999999999</v>
      </c>
      <c r="U544" s="183">
        <f t="shared" si="17"/>
        <v>-2.7387915999999999</v>
      </c>
      <c r="V544" s="6" t="str">
        <f>VLOOKUP(R544,'In-NonTI'!B:C,2,FALSE)</f>
        <v>NSW1</v>
      </c>
      <c r="W544" s="177">
        <f>IF(U544=0,0,U544-(VLOOKUP(R544,'In-NonTI'!$J$4:$K$7,2,FALSE)*M544))</f>
        <v>-3.0050415999999998</v>
      </c>
      <c r="X544" s="178">
        <f>IF(U544=0,0,-U544-((1-VLOOKUP(R544,'In-NonTI'!$J$4:$K$7,2,FALSE))*M544))</f>
        <v>2.4133749333333334</v>
      </c>
      <c r="Y544" s="6" t="str">
        <f>VLOOKUP(R544,'In-NonTI'!$B$4:$F$7,5,FALSE)</f>
        <v>NSW1-SA1</v>
      </c>
      <c r="Z544" s="6" t="str">
        <f>IF(SUMIFS(U:U,Q:Q,Q544,Y:Y,Y544)&lt;=0,VLOOKUP(R544,'In-NonTI'!$B$4:$H$7,6,FALSE),VLOOKUP(R544,'In-NonTI'!$B$4:$H$7,7,FALSE))</f>
        <v>NSW-SA</v>
      </c>
    </row>
    <row r="545" spans="2:26">
      <c r="B545" s="1">
        <v>46261.628472222219</v>
      </c>
      <c r="C545">
        <v>181</v>
      </c>
      <c r="D545" t="s">
        <v>52</v>
      </c>
      <c r="E545">
        <v>600</v>
      </c>
      <c r="G545" s="1">
        <v>46261.472222222219</v>
      </c>
      <c r="H545">
        <v>136</v>
      </c>
      <c r="I545" t="s">
        <v>60</v>
      </c>
      <c r="J545">
        <v>-36.090000000000003</v>
      </c>
      <c r="K545">
        <v>80</v>
      </c>
      <c r="L545">
        <v>-0.92</v>
      </c>
      <c r="M545" s="183">
        <f t="shared" si="16"/>
        <v>-7.6666666666666675E-2</v>
      </c>
      <c r="O545">
        <v>11658</v>
      </c>
      <c r="P545" s="5">
        <v>46261</v>
      </c>
      <c r="Q545">
        <v>136</v>
      </c>
      <c r="R545" t="s">
        <v>60</v>
      </c>
      <c r="S545">
        <v>33.555674600000003</v>
      </c>
      <c r="T545">
        <v>36.971652200000001</v>
      </c>
      <c r="U545" s="183">
        <f t="shared" si="17"/>
        <v>-3.4159775999999979</v>
      </c>
      <c r="V545" s="6" t="str">
        <f>VLOOKUP(R545,'In-NonTI'!B:C,2,FALSE)</f>
        <v>VIC1</v>
      </c>
      <c r="W545" s="177">
        <f>IF(U545=0,0,U545-(VLOOKUP(R545,'In-NonTI'!$J$4:$K$7,2,FALSE)*M545))</f>
        <v>-3.3699775999999981</v>
      </c>
      <c r="X545" s="178">
        <f>IF(U545=0,0,-U545-((1-VLOOKUP(R545,'In-NonTI'!$J$4:$K$7,2,FALSE))*M545))</f>
        <v>3.4466442666666648</v>
      </c>
      <c r="Y545" s="6" t="str">
        <f>VLOOKUP(R545,'In-NonTI'!$B$4:$F$7,5,FALSE)</f>
        <v>VIC1-NSW1</v>
      </c>
      <c r="Z545" s="6" t="str">
        <f>IF(SUMIFS(U:U,Q:Q,Q545,Y:Y,Y545)&lt;=0,VLOOKUP(R545,'In-NonTI'!$B$4:$H$7,6,FALSE),VLOOKUP(R545,'In-NonTI'!$B$4:$H$7,7,FALSE))</f>
        <v>VIC-NSW</v>
      </c>
    </row>
    <row r="546" spans="2:26">
      <c r="B546" s="1">
        <v>46261.628472222219</v>
      </c>
      <c r="C546">
        <v>181</v>
      </c>
      <c r="D546" t="s">
        <v>51</v>
      </c>
      <c r="E546">
        <v>-2</v>
      </c>
      <c r="G546" s="1">
        <v>46261.472222222219</v>
      </c>
      <c r="H546">
        <v>136</v>
      </c>
      <c r="I546" t="s">
        <v>54</v>
      </c>
      <c r="J546">
        <v>-269.08</v>
      </c>
      <c r="K546">
        <v>-20</v>
      </c>
      <c r="L546">
        <v>-0.6</v>
      </c>
      <c r="M546" s="183">
        <f t="shared" si="16"/>
        <v>-4.9999999999999996E-2</v>
      </c>
      <c r="O546">
        <v>11658</v>
      </c>
      <c r="P546" s="5">
        <v>46261</v>
      </c>
      <c r="Q546">
        <v>136</v>
      </c>
      <c r="R546" t="s">
        <v>54</v>
      </c>
      <c r="S546">
        <v>0</v>
      </c>
      <c r="T546">
        <v>36.378454300000001</v>
      </c>
      <c r="U546" s="183">
        <f t="shared" si="17"/>
        <v>-36.378454300000001</v>
      </c>
      <c r="V546" s="6" t="str">
        <f>VLOOKUP(R546,'In-NonTI'!B:C,2,FALSE)</f>
        <v>VIC1</v>
      </c>
      <c r="W546" s="177">
        <f>IF(U546=0,0,U546-(VLOOKUP(R546,'In-NonTI'!$J$4:$K$7,2,FALSE)*M546))</f>
        <v>-36.354954300000003</v>
      </c>
      <c r="X546" s="178">
        <f>IF(U546=0,0,-U546-((1-VLOOKUP(R546,'In-NonTI'!$J$4:$K$7,2,FALSE))*M546))</f>
        <v>36.4049543</v>
      </c>
      <c r="Y546" s="6" t="str">
        <f>VLOOKUP(R546,'In-NonTI'!$B$4:$F$7,5,FALSE)</f>
        <v>V-SA</v>
      </c>
      <c r="Z546" s="6" t="str">
        <f>IF(SUMIFS(U:U,Q:Q,Q546,Y:Y,Y546)&lt;=0,VLOOKUP(R546,'In-NonTI'!$B$4:$H$7,6,FALSE),VLOOKUP(R546,'In-NonTI'!$B$4:$H$7,7,FALSE))</f>
        <v>VIC-SA</v>
      </c>
    </row>
    <row r="547" spans="2:26">
      <c r="B547" s="1">
        <v>46261.631944444445</v>
      </c>
      <c r="C547">
        <v>182</v>
      </c>
      <c r="D547" t="s">
        <v>58</v>
      </c>
      <c r="E547">
        <v>-23.5</v>
      </c>
      <c r="G547" s="1">
        <v>46261.472222222219</v>
      </c>
      <c r="H547">
        <v>136</v>
      </c>
      <c r="I547" t="s">
        <v>50</v>
      </c>
      <c r="J547">
        <v>0</v>
      </c>
      <c r="K547">
        <v>-80</v>
      </c>
      <c r="L547">
        <v>11.61</v>
      </c>
      <c r="M547" s="183">
        <f t="shared" si="16"/>
        <v>0.96749999999999992</v>
      </c>
      <c r="O547">
        <v>11658</v>
      </c>
      <c r="P547" s="5">
        <v>46261</v>
      </c>
      <c r="Q547">
        <v>136</v>
      </c>
      <c r="R547" t="s">
        <v>50</v>
      </c>
      <c r="S547">
        <v>9.4056500000000001E-2</v>
      </c>
      <c r="T547">
        <v>1.22E-5</v>
      </c>
      <c r="U547" s="183">
        <f t="shared" si="17"/>
        <v>9.4044299999999997E-2</v>
      </c>
      <c r="V547" s="6" t="str">
        <f>VLOOKUP(R547,'In-NonTI'!B:C,2,FALSE)</f>
        <v>VIC1</v>
      </c>
      <c r="W547" s="177">
        <f>IF(U547=0,0,U547-(VLOOKUP(R547,'In-NonTI'!$J$4:$K$7,2,FALSE)*M547))</f>
        <v>-0.76703069999999995</v>
      </c>
      <c r="X547" s="178">
        <f>IF(U547=0,0,-U547-((1-VLOOKUP(R547,'In-NonTI'!$J$4:$K$7,2,FALSE))*M547))</f>
        <v>-0.20046929999999996</v>
      </c>
      <c r="Y547" s="6" t="str">
        <f>VLOOKUP(R547,'In-NonTI'!$B$4:$F$7,5,FALSE)</f>
        <v>V-SA</v>
      </c>
      <c r="Z547" s="6" t="str">
        <f>IF(SUMIFS(U:U,Q:Q,Q547,Y:Y,Y547)&lt;=0,VLOOKUP(R547,'In-NonTI'!$B$4:$H$7,6,FALSE),VLOOKUP(R547,'In-NonTI'!$B$4:$H$7,7,FALSE))</f>
        <v>VIC-SA</v>
      </c>
    </row>
    <row r="548" spans="2:26">
      <c r="B548" s="1">
        <v>46261.631944444445</v>
      </c>
      <c r="C548">
        <v>182</v>
      </c>
      <c r="D548" t="s">
        <v>52</v>
      </c>
      <c r="E548">
        <v>600</v>
      </c>
      <c r="G548" s="1">
        <v>46261.475694444445</v>
      </c>
      <c r="H548">
        <v>137</v>
      </c>
      <c r="I548" t="s">
        <v>57</v>
      </c>
      <c r="J548">
        <v>26.46</v>
      </c>
      <c r="K548">
        <v>60</v>
      </c>
      <c r="L548">
        <v>6.84</v>
      </c>
      <c r="M548" s="183">
        <f t="shared" si="16"/>
        <v>0.56999999999999995</v>
      </c>
      <c r="O548">
        <v>11658</v>
      </c>
      <c r="P548" s="5">
        <v>46261</v>
      </c>
      <c r="Q548">
        <v>137</v>
      </c>
      <c r="R548" t="s">
        <v>57</v>
      </c>
      <c r="S548">
        <v>1.3634000000000001E-3</v>
      </c>
      <c r="T548">
        <v>0.99621400000000004</v>
      </c>
      <c r="U548" s="183">
        <f t="shared" si="17"/>
        <v>-0.99485060000000003</v>
      </c>
      <c r="V548" s="6" t="str">
        <f>VLOOKUP(R548,'In-NonTI'!B:C,2,FALSE)</f>
        <v>NSW1</v>
      </c>
      <c r="W548" s="177">
        <f>IF(U548=0,0,U548-(VLOOKUP(R548,'In-NonTI'!$J$4:$K$7,2,FALSE)*M548))</f>
        <v>-1.2513506000000001</v>
      </c>
      <c r="X548" s="178">
        <f>IF(U548=0,0,-U548-((1-VLOOKUP(R548,'In-NonTI'!$J$4:$K$7,2,FALSE))*M548))</f>
        <v>0.68135060000000003</v>
      </c>
      <c r="Y548" s="6" t="str">
        <f>VLOOKUP(R548,'In-NonTI'!$B$4:$F$7,5,FALSE)</f>
        <v>NSW1-SA1</v>
      </c>
      <c r="Z548" s="6" t="str">
        <f>IF(SUMIFS(U:U,Q:Q,Q548,Y:Y,Y548)&lt;=0,VLOOKUP(R548,'In-NonTI'!$B$4:$H$7,6,FALSE),VLOOKUP(R548,'In-NonTI'!$B$4:$H$7,7,FALSE))</f>
        <v>NSW-SA</v>
      </c>
    </row>
    <row r="549" spans="2:26">
      <c r="B549" s="1">
        <v>46261.631944444445</v>
      </c>
      <c r="C549">
        <v>182</v>
      </c>
      <c r="D549" t="s">
        <v>51</v>
      </c>
      <c r="E549">
        <v>-3</v>
      </c>
      <c r="G549" s="1">
        <v>46261.475694444445</v>
      </c>
      <c r="H549">
        <v>137</v>
      </c>
      <c r="I549" t="s">
        <v>60</v>
      </c>
      <c r="J549">
        <v>21.62</v>
      </c>
      <c r="K549">
        <v>80</v>
      </c>
      <c r="L549">
        <v>-0.8</v>
      </c>
      <c r="M549" s="183">
        <f t="shared" si="16"/>
        <v>-6.6666666666666666E-2</v>
      </c>
      <c r="O549">
        <v>11658</v>
      </c>
      <c r="P549" s="5">
        <v>46261</v>
      </c>
      <c r="Q549">
        <v>137</v>
      </c>
      <c r="R549" t="s">
        <v>60</v>
      </c>
      <c r="S549">
        <v>33.590343300000001</v>
      </c>
      <c r="T549">
        <v>31.1199628</v>
      </c>
      <c r="U549" s="183">
        <f t="shared" si="17"/>
        <v>2.470380500000001</v>
      </c>
      <c r="V549" s="6" t="str">
        <f>VLOOKUP(R549,'In-NonTI'!B:C,2,FALSE)</f>
        <v>VIC1</v>
      </c>
      <c r="W549" s="177">
        <f>IF(U549=0,0,U549-(VLOOKUP(R549,'In-NonTI'!$J$4:$K$7,2,FALSE)*M549))</f>
        <v>2.510380500000001</v>
      </c>
      <c r="X549" s="178">
        <f>IF(U549=0,0,-U549-((1-VLOOKUP(R549,'In-NonTI'!$J$4:$K$7,2,FALSE))*M549))</f>
        <v>-2.4437138333333341</v>
      </c>
      <c r="Y549" s="6" t="str">
        <f>VLOOKUP(R549,'In-NonTI'!$B$4:$F$7,5,FALSE)</f>
        <v>VIC1-NSW1</v>
      </c>
      <c r="Z549" s="6" t="str">
        <f>IF(SUMIFS(U:U,Q:Q,Q549,Y:Y,Y549)&lt;=0,VLOOKUP(R549,'In-NonTI'!$B$4:$H$7,6,FALSE),VLOOKUP(R549,'In-NonTI'!$B$4:$H$7,7,FALSE))</f>
        <v>NSW-VIC</v>
      </c>
    </row>
    <row r="550" spans="2:26">
      <c r="B550" s="1">
        <v>46261.635416666664</v>
      </c>
      <c r="C550">
        <v>183</v>
      </c>
      <c r="D550" t="s">
        <v>58</v>
      </c>
      <c r="E550">
        <v>-8.89</v>
      </c>
      <c r="G550" s="1">
        <v>46261.475694444445</v>
      </c>
      <c r="H550">
        <v>137</v>
      </c>
      <c r="I550" t="s">
        <v>54</v>
      </c>
      <c r="J550">
        <v>-301.45</v>
      </c>
      <c r="K550">
        <v>-20.6</v>
      </c>
      <c r="L550">
        <v>-0.66</v>
      </c>
      <c r="M550" s="183">
        <f t="shared" si="16"/>
        <v>-5.5E-2</v>
      </c>
      <c r="O550">
        <v>11658</v>
      </c>
      <c r="P550" s="5">
        <v>46261</v>
      </c>
      <c r="Q550">
        <v>137</v>
      </c>
      <c r="R550" t="s">
        <v>54</v>
      </c>
      <c r="S550">
        <v>0</v>
      </c>
      <c r="T550">
        <v>42.423626900000002</v>
      </c>
      <c r="U550" s="183">
        <f t="shared" si="17"/>
        <v>-42.423626900000002</v>
      </c>
      <c r="V550" s="6" t="str">
        <f>VLOOKUP(R550,'In-NonTI'!B:C,2,FALSE)</f>
        <v>VIC1</v>
      </c>
      <c r="W550" s="177">
        <f>IF(U550=0,0,U550-(VLOOKUP(R550,'In-NonTI'!$J$4:$K$7,2,FALSE)*M550))</f>
        <v>-42.397776900000004</v>
      </c>
      <c r="X550" s="178">
        <f>IF(U550=0,0,-U550-((1-VLOOKUP(R550,'In-NonTI'!$J$4:$K$7,2,FALSE))*M550))</f>
        <v>42.452776900000003</v>
      </c>
      <c r="Y550" s="6" t="str">
        <f>VLOOKUP(R550,'In-NonTI'!$B$4:$F$7,5,FALSE)</f>
        <v>V-SA</v>
      </c>
      <c r="Z550" s="6" t="str">
        <f>IF(SUMIFS(U:U,Q:Q,Q550,Y:Y,Y550)&lt;=0,VLOOKUP(R550,'In-NonTI'!$B$4:$H$7,6,FALSE),VLOOKUP(R550,'In-NonTI'!$B$4:$H$7,7,FALSE))</f>
        <v>VIC-SA</v>
      </c>
    </row>
    <row r="551" spans="2:26">
      <c r="B551" s="1">
        <v>46261.635416666664</v>
      </c>
      <c r="C551">
        <v>183</v>
      </c>
      <c r="D551" t="s">
        <v>52</v>
      </c>
      <c r="E551">
        <v>600</v>
      </c>
      <c r="G551" s="1">
        <v>46261.475694444445</v>
      </c>
      <c r="H551">
        <v>137</v>
      </c>
      <c r="I551" t="s">
        <v>50</v>
      </c>
      <c r="J551">
        <v>0.6</v>
      </c>
      <c r="K551">
        <v>-79.400000000000006</v>
      </c>
      <c r="L551">
        <v>11.46</v>
      </c>
      <c r="M551" s="183">
        <f t="shared" si="16"/>
        <v>0.95500000000000007</v>
      </c>
      <c r="O551">
        <v>11658</v>
      </c>
      <c r="P551" s="5">
        <v>46261</v>
      </c>
      <c r="Q551">
        <v>137</v>
      </c>
      <c r="R551" t="s">
        <v>50</v>
      </c>
      <c r="S551">
        <v>5.1800199999999998E-2</v>
      </c>
      <c r="T551">
        <v>0</v>
      </c>
      <c r="U551" s="183">
        <f t="shared" si="17"/>
        <v>5.1800199999999998E-2</v>
      </c>
      <c r="V551" s="6" t="str">
        <f>VLOOKUP(R551,'In-NonTI'!B:C,2,FALSE)</f>
        <v>VIC1</v>
      </c>
      <c r="W551" s="177">
        <f>IF(U551=0,0,U551-(VLOOKUP(R551,'In-NonTI'!$J$4:$K$7,2,FALSE)*M551))</f>
        <v>-0.79814980000000013</v>
      </c>
      <c r="X551" s="178">
        <f>IF(U551=0,0,-U551-((1-VLOOKUP(R551,'In-NonTI'!$J$4:$K$7,2,FALSE))*M551))</f>
        <v>-0.1568502</v>
      </c>
      <c r="Y551" s="6" t="str">
        <f>VLOOKUP(R551,'In-NonTI'!$B$4:$F$7,5,FALSE)</f>
        <v>V-SA</v>
      </c>
      <c r="Z551" s="6" t="str">
        <f>IF(SUMIFS(U:U,Q:Q,Q551,Y:Y,Y551)&lt;=0,VLOOKUP(R551,'In-NonTI'!$B$4:$H$7,6,FALSE),VLOOKUP(R551,'In-NonTI'!$B$4:$H$7,7,FALSE))</f>
        <v>VIC-SA</v>
      </c>
    </row>
    <row r="552" spans="2:26">
      <c r="B552" s="1">
        <v>46261.635416666664</v>
      </c>
      <c r="C552">
        <v>183</v>
      </c>
      <c r="D552" t="s">
        <v>51</v>
      </c>
      <c r="E552">
        <v>-1.51</v>
      </c>
      <c r="G552" s="1">
        <v>46261.479166666664</v>
      </c>
      <c r="H552">
        <v>138</v>
      </c>
      <c r="I552" t="s">
        <v>57</v>
      </c>
      <c r="J552">
        <v>3</v>
      </c>
      <c r="K552">
        <v>92.23</v>
      </c>
      <c r="L552">
        <v>10.87</v>
      </c>
      <c r="M552" s="183">
        <f t="shared" si="16"/>
        <v>0.90583333333333327</v>
      </c>
      <c r="O552">
        <v>11658</v>
      </c>
      <c r="P552" s="5">
        <v>46261</v>
      </c>
      <c r="Q552">
        <v>138</v>
      </c>
      <c r="R552" t="s">
        <v>57</v>
      </c>
      <c r="S552">
        <v>4.8819999999999999E-4</v>
      </c>
      <c r="T552">
        <v>0.54695859999999996</v>
      </c>
      <c r="U552" s="183">
        <f t="shared" si="17"/>
        <v>-0.54647039999999991</v>
      </c>
      <c r="V552" s="6" t="str">
        <f>VLOOKUP(R552,'In-NonTI'!B:C,2,FALSE)</f>
        <v>NSW1</v>
      </c>
      <c r="W552" s="177">
        <f>IF(U552=0,0,U552-(VLOOKUP(R552,'In-NonTI'!$J$4:$K$7,2,FALSE)*M552))</f>
        <v>-0.95409539999999993</v>
      </c>
      <c r="X552" s="178">
        <f>IF(U552=0,0,-U552-((1-VLOOKUP(R552,'In-NonTI'!$J$4:$K$7,2,FALSE))*M552))</f>
        <v>4.8262066666666548E-2</v>
      </c>
      <c r="Y552" s="6" t="str">
        <f>VLOOKUP(R552,'In-NonTI'!$B$4:$F$7,5,FALSE)</f>
        <v>NSW1-SA1</v>
      </c>
      <c r="Z552" s="6" t="str">
        <f>IF(SUMIFS(U:U,Q:Q,Q552,Y:Y,Y552)&lt;=0,VLOOKUP(R552,'In-NonTI'!$B$4:$H$7,6,FALSE),VLOOKUP(R552,'In-NonTI'!$B$4:$H$7,7,FALSE))</f>
        <v>NSW-SA</v>
      </c>
    </row>
    <row r="553" spans="2:26">
      <c r="B553" s="1">
        <v>46261.638888888891</v>
      </c>
      <c r="C553">
        <v>184</v>
      </c>
      <c r="D553" t="s">
        <v>58</v>
      </c>
      <c r="E553">
        <v>-18.43</v>
      </c>
      <c r="G553" s="1">
        <v>46261.479166666664</v>
      </c>
      <c r="H553">
        <v>138</v>
      </c>
      <c r="I553" t="s">
        <v>60</v>
      </c>
      <c r="J553">
        <v>-151.43</v>
      </c>
      <c r="K553">
        <v>288.16000000000003</v>
      </c>
      <c r="L553">
        <v>1.99</v>
      </c>
      <c r="M553" s="183">
        <f t="shared" si="16"/>
        <v>0.16583333333333333</v>
      </c>
      <c r="O553">
        <v>11658</v>
      </c>
      <c r="P553" s="5">
        <v>46261</v>
      </c>
      <c r="Q553">
        <v>138</v>
      </c>
      <c r="R553" t="s">
        <v>60</v>
      </c>
      <c r="S553">
        <v>31.380244900000001</v>
      </c>
      <c r="T553">
        <v>30.407708400000001</v>
      </c>
      <c r="U553" s="183">
        <f t="shared" si="17"/>
        <v>0.97253650000000036</v>
      </c>
      <c r="V553" s="6" t="str">
        <f>VLOOKUP(R553,'In-NonTI'!B:C,2,FALSE)</f>
        <v>VIC1</v>
      </c>
      <c r="W553" s="177">
        <f>IF(U553=0,0,U553-(VLOOKUP(R553,'In-NonTI'!$J$4:$K$7,2,FALSE)*M553))</f>
        <v>0.87303650000000033</v>
      </c>
      <c r="X553" s="178">
        <f>IF(U553=0,0,-U553-((1-VLOOKUP(R553,'In-NonTI'!$J$4:$K$7,2,FALSE))*M553))</f>
        <v>-1.0388698333333337</v>
      </c>
      <c r="Y553" s="6" t="str">
        <f>VLOOKUP(R553,'In-NonTI'!$B$4:$F$7,5,FALSE)</f>
        <v>VIC1-NSW1</v>
      </c>
      <c r="Z553" s="6" t="str">
        <f>IF(SUMIFS(U:U,Q:Q,Q553,Y:Y,Y553)&lt;=0,VLOOKUP(R553,'In-NonTI'!$B$4:$H$7,6,FALSE),VLOOKUP(R553,'In-NonTI'!$B$4:$H$7,7,FALSE))</f>
        <v>NSW-VIC</v>
      </c>
    </row>
    <row r="554" spans="2:26">
      <c r="B554" s="1">
        <v>46261.638888888891</v>
      </c>
      <c r="C554">
        <v>184</v>
      </c>
      <c r="D554" t="s">
        <v>52</v>
      </c>
      <c r="E554">
        <v>600</v>
      </c>
      <c r="G554" s="1">
        <v>46261.479166666664</v>
      </c>
      <c r="H554">
        <v>138</v>
      </c>
      <c r="I554" t="s">
        <v>54</v>
      </c>
      <c r="J554">
        <v>-355.03</v>
      </c>
      <c r="K554">
        <v>-20</v>
      </c>
      <c r="L554">
        <v>-0.66</v>
      </c>
      <c r="M554" s="183">
        <f t="shared" si="16"/>
        <v>-5.5E-2</v>
      </c>
      <c r="O554">
        <v>11658</v>
      </c>
      <c r="P554" s="5">
        <v>46261</v>
      </c>
      <c r="Q554">
        <v>138</v>
      </c>
      <c r="R554" t="s">
        <v>54</v>
      </c>
      <c r="S554">
        <v>0</v>
      </c>
      <c r="T554">
        <v>31.636408400000001</v>
      </c>
      <c r="U554" s="183">
        <f t="shared" si="17"/>
        <v>-31.636408400000001</v>
      </c>
      <c r="V554" s="6" t="str">
        <f>VLOOKUP(R554,'In-NonTI'!B:C,2,FALSE)</f>
        <v>VIC1</v>
      </c>
      <c r="W554" s="177">
        <f>IF(U554=0,0,U554-(VLOOKUP(R554,'In-NonTI'!$J$4:$K$7,2,FALSE)*M554))</f>
        <v>-31.610558400000002</v>
      </c>
      <c r="X554" s="178">
        <f>IF(U554=0,0,-U554-((1-VLOOKUP(R554,'In-NonTI'!$J$4:$K$7,2,FALSE))*M554))</f>
        <v>31.665558400000002</v>
      </c>
      <c r="Y554" s="6" t="str">
        <f>VLOOKUP(R554,'In-NonTI'!$B$4:$F$7,5,FALSE)</f>
        <v>V-SA</v>
      </c>
      <c r="Z554" s="6" t="str">
        <f>IF(SUMIFS(U:U,Q:Q,Q554,Y:Y,Y554)&lt;=0,VLOOKUP(R554,'In-NonTI'!$B$4:$H$7,6,FALSE),VLOOKUP(R554,'In-NonTI'!$B$4:$H$7,7,FALSE))</f>
        <v>VIC-SA</v>
      </c>
    </row>
    <row r="555" spans="2:26">
      <c r="B555" s="1">
        <v>46261.638888888891</v>
      </c>
      <c r="C555">
        <v>184</v>
      </c>
      <c r="D555" t="s">
        <v>51</v>
      </c>
      <c r="E555">
        <v>0</v>
      </c>
      <c r="G555" s="1">
        <v>46261.479166666664</v>
      </c>
      <c r="H555">
        <v>138</v>
      </c>
      <c r="I555" t="s">
        <v>50</v>
      </c>
      <c r="J555">
        <v>0</v>
      </c>
      <c r="K555">
        <v>-80</v>
      </c>
      <c r="L555">
        <v>11.61</v>
      </c>
      <c r="M555" s="183">
        <f t="shared" si="16"/>
        <v>0.96749999999999992</v>
      </c>
      <c r="O555">
        <v>11658</v>
      </c>
      <c r="P555" s="5">
        <v>46261</v>
      </c>
      <c r="Q555">
        <v>138</v>
      </c>
      <c r="R555" t="s">
        <v>50</v>
      </c>
      <c r="S555">
        <v>7.4380100000000005E-2</v>
      </c>
      <c r="T555">
        <v>0</v>
      </c>
      <c r="U555" s="183">
        <f t="shared" si="17"/>
        <v>7.4380100000000005E-2</v>
      </c>
      <c r="V555" s="6" t="str">
        <f>VLOOKUP(R555,'In-NonTI'!B:C,2,FALSE)</f>
        <v>VIC1</v>
      </c>
      <c r="W555" s="177">
        <f>IF(U555=0,0,U555-(VLOOKUP(R555,'In-NonTI'!$J$4:$K$7,2,FALSE)*M555))</f>
        <v>-0.78669489999999986</v>
      </c>
      <c r="X555" s="178">
        <f>IF(U555=0,0,-U555-((1-VLOOKUP(R555,'In-NonTI'!$J$4:$K$7,2,FALSE))*M555))</f>
        <v>-0.1808051</v>
      </c>
      <c r="Y555" s="6" t="str">
        <f>VLOOKUP(R555,'In-NonTI'!$B$4:$F$7,5,FALSE)</f>
        <v>V-SA</v>
      </c>
      <c r="Z555" s="6" t="str">
        <f>IF(SUMIFS(U:U,Q:Q,Q555,Y:Y,Y555)&lt;=0,VLOOKUP(R555,'In-NonTI'!$B$4:$H$7,6,FALSE),VLOOKUP(R555,'In-NonTI'!$B$4:$H$7,7,FALSE))</f>
        <v>VIC-SA</v>
      </c>
    </row>
    <row r="556" spans="2:26">
      <c r="B556" s="1">
        <v>46261.642361111109</v>
      </c>
      <c r="C556">
        <v>185</v>
      </c>
      <c r="D556" t="s">
        <v>58</v>
      </c>
      <c r="E556">
        <v>-18.43</v>
      </c>
      <c r="G556" s="1">
        <v>46261.482638888891</v>
      </c>
      <c r="H556">
        <v>139</v>
      </c>
      <c r="I556" t="s">
        <v>57</v>
      </c>
      <c r="J556">
        <v>10.48</v>
      </c>
      <c r="K556">
        <v>60</v>
      </c>
      <c r="L556">
        <v>6.55</v>
      </c>
      <c r="M556" s="183">
        <f t="shared" si="16"/>
        <v>0.54583333333333328</v>
      </c>
      <c r="O556">
        <v>11658</v>
      </c>
      <c r="P556" s="5">
        <v>46261</v>
      </c>
      <c r="Q556">
        <v>139</v>
      </c>
      <c r="R556" t="s">
        <v>57</v>
      </c>
      <c r="S556">
        <v>1.3705039999999999</v>
      </c>
      <c r="T556">
        <v>0.2464712</v>
      </c>
      <c r="U556" s="183">
        <f t="shared" si="17"/>
        <v>1.1240327999999999</v>
      </c>
      <c r="V556" s="6" t="str">
        <f>VLOOKUP(R556,'In-NonTI'!B:C,2,FALSE)</f>
        <v>NSW1</v>
      </c>
      <c r="W556" s="177">
        <f>IF(U556=0,0,U556-(VLOOKUP(R556,'In-NonTI'!$J$4:$K$7,2,FALSE)*M556))</f>
        <v>0.87840779999999996</v>
      </c>
      <c r="X556" s="178">
        <f>IF(U556=0,0,-U556-((1-VLOOKUP(R556,'In-NonTI'!$J$4:$K$7,2,FALSE))*M556))</f>
        <v>-1.4242411333333334</v>
      </c>
      <c r="Y556" s="6" t="str">
        <f>VLOOKUP(R556,'In-NonTI'!$B$4:$F$7,5,FALSE)</f>
        <v>NSW1-SA1</v>
      </c>
      <c r="Z556" s="6" t="str">
        <f>IF(SUMIFS(U:U,Q:Q,Q556,Y:Y,Y556)&lt;=0,VLOOKUP(R556,'In-NonTI'!$B$4:$H$7,6,FALSE),VLOOKUP(R556,'In-NonTI'!$B$4:$H$7,7,FALSE))</f>
        <v>SA-NSW</v>
      </c>
    </row>
    <row r="557" spans="2:26">
      <c r="B557" s="1">
        <v>46261.642361111109</v>
      </c>
      <c r="C557">
        <v>185</v>
      </c>
      <c r="D557" t="s">
        <v>52</v>
      </c>
      <c r="E557">
        <v>600</v>
      </c>
      <c r="G557" s="1">
        <v>46261.482638888891</v>
      </c>
      <c r="H557">
        <v>139</v>
      </c>
      <c r="I557" t="s">
        <v>60</v>
      </c>
      <c r="J557">
        <v>-75.63</v>
      </c>
      <c r="K557">
        <v>80</v>
      </c>
      <c r="L557">
        <v>-0.66</v>
      </c>
      <c r="M557" s="183">
        <f t="shared" si="16"/>
        <v>-5.5E-2</v>
      </c>
      <c r="O557">
        <v>11658</v>
      </c>
      <c r="P557" s="5">
        <v>46261</v>
      </c>
      <c r="Q557">
        <v>139</v>
      </c>
      <c r="R557" t="s">
        <v>60</v>
      </c>
      <c r="S557">
        <v>32.391557599999999</v>
      </c>
      <c r="T557">
        <v>25.561442799999998</v>
      </c>
      <c r="U557" s="183">
        <f t="shared" si="17"/>
        <v>6.8301148000000005</v>
      </c>
      <c r="V557" s="6" t="str">
        <f>VLOOKUP(R557,'In-NonTI'!B:C,2,FALSE)</f>
        <v>VIC1</v>
      </c>
      <c r="W557" s="177">
        <f>IF(U557=0,0,U557-(VLOOKUP(R557,'In-NonTI'!$J$4:$K$7,2,FALSE)*M557))</f>
        <v>6.8631148000000008</v>
      </c>
      <c r="X557" s="178">
        <f>IF(U557=0,0,-U557-((1-VLOOKUP(R557,'In-NonTI'!$J$4:$K$7,2,FALSE))*M557))</f>
        <v>-6.8081148000000002</v>
      </c>
      <c r="Y557" s="6" t="str">
        <f>VLOOKUP(R557,'In-NonTI'!$B$4:$F$7,5,FALSE)</f>
        <v>VIC1-NSW1</v>
      </c>
      <c r="Z557" s="6" t="str">
        <f>IF(SUMIFS(U:U,Q:Q,Q557,Y:Y,Y557)&lt;=0,VLOOKUP(R557,'In-NonTI'!$B$4:$H$7,6,FALSE),VLOOKUP(R557,'In-NonTI'!$B$4:$H$7,7,FALSE))</f>
        <v>NSW-VIC</v>
      </c>
    </row>
    <row r="558" spans="2:26">
      <c r="B558" s="1">
        <v>46261.642361111109</v>
      </c>
      <c r="C558">
        <v>185</v>
      </c>
      <c r="D558" t="s">
        <v>51</v>
      </c>
      <c r="E558">
        <v>-0.1</v>
      </c>
      <c r="G558" s="1">
        <v>46261.482638888891</v>
      </c>
      <c r="H558">
        <v>139</v>
      </c>
      <c r="I558" t="s">
        <v>54</v>
      </c>
      <c r="J558">
        <v>-298.10000000000002</v>
      </c>
      <c r="K558">
        <v>-20</v>
      </c>
      <c r="L558">
        <v>-0.68</v>
      </c>
      <c r="M558" s="183">
        <f t="shared" si="16"/>
        <v>-5.6666666666666671E-2</v>
      </c>
      <c r="O558">
        <v>11658</v>
      </c>
      <c r="P558" s="5">
        <v>46261</v>
      </c>
      <c r="Q558">
        <v>139</v>
      </c>
      <c r="R558" t="s">
        <v>54</v>
      </c>
      <c r="S558">
        <v>0</v>
      </c>
      <c r="T558">
        <v>32.416812</v>
      </c>
      <c r="U558" s="183">
        <f t="shared" si="17"/>
        <v>-32.416812</v>
      </c>
      <c r="V558" s="6" t="str">
        <f>VLOOKUP(R558,'In-NonTI'!B:C,2,FALSE)</f>
        <v>VIC1</v>
      </c>
      <c r="W558" s="177">
        <f>IF(U558=0,0,U558-(VLOOKUP(R558,'In-NonTI'!$J$4:$K$7,2,FALSE)*M558))</f>
        <v>-32.390178666666664</v>
      </c>
      <c r="X558" s="178">
        <f>IF(U558=0,0,-U558-((1-VLOOKUP(R558,'In-NonTI'!$J$4:$K$7,2,FALSE))*M558))</f>
        <v>32.446845333333336</v>
      </c>
      <c r="Y558" s="6" t="str">
        <f>VLOOKUP(R558,'In-NonTI'!$B$4:$F$7,5,FALSE)</f>
        <v>V-SA</v>
      </c>
      <c r="Z558" s="6" t="str">
        <f>IF(SUMIFS(U:U,Q:Q,Q558,Y:Y,Y558)&lt;=0,VLOOKUP(R558,'In-NonTI'!$B$4:$H$7,6,FALSE),VLOOKUP(R558,'In-NonTI'!$B$4:$H$7,7,FALSE))</f>
        <v>VIC-SA</v>
      </c>
    </row>
    <row r="559" spans="2:26">
      <c r="B559" s="1">
        <v>46261.645833333336</v>
      </c>
      <c r="C559">
        <v>186</v>
      </c>
      <c r="D559" t="s">
        <v>58</v>
      </c>
      <c r="E559">
        <v>-8.89</v>
      </c>
      <c r="G559" s="1">
        <v>46261.482638888891</v>
      </c>
      <c r="H559">
        <v>139</v>
      </c>
      <c r="I559" t="s">
        <v>50</v>
      </c>
      <c r="J559">
        <v>0</v>
      </c>
      <c r="K559">
        <v>-80</v>
      </c>
      <c r="L559">
        <v>11.61</v>
      </c>
      <c r="M559" s="183">
        <f t="shared" si="16"/>
        <v>0.96749999999999992</v>
      </c>
      <c r="O559">
        <v>11658</v>
      </c>
      <c r="P559" s="5">
        <v>46261</v>
      </c>
      <c r="Q559">
        <v>139</v>
      </c>
      <c r="R559" t="s">
        <v>50</v>
      </c>
      <c r="S559">
        <v>2.7303999999999998E-2</v>
      </c>
      <c r="T559">
        <v>2.7214000000000001E-3</v>
      </c>
      <c r="U559" s="183">
        <f t="shared" si="17"/>
        <v>2.45826E-2</v>
      </c>
      <c r="V559" s="6" t="str">
        <f>VLOOKUP(R559,'In-NonTI'!B:C,2,FALSE)</f>
        <v>VIC1</v>
      </c>
      <c r="W559" s="177">
        <f>IF(U559=0,0,U559-(VLOOKUP(R559,'In-NonTI'!$J$4:$K$7,2,FALSE)*M559))</f>
        <v>-0.83649239999999991</v>
      </c>
      <c r="X559" s="178">
        <f>IF(U559=0,0,-U559-((1-VLOOKUP(R559,'In-NonTI'!$J$4:$K$7,2,FALSE))*M559))</f>
        <v>-0.13100759999999997</v>
      </c>
      <c r="Y559" s="6" t="str">
        <f>VLOOKUP(R559,'In-NonTI'!$B$4:$F$7,5,FALSE)</f>
        <v>V-SA</v>
      </c>
      <c r="Z559" s="6" t="str">
        <f>IF(SUMIFS(U:U,Q:Q,Q559,Y:Y,Y559)&lt;=0,VLOOKUP(R559,'In-NonTI'!$B$4:$H$7,6,FALSE),VLOOKUP(R559,'In-NonTI'!$B$4:$H$7,7,FALSE))</f>
        <v>VIC-SA</v>
      </c>
    </row>
    <row r="560" spans="2:26">
      <c r="B560" s="1">
        <v>46261.645833333336</v>
      </c>
      <c r="C560">
        <v>186</v>
      </c>
      <c r="D560" t="s">
        <v>52</v>
      </c>
      <c r="E560">
        <v>600</v>
      </c>
      <c r="G560" s="1">
        <v>46261.486111111109</v>
      </c>
      <c r="H560">
        <v>140</v>
      </c>
      <c r="I560" t="s">
        <v>57</v>
      </c>
      <c r="J560">
        <v>-43.7</v>
      </c>
      <c r="K560">
        <v>60</v>
      </c>
      <c r="L560">
        <v>6.36</v>
      </c>
      <c r="M560" s="183">
        <f t="shared" si="16"/>
        <v>0.53</v>
      </c>
      <c r="O560">
        <v>11658</v>
      </c>
      <c r="P560" s="5">
        <v>46261</v>
      </c>
      <c r="Q560">
        <v>140</v>
      </c>
      <c r="R560" t="s">
        <v>57</v>
      </c>
      <c r="S560">
        <v>3.8828740000000002</v>
      </c>
      <c r="T560">
        <v>0</v>
      </c>
      <c r="U560" s="183">
        <f t="shared" si="17"/>
        <v>3.8828740000000002</v>
      </c>
      <c r="V560" s="6" t="str">
        <f>VLOOKUP(R560,'In-NonTI'!B:C,2,FALSE)</f>
        <v>NSW1</v>
      </c>
      <c r="W560" s="177">
        <f>IF(U560=0,0,U560-(VLOOKUP(R560,'In-NonTI'!$J$4:$K$7,2,FALSE)*M560))</f>
        <v>3.644374</v>
      </c>
      <c r="X560" s="178">
        <f>IF(U560=0,0,-U560-((1-VLOOKUP(R560,'In-NonTI'!$J$4:$K$7,2,FALSE))*M560))</f>
        <v>-4.1743740000000003</v>
      </c>
      <c r="Y560" s="6" t="str">
        <f>VLOOKUP(R560,'In-NonTI'!$B$4:$F$7,5,FALSE)</f>
        <v>NSW1-SA1</v>
      </c>
      <c r="Z560" s="6" t="str">
        <f>IF(SUMIFS(U:U,Q:Q,Q560,Y:Y,Y560)&lt;=0,VLOOKUP(R560,'In-NonTI'!$B$4:$H$7,6,FALSE),VLOOKUP(R560,'In-NonTI'!$B$4:$H$7,7,FALSE))</f>
        <v>SA-NSW</v>
      </c>
    </row>
    <row r="561" spans="2:26">
      <c r="B561" s="1">
        <v>46261.645833333336</v>
      </c>
      <c r="C561">
        <v>186</v>
      </c>
      <c r="D561" t="s">
        <v>51</v>
      </c>
      <c r="E561">
        <v>-1.51</v>
      </c>
      <c r="G561" s="1">
        <v>46261.486111111109</v>
      </c>
      <c r="H561">
        <v>140</v>
      </c>
      <c r="I561" t="s">
        <v>60</v>
      </c>
      <c r="J561">
        <v>-113.43</v>
      </c>
      <c r="K561">
        <v>80</v>
      </c>
      <c r="L561">
        <v>-0.56999999999999995</v>
      </c>
      <c r="M561" s="183">
        <f t="shared" si="16"/>
        <v>-4.7499999999999994E-2</v>
      </c>
      <c r="O561">
        <v>11658</v>
      </c>
      <c r="P561" s="5">
        <v>46261</v>
      </c>
      <c r="Q561">
        <v>140</v>
      </c>
      <c r="R561" t="s">
        <v>60</v>
      </c>
      <c r="S561">
        <v>34.331805699999997</v>
      </c>
      <c r="T561">
        <v>25.194346599999999</v>
      </c>
      <c r="U561" s="183">
        <f t="shared" si="17"/>
        <v>9.1374590999999974</v>
      </c>
      <c r="V561" s="6" t="str">
        <f>VLOOKUP(R561,'In-NonTI'!B:C,2,FALSE)</f>
        <v>VIC1</v>
      </c>
      <c r="W561" s="177">
        <f>IF(U561=0,0,U561-(VLOOKUP(R561,'In-NonTI'!$J$4:$K$7,2,FALSE)*M561))</f>
        <v>9.1659590999999967</v>
      </c>
      <c r="X561" s="178">
        <f>IF(U561=0,0,-U561-((1-VLOOKUP(R561,'In-NonTI'!$J$4:$K$7,2,FALSE))*M561))</f>
        <v>-9.1184590999999973</v>
      </c>
      <c r="Y561" s="6" t="str">
        <f>VLOOKUP(R561,'In-NonTI'!$B$4:$F$7,5,FALSE)</f>
        <v>VIC1-NSW1</v>
      </c>
      <c r="Z561" s="6" t="str">
        <f>IF(SUMIFS(U:U,Q:Q,Q561,Y:Y,Y561)&lt;=0,VLOOKUP(R561,'In-NonTI'!$B$4:$H$7,6,FALSE),VLOOKUP(R561,'In-NonTI'!$B$4:$H$7,7,FALSE))</f>
        <v>NSW-VIC</v>
      </c>
    </row>
    <row r="562" spans="2:26">
      <c r="B562" s="1">
        <v>46261.649305555555</v>
      </c>
      <c r="C562">
        <v>187</v>
      </c>
      <c r="D562" t="s">
        <v>58</v>
      </c>
      <c r="E562">
        <v>-10.5</v>
      </c>
      <c r="G562" s="1">
        <v>46261.486111111109</v>
      </c>
      <c r="H562">
        <v>140</v>
      </c>
      <c r="I562" t="s">
        <v>54</v>
      </c>
      <c r="J562">
        <v>-389.64</v>
      </c>
      <c r="K562">
        <v>-20.6</v>
      </c>
      <c r="L562">
        <v>-0.73</v>
      </c>
      <c r="M562" s="183">
        <f t="shared" si="16"/>
        <v>-6.083333333333333E-2</v>
      </c>
      <c r="O562">
        <v>11658</v>
      </c>
      <c r="P562" s="5">
        <v>46261</v>
      </c>
      <c r="Q562">
        <v>140</v>
      </c>
      <c r="R562" t="s">
        <v>54</v>
      </c>
      <c r="S562">
        <v>0</v>
      </c>
      <c r="T562">
        <v>28.518385500000001</v>
      </c>
      <c r="U562" s="183">
        <f t="shared" si="17"/>
        <v>-28.518385500000001</v>
      </c>
      <c r="V562" s="6" t="str">
        <f>VLOOKUP(R562,'In-NonTI'!B:C,2,FALSE)</f>
        <v>VIC1</v>
      </c>
      <c r="W562" s="177">
        <f>IF(U562=0,0,U562-(VLOOKUP(R562,'In-NonTI'!$J$4:$K$7,2,FALSE)*M562))</f>
        <v>-28.489793833333334</v>
      </c>
      <c r="X562" s="178">
        <f>IF(U562=0,0,-U562-((1-VLOOKUP(R562,'In-NonTI'!$J$4:$K$7,2,FALSE))*M562))</f>
        <v>28.550627166666668</v>
      </c>
      <c r="Y562" s="6" t="str">
        <f>VLOOKUP(R562,'In-NonTI'!$B$4:$F$7,5,FALSE)</f>
        <v>V-SA</v>
      </c>
      <c r="Z562" s="6" t="str">
        <f>IF(SUMIFS(U:U,Q:Q,Q562,Y:Y,Y562)&lt;=0,VLOOKUP(R562,'In-NonTI'!$B$4:$H$7,6,FALSE),VLOOKUP(R562,'In-NonTI'!$B$4:$H$7,7,FALSE))</f>
        <v>VIC-SA</v>
      </c>
    </row>
    <row r="563" spans="2:26">
      <c r="B563" s="1">
        <v>46261.649305555555</v>
      </c>
      <c r="C563">
        <v>187</v>
      </c>
      <c r="D563" t="s">
        <v>52</v>
      </c>
      <c r="E563">
        <v>600</v>
      </c>
      <c r="G563" s="1">
        <v>46261.486111111109</v>
      </c>
      <c r="H563">
        <v>140</v>
      </c>
      <c r="I563" t="s">
        <v>50</v>
      </c>
      <c r="J563">
        <v>0.6</v>
      </c>
      <c r="K563">
        <v>-79.400000000000006</v>
      </c>
      <c r="L563">
        <v>11.46</v>
      </c>
      <c r="M563" s="183">
        <f t="shared" si="16"/>
        <v>0.95500000000000007</v>
      </c>
      <c r="O563">
        <v>11658</v>
      </c>
      <c r="P563" s="5">
        <v>46261</v>
      </c>
      <c r="Q563">
        <v>140</v>
      </c>
      <c r="R563" t="s">
        <v>50</v>
      </c>
      <c r="S563">
        <v>0</v>
      </c>
      <c r="T563">
        <v>0.11994589999999999</v>
      </c>
      <c r="U563" s="183">
        <f t="shared" si="17"/>
        <v>-0.11994589999999999</v>
      </c>
      <c r="V563" s="6" t="str">
        <f>VLOOKUP(R563,'In-NonTI'!B:C,2,FALSE)</f>
        <v>VIC1</v>
      </c>
      <c r="W563" s="177">
        <f>IF(U563=0,0,U563-(VLOOKUP(R563,'In-NonTI'!$J$4:$K$7,2,FALSE)*M563))</f>
        <v>-0.96989590000000003</v>
      </c>
      <c r="X563" s="178">
        <f>IF(U563=0,0,-U563-((1-VLOOKUP(R563,'In-NonTI'!$J$4:$K$7,2,FALSE))*M563))</f>
        <v>1.4895900000000004E-2</v>
      </c>
      <c r="Y563" s="6" t="str">
        <f>VLOOKUP(R563,'In-NonTI'!$B$4:$F$7,5,FALSE)</f>
        <v>V-SA</v>
      </c>
      <c r="Z563" s="6" t="str">
        <f>IF(SUMIFS(U:U,Q:Q,Q563,Y:Y,Y563)&lt;=0,VLOOKUP(R563,'In-NonTI'!$B$4:$H$7,6,FALSE),VLOOKUP(R563,'In-NonTI'!$B$4:$H$7,7,FALSE))</f>
        <v>VIC-SA</v>
      </c>
    </row>
    <row r="564" spans="2:26">
      <c r="B564" s="1">
        <v>46261.649305555555</v>
      </c>
      <c r="C564">
        <v>187</v>
      </c>
      <c r="D564" t="s">
        <v>51</v>
      </c>
      <c r="E564">
        <v>-0.1</v>
      </c>
      <c r="G564" s="1">
        <v>46261.489583333336</v>
      </c>
      <c r="H564">
        <v>141</v>
      </c>
      <c r="I564" t="s">
        <v>57</v>
      </c>
      <c r="J564">
        <v>-39.380000000000003</v>
      </c>
      <c r="K564">
        <v>64.03</v>
      </c>
      <c r="L564">
        <v>6.83</v>
      </c>
      <c r="M564" s="183">
        <f t="shared" si="16"/>
        <v>0.56916666666666671</v>
      </c>
      <c r="O564">
        <v>11658</v>
      </c>
      <c r="P564" s="5">
        <v>46261</v>
      </c>
      <c r="Q564">
        <v>141</v>
      </c>
      <c r="R564" t="s">
        <v>57</v>
      </c>
      <c r="S564">
        <v>3.4072778000000001</v>
      </c>
      <c r="T564">
        <v>0</v>
      </c>
      <c r="U564" s="183">
        <f t="shared" si="17"/>
        <v>3.4072778000000001</v>
      </c>
      <c r="V564" s="6" t="str">
        <f>VLOOKUP(R564,'In-NonTI'!B:C,2,FALSE)</f>
        <v>NSW1</v>
      </c>
      <c r="W564" s="177">
        <f>IF(U564=0,0,U564-(VLOOKUP(R564,'In-NonTI'!$J$4:$K$7,2,FALSE)*M564))</f>
        <v>3.1511528000000002</v>
      </c>
      <c r="X564" s="178">
        <f>IF(U564=0,0,-U564-((1-VLOOKUP(R564,'In-NonTI'!$J$4:$K$7,2,FALSE))*M564))</f>
        <v>-3.720319466666667</v>
      </c>
      <c r="Y564" s="6" t="str">
        <f>VLOOKUP(R564,'In-NonTI'!$B$4:$F$7,5,FALSE)</f>
        <v>NSW1-SA1</v>
      </c>
      <c r="Z564" s="6" t="str">
        <f>IF(SUMIFS(U:U,Q:Q,Q564,Y:Y,Y564)&lt;=0,VLOOKUP(R564,'In-NonTI'!$B$4:$H$7,6,FALSE),VLOOKUP(R564,'In-NonTI'!$B$4:$H$7,7,FALSE))</f>
        <v>SA-NSW</v>
      </c>
    </row>
    <row r="565" spans="2:26">
      <c r="B565" s="1">
        <v>46261.652777777781</v>
      </c>
      <c r="C565">
        <v>188</v>
      </c>
      <c r="D565" t="s">
        <v>58</v>
      </c>
      <c r="E565">
        <v>-10.5</v>
      </c>
      <c r="G565" s="1">
        <v>46261.489583333336</v>
      </c>
      <c r="H565">
        <v>141</v>
      </c>
      <c r="I565" t="s">
        <v>60</v>
      </c>
      <c r="J565">
        <v>-169.91</v>
      </c>
      <c r="K565">
        <v>80</v>
      </c>
      <c r="L565">
        <v>-0.56000000000000005</v>
      </c>
      <c r="M565" s="183">
        <f t="shared" si="16"/>
        <v>-4.6666666666666669E-2</v>
      </c>
      <c r="O565">
        <v>11658</v>
      </c>
      <c r="P565" s="5">
        <v>46261</v>
      </c>
      <c r="Q565">
        <v>141</v>
      </c>
      <c r="R565" t="s">
        <v>60</v>
      </c>
      <c r="S565">
        <v>35.299726499999998</v>
      </c>
      <c r="T565">
        <v>29.508785</v>
      </c>
      <c r="U565" s="183">
        <f t="shared" si="17"/>
        <v>5.7909414999999989</v>
      </c>
      <c r="V565" s="6" t="str">
        <f>VLOOKUP(R565,'In-NonTI'!B:C,2,FALSE)</f>
        <v>VIC1</v>
      </c>
      <c r="W565" s="177">
        <f>IF(U565=0,0,U565-(VLOOKUP(R565,'In-NonTI'!$J$4:$K$7,2,FALSE)*M565))</f>
        <v>5.8189414999999984</v>
      </c>
      <c r="X565" s="178">
        <f>IF(U565=0,0,-U565-((1-VLOOKUP(R565,'In-NonTI'!$J$4:$K$7,2,FALSE))*M565))</f>
        <v>-5.7722748333333325</v>
      </c>
      <c r="Y565" s="6" t="str">
        <f>VLOOKUP(R565,'In-NonTI'!$B$4:$F$7,5,FALSE)</f>
        <v>VIC1-NSW1</v>
      </c>
      <c r="Z565" s="6" t="str">
        <f>IF(SUMIFS(U:U,Q:Q,Q565,Y:Y,Y565)&lt;=0,VLOOKUP(R565,'In-NonTI'!$B$4:$H$7,6,FALSE),VLOOKUP(R565,'In-NonTI'!$B$4:$H$7,7,FALSE))</f>
        <v>NSW-VIC</v>
      </c>
    </row>
    <row r="566" spans="2:26">
      <c r="B566" s="1">
        <v>46261.652777777781</v>
      </c>
      <c r="C566">
        <v>188</v>
      </c>
      <c r="D566" t="s">
        <v>52</v>
      </c>
      <c r="E566">
        <v>600</v>
      </c>
      <c r="G566" s="1">
        <v>46261.489583333336</v>
      </c>
      <c r="H566">
        <v>141</v>
      </c>
      <c r="I566" t="s">
        <v>54</v>
      </c>
      <c r="J566">
        <v>-370.66</v>
      </c>
      <c r="K566">
        <v>-20.6</v>
      </c>
      <c r="L566">
        <v>-0.73</v>
      </c>
      <c r="M566" s="183">
        <f t="shared" si="16"/>
        <v>-6.083333333333333E-2</v>
      </c>
      <c r="O566">
        <v>11658</v>
      </c>
      <c r="P566" s="5">
        <v>46261</v>
      </c>
      <c r="Q566">
        <v>141</v>
      </c>
      <c r="R566" t="s">
        <v>54</v>
      </c>
      <c r="S566">
        <v>0</v>
      </c>
      <c r="T566">
        <v>29.4741304</v>
      </c>
      <c r="U566" s="183">
        <f t="shared" si="17"/>
        <v>-29.4741304</v>
      </c>
      <c r="V566" s="6" t="str">
        <f>VLOOKUP(R566,'In-NonTI'!B:C,2,FALSE)</f>
        <v>VIC1</v>
      </c>
      <c r="W566" s="177">
        <f>IF(U566=0,0,U566-(VLOOKUP(R566,'In-NonTI'!$J$4:$K$7,2,FALSE)*M566))</f>
        <v>-29.445538733333333</v>
      </c>
      <c r="X566" s="178">
        <f>IF(U566=0,0,-U566-((1-VLOOKUP(R566,'In-NonTI'!$J$4:$K$7,2,FALSE))*M566))</f>
        <v>29.506372066666668</v>
      </c>
      <c r="Y566" s="6" t="str">
        <f>VLOOKUP(R566,'In-NonTI'!$B$4:$F$7,5,FALSE)</f>
        <v>V-SA</v>
      </c>
      <c r="Z566" s="6" t="str">
        <f>IF(SUMIFS(U:U,Q:Q,Q566,Y:Y,Y566)&lt;=0,VLOOKUP(R566,'In-NonTI'!$B$4:$H$7,6,FALSE),VLOOKUP(R566,'In-NonTI'!$B$4:$H$7,7,FALSE))</f>
        <v>VIC-SA</v>
      </c>
    </row>
    <row r="567" spans="2:26">
      <c r="B567" s="1">
        <v>46261.652777777781</v>
      </c>
      <c r="C567">
        <v>188</v>
      </c>
      <c r="D567" t="s">
        <v>51</v>
      </c>
      <c r="E567">
        <v>0</v>
      </c>
      <c r="G567" s="1">
        <v>46261.489583333336</v>
      </c>
      <c r="H567">
        <v>141</v>
      </c>
      <c r="I567" t="s">
        <v>50</v>
      </c>
      <c r="J567">
        <v>0.6</v>
      </c>
      <c r="K567">
        <v>-79.400000000000006</v>
      </c>
      <c r="L567">
        <v>11.46</v>
      </c>
      <c r="M567" s="183">
        <f t="shared" si="16"/>
        <v>0.95500000000000007</v>
      </c>
      <c r="O567">
        <v>11658</v>
      </c>
      <c r="P567" s="5">
        <v>46261</v>
      </c>
      <c r="Q567">
        <v>141</v>
      </c>
      <c r="R567" t="s">
        <v>50</v>
      </c>
      <c r="S567">
        <v>0</v>
      </c>
      <c r="T567">
        <v>0.1807803</v>
      </c>
      <c r="U567" s="183">
        <f t="shared" si="17"/>
        <v>-0.1807803</v>
      </c>
      <c r="V567" s="6" t="str">
        <f>VLOOKUP(R567,'In-NonTI'!B:C,2,FALSE)</f>
        <v>VIC1</v>
      </c>
      <c r="W567" s="177">
        <f>IF(U567=0,0,U567-(VLOOKUP(R567,'In-NonTI'!$J$4:$K$7,2,FALSE)*M567))</f>
        <v>-1.0307303000000001</v>
      </c>
      <c r="X567" s="178">
        <f>IF(U567=0,0,-U567-((1-VLOOKUP(R567,'In-NonTI'!$J$4:$K$7,2,FALSE))*M567))</f>
        <v>7.5730300000000014E-2</v>
      </c>
      <c r="Y567" s="6" t="str">
        <f>VLOOKUP(R567,'In-NonTI'!$B$4:$F$7,5,FALSE)</f>
        <v>V-SA</v>
      </c>
      <c r="Z567" s="6" t="str">
        <f>IF(SUMIFS(U:U,Q:Q,Q567,Y:Y,Y567)&lt;=0,VLOOKUP(R567,'In-NonTI'!$B$4:$H$7,6,FALSE),VLOOKUP(R567,'In-NonTI'!$B$4:$H$7,7,FALSE))</f>
        <v>VIC-SA</v>
      </c>
    </row>
    <row r="568" spans="2:26">
      <c r="B568" s="1">
        <v>46261.65625</v>
      </c>
      <c r="C568">
        <v>189</v>
      </c>
      <c r="D568" t="s">
        <v>58</v>
      </c>
      <c r="E568">
        <v>-11.01</v>
      </c>
      <c r="G568" s="1">
        <v>46261.493055555555</v>
      </c>
      <c r="H568">
        <v>142</v>
      </c>
      <c r="I568" t="s">
        <v>57</v>
      </c>
      <c r="J568">
        <v>-42.35</v>
      </c>
      <c r="K568">
        <v>60</v>
      </c>
      <c r="L568">
        <v>6.11</v>
      </c>
      <c r="M568" s="183">
        <f t="shared" si="16"/>
        <v>0.50916666666666666</v>
      </c>
      <c r="O568">
        <v>11658</v>
      </c>
      <c r="P568" s="5">
        <v>46261</v>
      </c>
      <c r="Q568">
        <v>142</v>
      </c>
      <c r="R568" t="s">
        <v>57</v>
      </c>
      <c r="S568">
        <v>2.8551489999999999</v>
      </c>
      <c r="T568">
        <v>0</v>
      </c>
      <c r="U568" s="183">
        <f t="shared" si="17"/>
        <v>2.8551489999999999</v>
      </c>
      <c r="V568" s="6" t="str">
        <f>VLOOKUP(R568,'In-NonTI'!B:C,2,FALSE)</f>
        <v>NSW1</v>
      </c>
      <c r="W568" s="177">
        <f>IF(U568=0,0,U568-(VLOOKUP(R568,'In-NonTI'!$J$4:$K$7,2,FALSE)*M568))</f>
        <v>2.6260240000000001</v>
      </c>
      <c r="X568" s="178">
        <f>IF(U568=0,0,-U568-((1-VLOOKUP(R568,'In-NonTI'!$J$4:$K$7,2,FALSE))*M568))</f>
        <v>-3.1351906666666665</v>
      </c>
      <c r="Y568" s="6" t="str">
        <f>VLOOKUP(R568,'In-NonTI'!$B$4:$F$7,5,FALSE)</f>
        <v>NSW1-SA1</v>
      </c>
      <c r="Z568" s="6" t="str">
        <f>IF(SUMIFS(U:U,Q:Q,Q568,Y:Y,Y568)&lt;=0,VLOOKUP(R568,'In-NonTI'!$B$4:$H$7,6,FALSE),VLOOKUP(R568,'In-NonTI'!$B$4:$H$7,7,FALSE))</f>
        <v>SA-NSW</v>
      </c>
    </row>
    <row r="569" spans="2:26">
      <c r="B569" s="1">
        <v>46261.65625</v>
      </c>
      <c r="C569">
        <v>189</v>
      </c>
      <c r="D569" t="s">
        <v>52</v>
      </c>
      <c r="E569">
        <v>600</v>
      </c>
      <c r="G569" s="1">
        <v>46261.493055555555</v>
      </c>
      <c r="H569">
        <v>142</v>
      </c>
      <c r="I569" t="s">
        <v>60</v>
      </c>
      <c r="J569">
        <v>80.94</v>
      </c>
      <c r="K569">
        <v>80</v>
      </c>
      <c r="L569">
        <v>-0.45</v>
      </c>
      <c r="M569" s="183">
        <f t="shared" si="16"/>
        <v>-3.7499999999999999E-2</v>
      </c>
      <c r="O569">
        <v>11658</v>
      </c>
      <c r="P569" s="5">
        <v>46261</v>
      </c>
      <c r="Q569">
        <v>142</v>
      </c>
      <c r="R569" t="s">
        <v>60</v>
      </c>
      <c r="S569">
        <v>35.271066900000001</v>
      </c>
      <c r="T569">
        <v>21.730434500000001</v>
      </c>
      <c r="U569" s="183">
        <f t="shared" si="17"/>
        <v>13.5406324</v>
      </c>
      <c r="V569" s="6" t="str">
        <f>VLOOKUP(R569,'In-NonTI'!B:C,2,FALSE)</f>
        <v>VIC1</v>
      </c>
      <c r="W569" s="177">
        <f>IF(U569=0,0,U569-(VLOOKUP(R569,'In-NonTI'!$J$4:$K$7,2,FALSE)*M569))</f>
        <v>13.563132400000001</v>
      </c>
      <c r="X569" s="178">
        <f>IF(U569=0,0,-U569-((1-VLOOKUP(R569,'In-NonTI'!$J$4:$K$7,2,FALSE))*M569))</f>
        <v>-13.525632399999999</v>
      </c>
      <c r="Y569" s="6" t="str">
        <f>VLOOKUP(R569,'In-NonTI'!$B$4:$F$7,5,FALSE)</f>
        <v>VIC1-NSW1</v>
      </c>
      <c r="Z569" s="6" t="str">
        <f>IF(SUMIFS(U:U,Q:Q,Q569,Y:Y,Y569)&lt;=0,VLOOKUP(R569,'In-NonTI'!$B$4:$H$7,6,FALSE),VLOOKUP(R569,'In-NonTI'!$B$4:$H$7,7,FALSE))</f>
        <v>NSW-VIC</v>
      </c>
    </row>
    <row r="570" spans="2:26">
      <c r="B570" s="1">
        <v>46261.65625</v>
      </c>
      <c r="C570">
        <v>189</v>
      </c>
      <c r="D570" t="s">
        <v>51</v>
      </c>
      <c r="E570">
        <v>-0.05</v>
      </c>
      <c r="G570" s="1">
        <v>46261.493055555555</v>
      </c>
      <c r="H570">
        <v>142</v>
      </c>
      <c r="I570" t="s">
        <v>54</v>
      </c>
      <c r="J570">
        <v>-382.94</v>
      </c>
      <c r="K570">
        <v>-20.6</v>
      </c>
      <c r="L570">
        <v>-0.77</v>
      </c>
      <c r="M570" s="183">
        <f t="shared" si="16"/>
        <v>-6.4166666666666664E-2</v>
      </c>
      <c r="O570">
        <v>11658</v>
      </c>
      <c r="P570" s="5">
        <v>46261</v>
      </c>
      <c r="Q570">
        <v>142</v>
      </c>
      <c r="R570" t="s">
        <v>54</v>
      </c>
      <c r="S570">
        <v>0</v>
      </c>
      <c r="T570">
        <v>30.2595308</v>
      </c>
      <c r="U570" s="183">
        <f t="shared" si="17"/>
        <v>-30.2595308</v>
      </c>
      <c r="V570" s="6" t="str">
        <f>VLOOKUP(R570,'In-NonTI'!B:C,2,FALSE)</f>
        <v>VIC1</v>
      </c>
      <c r="W570" s="177">
        <f>IF(U570=0,0,U570-(VLOOKUP(R570,'In-NonTI'!$J$4:$K$7,2,FALSE)*M570))</f>
        <v>-30.229372466666668</v>
      </c>
      <c r="X570" s="178">
        <f>IF(U570=0,0,-U570-((1-VLOOKUP(R570,'In-NonTI'!$J$4:$K$7,2,FALSE))*M570))</f>
        <v>30.293539133333333</v>
      </c>
      <c r="Y570" s="6" t="str">
        <f>VLOOKUP(R570,'In-NonTI'!$B$4:$F$7,5,FALSE)</f>
        <v>V-SA</v>
      </c>
      <c r="Z570" s="6" t="str">
        <f>IF(SUMIFS(U:U,Q:Q,Q570,Y:Y,Y570)&lt;=0,VLOOKUP(R570,'In-NonTI'!$B$4:$H$7,6,FALSE),VLOOKUP(R570,'In-NonTI'!$B$4:$H$7,7,FALSE))</f>
        <v>VIC-SA</v>
      </c>
    </row>
    <row r="571" spans="2:26">
      <c r="B571" s="1">
        <v>46261.659722222219</v>
      </c>
      <c r="C571">
        <v>190</v>
      </c>
      <c r="D571" t="s">
        <v>58</v>
      </c>
      <c r="E571">
        <v>-25.5</v>
      </c>
      <c r="G571" s="1">
        <v>46261.493055555555</v>
      </c>
      <c r="H571">
        <v>142</v>
      </c>
      <c r="I571" t="s">
        <v>50</v>
      </c>
      <c r="J571">
        <v>0.6</v>
      </c>
      <c r="K571">
        <v>-79.400000000000006</v>
      </c>
      <c r="L571">
        <v>11.46</v>
      </c>
      <c r="M571" s="183">
        <f t="shared" si="16"/>
        <v>0.95500000000000007</v>
      </c>
      <c r="O571">
        <v>11658</v>
      </c>
      <c r="P571" s="5">
        <v>46261</v>
      </c>
      <c r="Q571">
        <v>142</v>
      </c>
      <c r="R571" t="s">
        <v>50</v>
      </c>
      <c r="S571">
        <v>0</v>
      </c>
      <c r="T571">
        <v>0.2022186</v>
      </c>
      <c r="U571" s="183">
        <f t="shared" si="17"/>
        <v>-0.2022186</v>
      </c>
      <c r="V571" s="6" t="str">
        <f>VLOOKUP(R571,'In-NonTI'!B:C,2,FALSE)</f>
        <v>VIC1</v>
      </c>
      <c r="W571" s="177">
        <f>IF(U571=0,0,U571-(VLOOKUP(R571,'In-NonTI'!$J$4:$K$7,2,FALSE)*M571))</f>
        <v>-1.0521686000000001</v>
      </c>
      <c r="X571" s="178">
        <f>IF(U571=0,0,-U571-((1-VLOOKUP(R571,'In-NonTI'!$J$4:$K$7,2,FALSE))*M571))</f>
        <v>9.7168600000000008E-2</v>
      </c>
      <c r="Y571" s="6" t="str">
        <f>VLOOKUP(R571,'In-NonTI'!$B$4:$F$7,5,FALSE)</f>
        <v>V-SA</v>
      </c>
      <c r="Z571" s="6" t="str">
        <f>IF(SUMIFS(U:U,Q:Q,Q571,Y:Y,Y571)&lt;=0,VLOOKUP(R571,'In-NonTI'!$B$4:$H$7,6,FALSE),VLOOKUP(R571,'In-NonTI'!$B$4:$H$7,7,FALSE))</f>
        <v>VIC-SA</v>
      </c>
    </row>
    <row r="572" spans="2:26">
      <c r="B572" s="1">
        <v>46261.659722222219</v>
      </c>
      <c r="C572">
        <v>190</v>
      </c>
      <c r="D572" t="s">
        <v>52</v>
      </c>
      <c r="E572">
        <v>600</v>
      </c>
      <c r="G572" s="1">
        <v>46261.496527777781</v>
      </c>
      <c r="H572">
        <v>143</v>
      </c>
      <c r="I572" t="s">
        <v>57</v>
      </c>
      <c r="J572">
        <v>-31.01</v>
      </c>
      <c r="K572">
        <v>60</v>
      </c>
      <c r="L572">
        <v>7.97</v>
      </c>
      <c r="M572" s="183">
        <f t="shared" si="16"/>
        <v>0.66416666666666668</v>
      </c>
      <c r="O572">
        <v>11658</v>
      </c>
      <c r="P572" s="5">
        <v>46261</v>
      </c>
      <c r="Q572">
        <v>143</v>
      </c>
      <c r="R572" t="s">
        <v>57</v>
      </c>
      <c r="S572">
        <v>1.0452664</v>
      </c>
      <c r="T572">
        <v>0.135549</v>
      </c>
      <c r="U572" s="183">
        <f t="shared" si="17"/>
        <v>0.90971740000000001</v>
      </c>
      <c r="V572" s="6" t="str">
        <f>VLOOKUP(R572,'In-NonTI'!B:C,2,FALSE)</f>
        <v>NSW1</v>
      </c>
      <c r="W572" s="177">
        <f>IF(U572=0,0,U572-(VLOOKUP(R572,'In-NonTI'!$J$4:$K$7,2,FALSE)*M572))</f>
        <v>0.61084240000000001</v>
      </c>
      <c r="X572" s="178">
        <f>IF(U572=0,0,-U572-((1-VLOOKUP(R572,'In-NonTI'!$J$4:$K$7,2,FALSE))*M572))</f>
        <v>-1.2750090666666667</v>
      </c>
      <c r="Y572" s="6" t="str">
        <f>VLOOKUP(R572,'In-NonTI'!$B$4:$F$7,5,FALSE)</f>
        <v>NSW1-SA1</v>
      </c>
      <c r="Z572" s="6" t="str">
        <f>IF(SUMIFS(U:U,Q:Q,Q572,Y:Y,Y572)&lt;=0,VLOOKUP(R572,'In-NonTI'!$B$4:$H$7,6,FALSE),VLOOKUP(R572,'In-NonTI'!$B$4:$H$7,7,FALSE))</f>
        <v>SA-NSW</v>
      </c>
    </row>
    <row r="573" spans="2:26">
      <c r="B573" s="1">
        <v>46261.659722222219</v>
      </c>
      <c r="C573">
        <v>190</v>
      </c>
      <c r="D573" t="s">
        <v>51</v>
      </c>
      <c r="E573">
        <v>-0.05</v>
      </c>
      <c r="G573" s="1">
        <v>46261.496527777781</v>
      </c>
      <c r="H573">
        <v>143</v>
      </c>
      <c r="I573" t="s">
        <v>60</v>
      </c>
      <c r="J573">
        <v>-28.48</v>
      </c>
      <c r="K573">
        <v>80</v>
      </c>
      <c r="L573">
        <v>-1.37</v>
      </c>
      <c r="M573" s="183">
        <f t="shared" si="16"/>
        <v>-0.11416666666666668</v>
      </c>
      <c r="O573">
        <v>11658</v>
      </c>
      <c r="P573" s="5">
        <v>46261</v>
      </c>
      <c r="Q573">
        <v>143</v>
      </c>
      <c r="R573" t="s">
        <v>60</v>
      </c>
      <c r="S573">
        <v>35.237965699999997</v>
      </c>
      <c r="T573">
        <v>18.5555068</v>
      </c>
      <c r="U573" s="183">
        <f t="shared" si="17"/>
        <v>16.682458899999997</v>
      </c>
      <c r="V573" s="6" t="str">
        <f>VLOOKUP(R573,'In-NonTI'!B:C,2,FALSE)</f>
        <v>VIC1</v>
      </c>
      <c r="W573" s="177">
        <f>IF(U573=0,0,U573-(VLOOKUP(R573,'In-NonTI'!$J$4:$K$7,2,FALSE)*M573))</f>
        <v>16.750958899999997</v>
      </c>
      <c r="X573" s="178">
        <f>IF(U573=0,0,-U573-((1-VLOOKUP(R573,'In-NonTI'!$J$4:$K$7,2,FALSE))*M573))</f>
        <v>-16.636792233333331</v>
      </c>
      <c r="Y573" s="6" t="str">
        <f>VLOOKUP(R573,'In-NonTI'!$B$4:$F$7,5,FALSE)</f>
        <v>VIC1-NSW1</v>
      </c>
      <c r="Z573" s="6" t="str">
        <f>IF(SUMIFS(U:U,Q:Q,Q573,Y:Y,Y573)&lt;=0,VLOOKUP(R573,'In-NonTI'!$B$4:$H$7,6,FALSE),VLOOKUP(R573,'In-NonTI'!$B$4:$H$7,7,FALSE))</f>
        <v>NSW-VIC</v>
      </c>
    </row>
    <row r="574" spans="2:26">
      <c r="B574" s="1">
        <v>46261.663194444445</v>
      </c>
      <c r="C574">
        <v>191</v>
      </c>
      <c r="D574" t="s">
        <v>58</v>
      </c>
      <c r="E574">
        <v>-53</v>
      </c>
      <c r="G574" s="1">
        <v>46261.496527777781</v>
      </c>
      <c r="H574">
        <v>143</v>
      </c>
      <c r="I574" t="s">
        <v>54</v>
      </c>
      <c r="J574">
        <v>-382.94</v>
      </c>
      <c r="K574">
        <v>-20.3</v>
      </c>
      <c r="L574">
        <v>-0.91</v>
      </c>
      <c r="M574" s="183">
        <f t="shared" si="16"/>
        <v>-7.5833333333333336E-2</v>
      </c>
      <c r="O574">
        <v>11658</v>
      </c>
      <c r="P574" s="5">
        <v>46261</v>
      </c>
      <c r="Q574">
        <v>143</v>
      </c>
      <c r="R574" t="s">
        <v>54</v>
      </c>
      <c r="S574">
        <v>0</v>
      </c>
      <c r="T574">
        <v>27.761816899999999</v>
      </c>
      <c r="U574" s="183">
        <f t="shared" si="17"/>
        <v>-27.761816899999999</v>
      </c>
      <c r="V574" s="6" t="str">
        <f>VLOOKUP(R574,'In-NonTI'!B:C,2,FALSE)</f>
        <v>VIC1</v>
      </c>
      <c r="W574" s="177">
        <f>IF(U574=0,0,U574-(VLOOKUP(R574,'In-NonTI'!$J$4:$K$7,2,FALSE)*M574))</f>
        <v>-27.726175233333333</v>
      </c>
      <c r="X574" s="178">
        <f>IF(U574=0,0,-U574-((1-VLOOKUP(R574,'In-NonTI'!$J$4:$K$7,2,FALSE))*M574))</f>
        <v>27.802008566666665</v>
      </c>
      <c r="Y574" s="6" t="str">
        <f>VLOOKUP(R574,'In-NonTI'!$B$4:$F$7,5,FALSE)</f>
        <v>V-SA</v>
      </c>
      <c r="Z574" s="6" t="str">
        <f>IF(SUMIFS(U:U,Q:Q,Q574,Y:Y,Y574)&lt;=0,VLOOKUP(R574,'In-NonTI'!$B$4:$H$7,6,FALSE),VLOOKUP(R574,'In-NonTI'!$B$4:$H$7,7,FALSE))</f>
        <v>VIC-SA</v>
      </c>
    </row>
    <row r="575" spans="2:26">
      <c r="B575" s="1">
        <v>46261.663194444445</v>
      </c>
      <c r="C575">
        <v>191</v>
      </c>
      <c r="D575" t="s">
        <v>52</v>
      </c>
      <c r="E575">
        <v>600</v>
      </c>
      <c r="G575" s="1">
        <v>46261.496527777781</v>
      </c>
      <c r="H575">
        <v>143</v>
      </c>
      <c r="I575" t="s">
        <v>50</v>
      </c>
      <c r="J575">
        <v>0.3</v>
      </c>
      <c r="K575">
        <v>-79.7</v>
      </c>
      <c r="L575">
        <v>11.53</v>
      </c>
      <c r="M575" s="183">
        <f t="shared" si="16"/>
        <v>0.96083333333333332</v>
      </c>
      <c r="O575">
        <v>11658</v>
      </c>
      <c r="P575" s="5">
        <v>46261</v>
      </c>
      <c r="Q575">
        <v>143</v>
      </c>
      <c r="R575" t="s">
        <v>50</v>
      </c>
      <c r="S575">
        <v>0</v>
      </c>
      <c r="T575">
        <v>0.1656485</v>
      </c>
      <c r="U575" s="183">
        <f t="shared" si="17"/>
        <v>-0.1656485</v>
      </c>
      <c r="V575" s="6" t="str">
        <f>VLOOKUP(R575,'In-NonTI'!B:C,2,FALSE)</f>
        <v>VIC1</v>
      </c>
      <c r="W575" s="177">
        <f>IF(U575=0,0,U575-(VLOOKUP(R575,'In-NonTI'!$J$4:$K$7,2,FALSE)*M575))</f>
        <v>-1.0207901666666668</v>
      </c>
      <c r="X575" s="178">
        <f>IF(U575=0,0,-U575-((1-VLOOKUP(R575,'In-NonTI'!$J$4:$K$7,2,FALSE))*M575))</f>
        <v>5.9956833333333348E-2</v>
      </c>
      <c r="Y575" s="6" t="str">
        <f>VLOOKUP(R575,'In-NonTI'!$B$4:$F$7,5,FALSE)</f>
        <v>V-SA</v>
      </c>
      <c r="Z575" s="6" t="str">
        <f>IF(SUMIFS(U:U,Q:Q,Q575,Y:Y,Y575)&lt;=0,VLOOKUP(R575,'In-NonTI'!$B$4:$H$7,6,FALSE),VLOOKUP(R575,'In-NonTI'!$B$4:$H$7,7,FALSE))</f>
        <v>VIC-SA</v>
      </c>
    </row>
    <row r="576" spans="2:26">
      <c r="B576" s="1">
        <v>46261.663194444445</v>
      </c>
      <c r="C576">
        <v>191</v>
      </c>
      <c r="D576" t="s">
        <v>51</v>
      </c>
      <c r="E576">
        <v>21.65</v>
      </c>
      <c r="G576" s="1">
        <v>46261.5</v>
      </c>
      <c r="H576">
        <v>144</v>
      </c>
      <c r="I576" t="s">
        <v>57</v>
      </c>
      <c r="J576">
        <v>6.34</v>
      </c>
      <c r="K576">
        <v>68.37</v>
      </c>
      <c r="L576">
        <v>9.08</v>
      </c>
      <c r="M576" s="183">
        <f t="shared" si="16"/>
        <v>0.75666666666666671</v>
      </c>
      <c r="O576">
        <v>11658</v>
      </c>
      <c r="P576" s="5">
        <v>46261</v>
      </c>
      <c r="Q576">
        <v>144</v>
      </c>
      <c r="R576" t="s">
        <v>57</v>
      </c>
      <c r="S576">
        <v>0</v>
      </c>
      <c r="T576">
        <v>0.7926974</v>
      </c>
      <c r="U576" s="183">
        <f t="shared" si="17"/>
        <v>-0.7926974</v>
      </c>
      <c r="V576" s="6" t="str">
        <f>VLOOKUP(R576,'In-NonTI'!B:C,2,FALSE)</f>
        <v>NSW1</v>
      </c>
      <c r="W576" s="177">
        <f>IF(U576=0,0,U576-(VLOOKUP(R576,'In-NonTI'!$J$4:$K$7,2,FALSE)*M576))</f>
        <v>-1.1331974</v>
      </c>
      <c r="X576" s="178">
        <f>IF(U576=0,0,-U576-((1-VLOOKUP(R576,'In-NonTI'!$J$4:$K$7,2,FALSE))*M576))</f>
        <v>0.37653073333333326</v>
      </c>
      <c r="Y576" s="6" t="str">
        <f>VLOOKUP(R576,'In-NonTI'!$B$4:$F$7,5,FALSE)</f>
        <v>NSW1-SA1</v>
      </c>
      <c r="Z576" s="6" t="str">
        <f>IF(SUMIFS(U:U,Q:Q,Q576,Y:Y,Y576)&lt;=0,VLOOKUP(R576,'In-NonTI'!$B$4:$H$7,6,FALSE),VLOOKUP(R576,'In-NonTI'!$B$4:$H$7,7,FALSE))</f>
        <v>NSW-SA</v>
      </c>
    </row>
    <row r="577" spans="2:26">
      <c r="B577" s="1">
        <v>46261.666666666664</v>
      </c>
      <c r="C577">
        <v>192</v>
      </c>
      <c r="D577" t="s">
        <v>58</v>
      </c>
      <c r="E577">
        <v>-56.55</v>
      </c>
      <c r="G577" s="1">
        <v>46261.5</v>
      </c>
      <c r="H577">
        <v>144</v>
      </c>
      <c r="I577" t="s">
        <v>60</v>
      </c>
      <c r="J577">
        <v>-28.58</v>
      </c>
      <c r="K577">
        <v>80</v>
      </c>
      <c r="L577">
        <v>-1.33</v>
      </c>
      <c r="M577" s="183">
        <f t="shared" si="16"/>
        <v>-0.11083333333333334</v>
      </c>
      <c r="O577">
        <v>11658</v>
      </c>
      <c r="P577" s="5">
        <v>46261</v>
      </c>
      <c r="Q577">
        <v>144</v>
      </c>
      <c r="R577" t="s">
        <v>60</v>
      </c>
      <c r="S577">
        <v>35.0529856</v>
      </c>
      <c r="T577">
        <v>17.8118424</v>
      </c>
      <c r="U577" s="183">
        <f t="shared" si="17"/>
        <v>17.2411432</v>
      </c>
      <c r="V577" s="6" t="str">
        <f>VLOOKUP(R577,'In-NonTI'!B:C,2,FALSE)</f>
        <v>VIC1</v>
      </c>
      <c r="W577" s="177">
        <f>IF(U577=0,0,U577-(VLOOKUP(R577,'In-NonTI'!$J$4:$K$7,2,FALSE)*M577))</f>
        <v>17.307643200000001</v>
      </c>
      <c r="X577" s="178">
        <f>IF(U577=0,0,-U577-((1-VLOOKUP(R577,'In-NonTI'!$J$4:$K$7,2,FALSE))*M577))</f>
        <v>-17.196809866666666</v>
      </c>
      <c r="Y577" s="6" t="str">
        <f>VLOOKUP(R577,'In-NonTI'!$B$4:$F$7,5,FALSE)</f>
        <v>VIC1-NSW1</v>
      </c>
      <c r="Z577" s="6" t="str">
        <f>IF(SUMIFS(U:U,Q:Q,Q577,Y:Y,Y577)&lt;=0,VLOOKUP(R577,'In-NonTI'!$B$4:$H$7,6,FALSE),VLOOKUP(R577,'In-NonTI'!$B$4:$H$7,7,FALSE))</f>
        <v>NSW-VIC</v>
      </c>
    </row>
    <row r="578" spans="2:26">
      <c r="B578" s="1">
        <v>46261.666666666664</v>
      </c>
      <c r="C578">
        <v>192</v>
      </c>
      <c r="D578" t="s">
        <v>52</v>
      </c>
      <c r="E578">
        <v>600</v>
      </c>
      <c r="G578" s="1">
        <v>46261.5</v>
      </c>
      <c r="H578">
        <v>144</v>
      </c>
      <c r="I578" t="s">
        <v>54</v>
      </c>
      <c r="J578">
        <v>-282.48</v>
      </c>
      <c r="K578">
        <v>-20.6</v>
      </c>
      <c r="L578">
        <v>-0.94</v>
      </c>
      <c r="M578" s="183">
        <f t="shared" si="16"/>
        <v>-7.8333333333333324E-2</v>
      </c>
      <c r="O578">
        <v>11658</v>
      </c>
      <c r="P578" s="5">
        <v>46261</v>
      </c>
      <c r="Q578">
        <v>144</v>
      </c>
      <c r="R578" t="s">
        <v>54</v>
      </c>
      <c r="S578">
        <v>0</v>
      </c>
      <c r="T578">
        <v>25.5656128</v>
      </c>
      <c r="U578" s="183">
        <f t="shared" si="17"/>
        <v>-25.5656128</v>
      </c>
      <c r="V578" s="6" t="str">
        <f>VLOOKUP(R578,'In-NonTI'!B:C,2,FALSE)</f>
        <v>VIC1</v>
      </c>
      <c r="W578" s="177">
        <f>IF(U578=0,0,U578-(VLOOKUP(R578,'In-NonTI'!$J$4:$K$7,2,FALSE)*M578))</f>
        <v>-25.528796133333334</v>
      </c>
      <c r="X578" s="178">
        <f>IF(U578=0,0,-U578-((1-VLOOKUP(R578,'In-NonTI'!$J$4:$K$7,2,FALSE))*M578))</f>
        <v>25.607129466666667</v>
      </c>
      <c r="Y578" s="6" t="str">
        <f>VLOOKUP(R578,'In-NonTI'!$B$4:$F$7,5,FALSE)</f>
        <v>V-SA</v>
      </c>
      <c r="Z578" s="6" t="str">
        <f>IF(SUMIFS(U:U,Q:Q,Q578,Y:Y,Y578)&lt;=0,VLOOKUP(R578,'In-NonTI'!$B$4:$H$7,6,FALSE),VLOOKUP(R578,'In-NonTI'!$B$4:$H$7,7,FALSE))</f>
        <v>VIC-SA</v>
      </c>
    </row>
    <row r="579" spans="2:26">
      <c r="B579" s="1">
        <v>46261.666666666664</v>
      </c>
      <c r="C579">
        <v>192</v>
      </c>
      <c r="D579" t="s">
        <v>51</v>
      </c>
      <c r="E579">
        <v>16.920000000000002</v>
      </c>
      <c r="G579" s="1">
        <v>46261.5</v>
      </c>
      <c r="H579">
        <v>144</v>
      </c>
      <c r="I579" t="s">
        <v>50</v>
      </c>
      <c r="J579">
        <v>0.6</v>
      </c>
      <c r="K579">
        <v>-79.400000000000006</v>
      </c>
      <c r="L579">
        <v>11.46</v>
      </c>
      <c r="M579" s="183">
        <f t="shared" si="16"/>
        <v>0.95500000000000007</v>
      </c>
      <c r="O579">
        <v>11658</v>
      </c>
      <c r="P579" s="5">
        <v>46261</v>
      </c>
      <c r="Q579">
        <v>144</v>
      </c>
      <c r="R579" t="s">
        <v>50</v>
      </c>
      <c r="S579">
        <v>0</v>
      </c>
      <c r="T579">
        <v>0.15768740000000001</v>
      </c>
      <c r="U579" s="183">
        <f t="shared" si="17"/>
        <v>-0.15768740000000001</v>
      </c>
      <c r="V579" s="6" t="str">
        <f>VLOOKUP(R579,'In-NonTI'!B:C,2,FALSE)</f>
        <v>VIC1</v>
      </c>
      <c r="W579" s="177">
        <f>IF(U579=0,0,U579-(VLOOKUP(R579,'In-NonTI'!$J$4:$K$7,2,FALSE)*M579))</f>
        <v>-1.0076374000000001</v>
      </c>
      <c r="X579" s="178">
        <f>IF(U579=0,0,-U579-((1-VLOOKUP(R579,'In-NonTI'!$J$4:$K$7,2,FALSE))*M579))</f>
        <v>5.2637400000000015E-2</v>
      </c>
      <c r="Y579" s="6" t="str">
        <f>VLOOKUP(R579,'In-NonTI'!$B$4:$F$7,5,FALSE)</f>
        <v>V-SA</v>
      </c>
      <c r="Z579" s="6" t="str">
        <f>IF(SUMIFS(U:U,Q:Q,Q579,Y:Y,Y579)&lt;=0,VLOOKUP(R579,'In-NonTI'!$B$4:$H$7,6,FALSE),VLOOKUP(R579,'In-NonTI'!$B$4:$H$7,7,FALSE))</f>
        <v>VIC-SA</v>
      </c>
    </row>
    <row r="580" spans="2:26">
      <c r="B580" s="1">
        <v>46261.670138888891</v>
      </c>
      <c r="C580">
        <v>193</v>
      </c>
      <c r="D580" t="s">
        <v>58</v>
      </c>
      <c r="E580">
        <v>-33.89</v>
      </c>
      <c r="G580" s="1">
        <v>46261.503472222219</v>
      </c>
      <c r="H580">
        <v>145</v>
      </c>
      <c r="I580" t="s">
        <v>57</v>
      </c>
      <c r="J580">
        <v>20.75</v>
      </c>
      <c r="K580">
        <v>124.93</v>
      </c>
      <c r="L580">
        <v>17.95</v>
      </c>
      <c r="M580" s="183">
        <f t="shared" si="16"/>
        <v>1.4958333333333333</v>
      </c>
      <c r="O580">
        <v>11658</v>
      </c>
      <c r="P580" s="5">
        <v>46261</v>
      </c>
      <c r="Q580">
        <v>145</v>
      </c>
      <c r="R580" t="s">
        <v>57</v>
      </c>
      <c r="S580">
        <v>2.8935200000000001E-2</v>
      </c>
      <c r="T580">
        <v>0.80338180000000003</v>
      </c>
      <c r="U580" s="183">
        <f t="shared" si="17"/>
        <v>-0.77444659999999999</v>
      </c>
      <c r="V580" s="6" t="str">
        <f>VLOOKUP(R580,'In-NonTI'!B:C,2,FALSE)</f>
        <v>NSW1</v>
      </c>
      <c r="W580" s="177">
        <f>IF(U580=0,0,U580-(VLOOKUP(R580,'In-NonTI'!$J$4:$K$7,2,FALSE)*M580))</f>
        <v>-1.4475715999999998</v>
      </c>
      <c r="X580" s="178">
        <f>IF(U580=0,0,-U580-((1-VLOOKUP(R580,'In-NonTI'!$J$4:$K$7,2,FALSE))*M580))</f>
        <v>-4.826173333333339E-2</v>
      </c>
      <c r="Y580" s="6" t="str">
        <f>VLOOKUP(R580,'In-NonTI'!$B$4:$F$7,5,FALSE)</f>
        <v>NSW1-SA1</v>
      </c>
      <c r="Z580" s="6" t="str">
        <f>IF(SUMIFS(U:U,Q:Q,Q580,Y:Y,Y580)&lt;=0,VLOOKUP(R580,'In-NonTI'!$B$4:$H$7,6,FALSE),VLOOKUP(R580,'In-NonTI'!$B$4:$H$7,7,FALSE))</f>
        <v>NSW-SA</v>
      </c>
    </row>
    <row r="581" spans="2:26">
      <c r="B581" s="1">
        <v>46261.670138888891</v>
      </c>
      <c r="C581">
        <v>193</v>
      </c>
      <c r="D581" t="s">
        <v>52</v>
      </c>
      <c r="E581">
        <v>600</v>
      </c>
      <c r="G581" s="1">
        <v>46261.503472222219</v>
      </c>
      <c r="H581">
        <v>145</v>
      </c>
      <c r="I581" t="s">
        <v>60</v>
      </c>
      <c r="J581">
        <v>-140.18</v>
      </c>
      <c r="K581">
        <v>-431.4</v>
      </c>
      <c r="L581">
        <v>24.6</v>
      </c>
      <c r="M581" s="183">
        <f t="shared" ref="M581:M644" si="18">L581/12</f>
        <v>2.0500000000000003</v>
      </c>
      <c r="O581">
        <v>11658</v>
      </c>
      <c r="P581" s="5">
        <v>46261</v>
      </c>
      <c r="Q581">
        <v>145</v>
      </c>
      <c r="R581" t="s">
        <v>60</v>
      </c>
      <c r="S581">
        <v>34.8587676</v>
      </c>
      <c r="T581">
        <v>17.006722400000001</v>
      </c>
      <c r="U581" s="183">
        <f t="shared" ref="U581:U644" si="19">S581-T581</f>
        <v>17.852045199999999</v>
      </c>
      <c r="V581" s="6" t="str">
        <f>VLOOKUP(R581,'In-NonTI'!B:C,2,FALSE)</f>
        <v>VIC1</v>
      </c>
      <c r="W581" s="177">
        <f>IF(U581=0,0,U581-(VLOOKUP(R581,'In-NonTI'!$J$4:$K$7,2,FALSE)*M581))</f>
        <v>16.622045199999999</v>
      </c>
      <c r="X581" s="178">
        <f>IF(U581=0,0,-U581-((1-VLOOKUP(R581,'In-NonTI'!$J$4:$K$7,2,FALSE))*M581))</f>
        <v>-18.672045199999999</v>
      </c>
      <c r="Y581" s="6" t="str">
        <f>VLOOKUP(R581,'In-NonTI'!$B$4:$F$7,5,FALSE)</f>
        <v>VIC1-NSW1</v>
      </c>
      <c r="Z581" s="6" t="str">
        <f>IF(SUMIFS(U:U,Q:Q,Q581,Y:Y,Y581)&lt;=0,VLOOKUP(R581,'In-NonTI'!$B$4:$H$7,6,FALSE),VLOOKUP(R581,'In-NonTI'!$B$4:$H$7,7,FALSE))</f>
        <v>NSW-VIC</v>
      </c>
    </row>
    <row r="582" spans="2:26">
      <c r="B582" s="1">
        <v>46261.670138888891</v>
      </c>
      <c r="C582">
        <v>193</v>
      </c>
      <c r="D582" t="s">
        <v>51</v>
      </c>
      <c r="E582">
        <v>0</v>
      </c>
      <c r="G582" s="1">
        <v>46261.503472222219</v>
      </c>
      <c r="H582">
        <v>145</v>
      </c>
      <c r="I582" t="s">
        <v>54</v>
      </c>
      <c r="J582">
        <v>-340.52</v>
      </c>
      <c r="K582">
        <v>290.39999999999998</v>
      </c>
      <c r="L582">
        <v>24.95</v>
      </c>
      <c r="M582" s="183">
        <f t="shared" si="18"/>
        <v>2.0791666666666666</v>
      </c>
      <c r="O582">
        <v>11658</v>
      </c>
      <c r="P582" s="5">
        <v>46261</v>
      </c>
      <c r="Q582">
        <v>145</v>
      </c>
      <c r="R582" t="s">
        <v>54</v>
      </c>
      <c r="S582">
        <v>0</v>
      </c>
      <c r="T582">
        <v>22.289328399999999</v>
      </c>
      <c r="U582" s="183">
        <f t="shared" si="19"/>
        <v>-22.289328399999999</v>
      </c>
      <c r="V582" s="6" t="str">
        <f>VLOOKUP(R582,'In-NonTI'!B:C,2,FALSE)</f>
        <v>VIC1</v>
      </c>
      <c r="W582" s="177">
        <f>IF(U582=0,0,U582-(VLOOKUP(R582,'In-NonTI'!$J$4:$K$7,2,FALSE)*M582))</f>
        <v>-23.266536733333332</v>
      </c>
      <c r="X582" s="178">
        <f>IF(U582=0,0,-U582-((1-VLOOKUP(R582,'In-NonTI'!$J$4:$K$7,2,FALSE))*M582))</f>
        <v>21.187370066666666</v>
      </c>
      <c r="Y582" s="6" t="str">
        <f>VLOOKUP(R582,'In-NonTI'!$B$4:$F$7,5,FALSE)</f>
        <v>V-SA</v>
      </c>
      <c r="Z582" s="6" t="str">
        <f>IF(SUMIFS(U:U,Q:Q,Q582,Y:Y,Y582)&lt;=0,VLOOKUP(R582,'In-NonTI'!$B$4:$H$7,6,FALSE),VLOOKUP(R582,'In-NonTI'!$B$4:$H$7,7,FALSE))</f>
        <v>VIC-SA</v>
      </c>
    </row>
    <row r="583" spans="2:26">
      <c r="B583" s="1">
        <v>46261.673611111109</v>
      </c>
      <c r="C583">
        <v>194</v>
      </c>
      <c r="D583" t="s">
        <v>58</v>
      </c>
      <c r="E583">
        <v>-30.82</v>
      </c>
      <c r="G583" s="1">
        <v>46261.503472222219</v>
      </c>
      <c r="H583">
        <v>145</v>
      </c>
      <c r="I583" t="s">
        <v>50</v>
      </c>
      <c r="J583">
        <v>0.3</v>
      </c>
      <c r="K583">
        <v>80.3</v>
      </c>
      <c r="L583">
        <v>7.67</v>
      </c>
      <c r="M583" s="183">
        <f t="shared" si="18"/>
        <v>0.63916666666666666</v>
      </c>
      <c r="O583">
        <v>11658</v>
      </c>
      <c r="P583" s="5">
        <v>46261</v>
      </c>
      <c r="Q583">
        <v>145</v>
      </c>
      <c r="R583" t="s">
        <v>50</v>
      </c>
      <c r="S583">
        <v>0</v>
      </c>
      <c r="T583">
        <v>0.15412390000000001</v>
      </c>
      <c r="U583" s="183">
        <f t="shared" si="19"/>
        <v>-0.15412390000000001</v>
      </c>
      <c r="V583" s="6" t="str">
        <f>VLOOKUP(R583,'In-NonTI'!B:C,2,FALSE)</f>
        <v>VIC1</v>
      </c>
      <c r="W583" s="177">
        <f>IF(U583=0,0,U583-(VLOOKUP(R583,'In-NonTI'!$J$4:$K$7,2,FALSE)*M583))</f>
        <v>-0.72298223333333334</v>
      </c>
      <c r="X583" s="178">
        <f>IF(U583=0,0,-U583-((1-VLOOKUP(R583,'In-NonTI'!$J$4:$K$7,2,FALSE))*M583))</f>
        <v>8.3815566666666688E-2</v>
      </c>
      <c r="Y583" s="6" t="str">
        <f>VLOOKUP(R583,'In-NonTI'!$B$4:$F$7,5,FALSE)</f>
        <v>V-SA</v>
      </c>
      <c r="Z583" s="6" t="str">
        <f>IF(SUMIFS(U:U,Q:Q,Q583,Y:Y,Y583)&lt;=0,VLOOKUP(R583,'In-NonTI'!$B$4:$H$7,6,FALSE),VLOOKUP(R583,'In-NonTI'!$B$4:$H$7,7,FALSE))</f>
        <v>VIC-SA</v>
      </c>
    </row>
    <row r="584" spans="2:26">
      <c r="B584" s="1">
        <v>46261.673611111109</v>
      </c>
      <c r="C584">
        <v>194</v>
      </c>
      <c r="D584" t="s">
        <v>52</v>
      </c>
      <c r="E584">
        <v>600</v>
      </c>
      <c r="G584" s="1">
        <v>46261.506944444445</v>
      </c>
      <c r="H584">
        <v>146</v>
      </c>
      <c r="I584" t="s">
        <v>57</v>
      </c>
      <c r="J584">
        <v>0</v>
      </c>
      <c r="K584">
        <v>116.07</v>
      </c>
      <c r="L584">
        <v>16.45</v>
      </c>
      <c r="M584" s="183">
        <f t="shared" si="18"/>
        <v>1.3708333333333333</v>
      </c>
      <c r="O584">
        <v>11658</v>
      </c>
      <c r="P584" s="5">
        <v>46261</v>
      </c>
      <c r="Q584">
        <v>146</v>
      </c>
      <c r="R584" t="s">
        <v>57</v>
      </c>
      <c r="S584">
        <v>0.22929379999999999</v>
      </c>
      <c r="T584">
        <v>4.6855599999999997E-2</v>
      </c>
      <c r="U584" s="183">
        <f t="shared" si="19"/>
        <v>0.18243819999999999</v>
      </c>
      <c r="V584" s="6" t="str">
        <f>VLOOKUP(R584,'In-NonTI'!B:C,2,FALSE)</f>
        <v>NSW1</v>
      </c>
      <c r="W584" s="177">
        <f>IF(U584=0,0,U584-(VLOOKUP(R584,'In-NonTI'!$J$4:$K$7,2,FALSE)*M584))</f>
        <v>-0.43443680000000007</v>
      </c>
      <c r="X584" s="178">
        <f>IF(U584=0,0,-U584-((1-VLOOKUP(R584,'In-NonTI'!$J$4:$K$7,2,FALSE))*M584))</f>
        <v>-0.93639653333333339</v>
      </c>
      <c r="Y584" s="6" t="str">
        <f>VLOOKUP(R584,'In-NonTI'!$B$4:$F$7,5,FALSE)</f>
        <v>NSW1-SA1</v>
      </c>
      <c r="Z584" s="6" t="str">
        <f>IF(SUMIFS(U:U,Q:Q,Q584,Y:Y,Y584)&lt;=0,VLOOKUP(R584,'In-NonTI'!$B$4:$H$7,6,FALSE),VLOOKUP(R584,'In-NonTI'!$B$4:$H$7,7,FALSE))</f>
        <v>SA-NSW</v>
      </c>
    </row>
    <row r="585" spans="2:26">
      <c r="B585" s="1">
        <v>46261.673611111109</v>
      </c>
      <c r="C585">
        <v>194</v>
      </c>
      <c r="D585" t="s">
        <v>51</v>
      </c>
      <c r="E585">
        <v>0</v>
      </c>
      <c r="G585" s="1">
        <v>46261.506944444445</v>
      </c>
      <c r="H585">
        <v>146</v>
      </c>
      <c r="I585" t="s">
        <v>60</v>
      </c>
      <c r="J585">
        <v>-183.62</v>
      </c>
      <c r="K585">
        <v>-443.98</v>
      </c>
      <c r="L585">
        <v>25.73</v>
      </c>
      <c r="M585" s="183">
        <f t="shared" si="18"/>
        <v>2.1441666666666666</v>
      </c>
      <c r="O585">
        <v>11658</v>
      </c>
      <c r="P585" s="5">
        <v>46261</v>
      </c>
      <c r="Q585">
        <v>146</v>
      </c>
      <c r="R585" t="s">
        <v>60</v>
      </c>
      <c r="S585">
        <v>33.535048699999997</v>
      </c>
      <c r="T585">
        <v>14.099086700000001</v>
      </c>
      <c r="U585" s="183">
        <f t="shared" si="19"/>
        <v>19.435961999999996</v>
      </c>
      <c r="V585" s="6" t="str">
        <f>VLOOKUP(R585,'In-NonTI'!B:C,2,FALSE)</f>
        <v>VIC1</v>
      </c>
      <c r="W585" s="177">
        <f>IF(U585=0,0,U585-(VLOOKUP(R585,'In-NonTI'!$J$4:$K$7,2,FALSE)*M585))</f>
        <v>18.149461999999996</v>
      </c>
      <c r="X585" s="178">
        <f>IF(U585=0,0,-U585-((1-VLOOKUP(R585,'In-NonTI'!$J$4:$K$7,2,FALSE))*M585))</f>
        <v>-20.293628666666663</v>
      </c>
      <c r="Y585" s="6" t="str">
        <f>VLOOKUP(R585,'In-NonTI'!$B$4:$F$7,5,FALSE)</f>
        <v>VIC1-NSW1</v>
      </c>
      <c r="Z585" s="6" t="str">
        <f>IF(SUMIFS(U:U,Q:Q,Q585,Y:Y,Y585)&lt;=0,VLOOKUP(R585,'In-NonTI'!$B$4:$H$7,6,FALSE),VLOOKUP(R585,'In-NonTI'!$B$4:$H$7,7,FALSE))</f>
        <v>NSW-VIC</v>
      </c>
    </row>
    <row r="586" spans="2:26">
      <c r="B586" s="1">
        <v>46261.677083333336</v>
      </c>
      <c r="C586">
        <v>195</v>
      </c>
      <c r="D586" t="s">
        <v>58</v>
      </c>
      <c r="E586">
        <v>-31.16</v>
      </c>
      <c r="G586" s="1">
        <v>46261.506944444445</v>
      </c>
      <c r="H586">
        <v>146</v>
      </c>
      <c r="I586" t="s">
        <v>54</v>
      </c>
      <c r="J586">
        <v>-315.95999999999998</v>
      </c>
      <c r="K586">
        <v>324.52999999999997</v>
      </c>
      <c r="L586">
        <v>29.33</v>
      </c>
      <c r="M586" s="183">
        <f t="shared" si="18"/>
        <v>2.4441666666666664</v>
      </c>
      <c r="O586">
        <v>11658</v>
      </c>
      <c r="P586" s="5">
        <v>46261</v>
      </c>
      <c r="Q586">
        <v>146</v>
      </c>
      <c r="R586" t="s">
        <v>54</v>
      </c>
      <c r="S586">
        <v>0</v>
      </c>
      <c r="T586">
        <v>22.241267499999999</v>
      </c>
      <c r="U586" s="183">
        <f t="shared" si="19"/>
        <v>-22.241267499999999</v>
      </c>
      <c r="V586" s="6" t="str">
        <f>VLOOKUP(R586,'In-NonTI'!B:C,2,FALSE)</f>
        <v>VIC1</v>
      </c>
      <c r="W586" s="177">
        <f>IF(U586=0,0,U586-(VLOOKUP(R586,'In-NonTI'!$J$4:$K$7,2,FALSE)*M586))</f>
        <v>-23.390025833333333</v>
      </c>
      <c r="X586" s="178">
        <f>IF(U586=0,0,-U586-((1-VLOOKUP(R586,'In-NonTI'!$J$4:$K$7,2,FALSE))*M586))</f>
        <v>20.945859166666665</v>
      </c>
      <c r="Y586" s="6" t="str">
        <f>VLOOKUP(R586,'In-NonTI'!$B$4:$F$7,5,FALSE)</f>
        <v>V-SA</v>
      </c>
      <c r="Z586" s="6" t="str">
        <f>IF(SUMIFS(U:U,Q:Q,Q586,Y:Y,Y586)&lt;=0,VLOOKUP(R586,'In-NonTI'!$B$4:$H$7,6,FALSE),VLOOKUP(R586,'In-NonTI'!$B$4:$H$7,7,FALSE))</f>
        <v>VIC-SA</v>
      </c>
    </row>
    <row r="587" spans="2:26">
      <c r="B587" s="1">
        <v>46261.677083333336</v>
      </c>
      <c r="C587">
        <v>195</v>
      </c>
      <c r="D587" t="s">
        <v>52</v>
      </c>
      <c r="E587">
        <v>360.55</v>
      </c>
      <c r="G587" s="1">
        <v>46261.506944444445</v>
      </c>
      <c r="H587">
        <v>146</v>
      </c>
      <c r="I587" t="s">
        <v>50</v>
      </c>
      <c r="J587">
        <v>0.3</v>
      </c>
      <c r="K587">
        <v>80.3</v>
      </c>
      <c r="L587">
        <v>7.67</v>
      </c>
      <c r="M587" s="183">
        <f t="shared" si="18"/>
        <v>0.63916666666666666</v>
      </c>
      <c r="O587">
        <v>11658</v>
      </c>
      <c r="P587" s="5">
        <v>46261</v>
      </c>
      <c r="Q587">
        <v>146</v>
      </c>
      <c r="R587" t="s">
        <v>50</v>
      </c>
      <c r="S587">
        <v>0</v>
      </c>
      <c r="T587">
        <v>0.1628223</v>
      </c>
      <c r="U587" s="183">
        <f t="shared" si="19"/>
        <v>-0.1628223</v>
      </c>
      <c r="V587" s="6" t="str">
        <f>VLOOKUP(R587,'In-NonTI'!B:C,2,FALSE)</f>
        <v>VIC1</v>
      </c>
      <c r="W587" s="177">
        <f>IF(U587=0,0,U587-(VLOOKUP(R587,'In-NonTI'!$J$4:$K$7,2,FALSE)*M587))</f>
        <v>-0.73168063333333333</v>
      </c>
      <c r="X587" s="178">
        <f>IF(U587=0,0,-U587-((1-VLOOKUP(R587,'In-NonTI'!$J$4:$K$7,2,FALSE))*M587))</f>
        <v>9.2513966666666683E-2</v>
      </c>
      <c r="Y587" s="6" t="str">
        <f>VLOOKUP(R587,'In-NonTI'!$B$4:$F$7,5,FALSE)</f>
        <v>V-SA</v>
      </c>
      <c r="Z587" s="6" t="str">
        <f>IF(SUMIFS(U:U,Q:Q,Q587,Y:Y,Y587)&lt;=0,VLOOKUP(R587,'In-NonTI'!$B$4:$H$7,6,FALSE),VLOOKUP(R587,'In-NonTI'!$B$4:$H$7,7,FALSE))</f>
        <v>VIC-SA</v>
      </c>
    </row>
    <row r="588" spans="2:26">
      <c r="B588" s="1">
        <v>46261.677083333336</v>
      </c>
      <c r="C588">
        <v>195</v>
      </c>
      <c r="D588" t="s">
        <v>51</v>
      </c>
      <c r="E588">
        <v>5.67</v>
      </c>
      <c r="G588" s="1">
        <v>46261.510416666664</v>
      </c>
      <c r="H588">
        <v>147</v>
      </c>
      <c r="I588" t="s">
        <v>57</v>
      </c>
      <c r="J588">
        <v>0</v>
      </c>
      <c r="K588">
        <v>150</v>
      </c>
      <c r="L588">
        <v>21.58</v>
      </c>
      <c r="M588" s="183">
        <f t="shared" si="18"/>
        <v>1.7983333333333331</v>
      </c>
      <c r="O588">
        <v>11658</v>
      </c>
      <c r="P588" s="5">
        <v>46261</v>
      </c>
      <c r="Q588">
        <v>147</v>
      </c>
      <c r="R588" t="s">
        <v>57</v>
      </c>
      <c r="S588">
        <v>0</v>
      </c>
      <c r="T588">
        <v>0.96801199999999998</v>
      </c>
      <c r="U588" s="183">
        <f t="shared" si="19"/>
        <v>-0.96801199999999998</v>
      </c>
      <c r="V588" s="6" t="str">
        <f>VLOOKUP(R588,'In-NonTI'!B:C,2,FALSE)</f>
        <v>NSW1</v>
      </c>
      <c r="W588" s="177">
        <f>IF(U588=0,0,U588-(VLOOKUP(R588,'In-NonTI'!$J$4:$K$7,2,FALSE)*M588))</f>
        <v>-1.7772619999999999</v>
      </c>
      <c r="X588" s="178">
        <f>IF(U588=0,0,-U588-((1-VLOOKUP(R588,'In-NonTI'!$J$4:$K$7,2,FALSE))*M588))</f>
        <v>-2.1071333333333331E-2</v>
      </c>
      <c r="Y588" s="6" t="str">
        <f>VLOOKUP(R588,'In-NonTI'!$B$4:$F$7,5,FALSE)</f>
        <v>NSW1-SA1</v>
      </c>
      <c r="Z588" s="6" t="str">
        <f>IF(SUMIFS(U:U,Q:Q,Q588,Y:Y,Y588)&lt;=0,VLOOKUP(R588,'In-NonTI'!$B$4:$H$7,6,FALSE),VLOOKUP(R588,'In-NonTI'!$B$4:$H$7,7,FALSE))</f>
        <v>NSW-SA</v>
      </c>
    </row>
    <row r="589" spans="2:26">
      <c r="B589" s="1">
        <v>46261.680555555555</v>
      </c>
      <c r="C589">
        <v>196</v>
      </c>
      <c r="D589" t="s">
        <v>58</v>
      </c>
      <c r="E589">
        <v>-43.59</v>
      </c>
      <c r="G589" s="1">
        <v>46261.510416666664</v>
      </c>
      <c r="H589">
        <v>147</v>
      </c>
      <c r="I589" t="s">
        <v>60</v>
      </c>
      <c r="J589">
        <v>-74.040000000000006</v>
      </c>
      <c r="K589">
        <v>-418.72</v>
      </c>
      <c r="L589">
        <v>22.72</v>
      </c>
      <c r="M589" s="183">
        <f t="shared" si="18"/>
        <v>1.8933333333333333</v>
      </c>
      <c r="O589">
        <v>11658</v>
      </c>
      <c r="P589" s="5">
        <v>46261</v>
      </c>
      <c r="Q589">
        <v>147</v>
      </c>
      <c r="R589" t="s">
        <v>60</v>
      </c>
      <c r="S589">
        <v>35.891232500000001</v>
      </c>
      <c r="T589">
        <v>10.1404169</v>
      </c>
      <c r="U589" s="183">
        <f t="shared" si="19"/>
        <v>25.750815600000003</v>
      </c>
      <c r="V589" s="6" t="str">
        <f>VLOOKUP(R589,'In-NonTI'!B:C,2,FALSE)</f>
        <v>VIC1</v>
      </c>
      <c r="W589" s="177">
        <f>IF(U589=0,0,U589-(VLOOKUP(R589,'In-NonTI'!$J$4:$K$7,2,FALSE)*M589))</f>
        <v>24.614815600000004</v>
      </c>
      <c r="X589" s="178">
        <f>IF(U589=0,0,-U589-((1-VLOOKUP(R589,'In-NonTI'!$J$4:$K$7,2,FALSE))*M589))</f>
        <v>-26.508148933333338</v>
      </c>
      <c r="Y589" s="6" t="str">
        <f>VLOOKUP(R589,'In-NonTI'!$B$4:$F$7,5,FALSE)</f>
        <v>VIC1-NSW1</v>
      </c>
      <c r="Z589" s="6" t="str">
        <f>IF(SUMIFS(U:U,Q:Q,Q589,Y:Y,Y589)&lt;=0,VLOOKUP(R589,'In-NonTI'!$B$4:$H$7,6,FALSE),VLOOKUP(R589,'In-NonTI'!$B$4:$H$7,7,FALSE))</f>
        <v>NSW-VIC</v>
      </c>
    </row>
    <row r="590" spans="2:26">
      <c r="B590" s="1">
        <v>46261.680555555555</v>
      </c>
      <c r="C590">
        <v>196</v>
      </c>
      <c r="D590" t="s">
        <v>52</v>
      </c>
      <c r="E590">
        <v>138.04</v>
      </c>
      <c r="G590" s="1">
        <v>46261.510416666664</v>
      </c>
      <c r="H590">
        <v>147</v>
      </c>
      <c r="I590" t="s">
        <v>54</v>
      </c>
      <c r="J590">
        <v>-305.91000000000003</v>
      </c>
      <c r="K590">
        <v>316.97000000000003</v>
      </c>
      <c r="L590">
        <v>28.98</v>
      </c>
      <c r="M590" s="183">
        <f t="shared" si="18"/>
        <v>2.415</v>
      </c>
      <c r="O590">
        <v>11658</v>
      </c>
      <c r="P590" s="5">
        <v>46261</v>
      </c>
      <c r="Q590">
        <v>147</v>
      </c>
      <c r="R590" t="s">
        <v>54</v>
      </c>
      <c r="S590">
        <v>0</v>
      </c>
      <c r="T590">
        <v>25.083541199999999</v>
      </c>
      <c r="U590" s="183">
        <f t="shared" si="19"/>
        <v>-25.083541199999999</v>
      </c>
      <c r="V590" s="6" t="str">
        <f>VLOOKUP(R590,'In-NonTI'!B:C,2,FALSE)</f>
        <v>VIC1</v>
      </c>
      <c r="W590" s="177">
        <f>IF(U590=0,0,U590-(VLOOKUP(R590,'In-NonTI'!$J$4:$K$7,2,FALSE)*M590))</f>
        <v>-26.218591199999999</v>
      </c>
      <c r="X590" s="178">
        <f>IF(U590=0,0,-U590-((1-VLOOKUP(R590,'In-NonTI'!$J$4:$K$7,2,FALSE))*M590))</f>
        <v>23.8035912</v>
      </c>
      <c r="Y590" s="6" t="str">
        <f>VLOOKUP(R590,'In-NonTI'!$B$4:$F$7,5,FALSE)</f>
        <v>V-SA</v>
      </c>
      <c r="Z590" s="6" t="str">
        <f>IF(SUMIFS(U:U,Q:Q,Q590,Y:Y,Y590)&lt;=0,VLOOKUP(R590,'In-NonTI'!$B$4:$H$7,6,FALSE),VLOOKUP(R590,'In-NonTI'!$B$4:$H$7,7,FALSE))</f>
        <v>VIC-SA</v>
      </c>
    </row>
    <row r="591" spans="2:26">
      <c r="B591" s="1">
        <v>46261.680555555555</v>
      </c>
      <c r="C591">
        <v>196</v>
      </c>
      <c r="D591" t="s">
        <v>51</v>
      </c>
      <c r="E591">
        <v>5.67</v>
      </c>
      <c r="G591" s="1">
        <v>46261.510416666664</v>
      </c>
      <c r="H591">
        <v>147</v>
      </c>
      <c r="I591" t="s">
        <v>50</v>
      </c>
      <c r="J591">
        <v>0.3</v>
      </c>
      <c r="K591">
        <v>80.3</v>
      </c>
      <c r="L591">
        <v>7.67</v>
      </c>
      <c r="M591" s="183">
        <f t="shared" si="18"/>
        <v>0.63916666666666666</v>
      </c>
      <c r="O591">
        <v>11658</v>
      </c>
      <c r="P591" s="5">
        <v>46261</v>
      </c>
      <c r="Q591">
        <v>147</v>
      </c>
      <c r="R591" t="s">
        <v>50</v>
      </c>
      <c r="S591">
        <v>0</v>
      </c>
      <c r="T591">
        <v>0.17650640000000001</v>
      </c>
      <c r="U591" s="183">
        <f t="shared" si="19"/>
        <v>-0.17650640000000001</v>
      </c>
      <c r="V591" s="6" t="str">
        <f>VLOOKUP(R591,'In-NonTI'!B:C,2,FALSE)</f>
        <v>VIC1</v>
      </c>
      <c r="W591" s="177">
        <f>IF(U591=0,0,U591-(VLOOKUP(R591,'In-NonTI'!$J$4:$K$7,2,FALSE)*M591))</f>
        <v>-0.74536473333333331</v>
      </c>
      <c r="X591" s="178">
        <f>IF(U591=0,0,-U591-((1-VLOOKUP(R591,'In-NonTI'!$J$4:$K$7,2,FALSE))*M591))</f>
        <v>0.10619806666666669</v>
      </c>
      <c r="Y591" s="6" t="str">
        <f>VLOOKUP(R591,'In-NonTI'!$B$4:$F$7,5,FALSE)</f>
        <v>V-SA</v>
      </c>
      <c r="Z591" s="6" t="str">
        <f>IF(SUMIFS(U:U,Q:Q,Q591,Y:Y,Y591)&lt;=0,VLOOKUP(R591,'In-NonTI'!$B$4:$H$7,6,FALSE),VLOOKUP(R591,'In-NonTI'!$B$4:$H$7,7,FALSE))</f>
        <v>VIC-SA</v>
      </c>
    </row>
    <row r="592" spans="2:26">
      <c r="B592" s="1">
        <v>46261.684027777781</v>
      </c>
      <c r="C592">
        <v>197</v>
      </c>
      <c r="D592" t="s">
        <v>58</v>
      </c>
      <c r="E592">
        <v>-50.01</v>
      </c>
      <c r="G592" s="1">
        <v>46261.513888888891</v>
      </c>
      <c r="H592">
        <v>148</v>
      </c>
      <c r="I592" t="s">
        <v>57</v>
      </c>
      <c r="J592">
        <v>5.78</v>
      </c>
      <c r="K592">
        <v>150</v>
      </c>
      <c r="L592">
        <v>21.37</v>
      </c>
      <c r="M592" s="183">
        <f t="shared" si="18"/>
        <v>1.7808333333333335</v>
      </c>
      <c r="O592">
        <v>11658</v>
      </c>
      <c r="P592" s="5">
        <v>46261</v>
      </c>
      <c r="Q592">
        <v>148</v>
      </c>
      <c r="R592" t="s">
        <v>57</v>
      </c>
      <c r="S592">
        <v>6.0993999999999996E-3</v>
      </c>
      <c r="T592">
        <v>0.36379319999999998</v>
      </c>
      <c r="U592" s="183">
        <f t="shared" si="19"/>
        <v>-0.35769380000000001</v>
      </c>
      <c r="V592" s="6" t="str">
        <f>VLOOKUP(R592,'In-NonTI'!B:C,2,FALSE)</f>
        <v>NSW1</v>
      </c>
      <c r="W592" s="177">
        <f>IF(U592=0,0,U592-(VLOOKUP(R592,'In-NonTI'!$J$4:$K$7,2,FALSE)*M592))</f>
        <v>-1.1590688</v>
      </c>
      <c r="X592" s="178">
        <f>IF(U592=0,0,-U592-((1-VLOOKUP(R592,'In-NonTI'!$J$4:$K$7,2,FALSE))*M592))</f>
        <v>-0.62176453333333348</v>
      </c>
      <c r="Y592" s="6" t="str">
        <f>VLOOKUP(R592,'In-NonTI'!$B$4:$F$7,5,FALSE)</f>
        <v>NSW1-SA1</v>
      </c>
      <c r="Z592" s="6" t="str">
        <f>IF(SUMIFS(U:U,Q:Q,Q592,Y:Y,Y592)&lt;=0,VLOOKUP(R592,'In-NonTI'!$B$4:$H$7,6,FALSE),VLOOKUP(R592,'In-NonTI'!$B$4:$H$7,7,FALSE))</f>
        <v>NSW-SA</v>
      </c>
    </row>
    <row r="593" spans="2:26">
      <c r="B593" s="1">
        <v>46261.684027777781</v>
      </c>
      <c r="C593">
        <v>197</v>
      </c>
      <c r="D593" t="s">
        <v>52</v>
      </c>
      <c r="E593">
        <v>311.24</v>
      </c>
      <c r="G593" s="1">
        <v>46261.513888888891</v>
      </c>
      <c r="H593">
        <v>148</v>
      </c>
      <c r="I593" t="s">
        <v>60</v>
      </c>
      <c r="J593">
        <v>-123.27</v>
      </c>
      <c r="K593">
        <v>-405.98</v>
      </c>
      <c r="L593">
        <v>21.45</v>
      </c>
      <c r="M593" s="183">
        <f t="shared" si="18"/>
        <v>1.7874999999999999</v>
      </c>
      <c r="O593">
        <v>11658</v>
      </c>
      <c r="P593" s="5">
        <v>46261</v>
      </c>
      <c r="Q593">
        <v>148</v>
      </c>
      <c r="R593" t="s">
        <v>60</v>
      </c>
      <c r="S593">
        <v>31.908366699999998</v>
      </c>
      <c r="T593">
        <v>11.8029124</v>
      </c>
      <c r="U593" s="183">
        <f t="shared" si="19"/>
        <v>20.105454299999998</v>
      </c>
      <c r="V593" s="6" t="str">
        <f>VLOOKUP(R593,'In-NonTI'!B:C,2,FALSE)</f>
        <v>VIC1</v>
      </c>
      <c r="W593" s="177">
        <f>IF(U593=0,0,U593-(VLOOKUP(R593,'In-NonTI'!$J$4:$K$7,2,FALSE)*M593))</f>
        <v>19.0329543</v>
      </c>
      <c r="X593" s="178">
        <f>IF(U593=0,0,-U593-((1-VLOOKUP(R593,'In-NonTI'!$J$4:$K$7,2,FALSE))*M593))</f>
        <v>-20.820454299999998</v>
      </c>
      <c r="Y593" s="6" t="str">
        <f>VLOOKUP(R593,'In-NonTI'!$B$4:$F$7,5,FALSE)</f>
        <v>VIC1-NSW1</v>
      </c>
      <c r="Z593" s="6" t="str">
        <f>IF(SUMIFS(U:U,Q:Q,Q593,Y:Y,Y593)&lt;=0,VLOOKUP(R593,'In-NonTI'!$B$4:$H$7,6,FALSE),VLOOKUP(R593,'In-NonTI'!$B$4:$H$7,7,FALSE))</f>
        <v>NSW-VIC</v>
      </c>
    </row>
    <row r="594" spans="2:26">
      <c r="B594" s="1">
        <v>46261.684027777781</v>
      </c>
      <c r="C594">
        <v>197</v>
      </c>
      <c r="D594" t="s">
        <v>51</v>
      </c>
      <c r="E594">
        <v>5.08</v>
      </c>
      <c r="G594" s="1">
        <v>46261.513888888891</v>
      </c>
      <c r="H594">
        <v>148</v>
      </c>
      <c r="I594" t="s">
        <v>54</v>
      </c>
      <c r="J594">
        <v>-312.62</v>
      </c>
      <c r="K594">
        <v>291.95</v>
      </c>
      <c r="L594">
        <v>25.94</v>
      </c>
      <c r="M594" s="183">
        <f t="shared" si="18"/>
        <v>2.1616666666666666</v>
      </c>
      <c r="O594">
        <v>11658</v>
      </c>
      <c r="P594" s="5">
        <v>46261</v>
      </c>
      <c r="Q594">
        <v>148</v>
      </c>
      <c r="R594" t="s">
        <v>54</v>
      </c>
      <c r="S594">
        <v>0.7331683</v>
      </c>
      <c r="T594">
        <v>20.7378915</v>
      </c>
      <c r="U594" s="183">
        <f t="shared" si="19"/>
        <v>-20.004723200000001</v>
      </c>
      <c r="V594" s="6" t="str">
        <f>VLOOKUP(R594,'In-NonTI'!B:C,2,FALSE)</f>
        <v>VIC1</v>
      </c>
      <c r="W594" s="177">
        <f>IF(U594=0,0,U594-(VLOOKUP(R594,'In-NonTI'!$J$4:$K$7,2,FALSE)*M594))</f>
        <v>-21.020706533333335</v>
      </c>
      <c r="X594" s="178">
        <f>IF(U594=0,0,-U594-((1-VLOOKUP(R594,'In-NonTI'!$J$4:$K$7,2,FALSE))*M594))</f>
        <v>18.859039866666667</v>
      </c>
      <c r="Y594" s="6" t="str">
        <f>VLOOKUP(R594,'In-NonTI'!$B$4:$F$7,5,FALSE)</f>
        <v>V-SA</v>
      </c>
      <c r="Z594" s="6" t="str">
        <f>IF(SUMIFS(U:U,Q:Q,Q594,Y:Y,Y594)&lt;=0,VLOOKUP(R594,'In-NonTI'!$B$4:$H$7,6,FALSE),VLOOKUP(R594,'In-NonTI'!$B$4:$H$7,7,FALSE))</f>
        <v>VIC-SA</v>
      </c>
    </row>
    <row r="595" spans="2:26">
      <c r="B595" s="1">
        <v>46261.6875</v>
      </c>
      <c r="C595">
        <v>198</v>
      </c>
      <c r="D595" t="s">
        <v>58</v>
      </c>
      <c r="E595">
        <v>-50.01</v>
      </c>
      <c r="G595" s="1">
        <v>46261.513888888891</v>
      </c>
      <c r="H595">
        <v>148</v>
      </c>
      <c r="I595" t="s">
        <v>50</v>
      </c>
      <c r="J595">
        <v>0</v>
      </c>
      <c r="K595">
        <v>80</v>
      </c>
      <c r="L595">
        <v>7.61</v>
      </c>
      <c r="M595" s="183">
        <f t="shared" si="18"/>
        <v>0.63416666666666666</v>
      </c>
      <c r="O595">
        <v>11658</v>
      </c>
      <c r="P595" s="5">
        <v>46261</v>
      </c>
      <c r="Q595">
        <v>148</v>
      </c>
      <c r="R595" t="s">
        <v>50</v>
      </c>
      <c r="S595">
        <v>0</v>
      </c>
      <c r="T595">
        <v>0.16496449999999999</v>
      </c>
      <c r="U595" s="183">
        <f t="shared" si="19"/>
        <v>-0.16496449999999999</v>
      </c>
      <c r="V595" s="6" t="str">
        <f>VLOOKUP(R595,'In-NonTI'!B:C,2,FALSE)</f>
        <v>VIC1</v>
      </c>
      <c r="W595" s="177">
        <f>IF(U595=0,0,U595-(VLOOKUP(R595,'In-NonTI'!$J$4:$K$7,2,FALSE)*M595))</f>
        <v>-0.72937283333333325</v>
      </c>
      <c r="X595" s="178">
        <f>IF(U595=0,0,-U595-((1-VLOOKUP(R595,'In-NonTI'!$J$4:$K$7,2,FALSE))*M595))</f>
        <v>9.5206166666666661E-2</v>
      </c>
      <c r="Y595" s="6" t="str">
        <f>VLOOKUP(R595,'In-NonTI'!$B$4:$F$7,5,FALSE)</f>
        <v>V-SA</v>
      </c>
      <c r="Z595" s="6" t="str">
        <f>IF(SUMIFS(U:U,Q:Q,Q595,Y:Y,Y595)&lt;=0,VLOOKUP(R595,'In-NonTI'!$B$4:$H$7,6,FALSE),VLOOKUP(R595,'In-NonTI'!$B$4:$H$7,7,FALSE))</f>
        <v>VIC-SA</v>
      </c>
    </row>
    <row r="596" spans="2:26">
      <c r="B596" s="1">
        <v>46261.6875</v>
      </c>
      <c r="C596">
        <v>198</v>
      </c>
      <c r="D596" t="s">
        <v>52</v>
      </c>
      <c r="E596">
        <v>83.4</v>
      </c>
      <c r="G596" s="1">
        <v>46261.517361111109</v>
      </c>
      <c r="H596">
        <v>149</v>
      </c>
      <c r="I596" t="s">
        <v>57</v>
      </c>
      <c r="J596">
        <v>5.13</v>
      </c>
      <c r="K596">
        <v>150</v>
      </c>
      <c r="L596">
        <v>21.17</v>
      </c>
      <c r="M596" s="183">
        <f t="shared" si="18"/>
        <v>1.7641666666666669</v>
      </c>
      <c r="O596">
        <v>11658</v>
      </c>
      <c r="P596" s="5">
        <v>46261</v>
      </c>
      <c r="Q596">
        <v>149</v>
      </c>
      <c r="R596" t="s">
        <v>57</v>
      </c>
      <c r="S596">
        <v>0</v>
      </c>
      <c r="T596">
        <v>2.4556423999999999</v>
      </c>
      <c r="U596" s="183">
        <f t="shared" si="19"/>
        <v>-2.4556423999999999</v>
      </c>
      <c r="V596" s="6" t="str">
        <f>VLOOKUP(R596,'In-NonTI'!B:C,2,FALSE)</f>
        <v>NSW1</v>
      </c>
      <c r="W596" s="177">
        <f>IF(U596=0,0,U596-(VLOOKUP(R596,'In-NonTI'!$J$4:$K$7,2,FALSE)*M596))</f>
        <v>-3.2495174000000002</v>
      </c>
      <c r="X596" s="178">
        <f>IF(U596=0,0,-U596-((1-VLOOKUP(R596,'In-NonTI'!$J$4:$K$7,2,FALSE))*M596))</f>
        <v>1.4853507333333331</v>
      </c>
      <c r="Y596" s="6" t="str">
        <f>VLOOKUP(R596,'In-NonTI'!$B$4:$F$7,5,FALSE)</f>
        <v>NSW1-SA1</v>
      </c>
      <c r="Z596" s="6" t="str">
        <f>IF(SUMIFS(U:U,Q:Q,Q596,Y:Y,Y596)&lt;=0,VLOOKUP(R596,'In-NonTI'!$B$4:$H$7,6,FALSE),VLOOKUP(R596,'In-NonTI'!$B$4:$H$7,7,FALSE))</f>
        <v>NSW-SA</v>
      </c>
    </row>
    <row r="597" spans="2:26">
      <c r="B597" s="1">
        <v>46261.6875</v>
      </c>
      <c r="C597">
        <v>198</v>
      </c>
      <c r="D597" t="s">
        <v>51</v>
      </c>
      <c r="E597">
        <v>5.08</v>
      </c>
      <c r="G597" s="1">
        <v>46261.517361111109</v>
      </c>
      <c r="H597">
        <v>149</v>
      </c>
      <c r="I597" t="s">
        <v>60</v>
      </c>
      <c r="J597">
        <v>-81.48</v>
      </c>
      <c r="K597">
        <v>-86.53</v>
      </c>
      <c r="L597">
        <v>2.36</v>
      </c>
      <c r="M597" s="183">
        <f t="shared" si="18"/>
        <v>0.19666666666666666</v>
      </c>
      <c r="O597">
        <v>11658</v>
      </c>
      <c r="P597" s="5">
        <v>46261</v>
      </c>
      <c r="Q597">
        <v>149</v>
      </c>
      <c r="R597" t="s">
        <v>60</v>
      </c>
      <c r="S597">
        <v>29.158159099999999</v>
      </c>
      <c r="T597">
        <v>14.115313</v>
      </c>
      <c r="U597" s="183">
        <f t="shared" si="19"/>
        <v>15.042846099999998</v>
      </c>
      <c r="V597" s="6" t="str">
        <f>VLOOKUP(R597,'In-NonTI'!B:C,2,FALSE)</f>
        <v>VIC1</v>
      </c>
      <c r="W597" s="177">
        <f>IF(U597=0,0,U597-(VLOOKUP(R597,'In-NonTI'!$J$4:$K$7,2,FALSE)*M597))</f>
        <v>14.924846099999998</v>
      </c>
      <c r="X597" s="178">
        <f>IF(U597=0,0,-U597-((1-VLOOKUP(R597,'In-NonTI'!$J$4:$K$7,2,FALSE))*M597))</f>
        <v>-15.121512766666665</v>
      </c>
      <c r="Y597" s="6" t="str">
        <f>VLOOKUP(R597,'In-NonTI'!$B$4:$F$7,5,FALSE)</f>
        <v>VIC1-NSW1</v>
      </c>
      <c r="Z597" s="6" t="str">
        <f>IF(SUMIFS(U:U,Q:Q,Q597,Y:Y,Y597)&lt;=0,VLOOKUP(R597,'In-NonTI'!$B$4:$H$7,6,FALSE),VLOOKUP(R597,'In-NonTI'!$B$4:$H$7,7,FALSE))</f>
        <v>NSW-VIC</v>
      </c>
    </row>
    <row r="598" spans="2:26">
      <c r="B598" s="1">
        <v>46261.690972222219</v>
      </c>
      <c r="C598">
        <v>199</v>
      </c>
      <c r="D598" t="s">
        <v>58</v>
      </c>
      <c r="E598">
        <v>-50.71</v>
      </c>
      <c r="G598" s="1">
        <v>46261.517361111109</v>
      </c>
      <c r="H598">
        <v>149</v>
      </c>
      <c r="I598" t="s">
        <v>54</v>
      </c>
      <c r="J598">
        <v>-315.95999999999998</v>
      </c>
      <c r="K598">
        <v>293.3</v>
      </c>
      <c r="L598">
        <v>26.29</v>
      </c>
      <c r="M598" s="183">
        <f t="shared" si="18"/>
        <v>2.1908333333333334</v>
      </c>
      <c r="O598">
        <v>11658</v>
      </c>
      <c r="P598" s="5">
        <v>46261</v>
      </c>
      <c r="Q598">
        <v>149</v>
      </c>
      <c r="R598" t="s">
        <v>54</v>
      </c>
      <c r="S598">
        <v>3.7876723999999999</v>
      </c>
      <c r="T598">
        <v>12.190752700000001</v>
      </c>
      <c r="U598" s="183">
        <f t="shared" si="19"/>
        <v>-8.4030803000000009</v>
      </c>
      <c r="V598" s="6" t="str">
        <f>VLOOKUP(R598,'In-NonTI'!B:C,2,FALSE)</f>
        <v>VIC1</v>
      </c>
      <c r="W598" s="177">
        <f>IF(U598=0,0,U598-(VLOOKUP(R598,'In-NonTI'!$J$4:$K$7,2,FALSE)*M598))</f>
        <v>-9.4327719666666674</v>
      </c>
      <c r="X598" s="178">
        <f>IF(U598=0,0,-U598-((1-VLOOKUP(R598,'In-NonTI'!$J$4:$K$7,2,FALSE))*M598))</f>
        <v>7.2419386333333344</v>
      </c>
      <c r="Y598" s="6" t="str">
        <f>VLOOKUP(R598,'In-NonTI'!$B$4:$F$7,5,FALSE)</f>
        <v>V-SA</v>
      </c>
      <c r="Z598" s="6" t="str">
        <f>IF(SUMIFS(U:U,Q:Q,Q598,Y:Y,Y598)&lt;=0,VLOOKUP(R598,'In-NonTI'!$B$4:$H$7,6,FALSE),VLOOKUP(R598,'In-NonTI'!$B$4:$H$7,7,FALSE))</f>
        <v>VIC-SA</v>
      </c>
    </row>
    <row r="599" spans="2:26">
      <c r="B599" s="1">
        <v>46261.690972222219</v>
      </c>
      <c r="C599">
        <v>199</v>
      </c>
      <c r="D599" t="s">
        <v>52</v>
      </c>
      <c r="E599">
        <v>83.92</v>
      </c>
      <c r="G599" s="1">
        <v>46261.517361111109</v>
      </c>
      <c r="H599">
        <v>149</v>
      </c>
      <c r="I599" t="s">
        <v>50</v>
      </c>
      <c r="J599">
        <v>0.6</v>
      </c>
      <c r="K599">
        <v>80.599999999999994</v>
      </c>
      <c r="L599">
        <v>7.73</v>
      </c>
      <c r="M599" s="183">
        <f t="shared" si="18"/>
        <v>0.64416666666666667</v>
      </c>
      <c r="O599">
        <v>11658</v>
      </c>
      <c r="P599" s="5">
        <v>46261</v>
      </c>
      <c r="Q599">
        <v>149</v>
      </c>
      <c r="R599" t="s">
        <v>50</v>
      </c>
      <c r="S599">
        <v>0</v>
      </c>
      <c r="T599">
        <v>0.15526909999999999</v>
      </c>
      <c r="U599" s="183">
        <f t="shared" si="19"/>
        <v>-0.15526909999999999</v>
      </c>
      <c r="V599" s="6" t="str">
        <f>VLOOKUP(R599,'In-NonTI'!B:C,2,FALSE)</f>
        <v>VIC1</v>
      </c>
      <c r="W599" s="177">
        <f>IF(U599=0,0,U599-(VLOOKUP(R599,'In-NonTI'!$J$4:$K$7,2,FALSE)*M599))</f>
        <v>-0.72857743333333325</v>
      </c>
      <c r="X599" s="178">
        <f>IF(U599=0,0,-U599-((1-VLOOKUP(R599,'In-NonTI'!$J$4:$K$7,2,FALSE))*M599))</f>
        <v>8.4410766666666665E-2</v>
      </c>
      <c r="Y599" s="6" t="str">
        <f>VLOOKUP(R599,'In-NonTI'!$B$4:$F$7,5,FALSE)</f>
        <v>V-SA</v>
      </c>
      <c r="Z599" s="6" t="str">
        <f>IF(SUMIFS(U:U,Q:Q,Q599,Y:Y,Y599)&lt;=0,VLOOKUP(R599,'In-NonTI'!$B$4:$H$7,6,FALSE),VLOOKUP(R599,'In-NonTI'!$B$4:$H$7,7,FALSE))</f>
        <v>VIC-SA</v>
      </c>
    </row>
    <row r="600" spans="2:26">
      <c r="B600" s="1">
        <v>46261.690972222219</v>
      </c>
      <c r="C600">
        <v>199</v>
      </c>
      <c r="D600" t="s">
        <v>51</v>
      </c>
      <c r="E600">
        <v>5.67</v>
      </c>
      <c r="G600" s="1">
        <v>46261.520833333336</v>
      </c>
      <c r="H600">
        <v>150</v>
      </c>
      <c r="I600" t="s">
        <v>57</v>
      </c>
      <c r="J600">
        <v>46.49</v>
      </c>
      <c r="K600">
        <v>150</v>
      </c>
      <c r="L600">
        <v>20.87</v>
      </c>
      <c r="M600" s="183">
        <f t="shared" si="18"/>
        <v>1.7391666666666667</v>
      </c>
      <c r="O600">
        <v>11658</v>
      </c>
      <c r="P600" s="5">
        <v>46261</v>
      </c>
      <c r="Q600">
        <v>150</v>
      </c>
      <c r="R600" t="s">
        <v>57</v>
      </c>
      <c r="S600">
        <v>0</v>
      </c>
      <c r="T600">
        <v>4.7491098000000003</v>
      </c>
      <c r="U600" s="183">
        <f t="shared" si="19"/>
        <v>-4.7491098000000003</v>
      </c>
      <c r="V600" s="6" t="str">
        <f>VLOOKUP(R600,'In-NonTI'!B:C,2,FALSE)</f>
        <v>NSW1</v>
      </c>
      <c r="W600" s="177">
        <f>IF(U600=0,0,U600-(VLOOKUP(R600,'In-NonTI'!$J$4:$K$7,2,FALSE)*M600))</f>
        <v>-5.5317348000000006</v>
      </c>
      <c r="X600" s="178">
        <f>IF(U600=0,0,-U600-((1-VLOOKUP(R600,'In-NonTI'!$J$4:$K$7,2,FALSE))*M600))</f>
        <v>3.7925681333333334</v>
      </c>
      <c r="Y600" s="6" t="str">
        <f>VLOOKUP(R600,'In-NonTI'!$B$4:$F$7,5,FALSE)</f>
        <v>NSW1-SA1</v>
      </c>
      <c r="Z600" s="6" t="str">
        <f>IF(SUMIFS(U:U,Q:Q,Q600,Y:Y,Y600)&lt;=0,VLOOKUP(R600,'In-NonTI'!$B$4:$H$7,6,FALSE),VLOOKUP(R600,'In-NonTI'!$B$4:$H$7,7,FALSE))</f>
        <v>NSW-SA</v>
      </c>
    </row>
    <row r="601" spans="2:26">
      <c r="B601" s="1">
        <v>46261.694444444445</v>
      </c>
      <c r="C601">
        <v>200</v>
      </c>
      <c r="D601" t="s">
        <v>58</v>
      </c>
      <c r="E601">
        <v>-50.01</v>
      </c>
      <c r="G601" s="1">
        <v>46261.520833333336</v>
      </c>
      <c r="H601">
        <v>150</v>
      </c>
      <c r="I601" t="s">
        <v>60</v>
      </c>
      <c r="J601">
        <v>-32.159999999999997</v>
      </c>
      <c r="K601">
        <v>189.08</v>
      </c>
      <c r="L601">
        <v>-0.92</v>
      </c>
      <c r="M601" s="183">
        <f t="shared" si="18"/>
        <v>-7.6666666666666675E-2</v>
      </c>
      <c r="O601">
        <v>11658</v>
      </c>
      <c r="P601" s="5">
        <v>46261</v>
      </c>
      <c r="Q601">
        <v>150</v>
      </c>
      <c r="R601" t="s">
        <v>60</v>
      </c>
      <c r="S601">
        <v>32.093892599999997</v>
      </c>
      <c r="T601">
        <v>11.1142558</v>
      </c>
      <c r="U601" s="183">
        <f t="shared" si="19"/>
        <v>20.979636799999994</v>
      </c>
      <c r="V601" s="6" t="str">
        <f>VLOOKUP(R601,'In-NonTI'!B:C,2,FALSE)</f>
        <v>VIC1</v>
      </c>
      <c r="W601" s="177">
        <f>IF(U601=0,0,U601-(VLOOKUP(R601,'In-NonTI'!$J$4:$K$7,2,FALSE)*M601))</f>
        <v>21.025636799999994</v>
      </c>
      <c r="X601" s="178">
        <f>IF(U601=0,0,-U601-((1-VLOOKUP(R601,'In-NonTI'!$J$4:$K$7,2,FALSE))*M601))</f>
        <v>-20.948970133333329</v>
      </c>
      <c r="Y601" s="6" t="str">
        <f>VLOOKUP(R601,'In-NonTI'!$B$4:$F$7,5,FALSE)</f>
        <v>VIC1-NSW1</v>
      </c>
      <c r="Z601" s="6" t="str">
        <f>IF(SUMIFS(U:U,Q:Q,Q601,Y:Y,Y601)&lt;=0,VLOOKUP(R601,'In-NonTI'!$B$4:$H$7,6,FALSE),VLOOKUP(R601,'In-NonTI'!$B$4:$H$7,7,FALSE))</f>
        <v>NSW-VIC</v>
      </c>
    </row>
    <row r="602" spans="2:26">
      <c r="B602" s="1">
        <v>46261.694444444445</v>
      </c>
      <c r="C602">
        <v>200</v>
      </c>
      <c r="D602" t="s">
        <v>52</v>
      </c>
      <c r="E602">
        <v>79.44</v>
      </c>
      <c r="G602" s="1">
        <v>46261.520833333336</v>
      </c>
      <c r="H602">
        <v>150</v>
      </c>
      <c r="I602" t="s">
        <v>54</v>
      </c>
      <c r="J602">
        <v>-204.34</v>
      </c>
      <c r="K602">
        <v>230.02</v>
      </c>
      <c r="L602">
        <v>18.95</v>
      </c>
      <c r="M602" s="183">
        <f t="shared" si="18"/>
        <v>1.5791666666666666</v>
      </c>
      <c r="O602">
        <v>11658</v>
      </c>
      <c r="P602" s="5">
        <v>46261</v>
      </c>
      <c r="Q602">
        <v>150</v>
      </c>
      <c r="R602" t="s">
        <v>54</v>
      </c>
      <c r="S602">
        <v>2.8963013000000002</v>
      </c>
      <c r="T602">
        <v>14.962752399999999</v>
      </c>
      <c r="U602" s="183">
        <f t="shared" si="19"/>
        <v>-12.066451099999998</v>
      </c>
      <c r="V602" s="6" t="str">
        <f>VLOOKUP(R602,'In-NonTI'!B:C,2,FALSE)</f>
        <v>VIC1</v>
      </c>
      <c r="W602" s="177">
        <f>IF(U602=0,0,U602-(VLOOKUP(R602,'In-NonTI'!$J$4:$K$7,2,FALSE)*M602))</f>
        <v>-12.808659433333332</v>
      </c>
      <c r="X602" s="178">
        <f>IF(U602=0,0,-U602-((1-VLOOKUP(R602,'In-NonTI'!$J$4:$K$7,2,FALSE))*M602))</f>
        <v>11.229492766666665</v>
      </c>
      <c r="Y602" s="6" t="str">
        <f>VLOOKUP(R602,'In-NonTI'!$B$4:$F$7,5,FALSE)</f>
        <v>V-SA</v>
      </c>
      <c r="Z602" s="6" t="str">
        <f>IF(SUMIFS(U:U,Q:Q,Q602,Y:Y,Y602)&lt;=0,VLOOKUP(R602,'In-NonTI'!$B$4:$H$7,6,FALSE),VLOOKUP(R602,'In-NonTI'!$B$4:$H$7,7,FALSE))</f>
        <v>VIC-SA</v>
      </c>
    </row>
    <row r="603" spans="2:26">
      <c r="B603" s="1">
        <v>46261.694444444445</v>
      </c>
      <c r="C603">
        <v>200</v>
      </c>
      <c r="D603" t="s">
        <v>51</v>
      </c>
      <c r="E603">
        <v>5.08</v>
      </c>
      <c r="G603" s="1">
        <v>46261.520833333336</v>
      </c>
      <c r="H603">
        <v>150</v>
      </c>
      <c r="I603" t="s">
        <v>50</v>
      </c>
      <c r="J603">
        <v>0.3</v>
      </c>
      <c r="K603">
        <v>80.3</v>
      </c>
      <c r="L603">
        <v>7.67</v>
      </c>
      <c r="M603" s="183">
        <f t="shared" si="18"/>
        <v>0.63916666666666666</v>
      </c>
      <c r="O603">
        <v>11658</v>
      </c>
      <c r="P603" s="5">
        <v>46261</v>
      </c>
      <c r="Q603">
        <v>150</v>
      </c>
      <c r="R603" t="s">
        <v>50</v>
      </c>
      <c r="S603">
        <v>0</v>
      </c>
      <c r="T603">
        <v>0.14875559999999999</v>
      </c>
      <c r="U603" s="183">
        <f t="shared" si="19"/>
        <v>-0.14875559999999999</v>
      </c>
      <c r="V603" s="6" t="str">
        <f>VLOOKUP(R603,'In-NonTI'!B:C,2,FALSE)</f>
        <v>VIC1</v>
      </c>
      <c r="W603" s="177">
        <f>IF(U603=0,0,U603-(VLOOKUP(R603,'In-NonTI'!$J$4:$K$7,2,FALSE)*M603))</f>
        <v>-0.71761393333333334</v>
      </c>
      <c r="X603" s="178">
        <f>IF(U603=0,0,-U603-((1-VLOOKUP(R603,'In-NonTI'!$J$4:$K$7,2,FALSE))*M603))</f>
        <v>7.8447266666666668E-2</v>
      </c>
      <c r="Y603" s="6" t="str">
        <f>VLOOKUP(R603,'In-NonTI'!$B$4:$F$7,5,FALSE)</f>
        <v>V-SA</v>
      </c>
      <c r="Z603" s="6" t="str">
        <f>IF(SUMIFS(U:U,Q:Q,Q603,Y:Y,Y603)&lt;=0,VLOOKUP(R603,'In-NonTI'!$B$4:$H$7,6,FALSE),VLOOKUP(R603,'In-NonTI'!$B$4:$H$7,7,FALSE))</f>
        <v>VIC-SA</v>
      </c>
    </row>
    <row r="604" spans="2:26">
      <c r="B604" s="1">
        <v>46261.697916666664</v>
      </c>
      <c r="C604">
        <v>201</v>
      </c>
      <c r="D604" t="s">
        <v>58</v>
      </c>
      <c r="E604">
        <v>-53</v>
      </c>
      <c r="G604" s="1">
        <v>46261.524305555555</v>
      </c>
      <c r="H604">
        <v>151</v>
      </c>
      <c r="I604" t="s">
        <v>57</v>
      </c>
      <c r="J604">
        <v>65.81</v>
      </c>
      <c r="K604">
        <v>127.64</v>
      </c>
      <c r="L604">
        <v>17.14</v>
      </c>
      <c r="M604" s="183">
        <f t="shared" si="18"/>
        <v>1.4283333333333335</v>
      </c>
      <c r="O604">
        <v>11658</v>
      </c>
      <c r="P604" s="5">
        <v>46261</v>
      </c>
      <c r="Q604">
        <v>151</v>
      </c>
      <c r="R604" t="s">
        <v>57</v>
      </c>
      <c r="S604">
        <v>0</v>
      </c>
      <c r="T604">
        <v>5.0392286000000004</v>
      </c>
      <c r="U604" s="183">
        <f t="shared" si="19"/>
        <v>-5.0392286000000004</v>
      </c>
      <c r="V604" s="6" t="str">
        <f>VLOOKUP(R604,'In-NonTI'!B:C,2,FALSE)</f>
        <v>NSW1</v>
      </c>
      <c r="W604" s="177">
        <f>IF(U604=0,0,U604-(VLOOKUP(R604,'In-NonTI'!$J$4:$K$7,2,FALSE)*M604))</f>
        <v>-5.6819786000000008</v>
      </c>
      <c r="X604" s="178">
        <f>IF(U604=0,0,-U604-((1-VLOOKUP(R604,'In-NonTI'!$J$4:$K$7,2,FALSE))*M604))</f>
        <v>4.2536452666666671</v>
      </c>
      <c r="Y604" s="6" t="str">
        <f>VLOOKUP(R604,'In-NonTI'!$B$4:$F$7,5,FALSE)</f>
        <v>NSW1-SA1</v>
      </c>
      <c r="Z604" s="6" t="str">
        <f>IF(SUMIFS(U:U,Q:Q,Q604,Y:Y,Y604)&lt;=0,VLOOKUP(R604,'In-NonTI'!$B$4:$H$7,6,FALSE),VLOOKUP(R604,'In-NonTI'!$B$4:$H$7,7,FALSE))</f>
        <v>NSW-SA</v>
      </c>
    </row>
    <row r="605" spans="2:26">
      <c r="B605" s="1">
        <v>46261.697916666664</v>
      </c>
      <c r="C605">
        <v>201</v>
      </c>
      <c r="D605" t="s">
        <v>52</v>
      </c>
      <c r="E605">
        <v>70.010000000000005</v>
      </c>
      <c r="G605" s="1">
        <v>46261.524305555555</v>
      </c>
      <c r="H605">
        <v>151</v>
      </c>
      <c r="I605" t="s">
        <v>60</v>
      </c>
      <c r="J605">
        <v>-407.8</v>
      </c>
      <c r="K605">
        <v>-488.17</v>
      </c>
      <c r="L605">
        <v>28.28</v>
      </c>
      <c r="M605" s="183">
        <f t="shared" si="18"/>
        <v>2.3566666666666669</v>
      </c>
      <c r="O605">
        <v>11658</v>
      </c>
      <c r="P605" s="5">
        <v>46261</v>
      </c>
      <c r="Q605">
        <v>151</v>
      </c>
      <c r="R605" t="s">
        <v>60</v>
      </c>
      <c r="S605">
        <v>29.6989695</v>
      </c>
      <c r="T605">
        <v>12.6524328</v>
      </c>
      <c r="U605" s="183">
        <f t="shared" si="19"/>
        <v>17.046536700000001</v>
      </c>
      <c r="V605" s="6" t="str">
        <f>VLOOKUP(R605,'In-NonTI'!B:C,2,FALSE)</f>
        <v>VIC1</v>
      </c>
      <c r="W605" s="177">
        <f>IF(U605=0,0,U605-(VLOOKUP(R605,'In-NonTI'!$J$4:$K$7,2,FALSE)*M605))</f>
        <v>15.632536700000001</v>
      </c>
      <c r="X605" s="178">
        <f>IF(U605=0,0,-U605-((1-VLOOKUP(R605,'In-NonTI'!$J$4:$K$7,2,FALSE))*M605))</f>
        <v>-17.989203366666668</v>
      </c>
      <c r="Y605" s="6" t="str">
        <f>VLOOKUP(R605,'In-NonTI'!$B$4:$F$7,5,FALSE)</f>
        <v>VIC1-NSW1</v>
      </c>
      <c r="Z605" s="6" t="str">
        <f>IF(SUMIFS(U:U,Q:Q,Q605,Y:Y,Y605)&lt;=0,VLOOKUP(R605,'In-NonTI'!$B$4:$H$7,6,FALSE),VLOOKUP(R605,'In-NonTI'!$B$4:$H$7,7,FALSE))</f>
        <v>NSW-VIC</v>
      </c>
    </row>
    <row r="606" spans="2:26">
      <c r="B606" s="1">
        <v>46261.697916666664</v>
      </c>
      <c r="C606">
        <v>201</v>
      </c>
      <c r="D606" t="s">
        <v>51</v>
      </c>
      <c r="E606">
        <v>5.67</v>
      </c>
      <c r="G606" s="1">
        <v>46261.524305555555</v>
      </c>
      <c r="H606">
        <v>151</v>
      </c>
      <c r="I606" t="s">
        <v>54</v>
      </c>
      <c r="J606">
        <v>-228.9</v>
      </c>
      <c r="K606">
        <v>170.64</v>
      </c>
      <c r="L606">
        <v>12.79</v>
      </c>
      <c r="M606" s="183">
        <f t="shared" si="18"/>
        <v>1.0658333333333332</v>
      </c>
      <c r="O606">
        <v>11658</v>
      </c>
      <c r="P606" s="5">
        <v>46261</v>
      </c>
      <c r="Q606">
        <v>151</v>
      </c>
      <c r="R606" t="s">
        <v>54</v>
      </c>
      <c r="S606">
        <v>2.3494562000000001</v>
      </c>
      <c r="T606">
        <v>17.922913099999999</v>
      </c>
      <c r="U606" s="183">
        <f t="shared" si="19"/>
        <v>-15.573456899999998</v>
      </c>
      <c r="V606" s="6" t="str">
        <f>VLOOKUP(R606,'In-NonTI'!B:C,2,FALSE)</f>
        <v>VIC1</v>
      </c>
      <c r="W606" s="177">
        <f>IF(U606=0,0,U606-(VLOOKUP(R606,'In-NonTI'!$J$4:$K$7,2,FALSE)*M606))</f>
        <v>-16.074398566666666</v>
      </c>
      <c r="X606" s="178">
        <f>IF(U606=0,0,-U606-((1-VLOOKUP(R606,'In-NonTI'!$J$4:$K$7,2,FALSE))*M606))</f>
        <v>15.008565233333332</v>
      </c>
      <c r="Y606" s="6" t="str">
        <f>VLOOKUP(R606,'In-NonTI'!$B$4:$F$7,5,FALSE)</f>
        <v>V-SA</v>
      </c>
      <c r="Z606" s="6" t="str">
        <f>IF(SUMIFS(U:U,Q:Q,Q606,Y:Y,Y606)&lt;=0,VLOOKUP(R606,'In-NonTI'!$B$4:$H$7,6,FALSE),VLOOKUP(R606,'In-NonTI'!$B$4:$H$7,7,FALSE))</f>
        <v>VIC-SA</v>
      </c>
    </row>
    <row r="607" spans="2:26">
      <c r="B607" s="1">
        <v>46261.701388888891</v>
      </c>
      <c r="C607">
        <v>202</v>
      </c>
      <c r="D607" t="s">
        <v>58</v>
      </c>
      <c r="E607">
        <v>-50.01</v>
      </c>
      <c r="G607" s="1">
        <v>46261.524305555555</v>
      </c>
      <c r="H607">
        <v>151</v>
      </c>
      <c r="I607" t="s">
        <v>50</v>
      </c>
      <c r="J607">
        <v>0.6</v>
      </c>
      <c r="K607">
        <v>80.599999999999994</v>
      </c>
      <c r="L607">
        <v>7.73</v>
      </c>
      <c r="M607" s="183">
        <f t="shared" si="18"/>
        <v>0.64416666666666667</v>
      </c>
      <c r="O607">
        <v>11658</v>
      </c>
      <c r="P607" s="5">
        <v>46261</v>
      </c>
      <c r="Q607">
        <v>151</v>
      </c>
      <c r="R607" t="s">
        <v>50</v>
      </c>
      <c r="S607">
        <v>3.0499999999999999E-4</v>
      </c>
      <c r="T607">
        <v>0.1032454</v>
      </c>
      <c r="U607" s="183">
        <f t="shared" si="19"/>
        <v>-0.1029404</v>
      </c>
      <c r="V607" s="6" t="str">
        <f>VLOOKUP(R607,'In-NonTI'!B:C,2,FALSE)</f>
        <v>VIC1</v>
      </c>
      <c r="W607" s="177">
        <f>IF(U607=0,0,U607-(VLOOKUP(R607,'In-NonTI'!$J$4:$K$7,2,FALSE)*M607))</f>
        <v>-0.67624873333333335</v>
      </c>
      <c r="X607" s="178">
        <f>IF(U607=0,0,-U607-((1-VLOOKUP(R607,'In-NonTI'!$J$4:$K$7,2,FALSE))*M607))</f>
        <v>3.2082066666666673E-2</v>
      </c>
      <c r="Y607" s="6" t="str">
        <f>VLOOKUP(R607,'In-NonTI'!$B$4:$F$7,5,FALSE)</f>
        <v>V-SA</v>
      </c>
      <c r="Z607" s="6" t="str">
        <f>IF(SUMIFS(U:U,Q:Q,Q607,Y:Y,Y607)&lt;=0,VLOOKUP(R607,'In-NonTI'!$B$4:$H$7,6,FALSE),VLOOKUP(R607,'In-NonTI'!$B$4:$H$7,7,FALSE))</f>
        <v>VIC-SA</v>
      </c>
    </row>
    <row r="608" spans="2:26">
      <c r="B608" s="1">
        <v>46261.701388888891</v>
      </c>
      <c r="C608">
        <v>202</v>
      </c>
      <c r="D608" t="s">
        <v>52</v>
      </c>
      <c r="E608">
        <v>70.010000000000005</v>
      </c>
      <c r="G608" s="1">
        <v>46261.527777777781</v>
      </c>
      <c r="H608">
        <v>152</v>
      </c>
      <c r="I608" t="s">
        <v>57</v>
      </c>
      <c r="J608">
        <v>41.61</v>
      </c>
      <c r="K608">
        <v>146.88999999999999</v>
      </c>
      <c r="L608">
        <v>20.32</v>
      </c>
      <c r="M608" s="183">
        <f t="shared" si="18"/>
        <v>1.6933333333333334</v>
      </c>
      <c r="O608">
        <v>11658</v>
      </c>
      <c r="P608" s="5">
        <v>46261</v>
      </c>
      <c r="Q608">
        <v>152</v>
      </c>
      <c r="R608" t="s">
        <v>57</v>
      </c>
      <c r="S608">
        <v>0</v>
      </c>
      <c r="T608">
        <v>6.8342197999999996</v>
      </c>
      <c r="U608" s="183">
        <f t="shared" si="19"/>
        <v>-6.8342197999999996</v>
      </c>
      <c r="V608" s="6" t="str">
        <f>VLOOKUP(R608,'In-NonTI'!B:C,2,FALSE)</f>
        <v>NSW1</v>
      </c>
      <c r="W608" s="177">
        <f>IF(U608=0,0,U608-(VLOOKUP(R608,'In-NonTI'!$J$4:$K$7,2,FALSE)*M608))</f>
        <v>-7.5962198000000001</v>
      </c>
      <c r="X608" s="178">
        <f>IF(U608=0,0,-U608-((1-VLOOKUP(R608,'In-NonTI'!$J$4:$K$7,2,FALSE))*M608))</f>
        <v>5.9028864666666658</v>
      </c>
      <c r="Y608" s="6" t="str">
        <f>VLOOKUP(R608,'In-NonTI'!$B$4:$F$7,5,FALSE)</f>
        <v>NSW1-SA1</v>
      </c>
      <c r="Z608" s="6" t="str">
        <f>IF(SUMIFS(U:U,Q:Q,Q608,Y:Y,Y608)&lt;=0,VLOOKUP(R608,'In-NonTI'!$B$4:$H$7,6,FALSE),VLOOKUP(R608,'In-NonTI'!$B$4:$H$7,7,FALSE))</f>
        <v>NSW-SA</v>
      </c>
    </row>
    <row r="609" spans="2:26">
      <c r="B609" s="1">
        <v>46261.701388888891</v>
      </c>
      <c r="C609">
        <v>202</v>
      </c>
      <c r="D609" t="s">
        <v>51</v>
      </c>
      <c r="E609">
        <v>5.08</v>
      </c>
      <c r="G609" s="1">
        <v>46261.527777777781</v>
      </c>
      <c r="H609">
        <v>152</v>
      </c>
      <c r="I609" t="s">
        <v>60</v>
      </c>
      <c r="J609">
        <v>-391.89</v>
      </c>
      <c r="K609">
        <v>-465.14</v>
      </c>
      <c r="L609">
        <v>26.11</v>
      </c>
      <c r="M609" s="183">
        <f t="shared" si="18"/>
        <v>2.1758333333333333</v>
      </c>
      <c r="O609">
        <v>11658</v>
      </c>
      <c r="P609" s="5">
        <v>46261</v>
      </c>
      <c r="Q609">
        <v>152</v>
      </c>
      <c r="R609" t="s">
        <v>60</v>
      </c>
      <c r="S609">
        <v>31.017617699999999</v>
      </c>
      <c r="T609">
        <v>12.9186637</v>
      </c>
      <c r="U609" s="183">
        <f t="shared" si="19"/>
        <v>18.098953999999999</v>
      </c>
      <c r="V609" s="6" t="str">
        <f>VLOOKUP(R609,'In-NonTI'!B:C,2,FALSE)</f>
        <v>VIC1</v>
      </c>
      <c r="W609" s="177">
        <f>IF(U609=0,0,U609-(VLOOKUP(R609,'In-NonTI'!$J$4:$K$7,2,FALSE)*M609))</f>
        <v>16.793454000000001</v>
      </c>
      <c r="X609" s="178">
        <f>IF(U609=0,0,-U609-((1-VLOOKUP(R609,'In-NonTI'!$J$4:$K$7,2,FALSE))*M609))</f>
        <v>-18.969287333333334</v>
      </c>
      <c r="Y609" s="6" t="str">
        <f>VLOOKUP(R609,'In-NonTI'!$B$4:$F$7,5,FALSE)</f>
        <v>VIC1-NSW1</v>
      </c>
      <c r="Z609" s="6" t="str">
        <f>IF(SUMIFS(U:U,Q:Q,Q609,Y:Y,Y609)&lt;=0,VLOOKUP(R609,'In-NonTI'!$B$4:$H$7,6,FALSE),VLOOKUP(R609,'In-NonTI'!$B$4:$H$7,7,FALSE))</f>
        <v>NSW-VIC</v>
      </c>
    </row>
    <row r="610" spans="2:26">
      <c r="B610" s="1">
        <v>46261.704861111109</v>
      </c>
      <c r="C610">
        <v>203</v>
      </c>
      <c r="D610" t="s">
        <v>58</v>
      </c>
      <c r="E610">
        <v>-98.97</v>
      </c>
      <c r="G610" s="1">
        <v>46261.527777777781</v>
      </c>
      <c r="H610">
        <v>152</v>
      </c>
      <c r="I610" t="s">
        <v>54</v>
      </c>
      <c r="J610">
        <v>-290.29000000000002</v>
      </c>
      <c r="K610">
        <v>190.17</v>
      </c>
      <c r="L610">
        <v>14.72</v>
      </c>
      <c r="M610" s="183">
        <f t="shared" si="18"/>
        <v>1.2266666666666668</v>
      </c>
      <c r="O610">
        <v>11658</v>
      </c>
      <c r="P610" s="5">
        <v>46261</v>
      </c>
      <c r="Q610">
        <v>152</v>
      </c>
      <c r="R610" t="s">
        <v>54</v>
      </c>
      <c r="S610">
        <v>2.4053426999999998</v>
      </c>
      <c r="T610">
        <v>18.334848600000001</v>
      </c>
      <c r="U610" s="183">
        <f t="shared" si="19"/>
        <v>-15.929505900000001</v>
      </c>
      <c r="V610" s="6" t="str">
        <f>VLOOKUP(R610,'In-NonTI'!B:C,2,FALSE)</f>
        <v>VIC1</v>
      </c>
      <c r="W610" s="177">
        <f>IF(U610=0,0,U610-(VLOOKUP(R610,'In-NonTI'!$J$4:$K$7,2,FALSE)*M610))</f>
        <v>-16.506039233333333</v>
      </c>
      <c r="X610" s="178">
        <f>IF(U610=0,0,-U610-((1-VLOOKUP(R610,'In-NonTI'!$J$4:$K$7,2,FALSE))*M610))</f>
        <v>15.279372566666668</v>
      </c>
      <c r="Y610" s="6" t="str">
        <f>VLOOKUP(R610,'In-NonTI'!$B$4:$F$7,5,FALSE)</f>
        <v>V-SA</v>
      </c>
      <c r="Z610" s="6" t="str">
        <f>IF(SUMIFS(U:U,Q:Q,Q610,Y:Y,Y610)&lt;=0,VLOOKUP(R610,'In-NonTI'!$B$4:$H$7,6,FALSE),VLOOKUP(R610,'In-NonTI'!$B$4:$H$7,7,FALSE))</f>
        <v>VIC-SA</v>
      </c>
    </row>
    <row r="611" spans="2:26">
      <c r="B611" s="1">
        <v>46261.704861111109</v>
      </c>
      <c r="C611">
        <v>203</v>
      </c>
      <c r="D611" t="s">
        <v>52</v>
      </c>
      <c r="E611">
        <v>69.3</v>
      </c>
      <c r="G611" s="1">
        <v>46261.527777777781</v>
      </c>
      <c r="H611">
        <v>152</v>
      </c>
      <c r="I611" t="s">
        <v>50</v>
      </c>
      <c r="J611">
        <v>0.9</v>
      </c>
      <c r="K611">
        <v>80.900000000000006</v>
      </c>
      <c r="L611">
        <v>7.79</v>
      </c>
      <c r="M611" s="183">
        <f t="shared" si="18"/>
        <v>0.64916666666666667</v>
      </c>
      <c r="O611">
        <v>11658</v>
      </c>
      <c r="P611" s="5">
        <v>46261</v>
      </c>
      <c r="Q611">
        <v>152</v>
      </c>
      <c r="R611" t="s">
        <v>50</v>
      </c>
      <c r="S611">
        <v>6.4989699999999997E-2</v>
      </c>
      <c r="T611">
        <v>0</v>
      </c>
      <c r="U611" s="183">
        <f t="shared" si="19"/>
        <v>6.4989699999999997E-2</v>
      </c>
      <c r="V611" s="6" t="str">
        <f>VLOOKUP(R611,'In-NonTI'!B:C,2,FALSE)</f>
        <v>VIC1</v>
      </c>
      <c r="W611" s="177">
        <f>IF(U611=0,0,U611-(VLOOKUP(R611,'In-NonTI'!$J$4:$K$7,2,FALSE)*M611))</f>
        <v>-0.51276863333333333</v>
      </c>
      <c r="X611" s="178">
        <f>IF(U611=0,0,-U611-((1-VLOOKUP(R611,'In-NonTI'!$J$4:$K$7,2,FALSE))*M611))</f>
        <v>-0.13639803333333334</v>
      </c>
      <c r="Y611" s="6" t="str">
        <f>VLOOKUP(R611,'In-NonTI'!$B$4:$F$7,5,FALSE)</f>
        <v>V-SA</v>
      </c>
      <c r="Z611" s="6" t="str">
        <f>IF(SUMIFS(U:U,Q:Q,Q611,Y:Y,Y611)&lt;=0,VLOOKUP(R611,'In-NonTI'!$B$4:$H$7,6,FALSE),VLOOKUP(R611,'In-NonTI'!$B$4:$H$7,7,FALSE))</f>
        <v>VIC-SA</v>
      </c>
    </row>
    <row r="612" spans="2:26">
      <c r="B612" s="1">
        <v>46261.704861111109</v>
      </c>
      <c r="C612">
        <v>203</v>
      </c>
      <c r="D612" t="s">
        <v>51</v>
      </c>
      <c r="E612">
        <v>5.67</v>
      </c>
      <c r="G612" s="1">
        <v>46261.53125</v>
      </c>
      <c r="H612">
        <v>153</v>
      </c>
      <c r="I612" t="s">
        <v>57</v>
      </c>
      <c r="J612">
        <v>103.17</v>
      </c>
      <c r="K612">
        <v>74.260000000000005</v>
      </c>
      <c r="L612">
        <v>9.09</v>
      </c>
      <c r="M612" s="183">
        <f t="shared" si="18"/>
        <v>0.75749999999999995</v>
      </c>
      <c r="O612">
        <v>11658</v>
      </c>
      <c r="P612" s="5">
        <v>46261</v>
      </c>
      <c r="Q612">
        <v>153</v>
      </c>
      <c r="R612" t="s">
        <v>57</v>
      </c>
      <c r="S612">
        <v>0</v>
      </c>
      <c r="T612">
        <v>8.1196318000000005</v>
      </c>
      <c r="U612" s="183">
        <f t="shared" si="19"/>
        <v>-8.1196318000000005</v>
      </c>
      <c r="V612" s="6" t="str">
        <f>VLOOKUP(R612,'In-NonTI'!B:C,2,FALSE)</f>
        <v>NSW1</v>
      </c>
      <c r="W612" s="177">
        <f>IF(U612=0,0,U612-(VLOOKUP(R612,'In-NonTI'!$J$4:$K$7,2,FALSE)*M612))</f>
        <v>-8.460506800000001</v>
      </c>
      <c r="X612" s="178">
        <f>IF(U612=0,0,-U612-((1-VLOOKUP(R612,'In-NonTI'!$J$4:$K$7,2,FALSE))*M612))</f>
        <v>7.7030068000000007</v>
      </c>
      <c r="Y612" s="6" t="str">
        <f>VLOOKUP(R612,'In-NonTI'!$B$4:$F$7,5,FALSE)</f>
        <v>NSW1-SA1</v>
      </c>
      <c r="Z612" s="6" t="str">
        <f>IF(SUMIFS(U:U,Q:Q,Q612,Y:Y,Y612)&lt;=0,VLOOKUP(R612,'In-NonTI'!$B$4:$H$7,6,FALSE),VLOOKUP(R612,'In-NonTI'!$B$4:$H$7,7,FALSE))</f>
        <v>NSW-SA</v>
      </c>
    </row>
    <row r="613" spans="2:26">
      <c r="B613" s="1">
        <v>46261.708333333336</v>
      </c>
      <c r="C613">
        <v>204</v>
      </c>
      <c r="D613" t="s">
        <v>58</v>
      </c>
      <c r="E613">
        <v>-600</v>
      </c>
      <c r="G613" s="1">
        <v>46261.53125</v>
      </c>
      <c r="H613">
        <v>153</v>
      </c>
      <c r="I613" t="s">
        <v>60</v>
      </c>
      <c r="J613">
        <v>-369.63</v>
      </c>
      <c r="K613">
        <v>-468.11</v>
      </c>
      <c r="L613">
        <v>26.11</v>
      </c>
      <c r="M613" s="183">
        <f t="shared" si="18"/>
        <v>2.1758333333333333</v>
      </c>
      <c r="O613">
        <v>11658</v>
      </c>
      <c r="P613" s="5">
        <v>46261</v>
      </c>
      <c r="Q613">
        <v>153</v>
      </c>
      <c r="R613" t="s">
        <v>60</v>
      </c>
      <c r="S613">
        <v>33.456607400000003</v>
      </c>
      <c r="T613">
        <v>13.546544900000001</v>
      </c>
      <c r="U613" s="183">
        <f t="shared" si="19"/>
        <v>19.910062500000002</v>
      </c>
      <c r="V613" s="6" t="str">
        <f>VLOOKUP(R613,'In-NonTI'!B:C,2,FALSE)</f>
        <v>VIC1</v>
      </c>
      <c r="W613" s="177">
        <f>IF(U613=0,0,U613-(VLOOKUP(R613,'In-NonTI'!$J$4:$K$7,2,FALSE)*M613))</f>
        <v>18.604562500000004</v>
      </c>
      <c r="X613" s="178">
        <f>IF(U613=0,0,-U613-((1-VLOOKUP(R613,'In-NonTI'!$J$4:$K$7,2,FALSE))*M613))</f>
        <v>-20.780395833333337</v>
      </c>
      <c r="Y613" s="6" t="str">
        <f>VLOOKUP(R613,'In-NonTI'!$B$4:$F$7,5,FALSE)</f>
        <v>VIC1-NSW1</v>
      </c>
      <c r="Z613" s="6" t="str">
        <f>IF(SUMIFS(U:U,Q:Q,Q613,Y:Y,Y613)&lt;=0,VLOOKUP(R613,'In-NonTI'!$B$4:$H$7,6,FALSE),VLOOKUP(R613,'In-NonTI'!$B$4:$H$7,7,FALSE))</f>
        <v>NSW-VIC</v>
      </c>
    </row>
    <row r="614" spans="2:26">
      <c r="B614" s="1">
        <v>46261.708333333336</v>
      </c>
      <c r="C614">
        <v>204</v>
      </c>
      <c r="D614" t="s">
        <v>52</v>
      </c>
      <c r="E614">
        <v>72.239999999999995</v>
      </c>
      <c r="G614" s="1">
        <v>46261.53125</v>
      </c>
      <c r="H614">
        <v>153</v>
      </c>
      <c r="I614" t="s">
        <v>54</v>
      </c>
      <c r="J614">
        <v>-207.69</v>
      </c>
      <c r="K614">
        <v>165.98</v>
      </c>
      <c r="L614">
        <v>12.44</v>
      </c>
      <c r="M614" s="183">
        <f t="shared" si="18"/>
        <v>1.0366666666666666</v>
      </c>
      <c r="O614">
        <v>11658</v>
      </c>
      <c r="P614" s="5">
        <v>46261</v>
      </c>
      <c r="Q614">
        <v>153</v>
      </c>
      <c r="R614" t="s">
        <v>54</v>
      </c>
      <c r="S614">
        <v>2.4210202999999999</v>
      </c>
      <c r="T614">
        <v>18.5834893</v>
      </c>
      <c r="U614" s="183">
        <f t="shared" si="19"/>
        <v>-16.162469000000002</v>
      </c>
      <c r="V614" s="6" t="str">
        <f>VLOOKUP(R614,'In-NonTI'!B:C,2,FALSE)</f>
        <v>VIC1</v>
      </c>
      <c r="W614" s="177">
        <f>IF(U614=0,0,U614-(VLOOKUP(R614,'In-NonTI'!$J$4:$K$7,2,FALSE)*M614))</f>
        <v>-16.649702333333334</v>
      </c>
      <c r="X614" s="178">
        <f>IF(U614=0,0,-U614-((1-VLOOKUP(R614,'In-NonTI'!$J$4:$K$7,2,FALSE))*M614))</f>
        <v>15.613035666666669</v>
      </c>
      <c r="Y614" s="6" t="str">
        <f>VLOOKUP(R614,'In-NonTI'!$B$4:$F$7,5,FALSE)</f>
        <v>V-SA</v>
      </c>
      <c r="Z614" s="6" t="str">
        <f>IF(SUMIFS(U:U,Q:Q,Q614,Y:Y,Y614)&lt;=0,VLOOKUP(R614,'In-NonTI'!$B$4:$H$7,6,FALSE),VLOOKUP(R614,'In-NonTI'!$B$4:$H$7,7,FALSE))</f>
        <v>VIC-SA</v>
      </c>
    </row>
    <row r="615" spans="2:26">
      <c r="B615" s="1">
        <v>46261.708333333336</v>
      </c>
      <c r="C615">
        <v>204</v>
      </c>
      <c r="D615" t="s">
        <v>51</v>
      </c>
      <c r="E615">
        <v>5.67</v>
      </c>
      <c r="G615" s="1">
        <v>46261.53125</v>
      </c>
      <c r="H615">
        <v>153</v>
      </c>
      <c r="I615" t="s">
        <v>50</v>
      </c>
      <c r="J615">
        <v>0</v>
      </c>
      <c r="K615">
        <v>80</v>
      </c>
      <c r="L615">
        <v>7.61</v>
      </c>
      <c r="M615" s="183">
        <f t="shared" si="18"/>
        <v>0.63416666666666666</v>
      </c>
      <c r="O615">
        <v>11658</v>
      </c>
      <c r="P615" s="5">
        <v>46261</v>
      </c>
      <c r="Q615">
        <v>153</v>
      </c>
      <c r="R615" t="s">
        <v>50</v>
      </c>
      <c r="S615">
        <v>7.1250099999999997E-2</v>
      </c>
      <c r="T615">
        <v>0</v>
      </c>
      <c r="U615" s="183">
        <f t="shared" si="19"/>
        <v>7.1250099999999997E-2</v>
      </c>
      <c r="V615" s="6" t="str">
        <f>VLOOKUP(R615,'In-NonTI'!B:C,2,FALSE)</f>
        <v>VIC1</v>
      </c>
      <c r="W615" s="177">
        <f>IF(U615=0,0,U615-(VLOOKUP(R615,'In-NonTI'!$J$4:$K$7,2,FALSE)*M615))</f>
        <v>-0.49315823333333331</v>
      </c>
      <c r="X615" s="178">
        <f>IF(U615=0,0,-U615-((1-VLOOKUP(R615,'In-NonTI'!$J$4:$K$7,2,FALSE))*M615))</f>
        <v>-0.14100843333333332</v>
      </c>
      <c r="Y615" s="6" t="str">
        <f>VLOOKUP(R615,'In-NonTI'!$B$4:$F$7,5,FALSE)</f>
        <v>V-SA</v>
      </c>
      <c r="Z615" s="6" t="str">
        <f>IF(SUMIFS(U:U,Q:Q,Q615,Y:Y,Y615)&lt;=0,VLOOKUP(R615,'In-NonTI'!$B$4:$H$7,6,FALSE),VLOOKUP(R615,'In-NonTI'!$B$4:$H$7,7,FALSE))</f>
        <v>VIC-SA</v>
      </c>
    </row>
    <row r="616" spans="2:26">
      <c r="B616" s="1">
        <v>46261.711805555555</v>
      </c>
      <c r="C616">
        <v>205</v>
      </c>
      <c r="D616" t="s">
        <v>58</v>
      </c>
      <c r="E616">
        <v>-600</v>
      </c>
      <c r="G616" s="1">
        <v>46261.534722222219</v>
      </c>
      <c r="H616">
        <v>154</v>
      </c>
      <c r="I616" t="s">
        <v>57</v>
      </c>
      <c r="J616">
        <v>88.54</v>
      </c>
      <c r="K616">
        <v>114.97</v>
      </c>
      <c r="L616">
        <v>14.59</v>
      </c>
      <c r="M616" s="183">
        <f t="shared" si="18"/>
        <v>1.2158333333333333</v>
      </c>
      <c r="O616">
        <v>11658</v>
      </c>
      <c r="P616" s="5">
        <v>46261</v>
      </c>
      <c r="Q616">
        <v>154</v>
      </c>
      <c r="R616" t="s">
        <v>57</v>
      </c>
      <c r="S616">
        <v>0</v>
      </c>
      <c r="T616">
        <v>6.4391748</v>
      </c>
      <c r="U616" s="183">
        <f t="shared" si="19"/>
        <v>-6.4391748</v>
      </c>
      <c r="V616" s="6" t="str">
        <f>VLOOKUP(R616,'In-NonTI'!B:C,2,FALSE)</f>
        <v>NSW1</v>
      </c>
      <c r="W616" s="177">
        <f>IF(U616=0,0,U616-(VLOOKUP(R616,'In-NonTI'!$J$4:$K$7,2,FALSE)*M616))</f>
        <v>-6.9862998000000003</v>
      </c>
      <c r="X616" s="178">
        <f>IF(U616=0,0,-U616-((1-VLOOKUP(R616,'In-NonTI'!$J$4:$K$7,2,FALSE))*M616))</f>
        <v>5.770466466666667</v>
      </c>
      <c r="Y616" s="6" t="str">
        <f>VLOOKUP(R616,'In-NonTI'!$B$4:$F$7,5,FALSE)</f>
        <v>NSW1-SA1</v>
      </c>
      <c r="Z616" s="6" t="str">
        <f>IF(SUMIFS(U:U,Q:Q,Q616,Y:Y,Y616)&lt;=0,VLOOKUP(R616,'In-NonTI'!$B$4:$H$7,6,FALSE),VLOOKUP(R616,'In-NonTI'!$B$4:$H$7,7,FALSE))</f>
        <v>NSW-SA</v>
      </c>
    </row>
    <row r="617" spans="2:26">
      <c r="B617" s="1">
        <v>46261.711805555555</v>
      </c>
      <c r="C617">
        <v>205</v>
      </c>
      <c r="D617" t="s">
        <v>52</v>
      </c>
      <c r="E617">
        <v>96.24</v>
      </c>
      <c r="G617" s="1">
        <v>46261.534722222219</v>
      </c>
      <c r="H617">
        <v>154</v>
      </c>
      <c r="I617" t="s">
        <v>60</v>
      </c>
      <c r="J617">
        <v>-89.43</v>
      </c>
      <c r="K617">
        <v>-467.98</v>
      </c>
      <c r="L617">
        <v>25.51</v>
      </c>
      <c r="M617" s="183">
        <f t="shared" si="18"/>
        <v>2.1258333333333335</v>
      </c>
      <c r="O617">
        <v>11658</v>
      </c>
      <c r="P617" s="5">
        <v>46261</v>
      </c>
      <c r="Q617">
        <v>154</v>
      </c>
      <c r="R617" t="s">
        <v>60</v>
      </c>
      <c r="S617">
        <v>32.9927001</v>
      </c>
      <c r="T617">
        <v>14.2871658</v>
      </c>
      <c r="U617" s="183">
        <f t="shared" si="19"/>
        <v>18.7055343</v>
      </c>
      <c r="V617" s="6" t="str">
        <f>VLOOKUP(R617,'In-NonTI'!B:C,2,FALSE)</f>
        <v>VIC1</v>
      </c>
      <c r="W617" s="177">
        <f>IF(U617=0,0,U617-(VLOOKUP(R617,'In-NonTI'!$J$4:$K$7,2,FALSE)*M617))</f>
        <v>17.430034299999999</v>
      </c>
      <c r="X617" s="178">
        <f>IF(U617=0,0,-U617-((1-VLOOKUP(R617,'In-NonTI'!$J$4:$K$7,2,FALSE))*M617))</f>
        <v>-19.555867633333335</v>
      </c>
      <c r="Y617" s="6" t="str">
        <f>VLOOKUP(R617,'In-NonTI'!$B$4:$F$7,5,FALSE)</f>
        <v>VIC1-NSW1</v>
      </c>
      <c r="Z617" s="6" t="str">
        <f>IF(SUMIFS(U:U,Q:Q,Q617,Y:Y,Y617)&lt;=0,VLOOKUP(R617,'In-NonTI'!$B$4:$H$7,6,FALSE),VLOOKUP(R617,'In-NonTI'!$B$4:$H$7,7,FALSE))</f>
        <v>NSW-VIC</v>
      </c>
    </row>
    <row r="618" spans="2:26">
      <c r="B618" s="1">
        <v>46261.711805555555</v>
      </c>
      <c r="C618">
        <v>205</v>
      </c>
      <c r="D618" t="s">
        <v>51</v>
      </c>
      <c r="E618">
        <v>5.67</v>
      </c>
      <c r="G618" s="1">
        <v>46261.534722222219</v>
      </c>
      <c r="H618">
        <v>154</v>
      </c>
      <c r="I618" t="s">
        <v>54</v>
      </c>
      <c r="J618">
        <v>-171.97</v>
      </c>
      <c r="K618">
        <v>225.72</v>
      </c>
      <c r="L618">
        <v>19</v>
      </c>
      <c r="M618" s="183">
        <f t="shared" si="18"/>
        <v>1.5833333333333333</v>
      </c>
      <c r="O618">
        <v>11658</v>
      </c>
      <c r="P618" s="5">
        <v>46261</v>
      </c>
      <c r="Q618">
        <v>154</v>
      </c>
      <c r="R618" t="s">
        <v>54</v>
      </c>
      <c r="S618">
        <v>1.0271443</v>
      </c>
      <c r="T618">
        <v>15.4281562</v>
      </c>
      <c r="U618" s="183">
        <f t="shared" si="19"/>
        <v>-14.4010119</v>
      </c>
      <c r="V618" s="6" t="str">
        <f>VLOOKUP(R618,'In-NonTI'!B:C,2,FALSE)</f>
        <v>VIC1</v>
      </c>
      <c r="W618" s="177">
        <f>IF(U618=0,0,U618-(VLOOKUP(R618,'In-NonTI'!$J$4:$K$7,2,FALSE)*M618))</f>
        <v>-15.145178566666667</v>
      </c>
      <c r="X618" s="178">
        <f>IF(U618=0,0,-U618-((1-VLOOKUP(R618,'In-NonTI'!$J$4:$K$7,2,FALSE))*M618))</f>
        <v>13.561845233333333</v>
      </c>
      <c r="Y618" s="6" t="str">
        <f>VLOOKUP(R618,'In-NonTI'!$B$4:$F$7,5,FALSE)</f>
        <v>V-SA</v>
      </c>
      <c r="Z618" s="6" t="str">
        <f>IF(SUMIFS(U:U,Q:Q,Q618,Y:Y,Y618)&lt;=0,VLOOKUP(R618,'In-NonTI'!$B$4:$H$7,6,FALSE),VLOOKUP(R618,'In-NonTI'!$B$4:$H$7,7,FALSE))</f>
        <v>VIC-SA</v>
      </c>
    </row>
    <row r="619" spans="2:26">
      <c r="B619" s="1">
        <v>46261.715277777781</v>
      </c>
      <c r="C619">
        <v>206</v>
      </c>
      <c r="D619" t="s">
        <v>58</v>
      </c>
      <c r="E619">
        <v>-600</v>
      </c>
      <c r="G619" s="1">
        <v>46261.534722222219</v>
      </c>
      <c r="H619">
        <v>154</v>
      </c>
      <c r="I619" t="s">
        <v>50</v>
      </c>
      <c r="J619">
        <v>0</v>
      </c>
      <c r="K619">
        <v>80</v>
      </c>
      <c r="L619">
        <v>7.61</v>
      </c>
      <c r="M619" s="183">
        <f t="shared" si="18"/>
        <v>0.63416666666666666</v>
      </c>
      <c r="O619">
        <v>11658</v>
      </c>
      <c r="P619" s="5">
        <v>46261</v>
      </c>
      <c r="Q619">
        <v>154</v>
      </c>
      <c r="R619" t="s">
        <v>50</v>
      </c>
      <c r="S619">
        <v>9.3820000000000001E-2</v>
      </c>
      <c r="T619">
        <v>0</v>
      </c>
      <c r="U619" s="183">
        <f t="shared" si="19"/>
        <v>9.3820000000000001E-2</v>
      </c>
      <c r="V619" s="6" t="str">
        <f>VLOOKUP(R619,'In-NonTI'!B:C,2,FALSE)</f>
        <v>VIC1</v>
      </c>
      <c r="W619" s="177">
        <f>IF(U619=0,0,U619-(VLOOKUP(R619,'In-NonTI'!$J$4:$K$7,2,FALSE)*M619))</f>
        <v>-0.47058833333333328</v>
      </c>
      <c r="X619" s="178">
        <f>IF(U619=0,0,-U619-((1-VLOOKUP(R619,'In-NonTI'!$J$4:$K$7,2,FALSE))*M619))</f>
        <v>-0.16357833333333333</v>
      </c>
      <c r="Y619" s="6" t="str">
        <f>VLOOKUP(R619,'In-NonTI'!$B$4:$F$7,5,FALSE)</f>
        <v>V-SA</v>
      </c>
      <c r="Z619" s="6" t="str">
        <f>IF(SUMIFS(U:U,Q:Q,Q619,Y:Y,Y619)&lt;=0,VLOOKUP(R619,'In-NonTI'!$B$4:$H$7,6,FALSE),VLOOKUP(R619,'In-NonTI'!$B$4:$H$7,7,FALSE))</f>
        <v>VIC-SA</v>
      </c>
    </row>
    <row r="620" spans="2:26">
      <c r="B620" s="1">
        <v>46261.715277777781</v>
      </c>
      <c r="C620">
        <v>206</v>
      </c>
      <c r="D620" t="s">
        <v>52</v>
      </c>
      <c r="E620">
        <v>70.010000000000005</v>
      </c>
      <c r="G620" s="1">
        <v>46261.538194444445</v>
      </c>
      <c r="H620">
        <v>155</v>
      </c>
      <c r="I620" t="s">
        <v>57</v>
      </c>
      <c r="J620">
        <v>65.44</v>
      </c>
      <c r="K620">
        <v>84.42</v>
      </c>
      <c r="L620">
        <v>10.14</v>
      </c>
      <c r="M620" s="183">
        <f t="shared" si="18"/>
        <v>0.84500000000000008</v>
      </c>
      <c r="O620">
        <v>11658</v>
      </c>
      <c r="P620" s="5">
        <v>46261</v>
      </c>
      <c r="Q620">
        <v>155</v>
      </c>
      <c r="R620" t="s">
        <v>57</v>
      </c>
      <c r="S620">
        <v>0</v>
      </c>
      <c r="T620">
        <v>6.6427899999999998</v>
      </c>
      <c r="U620" s="183">
        <f t="shared" si="19"/>
        <v>-6.6427899999999998</v>
      </c>
      <c r="V620" s="6" t="str">
        <f>VLOOKUP(R620,'In-NonTI'!B:C,2,FALSE)</f>
        <v>NSW1</v>
      </c>
      <c r="W620" s="177">
        <f>IF(U620=0,0,U620-(VLOOKUP(R620,'In-NonTI'!$J$4:$K$7,2,FALSE)*M620))</f>
        <v>-7.0230399999999999</v>
      </c>
      <c r="X620" s="178">
        <f>IF(U620=0,0,-U620-((1-VLOOKUP(R620,'In-NonTI'!$J$4:$K$7,2,FALSE))*M620))</f>
        <v>6.1780399999999993</v>
      </c>
      <c r="Y620" s="6" t="str">
        <f>VLOOKUP(R620,'In-NonTI'!$B$4:$F$7,5,FALSE)</f>
        <v>NSW1-SA1</v>
      </c>
      <c r="Z620" s="6" t="str">
        <f>IF(SUMIFS(U:U,Q:Q,Q620,Y:Y,Y620)&lt;=0,VLOOKUP(R620,'In-NonTI'!$B$4:$H$7,6,FALSE),VLOOKUP(R620,'In-NonTI'!$B$4:$H$7,7,FALSE))</f>
        <v>NSW-SA</v>
      </c>
    </row>
    <row r="621" spans="2:26">
      <c r="B621" s="1">
        <v>46261.715277777781</v>
      </c>
      <c r="C621">
        <v>206</v>
      </c>
      <c r="D621" t="s">
        <v>51</v>
      </c>
      <c r="E621">
        <v>5.67</v>
      </c>
      <c r="G621" s="1">
        <v>46261.538194444445</v>
      </c>
      <c r="H621">
        <v>155</v>
      </c>
      <c r="I621" t="s">
        <v>60</v>
      </c>
      <c r="J621">
        <v>-181.16</v>
      </c>
      <c r="K621">
        <v>-468.17</v>
      </c>
      <c r="L621">
        <v>25.42</v>
      </c>
      <c r="M621" s="183">
        <f t="shared" si="18"/>
        <v>2.1183333333333336</v>
      </c>
      <c r="O621">
        <v>11658</v>
      </c>
      <c r="P621" s="5">
        <v>46261</v>
      </c>
      <c r="Q621">
        <v>155</v>
      </c>
      <c r="R621" t="s">
        <v>60</v>
      </c>
      <c r="S621">
        <v>33.736714599999999</v>
      </c>
      <c r="T621">
        <v>14.629419499999999</v>
      </c>
      <c r="U621" s="183">
        <f t="shared" si="19"/>
        <v>19.107295100000002</v>
      </c>
      <c r="V621" s="6" t="str">
        <f>VLOOKUP(R621,'In-NonTI'!B:C,2,FALSE)</f>
        <v>VIC1</v>
      </c>
      <c r="W621" s="177">
        <f>IF(U621=0,0,U621-(VLOOKUP(R621,'In-NonTI'!$J$4:$K$7,2,FALSE)*M621))</f>
        <v>17.836295100000001</v>
      </c>
      <c r="X621" s="178">
        <f>IF(U621=0,0,-U621-((1-VLOOKUP(R621,'In-NonTI'!$J$4:$K$7,2,FALSE))*M621))</f>
        <v>-19.954628433333337</v>
      </c>
      <c r="Y621" s="6" t="str">
        <f>VLOOKUP(R621,'In-NonTI'!$B$4:$F$7,5,FALSE)</f>
        <v>VIC1-NSW1</v>
      </c>
      <c r="Z621" s="6" t="str">
        <f>IF(SUMIFS(U:U,Q:Q,Q621,Y:Y,Y621)&lt;=0,VLOOKUP(R621,'In-NonTI'!$B$4:$H$7,6,FALSE),VLOOKUP(R621,'In-NonTI'!$B$4:$H$7,7,FALSE))</f>
        <v>NSW-VIC</v>
      </c>
    </row>
    <row r="622" spans="2:26">
      <c r="B622" s="1">
        <v>46261.71875</v>
      </c>
      <c r="C622">
        <v>207</v>
      </c>
      <c r="D622" t="s">
        <v>58</v>
      </c>
      <c r="E622">
        <v>-600</v>
      </c>
      <c r="G622" s="1">
        <v>46261.538194444445</v>
      </c>
      <c r="H622">
        <v>155</v>
      </c>
      <c r="I622" t="s">
        <v>54</v>
      </c>
      <c r="J622">
        <v>-226.67</v>
      </c>
      <c r="K622">
        <v>203.81</v>
      </c>
      <c r="L622">
        <v>16.649999999999999</v>
      </c>
      <c r="M622" s="183">
        <f t="shared" si="18"/>
        <v>1.3875</v>
      </c>
      <c r="O622">
        <v>11658</v>
      </c>
      <c r="P622" s="5">
        <v>46261</v>
      </c>
      <c r="Q622">
        <v>155</v>
      </c>
      <c r="R622" t="s">
        <v>54</v>
      </c>
      <c r="S622">
        <v>3.2208500000000001E-2</v>
      </c>
      <c r="T622">
        <v>16.037791899999998</v>
      </c>
      <c r="U622" s="183">
        <f t="shared" si="19"/>
        <v>-16.005583399999999</v>
      </c>
      <c r="V622" s="6" t="str">
        <f>VLOOKUP(R622,'In-NonTI'!B:C,2,FALSE)</f>
        <v>VIC1</v>
      </c>
      <c r="W622" s="177">
        <f>IF(U622=0,0,U622-(VLOOKUP(R622,'In-NonTI'!$J$4:$K$7,2,FALSE)*M622))</f>
        <v>-16.657708400000001</v>
      </c>
      <c r="X622" s="178">
        <f>IF(U622=0,0,-U622-((1-VLOOKUP(R622,'In-NonTI'!$J$4:$K$7,2,FALSE))*M622))</f>
        <v>15.2702084</v>
      </c>
      <c r="Y622" s="6" t="str">
        <f>VLOOKUP(R622,'In-NonTI'!$B$4:$F$7,5,FALSE)</f>
        <v>V-SA</v>
      </c>
      <c r="Z622" s="6" t="str">
        <f>IF(SUMIFS(U:U,Q:Q,Q622,Y:Y,Y622)&lt;=0,VLOOKUP(R622,'In-NonTI'!$B$4:$H$7,6,FALSE),VLOOKUP(R622,'In-NonTI'!$B$4:$H$7,7,FALSE))</f>
        <v>VIC-SA</v>
      </c>
    </row>
    <row r="623" spans="2:26">
      <c r="B623" s="1">
        <v>46261.71875</v>
      </c>
      <c r="C623">
        <v>207</v>
      </c>
      <c r="D623" t="s">
        <v>52</v>
      </c>
      <c r="E623">
        <v>65.38</v>
      </c>
      <c r="G623" s="1">
        <v>46261.538194444445</v>
      </c>
      <c r="H623">
        <v>155</v>
      </c>
      <c r="I623" t="s">
        <v>50</v>
      </c>
      <c r="J623">
        <v>0.3</v>
      </c>
      <c r="K623">
        <v>80.3</v>
      </c>
      <c r="L623">
        <v>7.67</v>
      </c>
      <c r="M623" s="183">
        <f t="shared" si="18"/>
        <v>0.63916666666666666</v>
      </c>
      <c r="O623">
        <v>11658</v>
      </c>
      <c r="P623" s="5">
        <v>46261</v>
      </c>
      <c r="Q623">
        <v>155</v>
      </c>
      <c r="R623" t="s">
        <v>50</v>
      </c>
      <c r="S623">
        <v>9.6127799999999999E-2</v>
      </c>
      <c r="T623">
        <v>0</v>
      </c>
      <c r="U623" s="183">
        <f t="shared" si="19"/>
        <v>9.6127799999999999E-2</v>
      </c>
      <c r="V623" s="6" t="str">
        <f>VLOOKUP(R623,'In-NonTI'!B:C,2,FALSE)</f>
        <v>VIC1</v>
      </c>
      <c r="W623" s="177">
        <f>IF(U623=0,0,U623-(VLOOKUP(R623,'In-NonTI'!$J$4:$K$7,2,FALSE)*M623))</f>
        <v>-0.47273053333333337</v>
      </c>
      <c r="X623" s="178">
        <f>IF(U623=0,0,-U623-((1-VLOOKUP(R623,'In-NonTI'!$J$4:$K$7,2,FALSE))*M623))</f>
        <v>-0.16643613333333332</v>
      </c>
      <c r="Y623" s="6" t="str">
        <f>VLOOKUP(R623,'In-NonTI'!$B$4:$F$7,5,FALSE)</f>
        <v>V-SA</v>
      </c>
      <c r="Z623" s="6" t="str">
        <f>IF(SUMIFS(U:U,Q:Q,Q623,Y:Y,Y623)&lt;=0,VLOOKUP(R623,'In-NonTI'!$B$4:$H$7,6,FALSE),VLOOKUP(R623,'In-NonTI'!$B$4:$H$7,7,FALSE))</f>
        <v>VIC-SA</v>
      </c>
    </row>
    <row r="624" spans="2:26">
      <c r="B624" s="1">
        <v>46261.71875</v>
      </c>
      <c r="C624">
        <v>207</v>
      </c>
      <c r="D624" t="s">
        <v>51</v>
      </c>
      <c r="E624">
        <v>35</v>
      </c>
      <c r="G624" s="1">
        <v>46261.541666666664</v>
      </c>
      <c r="H624">
        <v>156</v>
      </c>
      <c r="I624" t="s">
        <v>57</v>
      </c>
      <c r="J624">
        <v>87.1</v>
      </c>
      <c r="K624">
        <v>95.89</v>
      </c>
      <c r="L624">
        <v>11.68</v>
      </c>
      <c r="M624" s="183">
        <f t="shared" si="18"/>
        <v>0.97333333333333327</v>
      </c>
      <c r="O624">
        <v>11658</v>
      </c>
      <c r="P624" s="5">
        <v>46261</v>
      </c>
      <c r="Q624">
        <v>156</v>
      </c>
      <c r="R624" t="s">
        <v>57</v>
      </c>
      <c r="S624">
        <v>0</v>
      </c>
      <c r="T624">
        <v>7.1280223999999999</v>
      </c>
      <c r="U624" s="183">
        <f t="shared" si="19"/>
        <v>-7.1280223999999999</v>
      </c>
      <c r="V624" s="6" t="str">
        <f>VLOOKUP(R624,'In-NonTI'!B:C,2,FALSE)</f>
        <v>NSW1</v>
      </c>
      <c r="W624" s="177">
        <f>IF(U624=0,0,U624-(VLOOKUP(R624,'In-NonTI'!$J$4:$K$7,2,FALSE)*M624))</f>
        <v>-7.5660223999999996</v>
      </c>
      <c r="X624" s="178">
        <f>IF(U624=0,0,-U624-((1-VLOOKUP(R624,'In-NonTI'!$J$4:$K$7,2,FALSE))*M624))</f>
        <v>6.5926890666666669</v>
      </c>
      <c r="Y624" s="6" t="str">
        <f>VLOOKUP(R624,'In-NonTI'!$B$4:$F$7,5,FALSE)</f>
        <v>NSW1-SA1</v>
      </c>
      <c r="Z624" s="6" t="str">
        <f>IF(SUMIFS(U:U,Q:Q,Q624,Y:Y,Y624)&lt;=0,VLOOKUP(R624,'In-NonTI'!$B$4:$H$7,6,FALSE),VLOOKUP(R624,'In-NonTI'!$B$4:$H$7,7,FALSE))</f>
        <v>NSW-SA</v>
      </c>
    </row>
    <row r="625" spans="2:26">
      <c r="B625" s="1">
        <v>46261.722222222219</v>
      </c>
      <c r="C625">
        <v>208</v>
      </c>
      <c r="D625" t="s">
        <v>58</v>
      </c>
      <c r="E625">
        <v>-600</v>
      </c>
      <c r="G625" s="1">
        <v>46261.541666666664</v>
      </c>
      <c r="H625">
        <v>156</v>
      </c>
      <c r="I625" t="s">
        <v>60</v>
      </c>
      <c r="J625">
        <v>-367.27</v>
      </c>
      <c r="K625">
        <v>-431.15</v>
      </c>
      <c r="L625">
        <v>22.07</v>
      </c>
      <c r="M625" s="183">
        <f t="shared" si="18"/>
        <v>1.8391666666666666</v>
      </c>
      <c r="O625">
        <v>11658</v>
      </c>
      <c r="P625" s="5">
        <v>46261</v>
      </c>
      <c r="Q625">
        <v>156</v>
      </c>
      <c r="R625" t="s">
        <v>60</v>
      </c>
      <c r="S625">
        <v>30.782844799999999</v>
      </c>
      <c r="T625">
        <v>15.928139699999999</v>
      </c>
      <c r="U625" s="183">
        <f t="shared" si="19"/>
        <v>14.8547051</v>
      </c>
      <c r="V625" s="6" t="str">
        <f>VLOOKUP(R625,'In-NonTI'!B:C,2,FALSE)</f>
        <v>VIC1</v>
      </c>
      <c r="W625" s="177">
        <f>IF(U625=0,0,U625-(VLOOKUP(R625,'In-NonTI'!$J$4:$K$7,2,FALSE)*M625))</f>
        <v>13.7512051</v>
      </c>
      <c r="X625" s="178">
        <f>IF(U625=0,0,-U625-((1-VLOOKUP(R625,'In-NonTI'!$J$4:$K$7,2,FALSE))*M625))</f>
        <v>-15.590371766666667</v>
      </c>
      <c r="Y625" s="6" t="str">
        <f>VLOOKUP(R625,'In-NonTI'!$B$4:$F$7,5,FALSE)</f>
        <v>VIC1-NSW1</v>
      </c>
      <c r="Z625" s="6" t="str">
        <f>IF(SUMIFS(U:U,Q:Q,Q625,Y:Y,Y625)&lt;=0,VLOOKUP(R625,'In-NonTI'!$B$4:$H$7,6,FALSE),VLOOKUP(R625,'In-NonTI'!$B$4:$H$7,7,FALSE))</f>
        <v>NSW-VIC</v>
      </c>
    </row>
    <row r="626" spans="2:26">
      <c r="B626" s="1">
        <v>46261.722222222219</v>
      </c>
      <c r="C626">
        <v>208</v>
      </c>
      <c r="D626" t="s">
        <v>52</v>
      </c>
      <c r="E626">
        <v>69.3</v>
      </c>
      <c r="G626" s="1">
        <v>46261.541666666664</v>
      </c>
      <c r="H626">
        <v>156</v>
      </c>
      <c r="I626" t="s">
        <v>54</v>
      </c>
      <c r="J626">
        <v>-216.62</v>
      </c>
      <c r="K626">
        <v>199.1</v>
      </c>
      <c r="L626">
        <v>16.21</v>
      </c>
      <c r="M626" s="183">
        <f t="shared" si="18"/>
        <v>1.3508333333333333</v>
      </c>
      <c r="O626">
        <v>11658</v>
      </c>
      <c r="P626" s="5">
        <v>46261</v>
      </c>
      <c r="Q626">
        <v>156</v>
      </c>
      <c r="R626" t="s">
        <v>54</v>
      </c>
      <c r="S626">
        <v>0.63234959999999996</v>
      </c>
      <c r="T626">
        <v>9.9661453000000009</v>
      </c>
      <c r="U626" s="183">
        <f t="shared" si="19"/>
        <v>-9.3337957000000014</v>
      </c>
      <c r="V626" s="6" t="str">
        <f>VLOOKUP(R626,'In-NonTI'!B:C,2,FALSE)</f>
        <v>VIC1</v>
      </c>
      <c r="W626" s="177">
        <f>IF(U626=0,0,U626-(VLOOKUP(R626,'In-NonTI'!$J$4:$K$7,2,FALSE)*M626))</f>
        <v>-9.9686873666666678</v>
      </c>
      <c r="X626" s="178">
        <f>IF(U626=0,0,-U626-((1-VLOOKUP(R626,'In-NonTI'!$J$4:$K$7,2,FALSE))*M626))</f>
        <v>8.6178540333333338</v>
      </c>
      <c r="Y626" s="6" t="str">
        <f>VLOOKUP(R626,'In-NonTI'!$B$4:$F$7,5,FALSE)</f>
        <v>V-SA</v>
      </c>
      <c r="Z626" s="6" t="str">
        <f>IF(SUMIFS(U:U,Q:Q,Q626,Y:Y,Y626)&lt;=0,VLOOKUP(R626,'In-NonTI'!$B$4:$H$7,6,FALSE),VLOOKUP(R626,'In-NonTI'!$B$4:$H$7,7,FALSE))</f>
        <v>VIC-SA</v>
      </c>
    </row>
    <row r="627" spans="2:26">
      <c r="B627" s="1">
        <v>46261.722222222219</v>
      </c>
      <c r="C627">
        <v>208</v>
      </c>
      <c r="D627" t="s">
        <v>51</v>
      </c>
      <c r="E627">
        <v>35</v>
      </c>
      <c r="G627" s="1">
        <v>46261.541666666664</v>
      </c>
      <c r="H627">
        <v>156</v>
      </c>
      <c r="I627" t="s">
        <v>50</v>
      </c>
      <c r="J627">
        <v>0.9</v>
      </c>
      <c r="K627">
        <v>80.900000000000006</v>
      </c>
      <c r="L627">
        <v>7.79</v>
      </c>
      <c r="M627" s="183">
        <f t="shared" si="18"/>
        <v>0.64916666666666667</v>
      </c>
      <c r="O627">
        <v>11658</v>
      </c>
      <c r="P627" s="5">
        <v>46261</v>
      </c>
      <c r="Q627">
        <v>156</v>
      </c>
      <c r="R627" t="s">
        <v>50</v>
      </c>
      <c r="S627">
        <v>0.1089354</v>
      </c>
      <c r="T627">
        <v>0</v>
      </c>
      <c r="U627" s="183">
        <f t="shared" si="19"/>
        <v>0.1089354</v>
      </c>
      <c r="V627" s="6" t="str">
        <f>VLOOKUP(R627,'In-NonTI'!B:C,2,FALSE)</f>
        <v>VIC1</v>
      </c>
      <c r="W627" s="177">
        <f>IF(U627=0,0,U627-(VLOOKUP(R627,'In-NonTI'!$J$4:$K$7,2,FALSE)*M627))</f>
        <v>-0.46882293333333336</v>
      </c>
      <c r="X627" s="178">
        <f>IF(U627=0,0,-U627-((1-VLOOKUP(R627,'In-NonTI'!$J$4:$K$7,2,FALSE))*M627))</f>
        <v>-0.18034373333333331</v>
      </c>
      <c r="Y627" s="6" t="str">
        <f>VLOOKUP(R627,'In-NonTI'!$B$4:$F$7,5,FALSE)</f>
        <v>V-SA</v>
      </c>
      <c r="Z627" s="6" t="str">
        <f>IF(SUMIFS(U:U,Q:Q,Q627,Y:Y,Y627)&lt;=0,VLOOKUP(R627,'In-NonTI'!$B$4:$H$7,6,FALSE),VLOOKUP(R627,'In-NonTI'!$B$4:$H$7,7,FALSE))</f>
        <v>VIC-SA</v>
      </c>
    </row>
    <row r="628" spans="2:26">
      <c r="B628" s="1">
        <v>46261.725694444445</v>
      </c>
      <c r="C628">
        <v>209</v>
      </c>
      <c r="D628" t="s">
        <v>58</v>
      </c>
      <c r="E628">
        <v>-600</v>
      </c>
      <c r="G628" s="1">
        <v>46261.545138888891</v>
      </c>
      <c r="H628">
        <v>157</v>
      </c>
      <c r="I628" t="s">
        <v>57</v>
      </c>
      <c r="J628">
        <v>76.92</v>
      </c>
      <c r="K628">
        <v>101.33</v>
      </c>
      <c r="L628">
        <v>12.51</v>
      </c>
      <c r="M628" s="183">
        <f t="shared" si="18"/>
        <v>1.0425</v>
      </c>
      <c r="O628">
        <v>11658</v>
      </c>
      <c r="P628" s="5">
        <v>46261</v>
      </c>
      <c r="Q628">
        <v>157</v>
      </c>
      <c r="R628" t="s">
        <v>57</v>
      </c>
      <c r="S628">
        <v>0</v>
      </c>
      <c r="T628">
        <v>5.5223316000000002</v>
      </c>
      <c r="U628" s="183">
        <f t="shared" si="19"/>
        <v>-5.5223316000000002</v>
      </c>
      <c r="V628" s="6" t="str">
        <f>VLOOKUP(R628,'In-NonTI'!B:C,2,FALSE)</f>
        <v>NSW1</v>
      </c>
      <c r="W628" s="177">
        <f>IF(U628=0,0,U628-(VLOOKUP(R628,'In-NonTI'!$J$4:$K$7,2,FALSE)*M628))</f>
        <v>-5.9914566000000002</v>
      </c>
      <c r="X628" s="178">
        <f>IF(U628=0,0,-U628-((1-VLOOKUP(R628,'In-NonTI'!$J$4:$K$7,2,FALSE))*M628))</f>
        <v>4.9489565999999998</v>
      </c>
      <c r="Y628" s="6" t="str">
        <f>VLOOKUP(R628,'In-NonTI'!$B$4:$F$7,5,FALSE)</f>
        <v>NSW1-SA1</v>
      </c>
      <c r="Z628" s="6" t="str">
        <f>IF(SUMIFS(U:U,Q:Q,Q628,Y:Y,Y628)&lt;=0,VLOOKUP(R628,'In-NonTI'!$B$4:$H$7,6,FALSE),VLOOKUP(R628,'In-NonTI'!$B$4:$H$7,7,FALSE))</f>
        <v>NSW-SA</v>
      </c>
    </row>
    <row r="629" spans="2:26">
      <c r="B629" s="1">
        <v>46261.725694444445</v>
      </c>
      <c r="C629">
        <v>209</v>
      </c>
      <c r="D629" t="s">
        <v>52</v>
      </c>
      <c r="E629">
        <v>65.38</v>
      </c>
      <c r="G629" s="1">
        <v>46261.545138888891</v>
      </c>
      <c r="H629">
        <v>157</v>
      </c>
      <c r="I629" t="s">
        <v>60</v>
      </c>
      <c r="J629">
        <v>65.91</v>
      </c>
      <c r="K629">
        <v>-437.51</v>
      </c>
      <c r="L629">
        <v>22.73</v>
      </c>
      <c r="M629" s="183">
        <f t="shared" si="18"/>
        <v>1.8941666666666668</v>
      </c>
      <c r="O629">
        <v>11658</v>
      </c>
      <c r="P629" s="5">
        <v>46261</v>
      </c>
      <c r="Q629">
        <v>157</v>
      </c>
      <c r="R629" t="s">
        <v>60</v>
      </c>
      <c r="S629">
        <v>30.9413868</v>
      </c>
      <c r="T629">
        <v>16.803526900000001</v>
      </c>
      <c r="U629" s="183">
        <f t="shared" si="19"/>
        <v>14.137859899999999</v>
      </c>
      <c r="V629" s="6" t="str">
        <f>VLOOKUP(R629,'In-NonTI'!B:C,2,FALSE)</f>
        <v>VIC1</v>
      </c>
      <c r="W629" s="177">
        <f>IF(U629=0,0,U629-(VLOOKUP(R629,'In-NonTI'!$J$4:$K$7,2,FALSE)*M629))</f>
        <v>13.001359899999999</v>
      </c>
      <c r="X629" s="178">
        <f>IF(U629=0,0,-U629-((1-VLOOKUP(R629,'In-NonTI'!$J$4:$K$7,2,FALSE))*M629))</f>
        <v>-14.895526566666666</v>
      </c>
      <c r="Y629" s="6" t="str">
        <f>VLOOKUP(R629,'In-NonTI'!$B$4:$F$7,5,FALSE)</f>
        <v>VIC1-NSW1</v>
      </c>
      <c r="Z629" s="6" t="str">
        <f>IF(SUMIFS(U:U,Q:Q,Q629,Y:Y,Y629)&lt;=0,VLOOKUP(R629,'In-NonTI'!$B$4:$H$7,6,FALSE),VLOOKUP(R629,'In-NonTI'!$B$4:$H$7,7,FALSE))</f>
        <v>NSW-VIC</v>
      </c>
    </row>
    <row r="630" spans="2:26">
      <c r="B630" s="1">
        <v>46261.725694444445</v>
      </c>
      <c r="C630">
        <v>209</v>
      </c>
      <c r="D630" t="s">
        <v>51</v>
      </c>
      <c r="E630">
        <v>35</v>
      </c>
      <c r="G630" s="1">
        <v>46261.545138888891</v>
      </c>
      <c r="H630">
        <v>157</v>
      </c>
      <c r="I630" t="s">
        <v>54</v>
      </c>
      <c r="J630">
        <v>-243.41</v>
      </c>
      <c r="K630">
        <v>197.4</v>
      </c>
      <c r="L630">
        <v>15.97</v>
      </c>
      <c r="M630" s="183">
        <f t="shared" si="18"/>
        <v>1.3308333333333333</v>
      </c>
      <c r="O630">
        <v>11658</v>
      </c>
      <c r="P630" s="5">
        <v>46261</v>
      </c>
      <c r="Q630">
        <v>157</v>
      </c>
      <c r="R630" t="s">
        <v>54</v>
      </c>
      <c r="S630">
        <v>2.1163827999999998</v>
      </c>
      <c r="T630">
        <v>4.8330241999999997</v>
      </c>
      <c r="U630" s="183">
        <f t="shared" si="19"/>
        <v>-2.7166413999999999</v>
      </c>
      <c r="V630" s="6" t="str">
        <f>VLOOKUP(R630,'In-NonTI'!B:C,2,FALSE)</f>
        <v>VIC1</v>
      </c>
      <c r="W630" s="177">
        <f>IF(U630=0,0,U630-(VLOOKUP(R630,'In-NonTI'!$J$4:$K$7,2,FALSE)*M630))</f>
        <v>-3.3421330666666664</v>
      </c>
      <c r="X630" s="178">
        <f>IF(U630=0,0,-U630-((1-VLOOKUP(R630,'In-NonTI'!$J$4:$K$7,2,FALSE))*M630))</f>
        <v>2.0112997333333333</v>
      </c>
      <c r="Y630" s="6" t="str">
        <f>VLOOKUP(R630,'In-NonTI'!$B$4:$F$7,5,FALSE)</f>
        <v>V-SA</v>
      </c>
      <c r="Z630" s="6" t="str">
        <f>IF(SUMIFS(U:U,Q:Q,Q630,Y:Y,Y630)&lt;=0,VLOOKUP(R630,'In-NonTI'!$B$4:$H$7,6,FALSE),VLOOKUP(R630,'In-NonTI'!$B$4:$H$7,7,FALSE))</f>
        <v>VIC-SA</v>
      </c>
    </row>
    <row r="631" spans="2:26">
      <c r="B631" s="1">
        <v>46261.729166666664</v>
      </c>
      <c r="C631">
        <v>210</v>
      </c>
      <c r="D631" t="s">
        <v>58</v>
      </c>
      <c r="E631">
        <v>-600</v>
      </c>
      <c r="G631" s="1">
        <v>46261.545138888891</v>
      </c>
      <c r="H631">
        <v>157</v>
      </c>
      <c r="I631" t="s">
        <v>50</v>
      </c>
      <c r="J631">
        <v>0.3</v>
      </c>
      <c r="K631">
        <v>80.3</v>
      </c>
      <c r="L631">
        <v>7.67</v>
      </c>
      <c r="M631" s="183">
        <f t="shared" si="18"/>
        <v>0.63916666666666666</v>
      </c>
      <c r="O631">
        <v>11658</v>
      </c>
      <c r="P631" s="5">
        <v>46261</v>
      </c>
      <c r="Q631">
        <v>157</v>
      </c>
      <c r="R631" t="s">
        <v>50</v>
      </c>
      <c r="S631">
        <v>0.11384320000000001</v>
      </c>
      <c r="T631">
        <v>0</v>
      </c>
      <c r="U631" s="183">
        <f t="shared" si="19"/>
        <v>0.11384320000000001</v>
      </c>
      <c r="V631" s="6" t="str">
        <f>VLOOKUP(R631,'In-NonTI'!B:C,2,FALSE)</f>
        <v>VIC1</v>
      </c>
      <c r="W631" s="177">
        <f>IF(U631=0,0,U631-(VLOOKUP(R631,'In-NonTI'!$J$4:$K$7,2,FALSE)*M631))</f>
        <v>-0.45501513333333332</v>
      </c>
      <c r="X631" s="178">
        <f>IF(U631=0,0,-U631-((1-VLOOKUP(R631,'In-NonTI'!$J$4:$K$7,2,FALSE))*M631))</f>
        <v>-0.18415153333333334</v>
      </c>
      <c r="Y631" s="6" t="str">
        <f>VLOOKUP(R631,'In-NonTI'!$B$4:$F$7,5,FALSE)</f>
        <v>V-SA</v>
      </c>
      <c r="Z631" s="6" t="str">
        <f>IF(SUMIFS(U:U,Q:Q,Q631,Y:Y,Y631)&lt;=0,VLOOKUP(R631,'In-NonTI'!$B$4:$H$7,6,FALSE),VLOOKUP(R631,'In-NonTI'!$B$4:$H$7,7,FALSE))</f>
        <v>VIC-SA</v>
      </c>
    </row>
    <row r="632" spans="2:26">
      <c r="B632" s="1">
        <v>46261.729166666664</v>
      </c>
      <c r="C632">
        <v>210</v>
      </c>
      <c r="D632" t="s">
        <v>52</v>
      </c>
      <c r="E632">
        <v>67.510000000000005</v>
      </c>
      <c r="G632" s="1">
        <v>46261.548611111109</v>
      </c>
      <c r="H632">
        <v>158</v>
      </c>
      <c r="I632" t="s">
        <v>57</v>
      </c>
      <c r="J632">
        <v>50.99</v>
      </c>
      <c r="K632">
        <v>102.15</v>
      </c>
      <c r="L632">
        <v>12.51</v>
      </c>
      <c r="M632" s="183">
        <f t="shared" si="18"/>
        <v>1.0425</v>
      </c>
      <c r="O632">
        <v>11658</v>
      </c>
      <c r="P632" s="5">
        <v>46261</v>
      </c>
      <c r="Q632">
        <v>158</v>
      </c>
      <c r="R632" t="s">
        <v>57</v>
      </c>
      <c r="S632">
        <v>0</v>
      </c>
      <c r="T632">
        <v>5.8403770000000002</v>
      </c>
      <c r="U632" s="183">
        <f t="shared" si="19"/>
        <v>-5.8403770000000002</v>
      </c>
      <c r="V632" s="6" t="str">
        <f>VLOOKUP(R632,'In-NonTI'!B:C,2,FALSE)</f>
        <v>NSW1</v>
      </c>
      <c r="W632" s="177">
        <f>IF(U632=0,0,U632-(VLOOKUP(R632,'In-NonTI'!$J$4:$K$7,2,FALSE)*M632))</f>
        <v>-6.3095020000000002</v>
      </c>
      <c r="X632" s="178">
        <f>IF(U632=0,0,-U632-((1-VLOOKUP(R632,'In-NonTI'!$J$4:$K$7,2,FALSE))*M632))</f>
        <v>5.2670019999999997</v>
      </c>
      <c r="Y632" s="6" t="str">
        <f>VLOOKUP(R632,'In-NonTI'!$B$4:$F$7,5,FALSE)</f>
        <v>NSW1-SA1</v>
      </c>
      <c r="Z632" s="6" t="str">
        <f>IF(SUMIFS(U:U,Q:Q,Q632,Y:Y,Y632)&lt;=0,VLOOKUP(R632,'In-NonTI'!$B$4:$H$7,6,FALSE),VLOOKUP(R632,'In-NonTI'!$B$4:$H$7,7,FALSE))</f>
        <v>NSW-SA</v>
      </c>
    </row>
    <row r="633" spans="2:26">
      <c r="B633" s="1">
        <v>46261.729166666664</v>
      </c>
      <c r="C633">
        <v>210</v>
      </c>
      <c r="D633" t="s">
        <v>51</v>
      </c>
      <c r="E633">
        <v>60</v>
      </c>
      <c r="G633" s="1">
        <v>46261.548611111109</v>
      </c>
      <c r="H633">
        <v>158</v>
      </c>
      <c r="I633" t="s">
        <v>60</v>
      </c>
      <c r="J633">
        <v>-146.77000000000001</v>
      </c>
      <c r="K633">
        <v>-450.71</v>
      </c>
      <c r="L633">
        <v>23.71</v>
      </c>
      <c r="M633" s="183">
        <f t="shared" si="18"/>
        <v>1.9758333333333333</v>
      </c>
      <c r="O633">
        <v>11658</v>
      </c>
      <c r="P633" s="5">
        <v>46261</v>
      </c>
      <c r="Q633">
        <v>158</v>
      </c>
      <c r="R633" t="s">
        <v>60</v>
      </c>
      <c r="S633">
        <v>35.595152599999999</v>
      </c>
      <c r="T633">
        <v>12.166938399999999</v>
      </c>
      <c r="U633" s="183">
        <f t="shared" si="19"/>
        <v>23.428214199999999</v>
      </c>
      <c r="V633" s="6" t="str">
        <f>VLOOKUP(R633,'In-NonTI'!B:C,2,FALSE)</f>
        <v>VIC1</v>
      </c>
      <c r="W633" s="177">
        <f>IF(U633=0,0,U633-(VLOOKUP(R633,'In-NonTI'!$J$4:$K$7,2,FALSE)*M633))</f>
        <v>22.242714199999998</v>
      </c>
      <c r="X633" s="178">
        <f>IF(U633=0,0,-U633-((1-VLOOKUP(R633,'In-NonTI'!$J$4:$K$7,2,FALSE))*M633))</f>
        <v>-24.218547533333332</v>
      </c>
      <c r="Y633" s="6" t="str">
        <f>VLOOKUP(R633,'In-NonTI'!$B$4:$F$7,5,FALSE)</f>
        <v>VIC1-NSW1</v>
      </c>
      <c r="Z633" s="6" t="str">
        <f>IF(SUMIFS(U:U,Q:Q,Q633,Y:Y,Y633)&lt;=0,VLOOKUP(R633,'In-NonTI'!$B$4:$H$7,6,FALSE),VLOOKUP(R633,'In-NonTI'!$B$4:$H$7,7,FALSE))</f>
        <v>NSW-VIC</v>
      </c>
    </row>
    <row r="634" spans="2:26">
      <c r="B634" s="1">
        <v>46261.732638888891</v>
      </c>
      <c r="C634">
        <v>211</v>
      </c>
      <c r="D634" t="s">
        <v>58</v>
      </c>
      <c r="E634">
        <v>-600</v>
      </c>
      <c r="G634" s="1">
        <v>46261.548611111109</v>
      </c>
      <c r="H634">
        <v>158</v>
      </c>
      <c r="I634" t="s">
        <v>54</v>
      </c>
      <c r="J634">
        <v>-247.88</v>
      </c>
      <c r="K634">
        <v>229.68</v>
      </c>
      <c r="L634">
        <v>19.64</v>
      </c>
      <c r="M634" s="183">
        <f t="shared" si="18"/>
        <v>1.6366666666666667</v>
      </c>
      <c r="O634">
        <v>11658</v>
      </c>
      <c r="P634" s="5">
        <v>46261</v>
      </c>
      <c r="Q634">
        <v>158</v>
      </c>
      <c r="R634" t="s">
        <v>54</v>
      </c>
      <c r="S634">
        <v>2.6991708000000001</v>
      </c>
      <c r="T634">
        <v>5.6226244000000003</v>
      </c>
      <c r="U634" s="183">
        <f t="shared" si="19"/>
        <v>-2.9234536000000002</v>
      </c>
      <c r="V634" s="6" t="str">
        <f>VLOOKUP(R634,'In-NonTI'!B:C,2,FALSE)</f>
        <v>VIC1</v>
      </c>
      <c r="W634" s="177">
        <f>IF(U634=0,0,U634-(VLOOKUP(R634,'In-NonTI'!$J$4:$K$7,2,FALSE)*M634))</f>
        <v>-3.6926869333333334</v>
      </c>
      <c r="X634" s="178">
        <f>IF(U634=0,0,-U634-((1-VLOOKUP(R634,'In-NonTI'!$J$4:$K$7,2,FALSE))*M634))</f>
        <v>2.0560202666666667</v>
      </c>
      <c r="Y634" s="6" t="str">
        <f>VLOOKUP(R634,'In-NonTI'!$B$4:$F$7,5,FALSE)</f>
        <v>V-SA</v>
      </c>
      <c r="Z634" s="6" t="str">
        <f>IF(SUMIFS(U:U,Q:Q,Q634,Y:Y,Y634)&lt;=0,VLOOKUP(R634,'In-NonTI'!$B$4:$H$7,6,FALSE),VLOOKUP(R634,'In-NonTI'!$B$4:$H$7,7,FALSE))</f>
        <v>VIC-SA</v>
      </c>
    </row>
    <row r="635" spans="2:26">
      <c r="B635" s="1">
        <v>46261.732638888891</v>
      </c>
      <c r="C635">
        <v>211</v>
      </c>
      <c r="D635" t="s">
        <v>52</v>
      </c>
      <c r="E635">
        <v>70.010000000000005</v>
      </c>
      <c r="G635" s="1">
        <v>46261.548611111109</v>
      </c>
      <c r="H635">
        <v>158</v>
      </c>
      <c r="I635" t="s">
        <v>50</v>
      </c>
      <c r="J635">
        <v>0</v>
      </c>
      <c r="K635">
        <v>80</v>
      </c>
      <c r="L635">
        <v>7.61</v>
      </c>
      <c r="M635" s="183">
        <f t="shared" si="18"/>
        <v>0.63416666666666666</v>
      </c>
      <c r="O635">
        <v>11658</v>
      </c>
      <c r="P635" s="5">
        <v>46261</v>
      </c>
      <c r="Q635">
        <v>158</v>
      </c>
      <c r="R635" t="s">
        <v>50</v>
      </c>
      <c r="S635">
        <v>0.10587820000000001</v>
      </c>
      <c r="T635">
        <v>0</v>
      </c>
      <c r="U635" s="183">
        <f t="shared" si="19"/>
        <v>0.10587820000000001</v>
      </c>
      <c r="V635" s="6" t="str">
        <f>VLOOKUP(R635,'In-NonTI'!B:C,2,FALSE)</f>
        <v>VIC1</v>
      </c>
      <c r="W635" s="177">
        <f>IF(U635=0,0,U635-(VLOOKUP(R635,'In-NonTI'!$J$4:$K$7,2,FALSE)*M635))</f>
        <v>-0.45853013333333326</v>
      </c>
      <c r="X635" s="178">
        <f>IF(U635=0,0,-U635-((1-VLOOKUP(R635,'In-NonTI'!$J$4:$K$7,2,FALSE))*M635))</f>
        <v>-0.17563653333333334</v>
      </c>
      <c r="Y635" s="6" t="str">
        <f>VLOOKUP(R635,'In-NonTI'!$B$4:$F$7,5,FALSE)</f>
        <v>V-SA</v>
      </c>
      <c r="Z635" s="6" t="str">
        <f>IF(SUMIFS(U:U,Q:Q,Q635,Y:Y,Y635)&lt;=0,VLOOKUP(R635,'In-NonTI'!$B$4:$H$7,6,FALSE),VLOOKUP(R635,'In-NonTI'!$B$4:$H$7,7,FALSE))</f>
        <v>VIC-SA</v>
      </c>
    </row>
    <row r="636" spans="2:26">
      <c r="B636" s="1">
        <v>46261.732638888891</v>
      </c>
      <c r="C636">
        <v>211</v>
      </c>
      <c r="D636" t="s">
        <v>51</v>
      </c>
      <c r="E636">
        <v>62.22</v>
      </c>
      <c r="G636" s="1">
        <v>46261.552083333336</v>
      </c>
      <c r="H636">
        <v>159</v>
      </c>
      <c r="I636" t="s">
        <v>57</v>
      </c>
      <c r="J636">
        <v>77.430000000000007</v>
      </c>
      <c r="K636">
        <v>101.12</v>
      </c>
      <c r="L636">
        <v>12.43</v>
      </c>
      <c r="M636" s="183">
        <f t="shared" si="18"/>
        <v>1.0358333333333334</v>
      </c>
      <c r="O636">
        <v>11658</v>
      </c>
      <c r="P636" s="5">
        <v>46261</v>
      </c>
      <c r="Q636">
        <v>159</v>
      </c>
      <c r="R636" t="s">
        <v>57</v>
      </c>
      <c r="S636">
        <v>0</v>
      </c>
      <c r="T636">
        <v>6.7384458</v>
      </c>
      <c r="U636" s="183">
        <f t="shared" si="19"/>
        <v>-6.7384458</v>
      </c>
      <c r="V636" s="6" t="str">
        <f>VLOOKUP(R636,'In-NonTI'!B:C,2,FALSE)</f>
        <v>NSW1</v>
      </c>
      <c r="W636" s="177">
        <f>IF(U636=0,0,U636-(VLOOKUP(R636,'In-NonTI'!$J$4:$K$7,2,FALSE)*M636))</f>
        <v>-7.2045707999999999</v>
      </c>
      <c r="X636" s="178">
        <f>IF(U636=0,0,-U636-((1-VLOOKUP(R636,'In-NonTI'!$J$4:$K$7,2,FALSE))*M636))</f>
        <v>6.1687374666666663</v>
      </c>
      <c r="Y636" s="6" t="str">
        <f>VLOOKUP(R636,'In-NonTI'!$B$4:$F$7,5,FALSE)</f>
        <v>NSW1-SA1</v>
      </c>
      <c r="Z636" s="6" t="str">
        <f>IF(SUMIFS(U:U,Q:Q,Q636,Y:Y,Y636)&lt;=0,VLOOKUP(R636,'In-NonTI'!$B$4:$H$7,6,FALSE),VLOOKUP(R636,'In-NonTI'!$B$4:$H$7,7,FALSE))</f>
        <v>NSW-SA</v>
      </c>
    </row>
    <row r="637" spans="2:26">
      <c r="B637" s="1">
        <v>46261.736111111109</v>
      </c>
      <c r="C637">
        <v>212</v>
      </c>
      <c r="D637" t="s">
        <v>58</v>
      </c>
      <c r="E637">
        <v>-600</v>
      </c>
      <c r="G637" s="1">
        <v>46261.552083333336</v>
      </c>
      <c r="H637">
        <v>159</v>
      </c>
      <c r="I637" t="s">
        <v>60</v>
      </c>
      <c r="J637">
        <v>-336.67</v>
      </c>
      <c r="K637">
        <v>-453.73</v>
      </c>
      <c r="L637">
        <v>24.06</v>
      </c>
      <c r="M637" s="183">
        <f t="shared" si="18"/>
        <v>2.0049999999999999</v>
      </c>
      <c r="O637">
        <v>11658</v>
      </c>
      <c r="P637" s="5">
        <v>46261</v>
      </c>
      <c r="Q637">
        <v>159</v>
      </c>
      <c r="R637" t="s">
        <v>60</v>
      </c>
      <c r="S637">
        <v>37.0865571</v>
      </c>
      <c r="T637">
        <v>11.4855801</v>
      </c>
      <c r="U637" s="183">
        <f t="shared" si="19"/>
        <v>25.600977</v>
      </c>
      <c r="V637" s="6" t="str">
        <f>VLOOKUP(R637,'In-NonTI'!B:C,2,FALSE)</f>
        <v>VIC1</v>
      </c>
      <c r="W637" s="177">
        <f>IF(U637=0,0,U637-(VLOOKUP(R637,'In-NonTI'!$J$4:$K$7,2,FALSE)*M637))</f>
        <v>24.397977000000001</v>
      </c>
      <c r="X637" s="178">
        <f>IF(U637=0,0,-U637-((1-VLOOKUP(R637,'In-NonTI'!$J$4:$K$7,2,FALSE))*M637))</f>
        <v>-26.402977</v>
      </c>
      <c r="Y637" s="6" t="str">
        <f>VLOOKUP(R637,'In-NonTI'!$B$4:$F$7,5,FALSE)</f>
        <v>VIC1-NSW1</v>
      </c>
      <c r="Z637" s="6" t="str">
        <f>IF(SUMIFS(U:U,Q:Q,Q637,Y:Y,Y637)&lt;=0,VLOOKUP(R637,'In-NonTI'!$B$4:$H$7,6,FALSE),VLOOKUP(R637,'In-NonTI'!$B$4:$H$7,7,FALSE))</f>
        <v>NSW-VIC</v>
      </c>
    </row>
    <row r="638" spans="2:26">
      <c r="B638" s="1">
        <v>46261.736111111109</v>
      </c>
      <c r="C638">
        <v>212</v>
      </c>
      <c r="D638" t="s">
        <v>52</v>
      </c>
      <c r="E638">
        <v>68.19</v>
      </c>
      <c r="G638" s="1">
        <v>46261.552083333336</v>
      </c>
      <c r="H638">
        <v>159</v>
      </c>
      <c r="I638" t="s">
        <v>54</v>
      </c>
      <c r="J638">
        <v>-202.11</v>
      </c>
      <c r="K638">
        <v>207.73</v>
      </c>
      <c r="L638">
        <v>17.12</v>
      </c>
      <c r="M638" s="183">
        <f t="shared" si="18"/>
        <v>1.4266666666666667</v>
      </c>
      <c r="O638">
        <v>11658</v>
      </c>
      <c r="P638" s="5">
        <v>46261</v>
      </c>
      <c r="Q638">
        <v>159</v>
      </c>
      <c r="R638" t="s">
        <v>54</v>
      </c>
      <c r="S638">
        <v>1.1415241</v>
      </c>
      <c r="T638">
        <v>9.6584932999999999</v>
      </c>
      <c r="U638" s="183">
        <f t="shared" si="19"/>
        <v>-8.5169692000000001</v>
      </c>
      <c r="V638" s="6" t="str">
        <f>VLOOKUP(R638,'In-NonTI'!B:C,2,FALSE)</f>
        <v>VIC1</v>
      </c>
      <c r="W638" s="177">
        <f>IF(U638=0,0,U638-(VLOOKUP(R638,'In-NonTI'!$J$4:$K$7,2,FALSE)*M638))</f>
        <v>-9.1875025333333333</v>
      </c>
      <c r="X638" s="178">
        <f>IF(U638=0,0,-U638-((1-VLOOKUP(R638,'In-NonTI'!$J$4:$K$7,2,FALSE))*M638))</f>
        <v>7.7608358666666666</v>
      </c>
      <c r="Y638" s="6" t="str">
        <f>VLOOKUP(R638,'In-NonTI'!$B$4:$F$7,5,FALSE)</f>
        <v>V-SA</v>
      </c>
      <c r="Z638" s="6" t="str">
        <f>IF(SUMIFS(U:U,Q:Q,Q638,Y:Y,Y638)&lt;=0,VLOOKUP(R638,'In-NonTI'!$B$4:$H$7,6,FALSE),VLOOKUP(R638,'In-NonTI'!$B$4:$H$7,7,FALSE))</f>
        <v>VIC-SA</v>
      </c>
    </row>
    <row r="639" spans="2:26">
      <c r="B639" s="1">
        <v>46261.736111111109</v>
      </c>
      <c r="C639">
        <v>212</v>
      </c>
      <c r="D639" t="s">
        <v>51</v>
      </c>
      <c r="E639">
        <v>60</v>
      </c>
      <c r="G639" s="1">
        <v>46261.552083333336</v>
      </c>
      <c r="H639">
        <v>159</v>
      </c>
      <c r="I639" t="s">
        <v>50</v>
      </c>
      <c r="J639">
        <v>0</v>
      </c>
      <c r="K639">
        <v>80</v>
      </c>
      <c r="L639">
        <v>7.61</v>
      </c>
      <c r="M639" s="183">
        <f t="shared" si="18"/>
        <v>0.63416666666666666</v>
      </c>
      <c r="O639">
        <v>11658</v>
      </c>
      <c r="P639" s="5">
        <v>46261</v>
      </c>
      <c r="Q639">
        <v>159</v>
      </c>
      <c r="R639" t="s">
        <v>50</v>
      </c>
      <c r="S639">
        <v>0.1022001</v>
      </c>
      <c r="T639">
        <v>0</v>
      </c>
      <c r="U639" s="183">
        <f t="shared" si="19"/>
        <v>0.1022001</v>
      </c>
      <c r="V639" s="6" t="str">
        <f>VLOOKUP(R639,'In-NonTI'!B:C,2,FALSE)</f>
        <v>VIC1</v>
      </c>
      <c r="W639" s="177">
        <f>IF(U639=0,0,U639-(VLOOKUP(R639,'In-NonTI'!$J$4:$K$7,2,FALSE)*M639))</f>
        <v>-0.46220823333333327</v>
      </c>
      <c r="X639" s="178">
        <f>IF(U639=0,0,-U639-((1-VLOOKUP(R639,'In-NonTI'!$J$4:$K$7,2,FALSE))*M639))</f>
        <v>-0.17195843333333333</v>
      </c>
      <c r="Y639" s="6" t="str">
        <f>VLOOKUP(R639,'In-NonTI'!$B$4:$F$7,5,FALSE)</f>
        <v>V-SA</v>
      </c>
      <c r="Z639" s="6" t="str">
        <f>IF(SUMIFS(U:U,Q:Q,Q639,Y:Y,Y639)&lt;=0,VLOOKUP(R639,'In-NonTI'!$B$4:$H$7,6,FALSE),VLOOKUP(R639,'In-NonTI'!$B$4:$H$7,7,FALSE))</f>
        <v>VIC-SA</v>
      </c>
    </row>
    <row r="640" spans="2:26">
      <c r="B640" s="1">
        <v>46261.739583333336</v>
      </c>
      <c r="C640">
        <v>213</v>
      </c>
      <c r="D640" t="s">
        <v>58</v>
      </c>
      <c r="E640">
        <v>-600</v>
      </c>
      <c r="G640" s="1">
        <v>46261.555555555555</v>
      </c>
      <c r="H640">
        <v>160</v>
      </c>
      <c r="I640" t="s">
        <v>57</v>
      </c>
      <c r="J640">
        <v>68.84</v>
      </c>
      <c r="K640">
        <v>64.53</v>
      </c>
      <c r="L640">
        <v>7.5</v>
      </c>
      <c r="M640" s="183">
        <f t="shared" si="18"/>
        <v>0.625</v>
      </c>
      <c r="O640">
        <v>11658</v>
      </c>
      <c r="P640" s="5">
        <v>46261</v>
      </c>
      <c r="Q640">
        <v>160</v>
      </c>
      <c r="R640" t="s">
        <v>57</v>
      </c>
      <c r="S640">
        <v>0</v>
      </c>
      <c r="T640">
        <v>7.0509214</v>
      </c>
      <c r="U640" s="183">
        <f t="shared" si="19"/>
        <v>-7.0509214</v>
      </c>
      <c r="V640" s="6" t="str">
        <f>VLOOKUP(R640,'In-NonTI'!B:C,2,FALSE)</f>
        <v>NSW1</v>
      </c>
      <c r="W640" s="177">
        <f>IF(U640=0,0,U640-(VLOOKUP(R640,'In-NonTI'!$J$4:$K$7,2,FALSE)*M640))</f>
        <v>-7.3321714</v>
      </c>
      <c r="X640" s="178">
        <f>IF(U640=0,0,-U640-((1-VLOOKUP(R640,'In-NonTI'!$J$4:$K$7,2,FALSE))*M640))</f>
        <v>6.7071714</v>
      </c>
      <c r="Y640" s="6" t="str">
        <f>VLOOKUP(R640,'In-NonTI'!$B$4:$F$7,5,FALSE)</f>
        <v>NSW1-SA1</v>
      </c>
      <c r="Z640" s="6" t="str">
        <f>IF(SUMIFS(U:U,Q:Q,Q640,Y:Y,Y640)&lt;=0,VLOOKUP(R640,'In-NonTI'!$B$4:$H$7,6,FALSE),VLOOKUP(R640,'In-NonTI'!$B$4:$H$7,7,FALSE))</f>
        <v>NSW-SA</v>
      </c>
    </row>
    <row r="641" spans="2:26">
      <c r="B641" s="1">
        <v>46261.739583333336</v>
      </c>
      <c r="C641">
        <v>213</v>
      </c>
      <c r="D641" t="s">
        <v>52</v>
      </c>
      <c r="E641">
        <v>70.010000000000005</v>
      </c>
      <c r="G641" s="1">
        <v>46261.555555555555</v>
      </c>
      <c r="H641">
        <v>160</v>
      </c>
      <c r="I641" t="s">
        <v>60</v>
      </c>
      <c r="J641">
        <v>-352.28</v>
      </c>
      <c r="K641">
        <v>-431.11</v>
      </c>
      <c r="L641">
        <v>22.17</v>
      </c>
      <c r="M641" s="183">
        <f t="shared" si="18"/>
        <v>1.8475000000000001</v>
      </c>
      <c r="O641">
        <v>11658</v>
      </c>
      <c r="P641" s="5">
        <v>46261</v>
      </c>
      <c r="Q641">
        <v>160</v>
      </c>
      <c r="R641" t="s">
        <v>60</v>
      </c>
      <c r="S641">
        <v>39.774789200000001</v>
      </c>
      <c r="T641">
        <v>10.292332399999999</v>
      </c>
      <c r="U641" s="183">
        <f t="shared" si="19"/>
        <v>29.482456800000001</v>
      </c>
      <c r="V641" s="6" t="str">
        <f>VLOOKUP(R641,'In-NonTI'!B:C,2,FALSE)</f>
        <v>VIC1</v>
      </c>
      <c r="W641" s="177">
        <f>IF(U641=0,0,U641-(VLOOKUP(R641,'In-NonTI'!$J$4:$K$7,2,FALSE)*M641))</f>
        <v>28.373956800000002</v>
      </c>
      <c r="X641" s="178">
        <f>IF(U641=0,0,-U641-((1-VLOOKUP(R641,'In-NonTI'!$J$4:$K$7,2,FALSE))*M641))</f>
        <v>-30.221456800000002</v>
      </c>
      <c r="Y641" s="6" t="str">
        <f>VLOOKUP(R641,'In-NonTI'!$B$4:$F$7,5,FALSE)</f>
        <v>VIC1-NSW1</v>
      </c>
      <c r="Z641" s="6" t="str">
        <f>IF(SUMIFS(U:U,Q:Q,Q641,Y:Y,Y641)&lt;=0,VLOOKUP(R641,'In-NonTI'!$B$4:$H$7,6,FALSE),VLOOKUP(R641,'In-NonTI'!$B$4:$H$7,7,FALSE))</f>
        <v>NSW-VIC</v>
      </c>
    </row>
    <row r="642" spans="2:26">
      <c r="B642" s="1">
        <v>46261.739583333336</v>
      </c>
      <c r="C642">
        <v>213</v>
      </c>
      <c r="D642" t="s">
        <v>51</v>
      </c>
      <c r="E642">
        <v>81.400000000000006</v>
      </c>
      <c r="G642" s="1">
        <v>46261.555555555555</v>
      </c>
      <c r="H642">
        <v>160</v>
      </c>
      <c r="I642" t="s">
        <v>54</v>
      </c>
      <c r="J642">
        <v>-247.88</v>
      </c>
      <c r="K642">
        <v>205.35</v>
      </c>
      <c r="L642">
        <v>16.82</v>
      </c>
      <c r="M642" s="183">
        <f t="shared" si="18"/>
        <v>1.4016666666666666</v>
      </c>
      <c r="O642">
        <v>11658</v>
      </c>
      <c r="P642" s="5">
        <v>46261</v>
      </c>
      <c r="Q642">
        <v>160</v>
      </c>
      <c r="R642" t="s">
        <v>54</v>
      </c>
      <c r="S642">
        <v>2.6429000000000001E-3</v>
      </c>
      <c r="T642">
        <v>12.3095786</v>
      </c>
      <c r="U642" s="183">
        <f t="shared" si="19"/>
        <v>-12.3069357</v>
      </c>
      <c r="V642" s="6" t="str">
        <f>VLOOKUP(R642,'In-NonTI'!B:C,2,FALSE)</f>
        <v>VIC1</v>
      </c>
      <c r="W642" s="177">
        <f>IF(U642=0,0,U642-(VLOOKUP(R642,'In-NonTI'!$J$4:$K$7,2,FALSE)*M642))</f>
        <v>-12.965719033333334</v>
      </c>
      <c r="X642" s="178">
        <f>IF(U642=0,0,-U642-((1-VLOOKUP(R642,'In-NonTI'!$J$4:$K$7,2,FALSE))*M642))</f>
        <v>11.564052366666667</v>
      </c>
      <c r="Y642" s="6" t="str">
        <f>VLOOKUP(R642,'In-NonTI'!$B$4:$F$7,5,FALSE)</f>
        <v>V-SA</v>
      </c>
      <c r="Z642" s="6" t="str">
        <f>IF(SUMIFS(U:U,Q:Q,Q642,Y:Y,Y642)&lt;=0,VLOOKUP(R642,'In-NonTI'!$B$4:$H$7,6,FALSE),VLOOKUP(R642,'In-NonTI'!$B$4:$H$7,7,FALSE))</f>
        <v>VIC-SA</v>
      </c>
    </row>
    <row r="643" spans="2:26">
      <c r="B643" s="1">
        <v>46261.743055555555</v>
      </c>
      <c r="C643">
        <v>214</v>
      </c>
      <c r="D643" t="s">
        <v>58</v>
      </c>
      <c r="E643">
        <v>-600</v>
      </c>
      <c r="G643" s="1">
        <v>46261.555555555555</v>
      </c>
      <c r="H643">
        <v>160</v>
      </c>
      <c r="I643" t="s">
        <v>50</v>
      </c>
      <c r="J643">
        <v>0</v>
      </c>
      <c r="K643">
        <v>80</v>
      </c>
      <c r="L643">
        <v>7.61</v>
      </c>
      <c r="M643" s="183">
        <f t="shared" si="18"/>
        <v>0.63416666666666666</v>
      </c>
      <c r="O643">
        <v>11658</v>
      </c>
      <c r="P643" s="5">
        <v>46261</v>
      </c>
      <c r="Q643">
        <v>160</v>
      </c>
      <c r="R643" t="s">
        <v>50</v>
      </c>
      <c r="S643">
        <v>0.11740979999999999</v>
      </c>
      <c r="T643">
        <v>0</v>
      </c>
      <c r="U643" s="183">
        <f t="shared" si="19"/>
        <v>0.11740979999999999</v>
      </c>
      <c r="V643" s="6" t="str">
        <f>VLOOKUP(R643,'In-NonTI'!B:C,2,FALSE)</f>
        <v>VIC1</v>
      </c>
      <c r="W643" s="177">
        <f>IF(U643=0,0,U643-(VLOOKUP(R643,'In-NonTI'!$J$4:$K$7,2,FALSE)*M643))</f>
        <v>-0.44699853333333328</v>
      </c>
      <c r="X643" s="178">
        <f>IF(U643=0,0,-U643-((1-VLOOKUP(R643,'In-NonTI'!$J$4:$K$7,2,FALSE))*M643))</f>
        <v>-0.18716813333333332</v>
      </c>
      <c r="Y643" s="6" t="str">
        <f>VLOOKUP(R643,'In-NonTI'!$B$4:$F$7,5,FALSE)</f>
        <v>V-SA</v>
      </c>
      <c r="Z643" s="6" t="str">
        <f>IF(SUMIFS(U:U,Q:Q,Q643,Y:Y,Y643)&lt;=0,VLOOKUP(R643,'In-NonTI'!$B$4:$H$7,6,FALSE),VLOOKUP(R643,'In-NonTI'!$B$4:$H$7,7,FALSE))</f>
        <v>VIC-SA</v>
      </c>
    </row>
    <row r="644" spans="2:26">
      <c r="B644" s="1">
        <v>46261.743055555555</v>
      </c>
      <c r="C644">
        <v>214</v>
      </c>
      <c r="D644" t="s">
        <v>52</v>
      </c>
      <c r="E644">
        <v>70.010000000000005</v>
      </c>
      <c r="G644" s="1">
        <v>46261.559027777781</v>
      </c>
      <c r="H644">
        <v>161</v>
      </c>
      <c r="I644" t="s">
        <v>57</v>
      </c>
      <c r="J644">
        <v>95.64</v>
      </c>
      <c r="K644">
        <v>56.02</v>
      </c>
      <c r="L644">
        <v>6.44</v>
      </c>
      <c r="M644" s="183">
        <f t="shared" si="18"/>
        <v>0.53666666666666674</v>
      </c>
      <c r="O644">
        <v>11658</v>
      </c>
      <c r="P644" s="5">
        <v>46261</v>
      </c>
      <c r="Q644">
        <v>161</v>
      </c>
      <c r="R644" t="s">
        <v>57</v>
      </c>
      <c r="S644">
        <v>0</v>
      </c>
      <c r="T644">
        <v>9.9660010000000003</v>
      </c>
      <c r="U644" s="183">
        <f t="shared" si="19"/>
        <v>-9.9660010000000003</v>
      </c>
      <c r="V644" s="6" t="str">
        <f>VLOOKUP(R644,'In-NonTI'!B:C,2,FALSE)</f>
        <v>NSW1</v>
      </c>
      <c r="W644" s="177">
        <f>IF(U644=0,0,U644-(VLOOKUP(R644,'In-NonTI'!$J$4:$K$7,2,FALSE)*M644))</f>
        <v>-10.207501000000001</v>
      </c>
      <c r="X644" s="178">
        <f>IF(U644=0,0,-U644-((1-VLOOKUP(R644,'In-NonTI'!$J$4:$K$7,2,FALSE))*M644))</f>
        <v>9.6708343333333335</v>
      </c>
      <c r="Y644" s="6" t="str">
        <f>VLOOKUP(R644,'In-NonTI'!$B$4:$F$7,5,FALSE)</f>
        <v>NSW1-SA1</v>
      </c>
      <c r="Z644" s="6" t="str">
        <f>IF(SUMIFS(U:U,Q:Q,Q644,Y:Y,Y644)&lt;=0,VLOOKUP(R644,'In-NonTI'!$B$4:$H$7,6,FALSE),VLOOKUP(R644,'In-NonTI'!$B$4:$H$7,7,FALSE))</f>
        <v>NSW-SA</v>
      </c>
    </row>
    <row r="645" spans="2:26">
      <c r="B645" s="1">
        <v>46261.743055555555</v>
      </c>
      <c r="C645">
        <v>214</v>
      </c>
      <c r="D645" t="s">
        <v>51</v>
      </c>
      <c r="E645">
        <v>95.67</v>
      </c>
      <c r="G645" s="1">
        <v>46261.559027777781</v>
      </c>
      <c r="H645">
        <v>161</v>
      </c>
      <c r="I645" t="s">
        <v>60</v>
      </c>
      <c r="J645">
        <v>-509.82</v>
      </c>
      <c r="K645">
        <v>-434.94</v>
      </c>
      <c r="L645">
        <v>22.56</v>
      </c>
      <c r="M645" s="183">
        <f t="shared" ref="M645:M708" si="20">L645/12</f>
        <v>1.88</v>
      </c>
      <c r="O645">
        <v>11658</v>
      </c>
      <c r="P645" s="5">
        <v>46261</v>
      </c>
      <c r="Q645">
        <v>161</v>
      </c>
      <c r="R645" t="s">
        <v>60</v>
      </c>
      <c r="S645">
        <v>39.868542499999997</v>
      </c>
      <c r="T645">
        <v>9.4213988999999998</v>
      </c>
      <c r="U645" s="183">
        <f t="shared" ref="U645:U708" si="21">S645-T645</f>
        <v>30.447143599999997</v>
      </c>
      <c r="V645" s="6" t="str">
        <f>VLOOKUP(R645,'In-NonTI'!B:C,2,FALSE)</f>
        <v>VIC1</v>
      </c>
      <c r="W645" s="177">
        <f>IF(U645=0,0,U645-(VLOOKUP(R645,'In-NonTI'!$J$4:$K$7,2,FALSE)*M645))</f>
        <v>29.319143599999997</v>
      </c>
      <c r="X645" s="178">
        <f>IF(U645=0,0,-U645-((1-VLOOKUP(R645,'In-NonTI'!$J$4:$K$7,2,FALSE))*M645))</f>
        <v>-31.199143599999996</v>
      </c>
      <c r="Y645" s="6" t="str">
        <f>VLOOKUP(R645,'In-NonTI'!$B$4:$F$7,5,FALSE)</f>
        <v>VIC1-NSW1</v>
      </c>
      <c r="Z645" s="6" t="str">
        <f>IF(SUMIFS(U:U,Q:Q,Q645,Y:Y,Y645)&lt;=0,VLOOKUP(R645,'In-NonTI'!$B$4:$H$7,6,FALSE),VLOOKUP(R645,'In-NonTI'!$B$4:$H$7,7,FALSE))</f>
        <v>NSW-VIC</v>
      </c>
    </row>
    <row r="646" spans="2:26">
      <c r="B646" s="1">
        <v>46261.746527777781</v>
      </c>
      <c r="C646">
        <v>215</v>
      </c>
      <c r="D646" t="s">
        <v>58</v>
      </c>
      <c r="E646">
        <v>-600</v>
      </c>
      <c r="G646" s="1">
        <v>46261.559027777781</v>
      </c>
      <c r="H646">
        <v>161</v>
      </c>
      <c r="I646" t="s">
        <v>54</v>
      </c>
      <c r="J646">
        <v>-190.95</v>
      </c>
      <c r="K646">
        <v>223.72</v>
      </c>
      <c r="L646">
        <v>18.809999999999999</v>
      </c>
      <c r="M646" s="183">
        <f t="shared" si="20"/>
        <v>1.5674999999999999</v>
      </c>
      <c r="O646">
        <v>11658</v>
      </c>
      <c r="P646" s="5">
        <v>46261</v>
      </c>
      <c r="Q646">
        <v>161</v>
      </c>
      <c r="R646" t="s">
        <v>54</v>
      </c>
      <c r="S646">
        <v>1.9447344</v>
      </c>
      <c r="T646">
        <v>8.2266244999999998</v>
      </c>
      <c r="U646" s="183">
        <f t="shared" si="21"/>
        <v>-6.2818901</v>
      </c>
      <c r="V646" s="6" t="str">
        <f>VLOOKUP(R646,'In-NonTI'!B:C,2,FALSE)</f>
        <v>VIC1</v>
      </c>
      <c r="W646" s="177">
        <f>IF(U646=0,0,U646-(VLOOKUP(R646,'In-NonTI'!$J$4:$K$7,2,FALSE)*M646))</f>
        <v>-7.0186150999999999</v>
      </c>
      <c r="X646" s="178">
        <f>IF(U646=0,0,-U646-((1-VLOOKUP(R646,'In-NonTI'!$J$4:$K$7,2,FALSE))*M646))</f>
        <v>5.4511151</v>
      </c>
      <c r="Y646" s="6" t="str">
        <f>VLOOKUP(R646,'In-NonTI'!$B$4:$F$7,5,FALSE)</f>
        <v>V-SA</v>
      </c>
      <c r="Z646" s="6" t="str">
        <f>IF(SUMIFS(U:U,Q:Q,Q646,Y:Y,Y646)&lt;=0,VLOOKUP(R646,'In-NonTI'!$B$4:$H$7,6,FALSE),VLOOKUP(R646,'In-NonTI'!$B$4:$H$7,7,FALSE))</f>
        <v>VIC-SA</v>
      </c>
    </row>
    <row r="647" spans="2:26">
      <c r="B647" s="1">
        <v>46261.746527777781</v>
      </c>
      <c r="C647">
        <v>215</v>
      </c>
      <c r="D647" t="s">
        <v>52</v>
      </c>
      <c r="E647">
        <v>70.010000000000005</v>
      </c>
      <c r="G647" s="1">
        <v>46261.559027777781</v>
      </c>
      <c r="H647">
        <v>161</v>
      </c>
      <c r="I647" t="s">
        <v>50</v>
      </c>
      <c r="J647">
        <v>0</v>
      </c>
      <c r="K647">
        <v>80</v>
      </c>
      <c r="L647">
        <v>7.61</v>
      </c>
      <c r="M647" s="183">
        <f t="shared" si="20"/>
        <v>0.63416666666666666</v>
      </c>
      <c r="O647">
        <v>11658</v>
      </c>
      <c r="P647" s="5">
        <v>46261</v>
      </c>
      <c r="Q647">
        <v>161</v>
      </c>
      <c r="R647" t="s">
        <v>50</v>
      </c>
      <c r="S647">
        <v>0.1150902</v>
      </c>
      <c r="T647">
        <v>0</v>
      </c>
      <c r="U647" s="183">
        <f t="shared" si="21"/>
        <v>0.1150902</v>
      </c>
      <c r="V647" s="6" t="str">
        <f>VLOOKUP(R647,'In-NonTI'!B:C,2,FALSE)</f>
        <v>VIC1</v>
      </c>
      <c r="W647" s="177">
        <f>IF(U647=0,0,U647-(VLOOKUP(R647,'In-NonTI'!$J$4:$K$7,2,FALSE)*M647))</f>
        <v>-0.44931813333333326</v>
      </c>
      <c r="X647" s="178">
        <f>IF(U647=0,0,-U647-((1-VLOOKUP(R647,'In-NonTI'!$J$4:$K$7,2,FALSE))*M647))</f>
        <v>-0.18484853333333334</v>
      </c>
      <c r="Y647" s="6" t="str">
        <f>VLOOKUP(R647,'In-NonTI'!$B$4:$F$7,5,FALSE)</f>
        <v>V-SA</v>
      </c>
      <c r="Z647" s="6" t="str">
        <f>IF(SUMIFS(U:U,Q:Q,Q647,Y:Y,Y647)&lt;=0,VLOOKUP(R647,'In-NonTI'!$B$4:$H$7,6,FALSE),VLOOKUP(R647,'In-NonTI'!$B$4:$H$7,7,FALSE))</f>
        <v>VIC-SA</v>
      </c>
    </row>
    <row r="648" spans="2:26">
      <c r="B648" s="1">
        <v>46261.746527777781</v>
      </c>
      <c r="C648">
        <v>215</v>
      </c>
      <c r="D648" t="s">
        <v>51</v>
      </c>
      <c r="E648">
        <v>81.400000000000006</v>
      </c>
      <c r="G648" s="1">
        <v>46261.5625</v>
      </c>
      <c r="H648">
        <v>162</v>
      </c>
      <c r="I648" t="s">
        <v>57</v>
      </c>
      <c r="J648">
        <v>130.30000000000001</v>
      </c>
      <c r="K648">
        <v>76.55</v>
      </c>
      <c r="L648">
        <v>9.07</v>
      </c>
      <c r="M648" s="183">
        <f t="shared" si="20"/>
        <v>0.75583333333333336</v>
      </c>
      <c r="O648">
        <v>11658</v>
      </c>
      <c r="P648" s="5">
        <v>46261</v>
      </c>
      <c r="Q648">
        <v>162</v>
      </c>
      <c r="R648" t="s">
        <v>57</v>
      </c>
      <c r="S648">
        <v>0</v>
      </c>
      <c r="T648">
        <v>8.4273710000000008</v>
      </c>
      <c r="U648" s="183">
        <f t="shared" si="21"/>
        <v>-8.4273710000000008</v>
      </c>
      <c r="V648" s="6" t="str">
        <f>VLOOKUP(R648,'In-NonTI'!B:C,2,FALSE)</f>
        <v>NSW1</v>
      </c>
      <c r="W648" s="177">
        <f>IF(U648=0,0,U648-(VLOOKUP(R648,'In-NonTI'!$J$4:$K$7,2,FALSE)*M648))</f>
        <v>-8.7674960000000013</v>
      </c>
      <c r="X648" s="178">
        <f>IF(U648=0,0,-U648-((1-VLOOKUP(R648,'In-NonTI'!$J$4:$K$7,2,FALSE))*M648))</f>
        <v>8.0116626666666679</v>
      </c>
      <c r="Y648" s="6" t="str">
        <f>VLOOKUP(R648,'In-NonTI'!$B$4:$F$7,5,FALSE)</f>
        <v>NSW1-SA1</v>
      </c>
      <c r="Z648" s="6" t="str">
        <f>IF(SUMIFS(U:U,Q:Q,Q648,Y:Y,Y648)&lt;=0,VLOOKUP(R648,'In-NonTI'!$B$4:$H$7,6,FALSE),VLOOKUP(R648,'In-NonTI'!$B$4:$H$7,7,FALSE))</f>
        <v>NSW-SA</v>
      </c>
    </row>
    <row r="649" spans="2:26">
      <c r="B649" s="1">
        <v>46261.75</v>
      </c>
      <c r="C649">
        <v>216</v>
      </c>
      <c r="D649" t="s">
        <v>58</v>
      </c>
      <c r="E649">
        <v>-600</v>
      </c>
      <c r="G649" s="1">
        <v>46261.5625</v>
      </c>
      <c r="H649">
        <v>162</v>
      </c>
      <c r="I649" t="s">
        <v>60</v>
      </c>
      <c r="J649">
        <v>-590.04999999999995</v>
      </c>
      <c r="K649">
        <v>-441.45</v>
      </c>
      <c r="L649">
        <v>23.04</v>
      </c>
      <c r="M649" s="183">
        <f t="shared" si="20"/>
        <v>1.92</v>
      </c>
      <c r="O649">
        <v>11658</v>
      </c>
      <c r="P649" s="5">
        <v>46261</v>
      </c>
      <c r="Q649">
        <v>162</v>
      </c>
      <c r="R649" t="s">
        <v>60</v>
      </c>
      <c r="S649">
        <v>48.061008999999999</v>
      </c>
      <c r="T649">
        <v>8.9694576999999995</v>
      </c>
      <c r="U649" s="183">
        <f t="shared" si="21"/>
        <v>39.091551299999999</v>
      </c>
      <c r="V649" s="6" t="str">
        <f>VLOOKUP(R649,'In-NonTI'!B:C,2,FALSE)</f>
        <v>VIC1</v>
      </c>
      <c r="W649" s="177">
        <f>IF(U649=0,0,U649-(VLOOKUP(R649,'In-NonTI'!$J$4:$K$7,2,FALSE)*M649))</f>
        <v>37.939551299999998</v>
      </c>
      <c r="X649" s="178">
        <f>IF(U649=0,0,-U649-((1-VLOOKUP(R649,'In-NonTI'!$J$4:$K$7,2,FALSE))*M649))</f>
        <v>-39.8595513</v>
      </c>
      <c r="Y649" s="6" t="str">
        <f>VLOOKUP(R649,'In-NonTI'!$B$4:$F$7,5,FALSE)</f>
        <v>VIC1-NSW1</v>
      </c>
      <c r="Z649" s="6" t="str">
        <f>IF(SUMIFS(U:U,Q:Q,Q649,Y:Y,Y649)&lt;=0,VLOOKUP(R649,'In-NonTI'!$B$4:$H$7,6,FALSE),VLOOKUP(R649,'In-NonTI'!$B$4:$H$7,7,FALSE))</f>
        <v>NSW-VIC</v>
      </c>
    </row>
    <row r="650" spans="2:26">
      <c r="B650" s="1">
        <v>46261.75</v>
      </c>
      <c r="C650">
        <v>216</v>
      </c>
      <c r="D650" t="s">
        <v>52</v>
      </c>
      <c r="E650">
        <v>68.37</v>
      </c>
      <c r="G650" s="1">
        <v>46261.5625</v>
      </c>
      <c r="H650">
        <v>162</v>
      </c>
      <c r="I650" t="s">
        <v>54</v>
      </c>
      <c r="J650">
        <v>-84.9</v>
      </c>
      <c r="K650">
        <v>225.67</v>
      </c>
      <c r="L650">
        <v>19.09</v>
      </c>
      <c r="M650" s="183">
        <f t="shared" si="20"/>
        <v>1.5908333333333333</v>
      </c>
      <c r="O650">
        <v>11658</v>
      </c>
      <c r="P650" s="5">
        <v>46261</v>
      </c>
      <c r="Q650">
        <v>162</v>
      </c>
      <c r="R650" t="s">
        <v>54</v>
      </c>
      <c r="S650">
        <v>2.2297151999999998</v>
      </c>
      <c r="T650">
        <v>5.9035203999999997</v>
      </c>
      <c r="U650" s="183">
        <f t="shared" si="21"/>
        <v>-3.6738051999999999</v>
      </c>
      <c r="V650" s="6" t="str">
        <f>VLOOKUP(R650,'In-NonTI'!B:C,2,FALSE)</f>
        <v>VIC1</v>
      </c>
      <c r="W650" s="177">
        <f>IF(U650=0,0,U650-(VLOOKUP(R650,'In-NonTI'!$J$4:$K$7,2,FALSE)*M650))</f>
        <v>-4.4214968666666667</v>
      </c>
      <c r="X650" s="178">
        <f>IF(U650=0,0,-U650-((1-VLOOKUP(R650,'In-NonTI'!$J$4:$K$7,2,FALSE))*M650))</f>
        <v>2.8306635333333334</v>
      </c>
      <c r="Y650" s="6" t="str">
        <f>VLOOKUP(R650,'In-NonTI'!$B$4:$F$7,5,FALSE)</f>
        <v>V-SA</v>
      </c>
      <c r="Z650" s="6" t="str">
        <f>IF(SUMIFS(U:U,Q:Q,Q650,Y:Y,Y650)&lt;=0,VLOOKUP(R650,'In-NonTI'!$B$4:$H$7,6,FALSE),VLOOKUP(R650,'In-NonTI'!$B$4:$H$7,7,FALSE))</f>
        <v>VIC-SA</v>
      </c>
    </row>
    <row r="651" spans="2:26">
      <c r="B651" s="1">
        <v>46261.75</v>
      </c>
      <c r="C651">
        <v>216</v>
      </c>
      <c r="D651" t="s">
        <v>51</v>
      </c>
      <c r="E651">
        <v>81.400000000000006</v>
      </c>
      <c r="G651" s="1">
        <v>46261.5625</v>
      </c>
      <c r="H651">
        <v>162</v>
      </c>
      <c r="I651" t="s">
        <v>50</v>
      </c>
      <c r="J651">
        <v>0</v>
      </c>
      <c r="K651">
        <v>80</v>
      </c>
      <c r="L651">
        <v>7.61</v>
      </c>
      <c r="M651" s="183">
        <f t="shared" si="20"/>
        <v>0.63416666666666666</v>
      </c>
      <c r="O651">
        <v>11658</v>
      </c>
      <c r="P651" s="5">
        <v>46261</v>
      </c>
      <c r="Q651">
        <v>162</v>
      </c>
      <c r="R651" t="s">
        <v>50</v>
      </c>
      <c r="S651">
        <v>0.1235885</v>
      </c>
      <c r="T651">
        <v>0</v>
      </c>
      <c r="U651" s="183">
        <f t="shared" si="21"/>
        <v>0.1235885</v>
      </c>
      <c r="V651" s="6" t="str">
        <f>VLOOKUP(R651,'In-NonTI'!B:C,2,FALSE)</f>
        <v>VIC1</v>
      </c>
      <c r="W651" s="177">
        <f>IF(U651=0,0,U651-(VLOOKUP(R651,'In-NonTI'!$J$4:$K$7,2,FALSE)*M651))</f>
        <v>-0.4408198333333333</v>
      </c>
      <c r="X651" s="178">
        <f>IF(U651=0,0,-U651-((1-VLOOKUP(R651,'In-NonTI'!$J$4:$K$7,2,FALSE))*M651))</f>
        <v>-0.19334683333333333</v>
      </c>
      <c r="Y651" s="6" t="str">
        <f>VLOOKUP(R651,'In-NonTI'!$B$4:$F$7,5,FALSE)</f>
        <v>V-SA</v>
      </c>
      <c r="Z651" s="6" t="str">
        <f>IF(SUMIFS(U:U,Q:Q,Q651,Y:Y,Y651)&lt;=0,VLOOKUP(R651,'In-NonTI'!$B$4:$H$7,6,FALSE),VLOOKUP(R651,'In-NonTI'!$B$4:$H$7,7,FALSE))</f>
        <v>VIC-SA</v>
      </c>
    </row>
    <row r="652" spans="2:26">
      <c r="B652" s="1">
        <v>46261.753472222219</v>
      </c>
      <c r="C652">
        <v>217</v>
      </c>
      <c r="D652" t="s">
        <v>58</v>
      </c>
      <c r="E652">
        <v>500</v>
      </c>
      <c r="G652" s="1">
        <v>46261.565972222219</v>
      </c>
      <c r="H652">
        <v>163</v>
      </c>
      <c r="I652" t="s">
        <v>57</v>
      </c>
      <c r="J652">
        <v>62.19</v>
      </c>
      <c r="K652">
        <v>69.2</v>
      </c>
      <c r="L652">
        <v>7.97</v>
      </c>
      <c r="M652" s="183">
        <f t="shared" si="20"/>
        <v>0.66416666666666668</v>
      </c>
      <c r="O652">
        <v>11658</v>
      </c>
      <c r="P652" s="5">
        <v>46261</v>
      </c>
      <c r="Q652">
        <v>163</v>
      </c>
      <c r="R652" t="s">
        <v>57</v>
      </c>
      <c r="S652">
        <v>0</v>
      </c>
      <c r="T652">
        <v>6.0501006000000004</v>
      </c>
      <c r="U652" s="183">
        <f t="shared" si="21"/>
        <v>-6.0501006000000004</v>
      </c>
      <c r="V652" s="6" t="str">
        <f>VLOOKUP(R652,'In-NonTI'!B:C,2,FALSE)</f>
        <v>NSW1</v>
      </c>
      <c r="W652" s="177">
        <f>IF(U652=0,0,U652-(VLOOKUP(R652,'In-NonTI'!$J$4:$K$7,2,FALSE)*M652))</f>
        <v>-6.3489756000000002</v>
      </c>
      <c r="X652" s="178">
        <f>IF(U652=0,0,-U652-((1-VLOOKUP(R652,'In-NonTI'!$J$4:$K$7,2,FALSE))*M652))</f>
        <v>5.6848089333333336</v>
      </c>
      <c r="Y652" s="6" t="str">
        <f>VLOOKUP(R652,'In-NonTI'!$B$4:$F$7,5,FALSE)</f>
        <v>NSW1-SA1</v>
      </c>
      <c r="Z652" s="6" t="str">
        <f>IF(SUMIFS(U:U,Q:Q,Q652,Y:Y,Y652)&lt;=0,VLOOKUP(R652,'In-NonTI'!$B$4:$H$7,6,FALSE),VLOOKUP(R652,'In-NonTI'!$B$4:$H$7,7,FALSE))</f>
        <v>NSW-SA</v>
      </c>
    </row>
    <row r="653" spans="2:26">
      <c r="B653" s="1">
        <v>46261.753472222219</v>
      </c>
      <c r="C653">
        <v>217</v>
      </c>
      <c r="D653" t="s">
        <v>52</v>
      </c>
      <c r="E653">
        <v>70.010000000000005</v>
      </c>
      <c r="G653" s="1">
        <v>46261.565972222219</v>
      </c>
      <c r="H653">
        <v>163</v>
      </c>
      <c r="I653" t="s">
        <v>60</v>
      </c>
      <c r="J653">
        <v>-264.51</v>
      </c>
      <c r="K653">
        <v>-414.28</v>
      </c>
      <c r="L653">
        <v>20.45</v>
      </c>
      <c r="M653" s="183">
        <f t="shared" si="20"/>
        <v>1.7041666666666666</v>
      </c>
      <c r="O653">
        <v>11658</v>
      </c>
      <c r="P653" s="5">
        <v>46261</v>
      </c>
      <c r="Q653">
        <v>163</v>
      </c>
      <c r="R653" t="s">
        <v>60</v>
      </c>
      <c r="S653">
        <v>57.394711899999997</v>
      </c>
      <c r="T653">
        <v>10.9236866</v>
      </c>
      <c r="U653" s="183">
        <f t="shared" si="21"/>
        <v>46.471025299999994</v>
      </c>
      <c r="V653" s="6" t="str">
        <f>VLOOKUP(R653,'In-NonTI'!B:C,2,FALSE)</f>
        <v>VIC1</v>
      </c>
      <c r="W653" s="177">
        <f>IF(U653=0,0,U653-(VLOOKUP(R653,'In-NonTI'!$J$4:$K$7,2,FALSE)*M653))</f>
        <v>45.448525299999993</v>
      </c>
      <c r="X653" s="178">
        <f>IF(U653=0,0,-U653-((1-VLOOKUP(R653,'In-NonTI'!$J$4:$K$7,2,FALSE))*M653))</f>
        <v>-47.152691966666659</v>
      </c>
      <c r="Y653" s="6" t="str">
        <f>VLOOKUP(R653,'In-NonTI'!$B$4:$F$7,5,FALSE)</f>
        <v>VIC1-NSW1</v>
      </c>
      <c r="Z653" s="6" t="str">
        <f>IF(SUMIFS(U:U,Q:Q,Q653,Y:Y,Y653)&lt;=0,VLOOKUP(R653,'In-NonTI'!$B$4:$H$7,6,FALSE),VLOOKUP(R653,'In-NonTI'!$B$4:$H$7,7,FALSE))</f>
        <v>NSW-VIC</v>
      </c>
    </row>
    <row r="654" spans="2:26">
      <c r="B654" s="1">
        <v>46261.753472222219</v>
      </c>
      <c r="C654">
        <v>217</v>
      </c>
      <c r="D654" t="s">
        <v>51</v>
      </c>
      <c r="E654">
        <v>95.67</v>
      </c>
      <c r="G654" s="1">
        <v>46261.565972222219</v>
      </c>
      <c r="H654">
        <v>163</v>
      </c>
      <c r="I654" t="s">
        <v>54</v>
      </c>
      <c r="J654">
        <v>-236.71</v>
      </c>
      <c r="K654">
        <v>220.29</v>
      </c>
      <c r="L654">
        <v>18.66</v>
      </c>
      <c r="M654" s="183">
        <f t="shared" si="20"/>
        <v>1.5549999999999999</v>
      </c>
      <c r="O654">
        <v>11658</v>
      </c>
      <c r="P654" s="5">
        <v>46261</v>
      </c>
      <c r="Q654">
        <v>163</v>
      </c>
      <c r="R654" t="s">
        <v>54</v>
      </c>
      <c r="S654">
        <v>0.37054809999999999</v>
      </c>
      <c r="T654">
        <v>17.917874900000001</v>
      </c>
      <c r="U654" s="183">
        <f t="shared" si="21"/>
        <v>-17.5473268</v>
      </c>
      <c r="V654" s="6" t="str">
        <f>VLOOKUP(R654,'In-NonTI'!B:C,2,FALSE)</f>
        <v>VIC1</v>
      </c>
      <c r="W654" s="177">
        <f>IF(U654=0,0,U654-(VLOOKUP(R654,'In-NonTI'!$J$4:$K$7,2,FALSE)*M654))</f>
        <v>-18.278176800000001</v>
      </c>
      <c r="X654" s="178">
        <f>IF(U654=0,0,-U654-((1-VLOOKUP(R654,'In-NonTI'!$J$4:$K$7,2,FALSE))*M654))</f>
        <v>16.723176800000001</v>
      </c>
      <c r="Y654" s="6" t="str">
        <f>VLOOKUP(R654,'In-NonTI'!$B$4:$F$7,5,FALSE)</f>
        <v>V-SA</v>
      </c>
      <c r="Z654" s="6" t="str">
        <f>IF(SUMIFS(U:U,Q:Q,Q654,Y:Y,Y654)&lt;=0,VLOOKUP(R654,'In-NonTI'!$B$4:$H$7,6,FALSE),VLOOKUP(R654,'In-NonTI'!$B$4:$H$7,7,FALSE))</f>
        <v>VIC-SA</v>
      </c>
    </row>
    <row r="655" spans="2:26">
      <c r="B655" s="1">
        <v>46261.756944444445</v>
      </c>
      <c r="C655">
        <v>218</v>
      </c>
      <c r="D655" t="s">
        <v>58</v>
      </c>
      <c r="E655">
        <v>500</v>
      </c>
      <c r="G655" s="1">
        <v>46261.565972222219</v>
      </c>
      <c r="H655">
        <v>163</v>
      </c>
      <c r="I655" t="s">
        <v>50</v>
      </c>
      <c r="J655">
        <v>0</v>
      </c>
      <c r="K655">
        <v>80</v>
      </c>
      <c r="L655">
        <v>7.61</v>
      </c>
      <c r="M655" s="183">
        <f t="shared" si="20"/>
        <v>0.63416666666666666</v>
      </c>
      <c r="O655">
        <v>11658</v>
      </c>
      <c r="P655" s="5">
        <v>46261</v>
      </c>
      <c r="Q655">
        <v>163</v>
      </c>
      <c r="R655" t="s">
        <v>50</v>
      </c>
      <c r="S655">
        <v>0.1118765</v>
      </c>
      <c r="T655">
        <v>0</v>
      </c>
      <c r="U655" s="183">
        <f t="shared" si="21"/>
        <v>0.1118765</v>
      </c>
      <c r="V655" s="6" t="str">
        <f>VLOOKUP(R655,'In-NonTI'!B:C,2,FALSE)</f>
        <v>VIC1</v>
      </c>
      <c r="W655" s="177">
        <f>IF(U655=0,0,U655-(VLOOKUP(R655,'In-NonTI'!$J$4:$K$7,2,FALSE)*M655))</f>
        <v>-0.4525318333333333</v>
      </c>
      <c r="X655" s="178">
        <f>IF(U655=0,0,-U655-((1-VLOOKUP(R655,'In-NonTI'!$J$4:$K$7,2,FALSE))*M655))</f>
        <v>-0.18163483333333333</v>
      </c>
      <c r="Y655" s="6" t="str">
        <f>VLOOKUP(R655,'In-NonTI'!$B$4:$F$7,5,FALSE)</f>
        <v>V-SA</v>
      </c>
      <c r="Z655" s="6" t="str">
        <f>IF(SUMIFS(U:U,Q:Q,Q655,Y:Y,Y655)&lt;=0,VLOOKUP(R655,'In-NonTI'!$B$4:$H$7,6,FALSE),VLOOKUP(R655,'In-NonTI'!$B$4:$H$7,7,FALSE))</f>
        <v>VIC-SA</v>
      </c>
    </row>
    <row r="656" spans="2:26">
      <c r="B656" s="1">
        <v>46261.756944444445</v>
      </c>
      <c r="C656">
        <v>218</v>
      </c>
      <c r="D656" t="s">
        <v>52</v>
      </c>
      <c r="E656">
        <v>32.01</v>
      </c>
      <c r="G656" s="1">
        <v>46261.569444444445</v>
      </c>
      <c r="H656">
        <v>164</v>
      </c>
      <c r="I656" t="s">
        <v>57</v>
      </c>
      <c r="J656">
        <v>77.94</v>
      </c>
      <c r="K656">
        <v>53.66</v>
      </c>
      <c r="L656">
        <v>5.99</v>
      </c>
      <c r="M656" s="183">
        <f t="shared" si="20"/>
        <v>0.4991666666666667</v>
      </c>
      <c r="O656">
        <v>11658</v>
      </c>
      <c r="P656" s="5">
        <v>46261</v>
      </c>
      <c r="Q656">
        <v>164</v>
      </c>
      <c r="R656" t="s">
        <v>57</v>
      </c>
      <c r="S656">
        <v>0</v>
      </c>
      <c r="T656">
        <v>6.7277811999999999</v>
      </c>
      <c r="U656" s="183">
        <f t="shared" si="21"/>
        <v>-6.7277811999999999</v>
      </c>
      <c r="V656" s="6" t="str">
        <f>VLOOKUP(R656,'In-NonTI'!B:C,2,FALSE)</f>
        <v>NSW1</v>
      </c>
      <c r="W656" s="177">
        <f>IF(U656=0,0,U656-(VLOOKUP(R656,'In-NonTI'!$J$4:$K$7,2,FALSE)*M656))</f>
        <v>-6.9524061999999995</v>
      </c>
      <c r="X656" s="178">
        <f>IF(U656=0,0,-U656-((1-VLOOKUP(R656,'In-NonTI'!$J$4:$K$7,2,FALSE))*M656))</f>
        <v>6.453239533333333</v>
      </c>
      <c r="Y656" s="6" t="str">
        <f>VLOOKUP(R656,'In-NonTI'!$B$4:$F$7,5,FALSE)</f>
        <v>NSW1-SA1</v>
      </c>
      <c r="Z656" s="6" t="str">
        <f>IF(SUMIFS(U:U,Q:Q,Q656,Y:Y,Y656)&lt;=0,VLOOKUP(R656,'In-NonTI'!$B$4:$H$7,6,FALSE),VLOOKUP(R656,'In-NonTI'!$B$4:$H$7,7,FALSE))</f>
        <v>NSW-SA</v>
      </c>
    </row>
    <row r="657" spans="2:26">
      <c r="B657" s="1">
        <v>46261.756944444445</v>
      </c>
      <c r="C657">
        <v>218</v>
      </c>
      <c r="D657" t="s">
        <v>51</v>
      </c>
      <c r="E657">
        <v>105.57</v>
      </c>
      <c r="G657" s="1">
        <v>46261.569444444445</v>
      </c>
      <c r="H657">
        <v>164</v>
      </c>
      <c r="I657" t="s">
        <v>60</v>
      </c>
      <c r="J657">
        <v>-238.77</v>
      </c>
      <c r="K657">
        <v>-410.01</v>
      </c>
      <c r="L657">
        <v>20.03</v>
      </c>
      <c r="M657" s="183">
        <f t="shared" si="20"/>
        <v>1.6691666666666667</v>
      </c>
      <c r="O657">
        <v>11658</v>
      </c>
      <c r="P657" s="5">
        <v>46261</v>
      </c>
      <c r="Q657">
        <v>164</v>
      </c>
      <c r="R657" t="s">
        <v>60</v>
      </c>
      <c r="S657">
        <v>51.327467900000002</v>
      </c>
      <c r="T657">
        <v>9.0974705999999994</v>
      </c>
      <c r="U657" s="183">
        <f t="shared" si="21"/>
        <v>42.229997300000001</v>
      </c>
      <c r="V657" s="6" t="str">
        <f>VLOOKUP(R657,'In-NonTI'!B:C,2,FALSE)</f>
        <v>VIC1</v>
      </c>
      <c r="W657" s="177">
        <f>IF(U657=0,0,U657-(VLOOKUP(R657,'In-NonTI'!$J$4:$K$7,2,FALSE)*M657))</f>
        <v>41.228497300000001</v>
      </c>
      <c r="X657" s="178">
        <f>IF(U657=0,0,-U657-((1-VLOOKUP(R657,'In-NonTI'!$J$4:$K$7,2,FALSE))*M657))</f>
        <v>-42.89766396666667</v>
      </c>
      <c r="Y657" s="6" t="str">
        <f>VLOOKUP(R657,'In-NonTI'!$B$4:$F$7,5,FALSE)</f>
        <v>VIC1-NSW1</v>
      </c>
      <c r="Z657" s="6" t="str">
        <f>IF(SUMIFS(U:U,Q:Q,Q657,Y:Y,Y657)&lt;=0,VLOOKUP(R657,'In-NonTI'!$B$4:$H$7,6,FALSE),VLOOKUP(R657,'In-NonTI'!$B$4:$H$7,7,FALSE))</f>
        <v>NSW-VIC</v>
      </c>
    </row>
    <row r="658" spans="2:26">
      <c r="B658" s="1">
        <v>46261.760416666664</v>
      </c>
      <c r="C658">
        <v>219</v>
      </c>
      <c r="D658" t="s">
        <v>58</v>
      </c>
      <c r="E658">
        <v>500</v>
      </c>
      <c r="G658" s="1">
        <v>46261.569444444445</v>
      </c>
      <c r="H658">
        <v>164</v>
      </c>
      <c r="I658" t="s">
        <v>54</v>
      </c>
      <c r="J658">
        <v>-187.6</v>
      </c>
      <c r="K658">
        <v>228.69</v>
      </c>
      <c r="L658">
        <v>19.68</v>
      </c>
      <c r="M658" s="183">
        <f t="shared" si="20"/>
        <v>1.64</v>
      </c>
      <c r="O658">
        <v>11658</v>
      </c>
      <c r="P658" s="5">
        <v>46261</v>
      </c>
      <c r="Q658">
        <v>164</v>
      </c>
      <c r="R658" t="s">
        <v>54</v>
      </c>
      <c r="S658">
        <v>0.28769129999999998</v>
      </c>
      <c r="T658">
        <v>16.962009399999999</v>
      </c>
      <c r="U658" s="183">
        <f t="shared" si="21"/>
        <v>-16.674318100000001</v>
      </c>
      <c r="V658" s="6" t="str">
        <f>VLOOKUP(R658,'In-NonTI'!B:C,2,FALSE)</f>
        <v>VIC1</v>
      </c>
      <c r="W658" s="177">
        <f>IF(U658=0,0,U658-(VLOOKUP(R658,'In-NonTI'!$J$4:$K$7,2,FALSE)*M658))</f>
        <v>-17.445118100000002</v>
      </c>
      <c r="X658" s="178">
        <f>IF(U658=0,0,-U658-((1-VLOOKUP(R658,'In-NonTI'!$J$4:$K$7,2,FALSE))*M658))</f>
        <v>15.805118100000001</v>
      </c>
      <c r="Y658" s="6" t="str">
        <f>VLOOKUP(R658,'In-NonTI'!$B$4:$F$7,5,FALSE)</f>
        <v>V-SA</v>
      </c>
      <c r="Z658" s="6" t="str">
        <f>IF(SUMIFS(U:U,Q:Q,Q658,Y:Y,Y658)&lt;=0,VLOOKUP(R658,'In-NonTI'!$B$4:$H$7,6,FALSE),VLOOKUP(R658,'In-NonTI'!$B$4:$H$7,7,FALSE))</f>
        <v>VIC-SA</v>
      </c>
    </row>
    <row r="659" spans="2:26">
      <c r="B659" s="1">
        <v>46261.760416666664</v>
      </c>
      <c r="C659">
        <v>219</v>
      </c>
      <c r="D659" t="s">
        <v>52</v>
      </c>
      <c r="E659">
        <v>44.7</v>
      </c>
      <c r="G659" s="1">
        <v>46261.569444444445</v>
      </c>
      <c r="H659">
        <v>164</v>
      </c>
      <c r="I659" t="s">
        <v>50</v>
      </c>
      <c r="J659">
        <v>0</v>
      </c>
      <c r="K659">
        <v>80</v>
      </c>
      <c r="L659">
        <v>7.61</v>
      </c>
      <c r="M659" s="183">
        <f t="shared" si="20"/>
        <v>0.63416666666666666</v>
      </c>
      <c r="O659">
        <v>11658</v>
      </c>
      <c r="P659" s="5">
        <v>46261</v>
      </c>
      <c r="Q659">
        <v>164</v>
      </c>
      <c r="R659" t="s">
        <v>50</v>
      </c>
      <c r="S659">
        <v>0.13180210000000001</v>
      </c>
      <c r="T659">
        <v>0</v>
      </c>
      <c r="U659" s="183">
        <f t="shared" si="21"/>
        <v>0.13180210000000001</v>
      </c>
      <c r="V659" s="6" t="str">
        <f>VLOOKUP(R659,'In-NonTI'!B:C,2,FALSE)</f>
        <v>VIC1</v>
      </c>
      <c r="W659" s="177">
        <f>IF(U659=0,0,U659-(VLOOKUP(R659,'In-NonTI'!$J$4:$K$7,2,FALSE)*M659))</f>
        <v>-0.43260623333333326</v>
      </c>
      <c r="X659" s="178">
        <f>IF(U659=0,0,-U659-((1-VLOOKUP(R659,'In-NonTI'!$J$4:$K$7,2,FALSE))*M659))</f>
        <v>-0.20156043333333334</v>
      </c>
      <c r="Y659" s="6" t="str">
        <f>VLOOKUP(R659,'In-NonTI'!$B$4:$F$7,5,FALSE)</f>
        <v>V-SA</v>
      </c>
      <c r="Z659" s="6" t="str">
        <f>IF(SUMIFS(U:U,Q:Q,Q659,Y:Y,Y659)&lt;=0,VLOOKUP(R659,'In-NonTI'!$B$4:$H$7,6,FALSE),VLOOKUP(R659,'In-NonTI'!$B$4:$H$7,7,FALSE))</f>
        <v>VIC-SA</v>
      </c>
    </row>
    <row r="660" spans="2:26">
      <c r="B660" s="1">
        <v>46261.760416666664</v>
      </c>
      <c r="C660">
        <v>219</v>
      </c>
      <c r="D660" t="s">
        <v>51</v>
      </c>
      <c r="E660">
        <v>127.9</v>
      </c>
      <c r="G660" s="1">
        <v>46261.572916666664</v>
      </c>
      <c r="H660">
        <v>165</v>
      </c>
      <c r="I660" t="s">
        <v>57</v>
      </c>
      <c r="J660">
        <v>75.290000000000006</v>
      </c>
      <c r="K660">
        <v>98.48</v>
      </c>
      <c r="L660">
        <v>12.09</v>
      </c>
      <c r="M660" s="183">
        <f t="shared" si="20"/>
        <v>1.0075000000000001</v>
      </c>
      <c r="O660">
        <v>11658</v>
      </c>
      <c r="P660" s="5">
        <v>46261</v>
      </c>
      <c r="Q660">
        <v>165</v>
      </c>
      <c r="R660" t="s">
        <v>57</v>
      </c>
      <c r="S660">
        <v>0</v>
      </c>
      <c r="T660">
        <v>6.8624277999999999</v>
      </c>
      <c r="U660" s="183">
        <f t="shared" si="21"/>
        <v>-6.8624277999999999</v>
      </c>
      <c r="V660" s="6" t="str">
        <f>VLOOKUP(R660,'In-NonTI'!B:C,2,FALSE)</f>
        <v>NSW1</v>
      </c>
      <c r="W660" s="177">
        <f>IF(U660=0,0,U660-(VLOOKUP(R660,'In-NonTI'!$J$4:$K$7,2,FALSE)*M660))</f>
        <v>-7.3158028000000002</v>
      </c>
      <c r="X660" s="178">
        <f>IF(U660=0,0,-U660-((1-VLOOKUP(R660,'In-NonTI'!$J$4:$K$7,2,FALSE))*M660))</f>
        <v>6.3083027999999999</v>
      </c>
      <c r="Y660" s="6" t="str">
        <f>VLOOKUP(R660,'In-NonTI'!$B$4:$F$7,5,FALSE)</f>
        <v>NSW1-SA1</v>
      </c>
      <c r="Z660" s="6" t="str">
        <f>IF(SUMIFS(U:U,Q:Q,Q660,Y:Y,Y660)&lt;=0,VLOOKUP(R660,'In-NonTI'!$B$4:$H$7,6,FALSE),VLOOKUP(R660,'In-NonTI'!$B$4:$H$7,7,FALSE))</f>
        <v>NSW-SA</v>
      </c>
    </row>
    <row r="661" spans="2:26">
      <c r="B661" s="1">
        <v>46261.763888888891</v>
      </c>
      <c r="C661">
        <v>220</v>
      </c>
      <c r="D661" t="s">
        <v>58</v>
      </c>
      <c r="E661">
        <v>500</v>
      </c>
      <c r="G661" s="1">
        <v>46261.572916666664</v>
      </c>
      <c r="H661">
        <v>165</v>
      </c>
      <c r="I661" t="s">
        <v>60</v>
      </c>
      <c r="J661">
        <v>-237.15</v>
      </c>
      <c r="K661">
        <v>-419.79</v>
      </c>
      <c r="L661">
        <v>21.17</v>
      </c>
      <c r="M661" s="183">
        <f t="shared" si="20"/>
        <v>1.7641666666666669</v>
      </c>
      <c r="O661">
        <v>11658</v>
      </c>
      <c r="P661" s="5">
        <v>46261</v>
      </c>
      <c r="Q661">
        <v>165</v>
      </c>
      <c r="R661" t="s">
        <v>60</v>
      </c>
      <c r="S661">
        <v>38.371383600000001</v>
      </c>
      <c r="T661">
        <v>9.9786272</v>
      </c>
      <c r="U661" s="183">
        <f t="shared" si="21"/>
        <v>28.392756400000003</v>
      </c>
      <c r="V661" s="6" t="str">
        <f>VLOOKUP(R661,'In-NonTI'!B:C,2,FALSE)</f>
        <v>VIC1</v>
      </c>
      <c r="W661" s="177">
        <f>IF(U661=0,0,U661-(VLOOKUP(R661,'In-NonTI'!$J$4:$K$7,2,FALSE)*M661))</f>
        <v>27.334256400000005</v>
      </c>
      <c r="X661" s="178">
        <f>IF(U661=0,0,-U661-((1-VLOOKUP(R661,'In-NonTI'!$J$4:$K$7,2,FALSE))*M661))</f>
        <v>-29.098423066666669</v>
      </c>
      <c r="Y661" s="6" t="str">
        <f>VLOOKUP(R661,'In-NonTI'!$B$4:$F$7,5,FALSE)</f>
        <v>VIC1-NSW1</v>
      </c>
      <c r="Z661" s="6" t="str">
        <f>IF(SUMIFS(U:U,Q:Q,Q661,Y:Y,Y661)&lt;=0,VLOOKUP(R661,'In-NonTI'!$B$4:$H$7,6,FALSE),VLOOKUP(R661,'In-NonTI'!$B$4:$H$7,7,FALSE))</f>
        <v>NSW-VIC</v>
      </c>
    </row>
    <row r="662" spans="2:26">
      <c r="B662" s="1">
        <v>46261.763888888891</v>
      </c>
      <c r="C662">
        <v>220</v>
      </c>
      <c r="D662" t="s">
        <v>52</v>
      </c>
      <c r="E662">
        <v>76.75</v>
      </c>
      <c r="G662" s="1">
        <v>46261.572916666664</v>
      </c>
      <c r="H662">
        <v>165</v>
      </c>
      <c r="I662" t="s">
        <v>54</v>
      </c>
      <c r="J662">
        <v>-205.46</v>
      </c>
      <c r="K662">
        <v>247</v>
      </c>
      <c r="L662">
        <v>21.57</v>
      </c>
      <c r="M662" s="183">
        <f t="shared" si="20"/>
        <v>1.7975000000000001</v>
      </c>
      <c r="O662">
        <v>11658</v>
      </c>
      <c r="P662" s="5">
        <v>46261</v>
      </c>
      <c r="Q662">
        <v>165</v>
      </c>
      <c r="R662" t="s">
        <v>54</v>
      </c>
      <c r="S662">
        <v>8.6105014000000004</v>
      </c>
      <c r="T662">
        <v>0.31382399999999999</v>
      </c>
      <c r="U662" s="183">
        <f t="shared" si="21"/>
        <v>8.2966774000000001</v>
      </c>
      <c r="V662" s="6" t="str">
        <f>VLOOKUP(R662,'In-NonTI'!B:C,2,FALSE)</f>
        <v>VIC1</v>
      </c>
      <c r="W662" s="177">
        <f>IF(U662=0,0,U662-(VLOOKUP(R662,'In-NonTI'!$J$4:$K$7,2,FALSE)*M662))</f>
        <v>7.4518523999999999</v>
      </c>
      <c r="X662" s="178">
        <f>IF(U662=0,0,-U662-((1-VLOOKUP(R662,'In-NonTI'!$J$4:$K$7,2,FALSE))*M662))</f>
        <v>-9.2493523999999994</v>
      </c>
      <c r="Y662" s="6" t="str">
        <f>VLOOKUP(R662,'In-NonTI'!$B$4:$F$7,5,FALSE)</f>
        <v>V-SA</v>
      </c>
      <c r="Z662" s="6" t="str">
        <f>IF(SUMIFS(U:U,Q:Q,Q662,Y:Y,Y662)&lt;=0,VLOOKUP(R662,'In-NonTI'!$B$4:$H$7,6,FALSE),VLOOKUP(R662,'In-NonTI'!$B$4:$H$7,7,FALSE))</f>
        <v>SA-VIC</v>
      </c>
    </row>
    <row r="663" spans="2:26">
      <c r="B663" s="1">
        <v>46261.763888888891</v>
      </c>
      <c r="C663">
        <v>220</v>
      </c>
      <c r="D663" t="s">
        <v>51</v>
      </c>
      <c r="E663">
        <v>105.57</v>
      </c>
      <c r="G663" s="1">
        <v>46261.572916666664</v>
      </c>
      <c r="H663">
        <v>165</v>
      </c>
      <c r="I663" t="s">
        <v>50</v>
      </c>
      <c r="J663">
        <v>0</v>
      </c>
      <c r="K663">
        <v>80</v>
      </c>
      <c r="L663">
        <v>7.61</v>
      </c>
      <c r="M663" s="183">
        <f t="shared" si="20"/>
        <v>0.63416666666666666</v>
      </c>
      <c r="O663">
        <v>11658</v>
      </c>
      <c r="P663" s="5">
        <v>46261</v>
      </c>
      <c r="Q663">
        <v>165</v>
      </c>
      <c r="R663" t="s">
        <v>50</v>
      </c>
      <c r="S663">
        <v>0.1060326</v>
      </c>
      <c r="T663">
        <v>0</v>
      </c>
      <c r="U663" s="183">
        <f t="shared" si="21"/>
        <v>0.1060326</v>
      </c>
      <c r="V663" s="6" t="str">
        <f>VLOOKUP(R663,'In-NonTI'!B:C,2,FALSE)</f>
        <v>VIC1</v>
      </c>
      <c r="W663" s="177">
        <f>IF(U663=0,0,U663-(VLOOKUP(R663,'In-NonTI'!$J$4:$K$7,2,FALSE)*M663))</f>
        <v>-0.45837573333333326</v>
      </c>
      <c r="X663" s="178">
        <f>IF(U663=0,0,-U663-((1-VLOOKUP(R663,'In-NonTI'!$J$4:$K$7,2,FALSE))*M663))</f>
        <v>-0.17579093333333334</v>
      </c>
      <c r="Y663" s="6" t="str">
        <f>VLOOKUP(R663,'In-NonTI'!$B$4:$F$7,5,FALSE)</f>
        <v>V-SA</v>
      </c>
      <c r="Z663" s="6" t="str">
        <f>IF(SUMIFS(U:U,Q:Q,Q663,Y:Y,Y663)&lt;=0,VLOOKUP(R663,'In-NonTI'!$B$4:$H$7,6,FALSE),VLOOKUP(R663,'In-NonTI'!$B$4:$H$7,7,FALSE))</f>
        <v>SA-VIC</v>
      </c>
    </row>
    <row r="664" spans="2:26">
      <c r="B664" s="1">
        <v>46261.767361111109</v>
      </c>
      <c r="C664">
        <v>221</v>
      </c>
      <c r="D664" t="s">
        <v>58</v>
      </c>
      <c r="E664">
        <v>500</v>
      </c>
      <c r="G664" s="1">
        <v>46261.576388888891</v>
      </c>
      <c r="H664">
        <v>166</v>
      </c>
      <c r="I664" t="s">
        <v>57</v>
      </c>
      <c r="J664">
        <v>70.319999999999993</v>
      </c>
      <c r="K664">
        <v>97.6</v>
      </c>
      <c r="L664">
        <v>11.92</v>
      </c>
      <c r="M664" s="183">
        <f t="shared" si="20"/>
        <v>0.99333333333333329</v>
      </c>
      <c r="O664">
        <v>11658</v>
      </c>
      <c r="P664" s="5">
        <v>46261</v>
      </c>
      <c r="Q664">
        <v>166</v>
      </c>
      <c r="R664" t="s">
        <v>57</v>
      </c>
      <c r="S664">
        <v>0</v>
      </c>
      <c r="T664">
        <v>4.8470800000000001</v>
      </c>
      <c r="U664" s="183">
        <f t="shared" si="21"/>
        <v>-4.8470800000000001</v>
      </c>
      <c r="V664" s="6" t="str">
        <f>VLOOKUP(R664,'In-NonTI'!B:C,2,FALSE)</f>
        <v>NSW1</v>
      </c>
      <c r="W664" s="177">
        <f>IF(U664=0,0,U664-(VLOOKUP(R664,'In-NonTI'!$J$4:$K$7,2,FALSE)*M664))</f>
        <v>-5.2940800000000001</v>
      </c>
      <c r="X664" s="178">
        <f>IF(U664=0,0,-U664-((1-VLOOKUP(R664,'In-NonTI'!$J$4:$K$7,2,FALSE))*M664))</f>
        <v>4.3007466666666669</v>
      </c>
      <c r="Y664" s="6" t="str">
        <f>VLOOKUP(R664,'In-NonTI'!$B$4:$F$7,5,FALSE)</f>
        <v>NSW1-SA1</v>
      </c>
      <c r="Z664" s="6" t="str">
        <f>IF(SUMIFS(U:U,Q:Q,Q664,Y:Y,Y664)&lt;=0,VLOOKUP(R664,'In-NonTI'!$B$4:$H$7,6,FALSE),VLOOKUP(R664,'In-NonTI'!$B$4:$H$7,7,FALSE))</f>
        <v>NSW-SA</v>
      </c>
    </row>
    <row r="665" spans="2:26">
      <c r="B665" s="1">
        <v>46261.767361111109</v>
      </c>
      <c r="C665">
        <v>221</v>
      </c>
      <c r="D665" t="s">
        <v>52</v>
      </c>
      <c r="E665">
        <v>76.75</v>
      </c>
      <c r="G665" s="1">
        <v>46261.576388888891</v>
      </c>
      <c r="H665">
        <v>166</v>
      </c>
      <c r="I665" t="s">
        <v>60</v>
      </c>
      <c r="J665">
        <v>-96.63</v>
      </c>
      <c r="K665">
        <v>-413.6</v>
      </c>
      <c r="L665">
        <v>20.6</v>
      </c>
      <c r="M665" s="183">
        <f t="shared" si="20"/>
        <v>1.7166666666666668</v>
      </c>
      <c r="O665">
        <v>11658</v>
      </c>
      <c r="P665" s="5">
        <v>46261</v>
      </c>
      <c r="Q665">
        <v>166</v>
      </c>
      <c r="R665" t="s">
        <v>60</v>
      </c>
      <c r="S665">
        <v>41.528832700000002</v>
      </c>
      <c r="T665">
        <v>7.6133990000000002</v>
      </c>
      <c r="U665" s="183">
        <f t="shared" si="21"/>
        <v>33.915433700000001</v>
      </c>
      <c r="V665" s="6" t="str">
        <f>VLOOKUP(R665,'In-NonTI'!B:C,2,FALSE)</f>
        <v>VIC1</v>
      </c>
      <c r="W665" s="177">
        <f>IF(U665=0,0,U665-(VLOOKUP(R665,'In-NonTI'!$J$4:$K$7,2,FALSE)*M665))</f>
        <v>32.8854337</v>
      </c>
      <c r="X665" s="178">
        <f>IF(U665=0,0,-U665-((1-VLOOKUP(R665,'In-NonTI'!$J$4:$K$7,2,FALSE))*M665))</f>
        <v>-34.602100366666669</v>
      </c>
      <c r="Y665" s="6" t="str">
        <f>VLOOKUP(R665,'In-NonTI'!$B$4:$F$7,5,FALSE)</f>
        <v>VIC1-NSW1</v>
      </c>
      <c r="Z665" s="6" t="str">
        <f>IF(SUMIFS(U:U,Q:Q,Q665,Y:Y,Y665)&lt;=0,VLOOKUP(R665,'In-NonTI'!$B$4:$H$7,6,FALSE),VLOOKUP(R665,'In-NonTI'!$B$4:$H$7,7,FALSE))</f>
        <v>NSW-VIC</v>
      </c>
    </row>
    <row r="666" spans="2:26">
      <c r="B666" s="1">
        <v>46261.767361111109</v>
      </c>
      <c r="C666">
        <v>221</v>
      </c>
      <c r="D666" t="s">
        <v>51</v>
      </c>
      <c r="E666">
        <v>105.57</v>
      </c>
      <c r="G666" s="1">
        <v>46261.576388888891</v>
      </c>
      <c r="H666">
        <v>166</v>
      </c>
      <c r="I666" t="s">
        <v>54</v>
      </c>
      <c r="J666">
        <v>-234.48</v>
      </c>
      <c r="K666">
        <v>232.17</v>
      </c>
      <c r="L666">
        <v>19.88</v>
      </c>
      <c r="M666" s="183">
        <f t="shared" si="20"/>
        <v>1.6566666666666665</v>
      </c>
      <c r="O666">
        <v>11658</v>
      </c>
      <c r="P666" s="5">
        <v>46261</v>
      </c>
      <c r="Q666">
        <v>166</v>
      </c>
      <c r="R666" t="s">
        <v>54</v>
      </c>
      <c r="S666">
        <v>8.3855819</v>
      </c>
      <c r="T666">
        <v>0</v>
      </c>
      <c r="U666" s="183">
        <f t="shared" si="21"/>
        <v>8.3855819</v>
      </c>
      <c r="V666" s="6" t="str">
        <f>VLOOKUP(R666,'In-NonTI'!B:C,2,FALSE)</f>
        <v>VIC1</v>
      </c>
      <c r="W666" s="177">
        <f>IF(U666=0,0,U666-(VLOOKUP(R666,'In-NonTI'!$J$4:$K$7,2,FALSE)*M666))</f>
        <v>7.6069485666666665</v>
      </c>
      <c r="X666" s="178">
        <f>IF(U666=0,0,-U666-((1-VLOOKUP(R666,'In-NonTI'!$J$4:$K$7,2,FALSE))*M666))</f>
        <v>-9.2636152333333328</v>
      </c>
      <c r="Y666" s="6" t="str">
        <f>VLOOKUP(R666,'In-NonTI'!$B$4:$F$7,5,FALSE)</f>
        <v>V-SA</v>
      </c>
      <c r="Z666" s="6" t="str">
        <f>IF(SUMIFS(U:U,Q:Q,Q666,Y:Y,Y666)&lt;=0,VLOOKUP(R666,'In-NonTI'!$B$4:$H$7,6,FALSE),VLOOKUP(R666,'In-NonTI'!$B$4:$H$7,7,FALSE))</f>
        <v>SA-VIC</v>
      </c>
    </row>
    <row r="667" spans="2:26">
      <c r="B667" s="1">
        <v>46261.770833333336</v>
      </c>
      <c r="C667">
        <v>222</v>
      </c>
      <c r="D667" t="s">
        <v>58</v>
      </c>
      <c r="E667">
        <v>-600</v>
      </c>
      <c r="G667" s="1">
        <v>46261.576388888891</v>
      </c>
      <c r="H667">
        <v>166</v>
      </c>
      <c r="I667" t="s">
        <v>50</v>
      </c>
      <c r="J667">
        <v>0</v>
      </c>
      <c r="K667">
        <v>80</v>
      </c>
      <c r="L667">
        <v>7.61</v>
      </c>
      <c r="M667" s="183">
        <f t="shared" si="20"/>
        <v>0.63416666666666666</v>
      </c>
      <c r="O667">
        <v>11658</v>
      </c>
      <c r="P667" s="5">
        <v>46261</v>
      </c>
      <c r="Q667">
        <v>166</v>
      </c>
      <c r="R667" t="s">
        <v>50</v>
      </c>
      <c r="S667">
        <v>0.15828680000000001</v>
      </c>
      <c r="T667">
        <v>0</v>
      </c>
      <c r="U667" s="183">
        <f t="shared" si="21"/>
        <v>0.15828680000000001</v>
      </c>
      <c r="V667" s="6" t="str">
        <f>VLOOKUP(R667,'In-NonTI'!B:C,2,FALSE)</f>
        <v>VIC1</v>
      </c>
      <c r="W667" s="177">
        <f>IF(U667=0,0,U667-(VLOOKUP(R667,'In-NonTI'!$J$4:$K$7,2,FALSE)*M667))</f>
        <v>-0.40612153333333328</v>
      </c>
      <c r="X667" s="178">
        <f>IF(U667=0,0,-U667-((1-VLOOKUP(R667,'In-NonTI'!$J$4:$K$7,2,FALSE))*M667))</f>
        <v>-0.22804513333333332</v>
      </c>
      <c r="Y667" s="6" t="str">
        <f>VLOOKUP(R667,'In-NonTI'!$B$4:$F$7,5,FALSE)</f>
        <v>V-SA</v>
      </c>
      <c r="Z667" s="6" t="str">
        <f>IF(SUMIFS(U:U,Q:Q,Q667,Y:Y,Y667)&lt;=0,VLOOKUP(R667,'In-NonTI'!$B$4:$H$7,6,FALSE),VLOOKUP(R667,'In-NonTI'!$B$4:$H$7,7,FALSE))</f>
        <v>SA-VIC</v>
      </c>
    </row>
    <row r="668" spans="2:26">
      <c r="B668" s="1">
        <v>46261.770833333336</v>
      </c>
      <c r="C668">
        <v>222</v>
      </c>
      <c r="D668" t="s">
        <v>52</v>
      </c>
      <c r="E668">
        <v>96.25</v>
      </c>
      <c r="G668" s="1">
        <v>46261.579861111109</v>
      </c>
      <c r="H668">
        <v>167</v>
      </c>
      <c r="I668" t="s">
        <v>57</v>
      </c>
      <c r="J668">
        <v>44.35</v>
      </c>
      <c r="K668">
        <v>113.09</v>
      </c>
      <c r="L668">
        <v>14.05</v>
      </c>
      <c r="M668" s="183">
        <f t="shared" si="20"/>
        <v>1.1708333333333334</v>
      </c>
      <c r="O668">
        <v>11658</v>
      </c>
      <c r="P668" s="5">
        <v>46261</v>
      </c>
      <c r="Q668">
        <v>167</v>
      </c>
      <c r="R668" t="s">
        <v>57</v>
      </c>
      <c r="S668">
        <v>0</v>
      </c>
      <c r="T668">
        <v>5.5108252000000002</v>
      </c>
      <c r="U668" s="183">
        <f t="shared" si="21"/>
        <v>-5.5108252000000002</v>
      </c>
      <c r="V668" s="6" t="str">
        <f>VLOOKUP(R668,'In-NonTI'!B:C,2,FALSE)</f>
        <v>NSW1</v>
      </c>
      <c r="W668" s="177">
        <f>IF(U668=0,0,U668-(VLOOKUP(R668,'In-NonTI'!$J$4:$K$7,2,FALSE)*M668))</f>
        <v>-6.0377002000000006</v>
      </c>
      <c r="X668" s="178">
        <f>IF(U668=0,0,-U668-((1-VLOOKUP(R668,'In-NonTI'!$J$4:$K$7,2,FALSE))*M668))</f>
        <v>4.8668668666666672</v>
      </c>
      <c r="Y668" s="6" t="str">
        <f>VLOOKUP(R668,'In-NonTI'!$B$4:$F$7,5,FALSE)</f>
        <v>NSW1-SA1</v>
      </c>
      <c r="Z668" s="6" t="str">
        <f>IF(SUMIFS(U:U,Q:Q,Q668,Y:Y,Y668)&lt;=0,VLOOKUP(R668,'In-NonTI'!$B$4:$H$7,6,FALSE),VLOOKUP(R668,'In-NonTI'!$B$4:$H$7,7,FALSE))</f>
        <v>NSW-SA</v>
      </c>
    </row>
    <row r="669" spans="2:26">
      <c r="B669" s="1">
        <v>46261.770833333336</v>
      </c>
      <c r="C669">
        <v>222</v>
      </c>
      <c r="D669" t="s">
        <v>51</v>
      </c>
      <c r="E669">
        <v>127.9</v>
      </c>
      <c r="G669" s="1">
        <v>46261.579861111109</v>
      </c>
      <c r="H669">
        <v>167</v>
      </c>
      <c r="I669" t="s">
        <v>60</v>
      </c>
      <c r="J669">
        <v>140.87</v>
      </c>
      <c r="K669">
        <v>-415.15</v>
      </c>
      <c r="L669">
        <v>20.58</v>
      </c>
      <c r="M669" s="183">
        <f t="shared" si="20"/>
        <v>1.7149999999999999</v>
      </c>
      <c r="O669">
        <v>11658</v>
      </c>
      <c r="P669" s="5">
        <v>46261</v>
      </c>
      <c r="Q669">
        <v>167</v>
      </c>
      <c r="R669" t="s">
        <v>60</v>
      </c>
      <c r="S669">
        <v>35.626039800000001</v>
      </c>
      <c r="T669">
        <v>8.9105901000000003</v>
      </c>
      <c r="U669" s="183">
        <f t="shared" si="21"/>
        <v>26.715449700000001</v>
      </c>
      <c r="V669" s="6" t="str">
        <f>VLOOKUP(R669,'In-NonTI'!B:C,2,FALSE)</f>
        <v>VIC1</v>
      </c>
      <c r="W669" s="177">
        <f>IF(U669=0,0,U669-(VLOOKUP(R669,'In-NonTI'!$J$4:$K$7,2,FALSE)*M669))</f>
        <v>25.686449700000001</v>
      </c>
      <c r="X669" s="178">
        <f>IF(U669=0,0,-U669-((1-VLOOKUP(R669,'In-NonTI'!$J$4:$K$7,2,FALSE))*M669))</f>
        <v>-27.401449700000001</v>
      </c>
      <c r="Y669" s="6" t="str">
        <f>VLOOKUP(R669,'In-NonTI'!$B$4:$F$7,5,FALSE)</f>
        <v>VIC1-NSW1</v>
      </c>
      <c r="Z669" s="6" t="str">
        <f>IF(SUMIFS(U:U,Q:Q,Q669,Y:Y,Y669)&lt;=0,VLOOKUP(R669,'In-NonTI'!$B$4:$H$7,6,FALSE),VLOOKUP(R669,'In-NonTI'!$B$4:$H$7,7,FALSE))</f>
        <v>NSW-VIC</v>
      </c>
    </row>
    <row r="670" spans="2:26">
      <c r="B670" s="1">
        <v>46261.774305555555</v>
      </c>
      <c r="C670">
        <v>223</v>
      </c>
      <c r="D670" t="s">
        <v>58</v>
      </c>
      <c r="E670">
        <v>-600</v>
      </c>
      <c r="G670" s="1">
        <v>46261.579861111109</v>
      </c>
      <c r="H670">
        <v>167</v>
      </c>
      <c r="I670" t="s">
        <v>54</v>
      </c>
      <c r="J670">
        <v>-281.36</v>
      </c>
      <c r="K670">
        <v>251.37</v>
      </c>
      <c r="L670">
        <v>22.25</v>
      </c>
      <c r="M670" s="183">
        <f t="shared" si="20"/>
        <v>1.8541666666666667</v>
      </c>
      <c r="O670">
        <v>11658</v>
      </c>
      <c r="P670" s="5">
        <v>46261</v>
      </c>
      <c r="Q670">
        <v>167</v>
      </c>
      <c r="R670" t="s">
        <v>54</v>
      </c>
      <c r="S670">
        <v>6.6924074999999998</v>
      </c>
      <c r="T670">
        <v>0.125664</v>
      </c>
      <c r="U670" s="183">
        <f t="shared" si="21"/>
        <v>6.5667434999999994</v>
      </c>
      <c r="V670" s="6" t="str">
        <f>VLOOKUP(R670,'In-NonTI'!B:C,2,FALSE)</f>
        <v>VIC1</v>
      </c>
      <c r="W670" s="177">
        <f>IF(U670=0,0,U670-(VLOOKUP(R670,'In-NonTI'!$J$4:$K$7,2,FALSE)*M670))</f>
        <v>5.6952851666666664</v>
      </c>
      <c r="X670" s="178">
        <f>IF(U670=0,0,-U670-((1-VLOOKUP(R670,'In-NonTI'!$J$4:$K$7,2,FALSE))*M670))</f>
        <v>-7.5494518333333325</v>
      </c>
      <c r="Y670" s="6" t="str">
        <f>VLOOKUP(R670,'In-NonTI'!$B$4:$F$7,5,FALSE)</f>
        <v>V-SA</v>
      </c>
      <c r="Z670" s="6" t="str">
        <f>IF(SUMIFS(U:U,Q:Q,Q670,Y:Y,Y670)&lt;=0,VLOOKUP(R670,'In-NonTI'!$B$4:$H$7,6,FALSE),VLOOKUP(R670,'In-NonTI'!$B$4:$H$7,7,FALSE))</f>
        <v>SA-VIC</v>
      </c>
    </row>
    <row r="671" spans="2:26">
      <c r="B671" s="1">
        <v>46261.774305555555</v>
      </c>
      <c r="C671">
        <v>223</v>
      </c>
      <c r="D671" t="s">
        <v>52</v>
      </c>
      <c r="E671">
        <v>-2.0099999999999998</v>
      </c>
      <c r="G671" s="1">
        <v>46261.579861111109</v>
      </c>
      <c r="H671">
        <v>167</v>
      </c>
      <c r="I671" t="s">
        <v>50</v>
      </c>
      <c r="J671">
        <v>0</v>
      </c>
      <c r="K671">
        <v>80</v>
      </c>
      <c r="L671">
        <v>7.61</v>
      </c>
      <c r="M671" s="183">
        <f t="shared" si="20"/>
        <v>0.63416666666666666</v>
      </c>
      <c r="O671">
        <v>11658</v>
      </c>
      <c r="P671" s="5">
        <v>46261</v>
      </c>
      <c r="Q671">
        <v>167</v>
      </c>
      <c r="R671" t="s">
        <v>50</v>
      </c>
      <c r="S671">
        <v>0.1262759</v>
      </c>
      <c r="T671">
        <v>0</v>
      </c>
      <c r="U671" s="183">
        <f t="shared" si="21"/>
        <v>0.1262759</v>
      </c>
      <c r="V671" s="6" t="str">
        <f>VLOOKUP(R671,'In-NonTI'!B:C,2,FALSE)</f>
        <v>VIC1</v>
      </c>
      <c r="W671" s="177">
        <f>IF(U671=0,0,U671-(VLOOKUP(R671,'In-NonTI'!$J$4:$K$7,2,FALSE)*M671))</f>
        <v>-0.43813243333333329</v>
      </c>
      <c r="X671" s="178">
        <f>IF(U671=0,0,-U671-((1-VLOOKUP(R671,'In-NonTI'!$J$4:$K$7,2,FALSE))*M671))</f>
        <v>-0.19603423333333331</v>
      </c>
      <c r="Y671" s="6" t="str">
        <f>VLOOKUP(R671,'In-NonTI'!$B$4:$F$7,5,FALSE)</f>
        <v>V-SA</v>
      </c>
      <c r="Z671" s="6" t="str">
        <f>IF(SUMIFS(U:U,Q:Q,Q671,Y:Y,Y671)&lt;=0,VLOOKUP(R671,'In-NonTI'!$B$4:$H$7,6,FALSE),VLOOKUP(R671,'In-NonTI'!$B$4:$H$7,7,FALSE))</f>
        <v>SA-VIC</v>
      </c>
    </row>
    <row r="672" spans="2:26">
      <c r="B672" s="1">
        <v>46261.774305555555</v>
      </c>
      <c r="C672">
        <v>223</v>
      </c>
      <c r="D672" t="s">
        <v>51</v>
      </c>
      <c r="E672">
        <v>127.9</v>
      </c>
      <c r="G672" s="1">
        <v>46261.583333333336</v>
      </c>
      <c r="H672">
        <v>168</v>
      </c>
      <c r="I672" t="s">
        <v>57</v>
      </c>
      <c r="J672">
        <v>75.25</v>
      </c>
      <c r="K672">
        <v>109.69</v>
      </c>
      <c r="L672">
        <v>13.61</v>
      </c>
      <c r="M672" s="183">
        <f t="shared" si="20"/>
        <v>1.1341666666666665</v>
      </c>
      <c r="O672">
        <v>11658</v>
      </c>
      <c r="P672" s="5">
        <v>46261</v>
      </c>
      <c r="Q672">
        <v>168</v>
      </c>
      <c r="R672" t="s">
        <v>57</v>
      </c>
      <c r="S672">
        <v>0</v>
      </c>
      <c r="T672">
        <v>6.1685162</v>
      </c>
      <c r="U672" s="183">
        <f t="shared" si="21"/>
        <v>-6.1685162</v>
      </c>
      <c r="V672" s="6" t="str">
        <f>VLOOKUP(R672,'In-NonTI'!B:C,2,FALSE)</f>
        <v>NSW1</v>
      </c>
      <c r="W672" s="177">
        <f>IF(U672=0,0,U672-(VLOOKUP(R672,'In-NonTI'!$J$4:$K$7,2,FALSE)*M672))</f>
        <v>-6.6788911999999998</v>
      </c>
      <c r="X672" s="178">
        <f>IF(U672=0,0,-U672-((1-VLOOKUP(R672,'In-NonTI'!$J$4:$K$7,2,FALSE))*M672))</f>
        <v>5.5447245333333335</v>
      </c>
      <c r="Y672" s="6" t="str">
        <f>VLOOKUP(R672,'In-NonTI'!$B$4:$F$7,5,FALSE)</f>
        <v>NSW1-SA1</v>
      </c>
      <c r="Z672" s="6" t="str">
        <f>IF(SUMIFS(U:U,Q:Q,Q672,Y:Y,Y672)&lt;=0,VLOOKUP(R672,'In-NonTI'!$B$4:$H$7,6,FALSE),VLOOKUP(R672,'In-NonTI'!$B$4:$H$7,7,FALSE))</f>
        <v>NSW-SA</v>
      </c>
    </row>
    <row r="673" spans="2:26">
      <c r="B673" s="1">
        <v>46261.777777777781</v>
      </c>
      <c r="C673">
        <v>224</v>
      </c>
      <c r="D673" t="s">
        <v>58</v>
      </c>
      <c r="E673">
        <v>-600</v>
      </c>
      <c r="G673" s="1">
        <v>46261.583333333336</v>
      </c>
      <c r="H673">
        <v>168</v>
      </c>
      <c r="I673" t="s">
        <v>60</v>
      </c>
      <c r="J673">
        <v>-9.3699999999999992</v>
      </c>
      <c r="K673">
        <v>-420.74</v>
      </c>
      <c r="L673">
        <v>21.11</v>
      </c>
      <c r="M673" s="183">
        <f t="shared" si="20"/>
        <v>1.7591666666666665</v>
      </c>
      <c r="O673">
        <v>11658</v>
      </c>
      <c r="P673" s="5">
        <v>46261</v>
      </c>
      <c r="Q673">
        <v>168</v>
      </c>
      <c r="R673" t="s">
        <v>60</v>
      </c>
      <c r="S673">
        <v>37.264409499999999</v>
      </c>
      <c r="T673">
        <v>9.3675244000000006</v>
      </c>
      <c r="U673" s="183">
        <f t="shared" si="21"/>
        <v>27.896885099999999</v>
      </c>
      <c r="V673" s="6" t="str">
        <f>VLOOKUP(R673,'In-NonTI'!B:C,2,FALSE)</f>
        <v>VIC1</v>
      </c>
      <c r="W673" s="177">
        <f>IF(U673=0,0,U673-(VLOOKUP(R673,'In-NonTI'!$J$4:$K$7,2,FALSE)*M673))</f>
        <v>26.8413851</v>
      </c>
      <c r="X673" s="178">
        <f>IF(U673=0,0,-U673-((1-VLOOKUP(R673,'In-NonTI'!$J$4:$K$7,2,FALSE))*M673))</f>
        <v>-28.600551766666666</v>
      </c>
      <c r="Y673" s="6" t="str">
        <f>VLOOKUP(R673,'In-NonTI'!$B$4:$F$7,5,FALSE)</f>
        <v>VIC1-NSW1</v>
      </c>
      <c r="Z673" s="6" t="str">
        <f>IF(SUMIFS(U:U,Q:Q,Q673,Y:Y,Y673)&lt;=0,VLOOKUP(R673,'In-NonTI'!$B$4:$H$7,6,FALSE),VLOOKUP(R673,'In-NonTI'!$B$4:$H$7,7,FALSE))</f>
        <v>NSW-VIC</v>
      </c>
    </row>
    <row r="674" spans="2:26">
      <c r="B674" s="1">
        <v>46261.777777777781</v>
      </c>
      <c r="C674">
        <v>224</v>
      </c>
      <c r="D674" t="s">
        <v>52</v>
      </c>
      <c r="E674">
        <v>1.66</v>
      </c>
      <c r="G674" s="1">
        <v>46261.583333333336</v>
      </c>
      <c r="H674">
        <v>168</v>
      </c>
      <c r="I674" t="s">
        <v>54</v>
      </c>
      <c r="J674">
        <v>-216.62</v>
      </c>
      <c r="K674">
        <v>250.87</v>
      </c>
      <c r="L674">
        <v>22.14</v>
      </c>
      <c r="M674" s="183">
        <f t="shared" si="20"/>
        <v>1.845</v>
      </c>
      <c r="O674">
        <v>11658</v>
      </c>
      <c r="P674" s="5">
        <v>46261</v>
      </c>
      <c r="Q674">
        <v>168</v>
      </c>
      <c r="R674" t="s">
        <v>54</v>
      </c>
      <c r="S674">
        <v>5.5515227999999999</v>
      </c>
      <c r="T674">
        <v>0.56111999999999995</v>
      </c>
      <c r="U674" s="183">
        <f t="shared" si="21"/>
        <v>4.9904028</v>
      </c>
      <c r="V674" s="6" t="str">
        <f>VLOOKUP(R674,'In-NonTI'!B:C,2,FALSE)</f>
        <v>VIC1</v>
      </c>
      <c r="W674" s="177">
        <f>IF(U674=0,0,U674-(VLOOKUP(R674,'In-NonTI'!$J$4:$K$7,2,FALSE)*M674))</f>
        <v>4.1232528000000004</v>
      </c>
      <c r="X674" s="178">
        <f>IF(U674=0,0,-U674-((1-VLOOKUP(R674,'In-NonTI'!$J$4:$K$7,2,FALSE))*M674))</f>
        <v>-5.9682528000000001</v>
      </c>
      <c r="Y674" s="6" t="str">
        <f>VLOOKUP(R674,'In-NonTI'!$B$4:$F$7,5,FALSE)</f>
        <v>V-SA</v>
      </c>
      <c r="Z674" s="6" t="str">
        <f>IF(SUMIFS(U:U,Q:Q,Q674,Y:Y,Y674)&lt;=0,VLOOKUP(R674,'In-NonTI'!$B$4:$H$7,6,FALSE),VLOOKUP(R674,'In-NonTI'!$B$4:$H$7,7,FALSE))</f>
        <v>SA-VIC</v>
      </c>
    </row>
    <row r="675" spans="2:26">
      <c r="B675" s="1">
        <v>46261.777777777781</v>
      </c>
      <c r="C675">
        <v>224</v>
      </c>
      <c r="D675" t="s">
        <v>51</v>
      </c>
      <c r="E675">
        <v>127.9</v>
      </c>
      <c r="G675" s="1">
        <v>46261.583333333336</v>
      </c>
      <c r="H675">
        <v>168</v>
      </c>
      <c r="I675" t="s">
        <v>50</v>
      </c>
      <c r="J675">
        <v>0</v>
      </c>
      <c r="K675">
        <v>80</v>
      </c>
      <c r="L675">
        <v>7.61</v>
      </c>
      <c r="M675" s="183">
        <f t="shared" si="20"/>
        <v>0.63416666666666666</v>
      </c>
      <c r="O675">
        <v>11658</v>
      </c>
      <c r="P675" s="5">
        <v>46261</v>
      </c>
      <c r="Q675">
        <v>168</v>
      </c>
      <c r="R675" t="s">
        <v>50</v>
      </c>
      <c r="S675">
        <v>5.52833E-2</v>
      </c>
      <c r="T675">
        <v>4.6229000000000001E-3</v>
      </c>
      <c r="U675" s="183">
        <f t="shared" si="21"/>
        <v>5.0660400000000001E-2</v>
      </c>
      <c r="V675" s="6" t="str">
        <f>VLOOKUP(R675,'In-NonTI'!B:C,2,FALSE)</f>
        <v>VIC1</v>
      </c>
      <c r="W675" s="177">
        <f>IF(U675=0,0,U675-(VLOOKUP(R675,'In-NonTI'!$J$4:$K$7,2,FALSE)*M675))</f>
        <v>-0.51374793333333324</v>
      </c>
      <c r="X675" s="178">
        <f>IF(U675=0,0,-U675-((1-VLOOKUP(R675,'In-NonTI'!$J$4:$K$7,2,FALSE))*M675))</f>
        <v>-0.12041873333333333</v>
      </c>
      <c r="Y675" s="6" t="str">
        <f>VLOOKUP(R675,'In-NonTI'!$B$4:$F$7,5,FALSE)</f>
        <v>V-SA</v>
      </c>
      <c r="Z675" s="6" t="str">
        <f>IF(SUMIFS(U:U,Q:Q,Q675,Y:Y,Y675)&lt;=0,VLOOKUP(R675,'In-NonTI'!$B$4:$H$7,6,FALSE),VLOOKUP(R675,'In-NonTI'!$B$4:$H$7,7,FALSE))</f>
        <v>SA-VIC</v>
      </c>
    </row>
    <row r="676" spans="2:26">
      <c r="B676" s="1">
        <v>46261.78125</v>
      </c>
      <c r="C676">
        <v>225</v>
      </c>
      <c r="D676" t="s">
        <v>58</v>
      </c>
      <c r="E676">
        <v>-600</v>
      </c>
      <c r="G676" s="1">
        <v>46261.586805555555</v>
      </c>
      <c r="H676">
        <v>169</v>
      </c>
      <c r="I676" t="s">
        <v>57</v>
      </c>
      <c r="J676">
        <v>67.95</v>
      </c>
      <c r="K676">
        <v>150</v>
      </c>
      <c r="L676">
        <v>19.7</v>
      </c>
      <c r="M676" s="183">
        <f t="shared" si="20"/>
        <v>1.6416666666666666</v>
      </c>
      <c r="O676">
        <v>11658</v>
      </c>
      <c r="P676" s="5">
        <v>46261</v>
      </c>
      <c r="Q676">
        <v>169</v>
      </c>
      <c r="R676" t="s">
        <v>57</v>
      </c>
      <c r="S676">
        <v>0</v>
      </c>
      <c r="T676">
        <v>6.4947710000000001</v>
      </c>
      <c r="U676" s="183">
        <f t="shared" si="21"/>
        <v>-6.4947710000000001</v>
      </c>
      <c r="V676" s="6" t="str">
        <f>VLOOKUP(R676,'In-NonTI'!B:C,2,FALSE)</f>
        <v>NSW1</v>
      </c>
      <c r="W676" s="177">
        <f>IF(U676=0,0,U676-(VLOOKUP(R676,'In-NonTI'!$J$4:$K$7,2,FALSE)*M676))</f>
        <v>-7.2335209999999996</v>
      </c>
      <c r="X676" s="178">
        <f>IF(U676=0,0,-U676-((1-VLOOKUP(R676,'In-NonTI'!$J$4:$K$7,2,FALSE))*M676))</f>
        <v>5.591854333333333</v>
      </c>
      <c r="Y676" s="6" t="str">
        <f>VLOOKUP(R676,'In-NonTI'!$B$4:$F$7,5,FALSE)</f>
        <v>NSW1-SA1</v>
      </c>
      <c r="Z676" s="6" t="str">
        <f>IF(SUMIFS(U:U,Q:Q,Q676,Y:Y,Y676)&lt;=0,VLOOKUP(R676,'In-NonTI'!$B$4:$H$7,6,FALSE),VLOOKUP(R676,'In-NonTI'!$B$4:$H$7,7,FALSE))</f>
        <v>NSW-SA</v>
      </c>
    </row>
    <row r="677" spans="2:26">
      <c r="B677" s="1">
        <v>46261.78125</v>
      </c>
      <c r="C677">
        <v>225</v>
      </c>
      <c r="D677" t="s">
        <v>52</v>
      </c>
      <c r="E677">
        <v>16.78</v>
      </c>
      <c r="G677" s="1">
        <v>46261.586805555555</v>
      </c>
      <c r="H677">
        <v>169</v>
      </c>
      <c r="I677" t="s">
        <v>60</v>
      </c>
      <c r="J677">
        <v>54.57</v>
      </c>
      <c r="K677">
        <v>-445.23</v>
      </c>
      <c r="L677">
        <v>23.12</v>
      </c>
      <c r="M677" s="183">
        <f t="shared" si="20"/>
        <v>1.9266666666666667</v>
      </c>
      <c r="O677">
        <v>11658</v>
      </c>
      <c r="P677" s="5">
        <v>46261</v>
      </c>
      <c r="Q677">
        <v>169</v>
      </c>
      <c r="R677" t="s">
        <v>60</v>
      </c>
      <c r="S677">
        <v>39.203719599999999</v>
      </c>
      <c r="T677">
        <v>8.009036</v>
      </c>
      <c r="U677" s="183">
        <f t="shared" si="21"/>
        <v>31.194683599999998</v>
      </c>
      <c r="V677" s="6" t="str">
        <f>VLOOKUP(R677,'In-NonTI'!B:C,2,FALSE)</f>
        <v>VIC1</v>
      </c>
      <c r="W677" s="177">
        <f>IF(U677=0,0,U677-(VLOOKUP(R677,'In-NonTI'!$J$4:$K$7,2,FALSE)*M677))</f>
        <v>30.038683599999999</v>
      </c>
      <c r="X677" s="178">
        <f>IF(U677=0,0,-U677-((1-VLOOKUP(R677,'In-NonTI'!$J$4:$K$7,2,FALSE))*M677))</f>
        <v>-31.965350266666665</v>
      </c>
      <c r="Y677" s="6" t="str">
        <f>VLOOKUP(R677,'In-NonTI'!$B$4:$F$7,5,FALSE)</f>
        <v>VIC1-NSW1</v>
      </c>
      <c r="Z677" s="6" t="str">
        <f>IF(SUMIFS(U:U,Q:Q,Q677,Y:Y,Y677)&lt;=0,VLOOKUP(R677,'In-NonTI'!$B$4:$H$7,6,FALSE),VLOOKUP(R677,'In-NonTI'!$B$4:$H$7,7,FALSE))</f>
        <v>NSW-VIC</v>
      </c>
    </row>
    <row r="678" spans="2:26">
      <c r="B678" s="1">
        <v>46261.78125</v>
      </c>
      <c r="C678">
        <v>225</v>
      </c>
      <c r="D678" t="s">
        <v>51</v>
      </c>
      <c r="E678">
        <v>127.9</v>
      </c>
      <c r="G678" s="1">
        <v>46261.586805555555</v>
      </c>
      <c r="H678">
        <v>169</v>
      </c>
      <c r="I678" t="s">
        <v>54</v>
      </c>
      <c r="J678">
        <v>-235.6</v>
      </c>
      <c r="K678">
        <v>126.25</v>
      </c>
      <c r="L678">
        <v>9.16</v>
      </c>
      <c r="M678" s="183">
        <f t="shared" si="20"/>
        <v>0.76333333333333331</v>
      </c>
      <c r="O678">
        <v>11658</v>
      </c>
      <c r="P678" s="5">
        <v>46261</v>
      </c>
      <c r="Q678">
        <v>169</v>
      </c>
      <c r="R678" t="s">
        <v>54</v>
      </c>
      <c r="S678">
        <v>3.1679677000000002</v>
      </c>
      <c r="T678">
        <v>2.5294082000000002</v>
      </c>
      <c r="U678" s="183">
        <f t="shared" si="21"/>
        <v>0.63855949999999995</v>
      </c>
      <c r="V678" s="6" t="str">
        <f>VLOOKUP(R678,'In-NonTI'!B:C,2,FALSE)</f>
        <v>VIC1</v>
      </c>
      <c r="W678" s="177">
        <f>IF(U678=0,0,U678-(VLOOKUP(R678,'In-NonTI'!$J$4:$K$7,2,FALSE)*M678))</f>
        <v>0.27979283333333332</v>
      </c>
      <c r="X678" s="178">
        <f>IF(U678=0,0,-U678-((1-VLOOKUP(R678,'In-NonTI'!$J$4:$K$7,2,FALSE))*M678))</f>
        <v>-1.0431261666666667</v>
      </c>
      <c r="Y678" s="6" t="str">
        <f>VLOOKUP(R678,'In-NonTI'!$B$4:$F$7,5,FALSE)</f>
        <v>V-SA</v>
      </c>
      <c r="Z678" s="6" t="str">
        <f>IF(SUMIFS(U:U,Q:Q,Q678,Y:Y,Y678)&lt;=0,VLOOKUP(R678,'In-NonTI'!$B$4:$H$7,6,FALSE),VLOOKUP(R678,'In-NonTI'!$B$4:$H$7,7,FALSE))</f>
        <v>SA-VIC</v>
      </c>
    </row>
    <row r="679" spans="2:26">
      <c r="B679" s="1">
        <v>46261.784722222219</v>
      </c>
      <c r="C679">
        <v>226</v>
      </c>
      <c r="D679" t="s">
        <v>58</v>
      </c>
      <c r="E679">
        <v>-600</v>
      </c>
      <c r="G679" s="1">
        <v>46261.586805555555</v>
      </c>
      <c r="H679">
        <v>169</v>
      </c>
      <c r="I679" t="s">
        <v>50</v>
      </c>
      <c r="J679">
        <v>0</v>
      </c>
      <c r="K679">
        <v>80</v>
      </c>
      <c r="L679">
        <v>7.61</v>
      </c>
      <c r="M679" s="183">
        <f t="shared" si="20"/>
        <v>0.63416666666666666</v>
      </c>
      <c r="O679">
        <v>11658</v>
      </c>
      <c r="P679" s="5">
        <v>46261</v>
      </c>
      <c r="Q679">
        <v>169</v>
      </c>
      <c r="R679" t="s">
        <v>50</v>
      </c>
      <c r="S679">
        <v>0.12957840000000001</v>
      </c>
      <c r="T679">
        <v>0</v>
      </c>
      <c r="U679" s="183">
        <f t="shared" si="21"/>
        <v>0.12957840000000001</v>
      </c>
      <c r="V679" s="6" t="str">
        <f>VLOOKUP(R679,'In-NonTI'!B:C,2,FALSE)</f>
        <v>VIC1</v>
      </c>
      <c r="W679" s="177">
        <f>IF(U679=0,0,U679-(VLOOKUP(R679,'In-NonTI'!$J$4:$K$7,2,FALSE)*M679))</f>
        <v>-0.43482993333333331</v>
      </c>
      <c r="X679" s="178">
        <f>IF(U679=0,0,-U679-((1-VLOOKUP(R679,'In-NonTI'!$J$4:$K$7,2,FALSE))*M679))</f>
        <v>-0.19933673333333335</v>
      </c>
      <c r="Y679" s="6" t="str">
        <f>VLOOKUP(R679,'In-NonTI'!$B$4:$F$7,5,FALSE)</f>
        <v>V-SA</v>
      </c>
      <c r="Z679" s="6" t="str">
        <f>IF(SUMIFS(U:U,Q:Q,Q679,Y:Y,Y679)&lt;=0,VLOOKUP(R679,'In-NonTI'!$B$4:$H$7,6,FALSE),VLOOKUP(R679,'In-NonTI'!$B$4:$H$7,7,FALSE))</f>
        <v>SA-VIC</v>
      </c>
    </row>
    <row r="680" spans="2:26">
      <c r="B680" s="1">
        <v>46261.784722222219</v>
      </c>
      <c r="C680">
        <v>226</v>
      </c>
      <c r="D680" t="s">
        <v>52</v>
      </c>
      <c r="E680">
        <v>76.75</v>
      </c>
      <c r="G680" s="1">
        <v>46261.590277777781</v>
      </c>
      <c r="H680">
        <v>170</v>
      </c>
      <c r="I680" t="s">
        <v>57</v>
      </c>
      <c r="J680">
        <v>78.36</v>
      </c>
      <c r="K680">
        <v>121.88</v>
      </c>
      <c r="L680">
        <v>15.25</v>
      </c>
      <c r="M680" s="183">
        <f t="shared" si="20"/>
        <v>1.2708333333333333</v>
      </c>
      <c r="O680">
        <v>11658</v>
      </c>
      <c r="P680" s="5">
        <v>46261</v>
      </c>
      <c r="Q680">
        <v>170</v>
      </c>
      <c r="R680" t="s">
        <v>57</v>
      </c>
      <c r="S680">
        <v>0</v>
      </c>
      <c r="T680">
        <v>6.4372807999999999</v>
      </c>
      <c r="U680" s="183">
        <f t="shared" si="21"/>
        <v>-6.4372807999999999</v>
      </c>
      <c r="V680" s="6" t="str">
        <f>VLOOKUP(R680,'In-NonTI'!B:C,2,FALSE)</f>
        <v>NSW1</v>
      </c>
      <c r="W680" s="177">
        <f>IF(U680=0,0,U680-(VLOOKUP(R680,'In-NonTI'!$J$4:$K$7,2,FALSE)*M680))</f>
        <v>-7.0091558000000003</v>
      </c>
      <c r="X680" s="178">
        <f>IF(U680=0,0,-U680-((1-VLOOKUP(R680,'In-NonTI'!$J$4:$K$7,2,FALSE))*M680))</f>
        <v>5.7383224666666663</v>
      </c>
      <c r="Y680" s="6" t="str">
        <f>VLOOKUP(R680,'In-NonTI'!$B$4:$F$7,5,FALSE)</f>
        <v>NSW1-SA1</v>
      </c>
      <c r="Z680" s="6" t="str">
        <f>IF(SUMIFS(U:U,Q:Q,Q680,Y:Y,Y680)&lt;=0,VLOOKUP(R680,'In-NonTI'!$B$4:$H$7,6,FALSE),VLOOKUP(R680,'In-NonTI'!$B$4:$H$7,7,FALSE))</f>
        <v>NSW-SA</v>
      </c>
    </row>
    <row r="681" spans="2:26">
      <c r="B681" s="1">
        <v>46261.784722222219</v>
      </c>
      <c r="C681">
        <v>226</v>
      </c>
      <c r="D681" t="s">
        <v>51</v>
      </c>
      <c r="E681">
        <v>179.69</v>
      </c>
      <c r="G681" s="1">
        <v>46261.590277777781</v>
      </c>
      <c r="H681">
        <v>170</v>
      </c>
      <c r="I681" t="s">
        <v>60</v>
      </c>
      <c r="J681">
        <v>-62.05</v>
      </c>
      <c r="K681">
        <v>-406.51</v>
      </c>
      <c r="L681">
        <v>19.77</v>
      </c>
      <c r="M681" s="183">
        <f t="shared" si="20"/>
        <v>1.6475</v>
      </c>
      <c r="O681">
        <v>11658</v>
      </c>
      <c r="P681" s="5">
        <v>46261</v>
      </c>
      <c r="Q681">
        <v>170</v>
      </c>
      <c r="R681" t="s">
        <v>60</v>
      </c>
      <c r="S681">
        <v>34.764975999999997</v>
      </c>
      <c r="T681">
        <v>8.2947064000000008</v>
      </c>
      <c r="U681" s="183">
        <f t="shared" si="21"/>
        <v>26.470269599999995</v>
      </c>
      <c r="V681" s="6" t="str">
        <f>VLOOKUP(R681,'In-NonTI'!B:C,2,FALSE)</f>
        <v>VIC1</v>
      </c>
      <c r="W681" s="177">
        <f>IF(U681=0,0,U681-(VLOOKUP(R681,'In-NonTI'!$J$4:$K$7,2,FALSE)*M681))</f>
        <v>25.481769599999996</v>
      </c>
      <c r="X681" s="178">
        <f>IF(U681=0,0,-U681-((1-VLOOKUP(R681,'In-NonTI'!$J$4:$K$7,2,FALSE))*M681))</f>
        <v>-27.129269599999994</v>
      </c>
      <c r="Y681" s="6" t="str">
        <f>VLOOKUP(R681,'In-NonTI'!$B$4:$F$7,5,FALSE)</f>
        <v>VIC1-NSW1</v>
      </c>
      <c r="Z681" s="6" t="str">
        <f>IF(SUMIFS(U:U,Q:Q,Q681,Y:Y,Y681)&lt;=0,VLOOKUP(R681,'In-NonTI'!$B$4:$H$7,6,FALSE),VLOOKUP(R681,'In-NonTI'!$B$4:$H$7,7,FALSE))</f>
        <v>NSW-VIC</v>
      </c>
    </row>
    <row r="682" spans="2:26">
      <c r="B682" s="1">
        <v>46261.788194444445</v>
      </c>
      <c r="C682">
        <v>227</v>
      </c>
      <c r="D682" t="s">
        <v>58</v>
      </c>
      <c r="E682">
        <v>-600</v>
      </c>
      <c r="G682" s="1">
        <v>46261.590277777781</v>
      </c>
      <c r="H682">
        <v>170</v>
      </c>
      <c r="I682" t="s">
        <v>54</v>
      </c>
      <c r="J682">
        <v>-225.55</v>
      </c>
      <c r="K682">
        <v>233.03</v>
      </c>
      <c r="L682">
        <v>20.170000000000002</v>
      </c>
      <c r="M682" s="183">
        <f t="shared" si="20"/>
        <v>1.6808333333333334</v>
      </c>
      <c r="O682">
        <v>11658</v>
      </c>
      <c r="P682" s="5">
        <v>46261</v>
      </c>
      <c r="Q682">
        <v>170</v>
      </c>
      <c r="R682" t="s">
        <v>54</v>
      </c>
      <c r="S682">
        <v>4.4077552000000004</v>
      </c>
      <c r="T682">
        <v>2.9010240999999999</v>
      </c>
      <c r="U682" s="183">
        <f t="shared" si="21"/>
        <v>1.5067311000000005</v>
      </c>
      <c r="V682" s="6" t="str">
        <f>VLOOKUP(R682,'In-NonTI'!B:C,2,FALSE)</f>
        <v>VIC1</v>
      </c>
      <c r="W682" s="177">
        <f>IF(U682=0,0,U682-(VLOOKUP(R682,'In-NonTI'!$J$4:$K$7,2,FALSE)*M682))</f>
        <v>0.7167394333333339</v>
      </c>
      <c r="X682" s="178">
        <f>IF(U682=0,0,-U682-((1-VLOOKUP(R682,'In-NonTI'!$J$4:$K$7,2,FALSE))*M682))</f>
        <v>-2.3975727666666673</v>
      </c>
      <c r="Y682" s="6" t="str">
        <f>VLOOKUP(R682,'In-NonTI'!$B$4:$F$7,5,FALSE)</f>
        <v>V-SA</v>
      </c>
      <c r="Z682" s="6" t="str">
        <f>IF(SUMIFS(U:U,Q:Q,Q682,Y:Y,Y682)&lt;=0,VLOOKUP(R682,'In-NonTI'!$B$4:$H$7,6,FALSE),VLOOKUP(R682,'In-NonTI'!$B$4:$H$7,7,FALSE))</f>
        <v>SA-VIC</v>
      </c>
    </row>
    <row r="683" spans="2:26">
      <c r="B683" s="1">
        <v>46261.788194444445</v>
      </c>
      <c r="C683">
        <v>227</v>
      </c>
      <c r="D683" t="s">
        <v>52</v>
      </c>
      <c r="E683">
        <v>54.89</v>
      </c>
      <c r="G683" s="1">
        <v>46261.590277777781</v>
      </c>
      <c r="H683">
        <v>170</v>
      </c>
      <c r="I683" t="s">
        <v>50</v>
      </c>
      <c r="J683">
        <v>0</v>
      </c>
      <c r="K683">
        <v>80</v>
      </c>
      <c r="L683">
        <v>7.61</v>
      </c>
      <c r="M683" s="183">
        <f t="shared" si="20"/>
        <v>0.63416666666666666</v>
      </c>
      <c r="O683">
        <v>11658</v>
      </c>
      <c r="P683" s="5">
        <v>46261</v>
      </c>
      <c r="Q683">
        <v>170</v>
      </c>
      <c r="R683" t="s">
        <v>50</v>
      </c>
      <c r="S683">
        <v>0.1822753</v>
      </c>
      <c r="T683">
        <v>0</v>
      </c>
      <c r="U683" s="183">
        <f t="shared" si="21"/>
        <v>0.1822753</v>
      </c>
      <c r="V683" s="6" t="str">
        <f>VLOOKUP(R683,'In-NonTI'!B:C,2,FALSE)</f>
        <v>VIC1</v>
      </c>
      <c r="W683" s="177">
        <f>IF(U683=0,0,U683-(VLOOKUP(R683,'In-NonTI'!$J$4:$K$7,2,FALSE)*M683))</f>
        <v>-0.38213303333333326</v>
      </c>
      <c r="X683" s="178">
        <f>IF(U683=0,0,-U683-((1-VLOOKUP(R683,'In-NonTI'!$J$4:$K$7,2,FALSE))*M683))</f>
        <v>-0.25203363333333334</v>
      </c>
      <c r="Y683" s="6" t="str">
        <f>VLOOKUP(R683,'In-NonTI'!$B$4:$F$7,5,FALSE)</f>
        <v>V-SA</v>
      </c>
      <c r="Z683" s="6" t="str">
        <f>IF(SUMIFS(U:U,Q:Q,Q683,Y:Y,Y683)&lt;=0,VLOOKUP(R683,'In-NonTI'!$B$4:$H$7,6,FALSE),VLOOKUP(R683,'In-NonTI'!$B$4:$H$7,7,FALSE))</f>
        <v>SA-VIC</v>
      </c>
    </row>
    <row r="684" spans="2:26">
      <c r="B684" s="1">
        <v>46261.788194444445</v>
      </c>
      <c r="C684">
        <v>227</v>
      </c>
      <c r="D684" t="s">
        <v>51</v>
      </c>
      <c r="E684">
        <v>177.09</v>
      </c>
      <c r="G684" s="1">
        <v>46261.59375</v>
      </c>
      <c r="H684">
        <v>171</v>
      </c>
      <c r="I684" t="s">
        <v>57</v>
      </c>
      <c r="J684">
        <v>74.22</v>
      </c>
      <c r="K684">
        <v>94.13</v>
      </c>
      <c r="L684">
        <v>11.31</v>
      </c>
      <c r="M684" s="183">
        <f t="shared" si="20"/>
        <v>0.9425</v>
      </c>
      <c r="O684">
        <v>11658</v>
      </c>
      <c r="P684" s="5">
        <v>46261</v>
      </c>
      <c r="Q684">
        <v>171</v>
      </c>
      <c r="R684" t="s">
        <v>57</v>
      </c>
      <c r="S684">
        <v>0</v>
      </c>
      <c r="T684">
        <v>6.1787852000000001</v>
      </c>
      <c r="U684" s="183">
        <f t="shared" si="21"/>
        <v>-6.1787852000000001</v>
      </c>
      <c r="V684" s="6" t="str">
        <f>VLOOKUP(R684,'In-NonTI'!B:C,2,FALSE)</f>
        <v>NSW1</v>
      </c>
      <c r="W684" s="177">
        <f>IF(U684=0,0,U684-(VLOOKUP(R684,'In-NonTI'!$J$4:$K$7,2,FALSE)*M684))</f>
        <v>-6.6029102000000002</v>
      </c>
      <c r="X684" s="178">
        <f>IF(U684=0,0,-U684-((1-VLOOKUP(R684,'In-NonTI'!$J$4:$K$7,2,FALSE))*M684))</f>
        <v>5.6604102000000003</v>
      </c>
      <c r="Y684" s="6" t="str">
        <f>VLOOKUP(R684,'In-NonTI'!$B$4:$F$7,5,FALSE)</f>
        <v>NSW1-SA1</v>
      </c>
      <c r="Z684" s="6" t="str">
        <f>IF(SUMIFS(U:U,Q:Q,Q684,Y:Y,Y684)&lt;=0,VLOOKUP(R684,'In-NonTI'!$B$4:$H$7,6,FALSE),VLOOKUP(R684,'In-NonTI'!$B$4:$H$7,7,FALSE))</f>
        <v>NSW-SA</v>
      </c>
    </row>
    <row r="685" spans="2:26">
      <c r="B685" s="1">
        <v>46261.791666666664</v>
      </c>
      <c r="C685">
        <v>228</v>
      </c>
      <c r="D685" t="s">
        <v>58</v>
      </c>
      <c r="E685">
        <v>-600</v>
      </c>
      <c r="G685" s="1">
        <v>46261.59375</v>
      </c>
      <c r="H685">
        <v>171</v>
      </c>
      <c r="I685" t="s">
        <v>60</v>
      </c>
      <c r="J685">
        <v>-81.13</v>
      </c>
      <c r="K685">
        <v>-419.27</v>
      </c>
      <c r="L685">
        <v>20.84</v>
      </c>
      <c r="M685" s="183">
        <f t="shared" si="20"/>
        <v>1.7366666666666666</v>
      </c>
      <c r="O685">
        <v>11658</v>
      </c>
      <c r="P685" s="5">
        <v>46261</v>
      </c>
      <c r="Q685">
        <v>171</v>
      </c>
      <c r="R685" t="s">
        <v>60</v>
      </c>
      <c r="S685">
        <v>32.029350000000001</v>
      </c>
      <c r="T685">
        <v>11.1428437</v>
      </c>
      <c r="U685" s="183">
        <f t="shared" si="21"/>
        <v>20.886506300000001</v>
      </c>
      <c r="V685" s="6" t="str">
        <f>VLOOKUP(R685,'In-NonTI'!B:C,2,FALSE)</f>
        <v>VIC1</v>
      </c>
      <c r="W685" s="177">
        <f>IF(U685=0,0,U685-(VLOOKUP(R685,'In-NonTI'!$J$4:$K$7,2,FALSE)*M685))</f>
        <v>19.844506299999999</v>
      </c>
      <c r="X685" s="178">
        <f>IF(U685=0,0,-U685-((1-VLOOKUP(R685,'In-NonTI'!$J$4:$K$7,2,FALSE))*M685))</f>
        <v>-21.581172966666667</v>
      </c>
      <c r="Y685" s="6" t="str">
        <f>VLOOKUP(R685,'In-NonTI'!$B$4:$F$7,5,FALSE)</f>
        <v>VIC1-NSW1</v>
      </c>
      <c r="Z685" s="6" t="str">
        <f>IF(SUMIFS(U:U,Q:Q,Q685,Y:Y,Y685)&lt;=0,VLOOKUP(R685,'In-NonTI'!$B$4:$H$7,6,FALSE),VLOOKUP(R685,'In-NonTI'!$B$4:$H$7,7,FALSE))</f>
        <v>NSW-VIC</v>
      </c>
    </row>
    <row r="686" spans="2:26">
      <c r="B686" s="1">
        <v>46261.791666666664</v>
      </c>
      <c r="C686">
        <v>228</v>
      </c>
      <c r="D686" t="s">
        <v>52</v>
      </c>
      <c r="E686">
        <v>0</v>
      </c>
      <c r="G686" s="1">
        <v>46261.59375</v>
      </c>
      <c r="H686">
        <v>171</v>
      </c>
      <c r="I686" t="s">
        <v>54</v>
      </c>
      <c r="J686">
        <v>-240.06</v>
      </c>
      <c r="K686">
        <v>238.67</v>
      </c>
      <c r="L686">
        <v>20.78</v>
      </c>
      <c r="M686" s="183">
        <f t="shared" si="20"/>
        <v>1.7316666666666667</v>
      </c>
      <c r="O686">
        <v>11658</v>
      </c>
      <c r="P686" s="5">
        <v>46261</v>
      </c>
      <c r="Q686">
        <v>171</v>
      </c>
      <c r="R686" t="s">
        <v>54</v>
      </c>
      <c r="S686">
        <v>9.4809611</v>
      </c>
      <c r="T686">
        <v>0</v>
      </c>
      <c r="U686" s="183">
        <f t="shared" si="21"/>
        <v>9.4809611</v>
      </c>
      <c r="V686" s="6" t="str">
        <f>VLOOKUP(R686,'In-NonTI'!B:C,2,FALSE)</f>
        <v>VIC1</v>
      </c>
      <c r="W686" s="177">
        <f>IF(U686=0,0,U686-(VLOOKUP(R686,'In-NonTI'!$J$4:$K$7,2,FALSE)*M686))</f>
        <v>8.667077766666667</v>
      </c>
      <c r="X686" s="178">
        <f>IF(U686=0,0,-U686-((1-VLOOKUP(R686,'In-NonTI'!$J$4:$K$7,2,FALSE))*M686))</f>
        <v>-10.398744433333334</v>
      </c>
      <c r="Y686" s="6" t="str">
        <f>VLOOKUP(R686,'In-NonTI'!$B$4:$F$7,5,FALSE)</f>
        <v>V-SA</v>
      </c>
      <c r="Z686" s="6" t="str">
        <f>IF(SUMIFS(U:U,Q:Q,Q686,Y:Y,Y686)&lt;=0,VLOOKUP(R686,'In-NonTI'!$B$4:$H$7,6,FALSE),VLOOKUP(R686,'In-NonTI'!$B$4:$H$7,7,FALSE))</f>
        <v>SA-VIC</v>
      </c>
    </row>
    <row r="687" spans="2:26">
      <c r="B687" s="1">
        <v>46261.791666666664</v>
      </c>
      <c r="C687">
        <v>228</v>
      </c>
      <c r="D687" t="s">
        <v>51</v>
      </c>
      <c r="E687">
        <v>179.69</v>
      </c>
      <c r="G687" s="1">
        <v>46261.59375</v>
      </c>
      <c r="H687">
        <v>171</v>
      </c>
      <c r="I687" t="s">
        <v>50</v>
      </c>
      <c r="J687">
        <v>0</v>
      </c>
      <c r="K687">
        <v>80</v>
      </c>
      <c r="L687">
        <v>7.61</v>
      </c>
      <c r="M687" s="183">
        <f t="shared" si="20"/>
        <v>0.63416666666666666</v>
      </c>
      <c r="O687">
        <v>11658</v>
      </c>
      <c r="P687" s="5">
        <v>46261</v>
      </c>
      <c r="Q687">
        <v>171</v>
      </c>
      <c r="R687" t="s">
        <v>50</v>
      </c>
      <c r="S687">
        <v>0.1751973</v>
      </c>
      <c r="T687">
        <v>0</v>
      </c>
      <c r="U687" s="183">
        <f t="shared" si="21"/>
        <v>0.1751973</v>
      </c>
      <c r="V687" s="6" t="str">
        <f>VLOOKUP(R687,'In-NonTI'!B:C,2,FALSE)</f>
        <v>VIC1</v>
      </c>
      <c r="W687" s="177">
        <f>IF(U687=0,0,U687-(VLOOKUP(R687,'In-NonTI'!$J$4:$K$7,2,FALSE)*M687))</f>
        <v>-0.38921103333333329</v>
      </c>
      <c r="X687" s="178">
        <f>IF(U687=0,0,-U687-((1-VLOOKUP(R687,'In-NonTI'!$J$4:$K$7,2,FALSE))*M687))</f>
        <v>-0.24495563333333331</v>
      </c>
      <c r="Y687" s="6" t="str">
        <f>VLOOKUP(R687,'In-NonTI'!$B$4:$F$7,5,FALSE)</f>
        <v>V-SA</v>
      </c>
      <c r="Z687" s="6" t="str">
        <f>IF(SUMIFS(U:U,Q:Q,Q687,Y:Y,Y687)&lt;=0,VLOOKUP(R687,'In-NonTI'!$B$4:$H$7,6,FALSE),VLOOKUP(R687,'In-NonTI'!$B$4:$H$7,7,FALSE))</f>
        <v>SA-VIC</v>
      </c>
    </row>
    <row r="688" spans="2:26">
      <c r="B688" s="1">
        <v>46261.795138888891</v>
      </c>
      <c r="C688">
        <v>229</v>
      </c>
      <c r="D688" t="s">
        <v>58</v>
      </c>
      <c r="E688">
        <v>-600</v>
      </c>
      <c r="G688" s="1">
        <v>46261.597222222219</v>
      </c>
      <c r="H688">
        <v>172</v>
      </c>
      <c r="I688" t="s">
        <v>57</v>
      </c>
      <c r="J688">
        <v>66.510000000000005</v>
      </c>
      <c r="K688">
        <v>126.19</v>
      </c>
      <c r="L688">
        <v>15.63</v>
      </c>
      <c r="M688" s="183">
        <f t="shared" si="20"/>
        <v>1.3025</v>
      </c>
      <c r="O688">
        <v>11658</v>
      </c>
      <c r="P688" s="5">
        <v>46261</v>
      </c>
      <c r="Q688">
        <v>172</v>
      </c>
      <c r="R688" t="s">
        <v>57</v>
      </c>
      <c r="S688">
        <v>0</v>
      </c>
      <c r="T688">
        <v>6.4259122</v>
      </c>
      <c r="U688" s="183">
        <f t="shared" si="21"/>
        <v>-6.4259122</v>
      </c>
      <c r="V688" s="6" t="str">
        <f>VLOOKUP(R688,'In-NonTI'!B:C,2,FALSE)</f>
        <v>NSW1</v>
      </c>
      <c r="W688" s="177">
        <f>IF(U688=0,0,U688-(VLOOKUP(R688,'In-NonTI'!$J$4:$K$7,2,FALSE)*M688))</f>
        <v>-7.0120372</v>
      </c>
      <c r="X688" s="178">
        <f>IF(U688=0,0,-U688-((1-VLOOKUP(R688,'In-NonTI'!$J$4:$K$7,2,FALSE))*M688))</f>
        <v>5.7095371999999998</v>
      </c>
      <c r="Y688" s="6" t="str">
        <f>VLOOKUP(R688,'In-NonTI'!$B$4:$F$7,5,FALSE)</f>
        <v>NSW1-SA1</v>
      </c>
      <c r="Z688" s="6" t="str">
        <f>IF(SUMIFS(U:U,Q:Q,Q688,Y:Y,Y688)&lt;=0,VLOOKUP(R688,'In-NonTI'!$B$4:$H$7,6,FALSE),VLOOKUP(R688,'In-NonTI'!$B$4:$H$7,7,FALSE))</f>
        <v>NSW-SA</v>
      </c>
    </row>
    <row r="689" spans="2:26">
      <c r="B689" s="1">
        <v>46261.795138888891</v>
      </c>
      <c r="C689">
        <v>229</v>
      </c>
      <c r="D689" t="s">
        <v>52</v>
      </c>
      <c r="E689">
        <v>144.44</v>
      </c>
      <c r="G689" s="1">
        <v>46261.597222222219</v>
      </c>
      <c r="H689">
        <v>172</v>
      </c>
      <c r="I689" t="s">
        <v>60</v>
      </c>
      <c r="J689">
        <v>-147.38</v>
      </c>
      <c r="K689">
        <v>-431.86</v>
      </c>
      <c r="L689">
        <v>21.53</v>
      </c>
      <c r="M689" s="183">
        <f t="shared" si="20"/>
        <v>1.7941666666666667</v>
      </c>
      <c r="O689">
        <v>11658</v>
      </c>
      <c r="P689" s="5">
        <v>46261</v>
      </c>
      <c r="Q689">
        <v>172</v>
      </c>
      <c r="R689" t="s">
        <v>60</v>
      </c>
      <c r="S689">
        <v>34.612641199999999</v>
      </c>
      <c r="T689">
        <v>15.467059900000001</v>
      </c>
      <c r="U689" s="183">
        <f t="shared" si="21"/>
        <v>19.145581299999996</v>
      </c>
      <c r="V689" s="6" t="str">
        <f>VLOOKUP(R689,'In-NonTI'!B:C,2,FALSE)</f>
        <v>VIC1</v>
      </c>
      <c r="W689" s="177">
        <f>IF(U689=0,0,U689-(VLOOKUP(R689,'In-NonTI'!$J$4:$K$7,2,FALSE)*M689))</f>
        <v>18.069081299999997</v>
      </c>
      <c r="X689" s="178">
        <f>IF(U689=0,0,-U689-((1-VLOOKUP(R689,'In-NonTI'!$J$4:$K$7,2,FALSE))*M689))</f>
        <v>-19.863247966666663</v>
      </c>
      <c r="Y689" s="6" t="str">
        <f>VLOOKUP(R689,'In-NonTI'!$B$4:$F$7,5,FALSE)</f>
        <v>VIC1-NSW1</v>
      </c>
      <c r="Z689" s="6" t="str">
        <f>IF(SUMIFS(U:U,Q:Q,Q689,Y:Y,Y689)&lt;=0,VLOOKUP(R689,'In-NonTI'!$B$4:$H$7,6,FALSE),VLOOKUP(R689,'In-NonTI'!$B$4:$H$7,7,FALSE))</f>
        <v>NSW-VIC</v>
      </c>
    </row>
    <row r="690" spans="2:26">
      <c r="B690" s="1">
        <v>46261.795138888891</v>
      </c>
      <c r="C690">
        <v>229</v>
      </c>
      <c r="D690" t="s">
        <v>51</v>
      </c>
      <c r="E690">
        <v>180.59</v>
      </c>
      <c r="G690" s="1">
        <v>46261.597222222219</v>
      </c>
      <c r="H690">
        <v>172</v>
      </c>
      <c r="I690" t="s">
        <v>54</v>
      </c>
      <c r="J690">
        <v>-251.22</v>
      </c>
      <c r="K690">
        <v>255.17</v>
      </c>
      <c r="L690">
        <v>23.05</v>
      </c>
      <c r="M690" s="183">
        <f t="shared" si="20"/>
        <v>1.9208333333333334</v>
      </c>
      <c r="O690">
        <v>11658</v>
      </c>
      <c r="P690" s="5">
        <v>46261</v>
      </c>
      <c r="Q690">
        <v>172</v>
      </c>
      <c r="R690" t="s">
        <v>54</v>
      </c>
      <c r="S690">
        <v>12.7270231</v>
      </c>
      <c r="T690">
        <v>0</v>
      </c>
      <c r="U690" s="183">
        <f t="shared" si="21"/>
        <v>12.7270231</v>
      </c>
      <c r="V690" s="6" t="str">
        <f>VLOOKUP(R690,'In-NonTI'!B:C,2,FALSE)</f>
        <v>VIC1</v>
      </c>
      <c r="W690" s="177">
        <f>IF(U690=0,0,U690-(VLOOKUP(R690,'In-NonTI'!$J$4:$K$7,2,FALSE)*M690))</f>
        <v>11.824231433333333</v>
      </c>
      <c r="X690" s="178">
        <f>IF(U690=0,0,-U690-((1-VLOOKUP(R690,'In-NonTI'!$J$4:$K$7,2,FALSE))*M690))</f>
        <v>-13.745064766666667</v>
      </c>
      <c r="Y690" s="6" t="str">
        <f>VLOOKUP(R690,'In-NonTI'!$B$4:$F$7,5,FALSE)</f>
        <v>V-SA</v>
      </c>
      <c r="Z690" s="6" t="str">
        <f>IF(SUMIFS(U:U,Q:Q,Q690,Y:Y,Y690)&lt;=0,VLOOKUP(R690,'In-NonTI'!$B$4:$H$7,6,FALSE),VLOOKUP(R690,'In-NonTI'!$B$4:$H$7,7,FALSE))</f>
        <v>SA-VIC</v>
      </c>
    </row>
    <row r="691" spans="2:26">
      <c r="B691" s="1">
        <v>46261.798611111109</v>
      </c>
      <c r="C691">
        <v>230</v>
      </c>
      <c r="D691" t="s">
        <v>58</v>
      </c>
      <c r="E691">
        <v>-600</v>
      </c>
      <c r="G691" s="1">
        <v>46261.597222222219</v>
      </c>
      <c r="H691">
        <v>172</v>
      </c>
      <c r="I691" t="s">
        <v>50</v>
      </c>
      <c r="J691">
        <v>0</v>
      </c>
      <c r="K691">
        <v>80</v>
      </c>
      <c r="L691">
        <v>7.61</v>
      </c>
      <c r="M691" s="183">
        <f t="shared" si="20"/>
        <v>0.63416666666666666</v>
      </c>
      <c r="O691">
        <v>11658</v>
      </c>
      <c r="P691" s="5">
        <v>46261</v>
      </c>
      <c r="Q691">
        <v>172</v>
      </c>
      <c r="R691" t="s">
        <v>50</v>
      </c>
      <c r="S691">
        <v>7.1295300000000006E-2</v>
      </c>
      <c r="T691">
        <v>5.0934999999999999E-3</v>
      </c>
      <c r="U691" s="183">
        <f t="shared" si="21"/>
        <v>6.6201800000000005E-2</v>
      </c>
      <c r="V691" s="6" t="str">
        <f>VLOOKUP(R691,'In-NonTI'!B:C,2,FALSE)</f>
        <v>VIC1</v>
      </c>
      <c r="W691" s="177">
        <f>IF(U691=0,0,U691-(VLOOKUP(R691,'In-NonTI'!$J$4:$K$7,2,FALSE)*M691))</f>
        <v>-0.49820653333333331</v>
      </c>
      <c r="X691" s="178">
        <f>IF(U691=0,0,-U691-((1-VLOOKUP(R691,'In-NonTI'!$J$4:$K$7,2,FALSE))*M691))</f>
        <v>-0.13596013333333334</v>
      </c>
      <c r="Y691" s="6" t="str">
        <f>VLOOKUP(R691,'In-NonTI'!$B$4:$F$7,5,FALSE)</f>
        <v>V-SA</v>
      </c>
      <c r="Z691" s="6" t="str">
        <f>IF(SUMIFS(U:U,Q:Q,Q691,Y:Y,Y691)&lt;=0,VLOOKUP(R691,'In-NonTI'!$B$4:$H$7,6,FALSE),VLOOKUP(R691,'In-NonTI'!$B$4:$H$7,7,FALSE))</f>
        <v>SA-VIC</v>
      </c>
    </row>
    <row r="692" spans="2:26">
      <c r="B692" s="1">
        <v>46261.798611111109</v>
      </c>
      <c r="C692">
        <v>230</v>
      </c>
      <c r="D692" t="s">
        <v>52</v>
      </c>
      <c r="E692">
        <v>299.25</v>
      </c>
      <c r="G692" s="1">
        <v>46261.600694444445</v>
      </c>
      <c r="H692">
        <v>173</v>
      </c>
      <c r="I692" t="s">
        <v>57</v>
      </c>
      <c r="J692">
        <v>82.08</v>
      </c>
      <c r="K692">
        <v>150</v>
      </c>
      <c r="L692">
        <v>19.28</v>
      </c>
      <c r="M692" s="183">
        <f t="shared" si="20"/>
        <v>1.6066666666666667</v>
      </c>
      <c r="O692">
        <v>11658</v>
      </c>
      <c r="P692" s="5">
        <v>46261</v>
      </c>
      <c r="Q692">
        <v>173</v>
      </c>
      <c r="R692" t="s">
        <v>57</v>
      </c>
      <c r="S692">
        <v>0</v>
      </c>
      <c r="T692">
        <v>7.7629647999999998</v>
      </c>
      <c r="U692" s="183">
        <f t="shared" si="21"/>
        <v>-7.7629647999999998</v>
      </c>
      <c r="V692" s="6" t="str">
        <f>VLOOKUP(R692,'In-NonTI'!B:C,2,FALSE)</f>
        <v>NSW1</v>
      </c>
      <c r="W692" s="177">
        <f>IF(U692=0,0,U692-(VLOOKUP(R692,'In-NonTI'!$J$4:$K$7,2,FALSE)*M692))</f>
        <v>-8.4859647999999996</v>
      </c>
      <c r="X692" s="178">
        <f>IF(U692=0,0,-U692-((1-VLOOKUP(R692,'In-NonTI'!$J$4:$K$7,2,FALSE))*M692))</f>
        <v>6.8792981333333332</v>
      </c>
      <c r="Y692" s="6" t="str">
        <f>VLOOKUP(R692,'In-NonTI'!$B$4:$F$7,5,FALSE)</f>
        <v>NSW1-SA1</v>
      </c>
      <c r="Z692" s="6" t="str">
        <f>IF(SUMIFS(U:U,Q:Q,Q692,Y:Y,Y692)&lt;=0,VLOOKUP(R692,'In-NonTI'!$B$4:$H$7,6,FALSE),VLOOKUP(R692,'In-NonTI'!$B$4:$H$7,7,FALSE))</f>
        <v>NSW-SA</v>
      </c>
    </row>
    <row r="693" spans="2:26">
      <c r="B693" s="1">
        <v>46261.798611111109</v>
      </c>
      <c r="C693">
        <v>230</v>
      </c>
      <c r="D693" t="s">
        <v>51</v>
      </c>
      <c r="E693">
        <v>181.33</v>
      </c>
      <c r="G693" s="1">
        <v>46261.600694444445</v>
      </c>
      <c r="H693">
        <v>173</v>
      </c>
      <c r="I693" t="s">
        <v>60</v>
      </c>
      <c r="J693">
        <v>-103.46</v>
      </c>
      <c r="K693">
        <v>-431.9</v>
      </c>
      <c r="L693">
        <v>21.53</v>
      </c>
      <c r="M693" s="183">
        <f t="shared" si="20"/>
        <v>1.7941666666666667</v>
      </c>
      <c r="O693">
        <v>11658</v>
      </c>
      <c r="P693" s="5">
        <v>46261</v>
      </c>
      <c r="Q693">
        <v>173</v>
      </c>
      <c r="R693" t="s">
        <v>60</v>
      </c>
      <c r="S693">
        <v>34.206904100000003</v>
      </c>
      <c r="T693">
        <v>23.006019500000001</v>
      </c>
      <c r="U693" s="183">
        <f t="shared" si="21"/>
        <v>11.200884600000002</v>
      </c>
      <c r="V693" s="6" t="str">
        <f>VLOOKUP(R693,'In-NonTI'!B:C,2,FALSE)</f>
        <v>VIC1</v>
      </c>
      <c r="W693" s="177">
        <f>IF(U693=0,0,U693-(VLOOKUP(R693,'In-NonTI'!$J$4:$K$7,2,FALSE)*M693))</f>
        <v>10.124384600000003</v>
      </c>
      <c r="X693" s="178">
        <f>IF(U693=0,0,-U693-((1-VLOOKUP(R693,'In-NonTI'!$J$4:$K$7,2,FALSE))*M693))</f>
        <v>-11.918551266666668</v>
      </c>
      <c r="Y693" s="6" t="str">
        <f>VLOOKUP(R693,'In-NonTI'!$B$4:$F$7,5,FALSE)</f>
        <v>VIC1-NSW1</v>
      </c>
      <c r="Z693" s="6" t="str">
        <f>IF(SUMIFS(U:U,Q:Q,Q693,Y:Y,Y693)&lt;=0,VLOOKUP(R693,'In-NonTI'!$B$4:$H$7,6,FALSE),VLOOKUP(R693,'In-NonTI'!$B$4:$H$7,7,FALSE))</f>
        <v>NSW-VIC</v>
      </c>
    </row>
    <row r="694" spans="2:26">
      <c r="B694" s="1">
        <v>46261.802083333336</v>
      </c>
      <c r="C694">
        <v>231</v>
      </c>
      <c r="D694" t="s">
        <v>58</v>
      </c>
      <c r="E694">
        <v>-600</v>
      </c>
      <c r="G694" s="1">
        <v>46261.600694444445</v>
      </c>
      <c r="H694">
        <v>173</v>
      </c>
      <c r="I694" t="s">
        <v>54</v>
      </c>
      <c r="J694">
        <v>-209.92</v>
      </c>
      <c r="K694">
        <v>285.44</v>
      </c>
      <c r="L694">
        <v>26.89</v>
      </c>
      <c r="M694" s="183">
        <f t="shared" si="20"/>
        <v>2.2408333333333332</v>
      </c>
      <c r="O694">
        <v>11658</v>
      </c>
      <c r="P694" s="5">
        <v>46261</v>
      </c>
      <c r="Q694">
        <v>173</v>
      </c>
      <c r="R694" t="s">
        <v>54</v>
      </c>
      <c r="S694">
        <v>20.2661072</v>
      </c>
      <c r="T694">
        <v>0</v>
      </c>
      <c r="U694" s="183">
        <f t="shared" si="21"/>
        <v>20.2661072</v>
      </c>
      <c r="V694" s="6" t="str">
        <f>VLOOKUP(R694,'In-NonTI'!B:C,2,FALSE)</f>
        <v>VIC1</v>
      </c>
      <c r="W694" s="177">
        <f>IF(U694=0,0,U694-(VLOOKUP(R694,'In-NonTI'!$J$4:$K$7,2,FALSE)*M694))</f>
        <v>19.212915533333334</v>
      </c>
      <c r="X694" s="178">
        <f>IF(U694=0,0,-U694-((1-VLOOKUP(R694,'In-NonTI'!$J$4:$K$7,2,FALSE))*M694))</f>
        <v>-21.453748866666668</v>
      </c>
      <c r="Y694" s="6" t="str">
        <f>VLOOKUP(R694,'In-NonTI'!$B$4:$F$7,5,FALSE)</f>
        <v>V-SA</v>
      </c>
      <c r="Z694" s="6" t="str">
        <f>IF(SUMIFS(U:U,Q:Q,Q694,Y:Y,Y694)&lt;=0,VLOOKUP(R694,'In-NonTI'!$B$4:$H$7,6,FALSE),VLOOKUP(R694,'In-NonTI'!$B$4:$H$7,7,FALSE))</f>
        <v>SA-VIC</v>
      </c>
    </row>
    <row r="695" spans="2:26">
      <c r="B695" s="1">
        <v>46261.802083333336</v>
      </c>
      <c r="C695">
        <v>231</v>
      </c>
      <c r="D695" t="s">
        <v>52</v>
      </c>
      <c r="E695">
        <v>300.75</v>
      </c>
      <c r="G695" s="1">
        <v>46261.600694444445</v>
      </c>
      <c r="H695">
        <v>173</v>
      </c>
      <c r="I695" t="s">
        <v>50</v>
      </c>
      <c r="J695">
        <v>0</v>
      </c>
      <c r="K695">
        <v>80</v>
      </c>
      <c r="L695">
        <v>7.61</v>
      </c>
      <c r="M695" s="183">
        <f t="shared" si="20"/>
        <v>0.63416666666666666</v>
      </c>
      <c r="O695">
        <v>11658</v>
      </c>
      <c r="P695" s="5">
        <v>46261</v>
      </c>
      <c r="Q695">
        <v>173</v>
      </c>
      <c r="R695" t="s">
        <v>50</v>
      </c>
      <c r="S695">
        <v>3.6113199999999998E-2</v>
      </c>
      <c r="T695">
        <v>1.5552399999999999E-2</v>
      </c>
      <c r="U695" s="183">
        <f t="shared" si="21"/>
        <v>2.0560799999999997E-2</v>
      </c>
      <c r="V695" s="6" t="str">
        <f>VLOOKUP(R695,'In-NonTI'!B:C,2,FALSE)</f>
        <v>VIC1</v>
      </c>
      <c r="W695" s="177">
        <f>IF(U695=0,0,U695-(VLOOKUP(R695,'In-NonTI'!$J$4:$K$7,2,FALSE)*M695))</f>
        <v>-0.54384753333333324</v>
      </c>
      <c r="X695" s="178">
        <f>IF(U695=0,0,-U695-((1-VLOOKUP(R695,'In-NonTI'!$J$4:$K$7,2,FALSE))*M695))</f>
        <v>-9.0319133333333329E-2</v>
      </c>
      <c r="Y695" s="6" t="str">
        <f>VLOOKUP(R695,'In-NonTI'!$B$4:$F$7,5,FALSE)</f>
        <v>V-SA</v>
      </c>
      <c r="Z695" s="6" t="str">
        <f>IF(SUMIFS(U:U,Q:Q,Q695,Y:Y,Y695)&lt;=0,VLOOKUP(R695,'In-NonTI'!$B$4:$H$7,6,FALSE),VLOOKUP(R695,'In-NonTI'!$B$4:$H$7,7,FALSE))</f>
        <v>SA-VIC</v>
      </c>
    </row>
    <row r="696" spans="2:26">
      <c r="B696" s="1">
        <v>46261.802083333336</v>
      </c>
      <c r="C696">
        <v>231</v>
      </c>
      <c r="D696" t="s">
        <v>51</v>
      </c>
      <c r="E696">
        <v>180</v>
      </c>
      <c r="G696" s="1">
        <v>46261.604166666664</v>
      </c>
      <c r="H696">
        <v>174</v>
      </c>
      <c r="I696" t="s">
        <v>57</v>
      </c>
      <c r="J696">
        <v>89.65</v>
      </c>
      <c r="K696">
        <v>150</v>
      </c>
      <c r="L696">
        <v>19.48</v>
      </c>
      <c r="M696" s="183">
        <f t="shared" si="20"/>
        <v>1.6233333333333333</v>
      </c>
      <c r="O696">
        <v>11658</v>
      </c>
      <c r="P696" s="5">
        <v>46261</v>
      </c>
      <c r="Q696">
        <v>174</v>
      </c>
      <c r="R696" t="s">
        <v>57</v>
      </c>
      <c r="S696">
        <v>0</v>
      </c>
      <c r="T696">
        <v>7.6543814000000001</v>
      </c>
      <c r="U696" s="183">
        <f t="shared" si="21"/>
        <v>-7.6543814000000001</v>
      </c>
      <c r="V696" s="6" t="str">
        <f>VLOOKUP(R696,'In-NonTI'!B:C,2,FALSE)</f>
        <v>NSW1</v>
      </c>
      <c r="W696" s="177">
        <f>IF(U696=0,0,U696-(VLOOKUP(R696,'In-NonTI'!$J$4:$K$7,2,FALSE)*M696))</f>
        <v>-8.3848813999999994</v>
      </c>
      <c r="X696" s="178">
        <f>IF(U696=0,0,-U696-((1-VLOOKUP(R696,'In-NonTI'!$J$4:$K$7,2,FALSE))*M696))</f>
        <v>6.7615480666666663</v>
      </c>
      <c r="Y696" s="6" t="str">
        <f>VLOOKUP(R696,'In-NonTI'!$B$4:$F$7,5,FALSE)</f>
        <v>NSW1-SA1</v>
      </c>
      <c r="Z696" s="6" t="str">
        <f>IF(SUMIFS(U:U,Q:Q,Q696,Y:Y,Y696)&lt;=0,VLOOKUP(R696,'In-NonTI'!$B$4:$H$7,6,FALSE),VLOOKUP(R696,'In-NonTI'!$B$4:$H$7,7,FALSE))</f>
        <v>NSW-SA</v>
      </c>
    </row>
    <row r="697" spans="2:26">
      <c r="B697" s="1">
        <v>46261.805555555555</v>
      </c>
      <c r="C697">
        <v>232</v>
      </c>
      <c r="D697" t="s">
        <v>58</v>
      </c>
      <c r="E697">
        <v>-600</v>
      </c>
      <c r="G697" s="1">
        <v>46261.604166666664</v>
      </c>
      <c r="H697">
        <v>174</v>
      </c>
      <c r="I697" t="s">
        <v>60</v>
      </c>
      <c r="J697">
        <v>-20.82</v>
      </c>
      <c r="K697">
        <v>507.85</v>
      </c>
      <c r="L697">
        <v>11.96</v>
      </c>
      <c r="M697" s="183">
        <f t="shared" si="20"/>
        <v>0.9966666666666667</v>
      </c>
      <c r="O697">
        <v>11658</v>
      </c>
      <c r="P697" s="5">
        <v>46261</v>
      </c>
      <c r="Q697">
        <v>174</v>
      </c>
      <c r="R697" t="s">
        <v>60</v>
      </c>
      <c r="S697">
        <v>33.815104900000001</v>
      </c>
      <c r="T697">
        <v>18.2865261</v>
      </c>
      <c r="U697" s="183">
        <f t="shared" si="21"/>
        <v>15.528578800000002</v>
      </c>
      <c r="V697" s="6" t="str">
        <f>VLOOKUP(R697,'In-NonTI'!B:C,2,FALSE)</f>
        <v>VIC1</v>
      </c>
      <c r="W697" s="177">
        <f>IF(U697=0,0,U697-(VLOOKUP(R697,'In-NonTI'!$J$4:$K$7,2,FALSE)*M697))</f>
        <v>14.930578800000001</v>
      </c>
      <c r="X697" s="178">
        <f>IF(U697=0,0,-U697-((1-VLOOKUP(R697,'In-NonTI'!$J$4:$K$7,2,FALSE))*M697))</f>
        <v>-15.927245466666669</v>
      </c>
      <c r="Y697" s="6" t="str">
        <f>VLOOKUP(R697,'In-NonTI'!$B$4:$F$7,5,FALSE)</f>
        <v>VIC1-NSW1</v>
      </c>
      <c r="Z697" s="6" t="str">
        <f>IF(SUMIFS(U:U,Q:Q,Q697,Y:Y,Y697)&lt;=0,VLOOKUP(R697,'In-NonTI'!$B$4:$H$7,6,FALSE),VLOOKUP(R697,'In-NonTI'!$B$4:$H$7,7,FALSE))</f>
        <v>NSW-VIC</v>
      </c>
    </row>
    <row r="698" spans="2:26">
      <c r="B698" s="1">
        <v>46261.805555555555</v>
      </c>
      <c r="C698">
        <v>232</v>
      </c>
      <c r="D698" t="s">
        <v>52</v>
      </c>
      <c r="E698">
        <v>123.45</v>
      </c>
      <c r="G698" s="1">
        <v>46261.604166666664</v>
      </c>
      <c r="H698">
        <v>174</v>
      </c>
      <c r="I698" t="s">
        <v>54</v>
      </c>
      <c r="J698">
        <v>-167.5</v>
      </c>
      <c r="K698">
        <v>205.92</v>
      </c>
      <c r="L698">
        <v>17.18</v>
      </c>
      <c r="M698" s="183">
        <f t="shared" si="20"/>
        <v>1.4316666666666666</v>
      </c>
      <c r="O698">
        <v>11658</v>
      </c>
      <c r="P698" s="5">
        <v>46261</v>
      </c>
      <c r="Q698">
        <v>174</v>
      </c>
      <c r="R698" t="s">
        <v>54</v>
      </c>
      <c r="S698">
        <v>18.217936000000002</v>
      </c>
      <c r="T698">
        <v>0</v>
      </c>
      <c r="U698" s="183">
        <f t="shared" si="21"/>
        <v>18.217936000000002</v>
      </c>
      <c r="V698" s="6" t="str">
        <f>VLOOKUP(R698,'In-NonTI'!B:C,2,FALSE)</f>
        <v>VIC1</v>
      </c>
      <c r="W698" s="177">
        <f>IF(U698=0,0,U698-(VLOOKUP(R698,'In-NonTI'!$J$4:$K$7,2,FALSE)*M698))</f>
        <v>17.545052666666667</v>
      </c>
      <c r="X698" s="178">
        <f>IF(U698=0,0,-U698-((1-VLOOKUP(R698,'In-NonTI'!$J$4:$K$7,2,FALSE))*M698))</f>
        <v>-18.976719333333335</v>
      </c>
      <c r="Y698" s="6" t="str">
        <f>VLOOKUP(R698,'In-NonTI'!$B$4:$F$7,5,FALSE)</f>
        <v>V-SA</v>
      </c>
      <c r="Z698" s="6" t="str">
        <f>IF(SUMIFS(U:U,Q:Q,Q698,Y:Y,Y698)&lt;=0,VLOOKUP(R698,'In-NonTI'!$B$4:$H$7,6,FALSE),VLOOKUP(R698,'In-NonTI'!$B$4:$H$7,7,FALSE))</f>
        <v>SA-VIC</v>
      </c>
    </row>
    <row r="699" spans="2:26">
      <c r="B699" s="1">
        <v>46261.805555555555</v>
      </c>
      <c r="C699">
        <v>232</v>
      </c>
      <c r="D699" t="s">
        <v>51</v>
      </c>
      <c r="E699">
        <v>179.69</v>
      </c>
      <c r="G699" s="1">
        <v>46261.604166666664</v>
      </c>
      <c r="H699">
        <v>174</v>
      </c>
      <c r="I699" t="s">
        <v>50</v>
      </c>
      <c r="J699">
        <v>0</v>
      </c>
      <c r="K699">
        <v>80</v>
      </c>
      <c r="L699">
        <v>7.61</v>
      </c>
      <c r="M699" s="183">
        <f t="shared" si="20"/>
        <v>0.63416666666666666</v>
      </c>
      <c r="O699">
        <v>11658</v>
      </c>
      <c r="P699" s="5">
        <v>46261</v>
      </c>
      <c r="Q699">
        <v>174</v>
      </c>
      <c r="R699" t="s">
        <v>50</v>
      </c>
      <c r="S699">
        <v>7.7164800000000006E-2</v>
      </c>
      <c r="T699">
        <v>9.9793E-3</v>
      </c>
      <c r="U699" s="183">
        <f t="shared" si="21"/>
        <v>6.7185500000000009E-2</v>
      </c>
      <c r="V699" s="6" t="str">
        <f>VLOOKUP(R699,'In-NonTI'!B:C,2,FALSE)</f>
        <v>VIC1</v>
      </c>
      <c r="W699" s="177">
        <f>IF(U699=0,0,U699-(VLOOKUP(R699,'In-NonTI'!$J$4:$K$7,2,FALSE)*M699))</f>
        <v>-0.49722283333333328</v>
      </c>
      <c r="X699" s="178">
        <f>IF(U699=0,0,-U699-((1-VLOOKUP(R699,'In-NonTI'!$J$4:$K$7,2,FALSE))*M699))</f>
        <v>-0.13694383333333332</v>
      </c>
      <c r="Y699" s="6" t="str">
        <f>VLOOKUP(R699,'In-NonTI'!$B$4:$F$7,5,FALSE)</f>
        <v>V-SA</v>
      </c>
      <c r="Z699" s="6" t="str">
        <f>IF(SUMIFS(U:U,Q:Q,Q699,Y:Y,Y699)&lt;=0,VLOOKUP(R699,'In-NonTI'!$B$4:$H$7,6,FALSE),VLOOKUP(R699,'In-NonTI'!$B$4:$H$7,7,FALSE))</f>
        <v>SA-VIC</v>
      </c>
    </row>
    <row r="700" spans="2:26">
      <c r="B700" s="1">
        <v>46261.809027777781</v>
      </c>
      <c r="C700">
        <v>233</v>
      </c>
      <c r="D700" t="s">
        <v>58</v>
      </c>
      <c r="E700">
        <v>-600</v>
      </c>
      <c r="G700" s="1">
        <v>46261.607638888891</v>
      </c>
      <c r="H700">
        <v>175</v>
      </c>
      <c r="I700" t="s">
        <v>57</v>
      </c>
      <c r="J700">
        <v>77.89</v>
      </c>
      <c r="K700">
        <v>100.71</v>
      </c>
      <c r="L700">
        <v>12.27</v>
      </c>
      <c r="M700" s="183">
        <f t="shared" si="20"/>
        <v>1.0225</v>
      </c>
      <c r="O700">
        <v>11658</v>
      </c>
      <c r="P700" s="5">
        <v>46261</v>
      </c>
      <c r="Q700">
        <v>175</v>
      </c>
      <c r="R700" t="s">
        <v>57</v>
      </c>
      <c r="S700">
        <v>0</v>
      </c>
      <c r="T700">
        <v>5.4624671999999999</v>
      </c>
      <c r="U700" s="183">
        <f t="shared" si="21"/>
        <v>-5.4624671999999999</v>
      </c>
      <c r="V700" s="6" t="str">
        <f>VLOOKUP(R700,'In-NonTI'!B:C,2,FALSE)</f>
        <v>NSW1</v>
      </c>
      <c r="W700" s="177">
        <f>IF(U700=0,0,U700-(VLOOKUP(R700,'In-NonTI'!$J$4:$K$7,2,FALSE)*M700))</f>
        <v>-5.9225921999999995</v>
      </c>
      <c r="X700" s="178">
        <f>IF(U700=0,0,-U700-((1-VLOOKUP(R700,'In-NonTI'!$J$4:$K$7,2,FALSE))*M700))</f>
        <v>4.9000921999999996</v>
      </c>
      <c r="Y700" s="6" t="str">
        <f>VLOOKUP(R700,'In-NonTI'!$B$4:$F$7,5,FALSE)</f>
        <v>NSW1-SA1</v>
      </c>
      <c r="Z700" s="6" t="str">
        <f>IF(SUMIFS(U:U,Q:Q,Q700,Y:Y,Y700)&lt;=0,VLOOKUP(R700,'In-NonTI'!$B$4:$H$7,6,FALSE),VLOOKUP(R700,'In-NonTI'!$B$4:$H$7,7,FALSE))</f>
        <v>NSW-SA</v>
      </c>
    </row>
    <row r="701" spans="2:26">
      <c r="B701" s="1">
        <v>46261.809027777781</v>
      </c>
      <c r="C701">
        <v>233</v>
      </c>
      <c r="D701" t="s">
        <v>52</v>
      </c>
      <c r="E701">
        <v>300.75</v>
      </c>
      <c r="G701" s="1">
        <v>46261.607638888891</v>
      </c>
      <c r="H701">
        <v>175</v>
      </c>
      <c r="I701" t="s">
        <v>60</v>
      </c>
      <c r="J701">
        <v>19.47</v>
      </c>
      <c r="K701">
        <v>-447.4</v>
      </c>
      <c r="L701">
        <v>23.36</v>
      </c>
      <c r="M701" s="183">
        <f t="shared" si="20"/>
        <v>1.9466666666666665</v>
      </c>
      <c r="O701">
        <v>11658</v>
      </c>
      <c r="P701" s="5">
        <v>46261</v>
      </c>
      <c r="Q701">
        <v>175</v>
      </c>
      <c r="R701" t="s">
        <v>60</v>
      </c>
      <c r="S701">
        <v>41.081057899999998</v>
      </c>
      <c r="T701">
        <v>15.216229500000001</v>
      </c>
      <c r="U701" s="183">
        <f t="shared" si="21"/>
        <v>25.864828399999997</v>
      </c>
      <c r="V701" s="6" t="str">
        <f>VLOOKUP(R701,'In-NonTI'!B:C,2,FALSE)</f>
        <v>VIC1</v>
      </c>
      <c r="W701" s="177">
        <f>IF(U701=0,0,U701-(VLOOKUP(R701,'In-NonTI'!$J$4:$K$7,2,FALSE)*M701))</f>
        <v>24.696828399999998</v>
      </c>
      <c r="X701" s="178">
        <f>IF(U701=0,0,-U701-((1-VLOOKUP(R701,'In-NonTI'!$J$4:$K$7,2,FALSE))*M701))</f>
        <v>-26.643495066666663</v>
      </c>
      <c r="Y701" s="6" t="str">
        <f>VLOOKUP(R701,'In-NonTI'!$B$4:$F$7,5,FALSE)</f>
        <v>VIC1-NSW1</v>
      </c>
      <c r="Z701" s="6" t="str">
        <f>IF(SUMIFS(U:U,Q:Q,Q701,Y:Y,Y701)&lt;=0,VLOOKUP(R701,'In-NonTI'!$B$4:$H$7,6,FALSE),VLOOKUP(R701,'In-NonTI'!$B$4:$H$7,7,FALSE))</f>
        <v>NSW-VIC</v>
      </c>
    </row>
    <row r="702" spans="2:26">
      <c r="B702" s="1">
        <v>46261.809027777781</v>
      </c>
      <c r="C702">
        <v>233</v>
      </c>
      <c r="D702" t="s">
        <v>51</v>
      </c>
      <c r="E702">
        <v>179.69</v>
      </c>
      <c r="G702" s="1">
        <v>46261.607638888891</v>
      </c>
      <c r="H702">
        <v>175</v>
      </c>
      <c r="I702" t="s">
        <v>54</v>
      </c>
      <c r="J702">
        <v>-187.6</v>
      </c>
      <c r="K702">
        <v>258.95</v>
      </c>
      <c r="L702">
        <v>23.16</v>
      </c>
      <c r="M702" s="183">
        <f t="shared" si="20"/>
        <v>1.93</v>
      </c>
      <c r="O702">
        <v>11658</v>
      </c>
      <c r="P702" s="5">
        <v>46261</v>
      </c>
      <c r="Q702">
        <v>175</v>
      </c>
      <c r="R702" t="s">
        <v>54</v>
      </c>
      <c r="S702">
        <v>7.6486074999999998</v>
      </c>
      <c r="T702">
        <v>0.9878401</v>
      </c>
      <c r="U702" s="183">
        <f t="shared" si="21"/>
        <v>6.6607674000000001</v>
      </c>
      <c r="V702" s="6" t="str">
        <f>VLOOKUP(R702,'In-NonTI'!B:C,2,FALSE)</f>
        <v>VIC1</v>
      </c>
      <c r="W702" s="177">
        <f>IF(U702=0,0,U702-(VLOOKUP(R702,'In-NonTI'!$J$4:$K$7,2,FALSE)*M702))</f>
        <v>5.7536674000000003</v>
      </c>
      <c r="X702" s="178">
        <f>IF(U702=0,0,-U702-((1-VLOOKUP(R702,'In-NonTI'!$J$4:$K$7,2,FALSE))*M702))</f>
        <v>-7.6836674</v>
      </c>
      <c r="Y702" s="6" t="str">
        <f>VLOOKUP(R702,'In-NonTI'!$B$4:$F$7,5,FALSE)</f>
        <v>V-SA</v>
      </c>
      <c r="Z702" s="6" t="str">
        <f>IF(SUMIFS(U:U,Q:Q,Q702,Y:Y,Y702)&lt;=0,VLOOKUP(R702,'In-NonTI'!$B$4:$H$7,6,FALSE),VLOOKUP(R702,'In-NonTI'!$B$4:$H$7,7,FALSE))</f>
        <v>SA-VIC</v>
      </c>
    </row>
    <row r="703" spans="2:26">
      <c r="B703" s="1">
        <v>46261.8125</v>
      </c>
      <c r="C703">
        <v>234</v>
      </c>
      <c r="D703" t="s">
        <v>58</v>
      </c>
      <c r="E703">
        <v>-600</v>
      </c>
      <c r="G703" s="1">
        <v>46261.607638888891</v>
      </c>
      <c r="H703">
        <v>175</v>
      </c>
      <c r="I703" t="s">
        <v>50</v>
      </c>
      <c r="J703">
        <v>0</v>
      </c>
      <c r="K703">
        <v>80</v>
      </c>
      <c r="L703">
        <v>7.61</v>
      </c>
      <c r="M703" s="183">
        <f t="shared" si="20"/>
        <v>0.63416666666666666</v>
      </c>
      <c r="O703">
        <v>11658</v>
      </c>
      <c r="P703" s="5">
        <v>46261</v>
      </c>
      <c r="Q703">
        <v>175</v>
      </c>
      <c r="R703" t="s">
        <v>50</v>
      </c>
      <c r="S703">
        <v>0.12418659999999999</v>
      </c>
      <c r="T703">
        <v>0</v>
      </c>
      <c r="U703" s="183">
        <f t="shared" si="21"/>
        <v>0.12418659999999999</v>
      </c>
      <c r="V703" s="6" t="str">
        <f>VLOOKUP(R703,'In-NonTI'!B:C,2,FALSE)</f>
        <v>VIC1</v>
      </c>
      <c r="W703" s="177">
        <f>IF(U703=0,0,U703-(VLOOKUP(R703,'In-NonTI'!$J$4:$K$7,2,FALSE)*M703))</f>
        <v>-0.44022173333333331</v>
      </c>
      <c r="X703" s="178">
        <f>IF(U703=0,0,-U703-((1-VLOOKUP(R703,'In-NonTI'!$J$4:$K$7,2,FALSE))*M703))</f>
        <v>-0.19394493333333332</v>
      </c>
      <c r="Y703" s="6" t="str">
        <f>VLOOKUP(R703,'In-NonTI'!$B$4:$F$7,5,FALSE)</f>
        <v>V-SA</v>
      </c>
      <c r="Z703" s="6" t="str">
        <f>IF(SUMIFS(U:U,Q:Q,Q703,Y:Y,Y703)&lt;=0,VLOOKUP(R703,'In-NonTI'!$B$4:$H$7,6,FALSE),VLOOKUP(R703,'In-NonTI'!$B$4:$H$7,7,FALSE))</f>
        <v>SA-VIC</v>
      </c>
    </row>
    <row r="704" spans="2:26">
      <c r="B704" s="1">
        <v>46261.8125</v>
      </c>
      <c r="C704">
        <v>234</v>
      </c>
      <c r="D704" t="s">
        <v>52</v>
      </c>
      <c r="E704">
        <v>288.25</v>
      </c>
      <c r="G704" s="1">
        <v>46261.611111111109</v>
      </c>
      <c r="H704">
        <v>176</v>
      </c>
      <c r="I704" t="s">
        <v>57</v>
      </c>
      <c r="J704">
        <v>59.13</v>
      </c>
      <c r="K704">
        <v>104.05</v>
      </c>
      <c r="L704">
        <v>12.7</v>
      </c>
      <c r="M704" s="183">
        <f t="shared" si="20"/>
        <v>1.0583333333333333</v>
      </c>
      <c r="O704">
        <v>11658</v>
      </c>
      <c r="P704" s="5">
        <v>46261</v>
      </c>
      <c r="Q704">
        <v>176</v>
      </c>
      <c r="R704" t="s">
        <v>57</v>
      </c>
      <c r="S704">
        <v>0</v>
      </c>
      <c r="T704">
        <v>4.8747109999999996</v>
      </c>
      <c r="U704" s="183">
        <f t="shared" si="21"/>
        <v>-4.8747109999999996</v>
      </c>
      <c r="V704" s="6" t="str">
        <f>VLOOKUP(R704,'In-NonTI'!B:C,2,FALSE)</f>
        <v>NSW1</v>
      </c>
      <c r="W704" s="177">
        <f>IF(U704=0,0,U704-(VLOOKUP(R704,'In-NonTI'!$J$4:$K$7,2,FALSE)*M704))</f>
        <v>-5.3509609999999999</v>
      </c>
      <c r="X704" s="178">
        <f>IF(U704=0,0,-U704-((1-VLOOKUP(R704,'In-NonTI'!$J$4:$K$7,2,FALSE))*M704))</f>
        <v>4.2926276666666663</v>
      </c>
      <c r="Y704" s="6" t="str">
        <f>VLOOKUP(R704,'In-NonTI'!$B$4:$F$7,5,FALSE)</f>
        <v>NSW1-SA1</v>
      </c>
      <c r="Z704" s="6" t="str">
        <f>IF(SUMIFS(U:U,Q:Q,Q704,Y:Y,Y704)&lt;=0,VLOOKUP(R704,'In-NonTI'!$B$4:$H$7,6,FALSE),VLOOKUP(R704,'In-NonTI'!$B$4:$H$7,7,FALSE))</f>
        <v>NSW-SA</v>
      </c>
    </row>
    <row r="705" spans="2:26">
      <c r="B705" s="1">
        <v>46261.8125</v>
      </c>
      <c r="C705">
        <v>234</v>
      </c>
      <c r="D705" t="s">
        <v>51</v>
      </c>
      <c r="E705">
        <v>179.69</v>
      </c>
      <c r="G705" s="1">
        <v>46261.611111111109</v>
      </c>
      <c r="H705">
        <v>176</v>
      </c>
      <c r="I705" t="s">
        <v>60</v>
      </c>
      <c r="J705">
        <v>112.64</v>
      </c>
      <c r="K705">
        <v>-437.42</v>
      </c>
      <c r="L705">
        <v>22.41</v>
      </c>
      <c r="M705" s="183">
        <f t="shared" si="20"/>
        <v>1.8674999999999999</v>
      </c>
      <c r="O705">
        <v>11658</v>
      </c>
      <c r="P705" s="5">
        <v>46261</v>
      </c>
      <c r="Q705">
        <v>176</v>
      </c>
      <c r="R705" t="s">
        <v>60</v>
      </c>
      <c r="S705">
        <v>40.795142900000002</v>
      </c>
      <c r="T705">
        <v>15.2502342</v>
      </c>
      <c r="U705" s="183">
        <f t="shared" si="21"/>
        <v>25.544908700000001</v>
      </c>
      <c r="V705" s="6" t="str">
        <f>VLOOKUP(R705,'In-NonTI'!B:C,2,FALSE)</f>
        <v>VIC1</v>
      </c>
      <c r="W705" s="177">
        <f>IF(U705=0,0,U705-(VLOOKUP(R705,'In-NonTI'!$J$4:$K$7,2,FALSE)*M705))</f>
        <v>24.424408700000001</v>
      </c>
      <c r="X705" s="178">
        <f>IF(U705=0,0,-U705-((1-VLOOKUP(R705,'In-NonTI'!$J$4:$K$7,2,FALSE))*M705))</f>
        <v>-26.2919087</v>
      </c>
      <c r="Y705" s="6" t="str">
        <f>VLOOKUP(R705,'In-NonTI'!$B$4:$F$7,5,FALSE)</f>
        <v>VIC1-NSW1</v>
      </c>
      <c r="Z705" s="6" t="str">
        <f>IF(SUMIFS(U:U,Q:Q,Q705,Y:Y,Y705)&lt;=0,VLOOKUP(R705,'In-NonTI'!$B$4:$H$7,6,FALSE),VLOOKUP(R705,'In-NonTI'!$B$4:$H$7,7,FALSE))</f>
        <v>NSW-VIC</v>
      </c>
    </row>
    <row r="706" spans="2:26">
      <c r="B706" s="1">
        <v>46261.815972222219</v>
      </c>
      <c r="C706">
        <v>235</v>
      </c>
      <c r="D706" t="s">
        <v>58</v>
      </c>
      <c r="E706">
        <v>-600</v>
      </c>
      <c r="G706" s="1">
        <v>46261.611111111109</v>
      </c>
      <c r="H706">
        <v>176</v>
      </c>
      <c r="I706" t="s">
        <v>54</v>
      </c>
      <c r="J706">
        <v>-236.71</v>
      </c>
      <c r="K706">
        <v>267.69</v>
      </c>
      <c r="L706">
        <v>24.3</v>
      </c>
      <c r="M706" s="183">
        <f t="shared" si="20"/>
        <v>2.0249999999999999</v>
      </c>
      <c r="O706">
        <v>11658</v>
      </c>
      <c r="P706" s="5">
        <v>46261</v>
      </c>
      <c r="Q706">
        <v>176</v>
      </c>
      <c r="R706" t="s">
        <v>54</v>
      </c>
      <c r="S706">
        <v>3.8254663999999998</v>
      </c>
      <c r="T706">
        <v>2.9332802</v>
      </c>
      <c r="U706" s="183">
        <f t="shared" si="21"/>
        <v>0.89218619999999982</v>
      </c>
      <c r="V706" s="6" t="str">
        <f>VLOOKUP(R706,'In-NonTI'!B:C,2,FALSE)</f>
        <v>VIC1</v>
      </c>
      <c r="W706" s="177">
        <f>IF(U706=0,0,U706-(VLOOKUP(R706,'In-NonTI'!$J$4:$K$7,2,FALSE)*M706))</f>
        <v>-5.9563800000000056E-2</v>
      </c>
      <c r="X706" s="178">
        <f>IF(U706=0,0,-U706-((1-VLOOKUP(R706,'In-NonTI'!$J$4:$K$7,2,FALSE))*M706))</f>
        <v>-1.9654361999999999</v>
      </c>
      <c r="Y706" s="6" t="str">
        <f>VLOOKUP(R706,'In-NonTI'!$B$4:$F$7,5,FALSE)</f>
        <v>V-SA</v>
      </c>
      <c r="Z706" s="6" t="str">
        <f>IF(SUMIFS(U:U,Q:Q,Q706,Y:Y,Y706)&lt;=0,VLOOKUP(R706,'In-NonTI'!$B$4:$H$7,6,FALSE),VLOOKUP(R706,'In-NonTI'!$B$4:$H$7,7,FALSE))</f>
        <v>SA-VIC</v>
      </c>
    </row>
    <row r="707" spans="2:26">
      <c r="B707" s="1">
        <v>46261.815972222219</v>
      </c>
      <c r="C707">
        <v>235</v>
      </c>
      <c r="D707" t="s">
        <v>52</v>
      </c>
      <c r="E707">
        <v>123.45</v>
      </c>
      <c r="G707" s="1">
        <v>46261.611111111109</v>
      </c>
      <c r="H707">
        <v>176</v>
      </c>
      <c r="I707" t="s">
        <v>50</v>
      </c>
      <c r="J707">
        <v>0</v>
      </c>
      <c r="K707">
        <v>80</v>
      </c>
      <c r="L707">
        <v>7.61</v>
      </c>
      <c r="M707" s="183">
        <f t="shared" si="20"/>
        <v>0.63416666666666666</v>
      </c>
      <c r="O707">
        <v>11658</v>
      </c>
      <c r="P707" s="5">
        <v>46261</v>
      </c>
      <c r="Q707">
        <v>176</v>
      </c>
      <c r="R707" t="s">
        <v>50</v>
      </c>
      <c r="S707">
        <v>0.1230729</v>
      </c>
      <c r="T707">
        <v>0</v>
      </c>
      <c r="U707" s="183">
        <f t="shared" si="21"/>
        <v>0.1230729</v>
      </c>
      <c r="V707" s="6" t="str">
        <f>VLOOKUP(R707,'In-NonTI'!B:C,2,FALSE)</f>
        <v>VIC1</v>
      </c>
      <c r="W707" s="177">
        <f>IF(U707=0,0,U707-(VLOOKUP(R707,'In-NonTI'!$J$4:$K$7,2,FALSE)*M707))</f>
        <v>-0.4413354333333333</v>
      </c>
      <c r="X707" s="178">
        <f>IF(U707=0,0,-U707-((1-VLOOKUP(R707,'In-NonTI'!$J$4:$K$7,2,FALSE))*M707))</f>
        <v>-0.19283123333333332</v>
      </c>
      <c r="Y707" s="6" t="str">
        <f>VLOOKUP(R707,'In-NonTI'!$B$4:$F$7,5,FALSE)</f>
        <v>V-SA</v>
      </c>
      <c r="Z707" s="6" t="str">
        <f>IF(SUMIFS(U:U,Q:Q,Q707,Y:Y,Y707)&lt;=0,VLOOKUP(R707,'In-NonTI'!$B$4:$H$7,6,FALSE),VLOOKUP(R707,'In-NonTI'!$B$4:$H$7,7,FALSE))</f>
        <v>SA-VIC</v>
      </c>
    </row>
    <row r="708" spans="2:26">
      <c r="B708" s="1">
        <v>46261.815972222219</v>
      </c>
      <c r="C708">
        <v>235</v>
      </c>
      <c r="D708" t="s">
        <v>51</v>
      </c>
      <c r="E708">
        <v>179.69</v>
      </c>
      <c r="G708" s="1">
        <v>46261.614583333336</v>
      </c>
      <c r="H708">
        <v>177</v>
      </c>
      <c r="I708" t="s">
        <v>57</v>
      </c>
      <c r="J708">
        <v>60.24</v>
      </c>
      <c r="K708">
        <v>83.01</v>
      </c>
      <c r="L708">
        <v>9.99</v>
      </c>
      <c r="M708" s="183">
        <f t="shared" si="20"/>
        <v>0.83250000000000002</v>
      </c>
      <c r="O708">
        <v>11658</v>
      </c>
      <c r="P708" s="5">
        <v>46261</v>
      </c>
      <c r="Q708">
        <v>177</v>
      </c>
      <c r="R708" t="s">
        <v>57</v>
      </c>
      <c r="S708">
        <v>0</v>
      </c>
      <c r="T708">
        <v>5.5581098000000004</v>
      </c>
      <c r="U708" s="183">
        <f t="shared" si="21"/>
        <v>-5.5581098000000004</v>
      </c>
      <c r="V708" s="6" t="str">
        <f>VLOOKUP(R708,'In-NonTI'!B:C,2,FALSE)</f>
        <v>NSW1</v>
      </c>
      <c r="W708" s="177">
        <f>IF(U708=0,0,U708-(VLOOKUP(R708,'In-NonTI'!$J$4:$K$7,2,FALSE)*M708))</f>
        <v>-5.9327348000000004</v>
      </c>
      <c r="X708" s="178">
        <f>IF(U708=0,0,-U708-((1-VLOOKUP(R708,'In-NonTI'!$J$4:$K$7,2,FALSE))*M708))</f>
        <v>5.1002348000000008</v>
      </c>
      <c r="Y708" s="6" t="str">
        <f>VLOOKUP(R708,'In-NonTI'!$B$4:$F$7,5,FALSE)</f>
        <v>NSW1-SA1</v>
      </c>
      <c r="Z708" s="6" t="str">
        <f>IF(SUMIFS(U:U,Q:Q,Q708,Y:Y,Y708)&lt;=0,VLOOKUP(R708,'In-NonTI'!$B$4:$H$7,6,FALSE),VLOOKUP(R708,'In-NonTI'!$B$4:$H$7,7,FALSE))</f>
        <v>NSW-SA</v>
      </c>
    </row>
    <row r="709" spans="2:26">
      <c r="B709" s="1">
        <v>46261.819444444445</v>
      </c>
      <c r="C709">
        <v>236</v>
      </c>
      <c r="D709" t="s">
        <v>58</v>
      </c>
      <c r="E709">
        <v>-600</v>
      </c>
      <c r="G709" s="1">
        <v>46261.614583333336</v>
      </c>
      <c r="H709">
        <v>177</v>
      </c>
      <c r="I709" t="s">
        <v>60</v>
      </c>
      <c r="J709">
        <v>87.01</v>
      </c>
      <c r="K709">
        <v>-448.54</v>
      </c>
      <c r="L709">
        <v>23.77</v>
      </c>
      <c r="M709" s="183">
        <f t="shared" ref="M709:M772" si="22">L709/12</f>
        <v>1.9808333333333332</v>
      </c>
      <c r="O709">
        <v>11658</v>
      </c>
      <c r="P709" s="5">
        <v>46261</v>
      </c>
      <c r="Q709">
        <v>177</v>
      </c>
      <c r="R709" t="s">
        <v>60</v>
      </c>
      <c r="S709">
        <v>37.834472699999999</v>
      </c>
      <c r="T709">
        <v>26.777096799999999</v>
      </c>
      <c r="U709" s="183">
        <f t="shared" ref="U709:U772" si="23">S709-T709</f>
        <v>11.0573759</v>
      </c>
      <c r="V709" s="6" t="str">
        <f>VLOOKUP(R709,'In-NonTI'!B:C,2,FALSE)</f>
        <v>VIC1</v>
      </c>
      <c r="W709" s="177">
        <f>IF(U709=0,0,U709-(VLOOKUP(R709,'In-NonTI'!$J$4:$K$7,2,FALSE)*M709))</f>
        <v>9.8688759000000008</v>
      </c>
      <c r="X709" s="178">
        <f>IF(U709=0,0,-U709-((1-VLOOKUP(R709,'In-NonTI'!$J$4:$K$7,2,FALSE))*M709))</f>
        <v>-11.849709233333334</v>
      </c>
      <c r="Y709" s="6" t="str">
        <f>VLOOKUP(R709,'In-NonTI'!$B$4:$F$7,5,FALSE)</f>
        <v>VIC1-NSW1</v>
      </c>
      <c r="Z709" s="6" t="str">
        <f>IF(SUMIFS(U:U,Q:Q,Q709,Y:Y,Y709)&lt;=0,VLOOKUP(R709,'In-NonTI'!$B$4:$H$7,6,FALSE),VLOOKUP(R709,'In-NonTI'!$B$4:$H$7,7,FALSE))</f>
        <v>NSW-VIC</v>
      </c>
    </row>
    <row r="710" spans="2:26">
      <c r="B710" s="1">
        <v>46261.819444444445</v>
      </c>
      <c r="C710">
        <v>236</v>
      </c>
      <c r="D710" t="s">
        <v>52</v>
      </c>
      <c r="E710">
        <v>283.62</v>
      </c>
      <c r="G710" s="1">
        <v>46261.614583333336</v>
      </c>
      <c r="H710">
        <v>177</v>
      </c>
      <c r="I710" t="s">
        <v>54</v>
      </c>
      <c r="J710">
        <v>-262.38</v>
      </c>
      <c r="K710">
        <v>238.18</v>
      </c>
      <c r="L710">
        <v>20.46</v>
      </c>
      <c r="M710" s="183">
        <f t="shared" si="22"/>
        <v>1.7050000000000001</v>
      </c>
      <c r="O710">
        <v>11658</v>
      </c>
      <c r="P710" s="5">
        <v>46261</v>
      </c>
      <c r="Q710">
        <v>177</v>
      </c>
      <c r="R710" t="s">
        <v>54</v>
      </c>
      <c r="S710">
        <v>4.7099038000000002</v>
      </c>
      <c r="T710">
        <v>2.9225281000000001</v>
      </c>
      <c r="U710" s="183">
        <f t="shared" si="23"/>
        <v>1.7873757000000001</v>
      </c>
      <c r="V710" s="6" t="str">
        <f>VLOOKUP(R710,'In-NonTI'!B:C,2,FALSE)</f>
        <v>VIC1</v>
      </c>
      <c r="W710" s="177">
        <f>IF(U710=0,0,U710-(VLOOKUP(R710,'In-NonTI'!$J$4:$K$7,2,FALSE)*M710))</f>
        <v>0.98602570000000012</v>
      </c>
      <c r="X710" s="178">
        <f>IF(U710=0,0,-U710-((1-VLOOKUP(R710,'In-NonTI'!$J$4:$K$7,2,FALSE))*M710))</f>
        <v>-2.6910257</v>
      </c>
      <c r="Y710" s="6" t="str">
        <f>VLOOKUP(R710,'In-NonTI'!$B$4:$F$7,5,FALSE)</f>
        <v>V-SA</v>
      </c>
      <c r="Z710" s="6" t="str">
        <f>IF(SUMIFS(U:U,Q:Q,Q710,Y:Y,Y710)&lt;=0,VLOOKUP(R710,'In-NonTI'!$B$4:$H$7,6,FALSE),VLOOKUP(R710,'In-NonTI'!$B$4:$H$7,7,FALSE))</f>
        <v>SA-VIC</v>
      </c>
    </row>
    <row r="711" spans="2:26">
      <c r="B711" s="1">
        <v>46261.819444444445</v>
      </c>
      <c r="C711">
        <v>236</v>
      </c>
      <c r="D711" t="s">
        <v>51</v>
      </c>
      <c r="E711">
        <v>179.69</v>
      </c>
      <c r="G711" s="1">
        <v>46261.614583333336</v>
      </c>
      <c r="H711">
        <v>177</v>
      </c>
      <c r="I711" t="s">
        <v>50</v>
      </c>
      <c r="J711">
        <v>0</v>
      </c>
      <c r="K711">
        <v>80</v>
      </c>
      <c r="L711">
        <v>7.61</v>
      </c>
      <c r="M711" s="183">
        <f t="shared" si="22"/>
        <v>0.63416666666666666</v>
      </c>
      <c r="O711">
        <v>11658</v>
      </c>
      <c r="P711" s="5">
        <v>46261</v>
      </c>
      <c r="Q711">
        <v>177</v>
      </c>
      <c r="R711" t="s">
        <v>50</v>
      </c>
      <c r="S711">
        <v>0.12447279999999999</v>
      </c>
      <c r="T711">
        <v>0</v>
      </c>
      <c r="U711" s="183">
        <f t="shared" si="23"/>
        <v>0.12447279999999999</v>
      </c>
      <c r="V711" s="6" t="str">
        <f>VLOOKUP(R711,'In-NonTI'!B:C,2,FALSE)</f>
        <v>VIC1</v>
      </c>
      <c r="W711" s="177">
        <f>IF(U711=0,0,U711-(VLOOKUP(R711,'In-NonTI'!$J$4:$K$7,2,FALSE)*M711))</f>
        <v>-0.4399355333333333</v>
      </c>
      <c r="X711" s="178">
        <f>IF(U711=0,0,-U711-((1-VLOOKUP(R711,'In-NonTI'!$J$4:$K$7,2,FALSE))*M711))</f>
        <v>-0.19423113333333331</v>
      </c>
      <c r="Y711" s="6" t="str">
        <f>VLOOKUP(R711,'In-NonTI'!$B$4:$F$7,5,FALSE)</f>
        <v>V-SA</v>
      </c>
      <c r="Z711" s="6" t="str">
        <f>IF(SUMIFS(U:U,Q:Q,Q711,Y:Y,Y711)&lt;=0,VLOOKUP(R711,'In-NonTI'!$B$4:$H$7,6,FALSE),VLOOKUP(R711,'In-NonTI'!$B$4:$H$7,7,FALSE))</f>
        <v>SA-VIC</v>
      </c>
    </row>
    <row r="712" spans="2:26">
      <c r="B712" s="1">
        <v>46261.822916666664</v>
      </c>
      <c r="C712">
        <v>237</v>
      </c>
      <c r="D712" t="s">
        <v>58</v>
      </c>
      <c r="E712">
        <v>-600</v>
      </c>
      <c r="G712" s="1">
        <v>46261.618055555555</v>
      </c>
      <c r="H712">
        <v>178</v>
      </c>
      <c r="I712" t="s">
        <v>57</v>
      </c>
      <c r="J712">
        <v>67.63</v>
      </c>
      <c r="K712">
        <v>87.67</v>
      </c>
      <c r="L712">
        <v>10.76</v>
      </c>
      <c r="M712" s="183">
        <f t="shared" si="22"/>
        <v>0.89666666666666661</v>
      </c>
      <c r="O712">
        <v>11658</v>
      </c>
      <c r="P712" s="5">
        <v>46261</v>
      </c>
      <c r="Q712">
        <v>178</v>
      </c>
      <c r="R712" t="s">
        <v>57</v>
      </c>
      <c r="S712">
        <v>0</v>
      </c>
      <c r="T712">
        <v>5.5043553999999997</v>
      </c>
      <c r="U712" s="183">
        <f t="shared" si="23"/>
        <v>-5.5043553999999997</v>
      </c>
      <c r="V712" s="6" t="str">
        <f>VLOOKUP(R712,'In-NonTI'!B:C,2,FALSE)</f>
        <v>NSW1</v>
      </c>
      <c r="W712" s="177">
        <f>IF(U712=0,0,U712-(VLOOKUP(R712,'In-NonTI'!$J$4:$K$7,2,FALSE)*M712))</f>
        <v>-5.9078553999999999</v>
      </c>
      <c r="X712" s="178">
        <f>IF(U712=0,0,-U712-((1-VLOOKUP(R712,'In-NonTI'!$J$4:$K$7,2,FALSE))*M712))</f>
        <v>5.0111887333333334</v>
      </c>
      <c r="Y712" s="6" t="str">
        <f>VLOOKUP(R712,'In-NonTI'!$B$4:$F$7,5,FALSE)</f>
        <v>NSW1-SA1</v>
      </c>
      <c r="Z712" s="6" t="str">
        <f>IF(SUMIFS(U:U,Q:Q,Q712,Y:Y,Y712)&lt;=0,VLOOKUP(R712,'In-NonTI'!$B$4:$H$7,6,FALSE),VLOOKUP(R712,'In-NonTI'!$B$4:$H$7,7,FALSE))</f>
        <v>NSW-SA</v>
      </c>
    </row>
    <row r="713" spans="2:26">
      <c r="B713" s="1">
        <v>46261.822916666664</v>
      </c>
      <c r="C713">
        <v>237</v>
      </c>
      <c r="D713" t="s">
        <v>52</v>
      </c>
      <c r="E713">
        <v>295.8</v>
      </c>
      <c r="G713" s="1">
        <v>46261.618055555555</v>
      </c>
      <c r="H713">
        <v>178</v>
      </c>
      <c r="I713" t="s">
        <v>60</v>
      </c>
      <c r="J713">
        <v>-29.85</v>
      </c>
      <c r="K713">
        <v>-452.17</v>
      </c>
      <c r="L713">
        <v>24.34</v>
      </c>
      <c r="M713" s="183">
        <f t="shared" si="22"/>
        <v>2.0283333333333333</v>
      </c>
      <c r="O713">
        <v>11658</v>
      </c>
      <c r="P713" s="5">
        <v>46261</v>
      </c>
      <c r="Q713">
        <v>178</v>
      </c>
      <c r="R713" t="s">
        <v>60</v>
      </c>
      <c r="S713">
        <v>38.306027499999999</v>
      </c>
      <c r="T713">
        <v>20.592327000000001</v>
      </c>
      <c r="U713" s="183">
        <f t="shared" si="23"/>
        <v>17.713700499999998</v>
      </c>
      <c r="V713" s="6" t="str">
        <f>VLOOKUP(R713,'In-NonTI'!B:C,2,FALSE)</f>
        <v>VIC1</v>
      </c>
      <c r="W713" s="177">
        <f>IF(U713=0,0,U713-(VLOOKUP(R713,'In-NonTI'!$J$4:$K$7,2,FALSE)*M713))</f>
        <v>16.496700499999999</v>
      </c>
      <c r="X713" s="178">
        <f>IF(U713=0,0,-U713-((1-VLOOKUP(R713,'In-NonTI'!$J$4:$K$7,2,FALSE))*M713))</f>
        <v>-18.525033833333332</v>
      </c>
      <c r="Y713" s="6" t="str">
        <f>VLOOKUP(R713,'In-NonTI'!$B$4:$F$7,5,FALSE)</f>
        <v>VIC1-NSW1</v>
      </c>
      <c r="Z713" s="6" t="str">
        <f>IF(SUMIFS(U:U,Q:Q,Q713,Y:Y,Y713)&lt;=0,VLOOKUP(R713,'In-NonTI'!$B$4:$H$7,6,FALSE),VLOOKUP(R713,'In-NonTI'!$B$4:$H$7,7,FALSE))</f>
        <v>NSW-VIC</v>
      </c>
    </row>
    <row r="714" spans="2:26">
      <c r="B714" s="1">
        <v>46261.822916666664</v>
      </c>
      <c r="C714">
        <v>237</v>
      </c>
      <c r="D714" t="s">
        <v>51</v>
      </c>
      <c r="E714">
        <v>179.69</v>
      </c>
      <c r="G714" s="1">
        <v>46261.618055555555</v>
      </c>
      <c r="H714">
        <v>178</v>
      </c>
      <c r="I714" t="s">
        <v>54</v>
      </c>
      <c r="J714">
        <v>-256.8</v>
      </c>
      <c r="K714">
        <v>188.26</v>
      </c>
      <c r="L714">
        <v>14.84</v>
      </c>
      <c r="M714" s="183">
        <f t="shared" si="22"/>
        <v>1.2366666666666666</v>
      </c>
      <c r="O714">
        <v>11658</v>
      </c>
      <c r="P714" s="5">
        <v>46261</v>
      </c>
      <c r="Q714">
        <v>178</v>
      </c>
      <c r="R714" t="s">
        <v>54</v>
      </c>
      <c r="S714">
        <v>6.0471066000000002</v>
      </c>
      <c r="T714">
        <v>1.2384961000000001</v>
      </c>
      <c r="U714" s="183">
        <f t="shared" si="23"/>
        <v>4.8086105000000003</v>
      </c>
      <c r="V714" s="6" t="str">
        <f>VLOOKUP(R714,'In-NonTI'!B:C,2,FALSE)</f>
        <v>VIC1</v>
      </c>
      <c r="W714" s="177">
        <f>IF(U714=0,0,U714-(VLOOKUP(R714,'In-NonTI'!$J$4:$K$7,2,FALSE)*M714))</f>
        <v>4.2273771666666669</v>
      </c>
      <c r="X714" s="178">
        <f>IF(U714=0,0,-U714-((1-VLOOKUP(R714,'In-NonTI'!$J$4:$K$7,2,FALSE))*M714))</f>
        <v>-5.4640438333333332</v>
      </c>
      <c r="Y714" s="6" t="str">
        <f>VLOOKUP(R714,'In-NonTI'!$B$4:$F$7,5,FALSE)</f>
        <v>V-SA</v>
      </c>
      <c r="Z714" s="6" t="str">
        <f>IF(SUMIFS(U:U,Q:Q,Q714,Y:Y,Y714)&lt;=0,VLOOKUP(R714,'In-NonTI'!$B$4:$H$7,6,FALSE),VLOOKUP(R714,'In-NonTI'!$B$4:$H$7,7,FALSE))</f>
        <v>SA-VIC</v>
      </c>
    </row>
    <row r="715" spans="2:26">
      <c r="B715" s="1">
        <v>46261.826388888891</v>
      </c>
      <c r="C715">
        <v>238</v>
      </c>
      <c r="D715" t="s">
        <v>58</v>
      </c>
      <c r="E715">
        <v>-600</v>
      </c>
      <c r="G715" s="1">
        <v>46261.618055555555</v>
      </c>
      <c r="H715">
        <v>178</v>
      </c>
      <c r="I715" t="s">
        <v>50</v>
      </c>
      <c r="J715">
        <v>0</v>
      </c>
      <c r="K715">
        <v>80</v>
      </c>
      <c r="L715">
        <v>7.61</v>
      </c>
      <c r="M715" s="183">
        <f t="shared" si="22"/>
        <v>0.63416666666666666</v>
      </c>
      <c r="O715">
        <v>11658</v>
      </c>
      <c r="P715" s="5">
        <v>46261</v>
      </c>
      <c r="Q715">
        <v>178</v>
      </c>
      <c r="R715" t="s">
        <v>50</v>
      </c>
      <c r="S715">
        <v>0.12678880000000001</v>
      </c>
      <c r="T715">
        <v>0</v>
      </c>
      <c r="U715" s="183">
        <f t="shared" si="23"/>
        <v>0.12678880000000001</v>
      </c>
      <c r="V715" s="6" t="str">
        <f>VLOOKUP(R715,'In-NonTI'!B:C,2,FALSE)</f>
        <v>VIC1</v>
      </c>
      <c r="W715" s="177">
        <f>IF(U715=0,0,U715-(VLOOKUP(R715,'In-NonTI'!$J$4:$K$7,2,FALSE)*M715))</f>
        <v>-0.43761953333333325</v>
      </c>
      <c r="X715" s="178">
        <f>IF(U715=0,0,-U715-((1-VLOOKUP(R715,'In-NonTI'!$J$4:$K$7,2,FALSE))*M715))</f>
        <v>-0.19654713333333335</v>
      </c>
      <c r="Y715" s="6" t="str">
        <f>VLOOKUP(R715,'In-NonTI'!$B$4:$F$7,5,FALSE)</f>
        <v>V-SA</v>
      </c>
      <c r="Z715" s="6" t="str">
        <f>IF(SUMIFS(U:U,Q:Q,Q715,Y:Y,Y715)&lt;=0,VLOOKUP(R715,'In-NonTI'!$B$4:$H$7,6,FALSE),VLOOKUP(R715,'In-NonTI'!$B$4:$H$7,7,FALSE))</f>
        <v>SA-VIC</v>
      </c>
    </row>
    <row r="716" spans="2:26">
      <c r="B716" s="1">
        <v>46261.826388888891</v>
      </c>
      <c r="C716">
        <v>238</v>
      </c>
      <c r="D716" t="s">
        <v>52</v>
      </c>
      <c r="E716">
        <v>165.5</v>
      </c>
      <c r="G716" s="1">
        <v>46261.621527777781</v>
      </c>
      <c r="H716">
        <v>179</v>
      </c>
      <c r="I716" t="s">
        <v>57</v>
      </c>
      <c r="J716">
        <v>52.25</v>
      </c>
      <c r="K716">
        <v>150</v>
      </c>
      <c r="L716">
        <v>20.85</v>
      </c>
      <c r="M716" s="183">
        <f t="shared" si="22"/>
        <v>1.7375</v>
      </c>
      <c r="O716">
        <v>11658</v>
      </c>
      <c r="P716" s="5">
        <v>46261</v>
      </c>
      <c r="Q716">
        <v>179</v>
      </c>
      <c r="R716" t="s">
        <v>57</v>
      </c>
      <c r="S716">
        <v>0</v>
      </c>
      <c r="T716">
        <v>3.4066838000000002</v>
      </c>
      <c r="U716" s="183">
        <f t="shared" si="23"/>
        <v>-3.4066838000000002</v>
      </c>
      <c r="V716" s="6" t="str">
        <f>VLOOKUP(R716,'In-NonTI'!B:C,2,FALSE)</f>
        <v>NSW1</v>
      </c>
      <c r="W716" s="177">
        <f>IF(U716=0,0,U716-(VLOOKUP(R716,'In-NonTI'!$J$4:$K$7,2,FALSE)*M716))</f>
        <v>-4.1885588</v>
      </c>
      <c r="X716" s="178">
        <f>IF(U716=0,0,-U716-((1-VLOOKUP(R716,'In-NonTI'!$J$4:$K$7,2,FALSE))*M716))</f>
        <v>2.4510588000000002</v>
      </c>
      <c r="Y716" s="6" t="str">
        <f>VLOOKUP(R716,'In-NonTI'!$B$4:$F$7,5,FALSE)</f>
        <v>NSW1-SA1</v>
      </c>
      <c r="Z716" s="6" t="str">
        <f>IF(SUMIFS(U:U,Q:Q,Q716,Y:Y,Y716)&lt;=0,VLOOKUP(R716,'In-NonTI'!$B$4:$H$7,6,FALSE),VLOOKUP(R716,'In-NonTI'!$B$4:$H$7,7,FALSE))</f>
        <v>NSW-SA</v>
      </c>
    </row>
    <row r="717" spans="2:26">
      <c r="B717" s="1">
        <v>46261.826388888891</v>
      </c>
      <c r="C717">
        <v>238</v>
      </c>
      <c r="D717" t="s">
        <v>51</v>
      </c>
      <c r="E717">
        <v>179.69</v>
      </c>
      <c r="G717" s="1">
        <v>46261.621527777781</v>
      </c>
      <c r="H717">
        <v>179</v>
      </c>
      <c r="I717" t="s">
        <v>60</v>
      </c>
      <c r="J717">
        <v>-46.06</v>
      </c>
      <c r="K717">
        <v>-448.48</v>
      </c>
      <c r="L717">
        <v>24.64</v>
      </c>
      <c r="M717" s="183">
        <f t="shared" si="22"/>
        <v>2.0533333333333332</v>
      </c>
      <c r="O717">
        <v>11658</v>
      </c>
      <c r="P717" s="5">
        <v>46261</v>
      </c>
      <c r="Q717">
        <v>179</v>
      </c>
      <c r="R717" t="s">
        <v>60</v>
      </c>
      <c r="S717">
        <v>37.236556299999997</v>
      </c>
      <c r="T717">
        <v>25.466258799999999</v>
      </c>
      <c r="U717" s="183">
        <f t="shared" si="23"/>
        <v>11.770297499999998</v>
      </c>
      <c r="V717" s="6" t="str">
        <f>VLOOKUP(R717,'In-NonTI'!B:C,2,FALSE)</f>
        <v>VIC1</v>
      </c>
      <c r="W717" s="177">
        <f>IF(U717=0,0,U717-(VLOOKUP(R717,'In-NonTI'!$J$4:$K$7,2,FALSE)*M717))</f>
        <v>10.538297499999999</v>
      </c>
      <c r="X717" s="178">
        <f>IF(U717=0,0,-U717-((1-VLOOKUP(R717,'In-NonTI'!$J$4:$K$7,2,FALSE))*M717))</f>
        <v>-12.591630833333332</v>
      </c>
      <c r="Y717" s="6" t="str">
        <f>VLOOKUP(R717,'In-NonTI'!$B$4:$F$7,5,FALSE)</f>
        <v>VIC1-NSW1</v>
      </c>
      <c r="Z717" s="6" t="str">
        <f>IF(SUMIFS(U:U,Q:Q,Q717,Y:Y,Y717)&lt;=0,VLOOKUP(R717,'In-NonTI'!$B$4:$H$7,6,FALSE),VLOOKUP(R717,'In-NonTI'!$B$4:$H$7,7,FALSE))</f>
        <v>NSW-VIC</v>
      </c>
    </row>
    <row r="718" spans="2:26">
      <c r="B718" s="1">
        <v>46261.829861111109</v>
      </c>
      <c r="C718">
        <v>239</v>
      </c>
      <c r="D718" t="s">
        <v>58</v>
      </c>
      <c r="E718">
        <v>-600</v>
      </c>
      <c r="G718" s="1">
        <v>46261.621527777781</v>
      </c>
      <c r="H718">
        <v>179</v>
      </c>
      <c r="I718" t="s">
        <v>54</v>
      </c>
      <c r="J718">
        <v>-198.76</v>
      </c>
      <c r="K718">
        <v>230.5</v>
      </c>
      <c r="L718">
        <v>19.02</v>
      </c>
      <c r="M718" s="183">
        <f t="shared" si="22"/>
        <v>1.585</v>
      </c>
      <c r="O718">
        <v>11658</v>
      </c>
      <c r="P718" s="5">
        <v>46261</v>
      </c>
      <c r="Q718">
        <v>179</v>
      </c>
      <c r="R718" t="s">
        <v>54</v>
      </c>
      <c r="S718">
        <v>12.0675463</v>
      </c>
      <c r="T718">
        <v>0</v>
      </c>
      <c r="U718" s="183">
        <f t="shared" si="23"/>
        <v>12.0675463</v>
      </c>
      <c r="V718" s="6" t="str">
        <f>VLOOKUP(R718,'In-NonTI'!B:C,2,FALSE)</f>
        <v>VIC1</v>
      </c>
      <c r="W718" s="177">
        <f>IF(U718=0,0,U718-(VLOOKUP(R718,'In-NonTI'!$J$4:$K$7,2,FALSE)*M718))</f>
        <v>11.322596300000001</v>
      </c>
      <c r="X718" s="178">
        <f>IF(U718=0,0,-U718-((1-VLOOKUP(R718,'In-NonTI'!$J$4:$K$7,2,FALSE))*M718))</f>
        <v>-12.9075963</v>
      </c>
      <c r="Y718" s="6" t="str">
        <f>VLOOKUP(R718,'In-NonTI'!$B$4:$F$7,5,FALSE)</f>
        <v>V-SA</v>
      </c>
      <c r="Z718" s="6" t="str">
        <f>IF(SUMIFS(U:U,Q:Q,Q718,Y:Y,Y718)&lt;=0,VLOOKUP(R718,'In-NonTI'!$B$4:$H$7,6,FALSE),VLOOKUP(R718,'In-NonTI'!$B$4:$H$7,7,FALSE))</f>
        <v>SA-VIC</v>
      </c>
    </row>
    <row r="719" spans="2:26">
      <c r="B719" s="1">
        <v>46261.829861111109</v>
      </c>
      <c r="C719">
        <v>239</v>
      </c>
      <c r="D719" t="s">
        <v>52</v>
      </c>
      <c r="E719">
        <v>300.75</v>
      </c>
      <c r="G719" s="1">
        <v>46261.621527777781</v>
      </c>
      <c r="H719">
        <v>179</v>
      </c>
      <c r="I719" t="s">
        <v>50</v>
      </c>
      <c r="J719">
        <v>0</v>
      </c>
      <c r="K719">
        <v>80</v>
      </c>
      <c r="L719">
        <v>7.61</v>
      </c>
      <c r="M719" s="183">
        <f t="shared" si="22"/>
        <v>0.63416666666666666</v>
      </c>
      <c r="O719">
        <v>11658</v>
      </c>
      <c r="P719" s="5">
        <v>46261</v>
      </c>
      <c r="Q719">
        <v>179</v>
      </c>
      <c r="R719" t="s">
        <v>50</v>
      </c>
      <c r="S719">
        <v>0.11961239999999999</v>
      </c>
      <c r="T719">
        <v>0</v>
      </c>
      <c r="U719" s="183">
        <f t="shared" si="23"/>
        <v>0.11961239999999999</v>
      </c>
      <c r="V719" s="6" t="str">
        <f>VLOOKUP(R719,'In-NonTI'!B:C,2,FALSE)</f>
        <v>VIC1</v>
      </c>
      <c r="W719" s="177">
        <f>IF(U719=0,0,U719-(VLOOKUP(R719,'In-NonTI'!$J$4:$K$7,2,FALSE)*M719))</f>
        <v>-0.44479593333333328</v>
      </c>
      <c r="X719" s="178">
        <f>IF(U719=0,0,-U719-((1-VLOOKUP(R719,'In-NonTI'!$J$4:$K$7,2,FALSE))*M719))</f>
        <v>-0.18937073333333332</v>
      </c>
      <c r="Y719" s="6" t="str">
        <f>VLOOKUP(R719,'In-NonTI'!$B$4:$F$7,5,FALSE)</f>
        <v>V-SA</v>
      </c>
      <c r="Z719" s="6" t="str">
        <f>IF(SUMIFS(U:U,Q:Q,Q719,Y:Y,Y719)&lt;=0,VLOOKUP(R719,'In-NonTI'!$B$4:$H$7,6,FALSE),VLOOKUP(R719,'In-NonTI'!$B$4:$H$7,7,FALSE))</f>
        <v>SA-VIC</v>
      </c>
    </row>
    <row r="720" spans="2:26">
      <c r="B720" s="1">
        <v>46261.829861111109</v>
      </c>
      <c r="C720">
        <v>239</v>
      </c>
      <c r="D720" t="s">
        <v>51</v>
      </c>
      <c r="E720">
        <v>179.69</v>
      </c>
      <c r="G720" s="1">
        <v>46261.625</v>
      </c>
      <c r="H720">
        <v>180</v>
      </c>
      <c r="I720" t="s">
        <v>57</v>
      </c>
      <c r="J720">
        <v>37.29</v>
      </c>
      <c r="K720">
        <v>120.3</v>
      </c>
      <c r="L720">
        <v>15.95</v>
      </c>
      <c r="M720" s="183">
        <f t="shared" si="22"/>
        <v>1.3291666666666666</v>
      </c>
      <c r="O720">
        <v>11658</v>
      </c>
      <c r="P720" s="5">
        <v>46261</v>
      </c>
      <c r="Q720">
        <v>180</v>
      </c>
      <c r="R720" t="s">
        <v>57</v>
      </c>
      <c r="S720">
        <v>0</v>
      </c>
      <c r="T720">
        <v>3.9875756</v>
      </c>
      <c r="U720" s="183">
        <f t="shared" si="23"/>
        <v>-3.9875756</v>
      </c>
      <c r="V720" s="6" t="str">
        <f>VLOOKUP(R720,'In-NonTI'!B:C,2,FALSE)</f>
        <v>NSW1</v>
      </c>
      <c r="W720" s="177">
        <f>IF(U720=0,0,U720-(VLOOKUP(R720,'In-NonTI'!$J$4:$K$7,2,FALSE)*M720))</f>
        <v>-4.5857006</v>
      </c>
      <c r="X720" s="178">
        <f>IF(U720=0,0,-U720-((1-VLOOKUP(R720,'In-NonTI'!$J$4:$K$7,2,FALSE))*M720))</f>
        <v>3.2565339333333334</v>
      </c>
      <c r="Y720" s="6" t="str">
        <f>VLOOKUP(R720,'In-NonTI'!$B$4:$F$7,5,FALSE)</f>
        <v>NSW1-SA1</v>
      </c>
      <c r="Z720" s="6" t="str">
        <f>IF(SUMIFS(U:U,Q:Q,Q720,Y:Y,Y720)&lt;=0,VLOOKUP(R720,'In-NonTI'!$B$4:$H$7,6,FALSE),VLOOKUP(R720,'In-NonTI'!$B$4:$H$7,7,FALSE))</f>
        <v>NSW-SA</v>
      </c>
    </row>
    <row r="721" spans="2:26">
      <c r="B721" s="1">
        <v>46261.833333333336</v>
      </c>
      <c r="C721">
        <v>240</v>
      </c>
      <c r="D721" t="s">
        <v>58</v>
      </c>
      <c r="E721">
        <v>-600</v>
      </c>
      <c r="G721" s="1">
        <v>46261.625</v>
      </c>
      <c r="H721">
        <v>180</v>
      </c>
      <c r="I721" t="s">
        <v>60</v>
      </c>
      <c r="J721">
        <v>31.74</v>
      </c>
      <c r="K721">
        <v>-435.51</v>
      </c>
      <c r="L721">
        <v>23.4</v>
      </c>
      <c r="M721" s="183">
        <f t="shared" si="22"/>
        <v>1.95</v>
      </c>
      <c r="O721">
        <v>11658</v>
      </c>
      <c r="P721" s="5">
        <v>46261</v>
      </c>
      <c r="Q721">
        <v>180</v>
      </c>
      <c r="R721" t="s">
        <v>60</v>
      </c>
      <c r="S721">
        <v>40.447104099999997</v>
      </c>
      <c r="T721">
        <v>27.331407299999999</v>
      </c>
      <c r="U721" s="183">
        <f t="shared" si="23"/>
        <v>13.115696799999998</v>
      </c>
      <c r="V721" s="6" t="str">
        <f>VLOOKUP(R721,'In-NonTI'!B:C,2,FALSE)</f>
        <v>VIC1</v>
      </c>
      <c r="W721" s="177">
        <f>IF(U721=0,0,U721-(VLOOKUP(R721,'In-NonTI'!$J$4:$K$7,2,FALSE)*M721))</f>
        <v>11.945696799999999</v>
      </c>
      <c r="X721" s="178">
        <f>IF(U721=0,0,-U721-((1-VLOOKUP(R721,'In-NonTI'!$J$4:$K$7,2,FALSE))*M721))</f>
        <v>-13.895696799999998</v>
      </c>
      <c r="Y721" s="6" t="str">
        <f>VLOOKUP(R721,'In-NonTI'!$B$4:$F$7,5,FALSE)</f>
        <v>VIC1-NSW1</v>
      </c>
      <c r="Z721" s="6" t="str">
        <f>IF(SUMIFS(U:U,Q:Q,Q721,Y:Y,Y721)&lt;=0,VLOOKUP(R721,'In-NonTI'!$B$4:$H$7,6,FALSE),VLOOKUP(R721,'In-NonTI'!$B$4:$H$7,7,FALSE))</f>
        <v>NSW-VIC</v>
      </c>
    </row>
    <row r="722" spans="2:26">
      <c r="B722" s="1">
        <v>46261.833333333336</v>
      </c>
      <c r="C722">
        <v>240</v>
      </c>
      <c r="D722" t="s">
        <v>52</v>
      </c>
      <c r="E722">
        <v>79.05</v>
      </c>
      <c r="G722" s="1">
        <v>46261.625</v>
      </c>
      <c r="H722">
        <v>180</v>
      </c>
      <c r="I722" t="s">
        <v>54</v>
      </c>
      <c r="J722">
        <v>-183.13</v>
      </c>
      <c r="K722">
        <v>301.88</v>
      </c>
      <c r="L722">
        <v>27.74</v>
      </c>
      <c r="M722" s="183">
        <f t="shared" si="22"/>
        <v>2.3116666666666665</v>
      </c>
      <c r="O722">
        <v>11658</v>
      </c>
      <c r="P722" s="5">
        <v>46261</v>
      </c>
      <c r="Q722">
        <v>180</v>
      </c>
      <c r="R722" t="s">
        <v>54</v>
      </c>
      <c r="S722">
        <v>20.2813132</v>
      </c>
      <c r="T722">
        <v>0</v>
      </c>
      <c r="U722" s="183">
        <f t="shared" si="23"/>
        <v>20.2813132</v>
      </c>
      <c r="V722" s="6" t="str">
        <f>VLOOKUP(R722,'In-NonTI'!B:C,2,FALSE)</f>
        <v>VIC1</v>
      </c>
      <c r="W722" s="177">
        <f>IF(U722=0,0,U722-(VLOOKUP(R722,'In-NonTI'!$J$4:$K$7,2,FALSE)*M722))</f>
        <v>19.194829866666666</v>
      </c>
      <c r="X722" s="178">
        <f>IF(U722=0,0,-U722-((1-VLOOKUP(R722,'In-NonTI'!$J$4:$K$7,2,FALSE))*M722))</f>
        <v>-21.506496533333333</v>
      </c>
      <c r="Y722" s="6" t="str">
        <f>VLOOKUP(R722,'In-NonTI'!$B$4:$F$7,5,FALSE)</f>
        <v>V-SA</v>
      </c>
      <c r="Z722" s="6" t="str">
        <f>IF(SUMIFS(U:U,Q:Q,Q722,Y:Y,Y722)&lt;=0,VLOOKUP(R722,'In-NonTI'!$B$4:$H$7,6,FALSE),VLOOKUP(R722,'In-NonTI'!$B$4:$H$7,7,FALSE))</f>
        <v>SA-VIC</v>
      </c>
    </row>
    <row r="723" spans="2:26">
      <c r="B723" s="1">
        <v>46261.833333333336</v>
      </c>
      <c r="C723">
        <v>240</v>
      </c>
      <c r="D723" t="s">
        <v>51</v>
      </c>
      <c r="E723">
        <v>115.74</v>
      </c>
      <c r="G723" s="1">
        <v>46261.625</v>
      </c>
      <c r="H723">
        <v>180</v>
      </c>
      <c r="I723" t="s">
        <v>50</v>
      </c>
      <c r="J723">
        <v>0</v>
      </c>
      <c r="K723">
        <v>80</v>
      </c>
      <c r="L723">
        <v>7.61</v>
      </c>
      <c r="M723" s="183">
        <f t="shared" si="22"/>
        <v>0.63416666666666666</v>
      </c>
      <c r="O723">
        <v>11658</v>
      </c>
      <c r="P723" s="5">
        <v>46261</v>
      </c>
      <c r="Q723">
        <v>180</v>
      </c>
      <c r="R723" t="s">
        <v>50</v>
      </c>
      <c r="S723">
        <v>0.1318435</v>
      </c>
      <c r="T723">
        <v>0</v>
      </c>
      <c r="U723" s="183">
        <f t="shared" si="23"/>
        <v>0.1318435</v>
      </c>
      <c r="V723" s="6" t="str">
        <f>VLOOKUP(R723,'In-NonTI'!B:C,2,FALSE)</f>
        <v>VIC1</v>
      </c>
      <c r="W723" s="177">
        <f>IF(U723=0,0,U723-(VLOOKUP(R723,'In-NonTI'!$J$4:$K$7,2,FALSE)*M723))</f>
        <v>-0.43256483333333329</v>
      </c>
      <c r="X723" s="178">
        <f>IF(U723=0,0,-U723-((1-VLOOKUP(R723,'In-NonTI'!$J$4:$K$7,2,FALSE))*M723))</f>
        <v>-0.20160183333333331</v>
      </c>
      <c r="Y723" s="6" t="str">
        <f>VLOOKUP(R723,'In-NonTI'!$B$4:$F$7,5,FALSE)</f>
        <v>V-SA</v>
      </c>
      <c r="Z723" s="6" t="str">
        <f>IF(SUMIFS(U:U,Q:Q,Q723,Y:Y,Y723)&lt;=0,VLOOKUP(R723,'In-NonTI'!$B$4:$H$7,6,FALSE),VLOOKUP(R723,'In-NonTI'!$B$4:$H$7,7,FALSE))</f>
        <v>SA-VIC</v>
      </c>
    </row>
    <row r="724" spans="2:26">
      <c r="B724" s="1">
        <v>46261.836805555555</v>
      </c>
      <c r="C724">
        <v>241</v>
      </c>
      <c r="D724" t="s">
        <v>58</v>
      </c>
      <c r="E724">
        <v>-600</v>
      </c>
      <c r="G724" s="1">
        <v>46261.628472222219</v>
      </c>
      <c r="H724">
        <v>181</v>
      </c>
      <c r="I724" t="s">
        <v>57</v>
      </c>
      <c r="J724">
        <v>53.73</v>
      </c>
      <c r="K724">
        <v>127.49</v>
      </c>
      <c r="L724">
        <v>16.829999999999998</v>
      </c>
      <c r="M724" s="183">
        <f t="shared" si="22"/>
        <v>1.4024999999999999</v>
      </c>
      <c r="O724">
        <v>11658</v>
      </c>
      <c r="P724" s="5">
        <v>46261</v>
      </c>
      <c r="Q724">
        <v>181</v>
      </c>
      <c r="R724" t="s">
        <v>57</v>
      </c>
      <c r="S724">
        <v>0</v>
      </c>
      <c r="T724">
        <v>8.4001377999999995</v>
      </c>
      <c r="U724" s="183">
        <f t="shared" si="23"/>
        <v>-8.4001377999999995</v>
      </c>
      <c r="V724" s="6" t="str">
        <f>VLOOKUP(R724,'In-NonTI'!B:C,2,FALSE)</f>
        <v>NSW1</v>
      </c>
      <c r="W724" s="177">
        <f>IF(U724=0,0,U724-(VLOOKUP(R724,'In-NonTI'!$J$4:$K$7,2,FALSE)*M724))</f>
        <v>-9.0312628000000004</v>
      </c>
      <c r="X724" s="178">
        <f>IF(U724=0,0,-U724-((1-VLOOKUP(R724,'In-NonTI'!$J$4:$K$7,2,FALSE))*M724))</f>
        <v>7.6287627999999996</v>
      </c>
      <c r="Y724" s="6" t="str">
        <f>VLOOKUP(R724,'In-NonTI'!$B$4:$F$7,5,FALSE)</f>
        <v>NSW1-SA1</v>
      </c>
      <c r="Z724" s="6" t="str">
        <f>IF(SUMIFS(U:U,Q:Q,Q724,Y:Y,Y724)&lt;=0,VLOOKUP(R724,'In-NonTI'!$B$4:$H$7,6,FALSE),VLOOKUP(R724,'In-NonTI'!$B$4:$H$7,7,FALSE))</f>
        <v>NSW-SA</v>
      </c>
    </row>
    <row r="725" spans="2:26">
      <c r="B725" s="1">
        <v>46261.836805555555</v>
      </c>
      <c r="C725">
        <v>241</v>
      </c>
      <c r="D725" t="s">
        <v>52</v>
      </c>
      <c r="E725">
        <v>300.75</v>
      </c>
      <c r="G725" s="1">
        <v>46261.628472222219</v>
      </c>
      <c r="H725">
        <v>181</v>
      </c>
      <c r="I725" t="s">
        <v>60</v>
      </c>
      <c r="J725">
        <v>27.57</v>
      </c>
      <c r="K725">
        <v>-419.93</v>
      </c>
      <c r="L725">
        <v>21.69</v>
      </c>
      <c r="M725" s="183">
        <f t="shared" si="22"/>
        <v>1.8075000000000001</v>
      </c>
      <c r="O725">
        <v>11658</v>
      </c>
      <c r="P725" s="5">
        <v>46261</v>
      </c>
      <c r="Q725">
        <v>181</v>
      </c>
      <c r="R725" t="s">
        <v>60</v>
      </c>
      <c r="S725">
        <v>43.0549392</v>
      </c>
      <c r="T725">
        <v>20.507285899999999</v>
      </c>
      <c r="U725" s="183">
        <f t="shared" si="23"/>
        <v>22.5476533</v>
      </c>
      <c r="V725" s="6" t="str">
        <f>VLOOKUP(R725,'In-NonTI'!B:C,2,FALSE)</f>
        <v>VIC1</v>
      </c>
      <c r="W725" s="177">
        <f>IF(U725=0,0,U725-(VLOOKUP(R725,'In-NonTI'!$J$4:$K$7,2,FALSE)*M725))</f>
        <v>21.463153300000002</v>
      </c>
      <c r="X725" s="178">
        <f>IF(U725=0,0,-U725-((1-VLOOKUP(R725,'In-NonTI'!$J$4:$K$7,2,FALSE))*M725))</f>
        <v>-23.270653299999999</v>
      </c>
      <c r="Y725" s="6" t="str">
        <f>VLOOKUP(R725,'In-NonTI'!$B$4:$F$7,5,FALSE)</f>
        <v>VIC1-NSW1</v>
      </c>
      <c r="Z725" s="6" t="str">
        <f>IF(SUMIFS(U:U,Q:Q,Q725,Y:Y,Y725)&lt;=0,VLOOKUP(R725,'In-NonTI'!$B$4:$H$7,6,FALSE),VLOOKUP(R725,'In-NonTI'!$B$4:$H$7,7,FALSE))</f>
        <v>NSW-VIC</v>
      </c>
    </row>
    <row r="726" spans="2:26">
      <c r="B726" s="1">
        <v>46261.836805555555</v>
      </c>
      <c r="C726">
        <v>241</v>
      </c>
      <c r="D726" t="s">
        <v>51</v>
      </c>
      <c r="E726">
        <v>115.36</v>
      </c>
      <c r="G726" s="1">
        <v>46261.628472222219</v>
      </c>
      <c r="H726">
        <v>181</v>
      </c>
      <c r="I726" t="s">
        <v>54</v>
      </c>
      <c r="J726">
        <v>-138.47999999999999</v>
      </c>
      <c r="K726">
        <v>261.19</v>
      </c>
      <c r="L726">
        <v>22.88</v>
      </c>
      <c r="M726" s="183">
        <f t="shared" si="22"/>
        <v>1.9066666666666665</v>
      </c>
      <c r="O726">
        <v>11658</v>
      </c>
      <c r="P726" s="5">
        <v>46261</v>
      </c>
      <c r="Q726">
        <v>181</v>
      </c>
      <c r="R726" t="s">
        <v>54</v>
      </c>
      <c r="S726">
        <v>19.601375999999998</v>
      </c>
      <c r="T726">
        <v>0</v>
      </c>
      <c r="U726" s="183">
        <f t="shared" si="23"/>
        <v>19.601375999999998</v>
      </c>
      <c r="V726" s="6" t="str">
        <f>VLOOKUP(R726,'In-NonTI'!B:C,2,FALSE)</f>
        <v>VIC1</v>
      </c>
      <c r="W726" s="177">
        <f>IF(U726=0,0,U726-(VLOOKUP(R726,'In-NonTI'!$J$4:$K$7,2,FALSE)*M726))</f>
        <v>18.705242666666663</v>
      </c>
      <c r="X726" s="178">
        <f>IF(U726=0,0,-U726-((1-VLOOKUP(R726,'In-NonTI'!$J$4:$K$7,2,FALSE))*M726))</f>
        <v>-20.611909333333333</v>
      </c>
      <c r="Y726" s="6" t="str">
        <f>VLOOKUP(R726,'In-NonTI'!$B$4:$F$7,5,FALSE)</f>
        <v>V-SA</v>
      </c>
      <c r="Z726" s="6" t="str">
        <f>IF(SUMIFS(U:U,Q:Q,Q726,Y:Y,Y726)&lt;=0,VLOOKUP(R726,'In-NonTI'!$B$4:$H$7,6,FALSE),VLOOKUP(R726,'In-NonTI'!$B$4:$H$7,7,FALSE))</f>
        <v>SA-VIC</v>
      </c>
    </row>
    <row r="727" spans="2:26">
      <c r="B727" s="1">
        <v>46261.840277777781</v>
      </c>
      <c r="C727">
        <v>242</v>
      </c>
      <c r="D727" t="s">
        <v>58</v>
      </c>
      <c r="E727">
        <v>-600</v>
      </c>
      <c r="G727" s="1">
        <v>46261.628472222219</v>
      </c>
      <c r="H727">
        <v>181</v>
      </c>
      <c r="I727" t="s">
        <v>50</v>
      </c>
      <c r="J727">
        <v>0</v>
      </c>
      <c r="K727">
        <v>80</v>
      </c>
      <c r="L727">
        <v>7.61</v>
      </c>
      <c r="M727" s="183">
        <f t="shared" si="22"/>
        <v>0.63416666666666666</v>
      </c>
      <c r="O727">
        <v>11658</v>
      </c>
      <c r="P727" s="5">
        <v>46261</v>
      </c>
      <c r="Q727">
        <v>181</v>
      </c>
      <c r="R727" t="s">
        <v>50</v>
      </c>
      <c r="S727">
        <v>0.12376819999999999</v>
      </c>
      <c r="T727">
        <v>0</v>
      </c>
      <c r="U727" s="183">
        <f t="shared" si="23"/>
        <v>0.12376819999999999</v>
      </c>
      <c r="V727" s="6" t="str">
        <f>VLOOKUP(R727,'In-NonTI'!B:C,2,FALSE)</f>
        <v>VIC1</v>
      </c>
      <c r="W727" s="177">
        <f>IF(U727=0,0,U727-(VLOOKUP(R727,'In-NonTI'!$J$4:$K$7,2,FALSE)*M727))</f>
        <v>-0.44064013333333329</v>
      </c>
      <c r="X727" s="178">
        <f>IF(U727=0,0,-U727-((1-VLOOKUP(R727,'In-NonTI'!$J$4:$K$7,2,FALSE))*M727))</f>
        <v>-0.19352653333333331</v>
      </c>
      <c r="Y727" s="6" t="str">
        <f>VLOOKUP(R727,'In-NonTI'!$B$4:$F$7,5,FALSE)</f>
        <v>V-SA</v>
      </c>
      <c r="Z727" s="6" t="str">
        <f>IF(SUMIFS(U:U,Q:Q,Q727,Y:Y,Y727)&lt;=0,VLOOKUP(R727,'In-NonTI'!$B$4:$H$7,6,FALSE),VLOOKUP(R727,'In-NonTI'!$B$4:$H$7,7,FALSE))</f>
        <v>SA-VIC</v>
      </c>
    </row>
    <row r="728" spans="2:26">
      <c r="B728" s="1">
        <v>46261.840277777781</v>
      </c>
      <c r="C728">
        <v>242</v>
      </c>
      <c r="D728" t="s">
        <v>52</v>
      </c>
      <c r="E728">
        <v>181.79</v>
      </c>
      <c r="G728" s="1">
        <v>46261.631944444445</v>
      </c>
      <c r="H728">
        <v>182</v>
      </c>
      <c r="I728" t="s">
        <v>57</v>
      </c>
      <c r="J728">
        <v>121.94</v>
      </c>
      <c r="K728">
        <v>70.209999999999994</v>
      </c>
      <c r="L728">
        <v>8.42</v>
      </c>
      <c r="M728" s="183">
        <f t="shared" si="22"/>
        <v>0.70166666666666666</v>
      </c>
      <c r="O728">
        <v>11658</v>
      </c>
      <c r="P728" s="5">
        <v>46261</v>
      </c>
      <c r="Q728">
        <v>182</v>
      </c>
      <c r="R728" t="s">
        <v>57</v>
      </c>
      <c r="S728">
        <v>0</v>
      </c>
      <c r="T728">
        <v>9.2599461999999999</v>
      </c>
      <c r="U728" s="183">
        <f t="shared" si="23"/>
        <v>-9.2599461999999999</v>
      </c>
      <c r="V728" s="6" t="str">
        <f>VLOOKUP(R728,'In-NonTI'!B:C,2,FALSE)</f>
        <v>NSW1</v>
      </c>
      <c r="W728" s="177">
        <f>IF(U728=0,0,U728-(VLOOKUP(R728,'In-NonTI'!$J$4:$K$7,2,FALSE)*M728))</f>
        <v>-9.5756961999999994</v>
      </c>
      <c r="X728" s="178">
        <f>IF(U728=0,0,-U728-((1-VLOOKUP(R728,'In-NonTI'!$J$4:$K$7,2,FALSE))*M728))</f>
        <v>8.8740295333333332</v>
      </c>
      <c r="Y728" s="6" t="str">
        <f>VLOOKUP(R728,'In-NonTI'!$B$4:$F$7,5,FALSE)</f>
        <v>NSW1-SA1</v>
      </c>
      <c r="Z728" s="6" t="str">
        <f>IF(SUMIFS(U:U,Q:Q,Q728,Y:Y,Y728)&lt;=0,VLOOKUP(R728,'In-NonTI'!$B$4:$H$7,6,FALSE),VLOOKUP(R728,'In-NonTI'!$B$4:$H$7,7,FALSE))</f>
        <v>NSW-SA</v>
      </c>
    </row>
    <row r="729" spans="2:26">
      <c r="B729" s="1">
        <v>46261.840277777781</v>
      </c>
      <c r="C729">
        <v>242</v>
      </c>
      <c r="D729" t="s">
        <v>51</v>
      </c>
      <c r="E729">
        <v>149.22999999999999</v>
      </c>
      <c r="G729" s="1">
        <v>46261.631944444445</v>
      </c>
      <c r="H729">
        <v>182</v>
      </c>
      <c r="I729" t="s">
        <v>60</v>
      </c>
      <c r="J729">
        <v>49.5</v>
      </c>
      <c r="K729">
        <v>-409.47</v>
      </c>
      <c r="L729">
        <v>20.75</v>
      </c>
      <c r="M729" s="183">
        <f t="shared" si="22"/>
        <v>1.7291666666666667</v>
      </c>
      <c r="O729">
        <v>11658</v>
      </c>
      <c r="P729" s="5">
        <v>46261</v>
      </c>
      <c r="Q729">
        <v>182</v>
      </c>
      <c r="R729" t="s">
        <v>60</v>
      </c>
      <c r="S729">
        <v>42.358806899999998</v>
      </c>
      <c r="T729">
        <v>12.422496799999999</v>
      </c>
      <c r="U729" s="183">
        <f t="shared" si="23"/>
        <v>29.9363101</v>
      </c>
      <c r="V729" s="6" t="str">
        <f>VLOOKUP(R729,'In-NonTI'!B:C,2,FALSE)</f>
        <v>VIC1</v>
      </c>
      <c r="W729" s="177">
        <f>IF(U729=0,0,U729-(VLOOKUP(R729,'In-NonTI'!$J$4:$K$7,2,FALSE)*M729))</f>
        <v>28.898810099999999</v>
      </c>
      <c r="X729" s="178">
        <f>IF(U729=0,0,-U729-((1-VLOOKUP(R729,'In-NonTI'!$J$4:$K$7,2,FALSE))*M729))</f>
        <v>-30.627976766666666</v>
      </c>
      <c r="Y729" s="6" t="str">
        <f>VLOOKUP(R729,'In-NonTI'!$B$4:$F$7,5,FALSE)</f>
        <v>VIC1-NSW1</v>
      </c>
      <c r="Z729" s="6" t="str">
        <f>IF(SUMIFS(U:U,Q:Q,Q729,Y:Y,Y729)&lt;=0,VLOOKUP(R729,'In-NonTI'!$B$4:$H$7,6,FALSE),VLOOKUP(R729,'In-NonTI'!$B$4:$H$7,7,FALSE))</f>
        <v>NSW-VIC</v>
      </c>
    </row>
    <row r="730" spans="2:26">
      <c r="B730" s="1">
        <v>46261.84375</v>
      </c>
      <c r="C730">
        <v>243</v>
      </c>
      <c r="D730" t="s">
        <v>58</v>
      </c>
      <c r="E730">
        <v>500</v>
      </c>
      <c r="G730" s="1">
        <v>46261.631944444445</v>
      </c>
      <c r="H730">
        <v>182</v>
      </c>
      <c r="I730" t="s">
        <v>54</v>
      </c>
      <c r="J730">
        <v>13.39</v>
      </c>
      <c r="K730">
        <v>304.2</v>
      </c>
      <c r="L730">
        <v>28.42</v>
      </c>
      <c r="M730" s="183">
        <f t="shared" si="22"/>
        <v>2.3683333333333336</v>
      </c>
      <c r="O730">
        <v>11658</v>
      </c>
      <c r="P730" s="5">
        <v>46261</v>
      </c>
      <c r="Q730">
        <v>182</v>
      </c>
      <c r="R730" t="s">
        <v>54</v>
      </c>
      <c r="S730">
        <v>8.2707460000000008</v>
      </c>
      <c r="T730">
        <v>1.0375681000000001</v>
      </c>
      <c r="U730" s="183">
        <f t="shared" si="23"/>
        <v>7.2331779000000012</v>
      </c>
      <c r="V730" s="6" t="str">
        <f>VLOOKUP(R730,'In-NonTI'!B:C,2,FALSE)</f>
        <v>VIC1</v>
      </c>
      <c r="W730" s="177">
        <f>IF(U730=0,0,U730-(VLOOKUP(R730,'In-NonTI'!$J$4:$K$7,2,FALSE)*M730))</f>
        <v>6.1200612333333346</v>
      </c>
      <c r="X730" s="178">
        <f>IF(U730=0,0,-U730-((1-VLOOKUP(R730,'In-NonTI'!$J$4:$K$7,2,FALSE))*M730))</f>
        <v>-8.4883945666666687</v>
      </c>
      <c r="Y730" s="6" t="str">
        <f>VLOOKUP(R730,'In-NonTI'!$B$4:$F$7,5,FALSE)</f>
        <v>V-SA</v>
      </c>
      <c r="Z730" s="6" t="str">
        <f>IF(SUMIFS(U:U,Q:Q,Q730,Y:Y,Y730)&lt;=0,VLOOKUP(R730,'In-NonTI'!$B$4:$H$7,6,FALSE),VLOOKUP(R730,'In-NonTI'!$B$4:$H$7,7,FALSE))</f>
        <v>SA-VIC</v>
      </c>
    </row>
    <row r="731" spans="2:26">
      <c r="B731" s="1">
        <v>46261.84375</v>
      </c>
      <c r="C731">
        <v>243</v>
      </c>
      <c r="D731" t="s">
        <v>52</v>
      </c>
      <c r="E731">
        <v>135.58000000000001</v>
      </c>
      <c r="G731" s="1">
        <v>46261.631944444445</v>
      </c>
      <c r="H731">
        <v>182</v>
      </c>
      <c r="I731" t="s">
        <v>50</v>
      </c>
      <c r="J731">
        <v>0</v>
      </c>
      <c r="K731">
        <v>80</v>
      </c>
      <c r="L731">
        <v>7.61</v>
      </c>
      <c r="M731" s="183">
        <f t="shared" si="22"/>
        <v>0.63416666666666666</v>
      </c>
      <c r="O731">
        <v>11658</v>
      </c>
      <c r="P731" s="5">
        <v>46261</v>
      </c>
      <c r="Q731">
        <v>182</v>
      </c>
      <c r="R731" t="s">
        <v>50</v>
      </c>
      <c r="S731">
        <v>0.10237300000000001</v>
      </c>
      <c r="T731">
        <v>0</v>
      </c>
      <c r="U731" s="183">
        <f t="shared" si="23"/>
        <v>0.10237300000000001</v>
      </c>
      <c r="V731" s="6" t="str">
        <f>VLOOKUP(R731,'In-NonTI'!B:C,2,FALSE)</f>
        <v>VIC1</v>
      </c>
      <c r="W731" s="177">
        <f>IF(U731=0,0,U731-(VLOOKUP(R731,'In-NonTI'!$J$4:$K$7,2,FALSE)*M731))</f>
        <v>-0.4620353333333333</v>
      </c>
      <c r="X731" s="178">
        <f>IF(U731=0,0,-U731-((1-VLOOKUP(R731,'In-NonTI'!$J$4:$K$7,2,FALSE))*M731))</f>
        <v>-0.17213133333333333</v>
      </c>
      <c r="Y731" s="6" t="str">
        <f>VLOOKUP(R731,'In-NonTI'!$B$4:$F$7,5,FALSE)</f>
        <v>V-SA</v>
      </c>
      <c r="Z731" s="6" t="str">
        <f>IF(SUMIFS(U:U,Q:Q,Q731,Y:Y,Y731)&lt;=0,VLOOKUP(R731,'In-NonTI'!$B$4:$H$7,6,FALSE),VLOOKUP(R731,'In-NonTI'!$B$4:$H$7,7,FALSE))</f>
        <v>SA-VIC</v>
      </c>
    </row>
    <row r="732" spans="2:26">
      <c r="B732" s="1">
        <v>46261.84375</v>
      </c>
      <c r="C732">
        <v>243</v>
      </c>
      <c r="D732" t="s">
        <v>51</v>
      </c>
      <c r="E732">
        <v>137.16</v>
      </c>
      <c r="G732" s="1">
        <v>46261.635416666664</v>
      </c>
      <c r="H732">
        <v>183</v>
      </c>
      <c r="I732" t="s">
        <v>57</v>
      </c>
      <c r="J732">
        <v>90.63</v>
      </c>
      <c r="K732">
        <v>48.57</v>
      </c>
      <c r="L732">
        <v>5.77</v>
      </c>
      <c r="M732" s="183">
        <f t="shared" si="22"/>
        <v>0.48083333333333328</v>
      </c>
      <c r="O732">
        <v>11658</v>
      </c>
      <c r="P732" s="5">
        <v>46261</v>
      </c>
      <c r="Q732">
        <v>183</v>
      </c>
      <c r="R732" t="s">
        <v>57</v>
      </c>
      <c r="S732">
        <v>0</v>
      </c>
      <c r="T732">
        <v>6.1354803999999996</v>
      </c>
      <c r="U732" s="183">
        <f t="shared" si="23"/>
        <v>-6.1354803999999996</v>
      </c>
      <c r="V732" s="6" t="str">
        <f>VLOOKUP(R732,'In-NonTI'!B:C,2,FALSE)</f>
        <v>NSW1</v>
      </c>
      <c r="W732" s="177">
        <f>IF(U732=0,0,U732-(VLOOKUP(R732,'In-NonTI'!$J$4:$K$7,2,FALSE)*M732))</f>
        <v>-6.3518553999999998</v>
      </c>
      <c r="X732" s="178">
        <f>IF(U732=0,0,-U732-((1-VLOOKUP(R732,'In-NonTI'!$J$4:$K$7,2,FALSE))*M732))</f>
        <v>5.8710220666666659</v>
      </c>
      <c r="Y732" s="6" t="str">
        <f>VLOOKUP(R732,'In-NonTI'!$B$4:$F$7,5,FALSE)</f>
        <v>NSW1-SA1</v>
      </c>
      <c r="Z732" s="6" t="str">
        <f>IF(SUMIFS(U:U,Q:Q,Q732,Y:Y,Y732)&lt;=0,VLOOKUP(R732,'In-NonTI'!$B$4:$H$7,6,FALSE),VLOOKUP(R732,'In-NonTI'!$B$4:$H$7,7,FALSE))</f>
        <v>NSW-SA</v>
      </c>
    </row>
    <row r="733" spans="2:26">
      <c r="B733" s="1">
        <v>46261.847222222219</v>
      </c>
      <c r="C733">
        <v>244</v>
      </c>
      <c r="D733" t="s">
        <v>58</v>
      </c>
      <c r="E733">
        <v>500</v>
      </c>
      <c r="G733" s="1">
        <v>46261.635416666664</v>
      </c>
      <c r="H733">
        <v>183</v>
      </c>
      <c r="I733" t="s">
        <v>60</v>
      </c>
      <c r="J733">
        <v>-121.11</v>
      </c>
      <c r="K733">
        <v>-412.79</v>
      </c>
      <c r="L733">
        <v>21.48</v>
      </c>
      <c r="M733" s="183">
        <f t="shared" si="22"/>
        <v>1.79</v>
      </c>
      <c r="O733">
        <v>11658</v>
      </c>
      <c r="P733" s="5">
        <v>46261</v>
      </c>
      <c r="Q733">
        <v>183</v>
      </c>
      <c r="R733" t="s">
        <v>60</v>
      </c>
      <c r="S733">
        <v>44.146987500000002</v>
      </c>
      <c r="T733">
        <v>9.7655771999999992</v>
      </c>
      <c r="U733" s="183">
        <f t="shared" si="23"/>
        <v>34.381410299999999</v>
      </c>
      <c r="V733" s="6" t="str">
        <f>VLOOKUP(R733,'In-NonTI'!B:C,2,FALSE)</f>
        <v>VIC1</v>
      </c>
      <c r="W733" s="177">
        <f>IF(U733=0,0,U733-(VLOOKUP(R733,'In-NonTI'!$J$4:$K$7,2,FALSE)*M733))</f>
        <v>33.307410300000001</v>
      </c>
      <c r="X733" s="178">
        <f>IF(U733=0,0,-U733-((1-VLOOKUP(R733,'In-NonTI'!$J$4:$K$7,2,FALSE))*M733))</f>
        <v>-35.0974103</v>
      </c>
      <c r="Y733" s="6" t="str">
        <f>VLOOKUP(R733,'In-NonTI'!$B$4:$F$7,5,FALSE)</f>
        <v>VIC1-NSW1</v>
      </c>
      <c r="Z733" s="6" t="str">
        <f>IF(SUMIFS(U:U,Q:Q,Q733,Y:Y,Y733)&lt;=0,VLOOKUP(R733,'In-NonTI'!$B$4:$H$7,6,FALSE),VLOOKUP(R733,'In-NonTI'!$B$4:$H$7,7,FALSE))</f>
        <v>NSW-VIC</v>
      </c>
    </row>
    <row r="734" spans="2:26">
      <c r="B734" s="1">
        <v>46261.847222222219</v>
      </c>
      <c r="C734">
        <v>244</v>
      </c>
      <c r="D734" t="s">
        <v>52</v>
      </c>
      <c r="E734">
        <v>123.44</v>
      </c>
      <c r="G734" s="1">
        <v>46261.635416666664</v>
      </c>
      <c r="H734">
        <v>183</v>
      </c>
      <c r="I734" t="s">
        <v>54</v>
      </c>
      <c r="J734">
        <v>-107.23</v>
      </c>
      <c r="K734">
        <v>312.73</v>
      </c>
      <c r="L734">
        <v>29.12</v>
      </c>
      <c r="M734" s="183">
        <f t="shared" si="22"/>
        <v>2.4266666666666667</v>
      </c>
      <c r="O734">
        <v>11658</v>
      </c>
      <c r="P734" s="5">
        <v>46261</v>
      </c>
      <c r="Q734">
        <v>183</v>
      </c>
      <c r="R734" t="s">
        <v>54</v>
      </c>
      <c r="S734">
        <v>2.8764468999999999</v>
      </c>
      <c r="T734">
        <v>9.2715844999999995</v>
      </c>
      <c r="U734" s="183">
        <f t="shared" si="23"/>
        <v>-6.3951376</v>
      </c>
      <c r="V734" s="6" t="str">
        <f>VLOOKUP(R734,'In-NonTI'!B:C,2,FALSE)</f>
        <v>VIC1</v>
      </c>
      <c r="W734" s="177">
        <f>IF(U734=0,0,U734-(VLOOKUP(R734,'In-NonTI'!$J$4:$K$7,2,FALSE)*M734))</f>
        <v>-7.5356709333333338</v>
      </c>
      <c r="X734" s="178">
        <f>IF(U734=0,0,-U734-((1-VLOOKUP(R734,'In-NonTI'!$J$4:$K$7,2,FALSE))*M734))</f>
        <v>5.1090042666666662</v>
      </c>
      <c r="Y734" s="6" t="str">
        <f>VLOOKUP(R734,'In-NonTI'!$B$4:$F$7,5,FALSE)</f>
        <v>V-SA</v>
      </c>
      <c r="Z734" s="6" t="str">
        <f>IF(SUMIFS(U:U,Q:Q,Q734,Y:Y,Y734)&lt;=0,VLOOKUP(R734,'In-NonTI'!$B$4:$H$7,6,FALSE),VLOOKUP(R734,'In-NonTI'!$B$4:$H$7,7,FALSE))</f>
        <v>VIC-SA</v>
      </c>
    </row>
    <row r="735" spans="2:26">
      <c r="B735" s="1">
        <v>46261.847222222219</v>
      </c>
      <c r="C735">
        <v>244</v>
      </c>
      <c r="D735" t="s">
        <v>51</v>
      </c>
      <c r="E735">
        <v>115.36</v>
      </c>
      <c r="G735" s="1">
        <v>46261.635416666664</v>
      </c>
      <c r="H735">
        <v>183</v>
      </c>
      <c r="I735" t="s">
        <v>50</v>
      </c>
      <c r="J735">
        <v>0</v>
      </c>
      <c r="K735">
        <v>80</v>
      </c>
      <c r="L735">
        <v>7.61</v>
      </c>
      <c r="M735" s="183">
        <f t="shared" si="22"/>
        <v>0.63416666666666666</v>
      </c>
      <c r="O735">
        <v>11658</v>
      </c>
      <c r="P735" s="5">
        <v>46261</v>
      </c>
      <c r="Q735">
        <v>183</v>
      </c>
      <c r="R735" t="s">
        <v>50</v>
      </c>
      <c r="S735">
        <v>9.3013299999999993E-2</v>
      </c>
      <c r="T735">
        <v>0</v>
      </c>
      <c r="U735" s="183">
        <f t="shared" si="23"/>
        <v>9.3013299999999993E-2</v>
      </c>
      <c r="V735" s="6" t="str">
        <f>VLOOKUP(R735,'In-NonTI'!B:C,2,FALSE)</f>
        <v>VIC1</v>
      </c>
      <c r="W735" s="177">
        <f>IF(U735=0,0,U735-(VLOOKUP(R735,'In-NonTI'!$J$4:$K$7,2,FALSE)*M735))</f>
        <v>-0.47139503333333332</v>
      </c>
      <c r="X735" s="178">
        <f>IF(U735=0,0,-U735-((1-VLOOKUP(R735,'In-NonTI'!$J$4:$K$7,2,FALSE))*M735))</f>
        <v>-0.16277163333333333</v>
      </c>
      <c r="Y735" s="6" t="str">
        <f>VLOOKUP(R735,'In-NonTI'!$B$4:$F$7,5,FALSE)</f>
        <v>V-SA</v>
      </c>
      <c r="Z735" s="6" t="str">
        <f>IF(SUMIFS(U:U,Q:Q,Q735,Y:Y,Y735)&lt;=0,VLOOKUP(R735,'In-NonTI'!$B$4:$H$7,6,FALSE),VLOOKUP(R735,'In-NonTI'!$B$4:$H$7,7,FALSE))</f>
        <v>VIC-SA</v>
      </c>
    </row>
    <row r="736" spans="2:26">
      <c r="B736" s="1">
        <v>46261.850694444445</v>
      </c>
      <c r="C736">
        <v>245</v>
      </c>
      <c r="D736" t="s">
        <v>58</v>
      </c>
      <c r="E736">
        <v>500</v>
      </c>
      <c r="G736" s="1">
        <v>46261.638888888891</v>
      </c>
      <c r="H736">
        <v>184</v>
      </c>
      <c r="I736" t="s">
        <v>57</v>
      </c>
      <c r="J736">
        <v>63.21</v>
      </c>
      <c r="K736">
        <v>32.03</v>
      </c>
      <c r="L736">
        <v>3.78</v>
      </c>
      <c r="M736" s="183">
        <f t="shared" si="22"/>
        <v>0.315</v>
      </c>
      <c r="O736">
        <v>11658</v>
      </c>
      <c r="P736" s="5">
        <v>46261</v>
      </c>
      <c r="Q736">
        <v>184</v>
      </c>
      <c r="R736" t="s">
        <v>57</v>
      </c>
      <c r="S736">
        <v>0</v>
      </c>
      <c r="T736">
        <v>6.5717496000000004</v>
      </c>
      <c r="U736" s="183">
        <f t="shared" si="23"/>
        <v>-6.5717496000000004</v>
      </c>
      <c r="V736" s="6" t="str">
        <f>VLOOKUP(R736,'In-NonTI'!B:C,2,FALSE)</f>
        <v>NSW1</v>
      </c>
      <c r="W736" s="177">
        <f>IF(U736=0,0,U736-(VLOOKUP(R736,'In-NonTI'!$J$4:$K$7,2,FALSE)*M736))</f>
        <v>-6.7134996000000005</v>
      </c>
      <c r="X736" s="178">
        <f>IF(U736=0,0,-U736-((1-VLOOKUP(R736,'In-NonTI'!$J$4:$K$7,2,FALSE))*M736))</f>
        <v>6.3984996000000001</v>
      </c>
      <c r="Y736" s="6" t="str">
        <f>VLOOKUP(R736,'In-NonTI'!$B$4:$F$7,5,FALSE)</f>
        <v>NSW1-SA1</v>
      </c>
      <c r="Z736" s="6" t="str">
        <f>IF(SUMIFS(U:U,Q:Q,Q736,Y:Y,Y736)&lt;=0,VLOOKUP(R736,'In-NonTI'!$B$4:$H$7,6,FALSE),VLOOKUP(R736,'In-NonTI'!$B$4:$H$7,7,FALSE))</f>
        <v>NSW-SA</v>
      </c>
    </row>
    <row r="737" spans="2:26">
      <c r="B737" s="1">
        <v>46261.850694444445</v>
      </c>
      <c r="C737">
        <v>245</v>
      </c>
      <c r="D737" t="s">
        <v>52</v>
      </c>
      <c r="E737">
        <v>106.63</v>
      </c>
      <c r="G737" s="1">
        <v>46261.638888888891</v>
      </c>
      <c r="H737">
        <v>184</v>
      </c>
      <c r="I737" t="s">
        <v>60</v>
      </c>
      <c r="J737">
        <v>-81.96</v>
      </c>
      <c r="K737">
        <v>-429.83</v>
      </c>
      <c r="L737">
        <v>23.33</v>
      </c>
      <c r="M737" s="183">
        <f t="shared" si="22"/>
        <v>1.9441666666666666</v>
      </c>
      <c r="O737">
        <v>11658</v>
      </c>
      <c r="P737" s="5">
        <v>46261</v>
      </c>
      <c r="Q737">
        <v>184</v>
      </c>
      <c r="R737" t="s">
        <v>60</v>
      </c>
      <c r="S737">
        <v>41.765965999999999</v>
      </c>
      <c r="T737">
        <v>15.0793023</v>
      </c>
      <c r="U737" s="183">
        <f t="shared" si="23"/>
        <v>26.686663699999997</v>
      </c>
      <c r="V737" s="6" t="str">
        <f>VLOOKUP(R737,'In-NonTI'!B:C,2,FALSE)</f>
        <v>VIC1</v>
      </c>
      <c r="W737" s="177">
        <f>IF(U737=0,0,U737-(VLOOKUP(R737,'In-NonTI'!$J$4:$K$7,2,FALSE)*M737))</f>
        <v>25.520163699999998</v>
      </c>
      <c r="X737" s="178">
        <f>IF(U737=0,0,-U737-((1-VLOOKUP(R737,'In-NonTI'!$J$4:$K$7,2,FALSE))*M737))</f>
        <v>-27.464330366666665</v>
      </c>
      <c r="Y737" s="6" t="str">
        <f>VLOOKUP(R737,'In-NonTI'!$B$4:$F$7,5,FALSE)</f>
        <v>VIC1-NSW1</v>
      </c>
      <c r="Z737" s="6" t="str">
        <f>IF(SUMIFS(U:U,Q:Q,Q737,Y:Y,Y737)&lt;=0,VLOOKUP(R737,'In-NonTI'!$B$4:$H$7,6,FALSE),VLOOKUP(R737,'In-NonTI'!$B$4:$H$7,7,FALSE))</f>
        <v>NSW-VIC</v>
      </c>
    </row>
    <row r="738" spans="2:26">
      <c r="B738" s="1">
        <v>46261.850694444445</v>
      </c>
      <c r="C738">
        <v>245</v>
      </c>
      <c r="D738" t="s">
        <v>51</v>
      </c>
      <c r="E738">
        <v>105</v>
      </c>
      <c r="G738" s="1">
        <v>46261.638888888891</v>
      </c>
      <c r="H738">
        <v>184</v>
      </c>
      <c r="I738" t="s">
        <v>54</v>
      </c>
      <c r="J738">
        <v>-212.16</v>
      </c>
      <c r="K738">
        <v>330</v>
      </c>
      <c r="L738">
        <v>31.09</v>
      </c>
      <c r="M738" s="183">
        <f t="shared" si="22"/>
        <v>2.5908333333333333</v>
      </c>
      <c r="O738">
        <v>11658</v>
      </c>
      <c r="P738" s="5">
        <v>46261</v>
      </c>
      <c r="Q738">
        <v>184</v>
      </c>
      <c r="R738" t="s">
        <v>54</v>
      </c>
      <c r="S738">
        <v>1.8937408</v>
      </c>
      <c r="T738">
        <v>20.074657299999998</v>
      </c>
      <c r="U738" s="183">
        <f t="shared" si="23"/>
        <v>-18.180916499999999</v>
      </c>
      <c r="V738" s="6" t="str">
        <f>VLOOKUP(R738,'In-NonTI'!B:C,2,FALSE)</f>
        <v>VIC1</v>
      </c>
      <c r="W738" s="177">
        <f>IF(U738=0,0,U738-(VLOOKUP(R738,'In-NonTI'!$J$4:$K$7,2,FALSE)*M738))</f>
        <v>-19.398608166666666</v>
      </c>
      <c r="X738" s="178">
        <f>IF(U738=0,0,-U738-((1-VLOOKUP(R738,'In-NonTI'!$J$4:$K$7,2,FALSE))*M738))</f>
        <v>16.807774833333333</v>
      </c>
      <c r="Y738" s="6" t="str">
        <f>VLOOKUP(R738,'In-NonTI'!$B$4:$F$7,5,FALSE)</f>
        <v>V-SA</v>
      </c>
      <c r="Z738" s="6" t="str">
        <f>IF(SUMIFS(U:U,Q:Q,Q738,Y:Y,Y738)&lt;=0,VLOOKUP(R738,'In-NonTI'!$B$4:$H$7,6,FALSE),VLOOKUP(R738,'In-NonTI'!$B$4:$H$7,7,FALSE))</f>
        <v>VIC-SA</v>
      </c>
    </row>
    <row r="739" spans="2:26">
      <c r="B739" s="1">
        <v>46261.854166666664</v>
      </c>
      <c r="C739">
        <v>246</v>
      </c>
      <c r="D739" t="s">
        <v>58</v>
      </c>
      <c r="E739">
        <v>500</v>
      </c>
      <c r="G739" s="1">
        <v>46261.638888888891</v>
      </c>
      <c r="H739">
        <v>184</v>
      </c>
      <c r="I739" t="s">
        <v>50</v>
      </c>
      <c r="J739">
        <v>0</v>
      </c>
      <c r="K739">
        <v>80</v>
      </c>
      <c r="L739">
        <v>7.61</v>
      </c>
      <c r="M739" s="183">
        <f t="shared" si="22"/>
        <v>0.63416666666666666</v>
      </c>
      <c r="O739">
        <v>11658</v>
      </c>
      <c r="P739" s="5">
        <v>46261</v>
      </c>
      <c r="Q739">
        <v>184</v>
      </c>
      <c r="R739" t="s">
        <v>50</v>
      </c>
      <c r="S739">
        <v>9.9548800000000007E-2</v>
      </c>
      <c r="T739">
        <v>0</v>
      </c>
      <c r="U739" s="183">
        <f t="shared" si="23"/>
        <v>9.9548800000000007E-2</v>
      </c>
      <c r="V739" s="6" t="str">
        <f>VLOOKUP(R739,'In-NonTI'!B:C,2,FALSE)</f>
        <v>VIC1</v>
      </c>
      <c r="W739" s="177">
        <f>IF(U739=0,0,U739-(VLOOKUP(R739,'In-NonTI'!$J$4:$K$7,2,FALSE)*M739))</f>
        <v>-0.4648595333333333</v>
      </c>
      <c r="X739" s="178">
        <f>IF(U739=0,0,-U739-((1-VLOOKUP(R739,'In-NonTI'!$J$4:$K$7,2,FALSE))*M739))</f>
        <v>-0.16930713333333333</v>
      </c>
      <c r="Y739" s="6" t="str">
        <f>VLOOKUP(R739,'In-NonTI'!$B$4:$F$7,5,FALSE)</f>
        <v>V-SA</v>
      </c>
      <c r="Z739" s="6" t="str">
        <f>IF(SUMIFS(U:U,Q:Q,Q739,Y:Y,Y739)&lt;=0,VLOOKUP(R739,'In-NonTI'!$B$4:$H$7,6,FALSE),VLOOKUP(R739,'In-NonTI'!$B$4:$H$7,7,FALSE))</f>
        <v>VIC-SA</v>
      </c>
    </row>
    <row r="740" spans="2:26">
      <c r="B740" s="1">
        <v>46261.854166666664</v>
      </c>
      <c r="C740">
        <v>246</v>
      </c>
      <c r="D740" t="s">
        <v>52</v>
      </c>
      <c r="E740">
        <v>76.75</v>
      </c>
      <c r="G740" s="1">
        <v>46261.642361111109</v>
      </c>
      <c r="H740">
        <v>185</v>
      </c>
      <c r="I740" t="s">
        <v>57</v>
      </c>
      <c r="J740">
        <v>85.14</v>
      </c>
      <c r="K740">
        <v>25.96</v>
      </c>
      <c r="L740">
        <v>3.1</v>
      </c>
      <c r="M740" s="183">
        <f t="shared" si="22"/>
        <v>0.25833333333333336</v>
      </c>
      <c r="O740">
        <v>11658</v>
      </c>
      <c r="P740" s="5">
        <v>46261</v>
      </c>
      <c r="Q740">
        <v>185</v>
      </c>
      <c r="R740" t="s">
        <v>57</v>
      </c>
      <c r="S740">
        <v>0</v>
      </c>
      <c r="T740">
        <v>7.7321622000000003</v>
      </c>
      <c r="U740" s="183">
        <f t="shared" si="23"/>
        <v>-7.7321622000000003</v>
      </c>
      <c r="V740" s="6" t="str">
        <f>VLOOKUP(R740,'In-NonTI'!B:C,2,FALSE)</f>
        <v>NSW1</v>
      </c>
      <c r="W740" s="177">
        <f>IF(U740=0,0,U740-(VLOOKUP(R740,'In-NonTI'!$J$4:$K$7,2,FALSE)*M740))</f>
        <v>-7.8484122000000003</v>
      </c>
      <c r="X740" s="178">
        <f>IF(U740=0,0,-U740-((1-VLOOKUP(R740,'In-NonTI'!$J$4:$K$7,2,FALSE))*M740))</f>
        <v>7.5900788666666665</v>
      </c>
      <c r="Y740" s="6" t="str">
        <f>VLOOKUP(R740,'In-NonTI'!$B$4:$F$7,5,FALSE)</f>
        <v>NSW1-SA1</v>
      </c>
      <c r="Z740" s="6" t="str">
        <f>IF(SUMIFS(U:U,Q:Q,Q740,Y:Y,Y740)&lt;=0,VLOOKUP(R740,'In-NonTI'!$B$4:$H$7,6,FALSE),VLOOKUP(R740,'In-NonTI'!$B$4:$H$7,7,FALSE))</f>
        <v>NSW-SA</v>
      </c>
    </row>
    <row r="741" spans="2:26">
      <c r="B741" s="1">
        <v>46261.854166666664</v>
      </c>
      <c r="C741">
        <v>246</v>
      </c>
      <c r="D741" t="s">
        <v>51</v>
      </c>
      <c r="E741">
        <v>76.45</v>
      </c>
      <c r="G741" s="1">
        <v>46261.642361111109</v>
      </c>
      <c r="H741">
        <v>185</v>
      </c>
      <c r="I741" t="s">
        <v>60</v>
      </c>
      <c r="J741">
        <v>-35.51</v>
      </c>
      <c r="K741">
        <v>-440.3</v>
      </c>
      <c r="L741">
        <v>24.63</v>
      </c>
      <c r="M741" s="183">
        <f t="shared" si="22"/>
        <v>2.0524999999999998</v>
      </c>
      <c r="O741">
        <v>11658</v>
      </c>
      <c r="P741" s="5">
        <v>46261</v>
      </c>
      <c r="Q741">
        <v>185</v>
      </c>
      <c r="R741" t="s">
        <v>60</v>
      </c>
      <c r="S741">
        <v>42.713498700000002</v>
      </c>
      <c r="T741">
        <v>15.072605599999999</v>
      </c>
      <c r="U741" s="183">
        <f t="shared" si="23"/>
        <v>27.640893100000003</v>
      </c>
      <c r="V741" s="6" t="str">
        <f>VLOOKUP(R741,'In-NonTI'!B:C,2,FALSE)</f>
        <v>VIC1</v>
      </c>
      <c r="W741" s="177">
        <f>IF(U741=0,0,U741-(VLOOKUP(R741,'In-NonTI'!$J$4:$K$7,2,FALSE)*M741))</f>
        <v>26.409393100000003</v>
      </c>
      <c r="X741" s="178">
        <f>IF(U741=0,0,-U741-((1-VLOOKUP(R741,'In-NonTI'!$J$4:$K$7,2,FALSE))*M741))</f>
        <v>-28.461893100000005</v>
      </c>
      <c r="Y741" s="6" t="str">
        <f>VLOOKUP(R741,'In-NonTI'!$B$4:$F$7,5,FALSE)</f>
        <v>VIC1-NSW1</v>
      </c>
      <c r="Z741" s="6" t="str">
        <f>IF(SUMIFS(U:U,Q:Q,Q741,Y:Y,Y741)&lt;=0,VLOOKUP(R741,'In-NonTI'!$B$4:$H$7,6,FALSE),VLOOKUP(R741,'In-NonTI'!$B$4:$H$7,7,FALSE))</f>
        <v>NSW-VIC</v>
      </c>
    </row>
    <row r="742" spans="2:26">
      <c r="B742" s="1">
        <v>46261.857638888891</v>
      </c>
      <c r="C742">
        <v>247</v>
      </c>
      <c r="D742" t="s">
        <v>58</v>
      </c>
      <c r="E742">
        <v>500</v>
      </c>
      <c r="G742" s="1">
        <v>46261.642361111109</v>
      </c>
      <c r="H742">
        <v>185</v>
      </c>
      <c r="I742" t="s">
        <v>54</v>
      </c>
      <c r="J742">
        <v>-208.81</v>
      </c>
      <c r="K742">
        <v>203.8</v>
      </c>
      <c r="L742">
        <v>15.7</v>
      </c>
      <c r="M742" s="183">
        <f t="shared" si="22"/>
        <v>1.3083333333333333</v>
      </c>
      <c r="O742">
        <v>11658</v>
      </c>
      <c r="P742" s="5">
        <v>46261</v>
      </c>
      <c r="Q742">
        <v>185</v>
      </c>
      <c r="R742" t="s">
        <v>54</v>
      </c>
      <c r="S742">
        <v>0.31889430000000002</v>
      </c>
      <c r="T742">
        <v>27.430669999999999</v>
      </c>
      <c r="U742" s="183">
        <f t="shared" si="23"/>
        <v>-27.111775699999999</v>
      </c>
      <c r="V742" s="6" t="str">
        <f>VLOOKUP(R742,'In-NonTI'!B:C,2,FALSE)</f>
        <v>VIC1</v>
      </c>
      <c r="W742" s="177">
        <f>IF(U742=0,0,U742-(VLOOKUP(R742,'In-NonTI'!$J$4:$K$7,2,FALSE)*M742))</f>
        <v>-27.726692366666665</v>
      </c>
      <c r="X742" s="178">
        <f>IF(U742=0,0,-U742-((1-VLOOKUP(R742,'In-NonTI'!$J$4:$K$7,2,FALSE))*M742))</f>
        <v>26.418359033333331</v>
      </c>
      <c r="Y742" s="6" t="str">
        <f>VLOOKUP(R742,'In-NonTI'!$B$4:$F$7,5,FALSE)</f>
        <v>V-SA</v>
      </c>
      <c r="Z742" s="6" t="str">
        <f>IF(SUMIFS(U:U,Q:Q,Q742,Y:Y,Y742)&lt;=0,VLOOKUP(R742,'In-NonTI'!$B$4:$H$7,6,FALSE),VLOOKUP(R742,'In-NonTI'!$B$4:$H$7,7,FALSE))</f>
        <v>VIC-SA</v>
      </c>
    </row>
    <row r="743" spans="2:26">
      <c r="B743" s="1">
        <v>46261.857638888891</v>
      </c>
      <c r="C743">
        <v>247</v>
      </c>
      <c r="D743" t="s">
        <v>52</v>
      </c>
      <c r="E743">
        <v>138.04</v>
      </c>
      <c r="G743" s="1">
        <v>46261.642361111109</v>
      </c>
      <c r="H743">
        <v>185</v>
      </c>
      <c r="I743" t="s">
        <v>50</v>
      </c>
      <c r="J743">
        <v>0</v>
      </c>
      <c r="K743">
        <v>80</v>
      </c>
      <c r="L743">
        <v>7.61</v>
      </c>
      <c r="M743" s="183">
        <f t="shared" si="22"/>
        <v>0.63416666666666666</v>
      </c>
      <c r="O743">
        <v>11658</v>
      </c>
      <c r="P743" s="5">
        <v>46261</v>
      </c>
      <c r="Q743">
        <v>185</v>
      </c>
      <c r="R743" t="s">
        <v>50</v>
      </c>
      <c r="S743">
        <v>0.1591841</v>
      </c>
      <c r="T743">
        <v>0</v>
      </c>
      <c r="U743" s="183">
        <f t="shared" si="23"/>
        <v>0.1591841</v>
      </c>
      <c r="V743" s="6" t="str">
        <f>VLOOKUP(R743,'In-NonTI'!B:C,2,FALSE)</f>
        <v>VIC1</v>
      </c>
      <c r="W743" s="177">
        <f>IF(U743=0,0,U743-(VLOOKUP(R743,'In-NonTI'!$J$4:$K$7,2,FALSE)*M743))</f>
        <v>-0.40522423333333329</v>
      </c>
      <c r="X743" s="178">
        <f>IF(U743=0,0,-U743-((1-VLOOKUP(R743,'In-NonTI'!$J$4:$K$7,2,FALSE))*M743))</f>
        <v>-0.22894243333333331</v>
      </c>
      <c r="Y743" s="6" t="str">
        <f>VLOOKUP(R743,'In-NonTI'!$B$4:$F$7,5,FALSE)</f>
        <v>V-SA</v>
      </c>
      <c r="Z743" s="6" t="str">
        <f>IF(SUMIFS(U:U,Q:Q,Q743,Y:Y,Y743)&lt;=0,VLOOKUP(R743,'In-NonTI'!$B$4:$H$7,6,FALSE),VLOOKUP(R743,'In-NonTI'!$B$4:$H$7,7,FALSE))</f>
        <v>VIC-SA</v>
      </c>
    </row>
    <row r="744" spans="2:26">
      <c r="B744" s="1">
        <v>46261.857638888891</v>
      </c>
      <c r="C744">
        <v>247</v>
      </c>
      <c r="D744" t="s">
        <v>51</v>
      </c>
      <c r="E744">
        <v>76.45</v>
      </c>
      <c r="G744" s="1">
        <v>46261.645833333336</v>
      </c>
      <c r="H744">
        <v>186</v>
      </c>
      <c r="I744" t="s">
        <v>57</v>
      </c>
      <c r="J744">
        <v>89</v>
      </c>
      <c r="K744">
        <v>47.75</v>
      </c>
      <c r="L744">
        <v>5.97</v>
      </c>
      <c r="M744" s="183">
        <f t="shared" si="22"/>
        <v>0.4975</v>
      </c>
      <c r="O744">
        <v>11658</v>
      </c>
      <c r="P744" s="5">
        <v>46261</v>
      </c>
      <c r="Q744">
        <v>186</v>
      </c>
      <c r="R744" t="s">
        <v>57</v>
      </c>
      <c r="S744">
        <v>0</v>
      </c>
      <c r="T744">
        <v>8.4705440000000003</v>
      </c>
      <c r="U744" s="183">
        <f t="shared" si="23"/>
        <v>-8.4705440000000003</v>
      </c>
      <c r="V744" s="6" t="str">
        <f>VLOOKUP(R744,'In-NonTI'!B:C,2,FALSE)</f>
        <v>NSW1</v>
      </c>
      <c r="W744" s="177">
        <f>IF(U744=0,0,U744-(VLOOKUP(R744,'In-NonTI'!$J$4:$K$7,2,FALSE)*M744))</f>
        <v>-8.6944189999999999</v>
      </c>
      <c r="X744" s="178">
        <f>IF(U744=0,0,-U744-((1-VLOOKUP(R744,'In-NonTI'!$J$4:$K$7,2,FALSE))*M744))</f>
        <v>8.1969190000000012</v>
      </c>
      <c r="Y744" s="6" t="str">
        <f>VLOOKUP(R744,'In-NonTI'!$B$4:$F$7,5,FALSE)</f>
        <v>NSW1-SA1</v>
      </c>
      <c r="Z744" s="6" t="str">
        <f>IF(SUMIFS(U:U,Q:Q,Q744,Y:Y,Y744)&lt;=0,VLOOKUP(R744,'In-NonTI'!$B$4:$H$7,6,FALSE),VLOOKUP(R744,'In-NonTI'!$B$4:$H$7,7,FALSE))</f>
        <v>NSW-SA</v>
      </c>
    </row>
    <row r="745" spans="2:26">
      <c r="B745" s="1">
        <v>46261.861111111109</v>
      </c>
      <c r="C745">
        <v>248</v>
      </c>
      <c r="D745" t="s">
        <v>58</v>
      </c>
      <c r="E745">
        <v>500</v>
      </c>
      <c r="G745" s="1">
        <v>46261.645833333336</v>
      </c>
      <c r="H745">
        <v>186</v>
      </c>
      <c r="I745" t="s">
        <v>60</v>
      </c>
      <c r="J745">
        <v>6.5</v>
      </c>
      <c r="K745">
        <v>-443</v>
      </c>
      <c r="L745">
        <v>25.12</v>
      </c>
      <c r="M745" s="183">
        <f t="shared" si="22"/>
        <v>2.0933333333333333</v>
      </c>
      <c r="O745">
        <v>11658</v>
      </c>
      <c r="P745" s="5">
        <v>46261</v>
      </c>
      <c r="Q745">
        <v>186</v>
      </c>
      <c r="R745" t="s">
        <v>60</v>
      </c>
      <c r="S745">
        <v>43.969919300000001</v>
      </c>
      <c r="T745">
        <v>16.8472139</v>
      </c>
      <c r="U745" s="183">
        <f t="shared" si="23"/>
        <v>27.122705400000001</v>
      </c>
      <c r="V745" s="6" t="str">
        <f>VLOOKUP(R745,'In-NonTI'!B:C,2,FALSE)</f>
        <v>VIC1</v>
      </c>
      <c r="W745" s="177">
        <f>IF(U745=0,0,U745-(VLOOKUP(R745,'In-NonTI'!$J$4:$K$7,2,FALSE)*M745))</f>
        <v>25.866705400000001</v>
      </c>
      <c r="X745" s="178">
        <f>IF(U745=0,0,-U745-((1-VLOOKUP(R745,'In-NonTI'!$J$4:$K$7,2,FALSE))*M745))</f>
        <v>-27.960038733333334</v>
      </c>
      <c r="Y745" s="6" t="str">
        <f>VLOOKUP(R745,'In-NonTI'!$B$4:$F$7,5,FALSE)</f>
        <v>VIC1-NSW1</v>
      </c>
      <c r="Z745" s="6" t="str">
        <f>IF(SUMIFS(U:U,Q:Q,Q745,Y:Y,Y745)&lt;=0,VLOOKUP(R745,'In-NonTI'!$B$4:$H$7,6,FALSE),VLOOKUP(R745,'In-NonTI'!$B$4:$H$7,7,FALSE))</f>
        <v>NSW-VIC</v>
      </c>
    </row>
    <row r="746" spans="2:26">
      <c r="B746" s="1">
        <v>46261.861111111109</v>
      </c>
      <c r="C746">
        <v>248</v>
      </c>
      <c r="D746" t="s">
        <v>52</v>
      </c>
      <c r="E746">
        <v>119.86</v>
      </c>
      <c r="G746" s="1">
        <v>46261.645833333336</v>
      </c>
      <c r="H746">
        <v>186</v>
      </c>
      <c r="I746" t="s">
        <v>54</v>
      </c>
      <c r="J746">
        <v>-212.16</v>
      </c>
      <c r="K746">
        <v>177.03</v>
      </c>
      <c r="L746">
        <v>12.91</v>
      </c>
      <c r="M746" s="183">
        <f t="shared" si="22"/>
        <v>1.0758333333333334</v>
      </c>
      <c r="O746">
        <v>11658</v>
      </c>
      <c r="P746" s="5">
        <v>46261</v>
      </c>
      <c r="Q746">
        <v>186</v>
      </c>
      <c r="R746" t="s">
        <v>54</v>
      </c>
      <c r="S746">
        <v>1.0395400000000001E-2</v>
      </c>
      <c r="T746">
        <v>28.4043685</v>
      </c>
      <c r="U746" s="183">
        <f t="shared" si="23"/>
        <v>-28.3939731</v>
      </c>
      <c r="V746" s="6" t="str">
        <f>VLOOKUP(R746,'In-NonTI'!B:C,2,FALSE)</f>
        <v>VIC1</v>
      </c>
      <c r="W746" s="177">
        <f>IF(U746=0,0,U746-(VLOOKUP(R746,'In-NonTI'!$J$4:$K$7,2,FALSE)*M746))</f>
        <v>-28.899614766666666</v>
      </c>
      <c r="X746" s="178">
        <f>IF(U746=0,0,-U746-((1-VLOOKUP(R746,'In-NonTI'!$J$4:$K$7,2,FALSE))*M746))</f>
        <v>27.823781433333334</v>
      </c>
      <c r="Y746" s="6" t="str">
        <f>VLOOKUP(R746,'In-NonTI'!$B$4:$F$7,5,FALSE)</f>
        <v>V-SA</v>
      </c>
      <c r="Z746" s="6" t="str">
        <f>IF(SUMIFS(U:U,Q:Q,Q746,Y:Y,Y746)&lt;=0,VLOOKUP(R746,'In-NonTI'!$B$4:$H$7,6,FALSE),VLOOKUP(R746,'In-NonTI'!$B$4:$H$7,7,FALSE))</f>
        <v>VIC-SA</v>
      </c>
    </row>
    <row r="747" spans="2:26">
      <c r="B747" s="1">
        <v>46261.861111111109</v>
      </c>
      <c r="C747">
        <v>248</v>
      </c>
      <c r="D747" t="s">
        <v>51</v>
      </c>
      <c r="E747">
        <v>105.89</v>
      </c>
      <c r="G747" s="1">
        <v>46261.645833333336</v>
      </c>
      <c r="H747">
        <v>186</v>
      </c>
      <c r="I747" t="s">
        <v>50</v>
      </c>
      <c r="J747">
        <v>0</v>
      </c>
      <c r="K747">
        <v>80</v>
      </c>
      <c r="L747">
        <v>7.61</v>
      </c>
      <c r="M747" s="183">
        <f t="shared" si="22"/>
        <v>0.63416666666666666</v>
      </c>
      <c r="O747">
        <v>11658</v>
      </c>
      <c r="P747" s="5">
        <v>46261</v>
      </c>
      <c r="Q747">
        <v>186</v>
      </c>
      <c r="R747" t="s">
        <v>50</v>
      </c>
      <c r="S747">
        <v>0.10634730000000001</v>
      </c>
      <c r="T747">
        <v>0</v>
      </c>
      <c r="U747" s="183">
        <f t="shared" si="23"/>
        <v>0.10634730000000001</v>
      </c>
      <c r="V747" s="6" t="str">
        <f>VLOOKUP(R747,'In-NonTI'!B:C,2,FALSE)</f>
        <v>VIC1</v>
      </c>
      <c r="W747" s="177">
        <f>IF(U747=0,0,U747-(VLOOKUP(R747,'In-NonTI'!$J$4:$K$7,2,FALSE)*M747))</f>
        <v>-0.45806103333333326</v>
      </c>
      <c r="X747" s="178">
        <f>IF(U747=0,0,-U747-((1-VLOOKUP(R747,'In-NonTI'!$J$4:$K$7,2,FALSE))*M747))</f>
        <v>-0.17610563333333334</v>
      </c>
      <c r="Y747" s="6" t="str">
        <f>VLOOKUP(R747,'In-NonTI'!$B$4:$F$7,5,FALSE)</f>
        <v>V-SA</v>
      </c>
      <c r="Z747" s="6" t="str">
        <f>IF(SUMIFS(U:U,Q:Q,Q747,Y:Y,Y747)&lt;=0,VLOOKUP(R747,'In-NonTI'!$B$4:$H$7,6,FALSE),VLOOKUP(R747,'In-NonTI'!$B$4:$H$7,7,FALSE))</f>
        <v>VIC-SA</v>
      </c>
    </row>
    <row r="748" spans="2:26">
      <c r="B748" s="1">
        <v>46261.864583333336</v>
      </c>
      <c r="C748">
        <v>249</v>
      </c>
      <c r="D748" t="s">
        <v>58</v>
      </c>
      <c r="E748">
        <v>500</v>
      </c>
      <c r="G748" s="1">
        <v>46261.649305555555</v>
      </c>
      <c r="H748">
        <v>187</v>
      </c>
      <c r="I748" t="s">
        <v>57</v>
      </c>
      <c r="J748">
        <v>97.74</v>
      </c>
      <c r="K748">
        <v>91.74</v>
      </c>
      <c r="L748">
        <v>12.4</v>
      </c>
      <c r="M748" s="183">
        <f t="shared" si="22"/>
        <v>1.0333333333333334</v>
      </c>
      <c r="O748">
        <v>11658</v>
      </c>
      <c r="P748" s="5">
        <v>46261</v>
      </c>
      <c r="Q748">
        <v>187</v>
      </c>
      <c r="R748" t="s">
        <v>57</v>
      </c>
      <c r="S748">
        <v>0</v>
      </c>
      <c r="T748">
        <v>8.2901737999999998</v>
      </c>
      <c r="U748" s="183">
        <f t="shared" si="23"/>
        <v>-8.2901737999999998</v>
      </c>
      <c r="V748" s="6" t="str">
        <f>VLOOKUP(R748,'In-NonTI'!B:C,2,FALSE)</f>
        <v>NSW1</v>
      </c>
      <c r="W748" s="177">
        <f>IF(U748=0,0,U748-(VLOOKUP(R748,'In-NonTI'!$J$4:$K$7,2,FALSE)*M748))</f>
        <v>-8.7551737999999997</v>
      </c>
      <c r="X748" s="178">
        <f>IF(U748=0,0,-U748-((1-VLOOKUP(R748,'In-NonTI'!$J$4:$K$7,2,FALSE))*M748))</f>
        <v>7.7218404666666665</v>
      </c>
      <c r="Y748" s="6" t="str">
        <f>VLOOKUP(R748,'In-NonTI'!$B$4:$F$7,5,FALSE)</f>
        <v>NSW1-SA1</v>
      </c>
      <c r="Z748" s="6" t="str">
        <f>IF(SUMIFS(U:U,Q:Q,Q748,Y:Y,Y748)&lt;=0,VLOOKUP(R748,'In-NonTI'!$B$4:$H$7,6,FALSE),VLOOKUP(R748,'In-NonTI'!$B$4:$H$7,7,FALSE))</f>
        <v>NSW-SA</v>
      </c>
    </row>
    <row r="749" spans="2:26">
      <c r="B749" s="1">
        <v>46261.864583333336</v>
      </c>
      <c r="C749">
        <v>249</v>
      </c>
      <c r="D749" t="s">
        <v>52</v>
      </c>
      <c r="E749">
        <v>277.45999999999998</v>
      </c>
      <c r="G749" s="1">
        <v>46261.649305555555</v>
      </c>
      <c r="H749">
        <v>187</v>
      </c>
      <c r="I749" t="s">
        <v>60</v>
      </c>
      <c r="J749">
        <v>-63.42</v>
      </c>
      <c r="K749">
        <v>-423.16</v>
      </c>
      <c r="L749">
        <v>23.53</v>
      </c>
      <c r="M749" s="183">
        <f t="shared" si="22"/>
        <v>1.9608333333333334</v>
      </c>
      <c r="O749">
        <v>11658</v>
      </c>
      <c r="P749" s="5">
        <v>46261</v>
      </c>
      <c r="Q749">
        <v>187</v>
      </c>
      <c r="R749" t="s">
        <v>60</v>
      </c>
      <c r="S749">
        <v>36.8997484</v>
      </c>
      <c r="T749">
        <v>40.1263699</v>
      </c>
      <c r="U749" s="183">
        <f t="shared" si="23"/>
        <v>-3.2266215000000003</v>
      </c>
      <c r="V749" s="6" t="str">
        <f>VLOOKUP(R749,'In-NonTI'!B:C,2,FALSE)</f>
        <v>VIC1</v>
      </c>
      <c r="W749" s="177">
        <f>IF(U749=0,0,U749-(VLOOKUP(R749,'In-NonTI'!$J$4:$K$7,2,FALSE)*M749))</f>
        <v>-4.4031215000000001</v>
      </c>
      <c r="X749" s="178">
        <f>IF(U749=0,0,-U749-((1-VLOOKUP(R749,'In-NonTI'!$J$4:$K$7,2,FALSE))*M749))</f>
        <v>2.4422881666666667</v>
      </c>
      <c r="Y749" s="6" t="str">
        <f>VLOOKUP(R749,'In-NonTI'!$B$4:$F$7,5,FALSE)</f>
        <v>VIC1-NSW1</v>
      </c>
      <c r="Z749" s="6" t="str">
        <f>IF(SUMIFS(U:U,Q:Q,Q749,Y:Y,Y749)&lt;=0,VLOOKUP(R749,'In-NonTI'!$B$4:$H$7,6,FALSE),VLOOKUP(R749,'In-NonTI'!$B$4:$H$7,7,FALSE))</f>
        <v>VIC-NSW</v>
      </c>
    </row>
    <row r="750" spans="2:26">
      <c r="B750" s="1">
        <v>46261.864583333336</v>
      </c>
      <c r="C750">
        <v>249</v>
      </c>
      <c r="D750" t="s">
        <v>51</v>
      </c>
      <c r="E750">
        <v>76.45</v>
      </c>
      <c r="G750" s="1">
        <v>46261.649305555555</v>
      </c>
      <c r="H750">
        <v>187</v>
      </c>
      <c r="I750" t="s">
        <v>54</v>
      </c>
      <c r="J750">
        <v>-189.83</v>
      </c>
      <c r="K750">
        <v>171.35</v>
      </c>
      <c r="L750">
        <v>12.26</v>
      </c>
      <c r="M750" s="183">
        <f t="shared" si="22"/>
        <v>1.0216666666666667</v>
      </c>
      <c r="O750">
        <v>11658</v>
      </c>
      <c r="P750" s="5">
        <v>46261</v>
      </c>
      <c r="Q750">
        <v>187</v>
      </c>
      <c r="R750" t="s">
        <v>54</v>
      </c>
      <c r="S750">
        <v>0.25989889999999999</v>
      </c>
      <c r="T750">
        <v>24.707487400000002</v>
      </c>
      <c r="U750" s="183">
        <f t="shared" si="23"/>
        <v>-24.447588500000002</v>
      </c>
      <c r="V750" s="6" t="str">
        <f>VLOOKUP(R750,'In-NonTI'!B:C,2,FALSE)</f>
        <v>VIC1</v>
      </c>
      <c r="W750" s="177">
        <f>IF(U750=0,0,U750-(VLOOKUP(R750,'In-NonTI'!$J$4:$K$7,2,FALSE)*M750))</f>
        <v>-24.927771833333335</v>
      </c>
      <c r="X750" s="178">
        <f>IF(U750=0,0,-U750-((1-VLOOKUP(R750,'In-NonTI'!$J$4:$K$7,2,FALSE))*M750))</f>
        <v>23.90610516666667</v>
      </c>
      <c r="Y750" s="6" t="str">
        <f>VLOOKUP(R750,'In-NonTI'!$B$4:$F$7,5,FALSE)</f>
        <v>V-SA</v>
      </c>
      <c r="Z750" s="6" t="str">
        <f>IF(SUMIFS(U:U,Q:Q,Q750,Y:Y,Y750)&lt;=0,VLOOKUP(R750,'In-NonTI'!$B$4:$H$7,6,FALSE),VLOOKUP(R750,'In-NonTI'!$B$4:$H$7,7,FALSE))</f>
        <v>VIC-SA</v>
      </c>
    </row>
    <row r="751" spans="2:26">
      <c r="B751" s="1">
        <v>46261.868055555555</v>
      </c>
      <c r="C751">
        <v>250</v>
      </c>
      <c r="D751" t="s">
        <v>58</v>
      </c>
      <c r="E751">
        <v>500</v>
      </c>
      <c r="G751" s="1">
        <v>46261.649305555555</v>
      </c>
      <c r="H751">
        <v>187</v>
      </c>
      <c r="I751" t="s">
        <v>50</v>
      </c>
      <c r="J751">
        <v>0</v>
      </c>
      <c r="K751">
        <v>80</v>
      </c>
      <c r="L751">
        <v>7.61</v>
      </c>
      <c r="M751" s="183">
        <f t="shared" si="22"/>
        <v>0.63416666666666666</v>
      </c>
      <c r="O751">
        <v>11658</v>
      </c>
      <c r="P751" s="5">
        <v>46261</v>
      </c>
      <c r="Q751">
        <v>187</v>
      </c>
      <c r="R751" t="s">
        <v>50</v>
      </c>
      <c r="S751">
        <v>1.03581E-2</v>
      </c>
      <c r="T751">
        <v>5.9929900000000001E-2</v>
      </c>
      <c r="U751" s="183">
        <f t="shared" si="23"/>
        <v>-4.9571799999999999E-2</v>
      </c>
      <c r="V751" s="6" t="str">
        <f>VLOOKUP(R751,'In-NonTI'!B:C,2,FALSE)</f>
        <v>VIC1</v>
      </c>
      <c r="W751" s="177">
        <f>IF(U751=0,0,U751-(VLOOKUP(R751,'In-NonTI'!$J$4:$K$7,2,FALSE)*M751))</f>
        <v>-0.61398013333333323</v>
      </c>
      <c r="X751" s="178">
        <f>IF(U751=0,0,-U751-((1-VLOOKUP(R751,'In-NonTI'!$J$4:$K$7,2,FALSE))*M751))</f>
        <v>-2.0186533333333326E-2</v>
      </c>
      <c r="Y751" s="6" t="str">
        <f>VLOOKUP(R751,'In-NonTI'!$B$4:$F$7,5,FALSE)</f>
        <v>V-SA</v>
      </c>
      <c r="Z751" s="6" t="str">
        <f>IF(SUMIFS(U:U,Q:Q,Q751,Y:Y,Y751)&lt;=0,VLOOKUP(R751,'In-NonTI'!$B$4:$H$7,6,FALSE),VLOOKUP(R751,'In-NonTI'!$B$4:$H$7,7,FALSE))</f>
        <v>VIC-SA</v>
      </c>
    </row>
    <row r="752" spans="2:26">
      <c r="B752" s="1">
        <v>46261.868055555555</v>
      </c>
      <c r="C752">
        <v>250</v>
      </c>
      <c r="D752" t="s">
        <v>52</v>
      </c>
      <c r="E752">
        <v>70.010000000000005</v>
      </c>
      <c r="G752" s="1">
        <v>46261.652777777781</v>
      </c>
      <c r="H752">
        <v>188</v>
      </c>
      <c r="I752" t="s">
        <v>57</v>
      </c>
      <c r="J752">
        <v>105.73</v>
      </c>
      <c r="K752">
        <v>72.08</v>
      </c>
      <c r="L752">
        <v>9.6300000000000008</v>
      </c>
      <c r="M752" s="183">
        <f t="shared" si="22"/>
        <v>0.8025000000000001</v>
      </c>
      <c r="O752">
        <v>11658</v>
      </c>
      <c r="P752" s="5">
        <v>46261</v>
      </c>
      <c r="Q752">
        <v>188</v>
      </c>
      <c r="R752" t="s">
        <v>57</v>
      </c>
      <c r="S752">
        <v>0</v>
      </c>
      <c r="T752">
        <v>8.7694901999999999</v>
      </c>
      <c r="U752" s="183">
        <f t="shared" si="23"/>
        <v>-8.7694901999999999</v>
      </c>
      <c r="V752" s="6" t="str">
        <f>VLOOKUP(R752,'In-NonTI'!B:C,2,FALSE)</f>
        <v>NSW1</v>
      </c>
      <c r="W752" s="177">
        <f>IF(U752=0,0,U752-(VLOOKUP(R752,'In-NonTI'!$J$4:$K$7,2,FALSE)*M752))</f>
        <v>-9.1306151999999994</v>
      </c>
      <c r="X752" s="178">
        <f>IF(U752=0,0,-U752-((1-VLOOKUP(R752,'In-NonTI'!$J$4:$K$7,2,FALSE))*M752))</f>
        <v>8.3281151999999992</v>
      </c>
      <c r="Y752" s="6" t="str">
        <f>VLOOKUP(R752,'In-NonTI'!$B$4:$F$7,5,FALSE)</f>
        <v>NSW1-SA1</v>
      </c>
      <c r="Z752" s="6" t="str">
        <f>IF(SUMIFS(U:U,Q:Q,Q752,Y:Y,Y752)&lt;=0,VLOOKUP(R752,'In-NonTI'!$B$4:$H$7,6,FALSE),VLOOKUP(R752,'In-NonTI'!$B$4:$H$7,7,FALSE))</f>
        <v>NSW-SA</v>
      </c>
    </row>
    <row r="753" spans="2:26">
      <c r="B753" s="1">
        <v>46261.868055555555</v>
      </c>
      <c r="C753">
        <v>250</v>
      </c>
      <c r="D753" t="s">
        <v>51</v>
      </c>
      <c r="E753">
        <v>70.819999999999993</v>
      </c>
      <c r="G753" s="1">
        <v>46261.652777777781</v>
      </c>
      <c r="H753">
        <v>188</v>
      </c>
      <c r="I753" t="s">
        <v>60</v>
      </c>
      <c r="J753">
        <v>124.36</v>
      </c>
      <c r="K753">
        <v>-389</v>
      </c>
      <c r="L753">
        <v>20.94</v>
      </c>
      <c r="M753" s="183">
        <f t="shared" si="22"/>
        <v>1.7450000000000001</v>
      </c>
      <c r="O753">
        <v>11658</v>
      </c>
      <c r="P753" s="5">
        <v>46261</v>
      </c>
      <c r="Q753">
        <v>188</v>
      </c>
      <c r="R753" t="s">
        <v>60</v>
      </c>
      <c r="S753">
        <v>41.835795599999997</v>
      </c>
      <c r="T753">
        <v>42.444009299999998</v>
      </c>
      <c r="U753" s="183">
        <f t="shared" si="23"/>
        <v>-0.6082137000000003</v>
      </c>
      <c r="V753" s="6" t="str">
        <f>VLOOKUP(R753,'In-NonTI'!B:C,2,FALSE)</f>
        <v>VIC1</v>
      </c>
      <c r="W753" s="177">
        <f>IF(U753=0,0,U753-(VLOOKUP(R753,'In-NonTI'!$J$4:$K$7,2,FALSE)*M753))</f>
        <v>-1.6552137000000002</v>
      </c>
      <c r="X753" s="178">
        <f>IF(U753=0,0,-U753-((1-VLOOKUP(R753,'In-NonTI'!$J$4:$K$7,2,FALSE))*M753))</f>
        <v>-8.9786299999999764E-2</v>
      </c>
      <c r="Y753" s="6" t="str">
        <f>VLOOKUP(R753,'In-NonTI'!$B$4:$F$7,5,FALSE)</f>
        <v>VIC1-NSW1</v>
      </c>
      <c r="Z753" s="6" t="str">
        <f>IF(SUMIFS(U:U,Q:Q,Q753,Y:Y,Y753)&lt;=0,VLOOKUP(R753,'In-NonTI'!$B$4:$H$7,6,FALSE),VLOOKUP(R753,'In-NonTI'!$B$4:$H$7,7,FALSE))</f>
        <v>VIC-NSW</v>
      </c>
    </row>
    <row r="754" spans="2:26">
      <c r="B754" s="1">
        <v>46261.871527777781</v>
      </c>
      <c r="C754">
        <v>251</v>
      </c>
      <c r="D754" t="s">
        <v>58</v>
      </c>
      <c r="E754">
        <v>500</v>
      </c>
      <c r="G754" s="1">
        <v>46261.652777777781</v>
      </c>
      <c r="H754">
        <v>188</v>
      </c>
      <c r="I754" t="s">
        <v>54</v>
      </c>
      <c r="J754">
        <v>-177.55</v>
      </c>
      <c r="K754">
        <v>248.85</v>
      </c>
      <c r="L754">
        <v>20.010000000000002</v>
      </c>
      <c r="M754" s="183">
        <f t="shared" si="22"/>
        <v>1.6675000000000002</v>
      </c>
      <c r="O754">
        <v>11658</v>
      </c>
      <c r="P754" s="5">
        <v>46261</v>
      </c>
      <c r="Q754">
        <v>188</v>
      </c>
      <c r="R754" t="s">
        <v>54</v>
      </c>
      <c r="S754">
        <v>0</v>
      </c>
      <c r="T754">
        <v>28.2222954</v>
      </c>
      <c r="U754" s="183">
        <f t="shared" si="23"/>
        <v>-28.2222954</v>
      </c>
      <c r="V754" s="6" t="str">
        <f>VLOOKUP(R754,'In-NonTI'!B:C,2,FALSE)</f>
        <v>VIC1</v>
      </c>
      <c r="W754" s="177">
        <f>IF(U754=0,0,U754-(VLOOKUP(R754,'In-NonTI'!$J$4:$K$7,2,FALSE)*M754))</f>
        <v>-29.006020400000001</v>
      </c>
      <c r="X754" s="178">
        <f>IF(U754=0,0,-U754-((1-VLOOKUP(R754,'In-NonTI'!$J$4:$K$7,2,FALSE))*M754))</f>
        <v>27.3385204</v>
      </c>
      <c r="Y754" s="6" t="str">
        <f>VLOOKUP(R754,'In-NonTI'!$B$4:$F$7,5,FALSE)</f>
        <v>V-SA</v>
      </c>
      <c r="Z754" s="6" t="str">
        <f>IF(SUMIFS(U:U,Q:Q,Q754,Y:Y,Y754)&lt;=0,VLOOKUP(R754,'In-NonTI'!$B$4:$H$7,6,FALSE),VLOOKUP(R754,'In-NonTI'!$B$4:$H$7,7,FALSE))</f>
        <v>VIC-SA</v>
      </c>
    </row>
    <row r="755" spans="2:26">
      <c r="B755" s="1">
        <v>46261.871527777781</v>
      </c>
      <c r="C755">
        <v>251</v>
      </c>
      <c r="D755" t="s">
        <v>52</v>
      </c>
      <c r="E755">
        <v>70.010000000000005</v>
      </c>
      <c r="G755" s="1">
        <v>46261.652777777781</v>
      </c>
      <c r="H755">
        <v>188</v>
      </c>
      <c r="I755" t="s">
        <v>50</v>
      </c>
      <c r="J755">
        <v>0</v>
      </c>
      <c r="K755">
        <v>80</v>
      </c>
      <c r="L755">
        <v>7.61</v>
      </c>
      <c r="M755" s="183">
        <f t="shared" si="22"/>
        <v>0.63416666666666666</v>
      </c>
      <c r="O755">
        <v>11658</v>
      </c>
      <c r="P755" s="5">
        <v>46261</v>
      </c>
      <c r="Q755">
        <v>188</v>
      </c>
      <c r="R755" t="s">
        <v>50</v>
      </c>
      <c r="S755">
        <v>7.1373800000000001E-2</v>
      </c>
      <c r="T755">
        <v>8.8757000000000003E-3</v>
      </c>
      <c r="U755" s="183">
        <f t="shared" si="23"/>
        <v>6.2498100000000001E-2</v>
      </c>
      <c r="V755" s="6" t="str">
        <f>VLOOKUP(R755,'In-NonTI'!B:C,2,FALSE)</f>
        <v>VIC1</v>
      </c>
      <c r="W755" s="177">
        <f>IF(U755=0,0,U755-(VLOOKUP(R755,'In-NonTI'!$J$4:$K$7,2,FALSE)*M755))</f>
        <v>-0.50191023333333329</v>
      </c>
      <c r="X755" s="178">
        <f>IF(U755=0,0,-U755-((1-VLOOKUP(R755,'In-NonTI'!$J$4:$K$7,2,FALSE))*M755))</f>
        <v>-0.13225643333333331</v>
      </c>
      <c r="Y755" s="6" t="str">
        <f>VLOOKUP(R755,'In-NonTI'!$B$4:$F$7,5,FALSE)</f>
        <v>V-SA</v>
      </c>
      <c r="Z755" s="6" t="str">
        <f>IF(SUMIFS(U:U,Q:Q,Q755,Y:Y,Y755)&lt;=0,VLOOKUP(R755,'In-NonTI'!$B$4:$H$7,6,FALSE),VLOOKUP(R755,'In-NonTI'!$B$4:$H$7,7,FALSE))</f>
        <v>VIC-SA</v>
      </c>
    </row>
    <row r="756" spans="2:26">
      <c r="B756" s="1">
        <v>46261.871527777781</v>
      </c>
      <c r="C756">
        <v>251</v>
      </c>
      <c r="D756" t="s">
        <v>51</v>
      </c>
      <c r="E756">
        <v>76.45</v>
      </c>
      <c r="G756" s="1">
        <v>46261.65625</v>
      </c>
      <c r="H756">
        <v>189</v>
      </c>
      <c r="I756" t="s">
        <v>57</v>
      </c>
      <c r="J756">
        <v>98.53</v>
      </c>
      <c r="K756">
        <v>76.88</v>
      </c>
      <c r="L756">
        <v>10.36</v>
      </c>
      <c r="M756" s="183">
        <f t="shared" si="22"/>
        <v>0.86333333333333329</v>
      </c>
      <c r="O756">
        <v>11658</v>
      </c>
      <c r="P756" s="5">
        <v>46261</v>
      </c>
      <c r="Q756">
        <v>189</v>
      </c>
      <c r="R756" t="s">
        <v>57</v>
      </c>
      <c r="S756">
        <v>0</v>
      </c>
      <c r="T756">
        <v>8.8004034000000004</v>
      </c>
      <c r="U756" s="183">
        <f t="shared" si="23"/>
        <v>-8.8004034000000004</v>
      </c>
      <c r="V756" s="6" t="str">
        <f>VLOOKUP(R756,'In-NonTI'!B:C,2,FALSE)</f>
        <v>NSW1</v>
      </c>
      <c r="W756" s="177">
        <f>IF(U756=0,0,U756-(VLOOKUP(R756,'In-NonTI'!$J$4:$K$7,2,FALSE)*M756))</f>
        <v>-9.1889034000000009</v>
      </c>
      <c r="X756" s="178">
        <f>IF(U756=0,0,-U756-((1-VLOOKUP(R756,'In-NonTI'!$J$4:$K$7,2,FALSE))*M756))</f>
        <v>8.3255700666666677</v>
      </c>
      <c r="Y756" s="6" t="str">
        <f>VLOOKUP(R756,'In-NonTI'!$B$4:$F$7,5,FALSE)</f>
        <v>NSW1-SA1</v>
      </c>
      <c r="Z756" s="6" t="str">
        <f>IF(SUMIFS(U:U,Q:Q,Q756,Y:Y,Y756)&lt;=0,VLOOKUP(R756,'In-NonTI'!$B$4:$H$7,6,FALSE),VLOOKUP(R756,'In-NonTI'!$B$4:$H$7,7,FALSE))</f>
        <v>NSW-SA</v>
      </c>
    </row>
    <row r="757" spans="2:26">
      <c r="B757" s="1">
        <v>46261.875</v>
      </c>
      <c r="C757">
        <v>252</v>
      </c>
      <c r="D757" t="s">
        <v>58</v>
      </c>
      <c r="E757">
        <v>500</v>
      </c>
      <c r="G757" s="1">
        <v>46261.65625</v>
      </c>
      <c r="H757">
        <v>189</v>
      </c>
      <c r="I757" t="s">
        <v>60</v>
      </c>
      <c r="J757">
        <v>6.38</v>
      </c>
      <c r="K757">
        <v>-377.13</v>
      </c>
      <c r="L757">
        <v>19.96</v>
      </c>
      <c r="M757" s="183">
        <f t="shared" si="22"/>
        <v>1.6633333333333333</v>
      </c>
      <c r="O757">
        <v>11658</v>
      </c>
      <c r="P757" s="5">
        <v>46261</v>
      </c>
      <c r="Q757">
        <v>189</v>
      </c>
      <c r="R757" t="s">
        <v>60</v>
      </c>
      <c r="S757">
        <v>43.080287200000001</v>
      </c>
      <c r="T757">
        <v>40.949835100000001</v>
      </c>
      <c r="U757" s="183">
        <f t="shared" si="23"/>
        <v>2.1304520999999994</v>
      </c>
      <c r="V757" s="6" t="str">
        <f>VLOOKUP(R757,'In-NonTI'!B:C,2,FALSE)</f>
        <v>VIC1</v>
      </c>
      <c r="W757" s="177">
        <f>IF(U757=0,0,U757-(VLOOKUP(R757,'In-NonTI'!$J$4:$K$7,2,FALSE)*M757))</f>
        <v>1.1324520999999994</v>
      </c>
      <c r="X757" s="178">
        <f>IF(U757=0,0,-U757-((1-VLOOKUP(R757,'In-NonTI'!$J$4:$K$7,2,FALSE))*M757))</f>
        <v>-2.7957854333333327</v>
      </c>
      <c r="Y757" s="6" t="str">
        <f>VLOOKUP(R757,'In-NonTI'!$B$4:$F$7,5,FALSE)</f>
        <v>VIC1-NSW1</v>
      </c>
      <c r="Z757" s="6" t="str">
        <f>IF(SUMIFS(U:U,Q:Q,Q757,Y:Y,Y757)&lt;=0,VLOOKUP(R757,'In-NonTI'!$B$4:$H$7,6,FALSE),VLOOKUP(R757,'In-NonTI'!$B$4:$H$7,7,FALSE))</f>
        <v>NSW-VIC</v>
      </c>
    </row>
    <row r="758" spans="2:26">
      <c r="B758" s="1">
        <v>46261.875</v>
      </c>
      <c r="C758">
        <v>252</v>
      </c>
      <c r="D758" t="s">
        <v>52</v>
      </c>
      <c r="E758">
        <v>69.45</v>
      </c>
      <c r="G758" s="1">
        <v>46261.65625</v>
      </c>
      <c r="H758">
        <v>189</v>
      </c>
      <c r="I758" t="s">
        <v>54</v>
      </c>
      <c r="J758">
        <v>-209.92</v>
      </c>
      <c r="K758">
        <v>220.06</v>
      </c>
      <c r="L758">
        <v>16.86</v>
      </c>
      <c r="M758" s="183">
        <f t="shared" si="22"/>
        <v>1.405</v>
      </c>
      <c r="O758">
        <v>11658</v>
      </c>
      <c r="P758" s="5">
        <v>46261</v>
      </c>
      <c r="Q758">
        <v>189</v>
      </c>
      <c r="R758" t="s">
        <v>54</v>
      </c>
      <c r="S758">
        <v>0</v>
      </c>
      <c r="T758">
        <v>35.338823099999999</v>
      </c>
      <c r="U758" s="183">
        <f t="shared" si="23"/>
        <v>-35.338823099999999</v>
      </c>
      <c r="V758" s="6" t="str">
        <f>VLOOKUP(R758,'In-NonTI'!B:C,2,FALSE)</f>
        <v>VIC1</v>
      </c>
      <c r="W758" s="177">
        <f>IF(U758=0,0,U758-(VLOOKUP(R758,'In-NonTI'!$J$4:$K$7,2,FALSE)*M758))</f>
        <v>-35.9991731</v>
      </c>
      <c r="X758" s="178">
        <f>IF(U758=0,0,-U758-((1-VLOOKUP(R758,'In-NonTI'!$J$4:$K$7,2,FALSE))*M758))</f>
        <v>34.594173099999999</v>
      </c>
      <c r="Y758" s="6" t="str">
        <f>VLOOKUP(R758,'In-NonTI'!$B$4:$F$7,5,FALSE)</f>
        <v>V-SA</v>
      </c>
      <c r="Z758" s="6" t="str">
        <f>IF(SUMIFS(U:U,Q:Q,Q758,Y:Y,Y758)&lt;=0,VLOOKUP(R758,'In-NonTI'!$B$4:$H$7,6,FALSE),VLOOKUP(R758,'In-NonTI'!$B$4:$H$7,7,FALSE))</f>
        <v>VIC-SA</v>
      </c>
    </row>
    <row r="759" spans="2:26">
      <c r="B759" s="1">
        <v>46261.875</v>
      </c>
      <c r="C759">
        <v>252</v>
      </c>
      <c r="D759" t="s">
        <v>51</v>
      </c>
      <c r="E759">
        <v>76.45</v>
      </c>
      <c r="G759" s="1">
        <v>46261.65625</v>
      </c>
      <c r="H759">
        <v>189</v>
      </c>
      <c r="I759" t="s">
        <v>50</v>
      </c>
      <c r="J759">
        <v>0</v>
      </c>
      <c r="K759">
        <v>80</v>
      </c>
      <c r="L759">
        <v>7.61</v>
      </c>
      <c r="M759" s="183">
        <f t="shared" si="22"/>
        <v>0.63416666666666666</v>
      </c>
      <c r="O759">
        <v>11658</v>
      </c>
      <c r="P759" s="5">
        <v>46261</v>
      </c>
      <c r="Q759">
        <v>189</v>
      </c>
      <c r="R759" t="s">
        <v>50</v>
      </c>
      <c r="S759">
        <v>8.4904999999999994E-2</v>
      </c>
      <c r="T759">
        <v>0</v>
      </c>
      <c r="U759" s="183">
        <f t="shared" si="23"/>
        <v>8.4904999999999994E-2</v>
      </c>
      <c r="V759" s="6" t="str">
        <f>VLOOKUP(R759,'In-NonTI'!B:C,2,FALSE)</f>
        <v>VIC1</v>
      </c>
      <c r="W759" s="177">
        <f>IF(U759=0,0,U759-(VLOOKUP(R759,'In-NonTI'!$J$4:$K$7,2,FALSE)*M759))</f>
        <v>-0.47950333333333328</v>
      </c>
      <c r="X759" s="178">
        <f>IF(U759=0,0,-U759-((1-VLOOKUP(R759,'In-NonTI'!$J$4:$K$7,2,FALSE))*M759))</f>
        <v>-0.15466333333333332</v>
      </c>
      <c r="Y759" s="6" t="str">
        <f>VLOOKUP(R759,'In-NonTI'!$B$4:$F$7,5,FALSE)</f>
        <v>V-SA</v>
      </c>
      <c r="Z759" s="6" t="str">
        <f>IF(SUMIFS(U:U,Q:Q,Q759,Y:Y,Y759)&lt;=0,VLOOKUP(R759,'In-NonTI'!$B$4:$H$7,6,FALSE),VLOOKUP(R759,'In-NonTI'!$B$4:$H$7,7,FALSE))</f>
        <v>VIC-SA</v>
      </c>
    </row>
    <row r="760" spans="2:26">
      <c r="B760" s="1">
        <v>46261.878472222219</v>
      </c>
      <c r="C760">
        <v>253</v>
      </c>
      <c r="D760" t="s">
        <v>58</v>
      </c>
      <c r="E760">
        <v>500</v>
      </c>
      <c r="G760" s="1">
        <v>46261.659722222219</v>
      </c>
      <c r="H760">
        <v>190</v>
      </c>
      <c r="I760" t="s">
        <v>57</v>
      </c>
      <c r="J760">
        <v>106.56</v>
      </c>
      <c r="K760">
        <v>112.78</v>
      </c>
      <c r="L760">
        <v>16.239999999999998</v>
      </c>
      <c r="M760" s="183">
        <f t="shared" si="22"/>
        <v>1.3533333333333333</v>
      </c>
      <c r="O760">
        <v>11658</v>
      </c>
      <c r="P760" s="5">
        <v>46261</v>
      </c>
      <c r="Q760">
        <v>190</v>
      </c>
      <c r="R760" t="s">
        <v>57</v>
      </c>
      <c r="S760">
        <v>0</v>
      </c>
      <c r="T760">
        <v>9.5141639999999992</v>
      </c>
      <c r="U760" s="183">
        <f t="shared" si="23"/>
        <v>-9.5141639999999992</v>
      </c>
      <c r="V760" s="6" t="str">
        <f>VLOOKUP(R760,'In-NonTI'!B:C,2,FALSE)</f>
        <v>NSW1</v>
      </c>
      <c r="W760" s="177">
        <f>IF(U760=0,0,U760-(VLOOKUP(R760,'In-NonTI'!$J$4:$K$7,2,FALSE)*M760))</f>
        <v>-10.123163999999999</v>
      </c>
      <c r="X760" s="178">
        <f>IF(U760=0,0,-U760-((1-VLOOKUP(R760,'In-NonTI'!$J$4:$K$7,2,FALSE))*M760))</f>
        <v>8.7698306666666657</v>
      </c>
      <c r="Y760" s="6" t="str">
        <f>VLOOKUP(R760,'In-NonTI'!$B$4:$F$7,5,FALSE)</f>
        <v>NSW1-SA1</v>
      </c>
      <c r="Z760" s="6" t="str">
        <f>IF(SUMIFS(U:U,Q:Q,Q760,Y:Y,Y760)&lt;=0,VLOOKUP(R760,'In-NonTI'!$B$4:$H$7,6,FALSE),VLOOKUP(R760,'In-NonTI'!$B$4:$H$7,7,FALSE))</f>
        <v>NSW-SA</v>
      </c>
    </row>
    <row r="761" spans="2:26">
      <c r="B761" s="1">
        <v>46261.878472222219</v>
      </c>
      <c r="C761">
        <v>253</v>
      </c>
      <c r="D761" t="s">
        <v>52</v>
      </c>
      <c r="E761">
        <v>70.010000000000005</v>
      </c>
      <c r="G761" s="1">
        <v>46261.659722222219</v>
      </c>
      <c r="H761">
        <v>190</v>
      </c>
      <c r="I761" t="s">
        <v>60</v>
      </c>
      <c r="J761">
        <v>8.7799999999999994</v>
      </c>
      <c r="K761">
        <v>-370.18</v>
      </c>
      <c r="L761">
        <v>19.670000000000002</v>
      </c>
      <c r="M761" s="183">
        <f t="shared" si="22"/>
        <v>1.6391666666666669</v>
      </c>
      <c r="O761">
        <v>11658</v>
      </c>
      <c r="P761" s="5">
        <v>46261</v>
      </c>
      <c r="Q761">
        <v>190</v>
      </c>
      <c r="R761" t="s">
        <v>60</v>
      </c>
      <c r="S761">
        <v>44.7465081</v>
      </c>
      <c r="T761">
        <v>34.574628799999999</v>
      </c>
      <c r="U761" s="183">
        <f t="shared" si="23"/>
        <v>10.171879300000001</v>
      </c>
      <c r="V761" s="6" t="str">
        <f>VLOOKUP(R761,'In-NonTI'!B:C,2,FALSE)</f>
        <v>VIC1</v>
      </c>
      <c r="W761" s="177">
        <f>IF(U761=0,0,U761-(VLOOKUP(R761,'In-NonTI'!$J$4:$K$7,2,FALSE)*M761))</f>
        <v>9.1883793000000011</v>
      </c>
      <c r="X761" s="178">
        <f>IF(U761=0,0,-U761-((1-VLOOKUP(R761,'In-NonTI'!$J$4:$K$7,2,FALSE))*M761))</f>
        <v>-10.827545966666667</v>
      </c>
      <c r="Y761" s="6" t="str">
        <f>VLOOKUP(R761,'In-NonTI'!$B$4:$F$7,5,FALSE)</f>
        <v>VIC1-NSW1</v>
      </c>
      <c r="Z761" s="6" t="str">
        <f>IF(SUMIFS(U:U,Q:Q,Q761,Y:Y,Y761)&lt;=0,VLOOKUP(R761,'In-NonTI'!$B$4:$H$7,6,FALSE),VLOOKUP(R761,'In-NonTI'!$B$4:$H$7,7,FALSE))</f>
        <v>NSW-VIC</v>
      </c>
    </row>
    <row r="762" spans="2:26">
      <c r="B762" s="1">
        <v>46261.878472222219</v>
      </c>
      <c r="C762">
        <v>253</v>
      </c>
      <c r="D762" t="s">
        <v>51</v>
      </c>
      <c r="E762">
        <v>74.88</v>
      </c>
      <c r="G762" s="1">
        <v>46261.659722222219</v>
      </c>
      <c r="H762">
        <v>190</v>
      </c>
      <c r="I762" t="s">
        <v>54</v>
      </c>
      <c r="J762">
        <v>-186.48</v>
      </c>
      <c r="K762">
        <v>197.26</v>
      </c>
      <c r="L762">
        <v>14.34</v>
      </c>
      <c r="M762" s="183">
        <f t="shared" si="22"/>
        <v>1.1950000000000001</v>
      </c>
      <c r="O762">
        <v>11658</v>
      </c>
      <c r="P762" s="5">
        <v>46261</v>
      </c>
      <c r="Q762">
        <v>190</v>
      </c>
      <c r="R762" t="s">
        <v>54</v>
      </c>
      <c r="S762">
        <v>0</v>
      </c>
      <c r="T762">
        <v>37.3092732</v>
      </c>
      <c r="U762" s="183">
        <f t="shared" si="23"/>
        <v>-37.3092732</v>
      </c>
      <c r="V762" s="6" t="str">
        <f>VLOOKUP(R762,'In-NonTI'!B:C,2,FALSE)</f>
        <v>VIC1</v>
      </c>
      <c r="W762" s="177">
        <f>IF(U762=0,0,U762-(VLOOKUP(R762,'In-NonTI'!$J$4:$K$7,2,FALSE)*M762))</f>
        <v>-37.8709232</v>
      </c>
      <c r="X762" s="178">
        <f>IF(U762=0,0,-U762-((1-VLOOKUP(R762,'In-NonTI'!$J$4:$K$7,2,FALSE))*M762))</f>
        <v>36.6759232</v>
      </c>
      <c r="Y762" s="6" t="str">
        <f>VLOOKUP(R762,'In-NonTI'!$B$4:$F$7,5,FALSE)</f>
        <v>V-SA</v>
      </c>
      <c r="Z762" s="6" t="str">
        <f>IF(SUMIFS(U:U,Q:Q,Q762,Y:Y,Y762)&lt;=0,VLOOKUP(R762,'In-NonTI'!$B$4:$H$7,6,FALSE),VLOOKUP(R762,'In-NonTI'!$B$4:$H$7,7,FALSE))</f>
        <v>VIC-SA</v>
      </c>
    </row>
    <row r="763" spans="2:26">
      <c r="B763" s="1">
        <v>46261.881944444445</v>
      </c>
      <c r="C763">
        <v>254</v>
      </c>
      <c r="D763" t="s">
        <v>58</v>
      </c>
      <c r="E763">
        <v>500</v>
      </c>
      <c r="G763" s="1">
        <v>46261.659722222219</v>
      </c>
      <c r="H763">
        <v>190</v>
      </c>
      <c r="I763" t="s">
        <v>50</v>
      </c>
      <c r="J763">
        <v>0</v>
      </c>
      <c r="K763">
        <v>80</v>
      </c>
      <c r="L763">
        <v>7.61</v>
      </c>
      <c r="M763" s="183">
        <f t="shared" si="22"/>
        <v>0.63416666666666666</v>
      </c>
      <c r="O763">
        <v>11658</v>
      </c>
      <c r="P763" s="5">
        <v>46261</v>
      </c>
      <c r="Q763">
        <v>190</v>
      </c>
      <c r="R763" t="s">
        <v>50</v>
      </c>
      <c r="S763">
        <v>8.4711400000000006E-2</v>
      </c>
      <c r="T763">
        <v>0</v>
      </c>
      <c r="U763" s="183">
        <f t="shared" si="23"/>
        <v>8.4711400000000006E-2</v>
      </c>
      <c r="V763" s="6" t="str">
        <f>VLOOKUP(R763,'In-NonTI'!B:C,2,FALSE)</f>
        <v>VIC1</v>
      </c>
      <c r="W763" s="177">
        <f>IF(U763=0,0,U763-(VLOOKUP(R763,'In-NonTI'!$J$4:$K$7,2,FALSE)*M763))</f>
        <v>-0.4796969333333333</v>
      </c>
      <c r="X763" s="178">
        <f>IF(U763=0,0,-U763-((1-VLOOKUP(R763,'In-NonTI'!$J$4:$K$7,2,FALSE))*M763))</f>
        <v>-0.15446973333333333</v>
      </c>
      <c r="Y763" s="6" t="str">
        <f>VLOOKUP(R763,'In-NonTI'!$B$4:$F$7,5,FALSE)</f>
        <v>V-SA</v>
      </c>
      <c r="Z763" s="6" t="str">
        <f>IF(SUMIFS(U:U,Q:Q,Q763,Y:Y,Y763)&lt;=0,VLOOKUP(R763,'In-NonTI'!$B$4:$H$7,6,FALSE),VLOOKUP(R763,'In-NonTI'!$B$4:$H$7,7,FALSE))</f>
        <v>VIC-SA</v>
      </c>
    </row>
    <row r="764" spans="2:26">
      <c r="B764" s="1">
        <v>46261.881944444445</v>
      </c>
      <c r="C764">
        <v>254</v>
      </c>
      <c r="D764" t="s">
        <v>52</v>
      </c>
      <c r="E764">
        <v>84.41</v>
      </c>
      <c r="G764" s="1">
        <v>46261.663194444445</v>
      </c>
      <c r="H764">
        <v>191</v>
      </c>
      <c r="I764" t="s">
        <v>57</v>
      </c>
      <c r="J764">
        <v>114.51</v>
      </c>
      <c r="K764">
        <v>150</v>
      </c>
      <c r="L764">
        <v>23.38</v>
      </c>
      <c r="M764" s="183">
        <f t="shared" si="22"/>
        <v>1.9483333333333333</v>
      </c>
      <c r="O764">
        <v>11658</v>
      </c>
      <c r="P764" s="5">
        <v>46261</v>
      </c>
      <c r="Q764">
        <v>191</v>
      </c>
      <c r="R764" t="s">
        <v>57</v>
      </c>
      <c r="S764">
        <v>0</v>
      </c>
      <c r="T764">
        <v>10.131790000000001</v>
      </c>
      <c r="U764" s="183">
        <f t="shared" si="23"/>
        <v>-10.131790000000001</v>
      </c>
      <c r="V764" s="6" t="str">
        <f>VLOOKUP(R764,'In-NonTI'!B:C,2,FALSE)</f>
        <v>NSW1</v>
      </c>
      <c r="W764" s="177">
        <f>IF(U764=0,0,U764-(VLOOKUP(R764,'In-NonTI'!$J$4:$K$7,2,FALSE)*M764))</f>
        <v>-11.00854</v>
      </c>
      <c r="X764" s="178">
        <f>IF(U764=0,0,-U764-((1-VLOOKUP(R764,'In-NonTI'!$J$4:$K$7,2,FALSE))*M764))</f>
        <v>9.0602066666666676</v>
      </c>
      <c r="Y764" s="6" t="str">
        <f>VLOOKUP(R764,'In-NonTI'!$B$4:$F$7,5,FALSE)</f>
        <v>NSW1-SA1</v>
      </c>
      <c r="Z764" s="6" t="str">
        <f>IF(SUMIFS(U:U,Q:Q,Q764,Y:Y,Y764)&lt;=0,VLOOKUP(R764,'In-NonTI'!$B$4:$H$7,6,FALSE),VLOOKUP(R764,'In-NonTI'!$B$4:$H$7,7,FALSE))</f>
        <v>NSW-SA</v>
      </c>
    </row>
    <row r="765" spans="2:26">
      <c r="B765" s="1">
        <v>46261.881944444445</v>
      </c>
      <c r="C765">
        <v>254</v>
      </c>
      <c r="D765" t="s">
        <v>51</v>
      </c>
      <c r="E765">
        <v>105</v>
      </c>
      <c r="G765" s="1">
        <v>46261.663194444445</v>
      </c>
      <c r="H765">
        <v>191</v>
      </c>
      <c r="I765" t="s">
        <v>60</v>
      </c>
      <c r="J765">
        <v>54.07</v>
      </c>
      <c r="K765">
        <v>532.16999999999996</v>
      </c>
      <c r="L765">
        <v>8.56</v>
      </c>
      <c r="M765" s="183">
        <f t="shared" si="22"/>
        <v>0.71333333333333337</v>
      </c>
      <c r="O765">
        <v>11658</v>
      </c>
      <c r="P765" s="5">
        <v>46261</v>
      </c>
      <c r="Q765">
        <v>191</v>
      </c>
      <c r="R765" t="s">
        <v>60</v>
      </c>
      <c r="S765">
        <v>45.7571321</v>
      </c>
      <c r="T765">
        <v>30.022321699999999</v>
      </c>
      <c r="U765" s="183">
        <f t="shared" si="23"/>
        <v>15.734810400000001</v>
      </c>
      <c r="V765" s="6" t="str">
        <f>VLOOKUP(R765,'In-NonTI'!B:C,2,FALSE)</f>
        <v>VIC1</v>
      </c>
      <c r="W765" s="177">
        <f>IF(U765=0,0,U765-(VLOOKUP(R765,'In-NonTI'!$J$4:$K$7,2,FALSE)*M765))</f>
        <v>15.3068104</v>
      </c>
      <c r="X765" s="178">
        <f>IF(U765=0,0,-U765-((1-VLOOKUP(R765,'In-NonTI'!$J$4:$K$7,2,FALSE))*M765))</f>
        <v>-16.020143733333335</v>
      </c>
      <c r="Y765" s="6" t="str">
        <f>VLOOKUP(R765,'In-NonTI'!$B$4:$F$7,5,FALSE)</f>
        <v>VIC1-NSW1</v>
      </c>
      <c r="Z765" s="6" t="str">
        <f>IF(SUMIFS(U:U,Q:Q,Q765,Y:Y,Y765)&lt;=0,VLOOKUP(R765,'In-NonTI'!$B$4:$H$7,6,FALSE),VLOOKUP(R765,'In-NonTI'!$B$4:$H$7,7,FALSE))</f>
        <v>NSW-VIC</v>
      </c>
    </row>
    <row r="766" spans="2:26">
      <c r="B766" s="1">
        <v>46261.885416666664</v>
      </c>
      <c r="C766">
        <v>255</v>
      </c>
      <c r="D766" t="s">
        <v>58</v>
      </c>
      <c r="E766">
        <v>500</v>
      </c>
      <c r="G766" s="1">
        <v>46261.663194444445</v>
      </c>
      <c r="H766">
        <v>191</v>
      </c>
      <c r="I766" t="s">
        <v>54</v>
      </c>
      <c r="J766">
        <v>-180.9</v>
      </c>
      <c r="K766">
        <v>55.66</v>
      </c>
      <c r="L766">
        <v>2.93</v>
      </c>
      <c r="M766" s="183">
        <f t="shared" si="22"/>
        <v>0.24416666666666667</v>
      </c>
      <c r="O766">
        <v>11658</v>
      </c>
      <c r="P766" s="5">
        <v>46261</v>
      </c>
      <c r="Q766">
        <v>191</v>
      </c>
      <c r="R766" t="s">
        <v>54</v>
      </c>
      <c r="S766">
        <v>0</v>
      </c>
      <c r="T766">
        <v>38.289882900000002</v>
      </c>
      <c r="U766" s="183">
        <f t="shared" si="23"/>
        <v>-38.289882900000002</v>
      </c>
      <c r="V766" s="6" t="str">
        <f>VLOOKUP(R766,'In-NonTI'!B:C,2,FALSE)</f>
        <v>VIC1</v>
      </c>
      <c r="W766" s="177">
        <f>IF(U766=0,0,U766-(VLOOKUP(R766,'In-NonTI'!$J$4:$K$7,2,FALSE)*M766))</f>
        <v>-38.404641233333336</v>
      </c>
      <c r="X766" s="178">
        <f>IF(U766=0,0,-U766-((1-VLOOKUP(R766,'In-NonTI'!$J$4:$K$7,2,FALSE))*M766))</f>
        <v>38.160474566666672</v>
      </c>
      <c r="Y766" s="6" t="str">
        <f>VLOOKUP(R766,'In-NonTI'!$B$4:$F$7,5,FALSE)</f>
        <v>V-SA</v>
      </c>
      <c r="Z766" s="6" t="str">
        <f>IF(SUMIFS(U:U,Q:Q,Q766,Y:Y,Y766)&lt;=0,VLOOKUP(R766,'In-NonTI'!$B$4:$H$7,6,FALSE),VLOOKUP(R766,'In-NonTI'!$B$4:$H$7,7,FALSE))</f>
        <v>VIC-SA</v>
      </c>
    </row>
    <row r="767" spans="2:26">
      <c r="B767" s="1">
        <v>46261.885416666664</v>
      </c>
      <c r="C767">
        <v>255</v>
      </c>
      <c r="D767" t="s">
        <v>52</v>
      </c>
      <c r="E767">
        <v>92.96</v>
      </c>
      <c r="G767" s="1">
        <v>46261.663194444445</v>
      </c>
      <c r="H767">
        <v>191</v>
      </c>
      <c r="I767" t="s">
        <v>50</v>
      </c>
      <c r="J767">
        <v>0</v>
      </c>
      <c r="K767">
        <v>80</v>
      </c>
      <c r="L767">
        <v>7.61</v>
      </c>
      <c r="M767" s="183">
        <f t="shared" si="22"/>
        <v>0.63416666666666666</v>
      </c>
      <c r="O767">
        <v>11658</v>
      </c>
      <c r="P767" s="5">
        <v>46261</v>
      </c>
      <c r="Q767">
        <v>191</v>
      </c>
      <c r="R767" t="s">
        <v>50</v>
      </c>
      <c r="S767">
        <v>8.3457500000000004E-2</v>
      </c>
      <c r="T767">
        <v>0</v>
      </c>
      <c r="U767" s="183">
        <f t="shared" si="23"/>
        <v>8.3457500000000004E-2</v>
      </c>
      <c r="V767" s="6" t="str">
        <f>VLOOKUP(R767,'In-NonTI'!B:C,2,FALSE)</f>
        <v>VIC1</v>
      </c>
      <c r="W767" s="177">
        <f>IF(U767=0,0,U767-(VLOOKUP(R767,'In-NonTI'!$J$4:$K$7,2,FALSE)*M767))</f>
        <v>-0.48095083333333327</v>
      </c>
      <c r="X767" s="178">
        <f>IF(U767=0,0,-U767-((1-VLOOKUP(R767,'In-NonTI'!$J$4:$K$7,2,FALSE))*M767))</f>
        <v>-0.15321583333333333</v>
      </c>
      <c r="Y767" s="6" t="str">
        <f>VLOOKUP(R767,'In-NonTI'!$B$4:$F$7,5,FALSE)</f>
        <v>V-SA</v>
      </c>
      <c r="Z767" s="6" t="str">
        <f>IF(SUMIFS(U:U,Q:Q,Q767,Y:Y,Y767)&lt;=0,VLOOKUP(R767,'In-NonTI'!$B$4:$H$7,6,FALSE),VLOOKUP(R767,'In-NonTI'!$B$4:$H$7,7,FALSE))</f>
        <v>VIC-SA</v>
      </c>
    </row>
    <row r="768" spans="2:26">
      <c r="B768" s="1">
        <v>46261.885416666664</v>
      </c>
      <c r="C768">
        <v>255</v>
      </c>
      <c r="D768" t="s">
        <v>51</v>
      </c>
      <c r="E768">
        <v>115.64</v>
      </c>
      <c r="G768" s="1">
        <v>46261.666666666664</v>
      </c>
      <c r="H768">
        <v>192</v>
      </c>
      <c r="I768" t="s">
        <v>57</v>
      </c>
      <c r="J768">
        <v>121.11</v>
      </c>
      <c r="K768">
        <v>150</v>
      </c>
      <c r="L768">
        <v>23.81</v>
      </c>
      <c r="M768" s="183">
        <f t="shared" si="22"/>
        <v>1.9841666666666666</v>
      </c>
      <c r="O768">
        <v>11658</v>
      </c>
      <c r="P768" s="5">
        <v>46261</v>
      </c>
      <c r="Q768">
        <v>192</v>
      </c>
      <c r="R768" t="s">
        <v>57</v>
      </c>
      <c r="S768">
        <v>0</v>
      </c>
      <c r="T768">
        <v>10.4875118</v>
      </c>
      <c r="U768" s="183">
        <f t="shared" si="23"/>
        <v>-10.4875118</v>
      </c>
      <c r="V768" s="6" t="str">
        <f>VLOOKUP(R768,'In-NonTI'!B:C,2,FALSE)</f>
        <v>NSW1</v>
      </c>
      <c r="W768" s="177">
        <f>IF(U768=0,0,U768-(VLOOKUP(R768,'In-NonTI'!$J$4:$K$7,2,FALSE)*M768))</f>
        <v>-11.3803868</v>
      </c>
      <c r="X768" s="178">
        <f>IF(U768=0,0,-U768-((1-VLOOKUP(R768,'In-NonTI'!$J$4:$K$7,2,FALSE))*M768))</f>
        <v>9.3962201333333333</v>
      </c>
      <c r="Y768" s="6" t="str">
        <f>VLOOKUP(R768,'In-NonTI'!$B$4:$F$7,5,FALSE)</f>
        <v>NSW1-SA1</v>
      </c>
      <c r="Z768" s="6" t="str">
        <f>IF(SUMIFS(U:U,Q:Q,Q768,Y:Y,Y768)&lt;=0,VLOOKUP(R768,'In-NonTI'!$B$4:$H$7,6,FALSE),VLOOKUP(R768,'In-NonTI'!$B$4:$H$7,7,FALSE))</f>
        <v>NSW-SA</v>
      </c>
    </row>
    <row r="769" spans="2:26">
      <c r="B769" s="1">
        <v>46261.888888888891</v>
      </c>
      <c r="C769">
        <v>256</v>
      </c>
      <c r="D769" t="s">
        <v>58</v>
      </c>
      <c r="E769">
        <v>500</v>
      </c>
      <c r="G769" s="1">
        <v>46261.666666666664</v>
      </c>
      <c r="H769">
        <v>192</v>
      </c>
      <c r="I769" t="s">
        <v>60</v>
      </c>
      <c r="J769">
        <v>-9.69</v>
      </c>
      <c r="K769">
        <v>525.29999999999995</v>
      </c>
      <c r="L769">
        <v>7.62</v>
      </c>
      <c r="M769" s="183">
        <f t="shared" si="22"/>
        <v>0.63500000000000001</v>
      </c>
      <c r="O769">
        <v>11658</v>
      </c>
      <c r="P769" s="5">
        <v>46261</v>
      </c>
      <c r="Q769">
        <v>192</v>
      </c>
      <c r="R769" t="s">
        <v>60</v>
      </c>
      <c r="S769">
        <v>44.229491500000002</v>
      </c>
      <c r="T769">
        <v>30.665831099999998</v>
      </c>
      <c r="U769" s="183">
        <f t="shared" si="23"/>
        <v>13.563660400000003</v>
      </c>
      <c r="V769" s="6" t="str">
        <f>VLOOKUP(R769,'In-NonTI'!B:C,2,FALSE)</f>
        <v>VIC1</v>
      </c>
      <c r="W769" s="177">
        <f>IF(U769=0,0,U769-(VLOOKUP(R769,'In-NonTI'!$J$4:$K$7,2,FALSE)*M769))</f>
        <v>13.182660400000003</v>
      </c>
      <c r="X769" s="178">
        <f>IF(U769=0,0,-U769-((1-VLOOKUP(R769,'In-NonTI'!$J$4:$K$7,2,FALSE))*M769))</f>
        <v>-13.817660400000003</v>
      </c>
      <c r="Y769" s="6" t="str">
        <f>VLOOKUP(R769,'In-NonTI'!$B$4:$F$7,5,FALSE)</f>
        <v>VIC1-NSW1</v>
      </c>
      <c r="Z769" s="6" t="str">
        <f>IF(SUMIFS(U:U,Q:Q,Q769,Y:Y,Y769)&lt;=0,VLOOKUP(R769,'In-NonTI'!$B$4:$H$7,6,FALSE),VLOOKUP(R769,'In-NonTI'!$B$4:$H$7,7,FALSE))</f>
        <v>NSW-VIC</v>
      </c>
    </row>
    <row r="770" spans="2:26">
      <c r="B770" s="1">
        <v>46261.888888888891</v>
      </c>
      <c r="C770">
        <v>256</v>
      </c>
      <c r="D770" t="s">
        <v>52</v>
      </c>
      <c r="E770">
        <v>98.74</v>
      </c>
      <c r="G770" s="1">
        <v>46261.666666666664</v>
      </c>
      <c r="H770">
        <v>192</v>
      </c>
      <c r="I770" t="s">
        <v>54</v>
      </c>
      <c r="J770">
        <v>-154.11000000000001</v>
      </c>
      <c r="K770">
        <v>106.73</v>
      </c>
      <c r="L770">
        <v>6.17</v>
      </c>
      <c r="M770" s="183">
        <f t="shared" si="22"/>
        <v>0.51416666666666666</v>
      </c>
      <c r="O770">
        <v>11658</v>
      </c>
      <c r="P770" s="5">
        <v>46261</v>
      </c>
      <c r="Q770">
        <v>192</v>
      </c>
      <c r="R770" t="s">
        <v>54</v>
      </c>
      <c r="S770">
        <v>0</v>
      </c>
      <c r="T770">
        <v>37.534075999999999</v>
      </c>
      <c r="U770" s="183">
        <f t="shared" si="23"/>
        <v>-37.534075999999999</v>
      </c>
      <c r="V770" s="6" t="str">
        <f>VLOOKUP(R770,'In-NonTI'!B:C,2,FALSE)</f>
        <v>VIC1</v>
      </c>
      <c r="W770" s="177">
        <f>IF(U770=0,0,U770-(VLOOKUP(R770,'In-NonTI'!$J$4:$K$7,2,FALSE)*M770))</f>
        <v>-37.775734333333332</v>
      </c>
      <c r="X770" s="178">
        <f>IF(U770=0,0,-U770-((1-VLOOKUP(R770,'In-NonTI'!$J$4:$K$7,2,FALSE))*M770))</f>
        <v>37.261567666666664</v>
      </c>
      <c r="Y770" s="6" t="str">
        <f>VLOOKUP(R770,'In-NonTI'!$B$4:$F$7,5,FALSE)</f>
        <v>V-SA</v>
      </c>
      <c r="Z770" s="6" t="str">
        <f>IF(SUMIFS(U:U,Q:Q,Q770,Y:Y,Y770)&lt;=0,VLOOKUP(R770,'In-NonTI'!$B$4:$H$7,6,FALSE),VLOOKUP(R770,'In-NonTI'!$B$4:$H$7,7,FALSE))</f>
        <v>VIC-SA</v>
      </c>
    </row>
    <row r="771" spans="2:26">
      <c r="B771" s="1">
        <v>46261.888888888891</v>
      </c>
      <c r="C771">
        <v>256</v>
      </c>
      <c r="D771" t="s">
        <v>51</v>
      </c>
      <c r="E771">
        <v>119</v>
      </c>
      <c r="G771" s="1">
        <v>46261.666666666664</v>
      </c>
      <c r="H771">
        <v>192</v>
      </c>
      <c r="I771" t="s">
        <v>50</v>
      </c>
      <c r="J771">
        <v>0</v>
      </c>
      <c r="K771">
        <v>80</v>
      </c>
      <c r="L771">
        <v>7.61</v>
      </c>
      <c r="M771" s="183">
        <f t="shared" si="22"/>
        <v>0.63416666666666666</v>
      </c>
      <c r="O771">
        <v>11658</v>
      </c>
      <c r="P771" s="5">
        <v>46261</v>
      </c>
      <c r="Q771">
        <v>192</v>
      </c>
      <c r="R771" t="s">
        <v>50</v>
      </c>
      <c r="S771">
        <v>8.5657399999999995E-2</v>
      </c>
      <c r="T771">
        <v>0</v>
      </c>
      <c r="U771" s="183">
        <f t="shared" si="23"/>
        <v>8.5657399999999995E-2</v>
      </c>
      <c r="V771" s="6" t="str">
        <f>VLOOKUP(R771,'In-NonTI'!B:C,2,FALSE)</f>
        <v>VIC1</v>
      </c>
      <c r="W771" s="177">
        <f>IF(U771=0,0,U771-(VLOOKUP(R771,'In-NonTI'!$J$4:$K$7,2,FALSE)*M771))</f>
        <v>-0.4787509333333333</v>
      </c>
      <c r="X771" s="178">
        <f>IF(U771=0,0,-U771-((1-VLOOKUP(R771,'In-NonTI'!$J$4:$K$7,2,FALSE))*M771))</f>
        <v>-0.15541573333333331</v>
      </c>
      <c r="Y771" s="6" t="str">
        <f>VLOOKUP(R771,'In-NonTI'!$B$4:$F$7,5,FALSE)</f>
        <v>V-SA</v>
      </c>
      <c r="Z771" s="6" t="str">
        <f>IF(SUMIFS(U:U,Q:Q,Q771,Y:Y,Y771)&lt;=0,VLOOKUP(R771,'In-NonTI'!$B$4:$H$7,6,FALSE),VLOOKUP(R771,'In-NonTI'!$B$4:$H$7,7,FALSE))</f>
        <v>VIC-SA</v>
      </c>
    </row>
    <row r="772" spans="2:26">
      <c r="B772" s="1">
        <v>46261.892361111109</v>
      </c>
      <c r="C772">
        <v>257</v>
      </c>
      <c r="D772" t="s">
        <v>58</v>
      </c>
      <c r="E772">
        <v>500</v>
      </c>
      <c r="G772" s="1">
        <v>46261.670138888891</v>
      </c>
      <c r="H772">
        <v>193</v>
      </c>
      <c r="I772" t="s">
        <v>57</v>
      </c>
      <c r="J772">
        <v>121.8</v>
      </c>
      <c r="K772">
        <v>115.08</v>
      </c>
      <c r="L772">
        <v>17.75</v>
      </c>
      <c r="M772" s="183">
        <f t="shared" si="22"/>
        <v>1.4791666666666667</v>
      </c>
      <c r="O772">
        <v>11658</v>
      </c>
      <c r="P772" s="5">
        <v>46261</v>
      </c>
      <c r="Q772">
        <v>193</v>
      </c>
      <c r="R772" t="s">
        <v>57</v>
      </c>
      <c r="S772">
        <v>0</v>
      </c>
      <c r="T772">
        <v>9.6686543999999994</v>
      </c>
      <c r="U772" s="183">
        <f t="shared" si="23"/>
        <v>-9.6686543999999994</v>
      </c>
      <c r="V772" s="6" t="str">
        <f>VLOOKUP(R772,'In-NonTI'!B:C,2,FALSE)</f>
        <v>NSW1</v>
      </c>
      <c r="W772" s="177">
        <f>IF(U772=0,0,U772-(VLOOKUP(R772,'In-NonTI'!$J$4:$K$7,2,FALSE)*M772))</f>
        <v>-10.3342794</v>
      </c>
      <c r="X772" s="178">
        <f>IF(U772=0,0,-U772-((1-VLOOKUP(R772,'In-NonTI'!$J$4:$K$7,2,FALSE))*M772))</f>
        <v>8.8551127333333319</v>
      </c>
      <c r="Y772" s="6" t="str">
        <f>VLOOKUP(R772,'In-NonTI'!$B$4:$F$7,5,FALSE)</f>
        <v>NSW1-SA1</v>
      </c>
      <c r="Z772" s="6" t="str">
        <f>IF(SUMIFS(U:U,Q:Q,Q772,Y:Y,Y772)&lt;=0,VLOOKUP(R772,'In-NonTI'!$B$4:$H$7,6,FALSE),VLOOKUP(R772,'In-NonTI'!$B$4:$H$7,7,FALSE))</f>
        <v>NSW-SA</v>
      </c>
    </row>
    <row r="773" spans="2:26">
      <c r="B773" s="1">
        <v>46261.892361111109</v>
      </c>
      <c r="C773">
        <v>257</v>
      </c>
      <c r="D773" t="s">
        <v>52</v>
      </c>
      <c r="E773">
        <v>87</v>
      </c>
      <c r="G773" s="1">
        <v>46261.670138888891</v>
      </c>
      <c r="H773">
        <v>193</v>
      </c>
      <c r="I773" t="s">
        <v>60</v>
      </c>
      <c r="J773">
        <v>106.64</v>
      </c>
      <c r="K773">
        <v>-311.86</v>
      </c>
      <c r="L773">
        <v>16.27</v>
      </c>
      <c r="M773" s="183">
        <f t="shared" ref="M773:M836" si="24">L773/12</f>
        <v>1.3558333333333332</v>
      </c>
      <c r="O773">
        <v>11658</v>
      </c>
      <c r="P773" s="5">
        <v>46261</v>
      </c>
      <c r="Q773">
        <v>193</v>
      </c>
      <c r="R773" t="s">
        <v>60</v>
      </c>
      <c r="S773">
        <v>43.221859799999997</v>
      </c>
      <c r="T773">
        <v>42.289450600000002</v>
      </c>
      <c r="U773" s="183">
        <f t="shared" ref="U773:U836" si="25">S773-T773</f>
        <v>0.93240919999999505</v>
      </c>
      <c r="V773" s="6" t="str">
        <f>VLOOKUP(R773,'In-NonTI'!B:C,2,FALSE)</f>
        <v>VIC1</v>
      </c>
      <c r="W773" s="177">
        <f>IF(U773=0,0,U773-(VLOOKUP(R773,'In-NonTI'!$J$4:$K$7,2,FALSE)*M773))</f>
        <v>0.11890919999999516</v>
      </c>
      <c r="X773" s="178">
        <f>IF(U773=0,0,-U773-((1-VLOOKUP(R773,'In-NonTI'!$J$4:$K$7,2,FALSE))*M773))</f>
        <v>-1.4747425333333284</v>
      </c>
      <c r="Y773" s="6" t="str">
        <f>VLOOKUP(R773,'In-NonTI'!$B$4:$F$7,5,FALSE)</f>
        <v>VIC1-NSW1</v>
      </c>
      <c r="Z773" s="6" t="str">
        <f>IF(SUMIFS(U:U,Q:Q,Q773,Y:Y,Y773)&lt;=0,VLOOKUP(R773,'In-NonTI'!$B$4:$H$7,6,FALSE),VLOOKUP(R773,'In-NonTI'!$B$4:$H$7,7,FALSE))</f>
        <v>NSW-VIC</v>
      </c>
    </row>
    <row r="774" spans="2:26">
      <c r="B774" s="1">
        <v>46261.892361111109</v>
      </c>
      <c r="C774">
        <v>257</v>
      </c>
      <c r="D774" t="s">
        <v>51</v>
      </c>
      <c r="E774">
        <v>115.61</v>
      </c>
      <c r="G774" s="1">
        <v>46261.670138888891</v>
      </c>
      <c r="H774">
        <v>193</v>
      </c>
      <c r="I774" t="s">
        <v>54</v>
      </c>
      <c r="J774">
        <v>-136.25</v>
      </c>
      <c r="K774">
        <v>206.96</v>
      </c>
      <c r="L774">
        <v>14.4</v>
      </c>
      <c r="M774" s="183">
        <f t="shared" si="24"/>
        <v>1.2</v>
      </c>
      <c r="O774">
        <v>11658</v>
      </c>
      <c r="P774" s="5">
        <v>46261</v>
      </c>
      <c r="Q774">
        <v>193</v>
      </c>
      <c r="R774" t="s">
        <v>54</v>
      </c>
      <c r="S774">
        <v>0.20623559999999999</v>
      </c>
      <c r="T774">
        <v>33.191694499999997</v>
      </c>
      <c r="U774" s="183">
        <f t="shared" si="25"/>
        <v>-32.985458899999998</v>
      </c>
      <c r="V774" s="6" t="str">
        <f>VLOOKUP(R774,'In-NonTI'!B:C,2,FALSE)</f>
        <v>VIC1</v>
      </c>
      <c r="W774" s="177">
        <f>IF(U774=0,0,U774-(VLOOKUP(R774,'In-NonTI'!$J$4:$K$7,2,FALSE)*M774))</f>
        <v>-33.549458899999998</v>
      </c>
      <c r="X774" s="178">
        <f>IF(U774=0,0,-U774-((1-VLOOKUP(R774,'In-NonTI'!$J$4:$K$7,2,FALSE))*M774))</f>
        <v>32.349458899999995</v>
      </c>
      <c r="Y774" s="6" t="str">
        <f>VLOOKUP(R774,'In-NonTI'!$B$4:$F$7,5,FALSE)</f>
        <v>V-SA</v>
      </c>
      <c r="Z774" s="6" t="str">
        <f>IF(SUMIFS(U:U,Q:Q,Q774,Y:Y,Y774)&lt;=0,VLOOKUP(R774,'In-NonTI'!$B$4:$H$7,6,FALSE),VLOOKUP(R774,'In-NonTI'!$B$4:$H$7,7,FALSE))</f>
        <v>VIC-SA</v>
      </c>
    </row>
    <row r="775" spans="2:26">
      <c r="B775" s="1">
        <v>46261.895833333336</v>
      </c>
      <c r="C775">
        <v>258</v>
      </c>
      <c r="D775" t="s">
        <v>58</v>
      </c>
      <c r="E775">
        <v>500</v>
      </c>
      <c r="G775" s="1">
        <v>46261.670138888891</v>
      </c>
      <c r="H775">
        <v>193</v>
      </c>
      <c r="I775" t="s">
        <v>50</v>
      </c>
      <c r="J775">
        <v>0</v>
      </c>
      <c r="K775">
        <v>80</v>
      </c>
      <c r="L775">
        <v>7.61</v>
      </c>
      <c r="M775" s="183">
        <f t="shared" si="24"/>
        <v>0.63416666666666666</v>
      </c>
      <c r="O775">
        <v>11658</v>
      </c>
      <c r="P775" s="5">
        <v>46261</v>
      </c>
      <c r="Q775">
        <v>193</v>
      </c>
      <c r="R775" t="s">
        <v>50</v>
      </c>
      <c r="S775">
        <v>9.4155000000000003E-2</v>
      </c>
      <c r="T775">
        <v>0</v>
      </c>
      <c r="U775" s="183">
        <f t="shared" si="25"/>
        <v>9.4155000000000003E-2</v>
      </c>
      <c r="V775" s="6" t="str">
        <f>VLOOKUP(R775,'In-NonTI'!B:C,2,FALSE)</f>
        <v>VIC1</v>
      </c>
      <c r="W775" s="177">
        <f>IF(U775=0,0,U775-(VLOOKUP(R775,'In-NonTI'!$J$4:$K$7,2,FALSE)*M775))</f>
        <v>-0.4702533333333333</v>
      </c>
      <c r="X775" s="178">
        <f>IF(U775=0,0,-U775-((1-VLOOKUP(R775,'In-NonTI'!$J$4:$K$7,2,FALSE))*M775))</f>
        <v>-0.16391333333333333</v>
      </c>
      <c r="Y775" s="6" t="str">
        <f>VLOOKUP(R775,'In-NonTI'!$B$4:$F$7,5,FALSE)</f>
        <v>V-SA</v>
      </c>
      <c r="Z775" s="6" t="str">
        <f>IF(SUMIFS(U:U,Q:Q,Q775,Y:Y,Y775)&lt;=0,VLOOKUP(R775,'In-NonTI'!$B$4:$H$7,6,FALSE),VLOOKUP(R775,'In-NonTI'!$B$4:$H$7,7,FALSE))</f>
        <v>VIC-SA</v>
      </c>
    </row>
    <row r="776" spans="2:26">
      <c r="B776" s="1">
        <v>46261.895833333336</v>
      </c>
      <c r="C776">
        <v>258</v>
      </c>
      <c r="D776" t="s">
        <v>52</v>
      </c>
      <c r="E776">
        <v>96.84</v>
      </c>
      <c r="G776" s="1">
        <v>46261.673611111109</v>
      </c>
      <c r="H776">
        <v>194</v>
      </c>
      <c r="I776" t="s">
        <v>57</v>
      </c>
      <c r="J776">
        <v>102.06</v>
      </c>
      <c r="K776">
        <v>61.25</v>
      </c>
      <c r="L776">
        <v>8.94</v>
      </c>
      <c r="M776" s="183">
        <f t="shared" si="24"/>
        <v>0.745</v>
      </c>
      <c r="O776">
        <v>11658</v>
      </c>
      <c r="P776" s="5">
        <v>46261</v>
      </c>
      <c r="Q776">
        <v>194</v>
      </c>
      <c r="R776" t="s">
        <v>57</v>
      </c>
      <c r="S776">
        <v>0</v>
      </c>
      <c r="T776">
        <v>7.4257828000000003</v>
      </c>
      <c r="U776" s="183">
        <f t="shared" si="25"/>
        <v>-7.4257828000000003</v>
      </c>
      <c r="V776" s="6" t="str">
        <f>VLOOKUP(R776,'In-NonTI'!B:C,2,FALSE)</f>
        <v>NSW1</v>
      </c>
      <c r="W776" s="177">
        <f>IF(U776=0,0,U776-(VLOOKUP(R776,'In-NonTI'!$J$4:$K$7,2,FALSE)*M776))</f>
        <v>-7.7610328000000006</v>
      </c>
      <c r="X776" s="178">
        <f>IF(U776=0,0,-U776-((1-VLOOKUP(R776,'In-NonTI'!$J$4:$K$7,2,FALSE))*M776))</f>
        <v>7.0160328000000005</v>
      </c>
      <c r="Y776" s="6" t="str">
        <f>VLOOKUP(R776,'In-NonTI'!$B$4:$F$7,5,FALSE)</f>
        <v>NSW1-SA1</v>
      </c>
      <c r="Z776" s="6" t="str">
        <f>IF(SUMIFS(U:U,Q:Q,Q776,Y:Y,Y776)&lt;=0,VLOOKUP(R776,'In-NonTI'!$B$4:$H$7,6,FALSE),VLOOKUP(R776,'In-NonTI'!$B$4:$H$7,7,FALSE))</f>
        <v>NSW-SA</v>
      </c>
    </row>
    <row r="777" spans="2:26">
      <c r="B777" s="1">
        <v>46261.895833333336</v>
      </c>
      <c r="C777">
        <v>258</v>
      </c>
      <c r="D777" t="s">
        <v>51</v>
      </c>
      <c r="E777">
        <v>116.7</v>
      </c>
      <c r="G777" s="1">
        <v>46261.673611111109</v>
      </c>
      <c r="H777">
        <v>194</v>
      </c>
      <c r="I777" t="s">
        <v>60</v>
      </c>
      <c r="J777">
        <v>114.96</v>
      </c>
      <c r="K777">
        <v>-313.23</v>
      </c>
      <c r="L777">
        <v>16.63</v>
      </c>
      <c r="M777" s="183">
        <f t="shared" si="24"/>
        <v>1.3858333333333333</v>
      </c>
      <c r="O777">
        <v>11658</v>
      </c>
      <c r="P777" s="5">
        <v>46261</v>
      </c>
      <c r="Q777">
        <v>194</v>
      </c>
      <c r="R777" t="s">
        <v>60</v>
      </c>
      <c r="S777">
        <v>43.574129499999998</v>
      </c>
      <c r="T777">
        <v>52.629555199999999</v>
      </c>
      <c r="U777" s="183">
        <f t="shared" si="25"/>
        <v>-9.0554257000000007</v>
      </c>
      <c r="V777" s="6" t="str">
        <f>VLOOKUP(R777,'In-NonTI'!B:C,2,FALSE)</f>
        <v>VIC1</v>
      </c>
      <c r="W777" s="177">
        <f>IF(U777=0,0,U777-(VLOOKUP(R777,'In-NonTI'!$J$4:$K$7,2,FALSE)*M777))</f>
        <v>-9.8869257000000008</v>
      </c>
      <c r="X777" s="178">
        <f>IF(U777=0,0,-U777-((1-VLOOKUP(R777,'In-NonTI'!$J$4:$K$7,2,FALSE))*M777))</f>
        <v>8.5010923666666667</v>
      </c>
      <c r="Y777" s="6" t="str">
        <f>VLOOKUP(R777,'In-NonTI'!$B$4:$F$7,5,FALSE)</f>
        <v>VIC1-NSW1</v>
      </c>
      <c r="Z777" s="6" t="str">
        <f>IF(SUMIFS(U:U,Q:Q,Q777,Y:Y,Y777)&lt;=0,VLOOKUP(R777,'In-NonTI'!$B$4:$H$7,6,FALSE),VLOOKUP(R777,'In-NonTI'!$B$4:$H$7,7,FALSE))</f>
        <v>VIC-NSW</v>
      </c>
    </row>
    <row r="778" spans="2:26">
      <c r="B778" s="1">
        <v>46261.899305555555</v>
      </c>
      <c r="C778">
        <v>259</v>
      </c>
      <c r="D778" t="s">
        <v>58</v>
      </c>
      <c r="E778">
        <v>500</v>
      </c>
      <c r="G778" s="1">
        <v>46261.673611111109</v>
      </c>
      <c r="H778">
        <v>194</v>
      </c>
      <c r="I778" t="s">
        <v>54</v>
      </c>
      <c r="J778">
        <v>-163.04</v>
      </c>
      <c r="K778">
        <v>238.49</v>
      </c>
      <c r="L778">
        <v>17.32</v>
      </c>
      <c r="M778" s="183">
        <f t="shared" si="24"/>
        <v>1.4433333333333334</v>
      </c>
      <c r="O778">
        <v>11658</v>
      </c>
      <c r="P778" s="5">
        <v>46261</v>
      </c>
      <c r="Q778">
        <v>194</v>
      </c>
      <c r="R778" t="s">
        <v>54</v>
      </c>
      <c r="S778">
        <v>2.0260414</v>
      </c>
      <c r="T778">
        <v>28.4733135</v>
      </c>
      <c r="U778" s="183">
        <f t="shared" si="25"/>
        <v>-26.447272099999999</v>
      </c>
      <c r="V778" s="6" t="str">
        <f>VLOOKUP(R778,'In-NonTI'!B:C,2,FALSE)</f>
        <v>VIC1</v>
      </c>
      <c r="W778" s="177">
        <f>IF(U778=0,0,U778-(VLOOKUP(R778,'In-NonTI'!$J$4:$K$7,2,FALSE)*M778))</f>
        <v>-27.125638766666665</v>
      </c>
      <c r="X778" s="178">
        <f>IF(U778=0,0,-U778-((1-VLOOKUP(R778,'In-NonTI'!$J$4:$K$7,2,FALSE))*M778))</f>
        <v>25.682305433333333</v>
      </c>
      <c r="Y778" s="6" t="str">
        <f>VLOOKUP(R778,'In-NonTI'!$B$4:$F$7,5,FALSE)</f>
        <v>V-SA</v>
      </c>
      <c r="Z778" s="6" t="str">
        <f>IF(SUMIFS(U:U,Q:Q,Q778,Y:Y,Y778)&lt;=0,VLOOKUP(R778,'In-NonTI'!$B$4:$H$7,6,FALSE),VLOOKUP(R778,'In-NonTI'!$B$4:$H$7,7,FALSE))</f>
        <v>VIC-SA</v>
      </c>
    </row>
    <row r="779" spans="2:26">
      <c r="B779" s="1">
        <v>46261.899305555555</v>
      </c>
      <c r="C779">
        <v>259</v>
      </c>
      <c r="D779" t="s">
        <v>52</v>
      </c>
      <c r="E779">
        <v>168.01</v>
      </c>
      <c r="G779" s="1">
        <v>46261.673611111109</v>
      </c>
      <c r="H779">
        <v>194</v>
      </c>
      <c r="I779" t="s">
        <v>50</v>
      </c>
      <c r="J779">
        <v>0</v>
      </c>
      <c r="K779">
        <v>80</v>
      </c>
      <c r="L779">
        <v>7.61</v>
      </c>
      <c r="M779" s="183">
        <f t="shared" si="24"/>
        <v>0.63416666666666666</v>
      </c>
      <c r="O779">
        <v>11658</v>
      </c>
      <c r="P779" s="5">
        <v>46261</v>
      </c>
      <c r="Q779">
        <v>194</v>
      </c>
      <c r="R779" t="s">
        <v>50</v>
      </c>
      <c r="S779">
        <v>8.0705899999999997E-2</v>
      </c>
      <c r="T779">
        <v>0</v>
      </c>
      <c r="U779" s="183">
        <f t="shared" si="25"/>
        <v>8.0705899999999997E-2</v>
      </c>
      <c r="V779" s="6" t="str">
        <f>VLOOKUP(R779,'In-NonTI'!B:C,2,FALSE)</f>
        <v>VIC1</v>
      </c>
      <c r="W779" s="177">
        <f>IF(U779=0,0,U779-(VLOOKUP(R779,'In-NonTI'!$J$4:$K$7,2,FALSE)*M779))</f>
        <v>-0.48370243333333329</v>
      </c>
      <c r="X779" s="178">
        <f>IF(U779=0,0,-U779-((1-VLOOKUP(R779,'In-NonTI'!$J$4:$K$7,2,FALSE))*M779))</f>
        <v>-0.15046423333333331</v>
      </c>
      <c r="Y779" s="6" t="str">
        <f>VLOOKUP(R779,'In-NonTI'!$B$4:$F$7,5,FALSE)</f>
        <v>V-SA</v>
      </c>
      <c r="Z779" s="6" t="str">
        <f>IF(SUMIFS(U:U,Q:Q,Q779,Y:Y,Y779)&lt;=0,VLOOKUP(R779,'In-NonTI'!$B$4:$H$7,6,FALSE),VLOOKUP(R779,'In-NonTI'!$B$4:$H$7,7,FALSE))</f>
        <v>VIC-SA</v>
      </c>
    </row>
    <row r="780" spans="2:26">
      <c r="B780" s="1">
        <v>46261.899305555555</v>
      </c>
      <c r="C780">
        <v>259</v>
      </c>
      <c r="D780" t="s">
        <v>51</v>
      </c>
      <c r="E780">
        <v>179.69</v>
      </c>
      <c r="G780" s="1">
        <v>46261.677083333336</v>
      </c>
      <c r="H780">
        <v>195</v>
      </c>
      <c r="I780" t="s">
        <v>57</v>
      </c>
      <c r="J780">
        <v>83.7</v>
      </c>
      <c r="K780">
        <v>87.15</v>
      </c>
      <c r="L780">
        <v>13.21</v>
      </c>
      <c r="M780" s="183">
        <f t="shared" si="24"/>
        <v>1.1008333333333333</v>
      </c>
      <c r="O780">
        <v>11658</v>
      </c>
      <c r="P780" s="5">
        <v>46261</v>
      </c>
      <c r="Q780">
        <v>195</v>
      </c>
      <c r="R780" t="s">
        <v>57</v>
      </c>
      <c r="S780">
        <v>0</v>
      </c>
      <c r="T780">
        <v>7.2919369999999999</v>
      </c>
      <c r="U780" s="183">
        <f t="shared" si="25"/>
        <v>-7.2919369999999999</v>
      </c>
      <c r="V780" s="6" t="str">
        <f>VLOOKUP(R780,'In-NonTI'!B:C,2,FALSE)</f>
        <v>NSW1</v>
      </c>
      <c r="W780" s="177">
        <f>IF(U780=0,0,U780-(VLOOKUP(R780,'In-NonTI'!$J$4:$K$7,2,FALSE)*M780))</f>
        <v>-7.787312</v>
      </c>
      <c r="X780" s="178">
        <f>IF(U780=0,0,-U780-((1-VLOOKUP(R780,'In-NonTI'!$J$4:$K$7,2,FALSE))*M780))</f>
        <v>6.686478666666666</v>
      </c>
      <c r="Y780" s="6" t="str">
        <f>VLOOKUP(R780,'In-NonTI'!$B$4:$F$7,5,FALSE)</f>
        <v>NSW1-SA1</v>
      </c>
      <c r="Z780" s="6" t="str">
        <f>IF(SUMIFS(U:U,Q:Q,Q780,Y:Y,Y780)&lt;=0,VLOOKUP(R780,'In-NonTI'!$B$4:$H$7,6,FALSE),VLOOKUP(R780,'In-NonTI'!$B$4:$H$7,7,FALSE))</f>
        <v>NSW-SA</v>
      </c>
    </row>
    <row r="781" spans="2:26">
      <c r="B781" s="1">
        <v>46261.902777777781</v>
      </c>
      <c r="C781">
        <v>260</v>
      </c>
      <c r="D781" t="s">
        <v>58</v>
      </c>
      <c r="E781">
        <v>500</v>
      </c>
      <c r="G781" s="1">
        <v>46261.677083333336</v>
      </c>
      <c r="H781">
        <v>195</v>
      </c>
      <c r="I781" t="s">
        <v>60</v>
      </c>
      <c r="J781">
        <v>191.19</v>
      </c>
      <c r="K781">
        <v>-242.49</v>
      </c>
      <c r="L781">
        <v>11.58</v>
      </c>
      <c r="M781" s="183">
        <f t="shared" si="24"/>
        <v>0.96499999999999997</v>
      </c>
      <c r="O781">
        <v>11658</v>
      </c>
      <c r="P781" s="5">
        <v>46261</v>
      </c>
      <c r="Q781">
        <v>195</v>
      </c>
      <c r="R781" t="s">
        <v>60</v>
      </c>
      <c r="S781">
        <v>44.845829700000003</v>
      </c>
      <c r="T781">
        <v>55.917919499999996</v>
      </c>
      <c r="U781" s="183">
        <f t="shared" si="25"/>
        <v>-11.072089799999993</v>
      </c>
      <c r="V781" s="6" t="str">
        <f>VLOOKUP(R781,'In-NonTI'!B:C,2,FALSE)</f>
        <v>VIC1</v>
      </c>
      <c r="W781" s="177">
        <f>IF(U781=0,0,U781-(VLOOKUP(R781,'In-NonTI'!$J$4:$K$7,2,FALSE)*M781))</f>
        <v>-11.651089799999994</v>
      </c>
      <c r="X781" s="178">
        <f>IF(U781=0,0,-U781-((1-VLOOKUP(R781,'In-NonTI'!$J$4:$K$7,2,FALSE))*M781))</f>
        <v>10.686089799999994</v>
      </c>
      <c r="Y781" s="6" t="str">
        <f>VLOOKUP(R781,'In-NonTI'!$B$4:$F$7,5,FALSE)</f>
        <v>VIC1-NSW1</v>
      </c>
      <c r="Z781" s="6" t="str">
        <f>IF(SUMIFS(U:U,Q:Q,Q781,Y:Y,Y781)&lt;=0,VLOOKUP(R781,'In-NonTI'!$B$4:$H$7,6,FALSE),VLOOKUP(R781,'In-NonTI'!$B$4:$H$7,7,FALSE))</f>
        <v>VIC-NSW</v>
      </c>
    </row>
    <row r="782" spans="2:26">
      <c r="B782" s="1">
        <v>46261.902777777781</v>
      </c>
      <c r="C782">
        <v>260</v>
      </c>
      <c r="D782" t="s">
        <v>52</v>
      </c>
      <c r="E782">
        <v>138.04</v>
      </c>
      <c r="G782" s="1">
        <v>46261.677083333336</v>
      </c>
      <c r="H782">
        <v>195</v>
      </c>
      <c r="I782" t="s">
        <v>54</v>
      </c>
      <c r="J782">
        <v>-183.13</v>
      </c>
      <c r="K782">
        <v>393.27</v>
      </c>
      <c r="L782">
        <v>36.26</v>
      </c>
      <c r="M782" s="183">
        <f t="shared" si="24"/>
        <v>3.0216666666666665</v>
      </c>
      <c r="O782">
        <v>11658</v>
      </c>
      <c r="P782" s="5">
        <v>46261</v>
      </c>
      <c r="Q782">
        <v>195</v>
      </c>
      <c r="R782" t="s">
        <v>54</v>
      </c>
      <c r="S782">
        <v>6.4139521999999998</v>
      </c>
      <c r="T782">
        <v>22.0456328</v>
      </c>
      <c r="U782" s="183">
        <f t="shared" si="25"/>
        <v>-15.631680599999999</v>
      </c>
      <c r="V782" s="6" t="str">
        <f>VLOOKUP(R782,'In-NonTI'!B:C,2,FALSE)</f>
        <v>VIC1</v>
      </c>
      <c r="W782" s="177">
        <f>IF(U782=0,0,U782-(VLOOKUP(R782,'In-NonTI'!$J$4:$K$7,2,FALSE)*M782))</f>
        <v>-17.051863933333333</v>
      </c>
      <c r="X782" s="178">
        <f>IF(U782=0,0,-U782-((1-VLOOKUP(R782,'In-NonTI'!$J$4:$K$7,2,FALSE))*M782))</f>
        <v>14.030197266666665</v>
      </c>
      <c r="Y782" s="6" t="str">
        <f>VLOOKUP(R782,'In-NonTI'!$B$4:$F$7,5,FALSE)</f>
        <v>V-SA</v>
      </c>
      <c r="Z782" s="6" t="str">
        <f>IF(SUMIFS(U:U,Q:Q,Q782,Y:Y,Y782)&lt;=0,VLOOKUP(R782,'In-NonTI'!$B$4:$H$7,6,FALSE),VLOOKUP(R782,'In-NonTI'!$B$4:$H$7,7,FALSE))</f>
        <v>VIC-SA</v>
      </c>
    </row>
    <row r="783" spans="2:26">
      <c r="B783" s="1">
        <v>46261.902777777781</v>
      </c>
      <c r="C783">
        <v>260</v>
      </c>
      <c r="D783" t="s">
        <v>51</v>
      </c>
      <c r="E783">
        <v>156.49</v>
      </c>
      <c r="G783" s="1">
        <v>46261.677083333336</v>
      </c>
      <c r="H783">
        <v>195</v>
      </c>
      <c r="I783" t="s">
        <v>50</v>
      </c>
      <c r="J783">
        <v>0</v>
      </c>
      <c r="K783">
        <v>80</v>
      </c>
      <c r="L783">
        <v>7.61</v>
      </c>
      <c r="M783" s="183">
        <f t="shared" si="24"/>
        <v>0.63416666666666666</v>
      </c>
      <c r="O783">
        <v>11658</v>
      </c>
      <c r="P783" s="5">
        <v>46261</v>
      </c>
      <c r="Q783">
        <v>195</v>
      </c>
      <c r="R783" t="s">
        <v>50</v>
      </c>
      <c r="S783">
        <v>6.7152699999999996E-2</v>
      </c>
      <c r="T783">
        <v>0</v>
      </c>
      <c r="U783" s="183">
        <f t="shared" si="25"/>
        <v>6.7152699999999996E-2</v>
      </c>
      <c r="V783" s="6" t="str">
        <f>VLOOKUP(R783,'In-NonTI'!B:C,2,FALSE)</f>
        <v>VIC1</v>
      </c>
      <c r="W783" s="177">
        <f>IF(U783=0,0,U783-(VLOOKUP(R783,'In-NonTI'!$J$4:$K$7,2,FALSE)*M783))</f>
        <v>-0.49725563333333328</v>
      </c>
      <c r="X783" s="178">
        <f>IF(U783=0,0,-U783-((1-VLOOKUP(R783,'In-NonTI'!$J$4:$K$7,2,FALSE))*M783))</f>
        <v>-0.13691103333333332</v>
      </c>
      <c r="Y783" s="6" t="str">
        <f>VLOOKUP(R783,'In-NonTI'!$B$4:$F$7,5,FALSE)</f>
        <v>V-SA</v>
      </c>
      <c r="Z783" s="6" t="str">
        <f>IF(SUMIFS(U:U,Q:Q,Q783,Y:Y,Y783)&lt;=0,VLOOKUP(R783,'In-NonTI'!$B$4:$H$7,6,FALSE),VLOOKUP(R783,'In-NonTI'!$B$4:$H$7,7,FALSE))</f>
        <v>VIC-SA</v>
      </c>
    </row>
    <row r="784" spans="2:26">
      <c r="B784" s="1">
        <v>46261.90625</v>
      </c>
      <c r="C784">
        <v>261</v>
      </c>
      <c r="D784" t="s">
        <v>58</v>
      </c>
      <c r="E784">
        <v>500</v>
      </c>
      <c r="G784" s="1">
        <v>46261.680555555555</v>
      </c>
      <c r="H784">
        <v>196</v>
      </c>
      <c r="I784" t="s">
        <v>57</v>
      </c>
      <c r="J784">
        <v>84.4</v>
      </c>
      <c r="K784">
        <v>150</v>
      </c>
      <c r="L784">
        <v>25.36</v>
      </c>
      <c r="M784" s="183">
        <f t="shared" si="24"/>
        <v>2.1133333333333333</v>
      </c>
      <c r="O784">
        <v>11658</v>
      </c>
      <c r="P784" s="5">
        <v>46261</v>
      </c>
      <c r="Q784">
        <v>196</v>
      </c>
      <c r="R784" t="s">
        <v>57</v>
      </c>
      <c r="S784">
        <v>0</v>
      </c>
      <c r="T784">
        <v>7.6567344000000004</v>
      </c>
      <c r="U784" s="183">
        <f t="shared" si="25"/>
        <v>-7.6567344000000004</v>
      </c>
      <c r="V784" s="6" t="str">
        <f>VLOOKUP(R784,'In-NonTI'!B:C,2,FALSE)</f>
        <v>NSW1</v>
      </c>
      <c r="W784" s="177">
        <f>IF(U784=0,0,U784-(VLOOKUP(R784,'In-NonTI'!$J$4:$K$7,2,FALSE)*M784))</f>
        <v>-8.6077344</v>
      </c>
      <c r="X784" s="178">
        <f>IF(U784=0,0,-U784-((1-VLOOKUP(R784,'In-NonTI'!$J$4:$K$7,2,FALSE))*M784))</f>
        <v>6.4944010666666667</v>
      </c>
      <c r="Y784" s="6" t="str">
        <f>VLOOKUP(R784,'In-NonTI'!$B$4:$F$7,5,FALSE)</f>
        <v>NSW1-SA1</v>
      </c>
      <c r="Z784" s="6" t="str">
        <f>IF(SUMIFS(U:U,Q:Q,Q784,Y:Y,Y784)&lt;=0,VLOOKUP(R784,'In-NonTI'!$B$4:$H$7,6,FALSE),VLOOKUP(R784,'In-NonTI'!$B$4:$H$7,7,FALSE))</f>
        <v>NSW-SA</v>
      </c>
    </row>
    <row r="785" spans="2:26">
      <c r="B785" s="1">
        <v>46261.90625</v>
      </c>
      <c r="C785">
        <v>261</v>
      </c>
      <c r="D785" t="s">
        <v>52</v>
      </c>
      <c r="E785">
        <v>153.79</v>
      </c>
      <c r="G785" s="1">
        <v>46261.680555555555</v>
      </c>
      <c r="H785">
        <v>196</v>
      </c>
      <c r="I785" t="s">
        <v>60</v>
      </c>
      <c r="J785">
        <v>34.25</v>
      </c>
      <c r="K785">
        <v>-225.85</v>
      </c>
      <c r="L785">
        <v>10.89</v>
      </c>
      <c r="M785" s="183">
        <f t="shared" si="24"/>
        <v>0.90750000000000008</v>
      </c>
      <c r="O785">
        <v>11658</v>
      </c>
      <c r="P785" s="5">
        <v>46261</v>
      </c>
      <c r="Q785">
        <v>196</v>
      </c>
      <c r="R785" t="s">
        <v>60</v>
      </c>
      <c r="S785">
        <v>48.251243000000002</v>
      </c>
      <c r="T785">
        <v>56.826523100000003</v>
      </c>
      <c r="U785" s="183">
        <f t="shared" si="25"/>
        <v>-8.5752801000000005</v>
      </c>
      <c r="V785" s="6" t="str">
        <f>VLOOKUP(R785,'In-NonTI'!B:C,2,FALSE)</f>
        <v>VIC1</v>
      </c>
      <c r="W785" s="177">
        <f>IF(U785=0,0,U785-(VLOOKUP(R785,'In-NonTI'!$J$4:$K$7,2,FALSE)*M785))</f>
        <v>-9.1197800999999998</v>
      </c>
      <c r="X785" s="178">
        <f>IF(U785=0,0,-U785-((1-VLOOKUP(R785,'In-NonTI'!$J$4:$K$7,2,FALSE))*M785))</f>
        <v>8.212280100000001</v>
      </c>
      <c r="Y785" s="6" t="str">
        <f>VLOOKUP(R785,'In-NonTI'!$B$4:$F$7,5,FALSE)</f>
        <v>VIC1-NSW1</v>
      </c>
      <c r="Z785" s="6" t="str">
        <f>IF(SUMIFS(U:U,Q:Q,Q785,Y:Y,Y785)&lt;=0,VLOOKUP(R785,'In-NonTI'!$B$4:$H$7,6,FALSE),VLOOKUP(R785,'In-NonTI'!$B$4:$H$7,7,FALSE))</f>
        <v>VIC-NSW</v>
      </c>
    </row>
    <row r="786" spans="2:26">
      <c r="B786" s="1">
        <v>46261.90625</v>
      </c>
      <c r="C786">
        <v>261</v>
      </c>
      <c r="D786" t="s">
        <v>51</v>
      </c>
      <c r="E786">
        <v>179.69</v>
      </c>
      <c r="G786" s="1">
        <v>46261.680555555555</v>
      </c>
      <c r="H786">
        <v>196</v>
      </c>
      <c r="I786" t="s">
        <v>54</v>
      </c>
      <c r="J786">
        <v>-163.04</v>
      </c>
      <c r="K786">
        <v>372.18</v>
      </c>
      <c r="L786">
        <v>32.479999999999997</v>
      </c>
      <c r="M786" s="183">
        <f t="shared" si="24"/>
        <v>2.7066666666666666</v>
      </c>
      <c r="O786">
        <v>11658</v>
      </c>
      <c r="P786" s="5">
        <v>46261</v>
      </c>
      <c r="Q786">
        <v>196</v>
      </c>
      <c r="R786" t="s">
        <v>54</v>
      </c>
      <c r="S786">
        <v>9.5285474000000008</v>
      </c>
      <c r="T786">
        <v>17.183713399999998</v>
      </c>
      <c r="U786" s="183">
        <f t="shared" si="25"/>
        <v>-7.6551659999999977</v>
      </c>
      <c r="V786" s="6" t="str">
        <f>VLOOKUP(R786,'In-NonTI'!B:C,2,FALSE)</f>
        <v>VIC1</v>
      </c>
      <c r="W786" s="177">
        <f>IF(U786=0,0,U786-(VLOOKUP(R786,'In-NonTI'!$J$4:$K$7,2,FALSE)*M786))</f>
        <v>-8.9272993333333304</v>
      </c>
      <c r="X786" s="178">
        <f>IF(U786=0,0,-U786-((1-VLOOKUP(R786,'In-NonTI'!$J$4:$K$7,2,FALSE))*M786))</f>
        <v>6.2206326666666643</v>
      </c>
      <c r="Y786" s="6" t="str">
        <f>VLOOKUP(R786,'In-NonTI'!$B$4:$F$7,5,FALSE)</f>
        <v>V-SA</v>
      </c>
      <c r="Z786" s="6" t="str">
        <f>IF(SUMIFS(U:U,Q:Q,Q786,Y:Y,Y786)&lt;=0,VLOOKUP(R786,'In-NonTI'!$B$4:$H$7,6,FALSE),VLOOKUP(R786,'In-NonTI'!$B$4:$H$7,7,FALSE))</f>
        <v>VIC-SA</v>
      </c>
    </row>
    <row r="787" spans="2:26">
      <c r="B787" s="1">
        <v>46261.909722222219</v>
      </c>
      <c r="C787">
        <v>262</v>
      </c>
      <c r="D787" t="s">
        <v>58</v>
      </c>
      <c r="E787">
        <v>500</v>
      </c>
      <c r="G787" s="1">
        <v>46261.680555555555</v>
      </c>
      <c r="H787">
        <v>196</v>
      </c>
      <c r="I787" t="s">
        <v>50</v>
      </c>
      <c r="J787">
        <v>0</v>
      </c>
      <c r="K787">
        <v>80</v>
      </c>
      <c r="L787">
        <v>7.61</v>
      </c>
      <c r="M787" s="183">
        <f t="shared" si="24"/>
        <v>0.63416666666666666</v>
      </c>
      <c r="O787">
        <v>11658</v>
      </c>
      <c r="P787" s="5">
        <v>46261</v>
      </c>
      <c r="Q787">
        <v>196</v>
      </c>
      <c r="R787" t="s">
        <v>50</v>
      </c>
      <c r="S787">
        <v>6.0325400000000001E-2</v>
      </c>
      <c r="T787">
        <v>0</v>
      </c>
      <c r="U787" s="183">
        <f t="shared" si="25"/>
        <v>6.0325400000000001E-2</v>
      </c>
      <c r="V787" s="6" t="str">
        <f>VLOOKUP(R787,'In-NonTI'!B:C,2,FALSE)</f>
        <v>VIC1</v>
      </c>
      <c r="W787" s="177">
        <f>IF(U787=0,0,U787-(VLOOKUP(R787,'In-NonTI'!$J$4:$K$7,2,FALSE)*M787))</f>
        <v>-0.50408293333333332</v>
      </c>
      <c r="X787" s="178">
        <f>IF(U787=0,0,-U787-((1-VLOOKUP(R787,'In-NonTI'!$J$4:$K$7,2,FALSE))*M787))</f>
        <v>-0.13008373333333334</v>
      </c>
      <c r="Y787" s="6" t="str">
        <f>VLOOKUP(R787,'In-NonTI'!$B$4:$F$7,5,FALSE)</f>
        <v>V-SA</v>
      </c>
      <c r="Z787" s="6" t="str">
        <f>IF(SUMIFS(U:U,Q:Q,Q787,Y:Y,Y787)&lt;=0,VLOOKUP(R787,'In-NonTI'!$B$4:$H$7,6,FALSE),VLOOKUP(R787,'In-NonTI'!$B$4:$H$7,7,FALSE))</f>
        <v>VIC-SA</v>
      </c>
    </row>
    <row r="788" spans="2:26">
      <c r="B788" s="1">
        <v>46261.909722222219</v>
      </c>
      <c r="C788">
        <v>262</v>
      </c>
      <c r="D788" t="s">
        <v>52</v>
      </c>
      <c r="E788">
        <v>168.01</v>
      </c>
      <c r="G788" s="1">
        <v>46261.684027777781</v>
      </c>
      <c r="H788">
        <v>197</v>
      </c>
      <c r="I788" t="s">
        <v>57</v>
      </c>
      <c r="J788">
        <v>93.65</v>
      </c>
      <c r="K788">
        <v>150</v>
      </c>
      <c r="L788">
        <v>25.27</v>
      </c>
      <c r="M788" s="183">
        <f t="shared" si="24"/>
        <v>2.1058333333333334</v>
      </c>
      <c r="O788">
        <v>11658</v>
      </c>
      <c r="P788" s="5">
        <v>46261</v>
      </c>
      <c r="Q788">
        <v>197</v>
      </c>
      <c r="R788" t="s">
        <v>57</v>
      </c>
      <c r="S788">
        <v>0</v>
      </c>
      <c r="T788">
        <v>6.7055274000000002</v>
      </c>
      <c r="U788" s="183">
        <f t="shared" si="25"/>
        <v>-6.7055274000000002</v>
      </c>
      <c r="V788" s="6" t="str">
        <f>VLOOKUP(R788,'In-NonTI'!B:C,2,FALSE)</f>
        <v>NSW1</v>
      </c>
      <c r="W788" s="177">
        <f>IF(U788=0,0,U788-(VLOOKUP(R788,'In-NonTI'!$J$4:$K$7,2,FALSE)*M788))</f>
        <v>-7.6531524000000006</v>
      </c>
      <c r="X788" s="178">
        <f>IF(U788=0,0,-U788-((1-VLOOKUP(R788,'In-NonTI'!$J$4:$K$7,2,FALSE))*M788))</f>
        <v>5.5473190666666667</v>
      </c>
      <c r="Y788" s="6" t="str">
        <f>VLOOKUP(R788,'In-NonTI'!$B$4:$F$7,5,FALSE)</f>
        <v>NSW1-SA1</v>
      </c>
      <c r="Z788" s="6" t="str">
        <f>IF(SUMIFS(U:U,Q:Q,Q788,Y:Y,Y788)&lt;=0,VLOOKUP(R788,'In-NonTI'!$B$4:$H$7,6,FALSE),VLOOKUP(R788,'In-NonTI'!$B$4:$H$7,7,FALSE))</f>
        <v>NSW-SA</v>
      </c>
    </row>
    <row r="789" spans="2:26">
      <c r="B789" s="1">
        <v>46261.909722222219</v>
      </c>
      <c r="C789">
        <v>262</v>
      </c>
      <c r="D789" t="s">
        <v>51</v>
      </c>
      <c r="E789">
        <v>179.69</v>
      </c>
      <c r="G789" s="1">
        <v>46261.684027777781</v>
      </c>
      <c r="H789">
        <v>197</v>
      </c>
      <c r="I789" t="s">
        <v>60</v>
      </c>
      <c r="J789">
        <v>-6.85</v>
      </c>
      <c r="K789">
        <v>-208.06</v>
      </c>
      <c r="L789">
        <v>9.7200000000000006</v>
      </c>
      <c r="M789" s="183">
        <f t="shared" si="24"/>
        <v>0.81</v>
      </c>
      <c r="O789">
        <v>11658</v>
      </c>
      <c r="P789" s="5">
        <v>46261</v>
      </c>
      <c r="Q789">
        <v>197</v>
      </c>
      <c r="R789" t="s">
        <v>60</v>
      </c>
      <c r="S789">
        <v>52.210044199999999</v>
      </c>
      <c r="T789">
        <v>57.283399899999999</v>
      </c>
      <c r="U789" s="183">
        <f t="shared" si="25"/>
        <v>-5.0733557000000005</v>
      </c>
      <c r="V789" s="6" t="str">
        <f>VLOOKUP(R789,'In-NonTI'!B:C,2,FALSE)</f>
        <v>VIC1</v>
      </c>
      <c r="W789" s="177">
        <f>IF(U789=0,0,U789-(VLOOKUP(R789,'In-NonTI'!$J$4:$K$7,2,FALSE)*M789))</f>
        <v>-5.5593557000000002</v>
      </c>
      <c r="X789" s="178">
        <f>IF(U789=0,0,-U789-((1-VLOOKUP(R789,'In-NonTI'!$J$4:$K$7,2,FALSE))*M789))</f>
        <v>4.7493557000000006</v>
      </c>
      <c r="Y789" s="6" t="str">
        <f>VLOOKUP(R789,'In-NonTI'!$B$4:$F$7,5,FALSE)</f>
        <v>VIC1-NSW1</v>
      </c>
      <c r="Z789" s="6" t="str">
        <f>IF(SUMIFS(U:U,Q:Q,Q789,Y:Y,Y789)&lt;=0,VLOOKUP(R789,'In-NonTI'!$B$4:$H$7,6,FALSE),VLOOKUP(R789,'In-NonTI'!$B$4:$H$7,7,FALSE))</f>
        <v>VIC-NSW</v>
      </c>
    </row>
    <row r="790" spans="2:26">
      <c r="B790" s="1">
        <v>46261.913194444445</v>
      </c>
      <c r="C790">
        <v>263</v>
      </c>
      <c r="D790" t="s">
        <v>58</v>
      </c>
      <c r="E790">
        <v>500</v>
      </c>
      <c r="G790" s="1">
        <v>46261.684027777781</v>
      </c>
      <c r="H790">
        <v>197</v>
      </c>
      <c r="I790" t="s">
        <v>54</v>
      </c>
      <c r="J790">
        <v>-98.3</v>
      </c>
      <c r="K790">
        <v>312.41000000000003</v>
      </c>
      <c r="L790">
        <v>24.94</v>
      </c>
      <c r="M790" s="183">
        <f t="shared" si="24"/>
        <v>2.0783333333333336</v>
      </c>
      <c r="O790">
        <v>11658</v>
      </c>
      <c r="P790" s="5">
        <v>46261</v>
      </c>
      <c r="Q790">
        <v>197</v>
      </c>
      <c r="R790" t="s">
        <v>54</v>
      </c>
      <c r="S790">
        <v>12.5065288</v>
      </c>
      <c r="T790">
        <v>9.6694084999999994</v>
      </c>
      <c r="U790" s="183">
        <f t="shared" si="25"/>
        <v>2.8371203000000005</v>
      </c>
      <c r="V790" s="6" t="str">
        <f>VLOOKUP(R790,'In-NonTI'!B:C,2,FALSE)</f>
        <v>VIC1</v>
      </c>
      <c r="W790" s="177">
        <f>IF(U790=0,0,U790-(VLOOKUP(R790,'In-NonTI'!$J$4:$K$7,2,FALSE)*M790))</f>
        <v>1.8603036333333338</v>
      </c>
      <c r="X790" s="178">
        <f>IF(U790=0,0,-U790-((1-VLOOKUP(R790,'In-NonTI'!$J$4:$K$7,2,FALSE))*M790))</f>
        <v>-3.9386369666666674</v>
      </c>
      <c r="Y790" s="6" t="str">
        <f>VLOOKUP(R790,'In-NonTI'!$B$4:$F$7,5,FALSE)</f>
        <v>V-SA</v>
      </c>
      <c r="Z790" s="6" t="str">
        <f>IF(SUMIFS(U:U,Q:Q,Q790,Y:Y,Y790)&lt;=0,VLOOKUP(R790,'In-NonTI'!$B$4:$H$7,6,FALSE),VLOOKUP(R790,'In-NonTI'!$B$4:$H$7,7,FALSE))</f>
        <v>SA-VIC</v>
      </c>
    </row>
    <row r="791" spans="2:26">
      <c r="B791" s="1">
        <v>46261.913194444445</v>
      </c>
      <c r="C791">
        <v>263</v>
      </c>
      <c r="D791" t="s">
        <v>52</v>
      </c>
      <c r="E791">
        <v>139.82</v>
      </c>
      <c r="G791" s="1">
        <v>46261.684027777781</v>
      </c>
      <c r="H791">
        <v>197</v>
      </c>
      <c r="I791" t="s">
        <v>50</v>
      </c>
      <c r="J791">
        <v>0</v>
      </c>
      <c r="K791">
        <v>80</v>
      </c>
      <c r="L791">
        <v>7.61</v>
      </c>
      <c r="M791" s="183">
        <f t="shared" si="24"/>
        <v>0.63416666666666666</v>
      </c>
      <c r="O791">
        <v>11658</v>
      </c>
      <c r="P791" s="5">
        <v>46261</v>
      </c>
      <c r="Q791">
        <v>197</v>
      </c>
      <c r="R791" t="s">
        <v>50</v>
      </c>
      <c r="S791">
        <v>5.2614800000000003E-2</v>
      </c>
      <c r="T791">
        <v>0</v>
      </c>
      <c r="U791" s="183">
        <f t="shared" si="25"/>
        <v>5.2614800000000003E-2</v>
      </c>
      <c r="V791" s="6" t="str">
        <f>VLOOKUP(R791,'In-NonTI'!B:C,2,FALSE)</f>
        <v>VIC1</v>
      </c>
      <c r="W791" s="177">
        <f>IF(U791=0,0,U791-(VLOOKUP(R791,'In-NonTI'!$J$4:$K$7,2,FALSE)*M791))</f>
        <v>-0.51179353333333333</v>
      </c>
      <c r="X791" s="178">
        <f>IF(U791=0,0,-U791-((1-VLOOKUP(R791,'In-NonTI'!$J$4:$K$7,2,FALSE))*M791))</f>
        <v>-0.12237313333333333</v>
      </c>
      <c r="Y791" s="6" t="str">
        <f>VLOOKUP(R791,'In-NonTI'!$B$4:$F$7,5,FALSE)</f>
        <v>V-SA</v>
      </c>
      <c r="Z791" s="6" t="str">
        <f>IF(SUMIFS(U:U,Q:Q,Q791,Y:Y,Y791)&lt;=0,VLOOKUP(R791,'In-NonTI'!$B$4:$H$7,6,FALSE),VLOOKUP(R791,'In-NonTI'!$B$4:$H$7,7,FALSE))</f>
        <v>SA-VIC</v>
      </c>
    </row>
    <row r="792" spans="2:26">
      <c r="B792" s="1">
        <v>46261.913194444445</v>
      </c>
      <c r="C792">
        <v>263</v>
      </c>
      <c r="D792" t="s">
        <v>51</v>
      </c>
      <c r="E792">
        <v>179.69</v>
      </c>
      <c r="G792" s="1">
        <v>46261.6875</v>
      </c>
      <c r="H792">
        <v>198</v>
      </c>
      <c r="I792" t="s">
        <v>57</v>
      </c>
      <c r="J792">
        <v>62.42</v>
      </c>
      <c r="K792">
        <v>131.31</v>
      </c>
      <c r="L792">
        <v>22.06</v>
      </c>
      <c r="M792" s="183">
        <f t="shared" si="24"/>
        <v>1.8383333333333332</v>
      </c>
      <c r="O792">
        <v>11658</v>
      </c>
      <c r="P792" s="5">
        <v>46261</v>
      </c>
      <c r="Q792">
        <v>198</v>
      </c>
      <c r="R792" t="s">
        <v>57</v>
      </c>
      <c r="S792">
        <v>0</v>
      </c>
      <c r="T792">
        <v>7.5922134000000003</v>
      </c>
      <c r="U792" s="183">
        <f t="shared" si="25"/>
        <v>-7.5922134000000003</v>
      </c>
      <c r="V792" s="6" t="str">
        <f>VLOOKUP(R792,'In-NonTI'!B:C,2,FALSE)</f>
        <v>NSW1</v>
      </c>
      <c r="W792" s="177">
        <f>IF(U792=0,0,U792-(VLOOKUP(R792,'In-NonTI'!$J$4:$K$7,2,FALSE)*M792))</f>
        <v>-8.4194633999999997</v>
      </c>
      <c r="X792" s="178">
        <f>IF(U792=0,0,-U792-((1-VLOOKUP(R792,'In-NonTI'!$J$4:$K$7,2,FALSE))*M792))</f>
        <v>6.5811300666666668</v>
      </c>
      <c r="Y792" s="6" t="str">
        <f>VLOOKUP(R792,'In-NonTI'!$B$4:$F$7,5,FALSE)</f>
        <v>NSW1-SA1</v>
      </c>
      <c r="Z792" s="6" t="str">
        <f>IF(SUMIFS(U:U,Q:Q,Q792,Y:Y,Y792)&lt;=0,VLOOKUP(R792,'In-NonTI'!$B$4:$H$7,6,FALSE),VLOOKUP(R792,'In-NonTI'!$B$4:$H$7,7,FALSE))</f>
        <v>NSW-SA</v>
      </c>
    </row>
    <row r="793" spans="2:26">
      <c r="B793" s="1">
        <v>46261.916666666664</v>
      </c>
      <c r="C793">
        <v>264</v>
      </c>
      <c r="D793" t="s">
        <v>58</v>
      </c>
      <c r="E793">
        <v>500</v>
      </c>
      <c r="G793" s="1">
        <v>46261.6875</v>
      </c>
      <c r="H793">
        <v>198</v>
      </c>
      <c r="I793" t="s">
        <v>60</v>
      </c>
      <c r="J793">
        <v>230.13</v>
      </c>
      <c r="K793">
        <v>-178.06</v>
      </c>
      <c r="L793">
        <v>8.09</v>
      </c>
      <c r="M793" s="183">
        <f t="shared" si="24"/>
        <v>0.67416666666666669</v>
      </c>
      <c r="O793">
        <v>11658</v>
      </c>
      <c r="P793" s="5">
        <v>46261</v>
      </c>
      <c r="Q793">
        <v>198</v>
      </c>
      <c r="R793" t="s">
        <v>60</v>
      </c>
      <c r="S793">
        <v>53.630392399999998</v>
      </c>
      <c r="T793">
        <v>53.491302099999999</v>
      </c>
      <c r="U793" s="183">
        <f t="shared" si="25"/>
        <v>0.13909029999999944</v>
      </c>
      <c r="V793" s="6" t="str">
        <f>VLOOKUP(R793,'In-NonTI'!B:C,2,FALSE)</f>
        <v>VIC1</v>
      </c>
      <c r="W793" s="177">
        <f>IF(U793=0,0,U793-(VLOOKUP(R793,'In-NonTI'!$J$4:$K$7,2,FALSE)*M793))</f>
        <v>-0.26540970000000058</v>
      </c>
      <c r="X793" s="178">
        <f>IF(U793=0,0,-U793-((1-VLOOKUP(R793,'In-NonTI'!$J$4:$K$7,2,FALSE))*M793))</f>
        <v>-0.40875696666666611</v>
      </c>
      <c r="Y793" s="6" t="str">
        <f>VLOOKUP(R793,'In-NonTI'!$B$4:$F$7,5,FALSE)</f>
        <v>VIC1-NSW1</v>
      </c>
      <c r="Z793" s="6" t="str">
        <f>IF(SUMIFS(U:U,Q:Q,Q793,Y:Y,Y793)&lt;=0,VLOOKUP(R793,'In-NonTI'!$B$4:$H$7,6,FALSE),VLOOKUP(R793,'In-NonTI'!$B$4:$H$7,7,FALSE))</f>
        <v>NSW-VIC</v>
      </c>
    </row>
    <row r="794" spans="2:26">
      <c r="B794" s="1">
        <v>46261.916666666664</v>
      </c>
      <c r="C794">
        <v>264</v>
      </c>
      <c r="D794" t="s">
        <v>52</v>
      </c>
      <c r="E794">
        <v>215.41</v>
      </c>
      <c r="G794" s="1">
        <v>46261.6875</v>
      </c>
      <c r="H794">
        <v>198</v>
      </c>
      <c r="I794" t="s">
        <v>54</v>
      </c>
      <c r="J794">
        <v>-163.04</v>
      </c>
      <c r="K794">
        <v>443.41</v>
      </c>
      <c r="L794">
        <v>42.23</v>
      </c>
      <c r="M794" s="183">
        <f t="shared" si="24"/>
        <v>3.5191666666666666</v>
      </c>
      <c r="O794">
        <v>11658</v>
      </c>
      <c r="P794" s="5">
        <v>46261</v>
      </c>
      <c r="Q794">
        <v>198</v>
      </c>
      <c r="R794" t="s">
        <v>54</v>
      </c>
      <c r="S794">
        <v>12.9452686</v>
      </c>
      <c r="T794">
        <v>3.1657921</v>
      </c>
      <c r="U794" s="183">
        <f t="shared" si="25"/>
        <v>9.7794765000000012</v>
      </c>
      <c r="V794" s="6" t="str">
        <f>VLOOKUP(R794,'In-NonTI'!B:C,2,FALSE)</f>
        <v>VIC1</v>
      </c>
      <c r="W794" s="177">
        <f>IF(U794=0,0,U794-(VLOOKUP(R794,'In-NonTI'!$J$4:$K$7,2,FALSE)*M794))</f>
        <v>8.1254681666666677</v>
      </c>
      <c r="X794" s="178">
        <f>IF(U794=0,0,-U794-((1-VLOOKUP(R794,'In-NonTI'!$J$4:$K$7,2,FALSE))*M794))</f>
        <v>-11.644634833333335</v>
      </c>
      <c r="Y794" s="6" t="str">
        <f>VLOOKUP(R794,'In-NonTI'!$B$4:$F$7,5,FALSE)</f>
        <v>V-SA</v>
      </c>
      <c r="Z794" s="6" t="str">
        <f>IF(SUMIFS(U:U,Q:Q,Q794,Y:Y,Y794)&lt;=0,VLOOKUP(R794,'In-NonTI'!$B$4:$H$7,6,FALSE),VLOOKUP(R794,'In-NonTI'!$B$4:$H$7,7,FALSE))</f>
        <v>SA-VIC</v>
      </c>
    </row>
    <row r="795" spans="2:26">
      <c r="B795" s="1">
        <v>46261.916666666664</v>
      </c>
      <c r="C795">
        <v>264</v>
      </c>
      <c r="D795" t="s">
        <v>51</v>
      </c>
      <c r="E795">
        <v>251.69</v>
      </c>
      <c r="G795" s="1">
        <v>46261.6875</v>
      </c>
      <c r="H795">
        <v>198</v>
      </c>
      <c r="I795" t="s">
        <v>50</v>
      </c>
      <c r="J795">
        <v>0</v>
      </c>
      <c r="K795">
        <v>80</v>
      </c>
      <c r="L795">
        <v>7.61</v>
      </c>
      <c r="M795" s="183">
        <f t="shared" si="24"/>
        <v>0.63416666666666666</v>
      </c>
      <c r="O795">
        <v>11658</v>
      </c>
      <c r="P795" s="5">
        <v>46261</v>
      </c>
      <c r="Q795">
        <v>198</v>
      </c>
      <c r="R795" t="s">
        <v>50</v>
      </c>
      <c r="S795">
        <v>7.1923299999999996E-2</v>
      </c>
      <c r="T795">
        <v>0</v>
      </c>
      <c r="U795" s="183">
        <f t="shared" si="25"/>
        <v>7.1923299999999996E-2</v>
      </c>
      <c r="V795" s="6" t="str">
        <f>VLOOKUP(R795,'In-NonTI'!B:C,2,FALSE)</f>
        <v>VIC1</v>
      </c>
      <c r="W795" s="177">
        <f>IF(U795=0,0,U795-(VLOOKUP(R795,'In-NonTI'!$J$4:$K$7,2,FALSE)*M795))</f>
        <v>-0.49248503333333327</v>
      </c>
      <c r="X795" s="178">
        <f>IF(U795=0,0,-U795-((1-VLOOKUP(R795,'In-NonTI'!$J$4:$K$7,2,FALSE))*M795))</f>
        <v>-0.14168163333333333</v>
      </c>
      <c r="Y795" s="6" t="str">
        <f>VLOOKUP(R795,'In-NonTI'!$B$4:$F$7,5,FALSE)</f>
        <v>V-SA</v>
      </c>
      <c r="Z795" s="6" t="str">
        <f>IF(SUMIFS(U:U,Q:Q,Q795,Y:Y,Y795)&lt;=0,VLOOKUP(R795,'In-NonTI'!$B$4:$H$7,6,FALSE),VLOOKUP(R795,'In-NonTI'!$B$4:$H$7,7,FALSE))</f>
        <v>SA-VIC</v>
      </c>
    </row>
    <row r="796" spans="2:26">
      <c r="B796" s="1">
        <v>46261.920138888891</v>
      </c>
      <c r="C796">
        <v>265</v>
      </c>
      <c r="D796" t="s">
        <v>58</v>
      </c>
      <c r="E796">
        <v>500</v>
      </c>
      <c r="G796" s="1">
        <v>46261.690972222219</v>
      </c>
      <c r="H796">
        <v>199</v>
      </c>
      <c r="I796" t="s">
        <v>57</v>
      </c>
      <c r="J796">
        <v>109.96</v>
      </c>
      <c r="K796">
        <v>90.8</v>
      </c>
      <c r="L796">
        <v>15</v>
      </c>
      <c r="M796" s="183">
        <f t="shared" si="24"/>
        <v>1.25</v>
      </c>
      <c r="O796">
        <v>11658</v>
      </c>
      <c r="P796" s="5">
        <v>46261</v>
      </c>
      <c r="Q796">
        <v>199</v>
      </c>
      <c r="R796" t="s">
        <v>57</v>
      </c>
      <c r="S796">
        <v>0</v>
      </c>
      <c r="T796">
        <v>8.7195409999999995</v>
      </c>
      <c r="U796" s="183">
        <f t="shared" si="25"/>
        <v>-8.7195409999999995</v>
      </c>
      <c r="V796" s="6" t="str">
        <f>VLOOKUP(R796,'In-NonTI'!B:C,2,FALSE)</f>
        <v>NSW1</v>
      </c>
      <c r="W796" s="177">
        <f>IF(U796=0,0,U796-(VLOOKUP(R796,'In-NonTI'!$J$4:$K$7,2,FALSE)*M796))</f>
        <v>-9.2820409999999995</v>
      </c>
      <c r="X796" s="178">
        <f>IF(U796=0,0,-U796-((1-VLOOKUP(R796,'In-NonTI'!$J$4:$K$7,2,FALSE))*M796))</f>
        <v>8.0320409999999995</v>
      </c>
      <c r="Y796" s="6" t="str">
        <f>VLOOKUP(R796,'In-NonTI'!$B$4:$F$7,5,FALSE)</f>
        <v>NSW1-SA1</v>
      </c>
      <c r="Z796" s="6" t="str">
        <f>IF(SUMIFS(U:U,Q:Q,Q796,Y:Y,Y796)&lt;=0,VLOOKUP(R796,'In-NonTI'!$B$4:$H$7,6,FALSE),VLOOKUP(R796,'In-NonTI'!$B$4:$H$7,7,FALSE))</f>
        <v>NSW-SA</v>
      </c>
    </row>
    <row r="797" spans="2:26">
      <c r="B797" s="1">
        <v>46261.920138888891</v>
      </c>
      <c r="C797">
        <v>265</v>
      </c>
      <c r="D797" t="s">
        <v>52</v>
      </c>
      <c r="E797">
        <v>262.43</v>
      </c>
      <c r="G797" s="1">
        <v>46261.690972222219</v>
      </c>
      <c r="H797">
        <v>199</v>
      </c>
      <c r="I797" t="s">
        <v>60</v>
      </c>
      <c r="J797">
        <v>-7.29</v>
      </c>
      <c r="K797">
        <v>-205.21</v>
      </c>
      <c r="L797">
        <v>10.17</v>
      </c>
      <c r="M797" s="183">
        <f t="shared" si="24"/>
        <v>0.84750000000000003</v>
      </c>
      <c r="O797">
        <v>11658</v>
      </c>
      <c r="P797" s="5">
        <v>46261</v>
      </c>
      <c r="Q797">
        <v>199</v>
      </c>
      <c r="R797" t="s">
        <v>60</v>
      </c>
      <c r="S797">
        <v>52.334232100000001</v>
      </c>
      <c r="T797">
        <v>51.6366418</v>
      </c>
      <c r="U797" s="183">
        <f t="shared" si="25"/>
        <v>0.69759030000000166</v>
      </c>
      <c r="V797" s="6" t="str">
        <f>VLOOKUP(R797,'In-NonTI'!B:C,2,FALSE)</f>
        <v>VIC1</v>
      </c>
      <c r="W797" s="177">
        <f>IF(U797=0,0,U797-(VLOOKUP(R797,'In-NonTI'!$J$4:$K$7,2,FALSE)*M797))</f>
        <v>0.18909030000000171</v>
      </c>
      <c r="X797" s="178">
        <f>IF(U797=0,0,-U797-((1-VLOOKUP(R797,'In-NonTI'!$J$4:$K$7,2,FALSE))*M797))</f>
        <v>-1.0365903000000016</v>
      </c>
      <c r="Y797" s="6" t="str">
        <f>VLOOKUP(R797,'In-NonTI'!$B$4:$F$7,5,FALSE)</f>
        <v>VIC1-NSW1</v>
      </c>
      <c r="Z797" s="6" t="str">
        <f>IF(SUMIFS(U:U,Q:Q,Q797,Y:Y,Y797)&lt;=0,VLOOKUP(R797,'In-NonTI'!$B$4:$H$7,6,FALSE),VLOOKUP(R797,'In-NonTI'!$B$4:$H$7,7,FALSE))</f>
        <v>NSW-VIC</v>
      </c>
    </row>
    <row r="798" spans="2:26">
      <c r="B798" s="1">
        <v>46261.920138888891</v>
      </c>
      <c r="C798">
        <v>265</v>
      </c>
      <c r="D798" t="s">
        <v>51</v>
      </c>
      <c r="E798">
        <v>251.69</v>
      </c>
      <c r="G798" s="1">
        <v>46261.690972222219</v>
      </c>
      <c r="H798">
        <v>199</v>
      </c>
      <c r="I798" t="s">
        <v>54</v>
      </c>
      <c r="J798">
        <v>-88.25</v>
      </c>
      <c r="K798">
        <v>407.91</v>
      </c>
      <c r="L798">
        <v>36.03</v>
      </c>
      <c r="M798" s="183">
        <f t="shared" si="24"/>
        <v>3.0024999999999999</v>
      </c>
      <c r="O798">
        <v>11658</v>
      </c>
      <c r="P798" s="5">
        <v>46261</v>
      </c>
      <c r="Q798">
        <v>199</v>
      </c>
      <c r="R798" t="s">
        <v>54</v>
      </c>
      <c r="S798">
        <v>11.7567813</v>
      </c>
      <c r="T798">
        <v>6.5882883000000003</v>
      </c>
      <c r="U798" s="183">
        <f t="shared" si="25"/>
        <v>5.1684929999999998</v>
      </c>
      <c r="V798" s="6" t="str">
        <f>VLOOKUP(R798,'In-NonTI'!B:C,2,FALSE)</f>
        <v>VIC1</v>
      </c>
      <c r="W798" s="177">
        <f>IF(U798=0,0,U798-(VLOOKUP(R798,'In-NonTI'!$J$4:$K$7,2,FALSE)*M798))</f>
        <v>3.7573179999999997</v>
      </c>
      <c r="X798" s="178">
        <f>IF(U798=0,0,-U798-((1-VLOOKUP(R798,'In-NonTI'!$J$4:$K$7,2,FALSE))*M798))</f>
        <v>-6.7598180000000001</v>
      </c>
      <c r="Y798" s="6" t="str">
        <f>VLOOKUP(R798,'In-NonTI'!$B$4:$F$7,5,FALSE)</f>
        <v>V-SA</v>
      </c>
      <c r="Z798" s="6" t="str">
        <f>IF(SUMIFS(U:U,Q:Q,Q798,Y:Y,Y798)&lt;=0,VLOOKUP(R798,'In-NonTI'!$B$4:$H$7,6,FALSE),VLOOKUP(R798,'In-NonTI'!$B$4:$H$7,7,FALSE))</f>
        <v>SA-VIC</v>
      </c>
    </row>
    <row r="799" spans="2:26">
      <c r="B799" s="1">
        <v>46261.923611111109</v>
      </c>
      <c r="C799">
        <v>266</v>
      </c>
      <c r="D799" t="s">
        <v>58</v>
      </c>
      <c r="E799">
        <v>500</v>
      </c>
      <c r="G799" s="1">
        <v>46261.690972222219</v>
      </c>
      <c r="H799">
        <v>199</v>
      </c>
      <c r="I799" t="s">
        <v>50</v>
      </c>
      <c r="J799">
        <v>0</v>
      </c>
      <c r="K799">
        <v>80</v>
      </c>
      <c r="L799">
        <v>7.61</v>
      </c>
      <c r="M799" s="183">
        <f t="shared" si="24"/>
        <v>0.63416666666666666</v>
      </c>
      <c r="O799">
        <v>11658</v>
      </c>
      <c r="P799" s="5">
        <v>46261</v>
      </c>
      <c r="Q799">
        <v>199</v>
      </c>
      <c r="R799" t="s">
        <v>50</v>
      </c>
      <c r="S799">
        <v>7.4694499999999997E-2</v>
      </c>
      <c r="T799">
        <v>0</v>
      </c>
      <c r="U799" s="183">
        <f t="shared" si="25"/>
        <v>7.4694499999999997E-2</v>
      </c>
      <c r="V799" s="6" t="str">
        <f>VLOOKUP(R799,'In-NonTI'!B:C,2,FALSE)</f>
        <v>VIC1</v>
      </c>
      <c r="W799" s="177">
        <f>IF(U799=0,0,U799-(VLOOKUP(R799,'In-NonTI'!$J$4:$K$7,2,FALSE)*M799))</f>
        <v>-0.48971383333333329</v>
      </c>
      <c r="X799" s="178">
        <f>IF(U799=0,0,-U799-((1-VLOOKUP(R799,'In-NonTI'!$J$4:$K$7,2,FALSE))*M799))</f>
        <v>-0.14445283333333331</v>
      </c>
      <c r="Y799" s="6" t="str">
        <f>VLOOKUP(R799,'In-NonTI'!$B$4:$F$7,5,FALSE)</f>
        <v>V-SA</v>
      </c>
      <c r="Z799" s="6" t="str">
        <f>IF(SUMIFS(U:U,Q:Q,Q799,Y:Y,Y799)&lt;=0,VLOOKUP(R799,'In-NonTI'!$B$4:$H$7,6,FALSE),VLOOKUP(R799,'In-NonTI'!$B$4:$H$7,7,FALSE))</f>
        <v>SA-VIC</v>
      </c>
    </row>
    <row r="800" spans="2:26">
      <c r="B800" s="1">
        <v>46261.923611111109</v>
      </c>
      <c r="C800">
        <v>266</v>
      </c>
      <c r="D800" t="s">
        <v>52</v>
      </c>
      <c r="E800">
        <v>262.43</v>
      </c>
      <c r="G800" s="1">
        <v>46261.694444444445</v>
      </c>
      <c r="H800">
        <v>200</v>
      </c>
      <c r="I800" t="s">
        <v>57</v>
      </c>
      <c r="J800">
        <v>81.98</v>
      </c>
      <c r="K800">
        <v>91.44</v>
      </c>
      <c r="L800">
        <v>15.27</v>
      </c>
      <c r="M800" s="183">
        <f t="shared" si="24"/>
        <v>1.2725</v>
      </c>
      <c r="O800">
        <v>11658</v>
      </c>
      <c r="P800" s="5">
        <v>46261</v>
      </c>
      <c r="Q800">
        <v>200</v>
      </c>
      <c r="R800" t="s">
        <v>57</v>
      </c>
      <c r="S800">
        <v>0</v>
      </c>
      <c r="T800">
        <v>6.9067774000000002</v>
      </c>
      <c r="U800" s="183">
        <f t="shared" si="25"/>
        <v>-6.9067774000000002</v>
      </c>
      <c r="V800" s="6" t="str">
        <f>VLOOKUP(R800,'In-NonTI'!B:C,2,FALSE)</f>
        <v>NSW1</v>
      </c>
      <c r="W800" s="177">
        <f>IF(U800=0,0,U800-(VLOOKUP(R800,'In-NonTI'!$J$4:$K$7,2,FALSE)*M800))</f>
        <v>-7.4794024000000006</v>
      </c>
      <c r="X800" s="178">
        <f>IF(U800=0,0,-U800-((1-VLOOKUP(R800,'In-NonTI'!$J$4:$K$7,2,FALSE))*M800))</f>
        <v>6.2069024000000006</v>
      </c>
      <c r="Y800" s="6" t="str">
        <f>VLOOKUP(R800,'In-NonTI'!$B$4:$F$7,5,FALSE)</f>
        <v>NSW1-SA1</v>
      </c>
      <c r="Z800" s="6" t="str">
        <f>IF(SUMIFS(U:U,Q:Q,Q800,Y:Y,Y800)&lt;=0,VLOOKUP(R800,'In-NonTI'!$B$4:$H$7,6,FALSE),VLOOKUP(R800,'In-NonTI'!$B$4:$H$7,7,FALSE))</f>
        <v>NSW-SA</v>
      </c>
    </row>
    <row r="801" spans="2:26">
      <c r="B801" s="1">
        <v>46261.923611111109</v>
      </c>
      <c r="C801">
        <v>266</v>
      </c>
      <c r="D801" t="s">
        <v>51</v>
      </c>
      <c r="E801">
        <v>251.69</v>
      </c>
      <c r="G801" s="1">
        <v>46261.694444444445</v>
      </c>
      <c r="H801">
        <v>200</v>
      </c>
      <c r="I801" t="s">
        <v>60</v>
      </c>
      <c r="J801">
        <v>28.93</v>
      </c>
      <c r="K801">
        <v>-242.54</v>
      </c>
      <c r="L801">
        <v>12.85</v>
      </c>
      <c r="M801" s="183">
        <f t="shared" si="24"/>
        <v>1.0708333333333333</v>
      </c>
      <c r="O801">
        <v>11658</v>
      </c>
      <c r="P801" s="5">
        <v>46261</v>
      </c>
      <c r="Q801">
        <v>200</v>
      </c>
      <c r="R801" t="s">
        <v>60</v>
      </c>
      <c r="S801">
        <v>50.848690499999996</v>
      </c>
      <c r="T801">
        <v>56.653523</v>
      </c>
      <c r="U801" s="183">
        <f t="shared" si="25"/>
        <v>-5.8048325000000034</v>
      </c>
      <c r="V801" s="6" t="str">
        <f>VLOOKUP(R801,'In-NonTI'!B:C,2,FALSE)</f>
        <v>VIC1</v>
      </c>
      <c r="W801" s="177">
        <f>IF(U801=0,0,U801-(VLOOKUP(R801,'In-NonTI'!$J$4:$K$7,2,FALSE)*M801))</f>
        <v>-6.4473325000000035</v>
      </c>
      <c r="X801" s="178">
        <f>IF(U801=0,0,-U801-((1-VLOOKUP(R801,'In-NonTI'!$J$4:$K$7,2,FALSE))*M801))</f>
        <v>5.3764991666666697</v>
      </c>
      <c r="Y801" s="6" t="str">
        <f>VLOOKUP(R801,'In-NonTI'!$B$4:$F$7,5,FALSE)</f>
        <v>VIC1-NSW1</v>
      </c>
      <c r="Z801" s="6" t="str">
        <f>IF(SUMIFS(U:U,Q:Q,Q801,Y:Y,Y801)&lt;=0,VLOOKUP(R801,'In-NonTI'!$B$4:$H$7,6,FALSE),VLOOKUP(R801,'In-NonTI'!$B$4:$H$7,7,FALSE))</f>
        <v>VIC-NSW</v>
      </c>
    </row>
    <row r="802" spans="2:26">
      <c r="B802" s="1">
        <v>46261.927083333336</v>
      </c>
      <c r="C802">
        <v>267</v>
      </c>
      <c r="D802" t="s">
        <v>58</v>
      </c>
      <c r="E802">
        <v>500</v>
      </c>
      <c r="G802" s="1">
        <v>46261.694444444445</v>
      </c>
      <c r="H802">
        <v>200</v>
      </c>
      <c r="I802" t="s">
        <v>54</v>
      </c>
      <c r="J802">
        <v>-106.11</v>
      </c>
      <c r="K802">
        <v>464.96</v>
      </c>
      <c r="L802">
        <v>44.13</v>
      </c>
      <c r="M802" s="183">
        <f t="shared" si="24"/>
        <v>3.6775000000000002</v>
      </c>
      <c r="O802">
        <v>11658</v>
      </c>
      <c r="P802" s="5">
        <v>46261</v>
      </c>
      <c r="Q802">
        <v>200</v>
      </c>
      <c r="R802" t="s">
        <v>54</v>
      </c>
      <c r="S802">
        <v>11.4643487</v>
      </c>
      <c r="T802">
        <v>8.0566084999999994</v>
      </c>
      <c r="U802" s="183">
        <f t="shared" si="25"/>
        <v>3.407740200000001</v>
      </c>
      <c r="V802" s="6" t="str">
        <f>VLOOKUP(R802,'In-NonTI'!B:C,2,FALSE)</f>
        <v>VIC1</v>
      </c>
      <c r="W802" s="177">
        <f>IF(U802=0,0,U802-(VLOOKUP(R802,'In-NonTI'!$J$4:$K$7,2,FALSE)*M802))</f>
        <v>1.6793152000000009</v>
      </c>
      <c r="X802" s="178">
        <f>IF(U802=0,0,-U802-((1-VLOOKUP(R802,'In-NonTI'!$J$4:$K$7,2,FALSE))*M802))</f>
        <v>-5.3568152000000016</v>
      </c>
      <c r="Y802" s="6" t="str">
        <f>VLOOKUP(R802,'In-NonTI'!$B$4:$F$7,5,FALSE)</f>
        <v>V-SA</v>
      </c>
      <c r="Z802" s="6" t="str">
        <f>IF(SUMIFS(U:U,Q:Q,Q802,Y:Y,Y802)&lt;=0,VLOOKUP(R802,'In-NonTI'!$B$4:$H$7,6,FALSE),VLOOKUP(R802,'In-NonTI'!$B$4:$H$7,7,FALSE))</f>
        <v>SA-VIC</v>
      </c>
    </row>
    <row r="803" spans="2:26">
      <c r="B803" s="1">
        <v>46261.927083333336</v>
      </c>
      <c r="C803">
        <v>267</v>
      </c>
      <c r="D803" t="s">
        <v>52</v>
      </c>
      <c r="E803">
        <v>311.24</v>
      </c>
      <c r="G803" s="1">
        <v>46261.694444444445</v>
      </c>
      <c r="H803">
        <v>200</v>
      </c>
      <c r="I803" t="s">
        <v>50</v>
      </c>
      <c r="J803">
        <v>0</v>
      </c>
      <c r="K803">
        <v>80</v>
      </c>
      <c r="L803">
        <v>7.61</v>
      </c>
      <c r="M803" s="183">
        <f t="shared" si="24"/>
        <v>0.63416666666666666</v>
      </c>
      <c r="O803">
        <v>11658</v>
      </c>
      <c r="P803" s="5">
        <v>46261</v>
      </c>
      <c r="Q803">
        <v>200</v>
      </c>
      <c r="R803" t="s">
        <v>50</v>
      </c>
      <c r="S803">
        <v>7.48833E-2</v>
      </c>
      <c r="T803">
        <v>0</v>
      </c>
      <c r="U803" s="183">
        <f t="shared" si="25"/>
        <v>7.48833E-2</v>
      </c>
      <c r="V803" s="6" t="str">
        <f>VLOOKUP(R803,'In-NonTI'!B:C,2,FALSE)</f>
        <v>VIC1</v>
      </c>
      <c r="W803" s="177">
        <f>IF(U803=0,0,U803-(VLOOKUP(R803,'In-NonTI'!$J$4:$K$7,2,FALSE)*M803))</f>
        <v>-0.4895250333333333</v>
      </c>
      <c r="X803" s="178">
        <f>IF(U803=0,0,-U803-((1-VLOOKUP(R803,'In-NonTI'!$J$4:$K$7,2,FALSE))*M803))</f>
        <v>-0.14464163333333332</v>
      </c>
      <c r="Y803" s="6" t="str">
        <f>VLOOKUP(R803,'In-NonTI'!$B$4:$F$7,5,FALSE)</f>
        <v>V-SA</v>
      </c>
      <c r="Z803" s="6" t="str">
        <f>IF(SUMIFS(U:U,Q:Q,Q803,Y:Y,Y803)&lt;=0,VLOOKUP(R803,'In-NonTI'!$B$4:$H$7,6,FALSE),VLOOKUP(R803,'In-NonTI'!$B$4:$H$7,7,FALSE))</f>
        <v>SA-VIC</v>
      </c>
    </row>
    <row r="804" spans="2:26">
      <c r="B804" s="1">
        <v>46261.927083333336</v>
      </c>
      <c r="C804">
        <v>267</v>
      </c>
      <c r="D804" t="s">
        <v>51</v>
      </c>
      <c r="E804">
        <v>190.47</v>
      </c>
      <c r="G804" s="1">
        <v>46261.697916666664</v>
      </c>
      <c r="H804">
        <v>201</v>
      </c>
      <c r="I804" t="s">
        <v>57</v>
      </c>
      <c r="J804">
        <v>70.28</v>
      </c>
      <c r="K804">
        <v>115.92</v>
      </c>
      <c r="L804">
        <v>20.260000000000002</v>
      </c>
      <c r="M804" s="183">
        <f t="shared" si="24"/>
        <v>1.6883333333333335</v>
      </c>
      <c r="O804">
        <v>11658</v>
      </c>
      <c r="P804" s="5">
        <v>46261</v>
      </c>
      <c r="Q804">
        <v>201</v>
      </c>
      <c r="R804" t="s">
        <v>57</v>
      </c>
      <c r="S804">
        <v>0</v>
      </c>
      <c r="T804">
        <v>5.219875</v>
      </c>
      <c r="U804" s="183">
        <f t="shared" si="25"/>
        <v>-5.219875</v>
      </c>
      <c r="V804" s="6" t="str">
        <f>VLOOKUP(R804,'In-NonTI'!B:C,2,FALSE)</f>
        <v>NSW1</v>
      </c>
      <c r="W804" s="177">
        <f>IF(U804=0,0,U804-(VLOOKUP(R804,'In-NonTI'!$J$4:$K$7,2,FALSE)*M804))</f>
        <v>-5.9796250000000004</v>
      </c>
      <c r="X804" s="178">
        <f>IF(U804=0,0,-U804-((1-VLOOKUP(R804,'In-NonTI'!$J$4:$K$7,2,FALSE))*M804))</f>
        <v>4.2912916666666669</v>
      </c>
      <c r="Y804" s="6" t="str">
        <f>VLOOKUP(R804,'In-NonTI'!$B$4:$F$7,5,FALSE)</f>
        <v>NSW1-SA1</v>
      </c>
      <c r="Z804" s="6" t="str">
        <f>IF(SUMIFS(U:U,Q:Q,Q804,Y:Y,Y804)&lt;=0,VLOOKUP(R804,'In-NonTI'!$B$4:$H$7,6,FALSE),VLOOKUP(R804,'In-NonTI'!$B$4:$H$7,7,FALSE))</f>
        <v>NSW-SA</v>
      </c>
    </row>
    <row r="805" spans="2:26">
      <c r="B805" s="1">
        <v>46261.930555555555</v>
      </c>
      <c r="C805">
        <v>268</v>
      </c>
      <c r="D805" t="s">
        <v>58</v>
      </c>
      <c r="E805">
        <v>500</v>
      </c>
      <c r="G805" s="1">
        <v>46261.697916666664</v>
      </c>
      <c r="H805">
        <v>201</v>
      </c>
      <c r="I805" t="s">
        <v>60</v>
      </c>
      <c r="J805">
        <v>44.44</v>
      </c>
      <c r="K805">
        <v>-246.48</v>
      </c>
      <c r="L805">
        <v>13.4</v>
      </c>
      <c r="M805" s="183">
        <f t="shared" si="24"/>
        <v>1.1166666666666667</v>
      </c>
      <c r="O805">
        <v>11658</v>
      </c>
      <c r="P805" s="5">
        <v>46261</v>
      </c>
      <c r="Q805">
        <v>201</v>
      </c>
      <c r="R805" t="s">
        <v>60</v>
      </c>
      <c r="S805">
        <v>51.149343899999998</v>
      </c>
      <c r="T805">
        <v>60.761493100000003</v>
      </c>
      <c r="U805" s="183">
        <f t="shared" si="25"/>
        <v>-9.6121492000000046</v>
      </c>
      <c r="V805" s="6" t="str">
        <f>VLOOKUP(R805,'In-NonTI'!B:C,2,FALSE)</f>
        <v>VIC1</v>
      </c>
      <c r="W805" s="177">
        <f>IF(U805=0,0,U805-(VLOOKUP(R805,'In-NonTI'!$J$4:$K$7,2,FALSE)*M805))</f>
        <v>-10.282149200000005</v>
      </c>
      <c r="X805" s="178">
        <f>IF(U805=0,0,-U805-((1-VLOOKUP(R805,'In-NonTI'!$J$4:$K$7,2,FALSE))*M805))</f>
        <v>9.1654825333333374</v>
      </c>
      <c r="Y805" s="6" t="str">
        <f>VLOOKUP(R805,'In-NonTI'!$B$4:$F$7,5,FALSE)</f>
        <v>VIC1-NSW1</v>
      </c>
      <c r="Z805" s="6" t="str">
        <f>IF(SUMIFS(U:U,Q:Q,Q805,Y:Y,Y805)&lt;=0,VLOOKUP(R805,'In-NonTI'!$B$4:$H$7,6,FALSE),VLOOKUP(R805,'In-NonTI'!$B$4:$H$7,7,FALSE))</f>
        <v>VIC-NSW</v>
      </c>
    </row>
    <row r="806" spans="2:26">
      <c r="B806" s="1">
        <v>46261.930555555555</v>
      </c>
      <c r="C806">
        <v>268</v>
      </c>
      <c r="D806" t="s">
        <v>52</v>
      </c>
      <c r="E806">
        <v>230.3</v>
      </c>
      <c r="G806" s="1">
        <v>46261.697916666664</v>
      </c>
      <c r="H806">
        <v>201</v>
      </c>
      <c r="I806" t="s">
        <v>54</v>
      </c>
      <c r="J806">
        <v>-100.53</v>
      </c>
      <c r="K806">
        <v>508.82</v>
      </c>
      <c r="L806">
        <v>50.5</v>
      </c>
      <c r="M806" s="183">
        <f t="shared" si="24"/>
        <v>4.208333333333333</v>
      </c>
      <c r="O806">
        <v>11658</v>
      </c>
      <c r="P806" s="5">
        <v>46261</v>
      </c>
      <c r="Q806">
        <v>201</v>
      </c>
      <c r="R806" t="s">
        <v>54</v>
      </c>
      <c r="S806">
        <v>12.9312901</v>
      </c>
      <c r="T806">
        <v>6.1185602000000001</v>
      </c>
      <c r="U806" s="183">
        <f t="shared" si="25"/>
        <v>6.8127298999999999</v>
      </c>
      <c r="V806" s="6" t="str">
        <f>VLOOKUP(R806,'In-NonTI'!B:C,2,FALSE)</f>
        <v>VIC1</v>
      </c>
      <c r="W806" s="177">
        <f>IF(U806=0,0,U806-(VLOOKUP(R806,'In-NonTI'!$J$4:$K$7,2,FALSE)*M806))</f>
        <v>4.8348132333333336</v>
      </c>
      <c r="X806" s="178">
        <f>IF(U806=0,0,-U806-((1-VLOOKUP(R806,'In-NonTI'!$J$4:$K$7,2,FALSE))*M806))</f>
        <v>-9.0431465666666675</v>
      </c>
      <c r="Y806" s="6" t="str">
        <f>VLOOKUP(R806,'In-NonTI'!$B$4:$F$7,5,FALSE)</f>
        <v>V-SA</v>
      </c>
      <c r="Z806" s="6" t="str">
        <f>IF(SUMIFS(U:U,Q:Q,Q806,Y:Y,Y806)&lt;=0,VLOOKUP(R806,'In-NonTI'!$B$4:$H$7,6,FALSE),VLOOKUP(R806,'In-NonTI'!$B$4:$H$7,7,FALSE))</f>
        <v>SA-VIC</v>
      </c>
    </row>
    <row r="807" spans="2:26">
      <c r="B807" s="1">
        <v>46261.930555555555</v>
      </c>
      <c r="C807">
        <v>268</v>
      </c>
      <c r="D807" t="s">
        <v>51</v>
      </c>
      <c r="E807">
        <v>190.47</v>
      </c>
      <c r="G807" s="1">
        <v>46261.697916666664</v>
      </c>
      <c r="H807">
        <v>201</v>
      </c>
      <c r="I807" t="s">
        <v>50</v>
      </c>
      <c r="J807">
        <v>0</v>
      </c>
      <c r="K807">
        <v>80</v>
      </c>
      <c r="L807">
        <v>7.61</v>
      </c>
      <c r="M807" s="183">
        <f t="shared" si="24"/>
        <v>0.63416666666666666</v>
      </c>
      <c r="O807">
        <v>11658</v>
      </c>
      <c r="P807" s="5">
        <v>46261</v>
      </c>
      <c r="Q807">
        <v>201</v>
      </c>
      <c r="R807" t="s">
        <v>50</v>
      </c>
      <c r="S807">
        <v>8.2355700000000004E-2</v>
      </c>
      <c r="T807">
        <v>0</v>
      </c>
      <c r="U807" s="183">
        <f t="shared" si="25"/>
        <v>8.2355700000000004E-2</v>
      </c>
      <c r="V807" s="6" t="str">
        <f>VLOOKUP(R807,'In-NonTI'!B:C,2,FALSE)</f>
        <v>VIC1</v>
      </c>
      <c r="W807" s="177">
        <f>IF(U807=0,0,U807-(VLOOKUP(R807,'In-NonTI'!$J$4:$K$7,2,FALSE)*M807))</f>
        <v>-0.48205263333333326</v>
      </c>
      <c r="X807" s="178">
        <f>IF(U807=0,0,-U807-((1-VLOOKUP(R807,'In-NonTI'!$J$4:$K$7,2,FALSE))*M807))</f>
        <v>-0.15211403333333334</v>
      </c>
      <c r="Y807" s="6" t="str">
        <f>VLOOKUP(R807,'In-NonTI'!$B$4:$F$7,5,FALSE)</f>
        <v>V-SA</v>
      </c>
      <c r="Z807" s="6" t="str">
        <f>IF(SUMIFS(U:U,Q:Q,Q807,Y:Y,Y807)&lt;=0,VLOOKUP(R807,'In-NonTI'!$B$4:$H$7,6,FALSE),VLOOKUP(R807,'In-NonTI'!$B$4:$H$7,7,FALSE))</f>
        <v>SA-VIC</v>
      </c>
    </row>
    <row r="808" spans="2:26">
      <c r="B808" s="1">
        <v>46261.934027777781</v>
      </c>
      <c r="C808">
        <v>269</v>
      </c>
      <c r="D808" t="s">
        <v>58</v>
      </c>
      <c r="E808">
        <v>500</v>
      </c>
      <c r="G808" s="1">
        <v>46261.701388888891</v>
      </c>
      <c r="H808">
        <v>202</v>
      </c>
      <c r="I808" t="s">
        <v>57</v>
      </c>
      <c r="J808">
        <v>66.88</v>
      </c>
      <c r="K808">
        <v>105.33</v>
      </c>
      <c r="L808">
        <v>18.55</v>
      </c>
      <c r="M808" s="183">
        <f t="shared" si="24"/>
        <v>1.5458333333333334</v>
      </c>
      <c r="O808">
        <v>11658</v>
      </c>
      <c r="P808" s="5">
        <v>46261</v>
      </c>
      <c r="Q808">
        <v>202</v>
      </c>
      <c r="R808" t="s">
        <v>57</v>
      </c>
      <c r="S808">
        <v>0</v>
      </c>
      <c r="T808">
        <v>4.7316821999999998</v>
      </c>
      <c r="U808" s="183">
        <f t="shared" si="25"/>
        <v>-4.7316821999999998</v>
      </c>
      <c r="V808" s="6" t="str">
        <f>VLOOKUP(R808,'In-NonTI'!B:C,2,FALSE)</f>
        <v>NSW1</v>
      </c>
      <c r="W808" s="177">
        <f>IF(U808=0,0,U808-(VLOOKUP(R808,'In-NonTI'!$J$4:$K$7,2,FALSE)*M808))</f>
        <v>-5.4273071999999996</v>
      </c>
      <c r="X808" s="178">
        <f>IF(U808=0,0,-U808-((1-VLOOKUP(R808,'In-NonTI'!$J$4:$K$7,2,FALSE))*M808))</f>
        <v>3.8814738666666662</v>
      </c>
      <c r="Y808" s="6" t="str">
        <f>VLOOKUP(R808,'In-NonTI'!$B$4:$F$7,5,FALSE)</f>
        <v>NSW1-SA1</v>
      </c>
      <c r="Z808" s="6" t="str">
        <f>IF(SUMIFS(U:U,Q:Q,Q808,Y:Y,Y808)&lt;=0,VLOOKUP(R808,'In-NonTI'!$B$4:$H$7,6,FALSE),VLOOKUP(R808,'In-NonTI'!$B$4:$H$7,7,FALSE))</f>
        <v>NSW-SA</v>
      </c>
    </row>
    <row r="809" spans="2:26">
      <c r="B809" s="1">
        <v>46261.934027777781</v>
      </c>
      <c r="C809">
        <v>269</v>
      </c>
      <c r="D809" t="s">
        <v>52</v>
      </c>
      <c r="E809">
        <v>217.26</v>
      </c>
      <c r="G809" s="1">
        <v>46261.701388888891</v>
      </c>
      <c r="H809">
        <v>202</v>
      </c>
      <c r="I809" t="s">
        <v>60</v>
      </c>
      <c r="J809">
        <v>-51.6</v>
      </c>
      <c r="K809">
        <v>-320.06</v>
      </c>
      <c r="L809">
        <v>19.62</v>
      </c>
      <c r="M809" s="183">
        <f t="shared" si="24"/>
        <v>1.635</v>
      </c>
      <c r="O809">
        <v>11658</v>
      </c>
      <c r="P809" s="5">
        <v>46261</v>
      </c>
      <c r="Q809">
        <v>202</v>
      </c>
      <c r="R809" t="s">
        <v>60</v>
      </c>
      <c r="S809">
        <v>49.839068099999999</v>
      </c>
      <c r="T809">
        <v>62.328960600000002</v>
      </c>
      <c r="U809" s="183">
        <f t="shared" si="25"/>
        <v>-12.489892500000003</v>
      </c>
      <c r="V809" s="6" t="str">
        <f>VLOOKUP(R809,'In-NonTI'!B:C,2,FALSE)</f>
        <v>VIC1</v>
      </c>
      <c r="W809" s="177">
        <f>IF(U809=0,0,U809-(VLOOKUP(R809,'In-NonTI'!$J$4:$K$7,2,FALSE)*M809))</f>
        <v>-13.470892500000003</v>
      </c>
      <c r="X809" s="178">
        <f>IF(U809=0,0,-U809-((1-VLOOKUP(R809,'In-NonTI'!$J$4:$K$7,2,FALSE))*M809))</f>
        <v>11.835892500000003</v>
      </c>
      <c r="Y809" s="6" t="str">
        <f>VLOOKUP(R809,'In-NonTI'!$B$4:$F$7,5,FALSE)</f>
        <v>VIC1-NSW1</v>
      </c>
      <c r="Z809" s="6" t="str">
        <f>IF(SUMIFS(U:U,Q:Q,Q809,Y:Y,Y809)&lt;=0,VLOOKUP(R809,'In-NonTI'!$B$4:$H$7,6,FALSE),VLOOKUP(R809,'In-NonTI'!$B$4:$H$7,7,FALSE))</f>
        <v>VIC-NSW</v>
      </c>
    </row>
    <row r="810" spans="2:26">
      <c r="B810" s="1">
        <v>46261.934027777781</v>
      </c>
      <c r="C810">
        <v>269</v>
      </c>
      <c r="D810" t="s">
        <v>51</v>
      </c>
      <c r="E810">
        <v>179.69</v>
      </c>
      <c r="G810" s="1">
        <v>46261.701388888891</v>
      </c>
      <c r="H810">
        <v>202</v>
      </c>
      <c r="I810" t="s">
        <v>54</v>
      </c>
      <c r="J810">
        <v>-96.07</v>
      </c>
      <c r="K810">
        <v>538.29</v>
      </c>
      <c r="L810">
        <v>54.63</v>
      </c>
      <c r="M810" s="183">
        <f t="shared" si="24"/>
        <v>4.5525000000000002</v>
      </c>
      <c r="O810">
        <v>11658</v>
      </c>
      <c r="P810" s="5">
        <v>46261</v>
      </c>
      <c r="Q810">
        <v>202</v>
      </c>
      <c r="R810" t="s">
        <v>54</v>
      </c>
      <c r="S810">
        <v>12.954860399999999</v>
      </c>
      <c r="T810">
        <v>7.8133444000000001</v>
      </c>
      <c r="U810" s="183">
        <f t="shared" si="25"/>
        <v>5.1415159999999993</v>
      </c>
      <c r="V810" s="6" t="str">
        <f>VLOOKUP(R810,'In-NonTI'!B:C,2,FALSE)</f>
        <v>VIC1</v>
      </c>
      <c r="W810" s="177">
        <f>IF(U810=0,0,U810-(VLOOKUP(R810,'In-NonTI'!$J$4:$K$7,2,FALSE)*M810))</f>
        <v>3.0018409999999993</v>
      </c>
      <c r="X810" s="178">
        <f>IF(U810=0,0,-U810-((1-VLOOKUP(R810,'In-NonTI'!$J$4:$K$7,2,FALSE))*M810))</f>
        <v>-7.5543409999999991</v>
      </c>
      <c r="Y810" s="6" t="str">
        <f>VLOOKUP(R810,'In-NonTI'!$B$4:$F$7,5,FALSE)</f>
        <v>V-SA</v>
      </c>
      <c r="Z810" s="6" t="str">
        <f>IF(SUMIFS(U:U,Q:Q,Q810,Y:Y,Y810)&lt;=0,VLOOKUP(R810,'In-NonTI'!$B$4:$H$7,6,FALSE),VLOOKUP(R810,'In-NonTI'!$B$4:$H$7,7,FALSE))</f>
        <v>SA-VIC</v>
      </c>
    </row>
    <row r="811" spans="2:26">
      <c r="B811" s="1">
        <v>46261.9375</v>
      </c>
      <c r="C811">
        <v>270</v>
      </c>
      <c r="D811" t="s">
        <v>58</v>
      </c>
      <c r="E811">
        <v>500</v>
      </c>
      <c r="G811" s="1">
        <v>46261.701388888891</v>
      </c>
      <c r="H811">
        <v>202</v>
      </c>
      <c r="I811" t="s">
        <v>50</v>
      </c>
      <c r="J811">
        <v>0</v>
      </c>
      <c r="K811">
        <v>80</v>
      </c>
      <c r="L811">
        <v>7.61</v>
      </c>
      <c r="M811" s="183">
        <f t="shared" si="24"/>
        <v>0.63416666666666666</v>
      </c>
      <c r="O811">
        <v>11658</v>
      </c>
      <c r="P811" s="5">
        <v>46261</v>
      </c>
      <c r="Q811">
        <v>202</v>
      </c>
      <c r="R811" t="s">
        <v>50</v>
      </c>
      <c r="S811">
        <v>6.9078899999999999E-2</v>
      </c>
      <c r="T811">
        <v>0</v>
      </c>
      <c r="U811" s="183">
        <f t="shared" si="25"/>
        <v>6.9078899999999999E-2</v>
      </c>
      <c r="V811" s="6" t="str">
        <f>VLOOKUP(R811,'In-NonTI'!B:C,2,FALSE)</f>
        <v>VIC1</v>
      </c>
      <c r="W811" s="177">
        <f>IF(U811=0,0,U811-(VLOOKUP(R811,'In-NonTI'!$J$4:$K$7,2,FALSE)*M811))</f>
        <v>-0.49532943333333329</v>
      </c>
      <c r="X811" s="178">
        <f>IF(U811=0,0,-U811-((1-VLOOKUP(R811,'In-NonTI'!$J$4:$K$7,2,FALSE))*M811))</f>
        <v>-0.13883723333333331</v>
      </c>
      <c r="Y811" s="6" t="str">
        <f>VLOOKUP(R811,'In-NonTI'!$B$4:$F$7,5,FALSE)</f>
        <v>V-SA</v>
      </c>
      <c r="Z811" s="6" t="str">
        <f>IF(SUMIFS(U:U,Q:Q,Q811,Y:Y,Y811)&lt;=0,VLOOKUP(R811,'In-NonTI'!$B$4:$H$7,6,FALSE),VLOOKUP(R811,'In-NonTI'!$B$4:$H$7,7,FALSE))</f>
        <v>SA-VIC</v>
      </c>
    </row>
    <row r="812" spans="2:26">
      <c r="B812" s="1">
        <v>46261.9375</v>
      </c>
      <c r="C812">
        <v>270</v>
      </c>
      <c r="D812" t="s">
        <v>52</v>
      </c>
      <c r="E812">
        <v>217.26</v>
      </c>
      <c r="G812" s="1">
        <v>46261.704861111109</v>
      </c>
      <c r="H812">
        <v>203</v>
      </c>
      <c r="I812" t="s">
        <v>57</v>
      </c>
      <c r="J812">
        <v>45.51</v>
      </c>
      <c r="K812">
        <v>132.59</v>
      </c>
      <c r="L812">
        <v>24.54</v>
      </c>
      <c r="M812" s="183">
        <f t="shared" si="24"/>
        <v>2.0449999999999999</v>
      </c>
      <c r="O812">
        <v>11658</v>
      </c>
      <c r="P812" s="5">
        <v>46261</v>
      </c>
      <c r="Q812">
        <v>203</v>
      </c>
      <c r="R812" t="s">
        <v>57</v>
      </c>
      <c r="S812">
        <v>0</v>
      </c>
      <c r="T812">
        <v>5.7880434000000003</v>
      </c>
      <c r="U812" s="183">
        <f t="shared" si="25"/>
        <v>-5.7880434000000003</v>
      </c>
      <c r="V812" s="6" t="str">
        <f>VLOOKUP(R812,'In-NonTI'!B:C,2,FALSE)</f>
        <v>NSW1</v>
      </c>
      <c r="W812" s="177">
        <f>IF(U812=0,0,U812-(VLOOKUP(R812,'In-NonTI'!$J$4:$K$7,2,FALSE)*M812))</f>
        <v>-6.7082934000000005</v>
      </c>
      <c r="X812" s="178">
        <f>IF(U812=0,0,-U812-((1-VLOOKUP(R812,'In-NonTI'!$J$4:$K$7,2,FALSE))*M812))</f>
        <v>4.6632934000000006</v>
      </c>
      <c r="Y812" s="6" t="str">
        <f>VLOOKUP(R812,'In-NonTI'!$B$4:$F$7,5,FALSE)</f>
        <v>NSW1-SA1</v>
      </c>
      <c r="Z812" s="6" t="str">
        <f>IF(SUMIFS(U:U,Q:Q,Q812,Y:Y,Y812)&lt;=0,VLOOKUP(R812,'In-NonTI'!$B$4:$H$7,6,FALSE),VLOOKUP(R812,'In-NonTI'!$B$4:$H$7,7,FALSE))</f>
        <v>NSW-SA</v>
      </c>
    </row>
    <row r="813" spans="2:26">
      <c r="B813" s="1">
        <v>46261.9375</v>
      </c>
      <c r="C813">
        <v>270</v>
      </c>
      <c r="D813" t="s">
        <v>51</v>
      </c>
      <c r="E813">
        <v>179.69</v>
      </c>
      <c r="G813" s="1">
        <v>46261.704861111109</v>
      </c>
      <c r="H813">
        <v>203</v>
      </c>
      <c r="I813" t="s">
        <v>60</v>
      </c>
      <c r="J813">
        <v>-97.02</v>
      </c>
      <c r="K813">
        <v>-372.51</v>
      </c>
      <c r="L813">
        <v>24.83</v>
      </c>
      <c r="M813" s="183">
        <f t="shared" si="24"/>
        <v>2.0691666666666664</v>
      </c>
      <c r="O813">
        <v>11658</v>
      </c>
      <c r="P813" s="5">
        <v>46261</v>
      </c>
      <c r="Q813">
        <v>203</v>
      </c>
      <c r="R813" t="s">
        <v>60</v>
      </c>
      <c r="S813">
        <v>46.173990500000002</v>
      </c>
      <c r="T813">
        <v>64.529950799999995</v>
      </c>
      <c r="U813" s="183">
        <f t="shared" si="25"/>
        <v>-18.355960299999992</v>
      </c>
      <c r="V813" s="6" t="str">
        <f>VLOOKUP(R813,'In-NonTI'!B:C,2,FALSE)</f>
        <v>VIC1</v>
      </c>
      <c r="W813" s="177">
        <f>IF(U813=0,0,U813-(VLOOKUP(R813,'In-NonTI'!$J$4:$K$7,2,FALSE)*M813))</f>
        <v>-19.597460299999991</v>
      </c>
      <c r="X813" s="178">
        <f>IF(U813=0,0,-U813-((1-VLOOKUP(R813,'In-NonTI'!$J$4:$K$7,2,FALSE))*M813))</f>
        <v>17.528293633333327</v>
      </c>
      <c r="Y813" s="6" t="str">
        <f>VLOOKUP(R813,'In-NonTI'!$B$4:$F$7,5,FALSE)</f>
        <v>VIC1-NSW1</v>
      </c>
      <c r="Z813" s="6" t="str">
        <f>IF(SUMIFS(U:U,Q:Q,Q813,Y:Y,Y813)&lt;=0,VLOOKUP(R813,'In-NonTI'!$B$4:$H$7,6,FALSE),VLOOKUP(R813,'In-NonTI'!$B$4:$H$7,7,FALSE))</f>
        <v>VIC-NSW</v>
      </c>
    </row>
    <row r="814" spans="2:26">
      <c r="B814" s="1">
        <v>46261.940972222219</v>
      </c>
      <c r="C814">
        <v>271</v>
      </c>
      <c r="D814" t="s">
        <v>58</v>
      </c>
      <c r="E814">
        <v>500</v>
      </c>
      <c r="G814" s="1">
        <v>46261.704861111109</v>
      </c>
      <c r="H814">
        <v>203</v>
      </c>
      <c r="I814" t="s">
        <v>54</v>
      </c>
      <c r="J814">
        <v>-105</v>
      </c>
      <c r="K814">
        <v>539.99</v>
      </c>
      <c r="L814">
        <v>54.06</v>
      </c>
      <c r="M814" s="183">
        <f t="shared" si="24"/>
        <v>4.5049999999999999</v>
      </c>
      <c r="O814">
        <v>11658</v>
      </c>
      <c r="P814" s="5">
        <v>46261</v>
      </c>
      <c r="Q814">
        <v>203</v>
      </c>
      <c r="R814" t="s">
        <v>54</v>
      </c>
      <c r="S814">
        <v>11.2377305</v>
      </c>
      <c r="T814">
        <v>9.2084167000000008</v>
      </c>
      <c r="U814" s="183">
        <f t="shared" si="25"/>
        <v>2.0293137999999988</v>
      </c>
      <c r="V814" s="6" t="str">
        <f>VLOOKUP(R814,'In-NonTI'!B:C,2,FALSE)</f>
        <v>VIC1</v>
      </c>
      <c r="W814" s="177">
        <f>IF(U814=0,0,U814-(VLOOKUP(R814,'In-NonTI'!$J$4:$K$7,2,FALSE)*M814))</f>
        <v>-8.8036200000000786E-2</v>
      </c>
      <c r="X814" s="178">
        <f>IF(U814=0,0,-U814-((1-VLOOKUP(R814,'In-NonTI'!$J$4:$K$7,2,FALSE))*M814))</f>
        <v>-4.4169637999999996</v>
      </c>
      <c r="Y814" s="6" t="str">
        <f>VLOOKUP(R814,'In-NonTI'!$B$4:$F$7,5,FALSE)</f>
        <v>V-SA</v>
      </c>
      <c r="Z814" s="6" t="str">
        <f>IF(SUMIFS(U:U,Q:Q,Q814,Y:Y,Y814)&lt;=0,VLOOKUP(R814,'In-NonTI'!$B$4:$H$7,6,FALSE),VLOOKUP(R814,'In-NonTI'!$B$4:$H$7,7,FALSE))</f>
        <v>SA-VIC</v>
      </c>
    </row>
    <row r="815" spans="2:26">
      <c r="B815" s="1">
        <v>46261.940972222219</v>
      </c>
      <c r="C815">
        <v>271</v>
      </c>
      <c r="D815" t="s">
        <v>52</v>
      </c>
      <c r="E815">
        <v>217.26</v>
      </c>
      <c r="G815" s="1">
        <v>46261.704861111109</v>
      </c>
      <c r="H815">
        <v>203</v>
      </c>
      <c r="I815" t="s">
        <v>50</v>
      </c>
      <c r="J815">
        <v>0</v>
      </c>
      <c r="K815">
        <v>80</v>
      </c>
      <c r="L815">
        <v>7.61</v>
      </c>
      <c r="M815" s="183">
        <f t="shared" si="24"/>
        <v>0.63416666666666666</v>
      </c>
      <c r="O815">
        <v>11658</v>
      </c>
      <c r="P815" s="5">
        <v>46261</v>
      </c>
      <c r="Q815">
        <v>203</v>
      </c>
      <c r="R815" t="s">
        <v>50</v>
      </c>
      <c r="S815">
        <v>9.0778300000000006E-2</v>
      </c>
      <c r="T815">
        <v>0</v>
      </c>
      <c r="U815" s="183">
        <f t="shared" si="25"/>
        <v>9.0778300000000006E-2</v>
      </c>
      <c r="V815" s="6" t="str">
        <f>VLOOKUP(R815,'In-NonTI'!B:C,2,FALSE)</f>
        <v>VIC1</v>
      </c>
      <c r="W815" s="177">
        <f>IF(U815=0,0,U815-(VLOOKUP(R815,'In-NonTI'!$J$4:$K$7,2,FALSE)*M815))</f>
        <v>-0.47363003333333331</v>
      </c>
      <c r="X815" s="178">
        <f>IF(U815=0,0,-U815-((1-VLOOKUP(R815,'In-NonTI'!$J$4:$K$7,2,FALSE))*M815))</f>
        <v>-0.16053663333333335</v>
      </c>
      <c r="Y815" s="6" t="str">
        <f>VLOOKUP(R815,'In-NonTI'!$B$4:$F$7,5,FALSE)</f>
        <v>V-SA</v>
      </c>
      <c r="Z815" s="6" t="str">
        <f>IF(SUMIFS(U:U,Q:Q,Q815,Y:Y,Y815)&lt;=0,VLOOKUP(R815,'In-NonTI'!$B$4:$H$7,6,FALSE),VLOOKUP(R815,'In-NonTI'!$B$4:$H$7,7,FALSE))</f>
        <v>SA-VIC</v>
      </c>
    </row>
    <row r="816" spans="2:26">
      <c r="B816" s="1">
        <v>46261.940972222219</v>
      </c>
      <c r="C816">
        <v>271</v>
      </c>
      <c r="D816" t="s">
        <v>51</v>
      </c>
      <c r="E816">
        <v>179.69</v>
      </c>
      <c r="G816" s="1">
        <v>46261.708333333336</v>
      </c>
      <c r="H816">
        <v>204</v>
      </c>
      <c r="I816" t="s">
        <v>57</v>
      </c>
      <c r="J816">
        <v>80.819999999999993</v>
      </c>
      <c r="K816">
        <v>92.83</v>
      </c>
      <c r="L816">
        <v>16.64</v>
      </c>
      <c r="M816" s="183">
        <f t="shared" si="24"/>
        <v>1.3866666666666667</v>
      </c>
      <c r="O816">
        <v>11658</v>
      </c>
      <c r="P816" s="5">
        <v>46261</v>
      </c>
      <c r="Q816">
        <v>204</v>
      </c>
      <c r="R816" t="s">
        <v>57</v>
      </c>
      <c r="S816">
        <v>0</v>
      </c>
      <c r="T816">
        <v>2.6244665999999999</v>
      </c>
      <c r="U816" s="183">
        <f t="shared" si="25"/>
        <v>-2.6244665999999999</v>
      </c>
      <c r="V816" s="6" t="str">
        <f>VLOOKUP(R816,'In-NonTI'!B:C,2,FALSE)</f>
        <v>NSW1</v>
      </c>
      <c r="W816" s="177">
        <f>IF(U816=0,0,U816-(VLOOKUP(R816,'In-NonTI'!$J$4:$K$7,2,FALSE)*M816))</f>
        <v>-3.2484666</v>
      </c>
      <c r="X816" s="178">
        <f>IF(U816=0,0,-U816-((1-VLOOKUP(R816,'In-NonTI'!$J$4:$K$7,2,FALSE))*M816))</f>
        <v>1.8617999333333333</v>
      </c>
      <c r="Y816" s="6" t="str">
        <f>VLOOKUP(R816,'In-NonTI'!$B$4:$F$7,5,FALSE)</f>
        <v>NSW1-SA1</v>
      </c>
      <c r="Z816" s="6" t="str">
        <f>IF(SUMIFS(U:U,Q:Q,Q816,Y:Y,Y816)&lt;=0,VLOOKUP(R816,'In-NonTI'!$B$4:$H$7,6,FALSE),VLOOKUP(R816,'In-NonTI'!$B$4:$H$7,7,FALSE))</f>
        <v>NSW-SA</v>
      </c>
    </row>
    <row r="817" spans="2:26">
      <c r="B817" s="1">
        <v>46261.944444444445</v>
      </c>
      <c r="C817">
        <v>272</v>
      </c>
      <c r="D817" t="s">
        <v>58</v>
      </c>
      <c r="E817">
        <v>500</v>
      </c>
      <c r="G817" s="1">
        <v>46261.708333333336</v>
      </c>
      <c r="H817">
        <v>204</v>
      </c>
      <c r="I817" t="s">
        <v>60</v>
      </c>
      <c r="J817">
        <v>-266.19</v>
      </c>
      <c r="K817">
        <v>-344.65</v>
      </c>
      <c r="L817">
        <v>22.51</v>
      </c>
      <c r="M817" s="183">
        <f t="shared" si="24"/>
        <v>1.8758333333333335</v>
      </c>
      <c r="O817">
        <v>11658</v>
      </c>
      <c r="P817" s="5">
        <v>46261</v>
      </c>
      <c r="Q817">
        <v>204</v>
      </c>
      <c r="R817" t="s">
        <v>60</v>
      </c>
      <c r="S817">
        <v>43.640478899999998</v>
      </c>
      <c r="T817">
        <v>65.683280100000005</v>
      </c>
      <c r="U817" s="183">
        <f t="shared" si="25"/>
        <v>-22.042801200000007</v>
      </c>
      <c r="V817" s="6" t="str">
        <f>VLOOKUP(R817,'In-NonTI'!B:C,2,FALSE)</f>
        <v>VIC1</v>
      </c>
      <c r="W817" s="177">
        <f>IF(U817=0,0,U817-(VLOOKUP(R817,'In-NonTI'!$J$4:$K$7,2,FALSE)*M817))</f>
        <v>-23.168301200000005</v>
      </c>
      <c r="X817" s="178">
        <f>IF(U817=0,0,-U817-((1-VLOOKUP(R817,'In-NonTI'!$J$4:$K$7,2,FALSE))*M817))</f>
        <v>21.292467866666673</v>
      </c>
      <c r="Y817" s="6" t="str">
        <f>VLOOKUP(R817,'In-NonTI'!$B$4:$F$7,5,FALSE)</f>
        <v>VIC1-NSW1</v>
      </c>
      <c r="Z817" s="6" t="str">
        <f>IF(SUMIFS(U:U,Q:Q,Q817,Y:Y,Y817)&lt;=0,VLOOKUP(R817,'In-NonTI'!$B$4:$H$7,6,FALSE),VLOOKUP(R817,'In-NonTI'!$B$4:$H$7,7,FALSE))</f>
        <v>VIC-NSW</v>
      </c>
    </row>
    <row r="818" spans="2:26">
      <c r="B818" s="1">
        <v>46261.944444444445</v>
      </c>
      <c r="C818">
        <v>272</v>
      </c>
      <c r="D818" t="s">
        <v>52</v>
      </c>
      <c r="E818">
        <v>311.24</v>
      </c>
      <c r="G818" s="1">
        <v>46261.708333333336</v>
      </c>
      <c r="H818">
        <v>204</v>
      </c>
      <c r="I818" t="s">
        <v>54</v>
      </c>
      <c r="J818">
        <v>46.88</v>
      </c>
      <c r="K818">
        <v>577.19000000000005</v>
      </c>
      <c r="L818">
        <v>60.03</v>
      </c>
      <c r="M818" s="183">
        <f t="shared" si="24"/>
        <v>5.0025000000000004</v>
      </c>
      <c r="O818">
        <v>11658</v>
      </c>
      <c r="P818" s="5">
        <v>46261</v>
      </c>
      <c r="Q818">
        <v>204</v>
      </c>
      <c r="R818" t="s">
        <v>54</v>
      </c>
      <c r="S818">
        <v>10.153310100000001</v>
      </c>
      <c r="T818">
        <v>7.1037122999999998</v>
      </c>
      <c r="U818" s="183">
        <f t="shared" si="25"/>
        <v>3.0495978000000008</v>
      </c>
      <c r="V818" s="6" t="str">
        <f>VLOOKUP(R818,'In-NonTI'!B:C,2,FALSE)</f>
        <v>VIC1</v>
      </c>
      <c r="W818" s="177">
        <f>IF(U818=0,0,U818-(VLOOKUP(R818,'In-NonTI'!$J$4:$K$7,2,FALSE)*M818))</f>
        <v>0.69842280000000079</v>
      </c>
      <c r="X818" s="178">
        <f>IF(U818=0,0,-U818-((1-VLOOKUP(R818,'In-NonTI'!$J$4:$K$7,2,FALSE))*M818))</f>
        <v>-5.7009228000000007</v>
      </c>
      <c r="Y818" s="6" t="str">
        <f>VLOOKUP(R818,'In-NonTI'!$B$4:$F$7,5,FALSE)</f>
        <v>V-SA</v>
      </c>
      <c r="Z818" s="6" t="str">
        <f>IF(SUMIFS(U:U,Q:Q,Q818,Y:Y,Y818)&lt;=0,VLOOKUP(R818,'In-NonTI'!$B$4:$H$7,6,FALSE),VLOOKUP(R818,'In-NonTI'!$B$4:$H$7,7,FALSE))</f>
        <v>SA-VIC</v>
      </c>
    </row>
    <row r="819" spans="2:26">
      <c r="B819" s="1">
        <v>46261.944444444445</v>
      </c>
      <c r="C819">
        <v>272</v>
      </c>
      <c r="D819" t="s">
        <v>51</v>
      </c>
      <c r="E819">
        <v>190.47</v>
      </c>
      <c r="G819" s="1">
        <v>46261.708333333336</v>
      </c>
      <c r="H819">
        <v>204</v>
      </c>
      <c r="I819" t="s">
        <v>50</v>
      </c>
      <c r="J819">
        <v>0</v>
      </c>
      <c r="K819">
        <v>80</v>
      </c>
      <c r="L819">
        <v>7.61</v>
      </c>
      <c r="M819" s="183">
        <f t="shared" si="24"/>
        <v>0.63416666666666666</v>
      </c>
      <c r="O819">
        <v>11658</v>
      </c>
      <c r="P819" s="5">
        <v>46261</v>
      </c>
      <c r="Q819">
        <v>204</v>
      </c>
      <c r="R819" t="s">
        <v>50</v>
      </c>
      <c r="S819">
        <v>0.1022798</v>
      </c>
      <c r="T819">
        <v>0</v>
      </c>
      <c r="U819" s="183">
        <f t="shared" si="25"/>
        <v>0.1022798</v>
      </c>
      <c r="V819" s="6" t="str">
        <f>VLOOKUP(R819,'In-NonTI'!B:C,2,FALSE)</f>
        <v>VIC1</v>
      </c>
      <c r="W819" s="177">
        <f>IF(U819=0,0,U819-(VLOOKUP(R819,'In-NonTI'!$J$4:$K$7,2,FALSE)*M819))</f>
        <v>-0.46212853333333326</v>
      </c>
      <c r="X819" s="178">
        <f>IF(U819=0,0,-U819-((1-VLOOKUP(R819,'In-NonTI'!$J$4:$K$7,2,FALSE))*M819))</f>
        <v>-0.17203813333333334</v>
      </c>
      <c r="Y819" s="6" t="str">
        <f>VLOOKUP(R819,'In-NonTI'!$B$4:$F$7,5,FALSE)</f>
        <v>V-SA</v>
      </c>
      <c r="Z819" s="6" t="str">
        <f>IF(SUMIFS(U:U,Q:Q,Q819,Y:Y,Y819)&lt;=0,VLOOKUP(R819,'In-NonTI'!$B$4:$H$7,6,FALSE),VLOOKUP(R819,'In-NonTI'!$B$4:$H$7,7,FALSE))</f>
        <v>SA-VIC</v>
      </c>
    </row>
    <row r="820" spans="2:26">
      <c r="B820" s="1">
        <v>46261.947916666664</v>
      </c>
      <c r="C820">
        <v>273</v>
      </c>
      <c r="D820" t="s">
        <v>58</v>
      </c>
      <c r="E820">
        <v>500</v>
      </c>
      <c r="G820" s="1">
        <v>46261.711805555555</v>
      </c>
      <c r="H820">
        <v>205</v>
      </c>
      <c r="I820" t="s">
        <v>57</v>
      </c>
      <c r="J820">
        <v>9.27</v>
      </c>
      <c r="K820">
        <v>55.57</v>
      </c>
      <c r="L820">
        <v>9.5500000000000007</v>
      </c>
      <c r="M820" s="183">
        <f t="shared" si="24"/>
        <v>0.79583333333333339</v>
      </c>
      <c r="O820">
        <v>11658</v>
      </c>
      <c r="P820" s="5">
        <v>46261</v>
      </c>
      <c r="Q820">
        <v>205</v>
      </c>
      <c r="R820" t="s">
        <v>57</v>
      </c>
      <c r="S820">
        <v>2.9177999999999999E-3</v>
      </c>
      <c r="T820">
        <v>2.7244492</v>
      </c>
      <c r="U820" s="183">
        <f t="shared" si="25"/>
        <v>-2.7215313999999999</v>
      </c>
      <c r="V820" s="6" t="str">
        <f>VLOOKUP(R820,'In-NonTI'!B:C,2,FALSE)</f>
        <v>NSW1</v>
      </c>
      <c r="W820" s="177">
        <f>IF(U820=0,0,U820-(VLOOKUP(R820,'In-NonTI'!$J$4:$K$7,2,FALSE)*M820))</f>
        <v>-3.0796564000000002</v>
      </c>
      <c r="X820" s="178">
        <f>IF(U820=0,0,-U820-((1-VLOOKUP(R820,'In-NonTI'!$J$4:$K$7,2,FALSE))*M820))</f>
        <v>2.2838230666666663</v>
      </c>
      <c r="Y820" s="6" t="str">
        <f>VLOOKUP(R820,'In-NonTI'!$B$4:$F$7,5,FALSE)</f>
        <v>NSW1-SA1</v>
      </c>
      <c r="Z820" s="6" t="str">
        <f>IF(SUMIFS(U:U,Q:Q,Q820,Y:Y,Y820)&lt;=0,VLOOKUP(R820,'In-NonTI'!$B$4:$H$7,6,FALSE),VLOOKUP(R820,'In-NonTI'!$B$4:$H$7,7,FALSE))</f>
        <v>NSW-SA</v>
      </c>
    </row>
    <row r="821" spans="2:26">
      <c r="B821" s="1">
        <v>46261.947916666664</v>
      </c>
      <c r="C821">
        <v>273</v>
      </c>
      <c r="D821" t="s">
        <v>52</v>
      </c>
      <c r="E821">
        <v>311.24</v>
      </c>
      <c r="G821" s="1">
        <v>46261.711805555555</v>
      </c>
      <c r="H821">
        <v>205</v>
      </c>
      <c r="I821" t="s">
        <v>60</v>
      </c>
      <c r="J821">
        <v>-210.49</v>
      </c>
      <c r="K821">
        <v>-336.14</v>
      </c>
      <c r="L821">
        <v>21.7</v>
      </c>
      <c r="M821" s="183">
        <f t="shared" si="24"/>
        <v>1.8083333333333333</v>
      </c>
      <c r="O821">
        <v>11658</v>
      </c>
      <c r="P821" s="5">
        <v>46261</v>
      </c>
      <c r="Q821">
        <v>205</v>
      </c>
      <c r="R821" t="s">
        <v>60</v>
      </c>
      <c r="S821">
        <v>41.659075600000001</v>
      </c>
      <c r="T821">
        <v>68.418675899999997</v>
      </c>
      <c r="U821" s="183">
        <f t="shared" si="25"/>
        <v>-26.759600299999995</v>
      </c>
      <c r="V821" s="6" t="str">
        <f>VLOOKUP(R821,'In-NonTI'!B:C,2,FALSE)</f>
        <v>VIC1</v>
      </c>
      <c r="W821" s="177">
        <f>IF(U821=0,0,U821-(VLOOKUP(R821,'In-NonTI'!$J$4:$K$7,2,FALSE)*M821))</f>
        <v>-27.844600299999996</v>
      </c>
      <c r="X821" s="178">
        <f>IF(U821=0,0,-U821-((1-VLOOKUP(R821,'In-NonTI'!$J$4:$K$7,2,FALSE))*M821))</f>
        <v>26.036266966666663</v>
      </c>
      <c r="Y821" s="6" t="str">
        <f>VLOOKUP(R821,'In-NonTI'!$B$4:$F$7,5,FALSE)</f>
        <v>VIC1-NSW1</v>
      </c>
      <c r="Z821" s="6" t="str">
        <f>IF(SUMIFS(U:U,Q:Q,Q821,Y:Y,Y821)&lt;=0,VLOOKUP(R821,'In-NonTI'!$B$4:$H$7,6,FALSE),VLOOKUP(R821,'In-NonTI'!$B$4:$H$7,7,FALSE))</f>
        <v>VIC-NSW</v>
      </c>
    </row>
    <row r="822" spans="2:26">
      <c r="B822" s="1">
        <v>46261.947916666664</v>
      </c>
      <c r="C822">
        <v>273</v>
      </c>
      <c r="D822" t="s">
        <v>51</v>
      </c>
      <c r="E822">
        <v>179.69</v>
      </c>
      <c r="G822" s="1">
        <v>46261.711805555555</v>
      </c>
      <c r="H822">
        <v>205</v>
      </c>
      <c r="I822" t="s">
        <v>54</v>
      </c>
      <c r="J822">
        <v>-20.16</v>
      </c>
      <c r="K822">
        <v>612.58000000000004</v>
      </c>
      <c r="L822">
        <v>66.52</v>
      </c>
      <c r="M822" s="183">
        <f t="shared" si="24"/>
        <v>5.543333333333333</v>
      </c>
      <c r="O822">
        <v>11658</v>
      </c>
      <c r="P822" s="5">
        <v>46261</v>
      </c>
      <c r="Q822">
        <v>205</v>
      </c>
      <c r="R822" t="s">
        <v>54</v>
      </c>
      <c r="S822">
        <v>10.3724326</v>
      </c>
      <c r="T822">
        <v>6.8409601999999996</v>
      </c>
      <c r="U822" s="183">
        <f t="shared" si="25"/>
        <v>3.5314724000000002</v>
      </c>
      <c r="V822" s="6" t="str">
        <f>VLOOKUP(R822,'In-NonTI'!B:C,2,FALSE)</f>
        <v>VIC1</v>
      </c>
      <c r="W822" s="177">
        <f>IF(U822=0,0,U822-(VLOOKUP(R822,'In-NonTI'!$J$4:$K$7,2,FALSE)*M822))</f>
        <v>0.92610573333333379</v>
      </c>
      <c r="X822" s="178">
        <f>IF(U822=0,0,-U822-((1-VLOOKUP(R822,'In-NonTI'!$J$4:$K$7,2,FALSE))*M822))</f>
        <v>-6.4694390666666663</v>
      </c>
      <c r="Y822" s="6" t="str">
        <f>VLOOKUP(R822,'In-NonTI'!$B$4:$F$7,5,FALSE)</f>
        <v>V-SA</v>
      </c>
      <c r="Z822" s="6" t="str">
        <f>IF(SUMIFS(U:U,Q:Q,Q822,Y:Y,Y822)&lt;=0,VLOOKUP(R822,'In-NonTI'!$B$4:$H$7,6,FALSE),VLOOKUP(R822,'In-NonTI'!$B$4:$H$7,7,FALSE))</f>
        <v>SA-VIC</v>
      </c>
    </row>
    <row r="823" spans="2:26">
      <c r="B823" s="1">
        <v>46261.951388888891</v>
      </c>
      <c r="C823">
        <v>274</v>
      </c>
      <c r="D823" t="s">
        <v>58</v>
      </c>
      <c r="E823">
        <v>500</v>
      </c>
      <c r="G823" s="1">
        <v>46261.711805555555</v>
      </c>
      <c r="H823">
        <v>205</v>
      </c>
      <c r="I823" t="s">
        <v>50</v>
      </c>
      <c r="J823">
        <v>0</v>
      </c>
      <c r="K823">
        <v>80</v>
      </c>
      <c r="L823">
        <v>7.61</v>
      </c>
      <c r="M823" s="183">
        <f t="shared" si="24"/>
        <v>0.63416666666666666</v>
      </c>
      <c r="O823">
        <v>11658</v>
      </c>
      <c r="P823" s="5">
        <v>46261</v>
      </c>
      <c r="Q823">
        <v>205</v>
      </c>
      <c r="R823" t="s">
        <v>50</v>
      </c>
      <c r="S823">
        <v>9.6726900000000005E-2</v>
      </c>
      <c r="T823">
        <v>0</v>
      </c>
      <c r="U823" s="183">
        <f t="shared" si="25"/>
        <v>9.6726900000000005E-2</v>
      </c>
      <c r="V823" s="6" t="str">
        <f>VLOOKUP(R823,'In-NonTI'!B:C,2,FALSE)</f>
        <v>VIC1</v>
      </c>
      <c r="W823" s="177">
        <f>IF(U823=0,0,U823-(VLOOKUP(R823,'In-NonTI'!$J$4:$K$7,2,FALSE)*M823))</f>
        <v>-0.46768143333333329</v>
      </c>
      <c r="X823" s="178">
        <f>IF(U823=0,0,-U823-((1-VLOOKUP(R823,'In-NonTI'!$J$4:$K$7,2,FALSE))*M823))</f>
        <v>-0.16648523333333332</v>
      </c>
      <c r="Y823" s="6" t="str">
        <f>VLOOKUP(R823,'In-NonTI'!$B$4:$F$7,5,FALSE)</f>
        <v>V-SA</v>
      </c>
      <c r="Z823" s="6" t="str">
        <f>IF(SUMIFS(U:U,Q:Q,Q823,Y:Y,Y823)&lt;=0,VLOOKUP(R823,'In-NonTI'!$B$4:$H$7,6,FALSE),VLOOKUP(R823,'In-NonTI'!$B$4:$H$7,7,FALSE))</f>
        <v>SA-VIC</v>
      </c>
    </row>
    <row r="824" spans="2:26">
      <c r="B824" s="1">
        <v>46261.951388888891</v>
      </c>
      <c r="C824">
        <v>274</v>
      </c>
      <c r="D824" t="s">
        <v>52</v>
      </c>
      <c r="E824">
        <v>311.24</v>
      </c>
      <c r="G824" s="1">
        <v>46261.715277777781</v>
      </c>
      <c r="H824">
        <v>206</v>
      </c>
      <c r="I824" t="s">
        <v>57</v>
      </c>
      <c r="J824">
        <v>29.53</v>
      </c>
      <c r="K824">
        <v>80.209999999999994</v>
      </c>
      <c r="L824">
        <v>14.45</v>
      </c>
      <c r="M824" s="183">
        <f t="shared" si="24"/>
        <v>1.2041666666666666</v>
      </c>
      <c r="O824">
        <v>11658</v>
      </c>
      <c r="P824" s="5">
        <v>46261</v>
      </c>
      <c r="Q824">
        <v>206</v>
      </c>
      <c r="R824" t="s">
        <v>57</v>
      </c>
      <c r="S824">
        <v>0.53246360000000004</v>
      </c>
      <c r="T824">
        <v>0.57048620000000005</v>
      </c>
      <c r="U824" s="183">
        <f t="shared" si="25"/>
        <v>-3.8022600000000017E-2</v>
      </c>
      <c r="V824" s="6" t="str">
        <f>VLOOKUP(R824,'In-NonTI'!B:C,2,FALSE)</f>
        <v>NSW1</v>
      </c>
      <c r="W824" s="177">
        <f>IF(U824=0,0,U824-(VLOOKUP(R824,'In-NonTI'!$J$4:$K$7,2,FALSE)*M824))</f>
        <v>-0.57989760000000001</v>
      </c>
      <c r="X824" s="178">
        <f>IF(U824=0,0,-U824-((1-VLOOKUP(R824,'In-NonTI'!$J$4:$K$7,2,FALSE))*M824))</f>
        <v>-0.62426906666666671</v>
      </c>
      <c r="Y824" s="6" t="str">
        <f>VLOOKUP(R824,'In-NonTI'!$B$4:$F$7,5,FALSE)</f>
        <v>NSW1-SA1</v>
      </c>
      <c r="Z824" s="6" t="str">
        <f>IF(SUMIFS(U:U,Q:Q,Q824,Y:Y,Y824)&lt;=0,VLOOKUP(R824,'In-NonTI'!$B$4:$H$7,6,FALSE),VLOOKUP(R824,'In-NonTI'!$B$4:$H$7,7,FALSE))</f>
        <v>NSW-SA</v>
      </c>
    </row>
    <row r="825" spans="2:26">
      <c r="B825" s="1">
        <v>46261.951388888891</v>
      </c>
      <c r="C825">
        <v>274</v>
      </c>
      <c r="D825" t="s">
        <v>51</v>
      </c>
      <c r="E825">
        <v>147.69999999999999</v>
      </c>
      <c r="G825" s="1">
        <v>46261.715277777781</v>
      </c>
      <c r="H825">
        <v>206</v>
      </c>
      <c r="I825" t="s">
        <v>60</v>
      </c>
      <c r="J825">
        <v>-199.05</v>
      </c>
      <c r="K825">
        <v>-322.83999999999997</v>
      </c>
      <c r="L825">
        <v>20.9</v>
      </c>
      <c r="M825" s="183">
        <f t="shared" si="24"/>
        <v>1.7416666666666665</v>
      </c>
      <c r="O825">
        <v>11658</v>
      </c>
      <c r="P825" s="5">
        <v>46261</v>
      </c>
      <c r="Q825">
        <v>206</v>
      </c>
      <c r="R825" t="s">
        <v>60</v>
      </c>
      <c r="S825">
        <v>43.373902200000003</v>
      </c>
      <c r="T825">
        <v>69.710261900000006</v>
      </c>
      <c r="U825" s="183">
        <f t="shared" si="25"/>
        <v>-26.336359700000003</v>
      </c>
      <c r="V825" s="6" t="str">
        <f>VLOOKUP(R825,'In-NonTI'!B:C,2,FALSE)</f>
        <v>VIC1</v>
      </c>
      <c r="W825" s="177">
        <f>IF(U825=0,0,U825-(VLOOKUP(R825,'In-NonTI'!$J$4:$K$7,2,FALSE)*M825))</f>
        <v>-27.381359700000004</v>
      </c>
      <c r="X825" s="178">
        <f>IF(U825=0,0,-U825-((1-VLOOKUP(R825,'In-NonTI'!$J$4:$K$7,2,FALSE))*M825))</f>
        <v>25.639693033333337</v>
      </c>
      <c r="Y825" s="6" t="str">
        <f>VLOOKUP(R825,'In-NonTI'!$B$4:$F$7,5,FALSE)</f>
        <v>VIC1-NSW1</v>
      </c>
      <c r="Z825" s="6" t="str">
        <f>IF(SUMIFS(U:U,Q:Q,Q825,Y:Y,Y825)&lt;=0,VLOOKUP(R825,'In-NonTI'!$B$4:$H$7,6,FALSE),VLOOKUP(R825,'In-NonTI'!$B$4:$H$7,7,FALSE))</f>
        <v>VIC-NSW</v>
      </c>
    </row>
    <row r="826" spans="2:26">
      <c r="B826" s="1">
        <v>46261.954861111109</v>
      </c>
      <c r="C826">
        <v>275</v>
      </c>
      <c r="D826" t="s">
        <v>58</v>
      </c>
      <c r="E826">
        <v>500</v>
      </c>
      <c r="G826" s="1">
        <v>46261.715277777781</v>
      </c>
      <c r="H826">
        <v>206</v>
      </c>
      <c r="I826" t="s">
        <v>54</v>
      </c>
      <c r="J826">
        <v>70.319999999999993</v>
      </c>
      <c r="K826">
        <v>625.97</v>
      </c>
      <c r="L826">
        <v>68.06</v>
      </c>
      <c r="M826" s="183">
        <f t="shared" si="24"/>
        <v>5.6716666666666669</v>
      </c>
      <c r="O826">
        <v>11658</v>
      </c>
      <c r="P826" s="5">
        <v>46261</v>
      </c>
      <c r="Q826">
        <v>206</v>
      </c>
      <c r="R826" t="s">
        <v>54</v>
      </c>
      <c r="S826">
        <v>14.476952000000001</v>
      </c>
      <c r="T826">
        <v>1.0825921000000001</v>
      </c>
      <c r="U826" s="183">
        <f t="shared" si="25"/>
        <v>13.394359900000001</v>
      </c>
      <c r="V826" s="6" t="str">
        <f>VLOOKUP(R826,'In-NonTI'!B:C,2,FALSE)</f>
        <v>VIC1</v>
      </c>
      <c r="W826" s="177">
        <f>IF(U826=0,0,U826-(VLOOKUP(R826,'In-NonTI'!$J$4:$K$7,2,FALSE)*M826))</f>
        <v>10.728676566666667</v>
      </c>
      <c r="X826" s="178">
        <f>IF(U826=0,0,-U826-((1-VLOOKUP(R826,'In-NonTI'!$J$4:$K$7,2,FALSE))*M826))</f>
        <v>-16.400343233333334</v>
      </c>
      <c r="Y826" s="6" t="str">
        <f>VLOOKUP(R826,'In-NonTI'!$B$4:$F$7,5,FALSE)</f>
        <v>V-SA</v>
      </c>
      <c r="Z826" s="6" t="str">
        <f>IF(SUMIFS(U:U,Q:Q,Q826,Y:Y,Y826)&lt;=0,VLOOKUP(R826,'In-NonTI'!$B$4:$H$7,6,FALSE),VLOOKUP(R826,'In-NonTI'!$B$4:$H$7,7,FALSE))</f>
        <v>SA-VIC</v>
      </c>
    </row>
    <row r="827" spans="2:26">
      <c r="B827" s="1">
        <v>46261.954861111109</v>
      </c>
      <c r="C827">
        <v>275</v>
      </c>
      <c r="D827" t="s">
        <v>52</v>
      </c>
      <c r="E827">
        <v>311.24</v>
      </c>
      <c r="G827" s="1">
        <v>46261.715277777781</v>
      </c>
      <c r="H827">
        <v>206</v>
      </c>
      <c r="I827" t="s">
        <v>50</v>
      </c>
      <c r="J827">
        <v>0</v>
      </c>
      <c r="K827">
        <v>80</v>
      </c>
      <c r="L827">
        <v>7.61</v>
      </c>
      <c r="M827" s="183">
        <f t="shared" si="24"/>
        <v>0.63416666666666666</v>
      </c>
      <c r="O827">
        <v>11658</v>
      </c>
      <c r="P827" s="5">
        <v>46261</v>
      </c>
      <c r="Q827">
        <v>206</v>
      </c>
      <c r="R827" t="s">
        <v>50</v>
      </c>
      <c r="S827">
        <v>7.5192200000000001E-2</v>
      </c>
      <c r="T827">
        <v>0</v>
      </c>
      <c r="U827" s="183">
        <f t="shared" si="25"/>
        <v>7.5192200000000001E-2</v>
      </c>
      <c r="V827" s="6" t="str">
        <f>VLOOKUP(R827,'In-NonTI'!B:C,2,FALSE)</f>
        <v>VIC1</v>
      </c>
      <c r="W827" s="177">
        <f>IF(U827=0,0,U827-(VLOOKUP(R827,'In-NonTI'!$J$4:$K$7,2,FALSE)*M827))</f>
        <v>-0.4892161333333333</v>
      </c>
      <c r="X827" s="178">
        <f>IF(U827=0,0,-U827-((1-VLOOKUP(R827,'In-NonTI'!$J$4:$K$7,2,FALSE))*M827))</f>
        <v>-0.14495053333333333</v>
      </c>
      <c r="Y827" s="6" t="str">
        <f>VLOOKUP(R827,'In-NonTI'!$B$4:$F$7,5,FALSE)</f>
        <v>V-SA</v>
      </c>
      <c r="Z827" s="6" t="str">
        <f>IF(SUMIFS(U:U,Q:Q,Q827,Y:Y,Y827)&lt;=0,VLOOKUP(R827,'In-NonTI'!$B$4:$H$7,6,FALSE),VLOOKUP(R827,'In-NonTI'!$B$4:$H$7,7,FALSE))</f>
        <v>SA-VIC</v>
      </c>
    </row>
    <row r="828" spans="2:26">
      <c r="B828" s="1">
        <v>46261.954861111109</v>
      </c>
      <c r="C828">
        <v>275</v>
      </c>
      <c r="D828" t="s">
        <v>51</v>
      </c>
      <c r="E828">
        <v>251.69</v>
      </c>
      <c r="G828" s="1">
        <v>46261.71875</v>
      </c>
      <c r="H828">
        <v>207</v>
      </c>
      <c r="I828" t="s">
        <v>57</v>
      </c>
      <c r="J828">
        <v>-21.02</v>
      </c>
      <c r="K828">
        <v>72.06</v>
      </c>
      <c r="L828">
        <v>13.11</v>
      </c>
      <c r="M828" s="183">
        <f t="shared" si="24"/>
        <v>1.0925</v>
      </c>
      <c r="O828">
        <v>11658</v>
      </c>
      <c r="P828" s="5">
        <v>46261</v>
      </c>
      <c r="Q828">
        <v>207</v>
      </c>
      <c r="R828" t="s">
        <v>57</v>
      </c>
      <c r="S828">
        <v>2.7889667999999999</v>
      </c>
      <c r="T828">
        <v>0</v>
      </c>
      <c r="U828" s="183">
        <f t="shared" si="25"/>
        <v>2.7889667999999999</v>
      </c>
      <c r="V828" s="6" t="str">
        <f>VLOOKUP(R828,'In-NonTI'!B:C,2,FALSE)</f>
        <v>NSW1</v>
      </c>
      <c r="W828" s="177">
        <f>IF(U828=0,0,U828-(VLOOKUP(R828,'In-NonTI'!$J$4:$K$7,2,FALSE)*M828))</f>
        <v>2.2973417999999999</v>
      </c>
      <c r="X828" s="178">
        <f>IF(U828=0,0,-U828-((1-VLOOKUP(R828,'In-NonTI'!$J$4:$K$7,2,FALSE))*M828))</f>
        <v>-3.3898418000000001</v>
      </c>
      <c r="Y828" s="6" t="str">
        <f>VLOOKUP(R828,'In-NonTI'!$B$4:$F$7,5,FALSE)</f>
        <v>NSW1-SA1</v>
      </c>
      <c r="Z828" s="6" t="str">
        <f>IF(SUMIFS(U:U,Q:Q,Q828,Y:Y,Y828)&lt;=0,VLOOKUP(R828,'In-NonTI'!$B$4:$H$7,6,FALSE),VLOOKUP(R828,'In-NonTI'!$B$4:$H$7,7,FALSE))</f>
        <v>SA-NSW</v>
      </c>
    </row>
    <row r="829" spans="2:26">
      <c r="B829" s="1">
        <v>46261.958333333336</v>
      </c>
      <c r="C829">
        <v>276</v>
      </c>
      <c r="D829" t="s">
        <v>58</v>
      </c>
      <c r="E829">
        <v>500</v>
      </c>
      <c r="G829" s="1">
        <v>46261.71875</v>
      </c>
      <c r="H829">
        <v>207</v>
      </c>
      <c r="I829" t="s">
        <v>60</v>
      </c>
      <c r="J829">
        <v>-300.45999999999998</v>
      </c>
      <c r="K829">
        <v>-225.27</v>
      </c>
      <c r="L829">
        <v>13.13</v>
      </c>
      <c r="M829" s="183">
        <f t="shared" si="24"/>
        <v>1.0941666666666667</v>
      </c>
      <c r="O829">
        <v>11658</v>
      </c>
      <c r="P829" s="5">
        <v>46261</v>
      </c>
      <c r="Q829">
        <v>207</v>
      </c>
      <c r="R829" t="s">
        <v>60</v>
      </c>
      <c r="S829">
        <v>44.788876500000001</v>
      </c>
      <c r="T829">
        <v>51.222817800000001</v>
      </c>
      <c r="U829" s="183">
        <f t="shared" si="25"/>
        <v>-6.4339413000000008</v>
      </c>
      <c r="V829" s="6" t="str">
        <f>VLOOKUP(R829,'In-NonTI'!B:C,2,FALSE)</f>
        <v>VIC1</v>
      </c>
      <c r="W829" s="177">
        <f>IF(U829=0,0,U829-(VLOOKUP(R829,'In-NonTI'!$J$4:$K$7,2,FALSE)*M829))</f>
        <v>-7.0904413000000011</v>
      </c>
      <c r="X829" s="178">
        <f>IF(U829=0,0,-U829-((1-VLOOKUP(R829,'In-NonTI'!$J$4:$K$7,2,FALSE))*M829))</f>
        <v>5.9962746333333339</v>
      </c>
      <c r="Y829" s="6" t="str">
        <f>VLOOKUP(R829,'In-NonTI'!$B$4:$F$7,5,FALSE)</f>
        <v>VIC1-NSW1</v>
      </c>
      <c r="Z829" s="6" t="str">
        <f>IF(SUMIFS(U:U,Q:Q,Q829,Y:Y,Y829)&lt;=0,VLOOKUP(R829,'In-NonTI'!$B$4:$H$7,6,FALSE),VLOOKUP(R829,'In-NonTI'!$B$4:$H$7,7,FALSE))</f>
        <v>VIC-NSW</v>
      </c>
    </row>
    <row r="830" spans="2:26">
      <c r="B830" s="1">
        <v>46261.958333333336</v>
      </c>
      <c r="C830">
        <v>276</v>
      </c>
      <c r="D830" t="s">
        <v>52</v>
      </c>
      <c r="E830">
        <v>311.24</v>
      </c>
      <c r="G830" s="1">
        <v>46261.71875</v>
      </c>
      <c r="H830">
        <v>207</v>
      </c>
      <c r="I830" t="s">
        <v>54</v>
      </c>
      <c r="J830">
        <v>16.739999999999998</v>
      </c>
      <c r="K830">
        <v>649.42999999999995</v>
      </c>
      <c r="L830">
        <v>71.62</v>
      </c>
      <c r="M830" s="183">
        <f t="shared" si="24"/>
        <v>5.9683333333333337</v>
      </c>
      <c r="O830">
        <v>11658</v>
      </c>
      <c r="P830" s="5">
        <v>46261</v>
      </c>
      <c r="Q830">
        <v>207</v>
      </c>
      <c r="R830" t="s">
        <v>54</v>
      </c>
      <c r="S830">
        <v>10.4780312</v>
      </c>
      <c r="T830">
        <v>0.81244799999999995</v>
      </c>
      <c r="U830" s="183">
        <f t="shared" si="25"/>
        <v>9.6655832000000004</v>
      </c>
      <c r="V830" s="6" t="str">
        <f>VLOOKUP(R830,'In-NonTI'!B:C,2,FALSE)</f>
        <v>VIC1</v>
      </c>
      <c r="W830" s="177">
        <f>IF(U830=0,0,U830-(VLOOKUP(R830,'In-NonTI'!$J$4:$K$7,2,FALSE)*M830))</f>
        <v>6.8604665333333337</v>
      </c>
      <c r="X830" s="178">
        <f>IF(U830=0,0,-U830-((1-VLOOKUP(R830,'In-NonTI'!$J$4:$K$7,2,FALSE))*M830))</f>
        <v>-12.828799866666667</v>
      </c>
      <c r="Y830" s="6" t="str">
        <f>VLOOKUP(R830,'In-NonTI'!$B$4:$F$7,5,FALSE)</f>
        <v>V-SA</v>
      </c>
      <c r="Z830" s="6" t="str">
        <f>IF(SUMIFS(U:U,Q:Q,Q830,Y:Y,Y830)&lt;=0,VLOOKUP(R830,'In-NonTI'!$B$4:$H$7,6,FALSE),VLOOKUP(R830,'In-NonTI'!$B$4:$H$7,7,FALSE))</f>
        <v>SA-VIC</v>
      </c>
    </row>
    <row r="831" spans="2:26">
      <c r="B831" s="1">
        <v>46261.958333333336</v>
      </c>
      <c r="C831">
        <v>276</v>
      </c>
      <c r="D831" t="s">
        <v>51</v>
      </c>
      <c r="E831">
        <v>105</v>
      </c>
      <c r="G831" s="1">
        <v>46261.71875</v>
      </c>
      <c r="H831">
        <v>207</v>
      </c>
      <c r="I831" t="s">
        <v>50</v>
      </c>
      <c r="J831">
        <v>0</v>
      </c>
      <c r="K831">
        <v>80</v>
      </c>
      <c r="L831">
        <v>7.61</v>
      </c>
      <c r="M831" s="183">
        <f t="shared" si="24"/>
        <v>0.63416666666666666</v>
      </c>
      <c r="O831">
        <v>11658</v>
      </c>
      <c r="P831" s="5">
        <v>46261</v>
      </c>
      <c r="Q831">
        <v>207</v>
      </c>
      <c r="R831" t="s">
        <v>50</v>
      </c>
      <c r="S831">
        <v>5.2276200000000002E-2</v>
      </c>
      <c r="T831">
        <v>0</v>
      </c>
      <c r="U831" s="183">
        <f t="shared" si="25"/>
        <v>5.2276200000000002E-2</v>
      </c>
      <c r="V831" s="6" t="str">
        <f>VLOOKUP(R831,'In-NonTI'!B:C,2,FALSE)</f>
        <v>VIC1</v>
      </c>
      <c r="W831" s="177">
        <f>IF(U831=0,0,U831-(VLOOKUP(R831,'In-NonTI'!$J$4:$K$7,2,FALSE)*M831))</f>
        <v>-0.51213213333333329</v>
      </c>
      <c r="X831" s="178">
        <f>IF(U831=0,0,-U831-((1-VLOOKUP(R831,'In-NonTI'!$J$4:$K$7,2,FALSE))*M831))</f>
        <v>-0.12203453333333333</v>
      </c>
      <c r="Y831" s="6" t="str">
        <f>VLOOKUP(R831,'In-NonTI'!$B$4:$F$7,5,FALSE)</f>
        <v>V-SA</v>
      </c>
      <c r="Z831" s="6" t="str">
        <f>IF(SUMIFS(U:U,Q:Q,Q831,Y:Y,Y831)&lt;=0,VLOOKUP(R831,'In-NonTI'!$B$4:$H$7,6,FALSE),VLOOKUP(R831,'In-NonTI'!$B$4:$H$7,7,FALSE))</f>
        <v>SA-VIC</v>
      </c>
    </row>
    <row r="832" spans="2:26">
      <c r="B832" s="1">
        <v>46261.961805555555</v>
      </c>
      <c r="C832">
        <v>277</v>
      </c>
      <c r="D832" t="s">
        <v>58</v>
      </c>
      <c r="E832">
        <v>500</v>
      </c>
      <c r="G832" s="1">
        <v>46261.722222222219</v>
      </c>
      <c r="H832">
        <v>208</v>
      </c>
      <c r="I832" t="s">
        <v>57</v>
      </c>
      <c r="J832">
        <v>-30.41</v>
      </c>
      <c r="K832">
        <v>91.3</v>
      </c>
      <c r="L832">
        <v>17.190000000000001</v>
      </c>
      <c r="M832" s="183">
        <f t="shared" si="24"/>
        <v>1.4325000000000001</v>
      </c>
      <c r="O832">
        <v>11658</v>
      </c>
      <c r="P832" s="5">
        <v>46261</v>
      </c>
      <c r="Q832">
        <v>208</v>
      </c>
      <c r="R832" t="s">
        <v>57</v>
      </c>
      <c r="S832">
        <v>6.3230424000000003</v>
      </c>
      <c r="T832">
        <v>0</v>
      </c>
      <c r="U832" s="183">
        <f t="shared" si="25"/>
        <v>6.3230424000000003</v>
      </c>
      <c r="V832" s="6" t="str">
        <f>VLOOKUP(R832,'In-NonTI'!B:C,2,FALSE)</f>
        <v>NSW1</v>
      </c>
      <c r="W832" s="177">
        <f>IF(U832=0,0,U832-(VLOOKUP(R832,'In-NonTI'!$J$4:$K$7,2,FALSE)*M832))</f>
        <v>5.6784173999999998</v>
      </c>
      <c r="X832" s="178">
        <f>IF(U832=0,0,-U832-((1-VLOOKUP(R832,'In-NonTI'!$J$4:$K$7,2,FALSE))*M832))</f>
        <v>-7.1109173999999999</v>
      </c>
      <c r="Y832" s="6" t="str">
        <f>VLOOKUP(R832,'In-NonTI'!$B$4:$F$7,5,FALSE)</f>
        <v>NSW1-SA1</v>
      </c>
      <c r="Z832" s="6" t="str">
        <f>IF(SUMIFS(U:U,Q:Q,Q832,Y:Y,Y832)&lt;=0,VLOOKUP(R832,'In-NonTI'!$B$4:$H$7,6,FALSE),VLOOKUP(R832,'In-NonTI'!$B$4:$H$7,7,FALSE))</f>
        <v>SA-NSW</v>
      </c>
    </row>
    <row r="833" spans="2:26">
      <c r="B833" s="1">
        <v>46261.961805555555</v>
      </c>
      <c r="C833">
        <v>277</v>
      </c>
      <c r="D833" t="s">
        <v>52</v>
      </c>
      <c r="E833">
        <v>311.24</v>
      </c>
      <c r="G833" s="1">
        <v>46261.722222222219</v>
      </c>
      <c r="H833">
        <v>208</v>
      </c>
      <c r="I833" t="s">
        <v>60</v>
      </c>
      <c r="J833">
        <v>-431.68</v>
      </c>
      <c r="K833">
        <v>-261.83999999999997</v>
      </c>
      <c r="L833">
        <v>16.28</v>
      </c>
      <c r="M833" s="183">
        <f t="shared" si="24"/>
        <v>1.3566666666666667</v>
      </c>
      <c r="O833">
        <v>11658</v>
      </c>
      <c r="P833" s="5">
        <v>46261</v>
      </c>
      <c r="Q833">
        <v>208</v>
      </c>
      <c r="R833" t="s">
        <v>60</v>
      </c>
      <c r="S833">
        <v>50.042942699999998</v>
      </c>
      <c r="T833">
        <v>37.098450499999998</v>
      </c>
      <c r="U833" s="183">
        <f t="shared" si="25"/>
        <v>12.944492199999999</v>
      </c>
      <c r="V833" s="6" t="str">
        <f>VLOOKUP(R833,'In-NonTI'!B:C,2,FALSE)</f>
        <v>VIC1</v>
      </c>
      <c r="W833" s="177">
        <f>IF(U833=0,0,U833-(VLOOKUP(R833,'In-NonTI'!$J$4:$K$7,2,FALSE)*M833))</f>
        <v>12.130492199999999</v>
      </c>
      <c r="X833" s="178">
        <f>IF(U833=0,0,-U833-((1-VLOOKUP(R833,'In-NonTI'!$J$4:$K$7,2,FALSE))*M833))</f>
        <v>-13.487158866666666</v>
      </c>
      <c r="Y833" s="6" t="str">
        <f>VLOOKUP(R833,'In-NonTI'!$B$4:$F$7,5,FALSE)</f>
        <v>VIC1-NSW1</v>
      </c>
      <c r="Z833" s="6" t="str">
        <f>IF(SUMIFS(U:U,Q:Q,Q833,Y:Y,Y833)&lt;=0,VLOOKUP(R833,'In-NonTI'!$B$4:$H$7,6,FALSE),VLOOKUP(R833,'In-NonTI'!$B$4:$H$7,7,FALSE))</f>
        <v>NSW-VIC</v>
      </c>
    </row>
    <row r="834" spans="2:26">
      <c r="B834" s="1">
        <v>46261.961805555555</v>
      </c>
      <c r="C834">
        <v>277</v>
      </c>
      <c r="D834" t="s">
        <v>51</v>
      </c>
      <c r="E834">
        <v>95.18</v>
      </c>
      <c r="G834" s="1">
        <v>46261.722222222219</v>
      </c>
      <c r="H834">
        <v>208</v>
      </c>
      <c r="I834" t="s">
        <v>54</v>
      </c>
      <c r="J834">
        <v>30.14</v>
      </c>
      <c r="K834">
        <v>676.89</v>
      </c>
      <c r="L834">
        <v>76.25</v>
      </c>
      <c r="M834" s="183">
        <f t="shared" si="24"/>
        <v>6.354166666666667</v>
      </c>
      <c r="O834">
        <v>11658</v>
      </c>
      <c r="P834" s="5">
        <v>46261</v>
      </c>
      <c r="Q834">
        <v>208</v>
      </c>
      <c r="R834" t="s">
        <v>54</v>
      </c>
      <c r="S834">
        <v>10.866503</v>
      </c>
      <c r="T834">
        <v>4.6710722999999996</v>
      </c>
      <c r="U834" s="183">
        <f t="shared" si="25"/>
        <v>6.1954307000000002</v>
      </c>
      <c r="V834" s="6" t="str">
        <f>VLOOKUP(R834,'In-NonTI'!B:C,2,FALSE)</f>
        <v>VIC1</v>
      </c>
      <c r="W834" s="177">
        <f>IF(U834=0,0,U834-(VLOOKUP(R834,'In-NonTI'!$J$4:$K$7,2,FALSE)*M834))</f>
        <v>3.208972366666667</v>
      </c>
      <c r="X834" s="178">
        <f>IF(U834=0,0,-U834-((1-VLOOKUP(R834,'In-NonTI'!$J$4:$K$7,2,FALSE))*M834))</f>
        <v>-9.5631390333333339</v>
      </c>
      <c r="Y834" s="6" t="str">
        <f>VLOOKUP(R834,'In-NonTI'!$B$4:$F$7,5,FALSE)</f>
        <v>V-SA</v>
      </c>
      <c r="Z834" s="6" t="str">
        <f>IF(SUMIFS(U:U,Q:Q,Q834,Y:Y,Y834)&lt;=0,VLOOKUP(R834,'In-NonTI'!$B$4:$H$7,6,FALSE),VLOOKUP(R834,'In-NonTI'!$B$4:$H$7,7,FALSE))</f>
        <v>SA-VIC</v>
      </c>
    </row>
    <row r="835" spans="2:26">
      <c r="B835" s="1">
        <v>46261.965277777781</v>
      </c>
      <c r="C835">
        <v>278</v>
      </c>
      <c r="D835" t="s">
        <v>58</v>
      </c>
      <c r="E835">
        <v>500</v>
      </c>
      <c r="G835" s="1">
        <v>46261.722222222219</v>
      </c>
      <c r="H835">
        <v>208</v>
      </c>
      <c r="I835" t="s">
        <v>50</v>
      </c>
      <c r="J835">
        <v>0</v>
      </c>
      <c r="K835">
        <v>80</v>
      </c>
      <c r="L835">
        <v>7.61</v>
      </c>
      <c r="M835" s="183">
        <f t="shared" si="24"/>
        <v>0.63416666666666666</v>
      </c>
      <c r="O835">
        <v>11658</v>
      </c>
      <c r="P835" s="5">
        <v>46261</v>
      </c>
      <c r="Q835">
        <v>208</v>
      </c>
      <c r="R835" t="s">
        <v>50</v>
      </c>
      <c r="S835">
        <v>9.8359999999999993E-3</v>
      </c>
      <c r="T835">
        <v>1.13477E-2</v>
      </c>
      <c r="U835" s="183">
        <f t="shared" si="25"/>
        <v>-1.5117000000000012E-3</v>
      </c>
      <c r="V835" s="6" t="str">
        <f>VLOOKUP(R835,'In-NonTI'!B:C,2,FALSE)</f>
        <v>VIC1</v>
      </c>
      <c r="W835" s="177">
        <f>IF(U835=0,0,U835-(VLOOKUP(R835,'In-NonTI'!$J$4:$K$7,2,FALSE)*M835))</f>
        <v>-0.56592003333333329</v>
      </c>
      <c r="X835" s="178">
        <f>IF(U835=0,0,-U835-((1-VLOOKUP(R835,'In-NonTI'!$J$4:$K$7,2,FALSE))*M835))</f>
        <v>-6.824663333333332E-2</v>
      </c>
      <c r="Y835" s="6" t="str">
        <f>VLOOKUP(R835,'In-NonTI'!$B$4:$F$7,5,FALSE)</f>
        <v>V-SA</v>
      </c>
      <c r="Z835" s="6" t="str">
        <f>IF(SUMIFS(U:U,Q:Q,Q835,Y:Y,Y835)&lt;=0,VLOOKUP(R835,'In-NonTI'!$B$4:$H$7,6,FALSE),VLOOKUP(R835,'In-NonTI'!$B$4:$H$7,7,FALSE))</f>
        <v>SA-VIC</v>
      </c>
    </row>
    <row r="836" spans="2:26">
      <c r="B836" s="1">
        <v>46261.965277777781</v>
      </c>
      <c r="C836">
        <v>278</v>
      </c>
      <c r="D836" t="s">
        <v>52</v>
      </c>
      <c r="E836">
        <v>311.24</v>
      </c>
      <c r="G836" s="1">
        <v>46261.725694444445</v>
      </c>
      <c r="H836">
        <v>209</v>
      </c>
      <c r="I836" t="s">
        <v>57</v>
      </c>
      <c r="J836">
        <v>-106.05</v>
      </c>
      <c r="K836">
        <v>105.39</v>
      </c>
      <c r="L836">
        <v>20.59</v>
      </c>
      <c r="M836" s="183">
        <f t="shared" si="24"/>
        <v>1.7158333333333333</v>
      </c>
      <c r="O836">
        <v>11658</v>
      </c>
      <c r="P836" s="5">
        <v>46261</v>
      </c>
      <c r="Q836">
        <v>209</v>
      </c>
      <c r="R836" t="s">
        <v>57</v>
      </c>
      <c r="S836">
        <v>8.8933017999999997</v>
      </c>
      <c r="T836">
        <v>0</v>
      </c>
      <c r="U836" s="183">
        <f t="shared" si="25"/>
        <v>8.8933017999999997</v>
      </c>
      <c r="V836" s="6" t="str">
        <f>VLOOKUP(R836,'In-NonTI'!B:C,2,FALSE)</f>
        <v>NSW1</v>
      </c>
      <c r="W836" s="177">
        <f>IF(U836=0,0,U836-(VLOOKUP(R836,'In-NonTI'!$J$4:$K$7,2,FALSE)*M836))</f>
        <v>8.1211767999999989</v>
      </c>
      <c r="X836" s="178">
        <f>IF(U836=0,0,-U836-((1-VLOOKUP(R836,'In-NonTI'!$J$4:$K$7,2,FALSE))*M836))</f>
        <v>-9.8370101333333331</v>
      </c>
      <c r="Y836" s="6" t="str">
        <f>VLOOKUP(R836,'In-NonTI'!$B$4:$F$7,5,FALSE)</f>
        <v>NSW1-SA1</v>
      </c>
      <c r="Z836" s="6" t="str">
        <f>IF(SUMIFS(U:U,Q:Q,Q836,Y:Y,Y836)&lt;=0,VLOOKUP(R836,'In-NonTI'!$B$4:$H$7,6,FALSE),VLOOKUP(R836,'In-NonTI'!$B$4:$H$7,7,FALSE))</f>
        <v>SA-NSW</v>
      </c>
    </row>
    <row r="837" spans="2:26">
      <c r="B837" s="1">
        <v>46261.965277777781</v>
      </c>
      <c r="C837">
        <v>278</v>
      </c>
      <c r="D837" t="s">
        <v>51</v>
      </c>
      <c r="E837">
        <v>96.1</v>
      </c>
      <c r="G837" s="1">
        <v>46261.725694444445</v>
      </c>
      <c r="H837">
        <v>209</v>
      </c>
      <c r="I837" t="s">
        <v>60</v>
      </c>
      <c r="J837">
        <v>-181.12</v>
      </c>
      <c r="K837">
        <v>-277.32</v>
      </c>
      <c r="L837">
        <v>17.98</v>
      </c>
      <c r="M837" s="183">
        <f t="shared" ref="M837:M900" si="26">L837/12</f>
        <v>1.4983333333333333</v>
      </c>
      <c r="O837">
        <v>11658</v>
      </c>
      <c r="P837" s="5">
        <v>46261</v>
      </c>
      <c r="Q837">
        <v>209</v>
      </c>
      <c r="R837" t="s">
        <v>60</v>
      </c>
      <c r="S837">
        <v>52.313369199999997</v>
      </c>
      <c r="T837">
        <v>30.0332258</v>
      </c>
      <c r="U837" s="183">
        <f t="shared" ref="U837:U900" si="27">S837-T837</f>
        <v>22.280143399999996</v>
      </c>
      <c r="V837" s="6" t="str">
        <f>VLOOKUP(R837,'In-NonTI'!B:C,2,FALSE)</f>
        <v>VIC1</v>
      </c>
      <c r="W837" s="177">
        <f>IF(U837=0,0,U837-(VLOOKUP(R837,'In-NonTI'!$J$4:$K$7,2,FALSE)*M837))</f>
        <v>21.381143399999996</v>
      </c>
      <c r="X837" s="178">
        <f>IF(U837=0,0,-U837-((1-VLOOKUP(R837,'In-NonTI'!$J$4:$K$7,2,FALSE))*M837))</f>
        <v>-22.87947673333333</v>
      </c>
      <c r="Y837" s="6" t="str">
        <f>VLOOKUP(R837,'In-NonTI'!$B$4:$F$7,5,FALSE)</f>
        <v>VIC1-NSW1</v>
      </c>
      <c r="Z837" s="6" t="str">
        <f>IF(SUMIFS(U:U,Q:Q,Q837,Y:Y,Y837)&lt;=0,VLOOKUP(R837,'In-NonTI'!$B$4:$H$7,6,FALSE),VLOOKUP(R837,'In-NonTI'!$B$4:$H$7,7,FALSE))</f>
        <v>NSW-VIC</v>
      </c>
    </row>
    <row r="838" spans="2:26">
      <c r="B838" s="1">
        <v>46261.96875</v>
      </c>
      <c r="C838">
        <v>279</v>
      </c>
      <c r="D838" t="s">
        <v>58</v>
      </c>
      <c r="E838">
        <v>500</v>
      </c>
      <c r="G838" s="1">
        <v>46261.725694444445</v>
      </c>
      <c r="H838">
        <v>209</v>
      </c>
      <c r="I838" t="s">
        <v>54</v>
      </c>
      <c r="J838">
        <v>-142.94999999999999</v>
      </c>
      <c r="K838">
        <v>738.15</v>
      </c>
      <c r="L838">
        <v>87.51</v>
      </c>
      <c r="M838" s="183">
        <f t="shared" si="26"/>
        <v>7.2925000000000004</v>
      </c>
      <c r="O838">
        <v>11658</v>
      </c>
      <c r="P838" s="5">
        <v>46261</v>
      </c>
      <c r="Q838">
        <v>209</v>
      </c>
      <c r="R838" t="s">
        <v>54</v>
      </c>
      <c r="S838">
        <v>11.713742699999999</v>
      </c>
      <c r="T838">
        <v>8.0324164000000007</v>
      </c>
      <c r="U838" s="183">
        <f t="shared" si="27"/>
        <v>3.6813262999999985</v>
      </c>
      <c r="V838" s="6" t="str">
        <f>VLOOKUP(R838,'In-NonTI'!B:C,2,FALSE)</f>
        <v>VIC1</v>
      </c>
      <c r="W838" s="177">
        <f>IF(U838=0,0,U838-(VLOOKUP(R838,'In-NonTI'!$J$4:$K$7,2,FALSE)*M838))</f>
        <v>0.25385129999999867</v>
      </c>
      <c r="X838" s="178">
        <f>IF(U838=0,0,-U838-((1-VLOOKUP(R838,'In-NonTI'!$J$4:$K$7,2,FALSE))*M838))</f>
        <v>-7.5463512999999995</v>
      </c>
      <c r="Y838" s="6" t="str">
        <f>VLOOKUP(R838,'In-NonTI'!$B$4:$F$7,5,FALSE)</f>
        <v>V-SA</v>
      </c>
      <c r="Z838" s="6" t="str">
        <f>IF(SUMIFS(U:U,Q:Q,Q838,Y:Y,Y838)&lt;=0,VLOOKUP(R838,'In-NonTI'!$B$4:$H$7,6,FALSE),VLOOKUP(R838,'In-NonTI'!$B$4:$H$7,7,FALSE))</f>
        <v>SA-VIC</v>
      </c>
    </row>
    <row r="839" spans="2:26">
      <c r="B839" s="1">
        <v>46261.96875</v>
      </c>
      <c r="C839">
        <v>279</v>
      </c>
      <c r="D839" t="s">
        <v>52</v>
      </c>
      <c r="E839">
        <v>311.24</v>
      </c>
      <c r="G839" s="1">
        <v>46261.725694444445</v>
      </c>
      <c r="H839">
        <v>209</v>
      </c>
      <c r="I839" t="s">
        <v>50</v>
      </c>
      <c r="J839">
        <v>0</v>
      </c>
      <c r="K839">
        <v>75.8</v>
      </c>
      <c r="L839">
        <v>6.75</v>
      </c>
      <c r="M839" s="183">
        <f t="shared" si="26"/>
        <v>0.5625</v>
      </c>
      <c r="O839">
        <v>11658</v>
      </c>
      <c r="P839" s="5">
        <v>46261</v>
      </c>
      <c r="Q839">
        <v>209</v>
      </c>
      <c r="R839" t="s">
        <v>50</v>
      </c>
      <c r="S839">
        <v>0</v>
      </c>
      <c r="T839">
        <v>6.0921000000000003E-2</v>
      </c>
      <c r="U839" s="183">
        <f t="shared" si="27"/>
        <v>-6.0921000000000003E-2</v>
      </c>
      <c r="V839" s="6" t="str">
        <f>VLOOKUP(R839,'In-NonTI'!B:C,2,FALSE)</f>
        <v>VIC1</v>
      </c>
      <c r="W839" s="177">
        <f>IF(U839=0,0,U839-(VLOOKUP(R839,'In-NonTI'!$J$4:$K$7,2,FALSE)*M839))</f>
        <v>-0.56154599999999999</v>
      </c>
      <c r="X839" s="178">
        <f>IF(U839=0,0,-U839-((1-VLOOKUP(R839,'In-NonTI'!$J$4:$K$7,2,FALSE))*M839))</f>
        <v>-9.5399999999998958E-4</v>
      </c>
      <c r="Y839" s="6" t="str">
        <f>VLOOKUP(R839,'In-NonTI'!$B$4:$F$7,5,FALSE)</f>
        <v>V-SA</v>
      </c>
      <c r="Z839" s="6" t="str">
        <f>IF(SUMIFS(U:U,Q:Q,Q839,Y:Y,Y839)&lt;=0,VLOOKUP(R839,'In-NonTI'!$B$4:$H$7,6,FALSE),VLOOKUP(R839,'In-NonTI'!$B$4:$H$7,7,FALSE))</f>
        <v>SA-VIC</v>
      </c>
    </row>
    <row r="840" spans="2:26">
      <c r="B840" s="1">
        <v>46261.96875</v>
      </c>
      <c r="C840">
        <v>279</v>
      </c>
      <c r="D840" t="s">
        <v>51</v>
      </c>
      <c r="E840">
        <v>105</v>
      </c>
      <c r="G840" s="1">
        <v>46261.729166666664</v>
      </c>
      <c r="H840">
        <v>210</v>
      </c>
      <c r="I840" t="s">
        <v>57</v>
      </c>
      <c r="J840">
        <v>-101.92</v>
      </c>
      <c r="K840">
        <v>81.819999999999993</v>
      </c>
      <c r="L840">
        <v>15.69</v>
      </c>
      <c r="M840" s="183">
        <f t="shared" si="26"/>
        <v>1.3074999999999999</v>
      </c>
      <c r="O840">
        <v>11658</v>
      </c>
      <c r="P840" s="5">
        <v>46261</v>
      </c>
      <c r="Q840">
        <v>210</v>
      </c>
      <c r="R840" t="s">
        <v>57</v>
      </c>
      <c r="S840">
        <v>9.3787059999999993</v>
      </c>
      <c r="T840">
        <v>0</v>
      </c>
      <c r="U840" s="183">
        <f t="shared" si="27"/>
        <v>9.3787059999999993</v>
      </c>
      <c r="V840" s="6" t="str">
        <f>VLOOKUP(R840,'In-NonTI'!B:C,2,FALSE)</f>
        <v>NSW1</v>
      </c>
      <c r="W840" s="177">
        <f>IF(U840=0,0,U840-(VLOOKUP(R840,'In-NonTI'!$J$4:$K$7,2,FALSE)*M840))</f>
        <v>8.7903310000000001</v>
      </c>
      <c r="X840" s="178">
        <f>IF(U840=0,0,-U840-((1-VLOOKUP(R840,'In-NonTI'!$J$4:$K$7,2,FALSE))*M840))</f>
        <v>-10.097830999999999</v>
      </c>
      <c r="Y840" s="6" t="str">
        <f>VLOOKUP(R840,'In-NonTI'!$B$4:$F$7,5,FALSE)</f>
        <v>NSW1-SA1</v>
      </c>
      <c r="Z840" s="6" t="str">
        <f>IF(SUMIFS(U:U,Q:Q,Q840,Y:Y,Y840)&lt;=0,VLOOKUP(R840,'In-NonTI'!$B$4:$H$7,6,FALSE),VLOOKUP(R840,'In-NonTI'!$B$4:$H$7,7,FALSE))</f>
        <v>SA-NSW</v>
      </c>
    </row>
    <row r="841" spans="2:26">
      <c r="B841" s="1">
        <v>46261.972222222219</v>
      </c>
      <c r="C841">
        <v>280</v>
      </c>
      <c r="D841" t="s">
        <v>58</v>
      </c>
      <c r="E841">
        <v>500</v>
      </c>
      <c r="G841" s="1">
        <v>46261.729166666664</v>
      </c>
      <c r="H841">
        <v>210</v>
      </c>
      <c r="I841" t="s">
        <v>60</v>
      </c>
      <c r="J841">
        <v>-281.55</v>
      </c>
      <c r="K841">
        <v>-328.09</v>
      </c>
      <c r="L841">
        <v>22.7</v>
      </c>
      <c r="M841" s="183">
        <f t="shared" si="26"/>
        <v>1.8916666666666666</v>
      </c>
      <c r="O841">
        <v>11658</v>
      </c>
      <c r="P841" s="5">
        <v>46261</v>
      </c>
      <c r="Q841">
        <v>210</v>
      </c>
      <c r="R841" t="s">
        <v>60</v>
      </c>
      <c r="S841">
        <v>49.0010823</v>
      </c>
      <c r="T841">
        <v>36.790750000000003</v>
      </c>
      <c r="U841" s="183">
        <f t="shared" si="27"/>
        <v>12.210332299999997</v>
      </c>
      <c r="V841" s="6" t="str">
        <f>VLOOKUP(R841,'In-NonTI'!B:C,2,FALSE)</f>
        <v>VIC1</v>
      </c>
      <c r="W841" s="177">
        <f>IF(U841=0,0,U841-(VLOOKUP(R841,'In-NonTI'!$J$4:$K$7,2,FALSE)*M841))</f>
        <v>11.075332299999998</v>
      </c>
      <c r="X841" s="178">
        <f>IF(U841=0,0,-U841-((1-VLOOKUP(R841,'In-NonTI'!$J$4:$K$7,2,FALSE))*M841))</f>
        <v>-12.966998966666663</v>
      </c>
      <c r="Y841" s="6" t="str">
        <f>VLOOKUP(R841,'In-NonTI'!$B$4:$F$7,5,FALSE)</f>
        <v>VIC1-NSW1</v>
      </c>
      <c r="Z841" s="6" t="str">
        <f>IF(SUMIFS(U:U,Q:Q,Q841,Y:Y,Y841)&lt;=0,VLOOKUP(R841,'In-NonTI'!$B$4:$H$7,6,FALSE),VLOOKUP(R841,'In-NonTI'!$B$4:$H$7,7,FALSE))</f>
        <v>NSW-VIC</v>
      </c>
    </row>
    <row r="842" spans="2:26">
      <c r="B842" s="1">
        <v>46261.972222222219</v>
      </c>
      <c r="C842">
        <v>280</v>
      </c>
      <c r="D842" t="s">
        <v>52</v>
      </c>
      <c r="E842">
        <v>311.24</v>
      </c>
      <c r="G842" s="1">
        <v>46261.729166666664</v>
      </c>
      <c r="H842">
        <v>210</v>
      </c>
      <c r="I842" t="s">
        <v>54</v>
      </c>
      <c r="J842">
        <v>-81.56</v>
      </c>
      <c r="K842">
        <v>745.55</v>
      </c>
      <c r="L842">
        <v>88.76</v>
      </c>
      <c r="M842" s="183">
        <f t="shared" si="26"/>
        <v>7.3966666666666674</v>
      </c>
      <c r="O842">
        <v>11658</v>
      </c>
      <c r="P842" s="5">
        <v>46261</v>
      </c>
      <c r="Q842">
        <v>210</v>
      </c>
      <c r="R842" t="s">
        <v>54</v>
      </c>
      <c r="S842">
        <v>12.1713965</v>
      </c>
      <c r="T842">
        <v>5.6898241000000001</v>
      </c>
      <c r="U842" s="183">
        <f t="shared" si="27"/>
        <v>6.4815724000000001</v>
      </c>
      <c r="V842" s="6" t="str">
        <f>VLOOKUP(R842,'In-NonTI'!B:C,2,FALSE)</f>
        <v>VIC1</v>
      </c>
      <c r="W842" s="177">
        <f>IF(U842=0,0,U842-(VLOOKUP(R842,'In-NonTI'!$J$4:$K$7,2,FALSE)*M842))</f>
        <v>3.0051390666666666</v>
      </c>
      <c r="X842" s="178">
        <f>IF(U842=0,0,-U842-((1-VLOOKUP(R842,'In-NonTI'!$J$4:$K$7,2,FALSE))*M842))</f>
        <v>-10.401805733333333</v>
      </c>
      <c r="Y842" s="6" t="str">
        <f>VLOOKUP(R842,'In-NonTI'!$B$4:$F$7,5,FALSE)</f>
        <v>V-SA</v>
      </c>
      <c r="Z842" s="6" t="str">
        <f>IF(SUMIFS(U:U,Q:Q,Q842,Y:Y,Y842)&lt;=0,VLOOKUP(R842,'In-NonTI'!$B$4:$H$7,6,FALSE),VLOOKUP(R842,'In-NonTI'!$B$4:$H$7,7,FALSE))</f>
        <v>SA-VIC</v>
      </c>
    </row>
    <row r="843" spans="2:26">
      <c r="B843" s="1">
        <v>46261.972222222219</v>
      </c>
      <c r="C843">
        <v>280</v>
      </c>
      <c r="D843" t="s">
        <v>51</v>
      </c>
      <c r="E843">
        <v>95.5</v>
      </c>
      <c r="G843" s="1">
        <v>46261.729166666664</v>
      </c>
      <c r="H843">
        <v>210</v>
      </c>
      <c r="I843" t="s">
        <v>50</v>
      </c>
      <c r="J843">
        <v>0</v>
      </c>
      <c r="K843">
        <v>48.54</v>
      </c>
      <c r="L843">
        <v>2.35</v>
      </c>
      <c r="M843" s="183">
        <f t="shared" si="26"/>
        <v>0.19583333333333333</v>
      </c>
      <c r="O843">
        <v>11658</v>
      </c>
      <c r="P843" s="5">
        <v>46261</v>
      </c>
      <c r="Q843">
        <v>210</v>
      </c>
      <c r="R843" t="s">
        <v>50</v>
      </c>
      <c r="S843">
        <v>4.1699999999999997E-5</v>
      </c>
      <c r="T843">
        <v>2.7066799999999998E-2</v>
      </c>
      <c r="U843" s="183">
        <f t="shared" si="27"/>
        <v>-2.70251E-2</v>
      </c>
      <c r="V843" s="6" t="str">
        <f>VLOOKUP(R843,'In-NonTI'!B:C,2,FALSE)</f>
        <v>VIC1</v>
      </c>
      <c r="W843" s="177">
        <f>IF(U843=0,0,U843-(VLOOKUP(R843,'In-NonTI'!$J$4:$K$7,2,FALSE)*M843))</f>
        <v>-0.20131676666666667</v>
      </c>
      <c r="X843" s="178">
        <f>IF(U843=0,0,-U843-((1-VLOOKUP(R843,'In-NonTI'!$J$4:$K$7,2,FALSE))*M843))</f>
        <v>5.483433333333336E-3</v>
      </c>
      <c r="Y843" s="6" t="str">
        <f>VLOOKUP(R843,'In-NonTI'!$B$4:$F$7,5,FALSE)</f>
        <v>V-SA</v>
      </c>
      <c r="Z843" s="6" t="str">
        <f>IF(SUMIFS(U:U,Q:Q,Q843,Y:Y,Y843)&lt;=0,VLOOKUP(R843,'In-NonTI'!$B$4:$H$7,6,FALSE),VLOOKUP(R843,'In-NonTI'!$B$4:$H$7,7,FALSE))</f>
        <v>SA-VIC</v>
      </c>
    </row>
    <row r="844" spans="2:26">
      <c r="B844" s="1">
        <v>46261.975694444445</v>
      </c>
      <c r="C844">
        <v>281</v>
      </c>
      <c r="D844" t="s">
        <v>58</v>
      </c>
      <c r="E844">
        <v>500</v>
      </c>
      <c r="G844" s="1">
        <v>46261.732638888891</v>
      </c>
      <c r="H844">
        <v>211</v>
      </c>
      <c r="I844" t="s">
        <v>57</v>
      </c>
      <c r="J844">
        <v>-121.34</v>
      </c>
      <c r="K844">
        <v>63.79</v>
      </c>
      <c r="L844">
        <v>12.13</v>
      </c>
      <c r="M844" s="183">
        <f t="shared" si="26"/>
        <v>1.0108333333333335</v>
      </c>
      <c r="O844">
        <v>11658</v>
      </c>
      <c r="P844" s="5">
        <v>46261</v>
      </c>
      <c r="Q844">
        <v>211</v>
      </c>
      <c r="R844" t="s">
        <v>57</v>
      </c>
      <c r="S844">
        <v>10.816603600000001</v>
      </c>
      <c r="T844">
        <v>0</v>
      </c>
      <c r="U844" s="183">
        <f t="shared" si="27"/>
        <v>10.816603600000001</v>
      </c>
      <c r="V844" s="6" t="str">
        <f>VLOOKUP(R844,'In-NonTI'!B:C,2,FALSE)</f>
        <v>NSW1</v>
      </c>
      <c r="W844" s="177">
        <f>IF(U844=0,0,U844-(VLOOKUP(R844,'In-NonTI'!$J$4:$K$7,2,FALSE)*M844))</f>
        <v>10.361728600000001</v>
      </c>
      <c r="X844" s="178">
        <f>IF(U844=0,0,-U844-((1-VLOOKUP(R844,'In-NonTI'!$J$4:$K$7,2,FALSE))*M844))</f>
        <v>-11.372561933333333</v>
      </c>
      <c r="Y844" s="6" t="str">
        <f>VLOOKUP(R844,'In-NonTI'!$B$4:$F$7,5,FALSE)</f>
        <v>NSW1-SA1</v>
      </c>
      <c r="Z844" s="6" t="str">
        <f>IF(SUMIFS(U:U,Q:Q,Q844,Y:Y,Y844)&lt;=0,VLOOKUP(R844,'In-NonTI'!$B$4:$H$7,6,FALSE),VLOOKUP(R844,'In-NonTI'!$B$4:$H$7,7,FALSE))</f>
        <v>SA-NSW</v>
      </c>
    </row>
    <row r="845" spans="2:26">
      <c r="B845" s="1">
        <v>46261.975694444445</v>
      </c>
      <c r="C845">
        <v>281</v>
      </c>
      <c r="D845" t="s">
        <v>52</v>
      </c>
      <c r="E845">
        <v>311.24</v>
      </c>
      <c r="G845" s="1">
        <v>46261.732638888891</v>
      </c>
      <c r="H845">
        <v>211</v>
      </c>
      <c r="I845" t="s">
        <v>60</v>
      </c>
      <c r="J845">
        <v>-448.59</v>
      </c>
      <c r="K845">
        <v>-300.42</v>
      </c>
      <c r="L845">
        <v>20.38</v>
      </c>
      <c r="M845" s="183">
        <f t="shared" si="26"/>
        <v>1.6983333333333333</v>
      </c>
      <c r="O845">
        <v>11658</v>
      </c>
      <c r="P845" s="5">
        <v>46261</v>
      </c>
      <c r="Q845">
        <v>211</v>
      </c>
      <c r="R845" t="s">
        <v>60</v>
      </c>
      <c r="S845">
        <v>43.475297699999999</v>
      </c>
      <c r="T845">
        <v>28.376678600000002</v>
      </c>
      <c r="U845" s="183">
        <f t="shared" si="27"/>
        <v>15.098619099999997</v>
      </c>
      <c r="V845" s="6" t="str">
        <f>VLOOKUP(R845,'In-NonTI'!B:C,2,FALSE)</f>
        <v>VIC1</v>
      </c>
      <c r="W845" s="177">
        <f>IF(U845=0,0,U845-(VLOOKUP(R845,'In-NonTI'!$J$4:$K$7,2,FALSE)*M845))</f>
        <v>14.079619099999997</v>
      </c>
      <c r="X845" s="178">
        <f>IF(U845=0,0,-U845-((1-VLOOKUP(R845,'In-NonTI'!$J$4:$K$7,2,FALSE))*M845))</f>
        <v>-15.777952433333331</v>
      </c>
      <c r="Y845" s="6" t="str">
        <f>VLOOKUP(R845,'In-NonTI'!$B$4:$F$7,5,FALSE)</f>
        <v>VIC1-NSW1</v>
      </c>
      <c r="Z845" s="6" t="str">
        <f>IF(SUMIFS(U:U,Q:Q,Q845,Y:Y,Y845)&lt;=0,VLOOKUP(R845,'In-NonTI'!$B$4:$H$7,6,FALSE),VLOOKUP(R845,'In-NonTI'!$B$4:$H$7,7,FALSE))</f>
        <v>NSW-VIC</v>
      </c>
    </row>
    <row r="846" spans="2:26">
      <c r="B846" s="1">
        <v>46261.975694444445</v>
      </c>
      <c r="C846">
        <v>281</v>
      </c>
      <c r="D846" t="s">
        <v>51</v>
      </c>
      <c r="E846">
        <v>95.21</v>
      </c>
      <c r="G846" s="1">
        <v>46261.732638888891</v>
      </c>
      <c r="H846">
        <v>211</v>
      </c>
      <c r="I846" t="s">
        <v>54</v>
      </c>
      <c r="J846">
        <v>-29.09</v>
      </c>
      <c r="K846">
        <v>714.49</v>
      </c>
      <c r="L846">
        <v>81.599999999999994</v>
      </c>
      <c r="M846" s="183">
        <f t="shared" si="26"/>
        <v>6.8</v>
      </c>
      <c r="O846">
        <v>11658</v>
      </c>
      <c r="P846" s="5">
        <v>46261</v>
      </c>
      <c r="Q846">
        <v>211</v>
      </c>
      <c r="R846" t="s">
        <v>54</v>
      </c>
      <c r="S846">
        <v>7.3762866000000002</v>
      </c>
      <c r="T846">
        <v>20.089441399999998</v>
      </c>
      <c r="U846" s="183">
        <f t="shared" si="27"/>
        <v>-12.713154799999998</v>
      </c>
      <c r="V846" s="6" t="str">
        <f>VLOOKUP(R846,'In-NonTI'!B:C,2,FALSE)</f>
        <v>VIC1</v>
      </c>
      <c r="W846" s="177">
        <f>IF(U846=0,0,U846-(VLOOKUP(R846,'In-NonTI'!$J$4:$K$7,2,FALSE)*M846))</f>
        <v>-15.909154799999998</v>
      </c>
      <c r="X846" s="178">
        <f>IF(U846=0,0,-U846-((1-VLOOKUP(R846,'In-NonTI'!$J$4:$K$7,2,FALSE))*M846))</f>
        <v>9.1091547999999989</v>
      </c>
      <c r="Y846" s="6" t="str">
        <f>VLOOKUP(R846,'In-NonTI'!$B$4:$F$7,5,FALSE)</f>
        <v>V-SA</v>
      </c>
      <c r="Z846" s="6" t="str">
        <f>IF(SUMIFS(U:U,Q:Q,Q846,Y:Y,Y846)&lt;=0,VLOOKUP(R846,'In-NonTI'!$B$4:$H$7,6,FALSE),VLOOKUP(R846,'In-NonTI'!$B$4:$H$7,7,FALSE))</f>
        <v>VIC-SA</v>
      </c>
    </row>
    <row r="847" spans="2:26">
      <c r="B847" s="1">
        <v>46261.979166666664</v>
      </c>
      <c r="C847">
        <v>282</v>
      </c>
      <c r="D847" t="s">
        <v>58</v>
      </c>
      <c r="E847">
        <v>500</v>
      </c>
      <c r="G847" s="1">
        <v>46261.732638888891</v>
      </c>
      <c r="H847">
        <v>211</v>
      </c>
      <c r="I847" t="s">
        <v>50</v>
      </c>
      <c r="J847">
        <v>0</v>
      </c>
      <c r="K847">
        <v>51.29</v>
      </c>
      <c r="L847">
        <v>2.69</v>
      </c>
      <c r="M847" s="183">
        <f t="shared" si="26"/>
        <v>0.22416666666666665</v>
      </c>
      <c r="O847">
        <v>11658</v>
      </c>
      <c r="P847" s="5">
        <v>46261</v>
      </c>
      <c r="Q847">
        <v>211</v>
      </c>
      <c r="R847" t="s">
        <v>50</v>
      </c>
      <c r="S847">
        <v>0</v>
      </c>
      <c r="T847">
        <v>9.2905000000000001E-2</v>
      </c>
      <c r="U847" s="183">
        <f t="shared" si="27"/>
        <v>-9.2905000000000001E-2</v>
      </c>
      <c r="V847" s="6" t="str">
        <f>VLOOKUP(R847,'In-NonTI'!B:C,2,FALSE)</f>
        <v>VIC1</v>
      </c>
      <c r="W847" s="177">
        <f>IF(U847=0,0,U847-(VLOOKUP(R847,'In-NonTI'!$J$4:$K$7,2,FALSE)*M847))</f>
        <v>-0.2924133333333333</v>
      </c>
      <c r="X847" s="178">
        <f>IF(U847=0,0,-U847-((1-VLOOKUP(R847,'In-NonTI'!$J$4:$K$7,2,FALSE))*M847))</f>
        <v>6.8246666666666678E-2</v>
      </c>
      <c r="Y847" s="6" t="str">
        <f>VLOOKUP(R847,'In-NonTI'!$B$4:$F$7,5,FALSE)</f>
        <v>V-SA</v>
      </c>
      <c r="Z847" s="6" t="str">
        <f>IF(SUMIFS(U:U,Q:Q,Q847,Y:Y,Y847)&lt;=0,VLOOKUP(R847,'In-NonTI'!$B$4:$H$7,6,FALSE),VLOOKUP(R847,'In-NonTI'!$B$4:$H$7,7,FALSE))</f>
        <v>VIC-SA</v>
      </c>
    </row>
    <row r="848" spans="2:26">
      <c r="B848" s="1">
        <v>46261.979166666664</v>
      </c>
      <c r="C848">
        <v>282</v>
      </c>
      <c r="D848" t="s">
        <v>52</v>
      </c>
      <c r="E848">
        <v>311.24</v>
      </c>
      <c r="G848" s="1">
        <v>46261.736111111109</v>
      </c>
      <c r="H848">
        <v>212</v>
      </c>
      <c r="I848" t="s">
        <v>57</v>
      </c>
      <c r="J848">
        <v>-129.38</v>
      </c>
      <c r="K848">
        <v>63.41</v>
      </c>
      <c r="L848">
        <v>12.29</v>
      </c>
      <c r="M848" s="183">
        <f t="shared" si="26"/>
        <v>1.0241666666666667</v>
      </c>
      <c r="O848">
        <v>11658</v>
      </c>
      <c r="P848" s="5">
        <v>46261</v>
      </c>
      <c r="Q848">
        <v>212</v>
      </c>
      <c r="R848" t="s">
        <v>57</v>
      </c>
      <c r="S848">
        <v>11.087999</v>
      </c>
      <c r="T848">
        <v>0</v>
      </c>
      <c r="U848" s="183">
        <f t="shared" si="27"/>
        <v>11.087999</v>
      </c>
      <c r="V848" s="6" t="str">
        <f>VLOOKUP(R848,'In-NonTI'!B:C,2,FALSE)</f>
        <v>NSW1</v>
      </c>
      <c r="W848" s="177">
        <f>IF(U848=0,0,U848-(VLOOKUP(R848,'In-NonTI'!$J$4:$K$7,2,FALSE)*M848))</f>
        <v>10.627124</v>
      </c>
      <c r="X848" s="178">
        <f>IF(U848=0,0,-U848-((1-VLOOKUP(R848,'In-NonTI'!$J$4:$K$7,2,FALSE))*M848))</f>
        <v>-11.651290666666666</v>
      </c>
      <c r="Y848" s="6" t="str">
        <f>VLOOKUP(R848,'In-NonTI'!$B$4:$F$7,5,FALSE)</f>
        <v>NSW1-SA1</v>
      </c>
      <c r="Z848" s="6" t="str">
        <f>IF(SUMIFS(U:U,Q:Q,Q848,Y:Y,Y848)&lt;=0,VLOOKUP(R848,'In-NonTI'!$B$4:$H$7,6,FALSE),VLOOKUP(R848,'In-NonTI'!$B$4:$H$7,7,FALSE))</f>
        <v>SA-NSW</v>
      </c>
    </row>
    <row r="849" spans="2:26">
      <c r="B849" s="1">
        <v>46261.979166666664</v>
      </c>
      <c r="C849">
        <v>282</v>
      </c>
      <c r="D849" t="s">
        <v>51</v>
      </c>
      <c r="E849">
        <v>60</v>
      </c>
      <c r="G849" s="1">
        <v>46261.736111111109</v>
      </c>
      <c r="H849">
        <v>212</v>
      </c>
      <c r="I849" t="s">
        <v>60</v>
      </c>
      <c r="J849">
        <v>-191.48</v>
      </c>
      <c r="K849">
        <v>-289.57</v>
      </c>
      <c r="L849">
        <v>19.760000000000002</v>
      </c>
      <c r="M849" s="183">
        <f t="shared" si="26"/>
        <v>1.6466666666666667</v>
      </c>
      <c r="O849">
        <v>11658</v>
      </c>
      <c r="P849" s="5">
        <v>46261</v>
      </c>
      <c r="Q849">
        <v>212</v>
      </c>
      <c r="R849" t="s">
        <v>60</v>
      </c>
      <c r="S849">
        <v>42.198332399999998</v>
      </c>
      <c r="T849">
        <v>24.025174799999998</v>
      </c>
      <c r="U849" s="183">
        <f t="shared" si="27"/>
        <v>18.1731576</v>
      </c>
      <c r="V849" s="6" t="str">
        <f>VLOOKUP(R849,'In-NonTI'!B:C,2,FALSE)</f>
        <v>VIC1</v>
      </c>
      <c r="W849" s="177">
        <f>IF(U849=0,0,U849-(VLOOKUP(R849,'In-NonTI'!$J$4:$K$7,2,FALSE)*M849))</f>
        <v>17.1851576</v>
      </c>
      <c r="X849" s="178">
        <f>IF(U849=0,0,-U849-((1-VLOOKUP(R849,'In-NonTI'!$J$4:$K$7,2,FALSE))*M849))</f>
        <v>-18.831824266666665</v>
      </c>
      <c r="Y849" s="6" t="str">
        <f>VLOOKUP(R849,'In-NonTI'!$B$4:$F$7,5,FALSE)</f>
        <v>VIC1-NSW1</v>
      </c>
      <c r="Z849" s="6" t="str">
        <f>IF(SUMIFS(U:U,Q:Q,Q849,Y:Y,Y849)&lt;=0,VLOOKUP(R849,'In-NonTI'!$B$4:$H$7,6,FALSE),VLOOKUP(R849,'In-NonTI'!$B$4:$H$7,7,FALSE))</f>
        <v>NSW-VIC</v>
      </c>
    </row>
    <row r="850" spans="2:26">
      <c r="B850" s="1">
        <v>46261.982638888891</v>
      </c>
      <c r="C850">
        <v>283</v>
      </c>
      <c r="D850" t="s">
        <v>58</v>
      </c>
      <c r="E850">
        <v>500</v>
      </c>
      <c r="G850" s="1">
        <v>46261.736111111109</v>
      </c>
      <c r="H850">
        <v>212</v>
      </c>
      <c r="I850" t="s">
        <v>54</v>
      </c>
      <c r="J850">
        <v>-11.23</v>
      </c>
      <c r="K850">
        <v>707.53</v>
      </c>
      <c r="L850">
        <v>79.010000000000005</v>
      </c>
      <c r="M850" s="183">
        <f t="shared" si="26"/>
        <v>6.5841666666666674</v>
      </c>
      <c r="O850">
        <v>11658</v>
      </c>
      <c r="P850" s="5">
        <v>46261</v>
      </c>
      <c r="Q850">
        <v>212</v>
      </c>
      <c r="R850" t="s">
        <v>54</v>
      </c>
      <c r="S850">
        <v>6.6158168999999996</v>
      </c>
      <c r="T850">
        <v>24.9950416</v>
      </c>
      <c r="U850" s="183">
        <f t="shared" si="27"/>
        <v>-18.379224700000002</v>
      </c>
      <c r="V850" s="6" t="str">
        <f>VLOOKUP(R850,'In-NonTI'!B:C,2,FALSE)</f>
        <v>VIC1</v>
      </c>
      <c r="W850" s="177">
        <f>IF(U850=0,0,U850-(VLOOKUP(R850,'In-NonTI'!$J$4:$K$7,2,FALSE)*M850))</f>
        <v>-21.473783033333333</v>
      </c>
      <c r="X850" s="178">
        <f>IF(U850=0,0,-U850-((1-VLOOKUP(R850,'In-NonTI'!$J$4:$K$7,2,FALSE))*M850))</f>
        <v>14.889616366666669</v>
      </c>
      <c r="Y850" s="6" t="str">
        <f>VLOOKUP(R850,'In-NonTI'!$B$4:$F$7,5,FALSE)</f>
        <v>V-SA</v>
      </c>
      <c r="Z850" s="6" t="str">
        <f>IF(SUMIFS(U:U,Q:Q,Q850,Y:Y,Y850)&lt;=0,VLOOKUP(R850,'In-NonTI'!$B$4:$H$7,6,FALSE),VLOOKUP(R850,'In-NonTI'!$B$4:$H$7,7,FALSE))</f>
        <v>VIC-SA</v>
      </c>
    </row>
    <row r="851" spans="2:26">
      <c r="B851" s="1">
        <v>46261.982638888891</v>
      </c>
      <c r="C851">
        <v>283</v>
      </c>
      <c r="D851" t="s">
        <v>52</v>
      </c>
      <c r="E851">
        <v>360.55</v>
      </c>
      <c r="G851" s="1">
        <v>46261.736111111109</v>
      </c>
      <c r="H851">
        <v>212</v>
      </c>
      <c r="I851" t="s">
        <v>50</v>
      </c>
      <c r="J851">
        <v>0</v>
      </c>
      <c r="K851">
        <v>54</v>
      </c>
      <c r="L851">
        <v>3.02</v>
      </c>
      <c r="M851" s="183">
        <f t="shared" si="26"/>
        <v>0.25166666666666665</v>
      </c>
      <c r="O851">
        <v>11658</v>
      </c>
      <c r="P851" s="5">
        <v>46261</v>
      </c>
      <c r="Q851">
        <v>212</v>
      </c>
      <c r="R851" t="s">
        <v>50</v>
      </c>
      <c r="S851">
        <v>0</v>
      </c>
      <c r="T851">
        <v>9.1779899999999998E-2</v>
      </c>
      <c r="U851" s="183">
        <f t="shared" si="27"/>
        <v>-9.1779899999999998E-2</v>
      </c>
      <c r="V851" s="6" t="str">
        <f>VLOOKUP(R851,'In-NonTI'!B:C,2,FALSE)</f>
        <v>VIC1</v>
      </c>
      <c r="W851" s="177">
        <f>IF(U851=0,0,U851-(VLOOKUP(R851,'In-NonTI'!$J$4:$K$7,2,FALSE)*M851))</f>
        <v>-0.31576323333333334</v>
      </c>
      <c r="X851" s="178">
        <f>IF(U851=0,0,-U851-((1-VLOOKUP(R851,'In-NonTI'!$J$4:$K$7,2,FALSE))*M851))</f>
        <v>6.4096566666666674E-2</v>
      </c>
      <c r="Y851" s="6" t="str">
        <f>VLOOKUP(R851,'In-NonTI'!$B$4:$F$7,5,FALSE)</f>
        <v>V-SA</v>
      </c>
      <c r="Z851" s="6" t="str">
        <f>IF(SUMIFS(U:U,Q:Q,Q851,Y:Y,Y851)&lt;=0,VLOOKUP(R851,'In-NonTI'!$B$4:$H$7,6,FALSE),VLOOKUP(R851,'In-NonTI'!$B$4:$H$7,7,FALSE))</f>
        <v>VIC-SA</v>
      </c>
    </row>
    <row r="852" spans="2:26">
      <c r="B852" s="1">
        <v>46261.982638888891</v>
      </c>
      <c r="C852">
        <v>283</v>
      </c>
      <c r="D852" t="s">
        <v>51</v>
      </c>
      <c r="E852">
        <v>60</v>
      </c>
      <c r="G852" s="1">
        <v>46261.739583333336</v>
      </c>
      <c r="H852">
        <v>213</v>
      </c>
      <c r="I852" t="s">
        <v>57</v>
      </c>
      <c r="J852">
        <v>-125.89</v>
      </c>
      <c r="K852">
        <v>54.37</v>
      </c>
      <c r="L852">
        <v>10.67</v>
      </c>
      <c r="M852" s="183">
        <f t="shared" si="26"/>
        <v>0.88916666666666666</v>
      </c>
      <c r="O852">
        <v>11658</v>
      </c>
      <c r="P852" s="5">
        <v>46261</v>
      </c>
      <c r="Q852">
        <v>213</v>
      </c>
      <c r="R852" t="s">
        <v>57</v>
      </c>
      <c r="S852">
        <v>11.429568400000001</v>
      </c>
      <c r="T852">
        <v>0</v>
      </c>
      <c r="U852" s="183">
        <f t="shared" si="27"/>
        <v>11.429568400000001</v>
      </c>
      <c r="V852" s="6" t="str">
        <f>VLOOKUP(R852,'In-NonTI'!B:C,2,FALSE)</f>
        <v>NSW1</v>
      </c>
      <c r="W852" s="177">
        <f>IF(U852=0,0,U852-(VLOOKUP(R852,'In-NonTI'!$J$4:$K$7,2,FALSE)*M852))</f>
        <v>11.029443400000002</v>
      </c>
      <c r="X852" s="178">
        <f>IF(U852=0,0,-U852-((1-VLOOKUP(R852,'In-NonTI'!$J$4:$K$7,2,FALSE))*M852))</f>
        <v>-11.918610066666668</v>
      </c>
      <c r="Y852" s="6" t="str">
        <f>VLOOKUP(R852,'In-NonTI'!$B$4:$F$7,5,FALSE)</f>
        <v>NSW1-SA1</v>
      </c>
      <c r="Z852" s="6" t="str">
        <f>IF(SUMIFS(U:U,Q:Q,Q852,Y:Y,Y852)&lt;=0,VLOOKUP(R852,'In-NonTI'!$B$4:$H$7,6,FALSE),VLOOKUP(R852,'In-NonTI'!$B$4:$H$7,7,FALSE))</f>
        <v>SA-NSW</v>
      </c>
    </row>
    <row r="853" spans="2:26">
      <c r="B853" s="1">
        <v>46261.986111111109</v>
      </c>
      <c r="C853">
        <v>284</v>
      </c>
      <c r="D853" t="s">
        <v>58</v>
      </c>
      <c r="E853">
        <v>500</v>
      </c>
      <c r="G853" s="1">
        <v>46261.739583333336</v>
      </c>
      <c r="H853">
        <v>213</v>
      </c>
      <c r="I853" t="s">
        <v>60</v>
      </c>
      <c r="J853">
        <v>-263.52999999999997</v>
      </c>
      <c r="K853">
        <v>-268.92</v>
      </c>
      <c r="L853">
        <v>18.329999999999998</v>
      </c>
      <c r="M853" s="183">
        <f t="shared" si="26"/>
        <v>1.5274999999999999</v>
      </c>
      <c r="O853">
        <v>11658</v>
      </c>
      <c r="P853" s="5">
        <v>46261</v>
      </c>
      <c r="Q853">
        <v>213</v>
      </c>
      <c r="R853" t="s">
        <v>60</v>
      </c>
      <c r="S853">
        <v>44.343927600000001</v>
      </c>
      <c r="T853">
        <v>28.382574300000002</v>
      </c>
      <c r="U853" s="183">
        <f t="shared" si="27"/>
        <v>15.961353299999999</v>
      </c>
      <c r="V853" s="6" t="str">
        <f>VLOOKUP(R853,'In-NonTI'!B:C,2,FALSE)</f>
        <v>VIC1</v>
      </c>
      <c r="W853" s="177">
        <f>IF(U853=0,0,U853-(VLOOKUP(R853,'In-NonTI'!$J$4:$K$7,2,FALSE)*M853))</f>
        <v>15.0448533</v>
      </c>
      <c r="X853" s="178">
        <f>IF(U853=0,0,-U853-((1-VLOOKUP(R853,'In-NonTI'!$J$4:$K$7,2,FALSE))*M853))</f>
        <v>-16.5723533</v>
      </c>
      <c r="Y853" s="6" t="str">
        <f>VLOOKUP(R853,'In-NonTI'!$B$4:$F$7,5,FALSE)</f>
        <v>VIC1-NSW1</v>
      </c>
      <c r="Z853" s="6" t="str">
        <f>IF(SUMIFS(U:U,Q:Q,Q853,Y:Y,Y853)&lt;=0,VLOOKUP(R853,'In-NonTI'!$B$4:$H$7,6,FALSE),VLOOKUP(R853,'In-NonTI'!$B$4:$H$7,7,FALSE))</f>
        <v>NSW-VIC</v>
      </c>
    </row>
    <row r="854" spans="2:26">
      <c r="B854" s="1">
        <v>46261.986111111109</v>
      </c>
      <c r="C854">
        <v>284</v>
      </c>
      <c r="D854" t="s">
        <v>52</v>
      </c>
      <c r="E854">
        <v>360.55</v>
      </c>
      <c r="G854" s="1">
        <v>46261.739583333336</v>
      </c>
      <c r="H854">
        <v>213</v>
      </c>
      <c r="I854" t="s">
        <v>54</v>
      </c>
      <c r="J854">
        <v>22.32</v>
      </c>
      <c r="K854">
        <v>710.15</v>
      </c>
      <c r="L854">
        <v>78.2</v>
      </c>
      <c r="M854" s="183">
        <f t="shared" si="26"/>
        <v>6.5166666666666666</v>
      </c>
      <c r="O854">
        <v>11658</v>
      </c>
      <c r="P854" s="5">
        <v>46261</v>
      </c>
      <c r="Q854">
        <v>213</v>
      </c>
      <c r="R854" t="s">
        <v>54</v>
      </c>
      <c r="S854">
        <v>10.9767364</v>
      </c>
      <c r="T854">
        <v>12.753888699999999</v>
      </c>
      <c r="U854" s="183">
        <f t="shared" si="27"/>
        <v>-1.7771522999999991</v>
      </c>
      <c r="V854" s="6" t="str">
        <f>VLOOKUP(R854,'In-NonTI'!B:C,2,FALSE)</f>
        <v>VIC1</v>
      </c>
      <c r="W854" s="177">
        <f>IF(U854=0,0,U854-(VLOOKUP(R854,'In-NonTI'!$J$4:$K$7,2,FALSE)*M854))</f>
        <v>-4.8399856333333329</v>
      </c>
      <c r="X854" s="178">
        <f>IF(U854=0,0,-U854-((1-VLOOKUP(R854,'In-NonTI'!$J$4:$K$7,2,FALSE))*M854))</f>
        <v>-1.6766810333333342</v>
      </c>
      <c r="Y854" s="6" t="str">
        <f>VLOOKUP(R854,'In-NonTI'!$B$4:$F$7,5,FALSE)</f>
        <v>V-SA</v>
      </c>
      <c r="Z854" s="6" t="str">
        <f>IF(SUMIFS(U:U,Q:Q,Q854,Y:Y,Y854)&lt;=0,VLOOKUP(R854,'In-NonTI'!$B$4:$H$7,6,FALSE),VLOOKUP(R854,'In-NonTI'!$B$4:$H$7,7,FALSE))</f>
        <v>VIC-SA</v>
      </c>
    </row>
    <row r="855" spans="2:26">
      <c r="B855" s="1">
        <v>46261.986111111109</v>
      </c>
      <c r="C855">
        <v>284</v>
      </c>
      <c r="D855" t="s">
        <v>51</v>
      </c>
      <c r="E855">
        <v>35</v>
      </c>
      <c r="G855" s="1">
        <v>46261.739583333336</v>
      </c>
      <c r="H855">
        <v>213</v>
      </c>
      <c r="I855" t="s">
        <v>50</v>
      </c>
      <c r="J855">
        <v>0</v>
      </c>
      <c r="K855">
        <v>-36</v>
      </c>
      <c r="L855">
        <v>2.84</v>
      </c>
      <c r="M855" s="183">
        <f t="shared" si="26"/>
        <v>0.23666666666666666</v>
      </c>
      <c r="O855">
        <v>11658</v>
      </c>
      <c r="P855" s="5">
        <v>46261</v>
      </c>
      <c r="Q855">
        <v>213</v>
      </c>
      <c r="R855" t="s">
        <v>50</v>
      </c>
      <c r="S855">
        <v>0</v>
      </c>
      <c r="T855">
        <v>4.8893899999999997E-2</v>
      </c>
      <c r="U855" s="183">
        <f t="shared" si="27"/>
        <v>-4.8893899999999997E-2</v>
      </c>
      <c r="V855" s="6" t="str">
        <f>VLOOKUP(R855,'In-NonTI'!B:C,2,FALSE)</f>
        <v>VIC1</v>
      </c>
      <c r="W855" s="177">
        <f>IF(U855=0,0,U855-(VLOOKUP(R855,'In-NonTI'!$J$4:$K$7,2,FALSE)*M855))</f>
        <v>-0.25952723333333333</v>
      </c>
      <c r="X855" s="178">
        <f>IF(U855=0,0,-U855-((1-VLOOKUP(R855,'In-NonTI'!$J$4:$K$7,2,FALSE))*M855))</f>
        <v>2.2860566666666669E-2</v>
      </c>
      <c r="Y855" s="6" t="str">
        <f>VLOOKUP(R855,'In-NonTI'!$B$4:$F$7,5,FALSE)</f>
        <v>V-SA</v>
      </c>
      <c r="Z855" s="6" t="str">
        <f>IF(SUMIFS(U:U,Q:Q,Q855,Y:Y,Y855)&lt;=0,VLOOKUP(R855,'In-NonTI'!$B$4:$H$7,6,FALSE),VLOOKUP(R855,'In-NonTI'!$B$4:$H$7,7,FALSE))</f>
        <v>VIC-SA</v>
      </c>
    </row>
    <row r="856" spans="2:26">
      <c r="B856" s="1">
        <v>46261.989583333336</v>
      </c>
      <c r="C856">
        <v>285</v>
      </c>
      <c r="D856" t="s">
        <v>58</v>
      </c>
      <c r="E856">
        <v>500</v>
      </c>
      <c r="G856" s="1">
        <v>46261.743055555555</v>
      </c>
      <c r="H856">
        <v>214</v>
      </c>
      <c r="I856" t="s">
        <v>57</v>
      </c>
      <c r="J856">
        <v>-143.41</v>
      </c>
      <c r="K856">
        <v>51.2</v>
      </c>
      <c r="L856">
        <v>10.050000000000001</v>
      </c>
      <c r="M856" s="183">
        <f t="shared" si="26"/>
        <v>0.83750000000000002</v>
      </c>
      <c r="O856">
        <v>11658</v>
      </c>
      <c r="P856" s="5">
        <v>46261</v>
      </c>
      <c r="Q856">
        <v>214</v>
      </c>
      <c r="R856" t="s">
        <v>57</v>
      </c>
      <c r="S856">
        <v>13.020462999999999</v>
      </c>
      <c r="T856">
        <v>0</v>
      </c>
      <c r="U856" s="183">
        <f t="shared" si="27"/>
        <v>13.020462999999999</v>
      </c>
      <c r="V856" s="6" t="str">
        <f>VLOOKUP(R856,'In-NonTI'!B:C,2,FALSE)</f>
        <v>NSW1</v>
      </c>
      <c r="W856" s="177">
        <f>IF(U856=0,0,U856-(VLOOKUP(R856,'In-NonTI'!$J$4:$K$7,2,FALSE)*M856))</f>
        <v>12.643587999999999</v>
      </c>
      <c r="X856" s="178">
        <f>IF(U856=0,0,-U856-((1-VLOOKUP(R856,'In-NonTI'!$J$4:$K$7,2,FALSE))*M856))</f>
        <v>-13.481088</v>
      </c>
      <c r="Y856" s="6" t="str">
        <f>VLOOKUP(R856,'In-NonTI'!$B$4:$F$7,5,FALSE)</f>
        <v>NSW1-SA1</v>
      </c>
      <c r="Z856" s="6" t="str">
        <f>IF(SUMIFS(U:U,Q:Q,Q856,Y:Y,Y856)&lt;=0,VLOOKUP(R856,'In-NonTI'!$B$4:$H$7,6,FALSE),VLOOKUP(R856,'In-NonTI'!$B$4:$H$7,7,FALSE))</f>
        <v>SA-NSW</v>
      </c>
    </row>
    <row r="857" spans="2:26">
      <c r="B857" s="1">
        <v>46261.989583333336</v>
      </c>
      <c r="C857">
        <v>285</v>
      </c>
      <c r="D857" t="s">
        <v>52</v>
      </c>
      <c r="E857">
        <v>360.55</v>
      </c>
      <c r="G857" s="1">
        <v>46261.743055555555</v>
      </c>
      <c r="H857">
        <v>214</v>
      </c>
      <c r="I857" t="s">
        <v>60</v>
      </c>
      <c r="J857">
        <v>-127.67</v>
      </c>
      <c r="K857">
        <v>-228.66</v>
      </c>
      <c r="L857">
        <v>14.92</v>
      </c>
      <c r="M857" s="183">
        <f t="shared" si="26"/>
        <v>1.2433333333333334</v>
      </c>
      <c r="O857">
        <v>11658</v>
      </c>
      <c r="P857" s="5">
        <v>46261</v>
      </c>
      <c r="Q857">
        <v>214</v>
      </c>
      <c r="R857" t="s">
        <v>60</v>
      </c>
      <c r="S857">
        <v>44.387781699999998</v>
      </c>
      <c r="T857">
        <v>28.9562119</v>
      </c>
      <c r="U857" s="183">
        <f t="shared" si="27"/>
        <v>15.431569799999998</v>
      </c>
      <c r="V857" s="6" t="str">
        <f>VLOOKUP(R857,'In-NonTI'!B:C,2,FALSE)</f>
        <v>VIC1</v>
      </c>
      <c r="W857" s="177">
        <f>IF(U857=0,0,U857-(VLOOKUP(R857,'In-NonTI'!$J$4:$K$7,2,FALSE)*M857))</f>
        <v>14.685569799999998</v>
      </c>
      <c r="X857" s="178">
        <f>IF(U857=0,0,-U857-((1-VLOOKUP(R857,'In-NonTI'!$J$4:$K$7,2,FALSE))*M857))</f>
        <v>-15.928903133333332</v>
      </c>
      <c r="Y857" s="6" t="str">
        <f>VLOOKUP(R857,'In-NonTI'!$B$4:$F$7,5,FALSE)</f>
        <v>VIC1-NSW1</v>
      </c>
      <c r="Z857" s="6" t="str">
        <f>IF(SUMIFS(U:U,Q:Q,Q857,Y:Y,Y857)&lt;=0,VLOOKUP(R857,'In-NonTI'!$B$4:$H$7,6,FALSE),VLOOKUP(R857,'In-NonTI'!$B$4:$H$7,7,FALSE))</f>
        <v>NSW-VIC</v>
      </c>
    </row>
    <row r="858" spans="2:26">
      <c r="B858" s="1">
        <v>46261.989583333336</v>
      </c>
      <c r="C858">
        <v>285</v>
      </c>
      <c r="D858" t="s">
        <v>51</v>
      </c>
      <c r="E858">
        <v>35</v>
      </c>
      <c r="G858" s="1">
        <v>46261.743055555555</v>
      </c>
      <c r="H858">
        <v>214</v>
      </c>
      <c r="I858" t="s">
        <v>54</v>
      </c>
      <c r="J858">
        <v>-35.79</v>
      </c>
      <c r="K858">
        <v>699.97</v>
      </c>
      <c r="L858">
        <v>75.88</v>
      </c>
      <c r="M858" s="183">
        <f t="shared" si="26"/>
        <v>6.3233333333333333</v>
      </c>
      <c r="O858">
        <v>11658</v>
      </c>
      <c r="P858" s="5">
        <v>46261</v>
      </c>
      <c r="Q858">
        <v>214</v>
      </c>
      <c r="R858" t="s">
        <v>54</v>
      </c>
      <c r="S858">
        <v>12.806852599999999</v>
      </c>
      <c r="T858">
        <v>9.1197123999999992</v>
      </c>
      <c r="U858" s="183">
        <f t="shared" si="27"/>
        <v>3.6871402</v>
      </c>
      <c r="V858" s="6" t="str">
        <f>VLOOKUP(R858,'In-NonTI'!B:C,2,FALSE)</f>
        <v>VIC1</v>
      </c>
      <c r="W858" s="177">
        <f>IF(U858=0,0,U858-(VLOOKUP(R858,'In-NonTI'!$J$4:$K$7,2,FALSE)*M858))</f>
        <v>0.71517353333333356</v>
      </c>
      <c r="X858" s="178">
        <f>IF(U858=0,0,-U858-((1-VLOOKUP(R858,'In-NonTI'!$J$4:$K$7,2,FALSE))*M858))</f>
        <v>-7.0385068666666672</v>
      </c>
      <c r="Y858" s="6" t="str">
        <f>VLOOKUP(R858,'In-NonTI'!$B$4:$F$7,5,FALSE)</f>
        <v>V-SA</v>
      </c>
      <c r="Z858" s="6" t="str">
        <f>IF(SUMIFS(U:U,Q:Q,Q858,Y:Y,Y858)&lt;=0,VLOOKUP(R858,'In-NonTI'!$B$4:$H$7,6,FALSE),VLOOKUP(R858,'In-NonTI'!$B$4:$H$7,7,FALSE))</f>
        <v>SA-VIC</v>
      </c>
    </row>
    <row r="859" spans="2:26">
      <c r="B859" s="1">
        <v>46261.993055555555</v>
      </c>
      <c r="C859">
        <v>286</v>
      </c>
      <c r="D859" t="s">
        <v>58</v>
      </c>
      <c r="E859">
        <v>500</v>
      </c>
      <c r="G859" s="1">
        <v>46261.743055555555</v>
      </c>
      <c r="H859">
        <v>214</v>
      </c>
      <c r="I859" t="s">
        <v>50</v>
      </c>
      <c r="J859">
        <v>0</v>
      </c>
      <c r="K859">
        <v>-80</v>
      </c>
      <c r="L859">
        <v>11.61</v>
      </c>
      <c r="M859" s="183">
        <f t="shared" si="26"/>
        <v>0.96749999999999992</v>
      </c>
      <c r="O859">
        <v>11658</v>
      </c>
      <c r="P859" s="5">
        <v>46261</v>
      </c>
      <c r="Q859">
        <v>214</v>
      </c>
      <c r="R859" t="s">
        <v>50</v>
      </c>
      <c r="S859">
        <v>0</v>
      </c>
      <c r="T859">
        <v>8.8564199999999996E-2</v>
      </c>
      <c r="U859" s="183">
        <f t="shared" si="27"/>
        <v>-8.8564199999999996E-2</v>
      </c>
      <c r="V859" s="6" t="str">
        <f>VLOOKUP(R859,'In-NonTI'!B:C,2,FALSE)</f>
        <v>VIC1</v>
      </c>
      <c r="W859" s="177">
        <f>IF(U859=0,0,U859-(VLOOKUP(R859,'In-NonTI'!$J$4:$K$7,2,FALSE)*M859))</f>
        <v>-0.94963919999999991</v>
      </c>
      <c r="X859" s="178">
        <f>IF(U859=0,0,-U859-((1-VLOOKUP(R859,'In-NonTI'!$J$4:$K$7,2,FALSE))*M859))</f>
        <v>-1.7860799999999982E-2</v>
      </c>
      <c r="Y859" s="6" t="str">
        <f>VLOOKUP(R859,'In-NonTI'!$B$4:$F$7,5,FALSE)</f>
        <v>V-SA</v>
      </c>
      <c r="Z859" s="6" t="str">
        <f>IF(SUMIFS(U:U,Q:Q,Q859,Y:Y,Y859)&lt;=0,VLOOKUP(R859,'In-NonTI'!$B$4:$H$7,6,FALSE),VLOOKUP(R859,'In-NonTI'!$B$4:$H$7,7,FALSE))</f>
        <v>SA-VIC</v>
      </c>
    </row>
    <row r="860" spans="2:26">
      <c r="B860" s="1">
        <v>46261.993055555555</v>
      </c>
      <c r="C860">
        <v>286</v>
      </c>
      <c r="D860" t="s">
        <v>52</v>
      </c>
      <c r="E860">
        <v>360.55</v>
      </c>
      <c r="G860" s="1">
        <v>46261.746527777781</v>
      </c>
      <c r="H860">
        <v>215</v>
      </c>
      <c r="I860" t="s">
        <v>57</v>
      </c>
      <c r="J860">
        <v>-157.02000000000001</v>
      </c>
      <c r="K860">
        <v>45.95</v>
      </c>
      <c r="L860">
        <v>8.9499999999999993</v>
      </c>
      <c r="M860" s="183">
        <f t="shared" si="26"/>
        <v>0.74583333333333324</v>
      </c>
      <c r="O860">
        <v>11658</v>
      </c>
      <c r="P860" s="5">
        <v>46261</v>
      </c>
      <c r="Q860">
        <v>215</v>
      </c>
      <c r="R860" t="s">
        <v>57</v>
      </c>
      <c r="S860">
        <v>12.923346799999999</v>
      </c>
      <c r="T860">
        <v>0</v>
      </c>
      <c r="U860" s="183">
        <f t="shared" si="27"/>
        <v>12.923346799999999</v>
      </c>
      <c r="V860" s="6" t="str">
        <f>VLOOKUP(R860,'In-NonTI'!B:C,2,FALSE)</f>
        <v>NSW1</v>
      </c>
      <c r="W860" s="177">
        <f>IF(U860=0,0,U860-(VLOOKUP(R860,'In-NonTI'!$J$4:$K$7,2,FALSE)*M860))</f>
        <v>12.587721799999999</v>
      </c>
      <c r="X860" s="178">
        <f>IF(U860=0,0,-U860-((1-VLOOKUP(R860,'In-NonTI'!$J$4:$K$7,2,FALSE))*M860))</f>
        <v>-13.333555133333332</v>
      </c>
      <c r="Y860" s="6" t="str">
        <f>VLOOKUP(R860,'In-NonTI'!$B$4:$F$7,5,FALSE)</f>
        <v>NSW1-SA1</v>
      </c>
      <c r="Z860" s="6" t="str">
        <f>IF(SUMIFS(U:U,Q:Q,Q860,Y:Y,Y860)&lt;=0,VLOOKUP(R860,'In-NonTI'!$B$4:$H$7,6,FALSE),VLOOKUP(R860,'In-NonTI'!$B$4:$H$7,7,FALSE))</f>
        <v>SA-NSW</v>
      </c>
    </row>
    <row r="861" spans="2:26">
      <c r="B861" s="1">
        <v>46261.993055555555</v>
      </c>
      <c r="C861">
        <v>286</v>
      </c>
      <c r="D861" t="s">
        <v>51</v>
      </c>
      <c r="E861">
        <v>35</v>
      </c>
      <c r="G861" s="1">
        <v>46261.746527777781</v>
      </c>
      <c r="H861">
        <v>215</v>
      </c>
      <c r="I861" t="s">
        <v>60</v>
      </c>
      <c r="J861">
        <v>-96.19</v>
      </c>
      <c r="K861">
        <v>-229.66</v>
      </c>
      <c r="L861">
        <v>14.95</v>
      </c>
      <c r="M861" s="183">
        <f t="shared" si="26"/>
        <v>1.2458333333333333</v>
      </c>
      <c r="O861">
        <v>11658</v>
      </c>
      <c r="P861" s="5">
        <v>46261</v>
      </c>
      <c r="Q861">
        <v>215</v>
      </c>
      <c r="R861" t="s">
        <v>60</v>
      </c>
      <c r="S861">
        <v>40.623104099999999</v>
      </c>
      <c r="T861">
        <v>25.082433000000002</v>
      </c>
      <c r="U861" s="183">
        <f t="shared" si="27"/>
        <v>15.540671099999997</v>
      </c>
      <c r="V861" s="6" t="str">
        <f>VLOOKUP(R861,'In-NonTI'!B:C,2,FALSE)</f>
        <v>VIC1</v>
      </c>
      <c r="W861" s="177">
        <f>IF(U861=0,0,U861-(VLOOKUP(R861,'In-NonTI'!$J$4:$K$7,2,FALSE)*M861))</f>
        <v>14.793171099999997</v>
      </c>
      <c r="X861" s="178">
        <f>IF(U861=0,0,-U861-((1-VLOOKUP(R861,'In-NonTI'!$J$4:$K$7,2,FALSE))*M861))</f>
        <v>-16.039004433333332</v>
      </c>
      <c r="Y861" s="6" t="str">
        <f>VLOOKUP(R861,'In-NonTI'!$B$4:$F$7,5,FALSE)</f>
        <v>VIC1-NSW1</v>
      </c>
      <c r="Z861" s="6" t="str">
        <f>IF(SUMIFS(U:U,Q:Q,Q861,Y:Y,Y861)&lt;=0,VLOOKUP(R861,'In-NonTI'!$B$4:$H$7,6,FALSE),VLOOKUP(R861,'In-NonTI'!$B$4:$H$7,7,FALSE))</f>
        <v>NSW-VIC</v>
      </c>
    </row>
    <row r="862" spans="2:26">
      <c r="B862" s="1">
        <v>46261.996527777781</v>
      </c>
      <c r="C862">
        <v>287</v>
      </c>
      <c r="D862" t="s">
        <v>58</v>
      </c>
      <c r="E862">
        <v>500</v>
      </c>
      <c r="G862" s="1">
        <v>46261.746527777781</v>
      </c>
      <c r="H862">
        <v>215</v>
      </c>
      <c r="I862" t="s">
        <v>54</v>
      </c>
      <c r="J862">
        <v>-35.79</v>
      </c>
      <c r="K862">
        <v>686.16</v>
      </c>
      <c r="L862">
        <v>73.36</v>
      </c>
      <c r="M862" s="183">
        <f t="shared" si="26"/>
        <v>6.1133333333333333</v>
      </c>
      <c r="O862">
        <v>11658</v>
      </c>
      <c r="P862" s="5">
        <v>46261</v>
      </c>
      <c r="Q862">
        <v>215</v>
      </c>
      <c r="R862" t="s">
        <v>54</v>
      </c>
      <c r="S862">
        <v>11.4181255</v>
      </c>
      <c r="T862">
        <v>13.610688700000001</v>
      </c>
      <c r="U862" s="183">
        <f t="shared" si="27"/>
        <v>-2.1925632000000004</v>
      </c>
      <c r="V862" s="6" t="str">
        <f>VLOOKUP(R862,'In-NonTI'!B:C,2,FALSE)</f>
        <v>VIC1</v>
      </c>
      <c r="W862" s="177">
        <f>IF(U862=0,0,U862-(VLOOKUP(R862,'In-NonTI'!$J$4:$K$7,2,FALSE)*M862))</f>
        <v>-5.0658298666666663</v>
      </c>
      <c r="X862" s="178">
        <f>IF(U862=0,0,-U862-((1-VLOOKUP(R862,'In-NonTI'!$J$4:$K$7,2,FALSE))*M862))</f>
        <v>-1.0475034666666665</v>
      </c>
      <c r="Y862" s="6" t="str">
        <f>VLOOKUP(R862,'In-NonTI'!$B$4:$F$7,5,FALSE)</f>
        <v>V-SA</v>
      </c>
      <c r="Z862" s="6" t="str">
        <f>IF(SUMIFS(U:U,Q:Q,Q862,Y:Y,Y862)&lt;=0,VLOOKUP(R862,'In-NonTI'!$B$4:$H$7,6,FALSE),VLOOKUP(R862,'In-NonTI'!$B$4:$H$7,7,FALSE))</f>
        <v>VIC-SA</v>
      </c>
    </row>
    <row r="863" spans="2:26">
      <c r="B863" s="1">
        <v>46261.996527777781</v>
      </c>
      <c r="C863">
        <v>287</v>
      </c>
      <c r="D863" t="s">
        <v>52</v>
      </c>
      <c r="E863">
        <v>360.55</v>
      </c>
      <c r="G863" s="1">
        <v>46261.746527777781</v>
      </c>
      <c r="H863">
        <v>215</v>
      </c>
      <c r="I863" t="s">
        <v>50</v>
      </c>
      <c r="J863">
        <v>0</v>
      </c>
      <c r="K863">
        <v>-36</v>
      </c>
      <c r="L863">
        <v>2.84</v>
      </c>
      <c r="M863" s="183">
        <f t="shared" si="26"/>
        <v>0.23666666666666666</v>
      </c>
      <c r="O863">
        <v>11658</v>
      </c>
      <c r="P863" s="5">
        <v>46261</v>
      </c>
      <c r="Q863">
        <v>215</v>
      </c>
      <c r="R863" t="s">
        <v>50</v>
      </c>
      <c r="S863">
        <v>0</v>
      </c>
      <c r="T863">
        <v>0.127692</v>
      </c>
      <c r="U863" s="183">
        <f t="shared" si="27"/>
        <v>-0.127692</v>
      </c>
      <c r="V863" s="6" t="str">
        <f>VLOOKUP(R863,'In-NonTI'!B:C,2,FALSE)</f>
        <v>VIC1</v>
      </c>
      <c r="W863" s="177">
        <f>IF(U863=0,0,U863-(VLOOKUP(R863,'In-NonTI'!$J$4:$K$7,2,FALSE)*M863))</f>
        <v>-0.33832533333333337</v>
      </c>
      <c r="X863" s="178">
        <f>IF(U863=0,0,-U863-((1-VLOOKUP(R863,'In-NonTI'!$J$4:$K$7,2,FALSE))*M863))</f>
        <v>0.10165866666666667</v>
      </c>
      <c r="Y863" s="6" t="str">
        <f>VLOOKUP(R863,'In-NonTI'!$B$4:$F$7,5,FALSE)</f>
        <v>V-SA</v>
      </c>
      <c r="Z863" s="6" t="str">
        <f>IF(SUMIFS(U:U,Q:Q,Q863,Y:Y,Y863)&lt;=0,VLOOKUP(R863,'In-NonTI'!$B$4:$H$7,6,FALSE),VLOOKUP(R863,'In-NonTI'!$B$4:$H$7,7,FALSE))</f>
        <v>VIC-SA</v>
      </c>
    </row>
    <row r="864" spans="2:26">
      <c r="B864" s="1">
        <v>46261.996527777781</v>
      </c>
      <c r="C864">
        <v>287</v>
      </c>
      <c r="D864" t="s">
        <v>51</v>
      </c>
      <c r="E864">
        <v>35</v>
      </c>
      <c r="G864" s="1">
        <v>46261.75</v>
      </c>
      <c r="H864">
        <v>216</v>
      </c>
      <c r="I864" t="s">
        <v>57</v>
      </c>
      <c r="J864">
        <v>-152.33000000000001</v>
      </c>
      <c r="K864">
        <v>37.96</v>
      </c>
      <c r="L864">
        <v>7.43</v>
      </c>
      <c r="M864" s="183">
        <f t="shared" si="26"/>
        <v>0.61916666666666664</v>
      </c>
      <c r="O864">
        <v>11658</v>
      </c>
      <c r="P864" s="5">
        <v>46261</v>
      </c>
      <c r="Q864">
        <v>216</v>
      </c>
      <c r="R864" t="s">
        <v>57</v>
      </c>
      <c r="S864">
        <v>11.6231758</v>
      </c>
      <c r="T864">
        <v>0</v>
      </c>
      <c r="U864" s="183">
        <f t="shared" si="27"/>
        <v>11.6231758</v>
      </c>
      <c r="V864" s="6" t="str">
        <f>VLOOKUP(R864,'In-NonTI'!B:C,2,FALSE)</f>
        <v>NSW1</v>
      </c>
      <c r="W864" s="177">
        <f>IF(U864=0,0,U864-(VLOOKUP(R864,'In-NonTI'!$J$4:$K$7,2,FALSE)*M864))</f>
        <v>11.3445508</v>
      </c>
      <c r="X864" s="178">
        <f>IF(U864=0,0,-U864-((1-VLOOKUP(R864,'In-NonTI'!$J$4:$K$7,2,FALSE))*M864))</f>
        <v>-11.963717466666667</v>
      </c>
      <c r="Y864" s="6" t="str">
        <f>VLOOKUP(R864,'In-NonTI'!$B$4:$F$7,5,FALSE)</f>
        <v>NSW1-SA1</v>
      </c>
      <c r="Z864" s="6" t="str">
        <f>IF(SUMIFS(U:U,Q:Q,Q864,Y:Y,Y864)&lt;=0,VLOOKUP(R864,'In-NonTI'!$B$4:$H$7,6,FALSE),VLOOKUP(R864,'In-NonTI'!$B$4:$H$7,7,FALSE))</f>
        <v>SA-NSW</v>
      </c>
    </row>
    <row r="865" spans="2:26">
      <c r="B865" s="1">
        <v>46262</v>
      </c>
      <c r="C865">
        <v>288</v>
      </c>
      <c r="D865" t="s">
        <v>58</v>
      </c>
      <c r="E865">
        <v>500</v>
      </c>
      <c r="G865" s="1">
        <v>46261.75</v>
      </c>
      <c r="H865">
        <v>216</v>
      </c>
      <c r="I865" t="s">
        <v>60</v>
      </c>
      <c r="J865">
        <v>-124.09</v>
      </c>
      <c r="K865">
        <v>-218.1</v>
      </c>
      <c r="L865">
        <v>14.21</v>
      </c>
      <c r="M865" s="183">
        <f t="shared" si="26"/>
        <v>1.1841666666666668</v>
      </c>
      <c r="O865">
        <v>11658</v>
      </c>
      <c r="P865" s="5">
        <v>46261</v>
      </c>
      <c r="Q865">
        <v>216</v>
      </c>
      <c r="R865" t="s">
        <v>60</v>
      </c>
      <c r="S865">
        <v>37.350990000000003</v>
      </c>
      <c r="T865">
        <v>19.809868099999999</v>
      </c>
      <c r="U865" s="183">
        <f t="shared" si="27"/>
        <v>17.541121900000004</v>
      </c>
      <c r="V865" s="6" t="str">
        <f>VLOOKUP(R865,'In-NonTI'!B:C,2,FALSE)</f>
        <v>VIC1</v>
      </c>
      <c r="W865" s="177">
        <f>IF(U865=0,0,U865-(VLOOKUP(R865,'In-NonTI'!$J$4:$K$7,2,FALSE)*M865))</f>
        <v>16.830621900000004</v>
      </c>
      <c r="X865" s="178">
        <f>IF(U865=0,0,-U865-((1-VLOOKUP(R865,'In-NonTI'!$J$4:$K$7,2,FALSE))*M865))</f>
        <v>-18.01478856666667</v>
      </c>
      <c r="Y865" s="6" t="str">
        <f>VLOOKUP(R865,'In-NonTI'!$B$4:$F$7,5,FALSE)</f>
        <v>VIC1-NSW1</v>
      </c>
      <c r="Z865" s="6" t="str">
        <f>IF(SUMIFS(U:U,Q:Q,Q865,Y:Y,Y865)&lt;=0,VLOOKUP(R865,'In-NonTI'!$B$4:$H$7,6,FALSE),VLOOKUP(R865,'In-NonTI'!$B$4:$H$7,7,FALSE))</f>
        <v>NSW-VIC</v>
      </c>
    </row>
    <row r="866" spans="2:26">
      <c r="B866" s="1">
        <v>46262</v>
      </c>
      <c r="C866">
        <v>288</v>
      </c>
      <c r="D866" t="s">
        <v>52</v>
      </c>
      <c r="E866">
        <v>360.55</v>
      </c>
      <c r="G866" s="1">
        <v>46261.75</v>
      </c>
      <c r="H866">
        <v>216</v>
      </c>
      <c r="I866" t="s">
        <v>54</v>
      </c>
      <c r="J866">
        <v>30.14</v>
      </c>
      <c r="K866">
        <v>663.32</v>
      </c>
      <c r="L866">
        <v>68.28</v>
      </c>
      <c r="M866" s="183">
        <f t="shared" si="26"/>
        <v>5.69</v>
      </c>
      <c r="O866">
        <v>11658</v>
      </c>
      <c r="P866" s="5">
        <v>46261</v>
      </c>
      <c r="Q866">
        <v>216</v>
      </c>
      <c r="R866" t="s">
        <v>54</v>
      </c>
      <c r="S866">
        <v>9.8872578000000004</v>
      </c>
      <c r="T866">
        <v>18.7582095</v>
      </c>
      <c r="U866" s="183">
        <f t="shared" si="27"/>
        <v>-8.8709516999999991</v>
      </c>
      <c r="V866" s="6" t="str">
        <f>VLOOKUP(R866,'In-NonTI'!B:C,2,FALSE)</f>
        <v>VIC1</v>
      </c>
      <c r="W866" s="177">
        <f>IF(U866=0,0,U866-(VLOOKUP(R866,'In-NonTI'!$J$4:$K$7,2,FALSE)*M866))</f>
        <v>-11.5452517</v>
      </c>
      <c r="X866" s="178">
        <f>IF(U866=0,0,-U866-((1-VLOOKUP(R866,'In-NonTI'!$J$4:$K$7,2,FALSE))*M866))</f>
        <v>5.8552516999999984</v>
      </c>
      <c r="Y866" s="6" t="str">
        <f>VLOOKUP(R866,'In-NonTI'!$B$4:$F$7,5,FALSE)</f>
        <v>V-SA</v>
      </c>
      <c r="Z866" s="6" t="str">
        <f>IF(SUMIFS(U:U,Q:Q,Q866,Y:Y,Y866)&lt;=0,VLOOKUP(R866,'In-NonTI'!$B$4:$H$7,6,FALSE),VLOOKUP(R866,'In-NonTI'!$B$4:$H$7,7,FALSE))</f>
        <v>VIC-SA</v>
      </c>
    </row>
    <row r="867" spans="2:26">
      <c r="B867" s="1">
        <v>46262</v>
      </c>
      <c r="C867">
        <v>288</v>
      </c>
      <c r="D867" t="s">
        <v>51</v>
      </c>
      <c r="E867">
        <v>35</v>
      </c>
      <c r="G867" s="1">
        <v>46261.75</v>
      </c>
      <c r="H867">
        <v>216</v>
      </c>
      <c r="I867" t="s">
        <v>50</v>
      </c>
      <c r="J867">
        <v>0</v>
      </c>
      <c r="K867">
        <v>-45</v>
      </c>
      <c r="L867">
        <v>4.16</v>
      </c>
      <c r="M867" s="183">
        <f t="shared" si="26"/>
        <v>0.34666666666666668</v>
      </c>
      <c r="O867">
        <v>11658</v>
      </c>
      <c r="P867" s="5">
        <v>46261</v>
      </c>
      <c r="Q867">
        <v>216</v>
      </c>
      <c r="R867" t="s">
        <v>50</v>
      </c>
      <c r="S867">
        <v>0</v>
      </c>
      <c r="T867">
        <v>0.15040220000000001</v>
      </c>
      <c r="U867" s="183">
        <f t="shared" si="27"/>
        <v>-0.15040220000000001</v>
      </c>
      <c r="V867" s="6" t="str">
        <f>VLOOKUP(R867,'In-NonTI'!B:C,2,FALSE)</f>
        <v>VIC1</v>
      </c>
      <c r="W867" s="177">
        <f>IF(U867=0,0,U867-(VLOOKUP(R867,'In-NonTI'!$J$4:$K$7,2,FALSE)*M867))</f>
        <v>-0.45893553333333337</v>
      </c>
      <c r="X867" s="178">
        <f>IF(U867=0,0,-U867-((1-VLOOKUP(R867,'In-NonTI'!$J$4:$K$7,2,FALSE))*M867))</f>
        <v>0.11226886666666669</v>
      </c>
      <c r="Y867" s="6" t="str">
        <f>VLOOKUP(R867,'In-NonTI'!$B$4:$F$7,5,FALSE)</f>
        <v>V-SA</v>
      </c>
      <c r="Z867" s="6" t="str">
        <f>IF(SUMIFS(U:U,Q:Q,Q867,Y:Y,Y867)&lt;=0,VLOOKUP(R867,'In-NonTI'!$B$4:$H$7,6,FALSE),VLOOKUP(R867,'In-NonTI'!$B$4:$H$7,7,FALSE))</f>
        <v>VIC-SA</v>
      </c>
    </row>
    <row r="868" spans="2:26">
      <c r="G868" s="1">
        <v>46261.753472222219</v>
      </c>
      <c r="H868">
        <v>217</v>
      </c>
      <c r="I868" t="s">
        <v>57</v>
      </c>
      <c r="J868">
        <v>-124.64</v>
      </c>
      <c r="K868">
        <v>49.88</v>
      </c>
      <c r="L868">
        <v>9.99</v>
      </c>
      <c r="M868" s="183">
        <f t="shared" si="26"/>
        <v>0.83250000000000002</v>
      </c>
      <c r="O868">
        <v>11658</v>
      </c>
      <c r="P868" s="5">
        <v>46261</v>
      </c>
      <c r="Q868">
        <v>217</v>
      </c>
      <c r="R868" t="s">
        <v>57</v>
      </c>
      <c r="S868">
        <v>11.6338116</v>
      </c>
      <c r="T868">
        <v>0</v>
      </c>
      <c r="U868" s="183">
        <f t="shared" si="27"/>
        <v>11.6338116</v>
      </c>
      <c r="V868" s="6" t="str">
        <f>VLOOKUP(R868,'In-NonTI'!B:C,2,FALSE)</f>
        <v>NSW1</v>
      </c>
      <c r="W868" s="177">
        <f>IF(U868=0,0,U868-(VLOOKUP(R868,'In-NonTI'!$J$4:$K$7,2,FALSE)*M868))</f>
        <v>11.2591866</v>
      </c>
      <c r="X868" s="178">
        <f>IF(U868=0,0,-U868-((1-VLOOKUP(R868,'In-NonTI'!$J$4:$K$7,2,FALSE))*M868))</f>
        <v>-12.091686599999999</v>
      </c>
      <c r="Y868" s="6" t="str">
        <f>VLOOKUP(R868,'In-NonTI'!$B$4:$F$7,5,FALSE)</f>
        <v>NSW1-SA1</v>
      </c>
      <c r="Z868" s="6" t="str">
        <f>IF(SUMIFS(U:U,Q:Q,Q868,Y:Y,Y868)&lt;=0,VLOOKUP(R868,'In-NonTI'!$B$4:$H$7,6,FALSE),VLOOKUP(R868,'In-NonTI'!$B$4:$H$7,7,FALSE))</f>
        <v>SA-NSW</v>
      </c>
    </row>
    <row r="869" spans="2:26">
      <c r="G869" s="1">
        <v>46261.753472222219</v>
      </c>
      <c r="H869">
        <v>217</v>
      </c>
      <c r="I869" t="s">
        <v>60</v>
      </c>
      <c r="J869">
        <v>-78.5</v>
      </c>
      <c r="K869">
        <v>-243.46</v>
      </c>
      <c r="L869">
        <v>16.55</v>
      </c>
      <c r="M869" s="183">
        <f t="shared" si="26"/>
        <v>1.3791666666666667</v>
      </c>
      <c r="O869">
        <v>11658</v>
      </c>
      <c r="P869" s="5">
        <v>46261</v>
      </c>
      <c r="Q869">
        <v>217</v>
      </c>
      <c r="R869" t="s">
        <v>60</v>
      </c>
      <c r="S869">
        <v>31.320342499999999</v>
      </c>
      <c r="T869">
        <v>24.987380699999999</v>
      </c>
      <c r="U869" s="183">
        <f t="shared" si="27"/>
        <v>6.3329617999999996</v>
      </c>
      <c r="V869" s="6" t="str">
        <f>VLOOKUP(R869,'In-NonTI'!B:C,2,FALSE)</f>
        <v>VIC1</v>
      </c>
      <c r="W869" s="177">
        <f>IF(U869=0,0,U869-(VLOOKUP(R869,'In-NonTI'!$J$4:$K$7,2,FALSE)*M869))</f>
        <v>5.5054618</v>
      </c>
      <c r="X869" s="178">
        <f>IF(U869=0,0,-U869-((1-VLOOKUP(R869,'In-NonTI'!$J$4:$K$7,2,FALSE))*M869))</f>
        <v>-6.8846284666666664</v>
      </c>
      <c r="Y869" s="6" t="str">
        <f>VLOOKUP(R869,'In-NonTI'!$B$4:$F$7,5,FALSE)</f>
        <v>VIC1-NSW1</v>
      </c>
      <c r="Z869" s="6" t="str">
        <f>IF(SUMIFS(U:U,Q:Q,Q869,Y:Y,Y869)&lt;=0,VLOOKUP(R869,'In-NonTI'!$B$4:$H$7,6,FALSE),VLOOKUP(R869,'In-NonTI'!$B$4:$H$7,7,FALSE))</f>
        <v>NSW-VIC</v>
      </c>
    </row>
    <row r="870" spans="2:26">
      <c r="G870" s="1">
        <v>46261.753472222219</v>
      </c>
      <c r="H870">
        <v>217</v>
      </c>
      <c r="I870" t="s">
        <v>54</v>
      </c>
      <c r="J870">
        <v>100.46</v>
      </c>
      <c r="K870">
        <v>712.73</v>
      </c>
      <c r="L870">
        <v>77.13</v>
      </c>
      <c r="M870" s="183">
        <f t="shared" si="26"/>
        <v>6.4274999999999993</v>
      </c>
      <c r="O870">
        <v>11658</v>
      </c>
      <c r="P870" s="5">
        <v>46261</v>
      </c>
      <c r="Q870">
        <v>217</v>
      </c>
      <c r="R870" t="s">
        <v>54</v>
      </c>
      <c r="S870">
        <v>9.5333764999999993</v>
      </c>
      <c r="T870">
        <v>24.212833499999999</v>
      </c>
      <c r="U870" s="183">
        <f t="shared" si="27"/>
        <v>-14.679456999999999</v>
      </c>
      <c r="V870" s="6" t="str">
        <f>VLOOKUP(R870,'In-NonTI'!B:C,2,FALSE)</f>
        <v>VIC1</v>
      </c>
      <c r="W870" s="177">
        <f>IF(U870=0,0,U870-(VLOOKUP(R870,'In-NonTI'!$J$4:$K$7,2,FALSE)*M870))</f>
        <v>-17.700381999999998</v>
      </c>
      <c r="X870" s="178">
        <f>IF(U870=0,0,-U870-((1-VLOOKUP(R870,'In-NonTI'!$J$4:$K$7,2,FALSE))*M870))</f>
        <v>11.272881999999999</v>
      </c>
      <c r="Y870" s="6" t="str">
        <f>VLOOKUP(R870,'In-NonTI'!$B$4:$F$7,5,FALSE)</f>
        <v>V-SA</v>
      </c>
      <c r="Z870" s="6" t="str">
        <f>IF(SUMIFS(U:U,Q:Q,Q870,Y:Y,Y870)&lt;=0,VLOOKUP(R870,'In-NonTI'!$B$4:$H$7,6,FALSE),VLOOKUP(R870,'In-NonTI'!$B$4:$H$7,7,FALSE))</f>
        <v>VIC-SA</v>
      </c>
    </row>
    <row r="871" spans="2:26">
      <c r="G871" s="1">
        <v>46261.753472222219</v>
      </c>
      <c r="H871">
        <v>217</v>
      </c>
      <c r="I871" t="s">
        <v>50</v>
      </c>
      <c r="J871">
        <v>0</v>
      </c>
      <c r="K871">
        <v>-80</v>
      </c>
      <c r="L871">
        <v>11.61</v>
      </c>
      <c r="M871" s="183">
        <f t="shared" si="26"/>
        <v>0.96749999999999992</v>
      </c>
      <c r="O871">
        <v>11658</v>
      </c>
      <c r="P871" s="5">
        <v>46261</v>
      </c>
      <c r="Q871">
        <v>217</v>
      </c>
      <c r="R871" t="s">
        <v>50</v>
      </c>
      <c r="S871">
        <v>0</v>
      </c>
      <c r="T871">
        <v>0.17504330000000001</v>
      </c>
      <c r="U871" s="183">
        <f t="shared" si="27"/>
        <v>-0.17504330000000001</v>
      </c>
      <c r="V871" s="6" t="str">
        <f>VLOOKUP(R871,'In-NonTI'!B:C,2,FALSE)</f>
        <v>VIC1</v>
      </c>
      <c r="W871" s="177">
        <f>IF(U871=0,0,U871-(VLOOKUP(R871,'In-NonTI'!$J$4:$K$7,2,FALSE)*M871))</f>
        <v>-1.0361183</v>
      </c>
      <c r="X871" s="178">
        <f>IF(U871=0,0,-U871-((1-VLOOKUP(R871,'In-NonTI'!$J$4:$K$7,2,FALSE))*M871))</f>
        <v>6.8618300000000035E-2</v>
      </c>
      <c r="Y871" s="6" t="str">
        <f>VLOOKUP(R871,'In-NonTI'!$B$4:$F$7,5,FALSE)</f>
        <v>V-SA</v>
      </c>
      <c r="Z871" s="6" t="str">
        <f>IF(SUMIFS(U:U,Q:Q,Q871,Y:Y,Y871)&lt;=0,VLOOKUP(R871,'In-NonTI'!$B$4:$H$7,6,FALSE),VLOOKUP(R871,'In-NonTI'!$B$4:$H$7,7,FALSE))</f>
        <v>VIC-SA</v>
      </c>
    </row>
    <row r="872" spans="2:26">
      <c r="G872" s="1">
        <v>46261.756944444445</v>
      </c>
      <c r="H872">
        <v>218</v>
      </c>
      <c r="I872" t="s">
        <v>57</v>
      </c>
      <c r="J872">
        <v>-145.55000000000001</v>
      </c>
      <c r="K872">
        <v>39.07</v>
      </c>
      <c r="L872">
        <v>7.85</v>
      </c>
      <c r="M872" s="183">
        <f t="shared" si="26"/>
        <v>0.65416666666666667</v>
      </c>
      <c r="O872">
        <v>11658</v>
      </c>
      <c r="P872" s="5">
        <v>46261</v>
      </c>
      <c r="Q872">
        <v>218</v>
      </c>
      <c r="R872" t="s">
        <v>57</v>
      </c>
      <c r="S872">
        <v>12.540839</v>
      </c>
      <c r="T872">
        <v>0</v>
      </c>
      <c r="U872" s="183">
        <f t="shared" si="27"/>
        <v>12.540839</v>
      </c>
      <c r="V872" s="6" t="str">
        <f>VLOOKUP(R872,'In-NonTI'!B:C,2,FALSE)</f>
        <v>NSW1</v>
      </c>
      <c r="W872" s="177">
        <f>IF(U872=0,0,U872-(VLOOKUP(R872,'In-NonTI'!$J$4:$K$7,2,FALSE)*M872))</f>
        <v>12.246464</v>
      </c>
      <c r="X872" s="178">
        <f>IF(U872=0,0,-U872-((1-VLOOKUP(R872,'In-NonTI'!$J$4:$K$7,2,FALSE))*M872))</f>
        <v>-12.900630666666666</v>
      </c>
      <c r="Y872" s="6" t="str">
        <f>VLOOKUP(R872,'In-NonTI'!$B$4:$F$7,5,FALSE)</f>
        <v>NSW1-SA1</v>
      </c>
      <c r="Z872" s="6" t="str">
        <f>IF(SUMIFS(U:U,Q:Q,Q872,Y:Y,Y872)&lt;=0,VLOOKUP(R872,'In-NonTI'!$B$4:$H$7,6,FALSE),VLOOKUP(R872,'In-NonTI'!$B$4:$H$7,7,FALSE))</f>
        <v>SA-NSW</v>
      </c>
    </row>
    <row r="873" spans="2:26">
      <c r="G873" s="1">
        <v>46261.756944444445</v>
      </c>
      <c r="H873">
        <v>218</v>
      </c>
      <c r="I873" t="s">
        <v>60</v>
      </c>
      <c r="J873">
        <v>-285.58999999999997</v>
      </c>
      <c r="K873">
        <v>-242.12</v>
      </c>
      <c r="L873">
        <v>16.649999999999999</v>
      </c>
      <c r="M873" s="183">
        <f t="shared" si="26"/>
        <v>1.3875</v>
      </c>
      <c r="O873">
        <v>11658</v>
      </c>
      <c r="P873" s="5">
        <v>46261</v>
      </c>
      <c r="Q873">
        <v>218</v>
      </c>
      <c r="R873" t="s">
        <v>60</v>
      </c>
      <c r="S873">
        <v>28.803738200000002</v>
      </c>
      <c r="T873">
        <v>24.217386900000001</v>
      </c>
      <c r="U873" s="183">
        <f t="shared" si="27"/>
        <v>4.5863513000000005</v>
      </c>
      <c r="V873" s="6" t="str">
        <f>VLOOKUP(R873,'In-NonTI'!B:C,2,FALSE)</f>
        <v>VIC1</v>
      </c>
      <c r="W873" s="177">
        <f>IF(U873=0,0,U873-(VLOOKUP(R873,'In-NonTI'!$J$4:$K$7,2,FALSE)*M873))</f>
        <v>3.7538513000000004</v>
      </c>
      <c r="X873" s="178">
        <f>IF(U873=0,0,-U873-((1-VLOOKUP(R873,'In-NonTI'!$J$4:$K$7,2,FALSE))*M873))</f>
        <v>-5.1413513000000002</v>
      </c>
      <c r="Y873" s="6" t="str">
        <f>VLOOKUP(R873,'In-NonTI'!$B$4:$F$7,5,FALSE)</f>
        <v>VIC1-NSW1</v>
      </c>
      <c r="Z873" s="6" t="str">
        <f>IF(SUMIFS(U:U,Q:Q,Q873,Y:Y,Y873)&lt;=0,VLOOKUP(R873,'In-NonTI'!$B$4:$H$7,6,FALSE),VLOOKUP(R873,'In-NonTI'!$B$4:$H$7,7,FALSE))</f>
        <v>NSW-VIC</v>
      </c>
    </row>
    <row r="874" spans="2:26">
      <c r="G874" s="1">
        <v>46261.756944444445</v>
      </c>
      <c r="H874">
        <v>218</v>
      </c>
      <c r="I874" t="s">
        <v>54</v>
      </c>
      <c r="J874">
        <v>64.739999999999995</v>
      </c>
      <c r="K874">
        <v>669.98</v>
      </c>
      <c r="L874">
        <v>68.05</v>
      </c>
      <c r="M874" s="183">
        <f t="shared" si="26"/>
        <v>5.6708333333333334</v>
      </c>
      <c r="O874">
        <v>11658</v>
      </c>
      <c r="P874" s="5">
        <v>46261</v>
      </c>
      <c r="Q874">
        <v>218</v>
      </c>
      <c r="R874" t="s">
        <v>54</v>
      </c>
      <c r="S874">
        <v>10.0797788</v>
      </c>
      <c r="T874">
        <v>25.038049399999998</v>
      </c>
      <c r="U874" s="183">
        <f t="shared" si="27"/>
        <v>-14.958270599999999</v>
      </c>
      <c r="V874" s="6" t="str">
        <f>VLOOKUP(R874,'In-NonTI'!B:C,2,FALSE)</f>
        <v>VIC1</v>
      </c>
      <c r="W874" s="177">
        <f>IF(U874=0,0,U874-(VLOOKUP(R874,'In-NonTI'!$J$4:$K$7,2,FALSE)*M874))</f>
        <v>-17.623562266666667</v>
      </c>
      <c r="X874" s="178">
        <f>IF(U874=0,0,-U874-((1-VLOOKUP(R874,'In-NonTI'!$J$4:$K$7,2,FALSE))*M874))</f>
        <v>11.952728933333333</v>
      </c>
      <c r="Y874" s="6" t="str">
        <f>VLOOKUP(R874,'In-NonTI'!$B$4:$F$7,5,FALSE)</f>
        <v>V-SA</v>
      </c>
      <c r="Z874" s="6" t="str">
        <f>IF(SUMIFS(U:U,Q:Q,Q874,Y:Y,Y874)&lt;=0,VLOOKUP(R874,'In-NonTI'!$B$4:$H$7,6,FALSE),VLOOKUP(R874,'In-NonTI'!$B$4:$H$7,7,FALSE))</f>
        <v>VIC-SA</v>
      </c>
    </row>
    <row r="875" spans="2:26">
      <c r="G875" s="1">
        <v>46261.756944444445</v>
      </c>
      <c r="H875">
        <v>218</v>
      </c>
      <c r="I875" t="s">
        <v>50</v>
      </c>
      <c r="J875">
        <v>0</v>
      </c>
      <c r="K875">
        <v>28.56</v>
      </c>
      <c r="L875">
        <v>0.53</v>
      </c>
      <c r="M875" s="183">
        <f t="shared" si="26"/>
        <v>4.4166666666666667E-2</v>
      </c>
      <c r="O875">
        <v>11658</v>
      </c>
      <c r="P875" s="5">
        <v>46261</v>
      </c>
      <c r="Q875">
        <v>218</v>
      </c>
      <c r="R875" t="s">
        <v>50</v>
      </c>
      <c r="S875">
        <v>0</v>
      </c>
      <c r="T875">
        <v>0.1765987</v>
      </c>
      <c r="U875" s="183">
        <f t="shared" si="27"/>
        <v>-0.1765987</v>
      </c>
      <c r="V875" s="6" t="str">
        <f>VLOOKUP(R875,'In-NonTI'!B:C,2,FALSE)</f>
        <v>VIC1</v>
      </c>
      <c r="W875" s="177">
        <f>IF(U875=0,0,U875-(VLOOKUP(R875,'In-NonTI'!$J$4:$K$7,2,FALSE)*M875))</f>
        <v>-0.21590703333333333</v>
      </c>
      <c r="X875" s="178">
        <f>IF(U875=0,0,-U875-((1-VLOOKUP(R875,'In-NonTI'!$J$4:$K$7,2,FALSE))*M875))</f>
        <v>0.17174036666666667</v>
      </c>
      <c r="Y875" s="6" t="str">
        <f>VLOOKUP(R875,'In-NonTI'!$B$4:$F$7,5,FALSE)</f>
        <v>V-SA</v>
      </c>
      <c r="Z875" s="6" t="str">
        <f>IF(SUMIFS(U:U,Q:Q,Q875,Y:Y,Y875)&lt;=0,VLOOKUP(R875,'In-NonTI'!$B$4:$H$7,6,FALSE),VLOOKUP(R875,'In-NonTI'!$B$4:$H$7,7,FALSE))</f>
        <v>VIC-SA</v>
      </c>
    </row>
    <row r="876" spans="2:26">
      <c r="G876" s="1">
        <v>46261.760416666664</v>
      </c>
      <c r="H876">
        <v>219</v>
      </c>
      <c r="I876" t="s">
        <v>57</v>
      </c>
      <c r="J876">
        <v>-140.71</v>
      </c>
      <c r="K876">
        <v>41.55</v>
      </c>
      <c r="L876">
        <v>8.49</v>
      </c>
      <c r="M876" s="183">
        <f t="shared" si="26"/>
        <v>0.70750000000000002</v>
      </c>
      <c r="O876">
        <v>11658</v>
      </c>
      <c r="P876" s="5">
        <v>46261</v>
      </c>
      <c r="Q876">
        <v>219</v>
      </c>
      <c r="R876" t="s">
        <v>57</v>
      </c>
      <c r="S876">
        <v>11.397631799999999</v>
      </c>
      <c r="T876">
        <v>0</v>
      </c>
      <c r="U876" s="183">
        <f t="shared" si="27"/>
        <v>11.397631799999999</v>
      </c>
      <c r="V876" s="6" t="str">
        <f>VLOOKUP(R876,'In-NonTI'!B:C,2,FALSE)</f>
        <v>NSW1</v>
      </c>
      <c r="W876" s="177">
        <f>IF(U876=0,0,U876-(VLOOKUP(R876,'In-NonTI'!$J$4:$K$7,2,FALSE)*M876))</f>
        <v>11.0792568</v>
      </c>
      <c r="X876" s="178">
        <f>IF(U876=0,0,-U876-((1-VLOOKUP(R876,'In-NonTI'!$J$4:$K$7,2,FALSE))*M876))</f>
        <v>-11.786756799999999</v>
      </c>
      <c r="Y876" s="6" t="str">
        <f>VLOOKUP(R876,'In-NonTI'!$B$4:$F$7,5,FALSE)</f>
        <v>NSW1-SA1</v>
      </c>
      <c r="Z876" s="6" t="str">
        <f>IF(SUMIFS(U:U,Q:Q,Q876,Y:Y,Y876)&lt;=0,VLOOKUP(R876,'In-NonTI'!$B$4:$H$7,6,FALSE),VLOOKUP(R876,'In-NonTI'!$B$4:$H$7,7,FALSE))</f>
        <v>SA-NSW</v>
      </c>
    </row>
    <row r="877" spans="2:26">
      <c r="G877" s="1">
        <v>46261.760416666664</v>
      </c>
      <c r="H877">
        <v>219</v>
      </c>
      <c r="I877" t="s">
        <v>60</v>
      </c>
      <c r="J877">
        <v>-362.5</v>
      </c>
      <c r="K877">
        <v>-238.92</v>
      </c>
      <c r="L877">
        <v>16.62</v>
      </c>
      <c r="M877" s="183">
        <f t="shared" si="26"/>
        <v>1.385</v>
      </c>
      <c r="O877">
        <v>11658</v>
      </c>
      <c r="P877" s="5">
        <v>46261</v>
      </c>
      <c r="Q877">
        <v>219</v>
      </c>
      <c r="R877" t="s">
        <v>60</v>
      </c>
      <c r="S877">
        <v>26.811740199999999</v>
      </c>
      <c r="T877">
        <v>29.012954000000001</v>
      </c>
      <c r="U877" s="183">
        <f t="shared" si="27"/>
        <v>-2.2012138000000014</v>
      </c>
      <c r="V877" s="6" t="str">
        <f>VLOOKUP(R877,'In-NonTI'!B:C,2,FALSE)</f>
        <v>VIC1</v>
      </c>
      <c r="W877" s="177">
        <f>IF(U877=0,0,U877-(VLOOKUP(R877,'In-NonTI'!$J$4:$K$7,2,FALSE)*M877))</f>
        <v>-3.0322138000000014</v>
      </c>
      <c r="X877" s="178">
        <f>IF(U877=0,0,-U877-((1-VLOOKUP(R877,'In-NonTI'!$J$4:$K$7,2,FALSE))*M877))</f>
        <v>1.6472138000000014</v>
      </c>
      <c r="Y877" s="6" t="str">
        <f>VLOOKUP(R877,'In-NonTI'!$B$4:$F$7,5,FALSE)</f>
        <v>VIC1-NSW1</v>
      </c>
      <c r="Z877" s="6" t="str">
        <f>IF(SUMIFS(U:U,Q:Q,Q877,Y:Y,Y877)&lt;=0,VLOOKUP(R877,'In-NonTI'!$B$4:$H$7,6,FALSE),VLOOKUP(R877,'In-NonTI'!$B$4:$H$7,7,FALSE))</f>
        <v>VIC-NSW</v>
      </c>
    </row>
    <row r="878" spans="2:26">
      <c r="G878" s="1">
        <v>46261.760416666664</v>
      </c>
      <c r="H878">
        <v>219</v>
      </c>
      <c r="I878" t="s">
        <v>54</v>
      </c>
      <c r="J878">
        <v>83.72</v>
      </c>
      <c r="K878">
        <v>679.56</v>
      </c>
      <c r="L878">
        <v>68.95</v>
      </c>
      <c r="M878" s="183">
        <f t="shared" si="26"/>
        <v>5.7458333333333336</v>
      </c>
      <c r="O878">
        <v>11658</v>
      </c>
      <c r="P878" s="5">
        <v>46261</v>
      </c>
      <c r="Q878">
        <v>219</v>
      </c>
      <c r="R878" t="s">
        <v>54</v>
      </c>
      <c r="S878">
        <v>11.831273899999999</v>
      </c>
      <c r="T878">
        <v>23.253217299999999</v>
      </c>
      <c r="U878" s="183">
        <f t="shared" si="27"/>
        <v>-11.4219434</v>
      </c>
      <c r="V878" s="6" t="str">
        <f>VLOOKUP(R878,'In-NonTI'!B:C,2,FALSE)</f>
        <v>VIC1</v>
      </c>
      <c r="W878" s="177">
        <f>IF(U878=0,0,U878-(VLOOKUP(R878,'In-NonTI'!$J$4:$K$7,2,FALSE)*M878))</f>
        <v>-14.122485066666666</v>
      </c>
      <c r="X878" s="178">
        <f>IF(U878=0,0,-U878-((1-VLOOKUP(R878,'In-NonTI'!$J$4:$K$7,2,FALSE))*M878))</f>
        <v>8.3766517333333326</v>
      </c>
      <c r="Y878" s="6" t="str">
        <f>VLOOKUP(R878,'In-NonTI'!$B$4:$F$7,5,FALSE)</f>
        <v>V-SA</v>
      </c>
      <c r="Z878" s="6" t="str">
        <f>IF(SUMIFS(U:U,Q:Q,Q878,Y:Y,Y878)&lt;=0,VLOOKUP(R878,'In-NonTI'!$B$4:$H$7,6,FALSE),VLOOKUP(R878,'In-NonTI'!$B$4:$H$7,7,FALSE))</f>
        <v>VIC-SA</v>
      </c>
    </row>
    <row r="879" spans="2:26">
      <c r="G879" s="1">
        <v>46261.760416666664</v>
      </c>
      <c r="H879">
        <v>219</v>
      </c>
      <c r="I879" t="s">
        <v>50</v>
      </c>
      <c r="J879">
        <v>0</v>
      </c>
      <c r="K879">
        <v>8.92</v>
      </c>
      <c r="L879">
        <v>-0.1</v>
      </c>
      <c r="M879" s="183">
        <f t="shared" si="26"/>
        <v>-8.3333333333333332E-3</v>
      </c>
      <c r="O879">
        <v>11658</v>
      </c>
      <c r="P879" s="5">
        <v>46261</v>
      </c>
      <c r="Q879">
        <v>219</v>
      </c>
      <c r="R879" t="s">
        <v>50</v>
      </c>
      <c r="S879">
        <v>0</v>
      </c>
      <c r="T879">
        <v>0.19392970000000001</v>
      </c>
      <c r="U879" s="183">
        <f t="shared" si="27"/>
        <v>-0.19392970000000001</v>
      </c>
      <c r="V879" s="6" t="str">
        <f>VLOOKUP(R879,'In-NonTI'!B:C,2,FALSE)</f>
        <v>VIC1</v>
      </c>
      <c r="W879" s="177">
        <f>IF(U879=0,0,U879-(VLOOKUP(R879,'In-NonTI'!$J$4:$K$7,2,FALSE)*M879))</f>
        <v>-0.18651303333333336</v>
      </c>
      <c r="X879" s="178">
        <f>IF(U879=0,0,-U879-((1-VLOOKUP(R879,'In-NonTI'!$J$4:$K$7,2,FALSE))*M879))</f>
        <v>0.19484636666666669</v>
      </c>
      <c r="Y879" s="6" t="str">
        <f>VLOOKUP(R879,'In-NonTI'!$B$4:$F$7,5,FALSE)</f>
        <v>V-SA</v>
      </c>
      <c r="Z879" s="6" t="str">
        <f>IF(SUMIFS(U:U,Q:Q,Q879,Y:Y,Y879)&lt;=0,VLOOKUP(R879,'In-NonTI'!$B$4:$H$7,6,FALSE),VLOOKUP(R879,'In-NonTI'!$B$4:$H$7,7,FALSE))</f>
        <v>VIC-SA</v>
      </c>
    </row>
    <row r="880" spans="2:26">
      <c r="G880" s="1">
        <v>46261.763888888891</v>
      </c>
      <c r="H880">
        <v>220</v>
      </c>
      <c r="I880" t="s">
        <v>57</v>
      </c>
      <c r="J880">
        <v>-135.65</v>
      </c>
      <c r="K880">
        <v>48.85</v>
      </c>
      <c r="L880">
        <v>10.02</v>
      </c>
      <c r="M880" s="183">
        <f t="shared" si="26"/>
        <v>0.83499999999999996</v>
      </c>
      <c r="O880">
        <v>11658</v>
      </c>
      <c r="P880" s="5">
        <v>46261</v>
      </c>
      <c r="Q880">
        <v>220</v>
      </c>
      <c r="R880" t="s">
        <v>57</v>
      </c>
      <c r="S880">
        <v>13.103908199999999</v>
      </c>
      <c r="T880">
        <v>0</v>
      </c>
      <c r="U880" s="183">
        <f t="shared" si="27"/>
        <v>13.103908199999999</v>
      </c>
      <c r="V880" s="6" t="str">
        <f>VLOOKUP(R880,'In-NonTI'!B:C,2,FALSE)</f>
        <v>NSW1</v>
      </c>
      <c r="W880" s="177">
        <f>IF(U880=0,0,U880-(VLOOKUP(R880,'In-NonTI'!$J$4:$K$7,2,FALSE)*M880))</f>
        <v>12.728158199999999</v>
      </c>
      <c r="X880" s="178">
        <f>IF(U880=0,0,-U880-((1-VLOOKUP(R880,'In-NonTI'!$J$4:$K$7,2,FALSE))*M880))</f>
        <v>-13.5631582</v>
      </c>
      <c r="Y880" s="6" t="str">
        <f>VLOOKUP(R880,'In-NonTI'!$B$4:$F$7,5,FALSE)</f>
        <v>NSW1-SA1</v>
      </c>
      <c r="Z880" s="6" t="str">
        <f>IF(SUMIFS(U:U,Q:Q,Q880,Y:Y,Y880)&lt;=0,VLOOKUP(R880,'In-NonTI'!$B$4:$H$7,6,FALSE),VLOOKUP(R880,'In-NonTI'!$B$4:$H$7,7,FALSE))</f>
        <v>SA-NSW</v>
      </c>
    </row>
    <row r="881" spans="7:26">
      <c r="G881" s="1">
        <v>46261.763888888891</v>
      </c>
      <c r="H881">
        <v>220</v>
      </c>
      <c r="I881" t="s">
        <v>60</v>
      </c>
      <c r="J881">
        <v>-149.03</v>
      </c>
      <c r="K881">
        <v>-259.23</v>
      </c>
      <c r="L881">
        <v>18.420000000000002</v>
      </c>
      <c r="M881" s="183">
        <f t="shared" si="26"/>
        <v>1.5350000000000001</v>
      </c>
      <c r="O881">
        <v>11658</v>
      </c>
      <c r="P881" s="5">
        <v>46261</v>
      </c>
      <c r="Q881">
        <v>220</v>
      </c>
      <c r="R881" t="s">
        <v>60</v>
      </c>
      <c r="S881">
        <v>24.235201499999999</v>
      </c>
      <c r="T881">
        <v>31.430358500000001</v>
      </c>
      <c r="U881" s="183">
        <f t="shared" si="27"/>
        <v>-7.1951570000000018</v>
      </c>
      <c r="V881" s="6" t="str">
        <f>VLOOKUP(R881,'In-NonTI'!B:C,2,FALSE)</f>
        <v>VIC1</v>
      </c>
      <c r="W881" s="177">
        <f>IF(U881=0,0,U881-(VLOOKUP(R881,'In-NonTI'!$J$4:$K$7,2,FALSE)*M881))</f>
        <v>-8.1161570000000012</v>
      </c>
      <c r="X881" s="178">
        <f>IF(U881=0,0,-U881-((1-VLOOKUP(R881,'In-NonTI'!$J$4:$K$7,2,FALSE))*M881))</f>
        <v>6.5811570000000019</v>
      </c>
      <c r="Y881" s="6" t="str">
        <f>VLOOKUP(R881,'In-NonTI'!$B$4:$F$7,5,FALSE)</f>
        <v>VIC1-NSW1</v>
      </c>
      <c r="Z881" s="6" t="str">
        <f>IF(SUMIFS(U:U,Q:Q,Q881,Y:Y,Y881)&lt;=0,VLOOKUP(R881,'In-NonTI'!$B$4:$H$7,6,FALSE),VLOOKUP(R881,'In-NonTI'!$B$4:$H$7,7,FALSE))</f>
        <v>VIC-NSW</v>
      </c>
    </row>
    <row r="882" spans="7:26">
      <c r="G882" s="1">
        <v>46261.763888888891</v>
      </c>
      <c r="H882">
        <v>220</v>
      </c>
      <c r="I882" t="s">
        <v>54</v>
      </c>
      <c r="J882">
        <v>62.51</v>
      </c>
      <c r="K882">
        <v>705.91</v>
      </c>
      <c r="L882">
        <v>74.180000000000007</v>
      </c>
      <c r="M882" s="183">
        <f t="shared" si="26"/>
        <v>6.1816666666666675</v>
      </c>
      <c r="O882">
        <v>11658</v>
      </c>
      <c r="P882" s="5">
        <v>46261</v>
      </c>
      <c r="Q882">
        <v>220</v>
      </c>
      <c r="R882" t="s">
        <v>54</v>
      </c>
      <c r="S882">
        <v>13.6140484</v>
      </c>
      <c r="T882">
        <v>19.160737300000001</v>
      </c>
      <c r="U882" s="183">
        <f t="shared" si="27"/>
        <v>-5.5466889000000013</v>
      </c>
      <c r="V882" s="6" t="str">
        <f>VLOOKUP(R882,'In-NonTI'!B:C,2,FALSE)</f>
        <v>VIC1</v>
      </c>
      <c r="W882" s="177">
        <f>IF(U882=0,0,U882-(VLOOKUP(R882,'In-NonTI'!$J$4:$K$7,2,FALSE)*M882))</f>
        <v>-8.4520722333333342</v>
      </c>
      <c r="X882" s="178">
        <f>IF(U882=0,0,-U882-((1-VLOOKUP(R882,'In-NonTI'!$J$4:$K$7,2,FALSE))*M882))</f>
        <v>2.2704055666666672</v>
      </c>
      <c r="Y882" s="6" t="str">
        <f>VLOOKUP(R882,'In-NonTI'!$B$4:$F$7,5,FALSE)</f>
        <v>V-SA</v>
      </c>
      <c r="Z882" s="6" t="str">
        <f>IF(SUMIFS(U:U,Q:Q,Q882,Y:Y,Y882)&lt;=0,VLOOKUP(R882,'In-NonTI'!$B$4:$H$7,6,FALSE),VLOOKUP(R882,'In-NonTI'!$B$4:$H$7,7,FALSE))</f>
        <v>VIC-SA</v>
      </c>
    </row>
    <row r="883" spans="7:26">
      <c r="G883" s="1">
        <v>46261.763888888891</v>
      </c>
      <c r="H883">
        <v>220</v>
      </c>
      <c r="I883" t="s">
        <v>50</v>
      </c>
      <c r="J883">
        <v>0</v>
      </c>
      <c r="K883">
        <v>-80</v>
      </c>
      <c r="L883">
        <v>11.61</v>
      </c>
      <c r="M883" s="183">
        <f t="shared" si="26"/>
        <v>0.96749999999999992</v>
      </c>
      <c r="O883">
        <v>11658</v>
      </c>
      <c r="P883" s="5">
        <v>46261</v>
      </c>
      <c r="Q883">
        <v>220</v>
      </c>
      <c r="R883" t="s">
        <v>50</v>
      </c>
      <c r="S883">
        <v>0</v>
      </c>
      <c r="T883">
        <v>0.20856140000000001</v>
      </c>
      <c r="U883" s="183">
        <f t="shared" si="27"/>
        <v>-0.20856140000000001</v>
      </c>
      <c r="V883" s="6" t="str">
        <f>VLOOKUP(R883,'In-NonTI'!B:C,2,FALSE)</f>
        <v>VIC1</v>
      </c>
      <c r="W883" s="177">
        <f>IF(U883=0,0,U883-(VLOOKUP(R883,'In-NonTI'!$J$4:$K$7,2,FALSE)*M883))</f>
        <v>-1.0696363999999998</v>
      </c>
      <c r="X883" s="178">
        <f>IF(U883=0,0,-U883-((1-VLOOKUP(R883,'In-NonTI'!$J$4:$K$7,2,FALSE))*M883))</f>
        <v>0.10213640000000003</v>
      </c>
      <c r="Y883" s="6" t="str">
        <f>VLOOKUP(R883,'In-NonTI'!$B$4:$F$7,5,FALSE)</f>
        <v>V-SA</v>
      </c>
      <c r="Z883" s="6" t="str">
        <f>IF(SUMIFS(U:U,Q:Q,Q883,Y:Y,Y883)&lt;=0,VLOOKUP(R883,'In-NonTI'!$B$4:$H$7,6,FALSE),VLOOKUP(R883,'In-NonTI'!$B$4:$H$7,7,FALSE))</f>
        <v>VIC-SA</v>
      </c>
    </row>
    <row r="884" spans="7:26">
      <c r="G884" s="1">
        <v>46261.767361111109</v>
      </c>
      <c r="H884">
        <v>221</v>
      </c>
      <c r="I884" t="s">
        <v>57</v>
      </c>
      <c r="J884">
        <v>-150.66</v>
      </c>
      <c r="K884">
        <v>71.02</v>
      </c>
      <c r="L884">
        <v>15.03</v>
      </c>
      <c r="M884" s="183">
        <f t="shared" si="26"/>
        <v>1.2524999999999999</v>
      </c>
      <c r="O884">
        <v>11658</v>
      </c>
      <c r="P884" s="5">
        <v>46261</v>
      </c>
      <c r="Q884">
        <v>221</v>
      </c>
      <c r="R884" t="s">
        <v>57</v>
      </c>
      <c r="S884">
        <v>9.4777001999999992</v>
      </c>
      <c r="T884">
        <v>0</v>
      </c>
      <c r="U884" s="183">
        <f t="shared" si="27"/>
        <v>9.4777001999999992</v>
      </c>
      <c r="V884" s="6" t="str">
        <f>VLOOKUP(R884,'In-NonTI'!B:C,2,FALSE)</f>
        <v>NSW1</v>
      </c>
      <c r="W884" s="177">
        <f>IF(U884=0,0,U884-(VLOOKUP(R884,'In-NonTI'!$J$4:$K$7,2,FALSE)*M884))</f>
        <v>8.9140751999999992</v>
      </c>
      <c r="X884" s="178">
        <f>IF(U884=0,0,-U884-((1-VLOOKUP(R884,'In-NonTI'!$J$4:$K$7,2,FALSE))*M884))</f>
        <v>-10.166575199999999</v>
      </c>
      <c r="Y884" s="6" t="str">
        <f>VLOOKUP(R884,'In-NonTI'!$B$4:$F$7,5,FALSE)</f>
        <v>NSW1-SA1</v>
      </c>
      <c r="Z884" s="6" t="str">
        <f>IF(SUMIFS(U:U,Q:Q,Q884,Y:Y,Y884)&lt;=0,VLOOKUP(R884,'In-NonTI'!$B$4:$H$7,6,FALSE),VLOOKUP(R884,'In-NonTI'!$B$4:$H$7,7,FALSE))</f>
        <v>SA-NSW</v>
      </c>
    </row>
    <row r="885" spans="7:26">
      <c r="G885" s="1">
        <v>46261.767361111109</v>
      </c>
      <c r="H885">
        <v>221</v>
      </c>
      <c r="I885" t="s">
        <v>60</v>
      </c>
      <c r="J885">
        <v>-171.85</v>
      </c>
      <c r="K885">
        <v>-255.74</v>
      </c>
      <c r="L885">
        <v>18.3</v>
      </c>
      <c r="M885" s="183">
        <f t="shared" si="26"/>
        <v>1.5250000000000001</v>
      </c>
      <c r="O885">
        <v>11658</v>
      </c>
      <c r="P885" s="5">
        <v>46261</v>
      </c>
      <c r="Q885">
        <v>221</v>
      </c>
      <c r="R885" t="s">
        <v>60</v>
      </c>
      <c r="S885">
        <v>20.319825600000001</v>
      </c>
      <c r="T885">
        <v>24.4023185</v>
      </c>
      <c r="U885" s="183">
        <f t="shared" si="27"/>
        <v>-4.0824928999999983</v>
      </c>
      <c r="V885" s="6" t="str">
        <f>VLOOKUP(R885,'In-NonTI'!B:C,2,FALSE)</f>
        <v>VIC1</v>
      </c>
      <c r="W885" s="177">
        <f>IF(U885=0,0,U885-(VLOOKUP(R885,'In-NonTI'!$J$4:$K$7,2,FALSE)*M885))</f>
        <v>-4.9974928999999984</v>
      </c>
      <c r="X885" s="178">
        <f>IF(U885=0,0,-U885-((1-VLOOKUP(R885,'In-NonTI'!$J$4:$K$7,2,FALSE))*M885))</f>
        <v>3.472492899999998</v>
      </c>
      <c r="Y885" s="6" t="str">
        <f>VLOOKUP(R885,'In-NonTI'!$B$4:$F$7,5,FALSE)</f>
        <v>VIC1-NSW1</v>
      </c>
      <c r="Z885" s="6" t="str">
        <f>IF(SUMIFS(U:U,Q:Q,Q885,Y:Y,Y885)&lt;=0,VLOOKUP(R885,'In-NonTI'!$B$4:$H$7,6,FALSE),VLOOKUP(R885,'In-NonTI'!$B$4:$H$7,7,FALSE))</f>
        <v>VIC-NSW</v>
      </c>
    </row>
    <row r="886" spans="7:26">
      <c r="G886" s="1">
        <v>46261.767361111109</v>
      </c>
      <c r="H886">
        <v>221</v>
      </c>
      <c r="I886" t="s">
        <v>54</v>
      </c>
      <c r="J886">
        <v>-42.49</v>
      </c>
      <c r="K886">
        <v>668.45</v>
      </c>
      <c r="L886">
        <v>66.38</v>
      </c>
      <c r="M886" s="183">
        <f t="shared" si="26"/>
        <v>5.5316666666666663</v>
      </c>
      <c r="O886">
        <v>11658</v>
      </c>
      <c r="P886" s="5">
        <v>46261</v>
      </c>
      <c r="Q886">
        <v>221</v>
      </c>
      <c r="R886" t="s">
        <v>54</v>
      </c>
      <c r="S886">
        <v>10.0981279</v>
      </c>
      <c r="T886">
        <v>13.3076165</v>
      </c>
      <c r="U886" s="183">
        <f t="shared" si="27"/>
        <v>-3.2094886000000002</v>
      </c>
      <c r="V886" s="6" t="str">
        <f>VLOOKUP(R886,'In-NonTI'!B:C,2,FALSE)</f>
        <v>VIC1</v>
      </c>
      <c r="W886" s="177">
        <f>IF(U886=0,0,U886-(VLOOKUP(R886,'In-NonTI'!$J$4:$K$7,2,FALSE)*M886))</f>
        <v>-5.8093719333333329</v>
      </c>
      <c r="X886" s="178">
        <f>IF(U886=0,0,-U886-((1-VLOOKUP(R886,'In-NonTI'!$J$4:$K$7,2,FALSE))*M886))</f>
        <v>0.27770526666666706</v>
      </c>
      <c r="Y886" s="6" t="str">
        <f>VLOOKUP(R886,'In-NonTI'!$B$4:$F$7,5,FALSE)</f>
        <v>V-SA</v>
      </c>
      <c r="Z886" s="6" t="str">
        <f>IF(SUMIFS(U:U,Q:Q,Q886,Y:Y,Y886)&lt;=0,VLOOKUP(R886,'In-NonTI'!$B$4:$H$7,6,FALSE),VLOOKUP(R886,'In-NonTI'!$B$4:$H$7,7,FALSE))</f>
        <v>VIC-SA</v>
      </c>
    </row>
    <row r="887" spans="7:26">
      <c r="G887" s="1">
        <v>46261.767361111109</v>
      </c>
      <c r="H887">
        <v>221</v>
      </c>
      <c r="I887" t="s">
        <v>50</v>
      </c>
      <c r="J887">
        <v>0</v>
      </c>
      <c r="K887">
        <v>-80</v>
      </c>
      <c r="L887">
        <v>11.61</v>
      </c>
      <c r="M887" s="183">
        <f t="shared" si="26"/>
        <v>0.96749999999999992</v>
      </c>
      <c r="O887">
        <v>11658</v>
      </c>
      <c r="P887" s="5">
        <v>46261</v>
      </c>
      <c r="Q887">
        <v>221</v>
      </c>
      <c r="R887" t="s">
        <v>50</v>
      </c>
      <c r="S887">
        <v>0</v>
      </c>
      <c r="T887">
        <v>0.21565770000000001</v>
      </c>
      <c r="U887" s="183">
        <f t="shared" si="27"/>
        <v>-0.21565770000000001</v>
      </c>
      <c r="V887" s="6" t="str">
        <f>VLOOKUP(R887,'In-NonTI'!B:C,2,FALSE)</f>
        <v>VIC1</v>
      </c>
      <c r="W887" s="177">
        <f>IF(U887=0,0,U887-(VLOOKUP(R887,'In-NonTI'!$J$4:$K$7,2,FALSE)*M887))</f>
        <v>-1.0767327</v>
      </c>
      <c r="X887" s="178">
        <f>IF(U887=0,0,-U887-((1-VLOOKUP(R887,'In-NonTI'!$J$4:$K$7,2,FALSE))*M887))</f>
        <v>0.10923270000000003</v>
      </c>
      <c r="Y887" s="6" t="str">
        <f>VLOOKUP(R887,'In-NonTI'!$B$4:$F$7,5,FALSE)</f>
        <v>V-SA</v>
      </c>
      <c r="Z887" s="6" t="str">
        <f>IF(SUMIFS(U:U,Q:Q,Q887,Y:Y,Y887)&lt;=0,VLOOKUP(R887,'In-NonTI'!$B$4:$H$7,6,FALSE),VLOOKUP(R887,'In-NonTI'!$B$4:$H$7,7,FALSE))</f>
        <v>VIC-SA</v>
      </c>
    </row>
    <row r="888" spans="7:26">
      <c r="G888" s="1">
        <v>46261.770833333336</v>
      </c>
      <c r="H888">
        <v>222</v>
      </c>
      <c r="I888" t="s">
        <v>57</v>
      </c>
      <c r="J888">
        <v>-110.79</v>
      </c>
      <c r="K888">
        <v>128.66</v>
      </c>
      <c r="L888">
        <v>28.84</v>
      </c>
      <c r="M888" s="183">
        <f t="shared" si="26"/>
        <v>2.4033333333333333</v>
      </c>
      <c r="O888">
        <v>11658</v>
      </c>
      <c r="P888" s="5">
        <v>46261</v>
      </c>
      <c r="Q888">
        <v>222</v>
      </c>
      <c r="R888" t="s">
        <v>57</v>
      </c>
      <c r="S888">
        <v>8.9794444000000002</v>
      </c>
      <c r="T888">
        <v>0</v>
      </c>
      <c r="U888" s="183">
        <f t="shared" si="27"/>
        <v>8.9794444000000002</v>
      </c>
      <c r="V888" s="6" t="str">
        <f>VLOOKUP(R888,'In-NonTI'!B:C,2,FALSE)</f>
        <v>NSW1</v>
      </c>
      <c r="W888" s="177">
        <f>IF(U888=0,0,U888-(VLOOKUP(R888,'In-NonTI'!$J$4:$K$7,2,FALSE)*M888))</f>
        <v>7.8979444000000001</v>
      </c>
      <c r="X888" s="178">
        <f>IF(U888=0,0,-U888-((1-VLOOKUP(R888,'In-NonTI'!$J$4:$K$7,2,FALSE))*M888))</f>
        <v>-10.301277733333334</v>
      </c>
      <c r="Y888" s="6" t="str">
        <f>VLOOKUP(R888,'In-NonTI'!$B$4:$F$7,5,FALSE)</f>
        <v>NSW1-SA1</v>
      </c>
      <c r="Z888" s="6" t="str">
        <f>IF(SUMIFS(U:U,Q:Q,Q888,Y:Y,Y888)&lt;=0,VLOOKUP(R888,'In-NonTI'!$B$4:$H$7,6,FALSE),VLOOKUP(R888,'In-NonTI'!$B$4:$H$7,7,FALSE))</f>
        <v>SA-NSW</v>
      </c>
    </row>
    <row r="889" spans="7:26">
      <c r="G889" s="1">
        <v>46261.770833333336</v>
      </c>
      <c r="H889">
        <v>222</v>
      </c>
      <c r="I889" t="s">
        <v>60</v>
      </c>
      <c r="J889">
        <v>-177.82</v>
      </c>
      <c r="K889">
        <v>-200.13</v>
      </c>
      <c r="L889">
        <v>13.52</v>
      </c>
      <c r="M889" s="183">
        <f t="shared" si="26"/>
        <v>1.1266666666666667</v>
      </c>
      <c r="O889">
        <v>11658</v>
      </c>
      <c r="P889" s="5">
        <v>46261</v>
      </c>
      <c r="Q889">
        <v>222</v>
      </c>
      <c r="R889" t="s">
        <v>60</v>
      </c>
      <c r="S889">
        <v>21.031436299999999</v>
      </c>
      <c r="T889">
        <v>13.889916299999999</v>
      </c>
      <c r="U889" s="183">
        <f t="shared" si="27"/>
        <v>7.1415199999999999</v>
      </c>
      <c r="V889" s="6" t="str">
        <f>VLOOKUP(R889,'In-NonTI'!B:C,2,FALSE)</f>
        <v>VIC1</v>
      </c>
      <c r="W889" s="177">
        <f>IF(U889=0,0,U889-(VLOOKUP(R889,'In-NonTI'!$J$4:$K$7,2,FALSE)*M889))</f>
        <v>6.4655199999999997</v>
      </c>
      <c r="X889" s="178">
        <f>IF(U889=0,0,-U889-((1-VLOOKUP(R889,'In-NonTI'!$J$4:$K$7,2,FALSE))*M889))</f>
        <v>-7.5921866666666666</v>
      </c>
      <c r="Y889" s="6" t="str">
        <f>VLOOKUP(R889,'In-NonTI'!$B$4:$F$7,5,FALSE)</f>
        <v>VIC1-NSW1</v>
      </c>
      <c r="Z889" s="6" t="str">
        <f>IF(SUMIFS(U:U,Q:Q,Q889,Y:Y,Y889)&lt;=0,VLOOKUP(R889,'In-NonTI'!$B$4:$H$7,6,FALSE),VLOOKUP(R889,'In-NonTI'!$B$4:$H$7,7,FALSE))</f>
        <v>NSW-VIC</v>
      </c>
    </row>
    <row r="890" spans="7:26">
      <c r="G890" s="1">
        <v>46261.770833333336</v>
      </c>
      <c r="H890">
        <v>222</v>
      </c>
      <c r="I890" t="s">
        <v>54</v>
      </c>
      <c r="J890">
        <v>-108.34</v>
      </c>
      <c r="K890">
        <v>712.75</v>
      </c>
      <c r="L890">
        <v>74.5</v>
      </c>
      <c r="M890" s="183">
        <f t="shared" si="26"/>
        <v>6.208333333333333</v>
      </c>
      <c r="O890">
        <v>11658</v>
      </c>
      <c r="P890" s="5">
        <v>46261</v>
      </c>
      <c r="Q890">
        <v>222</v>
      </c>
      <c r="R890" t="s">
        <v>54</v>
      </c>
      <c r="S890">
        <v>3.9850471999999999</v>
      </c>
      <c r="T890">
        <v>21.526849200000001</v>
      </c>
      <c r="U890" s="183">
        <f t="shared" si="27"/>
        <v>-17.541802000000001</v>
      </c>
      <c r="V890" s="6" t="str">
        <f>VLOOKUP(R890,'In-NonTI'!B:C,2,FALSE)</f>
        <v>VIC1</v>
      </c>
      <c r="W890" s="177">
        <f>IF(U890=0,0,U890-(VLOOKUP(R890,'In-NonTI'!$J$4:$K$7,2,FALSE)*M890))</f>
        <v>-20.459718666666667</v>
      </c>
      <c r="X890" s="178">
        <f>IF(U890=0,0,-U890-((1-VLOOKUP(R890,'In-NonTI'!$J$4:$K$7,2,FALSE))*M890))</f>
        <v>14.251385333333333</v>
      </c>
      <c r="Y890" s="6" t="str">
        <f>VLOOKUP(R890,'In-NonTI'!$B$4:$F$7,5,FALSE)</f>
        <v>V-SA</v>
      </c>
      <c r="Z890" s="6" t="str">
        <f>IF(SUMIFS(U:U,Q:Q,Q890,Y:Y,Y890)&lt;=0,VLOOKUP(R890,'In-NonTI'!$B$4:$H$7,6,FALSE),VLOOKUP(R890,'In-NonTI'!$B$4:$H$7,7,FALSE))</f>
        <v>VIC-SA</v>
      </c>
    </row>
    <row r="891" spans="7:26">
      <c r="G891" s="1">
        <v>46261.770833333336</v>
      </c>
      <c r="H891">
        <v>222</v>
      </c>
      <c r="I891" t="s">
        <v>50</v>
      </c>
      <c r="J891">
        <v>0</v>
      </c>
      <c r="K891">
        <v>-72.709999999999994</v>
      </c>
      <c r="L891">
        <v>9.75</v>
      </c>
      <c r="M891" s="183">
        <f t="shared" si="26"/>
        <v>0.8125</v>
      </c>
      <c r="O891">
        <v>11658</v>
      </c>
      <c r="P891" s="5">
        <v>46261</v>
      </c>
      <c r="Q891">
        <v>222</v>
      </c>
      <c r="R891" t="s">
        <v>50</v>
      </c>
      <c r="S891">
        <v>0</v>
      </c>
      <c r="T891">
        <v>0.2149316</v>
      </c>
      <c r="U891" s="183">
        <f t="shared" si="27"/>
        <v>-0.2149316</v>
      </c>
      <c r="V891" s="6" t="str">
        <f>VLOOKUP(R891,'In-NonTI'!B:C,2,FALSE)</f>
        <v>VIC1</v>
      </c>
      <c r="W891" s="177">
        <f>IF(U891=0,0,U891-(VLOOKUP(R891,'In-NonTI'!$J$4:$K$7,2,FALSE)*M891))</f>
        <v>-0.93805660000000002</v>
      </c>
      <c r="X891" s="178">
        <f>IF(U891=0,0,-U891-((1-VLOOKUP(R891,'In-NonTI'!$J$4:$K$7,2,FALSE))*M891))</f>
        <v>0.12555660000000002</v>
      </c>
      <c r="Y891" s="6" t="str">
        <f>VLOOKUP(R891,'In-NonTI'!$B$4:$F$7,5,FALSE)</f>
        <v>V-SA</v>
      </c>
      <c r="Z891" s="6" t="str">
        <f>IF(SUMIFS(U:U,Q:Q,Q891,Y:Y,Y891)&lt;=0,VLOOKUP(R891,'In-NonTI'!$B$4:$H$7,6,FALSE),VLOOKUP(R891,'In-NonTI'!$B$4:$H$7,7,FALSE))</f>
        <v>VIC-SA</v>
      </c>
    </row>
    <row r="892" spans="7:26">
      <c r="G892" s="1">
        <v>46261.774305555555</v>
      </c>
      <c r="H892">
        <v>223</v>
      </c>
      <c r="I892" t="s">
        <v>57</v>
      </c>
      <c r="J892">
        <v>-102.47</v>
      </c>
      <c r="K892">
        <v>130.72</v>
      </c>
      <c r="L892">
        <v>29.41</v>
      </c>
      <c r="M892" s="183">
        <f t="shared" si="26"/>
        <v>2.4508333333333332</v>
      </c>
      <c r="O892">
        <v>11658</v>
      </c>
      <c r="P892" s="5">
        <v>46261</v>
      </c>
      <c r="Q892">
        <v>223</v>
      </c>
      <c r="R892" t="s">
        <v>57</v>
      </c>
      <c r="S892">
        <v>8.7817235999999994</v>
      </c>
      <c r="T892">
        <v>0</v>
      </c>
      <c r="U892" s="183">
        <f t="shared" si="27"/>
        <v>8.7817235999999994</v>
      </c>
      <c r="V892" s="6" t="str">
        <f>VLOOKUP(R892,'In-NonTI'!B:C,2,FALSE)</f>
        <v>NSW1</v>
      </c>
      <c r="W892" s="177">
        <f>IF(U892=0,0,U892-(VLOOKUP(R892,'In-NonTI'!$J$4:$K$7,2,FALSE)*M892))</f>
        <v>7.6788485999999994</v>
      </c>
      <c r="X892" s="178">
        <f>IF(U892=0,0,-U892-((1-VLOOKUP(R892,'In-NonTI'!$J$4:$K$7,2,FALSE))*M892))</f>
        <v>-10.129681933333332</v>
      </c>
      <c r="Y892" s="6" t="str">
        <f>VLOOKUP(R892,'In-NonTI'!$B$4:$F$7,5,FALSE)</f>
        <v>NSW1-SA1</v>
      </c>
      <c r="Z892" s="6" t="str">
        <f>IF(SUMIFS(U:U,Q:Q,Q892,Y:Y,Y892)&lt;=0,VLOOKUP(R892,'In-NonTI'!$B$4:$H$7,6,FALSE),VLOOKUP(R892,'In-NonTI'!$B$4:$H$7,7,FALSE))</f>
        <v>SA-NSW</v>
      </c>
    </row>
    <row r="893" spans="7:26">
      <c r="G893" s="1">
        <v>46261.774305555555</v>
      </c>
      <c r="H893">
        <v>223</v>
      </c>
      <c r="I893" t="s">
        <v>60</v>
      </c>
      <c r="J893">
        <v>-110.83</v>
      </c>
      <c r="K893">
        <v>-213.04</v>
      </c>
      <c r="L893">
        <v>14.65</v>
      </c>
      <c r="M893" s="183">
        <f t="shared" si="26"/>
        <v>1.2208333333333334</v>
      </c>
      <c r="O893">
        <v>11658</v>
      </c>
      <c r="P893" s="5">
        <v>46261</v>
      </c>
      <c r="Q893">
        <v>223</v>
      </c>
      <c r="R893" t="s">
        <v>60</v>
      </c>
      <c r="S893">
        <v>27.376160500000001</v>
      </c>
      <c r="T893">
        <v>11.1296965</v>
      </c>
      <c r="U893" s="183">
        <f t="shared" si="27"/>
        <v>16.246464000000003</v>
      </c>
      <c r="V893" s="6" t="str">
        <f>VLOOKUP(R893,'In-NonTI'!B:C,2,FALSE)</f>
        <v>VIC1</v>
      </c>
      <c r="W893" s="177">
        <f>IF(U893=0,0,U893-(VLOOKUP(R893,'In-NonTI'!$J$4:$K$7,2,FALSE)*M893))</f>
        <v>15.513964000000003</v>
      </c>
      <c r="X893" s="178">
        <f>IF(U893=0,0,-U893-((1-VLOOKUP(R893,'In-NonTI'!$J$4:$K$7,2,FALSE))*M893))</f>
        <v>-16.734797333333336</v>
      </c>
      <c r="Y893" s="6" t="str">
        <f>VLOOKUP(R893,'In-NonTI'!$B$4:$F$7,5,FALSE)</f>
        <v>VIC1-NSW1</v>
      </c>
      <c r="Z893" s="6" t="str">
        <f>IF(SUMIFS(U:U,Q:Q,Q893,Y:Y,Y893)&lt;=0,VLOOKUP(R893,'In-NonTI'!$B$4:$H$7,6,FALSE),VLOOKUP(R893,'In-NonTI'!$B$4:$H$7,7,FALSE))</f>
        <v>NSW-VIC</v>
      </c>
    </row>
    <row r="894" spans="7:26">
      <c r="G894" s="1">
        <v>46261.774305555555</v>
      </c>
      <c r="H894">
        <v>223</v>
      </c>
      <c r="I894" t="s">
        <v>54</v>
      </c>
      <c r="J894">
        <v>-46.95</v>
      </c>
      <c r="K894">
        <v>720.16</v>
      </c>
      <c r="L894">
        <v>75.81</v>
      </c>
      <c r="M894" s="183">
        <f t="shared" si="26"/>
        <v>6.3174999999999999</v>
      </c>
      <c r="O894">
        <v>11658</v>
      </c>
      <c r="P894" s="5">
        <v>46261</v>
      </c>
      <c r="Q894">
        <v>223</v>
      </c>
      <c r="R894" t="s">
        <v>54</v>
      </c>
      <c r="S894">
        <v>4.7468801000000003</v>
      </c>
      <c r="T894">
        <v>20.336736800000001</v>
      </c>
      <c r="U894" s="183">
        <f t="shared" si="27"/>
        <v>-15.5898567</v>
      </c>
      <c r="V894" s="6" t="str">
        <f>VLOOKUP(R894,'In-NonTI'!B:C,2,FALSE)</f>
        <v>VIC1</v>
      </c>
      <c r="W894" s="177">
        <f>IF(U894=0,0,U894-(VLOOKUP(R894,'In-NonTI'!$J$4:$K$7,2,FALSE)*M894))</f>
        <v>-18.5590817</v>
      </c>
      <c r="X894" s="178">
        <f>IF(U894=0,0,-U894-((1-VLOOKUP(R894,'In-NonTI'!$J$4:$K$7,2,FALSE))*M894))</f>
        <v>12.241581700000001</v>
      </c>
      <c r="Y894" s="6" t="str">
        <f>VLOOKUP(R894,'In-NonTI'!$B$4:$F$7,5,FALSE)</f>
        <v>V-SA</v>
      </c>
      <c r="Z894" s="6" t="str">
        <f>IF(SUMIFS(U:U,Q:Q,Q894,Y:Y,Y894)&lt;=0,VLOOKUP(R894,'In-NonTI'!$B$4:$H$7,6,FALSE),VLOOKUP(R894,'In-NonTI'!$B$4:$H$7,7,FALSE))</f>
        <v>VIC-SA</v>
      </c>
    </row>
    <row r="895" spans="7:26">
      <c r="G895" s="1">
        <v>46261.774305555555</v>
      </c>
      <c r="H895">
        <v>223</v>
      </c>
      <c r="I895" t="s">
        <v>50</v>
      </c>
      <c r="J895">
        <v>0</v>
      </c>
      <c r="K895">
        <v>-80</v>
      </c>
      <c r="L895">
        <v>11.61</v>
      </c>
      <c r="M895" s="183">
        <f t="shared" si="26"/>
        <v>0.96749999999999992</v>
      </c>
      <c r="O895">
        <v>11658</v>
      </c>
      <c r="P895" s="5">
        <v>46261</v>
      </c>
      <c r="Q895">
        <v>223</v>
      </c>
      <c r="R895" t="s">
        <v>50</v>
      </c>
      <c r="S895">
        <v>0</v>
      </c>
      <c r="T895">
        <v>0.1949456</v>
      </c>
      <c r="U895" s="183">
        <f t="shared" si="27"/>
        <v>-0.1949456</v>
      </c>
      <c r="V895" s="6" t="str">
        <f>VLOOKUP(R895,'In-NonTI'!B:C,2,FALSE)</f>
        <v>VIC1</v>
      </c>
      <c r="W895" s="177">
        <f>IF(U895=0,0,U895-(VLOOKUP(R895,'In-NonTI'!$J$4:$K$7,2,FALSE)*M895))</f>
        <v>-1.0560205999999999</v>
      </c>
      <c r="X895" s="178">
        <f>IF(U895=0,0,-U895-((1-VLOOKUP(R895,'In-NonTI'!$J$4:$K$7,2,FALSE))*M895))</f>
        <v>8.8520600000000019E-2</v>
      </c>
      <c r="Y895" s="6" t="str">
        <f>VLOOKUP(R895,'In-NonTI'!$B$4:$F$7,5,FALSE)</f>
        <v>V-SA</v>
      </c>
      <c r="Z895" s="6" t="str">
        <f>IF(SUMIFS(U:U,Q:Q,Q895,Y:Y,Y895)&lt;=0,VLOOKUP(R895,'In-NonTI'!$B$4:$H$7,6,FALSE),VLOOKUP(R895,'In-NonTI'!$B$4:$H$7,7,FALSE))</f>
        <v>VIC-SA</v>
      </c>
    </row>
    <row r="896" spans="7:26">
      <c r="G896" s="1">
        <v>46261.777777777781</v>
      </c>
      <c r="H896">
        <v>224</v>
      </c>
      <c r="I896" t="s">
        <v>57</v>
      </c>
      <c r="J896">
        <v>-95.46</v>
      </c>
      <c r="K896">
        <v>138.30000000000001</v>
      </c>
      <c r="L896">
        <v>31.22</v>
      </c>
      <c r="M896" s="183">
        <f t="shared" si="26"/>
        <v>2.6016666666666666</v>
      </c>
      <c r="O896">
        <v>11658</v>
      </c>
      <c r="P896" s="5">
        <v>46261</v>
      </c>
      <c r="Q896">
        <v>224</v>
      </c>
      <c r="R896" t="s">
        <v>57</v>
      </c>
      <c r="S896">
        <v>7.8896968000000003</v>
      </c>
      <c r="T896">
        <v>0</v>
      </c>
      <c r="U896" s="183">
        <f t="shared" si="27"/>
        <v>7.8896968000000003</v>
      </c>
      <c r="V896" s="6" t="str">
        <f>VLOOKUP(R896,'In-NonTI'!B:C,2,FALSE)</f>
        <v>NSW1</v>
      </c>
      <c r="W896" s="177">
        <f>IF(U896=0,0,U896-(VLOOKUP(R896,'In-NonTI'!$J$4:$K$7,2,FALSE)*M896))</f>
        <v>6.7189468000000003</v>
      </c>
      <c r="X896" s="178">
        <f>IF(U896=0,0,-U896-((1-VLOOKUP(R896,'In-NonTI'!$J$4:$K$7,2,FALSE))*M896))</f>
        <v>-9.3206134666666678</v>
      </c>
      <c r="Y896" s="6" t="str">
        <f>VLOOKUP(R896,'In-NonTI'!$B$4:$F$7,5,FALSE)</f>
        <v>NSW1-SA1</v>
      </c>
      <c r="Z896" s="6" t="str">
        <f>IF(SUMIFS(U:U,Q:Q,Q896,Y:Y,Y896)&lt;=0,VLOOKUP(R896,'In-NonTI'!$B$4:$H$7,6,FALSE),VLOOKUP(R896,'In-NonTI'!$B$4:$H$7,7,FALSE))</f>
        <v>SA-NSW</v>
      </c>
    </row>
    <row r="897" spans="7:26">
      <c r="G897" s="1">
        <v>46261.777777777781</v>
      </c>
      <c r="H897">
        <v>224</v>
      </c>
      <c r="I897" t="s">
        <v>60</v>
      </c>
      <c r="J897">
        <v>11.62</v>
      </c>
      <c r="K897">
        <v>-216.61</v>
      </c>
      <c r="L897">
        <v>14.9</v>
      </c>
      <c r="M897" s="183">
        <f t="shared" si="26"/>
        <v>1.2416666666666667</v>
      </c>
      <c r="O897">
        <v>11658</v>
      </c>
      <c r="P897" s="5">
        <v>46261</v>
      </c>
      <c r="Q897">
        <v>224</v>
      </c>
      <c r="R897" t="s">
        <v>60</v>
      </c>
      <c r="S897">
        <v>28.900328999999999</v>
      </c>
      <c r="T897">
        <v>10.187367800000001</v>
      </c>
      <c r="U897" s="183">
        <f t="shared" si="27"/>
        <v>18.712961199999999</v>
      </c>
      <c r="V897" s="6" t="str">
        <f>VLOOKUP(R897,'In-NonTI'!B:C,2,FALSE)</f>
        <v>VIC1</v>
      </c>
      <c r="W897" s="177">
        <f>IF(U897=0,0,U897-(VLOOKUP(R897,'In-NonTI'!$J$4:$K$7,2,FALSE)*M897))</f>
        <v>17.967961199999998</v>
      </c>
      <c r="X897" s="178">
        <f>IF(U897=0,0,-U897-((1-VLOOKUP(R897,'In-NonTI'!$J$4:$K$7,2,FALSE))*M897))</f>
        <v>-19.209627866666665</v>
      </c>
      <c r="Y897" s="6" t="str">
        <f>VLOOKUP(R897,'In-NonTI'!$B$4:$F$7,5,FALSE)</f>
        <v>VIC1-NSW1</v>
      </c>
      <c r="Z897" s="6" t="str">
        <f>IF(SUMIFS(U:U,Q:Q,Q897,Y:Y,Y897)&lt;=0,VLOOKUP(R897,'In-NonTI'!$B$4:$H$7,6,FALSE),VLOOKUP(R897,'In-NonTI'!$B$4:$H$7,7,FALSE))</f>
        <v>NSW-VIC</v>
      </c>
    </row>
    <row r="898" spans="7:26">
      <c r="G898" s="1">
        <v>46261.777777777781</v>
      </c>
      <c r="H898">
        <v>224</v>
      </c>
      <c r="I898" t="s">
        <v>54</v>
      </c>
      <c r="J898">
        <v>-13.46</v>
      </c>
      <c r="K898">
        <v>750</v>
      </c>
      <c r="L898">
        <v>82.05</v>
      </c>
      <c r="M898" s="183">
        <f t="shared" si="26"/>
        <v>6.8374999999999995</v>
      </c>
      <c r="O898">
        <v>11658</v>
      </c>
      <c r="P898" s="5">
        <v>46261</v>
      </c>
      <c r="Q898">
        <v>224</v>
      </c>
      <c r="R898" t="s">
        <v>54</v>
      </c>
      <c r="S898">
        <v>4.4912415000000001</v>
      </c>
      <c r="T898">
        <v>23.052961400000001</v>
      </c>
      <c r="U898" s="183">
        <f t="shared" si="27"/>
        <v>-18.5617199</v>
      </c>
      <c r="V898" s="6" t="str">
        <f>VLOOKUP(R898,'In-NonTI'!B:C,2,FALSE)</f>
        <v>VIC1</v>
      </c>
      <c r="W898" s="177">
        <f>IF(U898=0,0,U898-(VLOOKUP(R898,'In-NonTI'!$J$4:$K$7,2,FALSE)*M898))</f>
        <v>-21.7753449</v>
      </c>
      <c r="X898" s="178">
        <f>IF(U898=0,0,-U898-((1-VLOOKUP(R898,'In-NonTI'!$J$4:$K$7,2,FALSE))*M898))</f>
        <v>14.9378449</v>
      </c>
      <c r="Y898" s="6" t="str">
        <f>VLOOKUP(R898,'In-NonTI'!$B$4:$F$7,5,FALSE)</f>
        <v>V-SA</v>
      </c>
      <c r="Z898" s="6" t="str">
        <f>IF(SUMIFS(U:U,Q:Q,Q898,Y:Y,Y898)&lt;=0,VLOOKUP(R898,'In-NonTI'!$B$4:$H$7,6,FALSE),VLOOKUP(R898,'In-NonTI'!$B$4:$H$7,7,FALSE))</f>
        <v>VIC-SA</v>
      </c>
    </row>
    <row r="899" spans="7:26">
      <c r="G899" s="1">
        <v>46261.777777777781</v>
      </c>
      <c r="H899">
        <v>224</v>
      </c>
      <c r="I899" t="s">
        <v>50</v>
      </c>
      <c r="J899">
        <v>0</v>
      </c>
      <c r="K899">
        <v>-80</v>
      </c>
      <c r="L899">
        <v>11.61</v>
      </c>
      <c r="M899" s="183">
        <f t="shared" si="26"/>
        <v>0.96749999999999992</v>
      </c>
      <c r="O899">
        <v>11658</v>
      </c>
      <c r="P899" s="5">
        <v>46261</v>
      </c>
      <c r="Q899">
        <v>224</v>
      </c>
      <c r="R899" t="s">
        <v>50</v>
      </c>
      <c r="S899">
        <v>0</v>
      </c>
      <c r="T899">
        <v>0.19538720000000001</v>
      </c>
      <c r="U899" s="183">
        <f t="shared" si="27"/>
        <v>-0.19538720000000001</v>
      </c>
      <c r="V899" s="6" t="str">
        <f>VLOOKUP(R899,'In-NonTI'!B:C,2,FALSE)</f>
        <v>VIC1</v>
      </c>
      <c r="W899" s="177">
        <f>IF(U899=0,0,U899-(VLOOKUP(R899,'In-NonTI'!$J$4:$K$7,2,FALSE)*M899))</f>
        <v>-1.0564621999999999</v>
      </c>
      <c r="X899" s="178">
        <f>IF(U899=0,0,-U899-((1-VLOOKUP(R899,'In-NonTI'!$J$4:$K$7,2,FALSE))*M899))</f>
        <v>8.8962200000000033E-2</v>
      </c>
      <c r="Y899" s="6" t="str">
        <f>VLOOKUP(R899,'In-NonTI'!$B$4:$F$7,5,FALSE)</f>
        <v>V-SA</v>
      </c>
      <c r="Z899" s="6" t="str">
        <f>IF(SUMIFS(U:U,Q:Q,Q899,Y:Y,Y899)&lt;=0,VLOOKUP(R899,'In-NonTI'!$B$4:$H$7,6,FALSE),VLOOKUP(R899,'In-NonTI'!$B$4:$H$7,7,FALSE))</f>
        <v>VIC-SA</v>
      </c>
    </row>
    <row r="900" spans="7:26">
      <c r="G900" s="1">
        <v>46261.78125</v>
      </c>
      <c r="H900">
        <v>225</v>
      </c>
      <c r="I900" t="s">
        <v>57</v>
      </c>
      <c r="J900">
        <v>-94.62</v>
      </c>
      <c r="K900">
        <v>138.06</v>
      </c>
      <c r="L900">
        <v>31.23</v>
      </c>
      <c r="M900" s="183">
        <f t="shared" si="26"/>
        <v>2.6025</v>
      </c>
      <c r="O900">
        <v>11658</v>
      </c>
      <c r="P900" s="5">
        <v>46261</v>
      </c>
      <c r="Q900">
        <v>225</v>
      </c>
      <c r="R900" t="s">
        <v>57</v>
      </c>
      <c r="S900">
        <v>7.7181914000000003</v>
      </c>
      <c r="T900">
        <v>0</v>
      </c>
      <c r="U900" s="183">
        <f t="shared" si="27"/>
        <v>7.7181914000000003</v>
      </c>
      <c r="V900" s="6" t="str">
        <f>VLOOKUP(R900,'In-NonTI'!B:C,2,FALSE)</f>
        <v>NSW1</v>
      </c>
      <c r="W900" s="177">
        <f>IF(U900=0,0,U900-(VLOOKUP(R900,'In-NonTI'!$J$4:$K$7,2,FALSE)*M900))</f>
        <v>6.5470664000000003</v>
      </c>
      <c r="X900" s="178">
        <f>IF(U900=0,0,-U900-((1-VLOOKUP(R900,'In-NonTI'!$J$4:$K$7,2,FALSE))*M900))</f>
        <v>-9.1495664000000012</v>
      </c>
      <c r="Y900" s="6" t="str">
        <f>VLOOKUP(R900,'In-NonTI'!$B$4:$F$7,5,FALSE)</f>
        <v>NSW1-SA1</v>
      </c>
      <c r="Z900" s="6" t="str">
        <f>IF(SUMIFS(U:U,Q:Q,Q900,Y:Y,Y900)&lt;=0,VLOOKUP(R900,'In-NonTI'!$B$4:$H$7,6,FALSE),VLOOKUP(R900,'In-NonTI'!$B$4:$H$7,7,FALSE))</f>
        <v>SA-NSW</v>
      </c>
    </row>
    <row r="901" spans="7:26">
      <c r="G901" s="1">
        <v>46261.78125</v>
      </c>
      <c r="H901">
        <v>225</v>
      </c>
      <c r="I901" t="s">
        <v>60</v>
      </c>
      <c r="J901">
        <v>64.989999999999995</v>
      </c>
      <c r="K901">
        <v>-203.78</v>
      </c>
      <c r="L901">
        <v>13.85</v>
      </c>
      <c r="M901" s="183">
        <f t="shared" ref="M901:M964" si="28">L901/12</f>
        <v>1.1541666666666666</v>
      </c>
      <c r="O901">
        <v>11658</v>
      </c>
      <c r="P901" s="5">
        <v>46261</v>
      </c>
      <c r="Q901">
        <v>225</v>
      </c>
      <c r="R901" t="s">
        <v>60</v>
      </c>
      <c r="S901">
        <v>24.4307661</v>
      </c>
      <c r="T901">
        <v>11.504851199999999</v>
      </c>
      <c r="U901" s="183">
        <f t="shared" ref="U901:U964" si="29">S901-T901</f>
        <v>12.9259149</v>
      </c>
      <c r="V901" s="6" t="str">
        <f>VLOOKUP(R901,'In-NonTI'!B:C,2,FALSE)</f>
        <v>VIC1</v>
      </c>
      <c r="W901" s="177">
        <f>IF(U901=0,0,U901-(VLOOKUP(R901,'In-NonTI'!$J$4:$K$7,2,FALSE)*M901))</f>
        <v>12.2334149</v>
      </c>
      <c r="X901" s="178">
        <f>IF(U901=0,0,-U901-((1-VLOOKUP(R901,'In-NonTI'!$J$4:$K$7,2,FALSE))*M901))</f>
        <v>-13.387581566666666</v>
      </c>
      <c r="Y901" s="6" t="str">
        <f>VLOOKUP(R901,'In-NonTI'!$B$4:$F$7,5,FALSE)</f>
        <v>VIC1-NSW1</v>
      </c>
      <c r="Z901" s="6" t="str">
        <f>IF(SUMIFS(U:U,Q:Q,Q901,Y:Y,Y901)&lt;=0,VLOOKUP(R901,'In-NonTI'!$B$4:$H$7,6,FALSE),VLOOKUP(R901,'In-NonTI'!$B$4:$H$7,7,FALSE))</f>
        <v>NSW-VIC</v>
      </c>
    </row>
    <row r="902" spans="7:26">
      <c r="G902" s="1">
        <v>46261.78125</v>
      </c>
      <c r="H902">
        <v>225</v>
      </c>
      <c r="I902" t="s">
        <v>54</v>
      </c>
      <c r="J902">
        <v>-7.88</v>
      </c>
      <c r="K902">
        <v>750</v>
      </c>
      <c r="L902">
        <v>81.89</v>
      </c>
      <c r="M902" s="183">
        <f t="shared" si="28"/>
        <v>6.8241666666666667</v>
      </c>
      <c r="O902">
        <v>11658</v>
      </c>
      <c r="P902" s="5">
        <v>46261</v>
      </c>
      <c r="Q902">
        <v>225</v>
      </c>
      <c r="R902" t="s">
        <v>54</v>
      </c>
      <c r="S902">
        <v>4.5140896000000001</v>
      </c>
      <c r="T902">
        <v>23.231712900000002</v>
      </c>
      <c r="U902" s="183">
        <f t="shared" si="29"/>
        <v>-18.7176233</v>
      </c>
      <c r="V902" s="6" t="str">
        <f>VLOOKUP(R902,'In-NonTI'!B:C,2,FALSE)</f>
        <v>VIC1</v>
      </c>
      <c r="W902" s="177">
        <f>IF(U902=0,0,U902-(VLOOKUP(R902,'In-NonTI'!$J$4:$K$7,2,FALSE)*M902))</f>
        <v>-21.924981633333331</v>
      </c>
      <c r="X902" s="178">
        <f>IF(U902=0,0,-U902-((1-VLOOKUP(R902,'In-NonTI'!$J$4:$K$7,2,FALSE))*M902))</f>
        <v>15.100814966666666</v>
      </c>
      <c r="Y902" s="6" t="str">
        <f>VLOOKUP(R902,'In-NonTI'!$B$4:$F$7,5,FALSE)</f>
        <v>V-SA</v>
      </c>
      <c r="Z902" s="6" t="str">
        <f>IF(SUMIFS(U:U,Q:Q,Q902,Y:Y,Y902)&lt;=0,VLOOKUP(R902,'In-NonTI'!$B$4:$H$7,6,FALSE),VLOOKUP(R902,'In-NonTI'!$B$4:$H$7,7,FALSE))</f>
        <v>VIC-SA</v>
      </c>
    </row>
    <row r="903" spans="7:26">
      <c r="G903" s="1">
        <v>46261.78125</v>
      </c>
      <c r="H903">
        <v>225</v>
      </c>
      <c r="I903" t="s">
        <v>50</v>
      </c>
      <c r="J903">
        <v>0</v>
      </c>
      <c r="K903">
        <v>-75.11</v>
      </c>
      <c r="L903">
        <v>10.36</v>
      </c>
      <c r="M903" s="183">
        <f t="shared" si="28"/>
        <v>0.86333333333333329</v>
      </c>
      <c r="O903">
        <v>11658</v>
      </c>
      <c r="P903" s="5">
        <v>46261</v>
      </c>
      <c r="Q903">
        <v>225</v>
      </c>
      <c r="R903" t="s">
        <v>50</v>
      </c>
      <c r="S903">
        <v>0</v>
      </c>
      <c r="T903">
        <v>0.19637450000000001</v>
      </c>
      <c r="U903" s="183">
        <f t="shared" si="29"/>
        <v>-0.19637450000000001</v>
      </c>
      <c r="V903" s="6" t="str">
        <f>VLOOKUP(R903,'In-NonTI'!B:C,2,FALSE)</f>
        <v>VIC1</v>
      </c>
      <c r="W903" s="177">
        <f>IF(U903=0,0,U903-(VLOOKUP(R903,'In-NonTI'!$J$4:$K$7,2,FALSE)*M903))</f>
        <v>-0.96474116666666665</v>
      </c>
      <c r="X903" s="178">
        <f>IF(U903=0,0,-U903-((1-VLOOKUP(R903,'In-NonTI'!$J$4:$K$7,2,FALSE))*M903))</f>
        <v>0.10140783333333336</v>
      </c>
      <c r="Y903" s="6" t="str">
        <f>VLOOKUP(R903,'In-NonTI'!$B$4:$F$7,5,FALSE)</f>
        <v>V-SA</v>
      </c>
      <c r="Z903" s="6" t="str">
        <f>IF(SUMIFS(U:U,Q:Q,Q903,Y:Y,Y903)&lt;=0,VLOOKUP(R903,'In-NonTI'!$B$4:$H$7,6,FALSE),VLOOKUP(R903,'In-NonTI'!$B$4:$H$7,7,FALSE))</f>
        <v>VIC-SA</v>
      </c>
    </row>
    <row r="904" spans="7:26">
      <c r="G904" s="1">
        <v>46261.784722222219</v>
      </c>
      <c r="H904">
        <v>226</v>
      </c>
      <c r="I904" t="s">
        <v>57</v>
      </c>
      <c r="J904">
        <v>-102.94</v>
      </c>
      <c r="K904">
        <v>136.29</v>
      </c>
      <c r="L904">
        <v>30.98</v>
      </c>
      <c r="M904" s="183">
        <f t="shared" si="28"/>
        <v>2.5816666666666666</v>
      </c>
      <c r="O904">
        <v>11658</v>
      </c>
      <c r="P904" s="5">
        <v>46261</v>
      </c>
      <c r="Q904">
        <v>226</v>
      </c>
      <c r="R904" t="s">
        <v>57</v>
      </c>
      <c r="S904">
        <v>8.5713936000000004</v>
      </c>
      <c r="T904">
        <v>0</v>
      </c>
      <c r="U904" s="183">
        <f t="shared" si="29"/>
        <v>8.5713936000000004</v>
      </c>
      <c r="V904" s="6" t="str">
        <f>VLOOKUP(R904,'In-NonTI'!B:C,2,FALSE)</f>
        <v>NSW1</v>
      </c>
      <c r="W904" s="177">
        <f>IF(U904=0,0,U904-(VLOOKUP(R904,'In-NonTI'!$J$4:$K$7,2,FALSE)*M904))</f>
        <v>7.4096436000000008</v>
      </c>
      <c r="X904" s="178">
        <f>IF(U904=0,0,-U904-((1-VLOOKUP(R904,'In-NonTI'!$J$4:$K$7,2,FALSE))*M904))</f>
        <v>-9.9913102666666678</v>
      </c>
      <c r="Y904" s="6" t="str">
        <f>VLOOKUP(R904,'In-NonTI'!$B$4:$F$7,5,FALSE)</f>
        <v>NSW1-SA1</v>
      </c>
      <c r="Z904" s="6" t="str">
        <f>IF(SUMIFS(U:U,Q:Q,Q904,Y:Y,Y904)&lt;=0,VLOOKUP(R904,'In-NonTI'!$B$4:$H$7,6,FALSE),VLOOKUP(R904,'In-NonTI'!$B$4:$H$7,7,FALSE))</f>
        <v>SA-NSW</v>
      </c>
    </row>
    <row r="905" spans="7:26">
      <c r="G905" s="1">
        <v>46261.784722222219</v>
      </c>
      <c r="H905">
        <v>226</v>
      </c>
      <c r="I905" t="s">
        <v>60</v>
      </c>
      <c r="J905">
        <v>-72.39</v>
      </c>
      <c r="K905">
        <v>-182.6</v>
      </c>
      <c r="L905">
        <v>12.18</v>
      </c>
      <c r="M905" s="183">
        <f t="shared" si="28"/>
        <v>1.0149999999999999</v>
      </c>
      <c r="O905">
        <v>11658</v>
      </c>
      <c r="P905" s="5">
        <v>46261</v>
      </c>
      <c r="Q905">
        <v>226</v>
      </c>
      <c r="R905" t="s">
        <v>60</v>
      </c>
      <c r="S905">
        <v>25.1784252</v>
      </c>
      <c r="T905">
        <v>9.9774600000000007</v>
      </c>
      <c r="U905" s="183">
        <f t="shared" si="29"/>
        <v>15.200965199999999</v>
      </c>
      <c r="V905" s="6" t="str">
        <f>VLOOKUP(R905,'In-NonTI'!B:C,2,FALSE)</f>
        <v>VIC1</v>
      </c>
      <c r="W905" s="177">
        <f>IF(U905=0,0,U905-(VLOOKUP(R905,'In-NonTI'!$J$4:$K$7,2,FALSE)*M905))</f>
        <v>14.591965199999999</v>
      </c>
      <c r="X905" s="178">
        <f>IF(U905=0,0,-U905-((1-VLOOKUP(R905,'In-NonTI'!$J$4:$K$7,2,FALSE))*M905))</f>
        <v>-15.606965199999999</v>
      </c>
      <c r="Y905" s="6" t="str">
        <f>VLOOKUP(R905,'In-NonTI'!$B$4:$F$7,5,FALSE)</f>
        <v>VIC1-NSW1</v>
      </c>
      <c r="Z905" s="6" t="str">
        <f>IF(SUMIFS(U:U,Q:Q,Q905,Y:Y,Y905)&lt;=0,VLOOKUP(R905,'In-NonTI'!$B$4:$H$7,6,FALSE),VLOOKUP(R905,'In-NonTI'!$B$4:$H$7,7,FALSE))</f>
        <v>NSW-VIC</v>
      </c>
    </row>
    <row r="906" spans="7:26">
      <c r="G906" s="1">
        <v>46261.784722222219</v>
      </c>
      <c r="H906">
        <v>226</v>
      </c>
      <c r="I906" t="s">
        <v>54</v>
      </c>
      <c r="J906">
        <v>1.1200000000000001</v>
      </c>
      <c r="K906">
        <v>744.71</v>
      </c>
      <c r="L906">
        <v>80.319999999999993</v>
      </c>
      <c r="M906" s="183">
        <f t="shared" si="28"/>
        <v>6.6933333333333325</v>
      </c>
      <c r="O906">
        <v>11658</v>
      </c>
      <c r="P906" s="5">
        <v>46261</v>
      </c>
      <c r="Q906">
        <v>226</v>
      </c>
      <c r="R906" t="s">
        <v>54</v>
      </c>
      <c r="S906">
        <v>4.1936122999999998</v>
      </c>
      <c r="T906">
        <v>22.485793000000001</v>
      </c>
      <c r="U906" s="183">
        <f t="shared" si="29"/>
        <v>-18.292180700000003</v>
      </c>
      <c r="V906" s="6" t="str">
        <f>VLOOKUP(R906,'In-NonTI'!B:C,2,FALSE)</f>
        <v>VIC1</v>
      </c>
      <c r="W906" s="177">
        <f>IF(U906=0,0,U906-(VLOOKUP(R906,'In-NonTI'!$J$4:$K$7,2,FALSE)*M906))</f>
        <v>-21.43804736666667</v>
      </c>
      <c r="X906" s="178">
        <f>IF(U906=0,0,-U906-((1-VLOOKUP(R906,'In-NonTI'!$J$4:$K$7,2,FALSE))*M906))</f>
        <v>14.744714033333336</v>
      </c>
      <c r="Y906" s="6" t="str">
        <f>VLOOKUP(R906,'In-NonTI'!$B$4:$F$7,5,FALSE)</f>
        <v>V-SA</v>
      </c>
      <c r="Z906" s="6" t="str">
        <f>IF(SUMIFS(U:U,Q:Q,Q906,Y:Y,Y906)&lt;=0,VLOOKUP(R906,'In-NonTI'!$B$4:$H$7,6,FALSE),VLOOKUP(R906,'In-NonTI'!$B$4:$H$7,7,FALSE))</f>
        <v>VIC-SA</v>
      </c>
    </row>
    <row r="907" spans="7:26">
      <c r="G907" s="1">
        <v>46261.784722222219</v>
      </c>
      <c r="H907">
        <v>226</v>
      </c>
      <c r="I907" t="s">
        <v>50</v>
      </c>
      <c r="J907">
        <v>0</v>
      </c>
      <c r="K907">
        <v>8.6999999999999993</v>
      </c>
      <c r="L907">
        <v>-0.1</v>
      </c>
      <c r="M907" s="183">
        <f t="shared" si="28"/>
        <v>-8.3333333333333332E-3</v>
      </c>
      <c r="O907">
        <v>11658</v>
      </c>
      <c r="P907" s="5">
        <v>46261</v>
      </c>
      <c r="Q907">
        <v>226</v>
      </c>
      <c r="R907" t="s">
        <v>50</v>
      </c>
      <c r="S907">
        <v>0</v>
      </c>
      <c r="T907">
        <v>0.1969118</v>
      </c>
      <c r="U907" s="183">
        <f t="shared" si="29"/>
        <v>-0.1969118</v>
      </c>
      <c r="V907" s="6" t="str">
        <f>VLOOKUP(R907,'In-NonTI'!B:C,2,FALSE)</f>
        <v>VIC1</v>
      </c>
      <c r="W907" s="177">
        <f>IF(U907=0,0,U907-(VLOOKUP(R907,'In-NonTI'!$J$4:$K$7,2,FALSE)*M907))</f>
        <v>-0.18949513333333334</v>
      </c>
      <c r="X907" s="178">
        <f>IF(U907=0,0,-U907-((1-VLOOKUP(R907,'In-NonTI'!$J$4:$K$7,2,FALSE))*M907))</f>
        <v>0.19782846666666667</v>
      </c>
      <c r="Y907" s="6" t="str">
        <f>VLOOKUP(R907,'In-NonTI'!$B$4:$F$7,5,FALSE)</f>
        <v>V-SA</v>
      </c>
      <c r="Z907" s="6" t="str">
        <f>IF(SUMIFS(U:U,Q:Q,Q907,Y:Y,Y907)&lt;=0,VLOOKUP(R907,'In-NonTI'!$B$4:$H$7,6,FALSE),VLOOKUP(R907,'In-NonTI'!$B$4:$H$7,7,FALSE))</f>
        <v>VIC-SA</v>
      </c>
    </row>
    <row r="908" spans="7:26">
      <c r="G908" s="1">
        <v>46261.788194444445</v>
      </c>
      <c r="H908">
        <v>227</v>
      </c>
      <c r="I908" t="s">
        <v>57</v>
      </c>
      <c r="J908">
        <v>-99.22</v>
      </c>
      <c r="K908">
        <v>137.97</v>
      </c>
      <c r="L908">
        <v>31.34</v>
      </c>
      <c r="M908" s="183">
        <f t="shared" si="28"/>
        <v>2.6116666666666668</v>
      </c>
      <c r="O908">
        <v>11658</v>
      </c>
      <c r="P908" s="5">
        <v>46261</v>
      </c>
      <c r="Q908">
        <v>227</v>
      </c>
      <c r="R908" t="s">
        <v>57</v>
      </c>
      <c r="S908">
        <v>7.4443989999999998</v>
      </c>
      <c r="T908">
        <v>0</v>
      </c>
      <c r="U908" s="183">
        <f t="shared" si="29"/>
        <v>7.4443989999999998</v>
      </c>
      <c r="V908" s="6" t="str">
        <f>VLOOKUP(R908,'In-NonTI'!B:C,2,FALSE)</f>
        <v>NSW1</v>
      </c>
      <c r="W908" s="177">
        <f>IF(U908=0,0,U908-(VLOOKUP(R908,'In-NonTI'!$J$4:$K$7,2,FALSE)*M908))</f>
        <v>6.2691489999999996</v>
      </c>
      <c r="X908" s="178">
        <f>IF(U908=0,0,-U908-((1-VLOOKUP(R908,'In-NonTI'!$J$4:$K$7,2,FALSE))*M908))</f>
        <v>-8.8808156666666669</v>
      </c>
      <c r="Y908" s="6" t="str">
        <f>VLOOKUP(R908,'In-NonTI'!$B$4:$F$7,5,FALSE)</f>
        <v>NSW1-SA1</v>
      </c>
      <c r="Z908" s="6" t="str">
        <f>IF(SUMIFS(U:U,Q:Q,Q908,Y:Y,Y908)&lt;=0,VLOOKUP(R908,'In-NonTI'!$B$4:$H$7,6,FALSE),VLOOKUP(R908,'In-NonTI'!$B$4:$H$7,7,FALSE))</f>
        <v>SA-NSW</v>
      </c>
    </row>
    <row r="909" spans="7:26">
      <c r="G909" s="1">
        <v>46261.788194444445</v>
      </c>
      <c r="H909">
        <v>227</v>
      </c>
      <c r="I909" t="s">
        <v>60</v>
      </c>
      <c r="J909">
        <v>10.52</v>
      </c>
      <c r="K909">
        <v>-194.97</v>
      </c>
      <c r="L909">
        <v>13.17</v>
      </c>
      <c r="M909" s="183">
        <f t="shared" si="28"/>
        <v>1.0974999999999999</v>
      </c>
      <c r="O909">
        <v>11658</v>
      </c>
      <c r="P909" s="5">
        <v>46261</v>
      </c>
      <c r="Q909">
        <v>227</v>
      </c>
      <c r="R909" t="s">
        <v>60</v>
      </c>
      <c r="S909">
        <v>14.963775800000001</v>
      </c>
      <c r="T909">
        <v>13.5738693</v>
      </c>
      <c r="U909" s="183">
        <f t="shared" si="29"/>
        <v>1.3899065000000004</v>
      </c>
      <c r="V909" s="6" t="str">
        <f>VLOOKUP(R909,'In-NonTI'!B:C,2,FALSE)</f>
        <v>VIC1</v>
      </c>
      <c r="W909" s="177">
        <f>IF(U909=0,0,U909-(VLOOKUP(R909,'In-NonTI'!$J$4:$K$7,2,FALSE)*M909))</f>
        <v>0.7314065000000004</v>
      </c>
      <c r="X909" s="178">
        <f>IF(U909=0,0,-U909-((1-VLOOKUP(R909,'In-NonTI'!$J$4:$K$7,2,FALSE))*M909))</f>
        <v>-1.8289065000000004</v>
      </c>
      <c r="Y909" s="6" t="str">
        <f>VLOOKUP(R909,'In-NonTI'!$B$4:$F$7,5,FALSE)</f>
        <v>VIC1-NSW1</v>
      </c>
      <c r="Z909" s="6" t="str">
        <f>IF(SUMIFS(U:U,Q:Q,Q909,Y:Y,Y909)&lt;=0,VLOOKUP(R909,'In-NonTI'!$B$4:$H$7,6,FALSE),VLOOKUP(R909,'In-NonTI'!$B$4:$H$7,7,FALSE))</f>
        <v>NSW-VIC</v>
      </c>
    </row>
    <row r="910" spans="7:26">
      <c r="G910" s="1">
        <v>46261.788194444445</v>
      </c>
      <c r="H910">
        <v>227</v>
      </c>
      <c r="I910" t="s">
        <v>54</v>
      </c>
      <c r="J910">
        <v>16.739999999999998</v>
      </c>
      <c r="K910">
        <v>750</v>
      </c>
      <c r="L910">
        <v>81.56</v>
      </c>
      <c r="M910" s="183">
        <f t="shared" si="28"/>
        <v>6.7966666666666669</v>
      </c>
      <c r="O910">
        <v>11658</v>
      </c>
      <c r="P910" s="5">
        <v>46261</v>
      </c>
      <c r="Q910">
        <v>227</v>
      </c>
      <c r="R910" t="s">
        <v>54</v>
      </c>
      <c r="S910">
        <v>3.8669294000000001</v>
      </c>
      <c r="T910">
        <v>19.615008799999998</v>
      </c>
      <c r="U910" s="183">
        <f t="shared" si="29"/>
        <v>-15.748079399999998</v>
      </c>
      <c r="V910" s="6" t="str">
        <f>VLOOKUP(R910,'In-NonTI'!B:C,2,FALSE)</f>
        <v>VIC1</v>
      </c>
      <c r="W910" s="177">
        <f>IF(U910=0,0,U910-(VLOOKUP(R910,'In-NonTI'!$J$4:$K$7,2,FALSE)*M910))</f>
        <v>-18.942512733333331</v>
      </c>
      <c r="X910" s="178">
        <f>IF(U910=0,0,-U910-((1-VLOOKUP(R910,'In-NonTI'!$J$4:$K$7,2,FALSE))*M910))</f>
        <v>12.145846066666664</v>
      </c>
      <c r="Y910" s="6" t="str">
        <f>VLOOKUP(R910,'In-NonTI'!$B$4:$F$7,5,FALSE)</f>
        <v>V-SA</v>
      </c>
      <c r="Z910" s="6" t="str">
        <f>IF(SUMIFS(U:U,Q:Q,Q910,Y:Y,Y910)&lt;=0,VLOOKUP(R910,'In-NonTI'!$B$4:$H$7,6,FALSE),VLOOKUP(R910,'In-NonTI'!$B$4:$H$7,7,FALSE))</f>
        <v>VIC-SA</v>
      </c>
    </row>
    <row r="911" spans="7:26">
      <c r="G911" s="1">
        <v>46261.788194444445</v>
      </c>
      <c r="H911">
        <v>227</v>
      </c>
      <c r="I911" t="s">
        <v>50</v>
      </c>
      <c r="J911">
        <v>0</v>
      </c>
      <c r="K911">
        <v>-68.489999999999995</v>
      </c>
      <c r="L911">
        <v>8.77</v>
      </c>
      <c r="M911" s="183">
        <f t="shared" si="28"/>
        <v>0.73083333333333333</v>
      </c>
      <c r="O911">
        <v>11658</v>
      </c>
      <c r="P911" s="5">
        <v>46261</v>
      </c>
      <c r="Q911">
        <v>227</v>
      </c>
      <c r="R911" t="s">
        <v>50</v>
      </c>
      <c r="S911">
        <v>0</v>
      </c>
      <c r="T911">
        <v>0.1902189</v>
      </c>
      <c r="U911" s="183">
        <f t="shared" si="29"/>
        <v>-0.1902189</v>
      </c>
      <c r="V911" s="6" t="str">
        <f>VLOOKUP(R911,'In-NonTI'!B:C,2,FALSE)</f>
        <v>VIC1</v>
      </c>
      <c r="W911" s="177">
        <f>IF(U911=0,0,U911-(VLOOKUP(R911,'In-NonTI'!$J$4:$K$7,2,FALSE)*M911))</f>
        <v>-0.84066056666666666</v>
      </c>
      <c r="X911" s="178">
        <f>IF(U911=0,0,-U911-((1-VLOOKUP(R911,'In-NonTI'!$J$4:$K$7,2,FALSE))*M911))</f>
        <v>0.10982723333333334</v>
      </c>
      <c r="Y911" s="6" t="str">
        <f>VLOOKUP(R911,'In-NonTI'!$B$4:$F$7,5,FALSE)</f>
        <v>V-SA</v>
      </c>
      <c r="Z911" s="6" t="str">
        <f>IF(SUMIFS(U:U,Q:Q,Q911,Y:Y,Y911)&lt;=0,VLOOKUP(R911,'In-NonTI'!$B$4:$H$7,6,FALSE),VLOOKUP(R911,'In-NonTI'!$B$4:$H$7,7,FALSE))</f>
        <v>VIC-SA</v>
      </c>
    </row>
    <row r="912" spans="7:26">
      <c r="G912" s="1">
        <v>46261.791666666664</v>
      </c>
      <c r="H912">
        <v>228</v>
      </c>
      <c r="I912" t="s">
        <v>57</v>
      </c>
      <c r="J912">
        <v>-70.599999999999994</v>
      </c>
      <c r="K912">
        <v>137.6</v>
      </c>
      <c r="L912">
        <v>31.3</v>
      </c>
      <c r="M912" s="183">
        <f t="shared" si="28"/>
        <v>2.6083333333333334</v>
      </c>
      <c r="O912">
        <v>11658</v>
      </c>
      <c r="P912" s="5">
        <v>46261</v>
      </c>
      <c r="Q912">
        <v>228</v>
      </c>
      <c r="R912" t="s">
        <v>57</v>
      </c>
      <c r="S912">
        <v>6.9512134000000003</v>
      </c>
      <c r="T912">
        <v>0</v>
      </c>
      <c r="U912" s="183">
        <f t="shared" si="29"/>
        <v>6.9512134000000003</v>
      </c>
      <c r="V912" s="6" t="str">
        <f>VLOOKUP(R912,'In-NonTI'!B:C,2,FALSE)</f>
        <v>NSW1</v>
      </c>
      <c r="W912" s="177">
        <f>IF(U912=0,0,U912-(VLOOKUP(R912,'In-NonTI'!$J$4:$K$7,2,FALSE)*M912))</f>
        <v>5.7774634000000002</v>
      </c>
      <c r="X912" s="178">
        <f>IF(U912=0,0,-U912-((1-VLOOKUP(R912,'In-NonTI'!$J$4:$K$7,2,FALSE))*M912))</f>
        <v>-8.3857967333333345</v>
      </c>
      <c r="Y912" s="6" t="str">
        <f>VLOOKUP(R912,'In-NonTI'!$B$4:$F$7,5,FALSE)</f>
        <v>NSW1-SA1</v>
      </c>
      <c r="Z912" s="6" t="str">
        <f>IF(SUMIFS(U:U,Q:Q,Q912,Y:Y,Y912)&lt;=0,VLOOKUP(R912,'In-NonTI'!$B$4:$H$7,6,FALSE),VLOOKUP(R912,'In-NonTI'!$B$4:$H$7,7,FALSE))</f>
        <v>SA-NSW</v>
      </c>
    </row>
    <row r="913" spans="7:26">
      <c r="G913" s="1">
        <v>46261.791666666664</v>
      </c>
      <c r="H913">
        <v>228</v>
      </c>
      <c r="I913" t="s">
        <v>60</v>
      </c>
      <c r="J913">
        <v>-184.04</v>
      </c>
      <c r="K913">
        <v>-179.25</v>
      </c>
      <c r="L913">
        <v>11.91</v>
      </c>
      <c r="M913" s="183">
        <f t="shared" si="28"/>
        <v>0.99250000000000005</v>
      </c>
      <c r="O913">
        <v>11658</v>
      </c>
      <c r="P913" s="5">
        <v>46261</v>
      </c>
      <c r="Q913">
        <v>228</v>
      </c>
      <c r="R913" t="s">
        <v>60</v>
      </c>
      <c r="S913">
        <v>12.720669300000001</v>
      </c>
      <c r="T913">
        <v>12.263628499999999</v>
      </c>
      <c r="U913" s="183">
        <f t="shared" si="29"/>
        <v>0.45704080000000147</v>
      </c>
      <c r="V913" s="6" t="str">
        <f>VLOOKUP(R913,'In-NonTI'!B:C,2,FALSE)</f>
        <v>VIC1</v>
      </c>
      <c r="W913" s="177">
        <f>IF(U913=0,0,U913-(VLOOKUP(R913,'In-NonTI'!$J$4:$K$7,2,FALSE)*M913))</f>
        <v>-0.13845919999999856</v>
      </c>
      <c r="X913" s="178">
        <f>IF(U913=0,0,-U913-((1-VLOOKUP(R913,'In-NonTI'!$J$4:$K$7,2,FALSE))*M913))</f>
        <v>-0.85404080000000149</v>
      </c>
      <c r="Y913" s="6" t="str">
        <f>VLOOKUP(R913,'In-NonTI'!$B$4:$F$7,5,FALSE)</f>
        <v>VIC1-NSW1</v>
      </c>
      <c r="Z913" s="6" t="str">
        <f>IF(SUMIFS(U:U,Q:Q,Q913,Y:Y,Y913)&lt;=0,VLOOKUP(R913,'In-NonTI'!$B$4:$H$7,6,FALSE),VLOOKUP(R913,'In-NonTI'!$B$4:$H$7,7,FALSE))</f>
        <v>NSW-VIC</v>
      </c>
    </row>
    <row r="914" spans="7:26">
      <c r="G914" s="1">
        <v>46261.791666666664</v>
      </c>
      <c r="H914">
        <v>228</v>
      </c>
      <c r="I914" t="s">
        <v>54</v>
      </c>
      <c r="J914">
        <v>75.900000000000006</v>
      </c>
      <c r="K914">
        <v>750</v>
      </c>
      <c r="L914">
        <v>81.42</v>
      </c>
      <c r="M914" s="183">
        <f t="shared" si="28"/>
        <v>6.7850000000000001</v>
      </c>
      <c r="O914">
        <v>11658</v>
      </c>
      <c r="P914" s="5">
        <v>46261</v>
      </c>
      <c r="Q914">
        <v>228</v>
      </c>
      <c r="R914" t="s">
        <v>54</v>
      </c>
      <c r="S914">
        <v>3.9261948000000002</v>
      </c>
      <c r="T914">
        <v>17.734752400000001</v>
      </c>
      <c r="U914" s="183">
        <f t="shared" si="29"/>
        <v>-13.8085576</v>
      </c>
      <c r="V914" s="6" t="str">
        <f>VLOOKUP(R914,'In-NonTI'!B:C,2,FALSE)</f>
        <v>VIC1</v>
      </c>
      <c r="W914" s="177">
        <f>IF(U914=0,0,U914-(VLOOKUP(R914,'In-NonTI'!$J$4:$K$7,2,FALSE)*M914))</f>
        <v>-16.997507599999999</v>
      </c>
      <c r="X914" s="178">
        <f>IF(U914=0,0,-U914-((1-VLOOKUP(R914,'In-NonTI'!$J$4:$K$7,2,FALSE))*M914))</f>
        <v>10.2125076</v>
      </c>
      <c r="Y914" s="6" t="str">
        <f>VLOOKUP(R914,'In-NonTI'!$B$4:$F$7,5,FALSE)</f>
        <v>V-SA</v>
      </c>
      <c r="Z914" s="6" t="str">
        <f>IF(SUMIFS(U:U,Q:Q,Q914,Y:Y,Y914)&lt;=0,VLOOKUP(R914,'In-NonTI'!$B$4:$H$7,6,FALSE),VLOOKUP(R914,'In-NonTI'!$B$4:$H$7,7,FALSE))</f>
        <v>VIC-SA</v>
      </c>
    </row>
    <row r="915" spans="7:26">
      <c r="G915" s="1">
        <v>46261.791666666664</v>
      </c>
      <c r="H915">
        <v>228</v>
      </c>
      <c r="I915" t="s">
        <v>50</v>
      </c>
      <c r="J915">
        <v>0</v>
      </c>
      <c r="K915">
        <v>53.42</v>
      </c>
      <c r="L915">
        <v>2.95</v>
      </c>
      <c r="M915" s="183">
        <f t="shared" si="28"/>
        <v>0.24583333333333335</v>
      </c>
      <c r="O915">
        <v>11658</v>
      </c>
      <c r="P915" s="5">
        <v>46261</v>
      </c>
      <c r="Q915">
        <v>228</v>
      </c>
      <c r="R915" t="s">
        <v>50</v>
      </c>
      <c r="S915">
        <v>0</v>
      </c>
      <c r="T915">
        <v>0.18711659999999999</v>
      </c>
      <c r="U915" s="183">
        <f t="shared" si="29"/>
        <v>-0.18711659999999999</v>
      </c>
      <c r="V915" s="6" t="str">
        <f>VLOOKUP(R915,'In-NonTI'!B:C,2,FALSE)</f>
        <v>VIC1</v>
      </c>
      <c r="W915" s="177">
        <f>IF(U915=0,0,U915-(VLOOKUP(R915,'In-NonTI'!$J$4:$K$7,2,FALSE)*M915))</f>
        <v>-0.40590826666666668</v>
      </c>
      <c r="X915" s="178">
        <f>IF(U915=0,0,-U915-((1-VLOOKUP(R915,'In-NonTI'!$J$4:$K$7,2,FALSE))*M915))</f>
        <v>0.16007493333333334</v>
      </c>
      <c r="Y915" s="6" t="str">
        <f>VLOOKUP(R915,'In-NonTI'!$B$4:$F$7,5,FALSE)</f>
        <v>V-SA</v>
      </c>
      <c r="Z915" s="6" t="str">
        <f>IF(SUMIFS(U:U,Q:Q,Q915,Y:Y,Y915)&lt;=0,VLOOKUP(R915,'In-NonTI'!$B$4:$H$7,6,FALSE),VLOOKUP(R915,'In-NonTI'!$B$4:$H$7,7,FALSE))</f>
        <v>VIC-SA</v>
      </c>
    </row>
    <row r="916" spans="7:26">
      <c r="G916" s="1">
        <v>46261.795138888891</v>
      </c>
      <c r="H916">
        <v>229</v>
      </c>
      <c r="I916" t="s">
        <v>57</v>
      </c>
      <c r="J916">
        <v>-90.12</v>
      </c>
      <c r="K916">
        <v>136.1</v>
      </c>
      <c r="L916">
        <v>30.59</v>
      </c>
      <c r="M916" s="183">
        <f t="shared" si="28"/>
        <v>2.5491666666666668</v>
      </c>
      <c r="O916">
        <v>11658</v>
      </c>
      <c r="P916" s="5">
        <v>46261</v>
      </c>
      <c r="Q916">
        <v>229</v>
      </c>
      <c r="R916" t="s">
        <v>57</v>
      </c>
      <c r="S916">
        <v>7.2629121999999997</v>
      </c>
      <c r="T916">
        <v>0</v>
      </c>
      <c r="U916" s="183">
        <f t="shared" si="29"/>
        <v>7.2629121999999997</v>
      </c>
      <c r="V916" s="6" t="str">
        <f>VLOOKUP(R916,'In-NonTI'!B:C,2,FALSE)</f>
        <v>NSW1</v>
      </c>
      <c r="W916" s="177">
        <f>IF(U916=0,0,U916-(VLOOKUP(R916,'In-NonTI'!$J$4:$K$7,2,FALSE)*M916))</f>
        <v>6.1157871999999998</v>
      </c>
      <c r="X916" s="178">
        <f>IF(U916=0,0,-U916-((1-VLOOKUP(R916,'In-NonTI'!$J$4:$K$7,2,FALSE))*M916))</f>
        <v>-8.6649538666666661</v>
      </c>
      <c r="Y916" s="6" t="str">
        <f>VLOOKUP(R916,'In-NonTI'!$B$4:$F$7,5,FALSE)</f>
        <v>NSW1-SA1</v>
      </c>
      <c r="Z916" s="6" t="str">
        <f>IF(SUMIFS(U:U,Q:Q,Q916,Y:Y,Y916)&lt;=0,VLOOKUP(R916,'In-NonTI'!$B$4:$H$7,6,FALSE),VLOOKUP(R916,'In-NonTI'!$B$4:$H$7,7,FALSE))</f>
        <v>SA-NSW</v>
      </c>
    </row>
    <row r="917" spans="7:26">
      <c r="G917" s="1">
        <v>46261.795138888891</v>
      </c>
      <c r="H917">
        <v>229</v>
      </c>
      <c r="I917" t="s">
        <v>60</v>
      </c>
      <c r="J917">
        <v>-74.31</v>
      </c>
      <c r="K917">
        <v>-195.04</v>
      </c>
      <c r="L917">
        <v>13.04</v>
      </c>
      <c r="M917" s="183">
        <f t="shared" si="28"/>
        <v>1.0866666666666667</v>
      </c>
      <c r="O917">
        <v>11658</v>
      </c>
      <c r="P917" s="5">
        <v>46261</v>
      </c>
      <c r="Q917">
        <v>229</v>
      </c>
      <c r="R917" t="s">
        <v>60</v>
      </c>
      <c r="S917">
        <v>22.753246699999998</v>
      </c>
      <c r="T917">
        <v>7.3988632000000001</v>
      </c>
      <c r="U917" s="183">
        <f t="shared" si="29"/>
        <v>15.354383499999997</v>
      </c>
      <c r="V917" s="6" t="str">
        <f>VLOOKUP(R917,'In-NonTI'!B:C,2,FALSE)</f>
        <v>VIC1</v>
      </c>
      <c r="W917" s="177">
        <f>IF(U917=0,0,U917-(VLOOKUP(R917,'In-NonTI'!$J$4:$K$7,2,FALSE)*M917))</f>
        <v>14.702383499999998</v>
      </c>
      <c r="X917" s="178">
        <f>IF(U917=0,0,-U917-((1-VLOOKUP(R917,'In-NonTI'!$J$4:$K$7,2,FALSE))*M917))</f>
        <v>-15.789050166666664</v>
      </c>
      <c r="Y917" s="6" t="str">
        <f>VLOOKUP(R917,'In-NonTI'!$B$4:$F$7,5,FALSE)</f>
        <v>VIC1-NSW1</v>
      </c>
      <c r="Z917" s="6" t="str">
        <f>IF(SUMIFS(U:U,Q:Q,Q917,Y:Y,Y917)&lt;=0,VLOOKUP(R917,'In-NonTI'!$B$4:$H$7,6,FALSE),VLOOKUP(R917,'In-NonTI'!$B$4:$H$7,7,FALSE))</f>
        <v>NSW-VIC</v>
      </c>
    </row>
    <row r="918" spans="7:26">
      <c r="G918" s="1">
        <v>46261.795138888891</v>
      </c>
      <c r="H918">
        <v>229</v>
      </c>
      <c r="I918" t="s">
        <v>54</v>
      </c>
      <c r="J918">
        <v>17.86</v>
      </c>
      <c r="K918">
        <v>742.87</v>
      </c>
      <c r="L918">
        <v>80.77</v>
      </c>
      <c r="M918" s="183">
        <f t="shared" si="28"/>
        <v>6.730833333333333</v>
      </c>
      <c r="O918">
        <v>11658</v>
      </c>
      <c r="P918" s="5">
        <v>46261</v>
      </c>
      <c r="Q918">
        <v>229</v>
      </c>
      <c r="R918" t="s">
        <v>54</v>
      </c>
      <c r="S918">
        <v>4.7927622000000003</v>
      </c>
      <c r="T918">
        <v>11.042976599999999</v>
      </c>
      <c r="U918" s="183">
        <f t="shared" si="29"/>
        <v>-6.2502143999999991</v>
      </c>
      <c r="V918" s="6" t="str">
        <f>VLOOKUP(R918,'In-NonTI'!B:C,2,FALSE)</f>
        <v>VIC1</v>
      </c>
      <c r="W918" s="177">
        <f>IF(U918=0,0,U918-(VLOOKUP(R918,'In-NonTI'!$J$4:$K$7,2,FALSE)*M918))</f>
        <v>-9.4137060666666663</v>
      </c>
      <c r="X918" s="178">
        <f>IF(U918=0,0,-U918-((1-VLOOKUP(R918,'In-NonTI'!$J$4:$K$7,2,FALSE))*M918))</f>
        <v>2.6828727333333324</v>
      </c>
      <c r="Y918" s="6" t="str">
        <f>VLOOKUP(R918,'In-NonTI'!$B$4:$F$7,5,FALSE)</f>
        <v>V-SA</v>
      </c>
      <c r="Z918" s="6" t="str">
        <f>IF(SUMIFS(U:U,Q:Q,Q918,Y:Y,Y918)&lt;=0,VLOOKUP(R918,'In-NonTI'!$B$4:$H$7,6,FALSE),VLOOKUP(R918,'In-NonTI'!$B$4:$H$7,7,FALSE))</f>
        <v>VIC-SA</v>
      </c>
    </row>
    <row r="919" spans="7:26">
      <c r="G919" s="1">
        <v>46261.795138888891</v>
      </c>
      <c r="H919">
        <v>229</v>
      </c>
      <c r="I919" t="s">
        <v>50</v>
      </c>
      <c r="J919">
        <v>0</v>
      </c>
      <c r="K919">
        <v>62.36</v>
      </c>
      <c r="L919">
        <v>4.28</v>
      </c>
      <c r="M919" s="183">
        <f t="shared" si="28"/>
        <v>0.35666666666666669</v>
      </c>
      <c r="O919">
        <v>11658</v>
      </c>
      <c r="P919" s="5">
        <v>46261</v>
      </c>
      <c r="Q919">
        <v>229</v>
      </c>
      <c r="R919" t="s">
        <v>50</v>
      </c>
      <c r="S919">
        <v>0</v>
      </c>
      <c r="T919">
        <v>0.18547730000000001</v>
      </c>
      <c r="U919" s="183">
        <f t="shared" si="29"/>
        <v>-0.18547730000000001</v>
      </c>
      <c r="V919" s="6" t="str">
        <f>VLOOKUP(R919,'In-NonTI'!B:C,2,FALSE)</f>
        <v>VIC1</v>
      </c>
      <c r="W919" s="177">
        <f>IF(U919=0,0,U919-(VLOOKUP(R919,'In-NonTI'!$J$4:$K$7,2,FALSE)*M919))</f>
        <v>-0.5029106333333333</v>
      </c>
      <c r="X919" s="178">
        <f>IF(U919=0,0,-U919-((1-VLOOKUP(R919,'In-NonTI'!$J$4:$K$7,2,FALSE))*M919))</f>
        <v>0.14624396666666667</v>
      </c>
      <c r="Y919" s="6" t="str">
        <f>VLOOKUP(R919,'In-NonTI'!$B$4:$F$7,5,FALSE)</f>
        <v>V-SA</v>
      </c>
      <c r="Z919" s="6" t="str">
        <f>IF(SUMIFS(U:U,Q:Q,Q919,Y:Y,Y919)&lt;=0,VLOOKUP(R919,'In-NonTI'!$B$4:$H$7,6,FALSE),VLOOKUP(R919,'In-NonTI'!$B$4:$H$7,7,FALSE))</f>
        <v>VIC-SA</v>
      </c>
    </row>
    <row r="920" spans="7:26">
      <c r="G920" s="1">
        <v>46261.798611111109</v>
      </c>
      <c r="H920">
        <v>230</v>
      </c>
      <c r="I920" t="s">
        <v>57</v>
      </c>
      <c r="J920">
        <v>-82.36</v>
      </c>
      <c r="K920">
        <v>131.44999999999999</v>
      </c>
      <c r="L920">
        <v>29.48</v>
      </c>
      <c r="M920" s="183">
        <f t="shared" si="28"/>
        <v>2.4566666666666666</v>
      </c>
      <c r="O920">
        <v>11658</v>
      </c>
      <c r="P920" s="5">
        <v>46261</v>
      </c>
      <c r="Q920">
        <v>230</v>
      </c>
      <c r="R920" t="s">
        <v>57</v>
      </c>
      <c r="S920">
        <v>5.9923071999999999</v>
      </c>
      <c r="T920">
        <v>0</v>
      </c>
      <c r="U920" s="183">
        <f t="shared" si="29"/>
        <v>5.9923071999999999</v>
      </c>
      <c r="V920" s="6" t="str">
        <f>VLOOKUP(R920,'In-NonTI'!B:C,2,FALSE)</f>
        <v>NSW1</v>
      </c>
      <c r="W920" s="177">
        <f>IF(U920=0,0,U920-(VLOOKUP(R920,'In-NonTI'!$J$4:$K$7,2,FALSE)*M920))</f>
        <v>4.8868071999999998</v>
      </c>
      <c r="X920" s="178">
        <f>IF(U920=0,0,-U920-((1-VLOOKUP(R920,'In-NonTI'!$J$4:$K$7,2,FALSE))*M920))</f>
        <v>-7.3434738666666668</v>
      </c>
      <c r="Y920" s="6" t="str">
        <f>VLOOKUP(R920,'In-NonTI'!$B$4:$F$7,5,FALSE)</f>
        <v>NSW1-SA1</v>
      </c>
      <c r="Z920" s="6" t="str">
        <f>IF(SUMIFS(U:U,Q:Q,Q920,Y:Y,Y920)&lt;=0,VLOOKUP(R920,'In-NonTI'!$B$4:$H$7,6,FALSE),VLOOKUP(R920,'In-NonTI'!$B$4:$H$7,7,FALSE))</f>
        <v>SA-NSW</v>
      </c>
    </row>
    <row r="921" spans="7:26">
      <c r="G921" s="1">
        <v>46261.798611111109</v>
      </c>
      <c r="H921">
        <v>230</v>
      </c>
      <c r="I921" t="s">
        <v>60</v>
      </c>
      <c r="J921">
        <v>-26.06</v>
      </c>
      <c r="K921">
        <v>-206.77</v>
      </c>
      <c r="L921">
        <v>14.06</v>
      </c>
      <c r="M921" s="183">
        <f t="shared" si="28"/>
        <v>1.1716666666666666</v>
      </c>
      <c r="O921">
        <v>11658</v>
      </c>
      <c r="P921" s="5">
        <v>46261</v>
      </c>
      <c r="Q921">
        <v>230</v>
      </c>
      <c r="R921" t="s">
        <v>60</v>
      </c>
      <c r="S921">
        <v>26.715329799999999</v>
      </c>
      <c r="T921">
        <v>7.2579408000000001</v>
      </c>
      <c r="U921" s="183">
        <f t="shared" si="29"/>
        <v>19.457388999999999</v>
      </c>
      <c r="V921" s="6" t="str">
        <f>VLOOKUP(R921,'In-NonTI'!B:C,2,FALSE)</f>
        <v>VIC1</v>
      </c>
      <c r="W921" s="177">
        <f>IF(U921=0,0,U921-(VLOOKUP(R921,'In-NonTI'!$J$4:$K$7,2,FALSE)*M921))</f>
        <v>18.754389</v>
      </c>
      <c r="X921" s="178">
        <f>IF(U921=0,0,-U921-((1-VLOOKUP(R921,'In-NonTI'!$J$4:$K$7,2,FALSE))*M921))</f>
        <v>-19.926055666666667</v>
      </c>
      <c r="Y921" s="6" t="str">
        <f>VLOOKUP(R921,'In-NonTI'!$B$4:$F$7,5,FALSE)</f>
        <v>VIC1-NSW1</v>
      </c>
      <c r="Z921" s="6" t="str">
        <f>IF(SUMIFS(U:U,Q:Q,Q921,Y:Y,Y921)&lt;=0,VLOOKUP(R921,'In-NonTI'!$B$4:$H$7,6,FALSE),VLOOKUP(R921,'In-NonTI'!$B$4:$H$7,7,FALSE))</f>
        <v>NSW-VIC</v>
      </c>
    </row>
    <row r="922" spans="7:26">
      <c r="G922" s="1">
        <v>46261.798611111109</v>
      </c>
      <c r="H922">
        <v>230</v>
      </c>
      <c r="I922" t="s">
        <v>54</v>
      </c>
      <c r="J922">
        <v>72.56</v>
      </c>
      <c r="K922">
        <v>723.94</v>
      </c>
      <c r="L922">
        <v>76.84</v>
      </c>
      <c r="M922" s="183">
        <f t="shared" si="28"/>
        <v>6.4033333333333333</v>
      </c>
      <c r="O922">
        <v>11658</v>
      </c>
      <c r="P922" s="5">
        <v>46261</v>
      </c>
      <c r="Q922">
        <v>230</v>
      </c>
      <c r="R922" t="s">
        <v>54</v>
      </c>
      <c r="S922">
        <v>6.2818925999999999</v>
      </c>
      <c r="T922">
        <v>11.9777288</v>
      </c>
      <c r="U922" s="183">
        <f t="shared" si="29"/>
        <v>-5.6958361999999996</v>
      </c>
      <c r="V922" s="6" t="str">
        <f>VLOOKUP(R922,'In-NonTI'!B:C,2,FALSE)</f>
        <v>VIC1</v>
      </c>
      <c r="W922" s="177">
        <f>IF(U922=0,0,U922-(VLOOKUP(R922,'In-NonTI'!$J$4:$K$7,2,FALSE)*M922))</f>
        <v>-8.7054028666666667</v>
      </c>
      <c r="X922" s="178">
        <f>IF(U922=0,0,-U922-((1-VLOOKUP(R922,'In-NonTI'!$J$4:$K$7,2,FALSE))*M922))</f>
        <v>2.3020695333333325</v>
      </c>
      <c r="Y922" s="6" t="str">
        <f>VLOOKUP(R922,'In-NonTI'!$B$4:$F$7,5,FALSE)</f>
        <v>V-SA</v>
      </c>
      <c r="Z922" s="6" t="str">
        <f>IF(SUMIFS(U:U,Q:Q,Q922,Y:Y,Y922)&lt;=0,VLOOKUP(R922,'In-NonTI'!$B$4:$H$7,6,FALSE),VLOOKUP(R922,'In-NonTI'!$B$4:$H$7,7,FALSE))</f>
        <v>VIC-SA</v>
      </c>
    </row>
    <row r="923" spans="7:26">
      <c r="G923" s="1">
        <v>46261.798611111109</v>
      </c>
      <c r="H923">
        <v>230</v>
      </c>
      <c r="I923" t="s">
        <v>50</v>
      </c>
      <c r="J923">
        <v>0</v>
      </c>
      <c r="K923">
        <v>56.67</v>
      </c>
      <c r="L923">
        <v>3.42</v>
      </c>
      <c r="M923" s="183">
        <f t="shared" si="28"/>
        <v>0.28499999999999998</v>
      </c>
      <c r="O923">
        <v>11658</v>
      </c>
      <c r="P923" s="5">
        <v>46261</v>
      </c>
      <c r="Q923">
        <v>230</v>
      </c>
      <c r="R923" t="s">
        <v>50</v>
      </c>
      <c r="S923">
        <v>0</v>
      </c>
      <c r="T923">
        <v>0.20203779999999999</v>
      </c>
      <c r="U923" s="183">
        <f t="shared" si="29"/>
        <v>-0.20203779999999999</v>
      </c>
      <c r="V923" s="6" t="str">
        <f>VLOOKUP(R923,'In-NonTI'!B:C,2,FALSE)</f>
        <v>VIC1</v>
      </c>
      <c r="W923" s="177">
        <f>IF(U923=0,0,U923-(VLOOKUP(R923,'In-NonTI'!$J$4:$K$7,2,FALSE)*M923))</f>
        <v>-0.45568779999999998</v>
      </c>
      <c r="X923" s="178">
        <f>IF(U923=0,0,-U923-((1-VLOOKUP(R923,'In-NonTI'!$J$4:$K$7,2,FALSE))*M923))</f>
        <v>0.1706878</v>
      </c>
      <c r="Y923" s="6" t="str">
        <f>VLOOKUP(R923,'In-NonTI'!$B$4:$F$7,5,FALSE)</f>
        <v>V-SA</v>
      </c>
      <c r="Z923" s="6" t="str">
        <f>IF(SUMIFS(U:U,Q:Q,Q923,Y:Y,Y923)&lt;=0,VLOOKUP(R923,'In-NonTI'!$B$4:$H$7,6,FALSE),VLOOKUP(R923,'In-NonTI'!$B$4:$H$7,7,FALSE))</f>
        <v>VIC-SA</v>
      </c>
    </row>
    <row r="924" spans="7:26">
      <c r="G924" s="1">
        <v>46261.802083333336</v>
      </c>
      <c r="H924">
        <v>231</v>
      </c>
      <c r="I924" t="s">
        <v>57</v>
      </c>
      <c r="J924">
        <v>-52.02</v>
      </c>
      <c r="K924">
        <v>121.08</v>
      </c>
      <c r="L924">
        <v>26.78</v>
      </c>
      <c r="M924" s="183">
        <f t="shared" si="28"/>
        <v>2.2316666666666669</v>
      </c>
      <c r="O924">
        <v>11658</v>
      </c>
      <c r="P924" s="5">
        <v>46261</v>
      </c>
      <c r="Q924">
        <v>231</v>
      </c>
      <c r="R924" t="s">
        <v>57</v>
      </c>
      <c r="S924">
        <v>5.2516069999999999</v>
      </c>
      <c r="T924">
        <v>0</v>
      </c>
      <c r="U924" s="183">
        <f t="shared" si="29"/>
        <v>5.2516069999999999</v>
      </c>
      <c r="V924" s="6" t="str">
        <f>VLOOKUP(R924,'In-NonTI'!B:C,2,FALSE)</f>
        <v>NSW1</v>
      </c>
      <c r="W924" s="177">
        <f>IF(U924=0,0,U924-(VLOOKUP(R924,'In-NonTI'!$J$4:$K$7,2,FALSE)*M924))</f>
        <v>4.247357</v>
      </c>
      <c r="X924" s="178">
        <f>IF(U924=0,0,-U924-((1-VLOOKUP(R924,'In-NonTI'!$J$4:$K$7,2,FALSE))*M924))</f>
        <v>-6.4790236666666665</v>
      </c>
      <c r="Y924" s="6" t="str">
        <f>VLOOKUP(R924,'In-NonTI'!$B$4:$F$7,5,FALSE)</f>
        <v>NSW1-SA1</v>
      </c>
      <c r="Z924" s="6" t="str">
        <f>IF(SUMIFS(U:U,Q:Q,Q924,Y:Y,Y924)&lt;=0,VLOOKUP(R924,'In-NonTI'!$B$4:$H$7,6,FALSE),VLOOKUP(R924,'In-NonTI'!$B$4:$H$7,7,FALSE))</f>
        <v>SA-NSW</v>
      </c>
    </row>
    <row r="925" spans="7:26">
      <c r="G925" s="1">
        <v>46261.802083333336</v>
      </c>
      <c r="H925">
        <v>231</v>
      </c>
      <c r="I925" t="s">
        <v>60</v>
      </c>
      <c r="J925">
        <v>-11.34</v>
      </c>
      <c r="K925">
        <v>-196</v>
      </c>
      <c r="L925">
        <v>13.08</v>
      </c>
      <c r="M925" s="183">
        <f t="shared" si="28"/>
        <v>1.0900000000000001</v>
      </c>
      <c r="O925">
        <v>11658</v>
      </c>
      <c r="P925" s="5">
        <v>46261</v>
      </c>
      <c r="Q925">
        <v>231</v>
      </c>
      <c r="R925" t="s">
        <v>60</v>
      </c>
      <c r="S925">
        <v>18.7720886</v>
      </c>
      <c r="T925">
        <v>10.3220888</v>
      </c>
      <c r="U925" s="183">
        <f t="shared" si="29"/>
        <v>8.4499998000000005</v>
      </c>
      <c r="V925" s="6" t="str">
        <f>VLOOKUP(R925,'In-NonTI'!B:C,2,FALSE)</f>
        <v>VIC1</v>
      </c>
      <c r="W925" s="177">
        <f>IF(U925=0,0,U925-(VLOOKUP(R925,'In-NonTI'!$J$4:$K$7,2,FALSE)*M925))</f>
        <v>7.7959998000000006</v>
      </c>
      <c r="X925" s="178">
        <f>IF(U925=0,0,-U925-((1-VLOOKUP(R925,'In-NonTI'!$J$4:$K$7,2,FALSE))*M925))</f>
        <v>-8.8859998000000004</v>
      </c>
      <c r="Y925" s="6" t="str">
        <f>VLOOKUP(R925,'In-NonTI'!$B$4:$F$7,5,FALSE)</f>
        <v>VIC1-NSW1</v>
      </c>
      <c r="Z925" s="6" t="str">
        <f>IF(SUMIFS(U:U,Q:Q,Q925,Y:Y,Y925)&lt;=0,VLOOKUP(R925,'In-NonTI'!$B$4:$H$7,6,FALSE),VLOOKUP(R925,'In-NonTI'!$B$4:$H$7,7,FALSE))</f>
        <v>NSW-VIC</v>
      </c>
    </row>
    <row r="926" spans="7:26">
      <c r="G926" s="1">
        <v>46261.802083333336</v>
      </c>
      <c r="H926">
        <v>231</v>
      </c>
      <c r="I926" t="s">
        <v>54</v>
      </c>
      <c r="J926">
        <v>138.41</v>
      </c>
      <c r="K926">
        <v>685.07</v>
      </c>
      <c r="L926">
        <v>69.58</v>
      </c>
      <c r="M926" s="183">
        <f t="shared" si="28"/>
        <v>5.7983333333333329</v>
      </c>
      <c r="O926">
        <v>11658</v>
      </c>
      <c r="P926" s="5">
        <v>46261</v>
      </c>
      <c r="Q926">
        <v>231</v>
      </c>
      <c r="R926" t="s">
        <v>54</v>
      </c>
      <c r="S926">
        <v>6.8279940999999997</v>
      </c>
      <c r="T926">
        <v>9.9892804999999996</v>
      </c>
      <c r="U926" s="183">
        <f t="shared" si="29"/>
        <v>-3.1612863999999998</v>
      </c>
      <c r="V926" s="6" t="str">
        <f>VLOOKUP(R926,'In-NonTI'!B:C,2,FALSE)</f>
        <v>VIC1</v>
      </c>
      <c r="W926" s="177">
        <f>IF(U926=0,0,U926-(VLOOKUP(R926,'In-NonTI'!$J$4:$K$7,2,FALSE)*M926))</f>
        <v>-5.8865030666666662</v>
      </c>
      <c r="X926" s="178">
        <f>IF(U926=0,0,-U926-((1-VLOOKUP(R926,'In-NonTI'!$J$4:$K$7,2,FALSE))*M926))</f>
        <v>8.8169733333333333E-2</v>
      </c>
      <c r="Y926" s="6" t="str">
        <f>VLOOKUP(R926,'In-NonTI'!$B$4:$F$7,5,FALSE)</f>
        <v>V-SA</v>
      </c>
      <c r="Z926" s="6" t="str">
        <f>IF(SUMIFS(U:U,Q:Q,Q926,Y:Y,Y926)&lt;=0,VLOOKUP(R926,'In-NonTI'!$B$4:$H$7,6,FALSE),VLOOKUP(R926,'In-NonTI'!$B$4:$H$7,7,FALSE))</f>
        <v>VIC-SA</v>
      </c>
    </row>
    <row r="927" spans="7:26">
      <c r="G927" s="1">
        <v>46261.802083333336</v>
      </c>
      <c r="H927">
        <v>231</v>
      </c>
      <c r="I927" t="s">
        <v>50</v>
      </c>
      <c r="J927">
        <v>0</v>
      </c>
      <c r="K927">
        <v>72</v>
      </c>
      <c r="L927">
        <v>5.97</v>
      </c>
      <c r="M927" s="183">
        <f t="shared" si="28"/>
        <v>0.4975</v>
      </c>
      <c r="O927">
        <v>11658</v>
      </c>
      <c r="P927" s="5">
        <v>46261</v>
      </c>
      <c r="Q927">
        <v>231</v>
      </c>
      <c r="R927" t="s">
        <v>50</v>
      </c>
      <c r="S927">
        <v>0</v>
      </c>
      <c r="T927">
        <v>0.19776179999999999</v>
      </c>
      <c r="U927" s="183">
        <f t="shared" si="29"/>
        <v>-0.19776179999999999</v>
      </c>
      <c r="V927" s="6" t="str">
        <f>VLOOKUP(R927,'In-NonTI'!B:C,2,FALSE)</f>
        <v>VIC1</v>
      </c>
      <c r="W927" s="177">
        <f>IF(U927=0,0,U927-(VLOOKUP(R927,'In-NonTI'!$J$4:$K$7,2,FALSE)*M927))</f>
        <v>-0.64053680000000002</v>
      </c>
      <c r="X927" s="178">
        <f>IF(U927=0,0,-U927-((1-VLOOKUP(R927,'In-NonTI'!$J$4:$K$7,2,FALSE))*M927))</f>
        <v>0.14303679999999999</v>
      </c>
      <c r="Y927" s="6" t="str">
        <f>VLOOKUP(R927,'In-NonTI'!$B$4:$F$7,5,FALSE)</f>
        <v>V-SA</v>
      </c>
      <c r="Z927" s="6" t="str">
        <f>IF(SUMIFS(U:U,Q:Q,Q927,Y:Y,Y927)&lt;=0,VLOOKUP(R927,'In-NonTI'!$B$4:$H$7,6,FALSE),VLOOKUP(R927,'In-NonTI'!$B$4:$H$7,7,FALSE))</f>
        <v>VIC-SA</v>
      </c>
    </row>
    <row r="928" spans="7:26">
      <c r="G928" s="1">
        <v>46261.805555555555</v>
      </c>
      <c r="H928">
        <v>232</v>
      </c>
      <c r="I928" t="s">
        <v>57</v>
      </c>
      <c r="J928">
        <v>-61.77</v>
      </c>
      <c r="K928">
        <v>137.22999999999999</v>
      </c>
      <c r="L928">
        <v>30.62</v>
      </c>
      <c r="M928" s="183">
        <f t="shared" si="28"/>
        <v>2.5516666666666667</v>
      </c>
      <c r="O928">
        <v>11658</v>
      </c>
      <c r="P928" s="5">
        <v>46261</v>
      </c>
      <c r="Q928">
        <v>232</v>
      </c>
      <c r="R928" t="s">
        <v>57</v>
      </c>
      <c r="S928">
        <v>6.0659926000000004</v>
      </c>
      <c r="T928">
        <v>0</v>
      </c>
      <c r="U928" s="183">
        <f t="shared" si="29"/>
        <v>6.0659926000000004</v>
      </c>
      <c r="V928" s="6" t="str">
        <f>VLOOKUP(R928,'In-NonTI'!B:C,2,FALSE)</f>
        <v>NSW1</v>
      </c>
      <c r="W928" s="177">
        <f>IF(U928=0,0,U928-(VLOOKUP(R928,'In-NonTI'!$J$4:$K$7,2,FALSE)*M928))</f>
        <v>4.9177426000000004</v>
      </c>
      <c r="X928" s="178">
        <f>IF(U928=0,0,-U928-((1-VLOOKUP(R928,'In-NonTI'!$J$4:$K$7,2,FALSE))*M928))</f>
        <v>-7.4694092666666672</v>
      </c>
      <c r="Y928" s="6" t="str">
        <f>VLOOKUP(R928,'In-NonTI'!$B$4:$F$7,5,FALSE)</f>
        <v>NSW1-SA1</v>
      </c>
      <c r="Z928" s="6" t="str">
        <f>IF(SUMIFS(U:U,Q:Q,Q928,Y:Y,Y928)&lt;=0,VLOOKUP(R928,'In-NonTI'!$B$4:$H$7,6,FALSE),VLOOKUP(R928,'In-NonTI'!$B$4:$H$7,7,FALSE))</f>
        <v>SA-NSW</v>
      </c>
    </row>
    <row r="929" spans="7:26">
      <c r="G929" s="1">
        <v>46261.805555555555</v>
      </c>
      <c r="H929">
        <v>232</v>
      </c>
      <c r="I929" t="s">
        <v>60</v>
      </c>
      <c r="J929">
        <v>41.74</v>
      </c>
      <c r="K929">
        <v>-189.69</v>
      </c>
      <c r="L929">
        <v>12.46</v>
      </c>
      <c r="M929" s="183">
        <f t="shared" si="28"/>
        <v>1.0383333333333333</v>
      </c>
      <c r="O929">
        <v>11658</v>
      </c>
      <c r="P929" s="5">
        <v>46261</v>
      </c>
      <c r="Q929">
        <v>232</v>
      </c>
      <c r="R929" t="s">
        <v>60</v>
      </c>
      <c r="S929">
        <v>16.794961799999999</v>
      </c>
      <c r="T929">
        <v>10.664266400000001</v>
      </c>
      <c r="U929" s="183">
        <f t="shared" si="29"/>
        <v>6.1306953999999987</v>
      </c>
      <c r="V929" s="6" t="str">
        <f>VLOOKUP(R929,'In-NonTI'!B:C,2,FALSE)</f>
        <v>VIC1</v>
      </c>
      <c r="W929" s="177">
        <f>IF(U929=0,0,U929-(VLOOKUP(R929,'In-NonTI'!$J$4:$K$7,2,FALSE)*M929))</f>
        <v>5.5076953999999985</v>
      </c>
      <c r="X929" s="178">
        <f>IF(U929=0,0,-U929-((1-VLOOKUP(R929,'In-NonTI'!$J$4:$K$7,2,FALSE))*M929))</f>
        <v>-6.5460287333333316</v>
      </c>
      <c r="Y929" s="6" t="str">
        <f>VLOOKUP(R929,'In-NonTI'!$B$4:$F$7,5,FALSE)</f>
        <v>VIC1-NSW1</v>
      </c>
      <c r="Z929" s="6" t="str">
        <f>IF(SUMIFS(U:U,Q:Q,Q929,Y:Y,Y929)&lt;=0,VLOOKUP(R929,'In-NonTI'!$B$4:$H$7,6,FALSE),VLOOKUP(R929,'In-NonTI'!$B$4:$H$7,7,FALSE))</f>
        <v>NSW-VIC</v>
      </c>
    </row>
    <row r="930" spans="7:26">
      <c r="G930" s="1">
        <v>46261.805555555555</v>
      </c>
      <c r="H930">
        <v>232</v>
      </c>
      <c r="I930" t="s">
        <v>54</v>
      </c>
      <c r="J930">
        <v>136.18</v>
      </c>
      <c r="K930">
        <v>750</v>
      </c>
      <c r="L930">
        <v>82.86</v>
      </c>
      <c r="M930" s="183">
        <f t="shared" si="28"/>
        <v>6.9050000000000002</v>
      </c>
      <c r="O930">
        <v>11658</v>
      </c>
      <c r="P930" s="5">
        <v>46261</v>
      </c>
      <c r="Q930">
        <v>232</v>
      </c>
      <c r="R930" t="s">
        <v>54</v>
      </c>
      <c r="S930">
        <v>6.6356774999999999</v>
      </c>
      <c r="T930">
        <v>7.1863684000000001</v>
      </c>
      <c r="U930" s="183">
        <f t="shared" si="29"/>
        <v>-0.55069090000000021</v>
      </c>
      <c r="V930" s="6" t="str">
        <f>VLOOKUP(R930,'In-NonTI'!B:C,2,FALSE)</f>
        <v>VIC1</v>
      </c>
      <c r="W930" s="177">
        <f>IF(U930=0,0,U930-(VLOOKUP(R930,'In-NonTI'!$J$4:$K$7,2,FALSE)*M930))</f>
        <v>-3.7960408999999999</v>
      </c>
      <c r="X930" s="178">
        <f>IF(U930=0,0,-U930-((1-VLOOKUP(R930,'In-NonTI'!$J$4:$K$7,2,FALSE))*M930))</f>
        <v>-3.1089591000000003</v>
      </c>
      <c r="Y930" s="6" t="str">
        <f>VLOOKUP(R930,'In-NonTI'!$B$4:$F$7,5,FALSE)</f>
        <v>V-SA</v>
      </c>
      <c r="Z930" s="6" t="str">
        <f>IF(SUMIFS(U:U,Q:Q,Q930,Y:Y,Y930)&lt;=0,VLOOKUP(R930,'In-NonTI'!$B$4:$H$7,6,FALSE),VLOOKUP(R930,'In-NonTI'!$B$4:$H$7,7,FALSE))</f>
        <v>VIC-SA</v>
      </c>
    </row>
    <row r="931" spans="7:26">
      <c r="G931" s="1">
        <v>46261.805555555555</v>
      </c>
      <c r="H931">
        <v>232</v>
      </c>
      <c r="I931" t="s">
        <v>50</v>
      </c>
      <c r="J931">
        <v>0</v>
      </c>
      <c r="K931">
        <v>-35.770000000000003</v>
      </c>
      <c r="L931">
        <v>2.82</v>
      </c>
      <c r="M931" s="183">
        <f t="shared" si="28"/>
        <v>0.23499999999999999</v>
      </c>
      <c r="O931">
        <v>11658</v>
      </c>
      <c r="P931" s="5">
        <v>46261</v>
      </c>
      <c r="Q931">
        <v>232</v>
      </c>
      <c r="R931" t="s">
        <v>50</v>
      </c>
      <c r="S931">
        <v>0</v>
      </c>
      <c r="T931">
        <v>0.19991629999999999</v>
      </c>
      <c r="U931" s="183">
        <f t="shared" si="29"/>
        <v>-0.19991629999999999</v>
      </c>
      <c r="V931" s="6" t="str">
        <f>VLOOKUP(R931,'In-NonTI'!B:C,2,FALSE)</f>
        <v>VIC1</v>
      </c>
      <c r="W931" s="177">
        <f>IF(U931=0,0,U931-(VLOOKUP(R931,'In-NonTI'!$J$4:$K$7,2,FALSE)*M931))</f>
        <v>-0.40906629999999999</v>
      </c>
      <c r="X931" s="178">
        <f>IF(U931=0,0,-U931-((1-VLOOKUP(R931,'In-NonTI'!$J$4:$K$7,2,FALSE))*M931))</f>
        <v>0.17406630000000001</v>
      </c>
      <c r="Y931" s="6" t="str">
        <f>VLOOKUP(R931,'In-NonTI'!$B$4:$F$7,5,FALSE)</f>
        <v>V-SA</v>
      </c>
      <c r="Z931" s="6" t="str">
        <f>IF(SUMIFS(U:U,Q:Q,Q931,Y:Y,Y931)&lt;=0,VLOOKUP(R931,'In-NonTI'!$B$4:$H$7,6,FALSE),VLOOKUP(R931,'In-NonTI'!$B$4:$H$7,7,FALSE))</f>
        <v>VIC-SA</v>
      </c>
    </row>
    <row r="932" spans="7:26">
      <c r="G932" s="1">
        <v>46261.809027777781</v>
      </c>
      <c r="H932">
        <v>233</v>
      </c>
      <c r="I932" t="s">
        <v>57</v>
      </c>
      <c r="J932">
        <v>-85.1</v>
      </c>
      <c r="K932">
        <v>135.06</v>
      </c>
      <c r="L932">
        <v>30.02</v>
      </c>
      <c r="M932" s="183">
        <f t="shared" si="28"/>
        <v>2.5016666666666665</v>
      </c>
      <c r="O932">
        <v>11658</v>
      </c>
      <c r="P932" s="5">
        <v>46261</v>
      </c>
      <c r="Q932">
        <v>233</v>
      </c>
      <c r="R932" t="s">
        <v>57</v>
      </c>
      <c r="S932">
        <v>6.9849779999999999</v>
      </c>
      <c r="T932">
        <v>0</v>
      </c>
      <c r="U932" s="183">
        <f t="shared" si="29"/>
        <v>6.9849779999999999</v>
      </c>
      <c r="V932" s="6" t="str">
        <f>VLOOKUP(R932,'In-NonTI'!B:C,2,FALSE)</f>
        <v>NSW1</v>
      </c>
      <c r="W932" s="177">
        <f>IF(U932=0,0,U932-(VLOOKUP(R932,'In-NonTI'!$J$4:$K$7,2,FALSE)*M932))</f>
        <v>5.8592279999999999</v>
      </c>
      <c r="X932" s="178">
        <f>IF(U932=0,0,-U932-((1-VLOOKUP(R932,'In-NonTI'!$J$4:$K$7,2,FALSE))*M932))</f>
        <v>-8.3608946666666668</v>
      </c>
      <c r="Y932" s="6" t="str">
        <f>VLOOKUP(R932,'In-NonTI'!$B$4:$F$7,5,FALSE)</f>
        <v>NSW1-SA1</v>
      </c>
      <c r="Z932" s="6" t="str">
        <f>IF(SUMIFS(U:U,Q:Q,Q932,Y:Y,Y932)&lt;=0,VLOOKUP(R932,'In-NonTI'!$B$4:$H$7,6,FALSE),VLOOKUP(R932,'In-NonTI'!$B$4:$H$7,7,FALSE))</f>
        <v>SA-NSW</v>
      </c>
    </row>
    <row r="933" spans="7:26">
      <c r="G933" s="1">
        <v>46261.809027777781</v>
      </c>
      <c r="H933">
        <v>233</v>
      </c>
      <c r="I933" t="s">
        <v>60</v>
      </c>
      <c r="J933">
        <v>73.97</v>
      </c>
      <c r="K933">
        <v>-205.77</v>
      </c>
      <c r="L933">
        <v>13.78</v>
      </c>
      <c r="M933" s="183">
        <f t="shared" si="28"/>
        <v>1.1483333333333332</v>
      </c>
      <c r="O933">
        <v>11658</v>
      </c>
      <c r="P933" s="5">
        <v>46261</v>
      </c>
      <c r="Q933">
        <v>233</v>
      </c>
      <c r="R933" t="s">
        <v>60</v>
      </c>
      <c r="S933">
        <v>15.214234599999999</v>
      </c>
      <c r="T933">
        <v>11.506407299999999</v>
      </c>
      <c r="U933" s="183">
        <f t="shared" si="29"/>
        <v>3.7078272999999999</v>
      </c>
      <c r="V933" s="6" t="str">
        <f>VLOOKUP(R933,'In-NonTI'!B:C,2,FALSE)</f>
        <v>VIC1</v>
      </c>
      <c r="W933" s="177">
        <f>IF(U933=0,0,U933-(VLOOKUP(R933,'In-NonTI'!$J$4:$K$7,2,FALSE)*M933))</f>
        <v>3.0188272999999999</v>
      </c>
      <c r="X933" s="178">
        <f>IF(U933=0,0,-U933-((1-VLOOKUP(R933,'In-NonTI'!$J$4:$K$7,2,FALSE))*M933))</f>
        <v>-4.1671606333333333</v>
      </c>
      <c r="Y933" s="6" t="str">
        <f>VLOOKUP(R933,'In-NonTI'!$B$4:$F$7,5,FALSE)</f>
        <v>VIC1-NSW1</v>
      </c>
      <c r="Z933" s="6" t="str">
        <f>IF(SUMIFS(U:U,Q:Q,Q933,Y:Y,Y933)&lt;=0,VLOOKUP(R933,'In-NonTI'!$B$4:$H$7,6,FALSE),VLOOKUP(R933,'In-NonTI'!$B$4:$H$7,7,FALSE))</f>
        <v>NSW-VIC</v>
      </c>
    </row>
    <row r="934" spans="7:26">
      <c r="G934" s="1">
        <v>46261.809027777781</v>
      </c>
      <c r="H934">
        <v>233</v>
      </c>
      <c r="I934" t="s">
        <v>54</v>
      </c>
      <c r="J934">
        <v>83.72</v>
      </c>
      <c r="K934">
        <v>740.33</v>
      </c>
      <c r="L934">
        <v>81.010000000000005</v>
      </c>
      <c r="M934" s="183">
        <f t="shared" si="28"/>
        <v>6.7508333333333335</v>
      </c>
      <c r="O934">
        <v>11658</v>
      </c>
      <c r="P934" s="5">
        <v>46261</v>
      </c>
      <c r="Q934">
        <v>233</v>
      </c>
      <c r="R934" t="s">
        <v>54</v>
      </c>
      <c r="S934">
        <v>6.7337236000000003</v>
      </c>
      <c r="T934">
        <v>8.2387204999999994</v>
      </c>
      <c r="U934" s="183">
        <f t="shared" si="29"/>
        <v>-1.5049968999999992</v>
      </c>
      <c r="V934" s="6" t="str">
        <f>VLOOKUP(R934,'In-NonTI'!B:C,2,FALSE)</f>
        <v>VIC1</v>
      </c>
      <c r="W934" s="177">
        <f>IF(U934=0,0,U934-(VLOOKUP(R934,'In-NonTI'!$J$4:$K$7,2,FALSE)*M934))</f>
        <v>-4.6778885666666659</v>
      </c>
      <c r="X934" s="178">
        <f>IF(U934=0,0,-U934-((1-VLOOKUP(R934,'In-NonTI'!$J$4:$K$7,2,FALSE))*M934))</f>
        <v>-2.0729447666666676</v>
      </c>
      <c r="Y934" s="6" t="str">
        <f>VLOOKUP(R934,'In-NonTI'!$B$4:$F$7,5,FALSE)</f>
        <v>V-SA</v>
      </c>
      <c r="Z934" s="6" t="str">
        <f>IF(SUMIFS(U:U,Q:Q,Q934,Y:Y,Y934)&lt;=0,VLOOKUP(R934,'In-NonTI'!$B$4:$H$7,6,FALSE),VLOOKUP(R934,'In-NonTI'!$B$4:$H$7,7,FALSE))</f>
        <v>VIC-SA</v>
      </c>
    </row>
    <row r="935" spans="7:26">
      <c r="G935" s="1">
        <v>46261.809027777781</v>
      </c>
      <c r="H935">
        <v>233</v>
      </c>
      <c r="I935" t="s">
        <v>50</v>
      </c>
      <c r="J935">
        <v>0</v>
      </c>
      <c r="K935">
        <v>-3.12</v>
      </c>
      <c r="L935">
        <v>0.12</v>
      </c>
      <c r="M935" s="183">
        <f t="shared" si="28"/>
        <v>0.01</v>
      </c>
      <c r="O935">
        <v>11658</v>
      </c>
      <c r="P935" s="5">
        <v>46261</v>
      </c>
      <c r="Q935">
        <v>233</v>
      </c>
      <c r="R935" t="s">
        <v>50</v>
      </c>
      <c r="S935">
        <v>0</v>
      </c>
      <c r="T935">
        <v>0.20492560000000001</v>
      </c>
      <c r="U935" s="183">
        <f t="shared" si="29"/>
        <v>-0.20492560000000001</v>
      </c>
      <c r="V935" s="6" t="str">
        <f>VLOOKUP(R935,'In-NonTI'!B:C,2,FALSE)</f>
        <v>VIC1</v>
      </c>
      <c r="W935" s="177">
        <f>IF(U935=0,0,U935-(VLOOKUP(R935,'In-NonTI'!$J$4:$K$7,2,FALSE)*M935))</f>
        <v>-0.2138256</v>
      </c>
      <c r="X935" s="178">
        <f>IF(U935=0,0,-U935-((1-VLOOKUP(R935,'In-NonTI'!$J$4:$K$7,2,FALSE))*M935))</f>
        <v>0.20382560000000002</v>
      </c>
      <c r="Y935" s="6" t="str">
        <f>VLOOKUP(R935,'In-NonTI'!$B$4:$F$7,5,FALSE)</f>
        <v>V-SA</v>
      </c>
      <c r="Z935" s="6" t="str">
        <f>IF(SUMIFS(U:U,Q:Q,Q935,Y:Y,Y935)&lt;=0,VLOOKUP(R935,'In-NonTI'!$B$4:$H$7,6,FALSE),VLOOKUP(R935,'In-NonTI'!$B$4:$H$7,7,FALSE))</f>
        <v>VIC-SA</v>
      </c>
    </row>
    <row r="936" spans="7:26">
      <c r="G936" s="1">
        <v>46261.8125</v>
      </c>
      <c r="H936">
        <v>234</v>
      </c>
      <c r="I936" t="s">
        <v>57</v>
      </c>
      <c r="J936">
        <v>-77.569999999999993</v>
      </c>
      <c r="K936">
        <v>134.6</v>
      </c>
      <c r="L936">
        <v>30.15</v>
      </c>
      <c r="M936" s="183">
        <f t="shared" si="28"/>
        <v>2.5124999999999997</v>
      </c>
      <c r="O936">
        <v>11658</v>
      </c>
      <c r="P936" s="5">
        <v>46261</v>
      </c>
      <c r="Q936">
        <v>234</v>
      </c>
      <c r="R936" t="s">
        <v>57</v>
      </c>
      <c r="S936">
        <v>5.4337612000000002</v>
      </c>
      <c r="T936">
        <v>0</v>
      </c>
      <c r="U936" s="183">
        <f t="shared" si="29"/>
        <v>5.4337612000000002</v>
      </c>
      <c r="V936" s="6" t="str">
        <f>VLOOKUP(R936,'In-NonTI'!B:C,2,FALSE)</f>
        <v>NSW1</v>
      </c>
      <c r="W936" s="177">
        <f>IF(U936=0,0,U936-(VLOOKUP(R936,'In-NonTI'!$J$4:$K$7,2,FALSE)*M936))</f>
        <v>4.3031362</v>
      </c>
      <c r="X936" s="178">
        <f>IF(U936=0,0,-U936-((1-VLOOKUP(R936,'In-NonTI'!$J$4:$K$7,2,FALSE))*M936))</f>
        <v>-6.8156362000000001</v>
      </c>
      <c r="Y936" s="6" t="str">
        <f>VLOOKUP(R936,'In-NonTI'!$B$4:$F$7,5,FALSE)</f>
        <v>NSW1-SA1</v>
      </c>
      <c r="Z936" s="6" t="str">
        <f>IF(SUMIFS(U:U,Q:Q,Q936,Y:Y,Y936)&lt;=0,VLOOKUP(R936,'In-NonTI'!$B$4:$H$7,6,FALSE),VLOOKUP(R936,'In-NonTI'!$B$4:$H$7,7,FALSE))</f>
        <v>SA-NSW</v>
      </c>
    </row>
    <row r="937" spans="7:26">
      <c r="G937" s="1">
        <v>46261.8125</v>
      </c>
      <c r="H937">
        <v>234</v>
      </c>
      <c r="I937" t="s">
        <v>60</v>
      </c>
      <c r="J937">
        <v>18.5</v>
      </c>
      <c r="K937">
        <v>-205.9</v>
      </c>
      <c r="L937">
        <v>13.92</v>
      </c>
      <c r="M937" s="183">
        <f t="shared" si="28"/>
        <v>1.1599999999999999</v>
      </c>
      <c r="O937">
        <v>11658</v>
      </c>
      <c r="P937" s="5">
        <v>46261</v>
      </c>
      <c r="Q937">
        <v>234</v>
      </c>
      <c r="R937" t="s">
        <v>60</v>
      </c>
      <c r="S937">
        <v>7.2526561999999997</v>
      </c>
      <c r="T937">
        <v>14.238504499999999</v>
      </c>
      <c r="U937" s="183">
        <f t="shared" si="29"/>
        <v>-6.9858482999999998</v>
      </c>
      <c r="V937" s="6" t="str">
        <f>VLOOKUP(R937,'In-NonTI'!B:C,2,FALSE)</f>
        <v>VIC1</v>
      </c>
      <c r="W937" s="177">
        <f>IF(U937=0,0,U937-(VLOOKUP(R937,'In-NonTI'!$J$4:$K$7,2,FALSE)*M937))</f>
        <v>-7.6818482999999995</v>
      </c>
      <c r="X937" s="178">
        <f>IF(U937=0,0,-U937-((1-VLOOKUP(R937,'In-NonTI'!$J$4:$K$7,2,FALSE))*M937))</f>
        <v>6.5218483000000003</v>
      </c>
      <c r="Y937" s="6" t="str">
        <f>VLOOKUP(R937,'In-NonTI'!$B$4:$F$7,5,FALSE)</f>
        <v>VIC1-NSW1</v>
      </c>
      <c r="Z937" s="6" t="str">
        <f>IF(SUMIFS(U:U,Q:Q,Q937,Y:Y,Y937)&lt;=0,VLOOKUP(R937,'In-NonTI'!$B$4:$H$7,6,FALSE),VLOOKUP(R937,'In-NonTI'!$B$4:$H$7,7,FALSE))</f>
        <v>VIC-NSW</v>
      </c>
    </row>
    <row r="938" spans="7:26">
      <c r="G938" s="1">
        <v>46261.8125</v>
      </c>
      <c r="H938">
        <v>234</v>
      </c>
      <c r="I938" t="s">
        <v>54</v>
      </c>
      <c r="J938">
        <v>91.53</v>
      </c>
      <c r="K938">
        <v>738.3</v>
      </c>
      <c r="L938">
        <v>80</v>
      </c>
      <c r="M938" s="183">
        <f t="shared" si="28"/>
        <v>6.666666666666667</v>
      </c>
      <c r="O938">
        <v>11658</v>
      </c>
      <c r="P938" s="5">
        <v>46261</v>
      </c>
      <c r="Q938">
        <v>234</v>
      </c>
      <c r="R938" t="s">
        <v>54</v>
      </c>
      <c r="S938">
        <v>6.0199594999999997</v>
      </c>
      <c r="T938">
        <v>5.0568001999999996</v>
      </c>
      <c r="U938" s="183">
        <f t="shared" si="29"/>
        <v>0.96315930000000005</v>
      </c>
      <c r="V938" s="6" t="str">
        <f>VLOOKUP(R938,'In-NonTI'!B:C,2,FALSE)</f>
        <v>VIC1</v>
      </c>
      <c r="W938" s="177">
        <f>IF(U938=0,0,U938-(VLOOKUP(R938,'In-NonTI'!$J$4:$K$7,2,FALSE)*M938))</f>
        <v>-2.1701740333333333</v>
      </c>
      <c r="X938" s="178">
        <f>IF(U938=0,0,-U938-((1-VLOOKUP(R938,'In-NonTI'!$J$4:$K$7,2,FALSE))*M938))</f>
        <v>-4.4964926333333342</v>
      </c>
      <c r="Y938" s="6" t="str">
        <f>VLOOKUP(R938,'In-NonTI'!$B$4:$F$7,5,FALSE)</f>
        <v>V-SA</v>
      </c>
      <c r="Z938" s="6" t="str">
        <f>IF(SUMIFS(U:U,Q:Q,Q938,Y:Y,Y938)&lt;=0,VLOOKUP(R938,'In-NonTI'!$B$4:$H$7,6,FALSE),VLOOKUP(R938,'In-NonTI'!$B$4:$H$7,7,FALSE))</f>
        <v>SA-VIC</v>
      </c>
    </row>
    <row r="939" spans="7:26">
      <c r="G939" s="1">
        <v>46261.8125</v>
      </c>
      <c r="H939">
        <v>234</v>
      </c>
      <c r="I939" t="s">
        <v>50</v>
      </c>
      <c r="J939">
        <v>0</v>
      </c>
      <c r="K939">
        <v>6.9</v>
      </c>
      <c r="L939">
        <v>-0.08</v>
      </c>
      <c r="M939" s="183">
        <f t="shared" si="28"/>
        <v>-6.6666666666666671E-3</v>
      </c>
      <c r="O939">
        <v>11658</v>
      </c>
      <c r="P939" s="5">
        <v>46261</v>
      </c>
      <c r="Q939">
        <v>234</v>
      </c>
      <c r="R939" t="s">
        <v>50</v>
      </c>
      <c r="S939">
        <v>0</v>
      </c>
      <c r="T939">
        <v>0.1915828</v>
      </c>
      <c r="U939" s="183">
        <f t="shared" si="29"/>
        <v>-0.1915828</v>
      </c>
      <c r="V939" s="6" t="str">
        <f>VLOOKUP(R939,'In-NonTI'!B:C,2,FALSE)</f>
        <v>VIC1</v>
      </c>
      <c r="W939" s="177">
        <f>IF(U939=0,0,U939-(VLOOKUP(R939,'In-NonTI'!$J$4:$K$7,2,FALSE)*M939))</f>
        <v>-0.18564946666666665</v>
      </c>
      <c r="X939" s="178">
        <f>IF(U939=0,0,-U939-((1-VLOOKUP(R939,'In-NonTI'!$J$4:$K$7,2,FALSE))*M939))</f>
        <v>0.19231613333333333</v>
      </c>
      <c r="Y939" s="6" t="str">
        <f>VLOOKUP(R939,'In-NonTI'!$B$4:$F$7,5,FALSE)</f>
        <v>V-SA</v>
      </c>
      <c r="Z939" s="6" t="str">
        <f>IF(SUMIFS(U:U,Q:Q,Q939,Y:Y,Y939)&lt;=0,VLOOKUP(R939,'In-NonTI'!$B$4:$H$7,6,FALSE),VLOOKUP(R939,'In-NonTI'!$B$4:$H$7,7,FALSE))</f>
        <v>SA-VIC</v>
      </c>
    </row>
    <row r="940" spans="7:26">
      <c r="G940" s="1">
        <v>46261.815972222219</v>
      </c>
      <c r="H940">
        <v>235</v>
      </c>
      <c r="I940" t="s">
        <v>57</v>
      </c>
      <c r="J940">
        <v>-52.2</v>
      </c>
      <c r="K940">
        <v>127.84</v>
      </c>
      <c r="L940">
        <v>28.56</v>
      </c>
      <c r="M940" s="183">
        <f t="shared" si="28"/>
        <v>2.38</v>
      </c>
      <c r="O940">
        <v>11658</v>
      </c>
      <c r="P940" s="5">
        <v>46261</v>
      </c>
      <c r="Q940">
        <v>235</v>
      </c>
      <c r="R940" t="s">
        <v>57</v>
      </c>
      <c r="S940">
        <v>5.1891714000000002</v>
      </c>
      <c r="T940">
        <v>0</v>
      </c>
      <c r="U940" s="183">
        <f t="shared" si="29"/>
        <v>5.1891714000000002</v>
      </c>
      <c r="V940" s="6" t="str">
        <f>VLOOKUP(R940,'In-NonTI'!B:C,2,FALSE)</f>
        <v>NSW1</v>
      </c>
      <c r="W940" s="177">
        <f>IF(U940=0,0,U940-(VLOOKUP(R940,'In-NonTI'!$J$4:$K$7,2,FALSE)*M940))</f>
        <v>4.1181714000000005</v>
      </c>
      <c r="X940" s="178">
        <f>IF(U940=0,0,-U940-((1-VLOOKUP(R940,'In-NonTI'!$J$4:$K$7,2,FALSE))*M940))</f>
        <v>-6.4981714000000004</v>
      </c>
      <c r="Y940" s="6" t="str">
        <f>VLOOKUP(R940,'In-NonTI'!$B$4:$F$7,5,FALSE)</f>
        <v>NSW1-SA1</v>
      </c>
      <c r="Z940" s="6" t="str">
        <f>IF(SUMIFS(U:U,Q:Q,Q940,Y:Y,Y940)&lt;=0,VLOOKUP(R940,'In-NonTI'!$B$4:$H$7,6,FALSE),VLOOKUP(R940,'In-NonTI'!$B$4:$H$7,7,FALSE))</f>
        <v>SA-NSW</v>
      </c>
    </row>
    <row r="941" spans="7:26">
      <c r="G941" s="1">
        <v>46261.815972222219</v>
      </c>
      <c r="H941">
        <v>235</v>
      </c>
      <c r="I941" t="s">
        <v>60</v>
      </c>
      <c r="J941">
        <v>-85.6</v>
      </c>
      <c r="K941">
        <v>-196.27</v>
      </c>
      <c r="L941">
        <v>13.16</v>
      </c>
      <c r="M941" s="183">
        <f t="shared" si="28"/>
        <v>1.0966666666666667</v>
      </c>
      <c r="O941">
        <v>11658</v>
      </c>
      <c r="P941" s="5">
        <v>46261</v>
      </c>
      <c r="Q941">
        <v>235</v>
      </c>
      <c r="R941" t="s">
        <v>60</v>
      </c>
      <c r="S941">
        <v>11.277481699999999</v>
      </c>
      <c r="T941">
        <v>11.4907536</v>
      </c>
      <c r="U941" s="183">
        <f t="shared" si="29"/>
        <v>-0.21327190000000051</v>
      </c>
      <c r="V941" s="6" t="str">
        <f>VLOOKUP(R941,'In-NonTI'!B:C,2,FALSE)</f>
        <v>VIC1</v>
      </c>
      <c r="W941" s="177">
        <f>IF(U941=0,0,U941-(VLOOKUP(R941,'In-NonTI'!$J$4:$K$7,2,FALSE)*M941))</f>
        <v>-0.87127190000000054</v>
      </c>
      <c r="X941" s="178">
        <f>IF(U941=0,0,-U941-((1-VLOOKUP(R941,'In-NonTI'!$J$4:$K$7,2,FALSE))*M941))</f>
        <v>-0.22539476666666619</v>
      </c>
      <c r="Y941" s="6" t="str">
        <f>VLOOKUP(R941,'In-NonTI'!$B$4:$F$7,5,FALSE)</f>
        <v>VIC1-NSW1</v>
      </c>
      <c r="Z941" s="6" t="str">
        <f>IF(SUMIFS(U:U,Q:Q,Q941,Y:Y,Y941)&lt;=0,VLOOKUP(R941,'In-NonTI'!$B$4:$H$7,6,FALSE),VLOOKUP(R941,'In-NonTI'!$B$4:$H$7,7,FALSE))</f>
        <v>VIC-NSW</v>
      </c>
    </row>
    <row r="942" spans="7:26">
      <c r="G942" s="1">
        <v>46261.815972222219</v>
      </c>
      <c r="H942">
        <v>235</v>
      </c>
      <c r="I942" t="s">
        <v>54</v>
      </c>
      <c r="J942">
        <v>145.11000000000001</v>
      </c>
      <c r="K942">
        <v>713.07</v>
      </c>
      <c r="L942">
        <v>74.73</v>
      </c>
      <c r="M942" s="183">
        <f t="shared" si="28"/>
        <v>6.2275</v>
      </c>
      <c r="O942">
        <v>11658</v>
      </c>
      <c r="P942" s="5">
        <v>46261</v>
      </c>
      <c r="Q942">
        <v>235</v>
      </c>
      <c r="R942" t="s">
        <v>54</v>
      </c>
      <c r="S942">
        <v>5.6946738000000003</v>
      </c>
      <c r="T942">
        <v>8.1083523999999993</v>
      </c>
      <c r="U942" s="183">
        <f t="shared" si="29"/>
        <v>-2.413678599999999</v>
      </c>
      <c r="V942" s="6" t="str">
        <f>VLOOKUP(R942,'In-NonTI'!B:C,2,FALSE)</f>
        <v>VIC1</v>
      </c>
      <c r="W942" s="177">
        <f>IF(U942=0,0,U942-(VLOOKUP(R942,'In-NonTI'!$J$4:$K$7,2,FALSE)*M942))</f>
        <v>-5.3406035999999988</v>
      </c>
      <c r="X942" s="178">
        <f>IF(U942=0,0,-U942-((1-VLOOKUP(R942,'In-NonTI'!$J$4:$K$7,2,FALSE))*M942))</f>
        <v>-0.88689640000000125</v>
      </c>
      <c r="Y942" s="6" t="str">
        <f>VLOOKUP(R942,'In-NonTI'!$B$4:$F$7,5,FALSE)</f>
        <v>V-SA</v>
      </c>
      <c r="Z942" s="6" t="str">
        <f>IF(SUMIFS(U:U,Q:Q,Q942,Y:Y,Y942)&lt;=0,VLOOKUP(R942,'In-NonTI'!$B$4:$H$7,6,FALSE),VLOOKUP(R942,'In-NonTI'!$B$4:$H$7,7,FALSE))</f>
        <v>VIC-SA</v>
      </c>
    </row>
    <row r="943" spans="7:26">
      <c r="G943" s="1">
        <v>46261.815972222219</v>
      </c>
      <c r="H943">
        <v>235</v>
      </c>
      <c r="I943" t="s">
        <v>50</v>
      </c>
      <c r="J943">
        <v>0</v>
      </c>
      <c r="K943">
        <v>-4.12</v>
      </c>
      <c r="L943">
        <v>0.16</v>
      </c>
      <c r="M943" s="183">
        <f t="shared" si="28"/>
        <v>1.3333333333333334E-2</v>
      </c>
      <c r="O943">
        <v>11658</v>
      </c>
      <c r="P943" s="5">
        <v>46261</v>
      </c>
      <c r="Q943">
        <v>235</v>
      </c>
      <c r="R943" t="s">
        <v>50</v>
      </c>
      <c r="S943">
        <v>0</v>
      </c>
      <c r="T943">
        <v>0.21054809999999999</v>
      </c>
      <c r="U943" s="183">
        <f t="shared" si="29"/>
        <v>-0.21054809999999999</v>
      </c>
      <c r="V943" s="6" t="str">
        <f>VLOOKUP(R943,'In-NonTI'!B:C,2,FALSE)</f>
        <v>VIC1</v>
      </c>
      <c r="W943" s="177">
        <f>IF(U943=0,0,U943-(VLOOKUP(R943,'In-NonTI'!$J$4:$K$7,2,FALSE)*M943))</f>
        <v>-0.22241476666666665</v>
      </c>
      <c r="X943" s="178">
        <f>IF(U943=0,0,-U943-((1-VLOOKUP(R943,'In-NonTI'!$J$4:$K$7,2,FALSE))*M943))</f>
        <v>0.20908143333333332</v>
      </c>
      <c r="Y943" s="6" t="str">
        <f>VLOOKUP(R943,'In-NonTI'!$B$4:$F$7,5,FALSE)</f>
        <v>V-SA</v>
      </c>
      <c r="Z943" s="6" t="str">
        <f>IF(SUMIFS(U:U,Q:Q,Q943,Y:Y,Y943)&lt;=0,VLOOKUP(R943,'In-NonTI'!$B$4:$H$7,6,FALSE),VLOOKUP(R943,'In-NonTI'!$B$4:$H$7,7,FALSE))</f>
        <v>VIC-SA</v>
      </c>
    </row>
    <row r="944" spans="7:26">
      <c r="G944" s="1">
        <v>46261.819444444445</v>
      </c>
      <c r="H944">
        <v>236</v>
      </c>
      <c r="I944" t="s">
        <v>57</v>
      </c>
      <c r="J944">
        <v>-63.03</v>
      </c>
      <c r="K944">
        <v>126.59</v>
      </c>
      <c r="L944">
        <v>28.02</v>
      </c>
      <c r="M944" s="183">
        <f t="shared" si="28"/>
        <v>2.335</v>
      </c>
      <c r="O944">
        <v>11658</v>
      </c>
      <c r="P944" s="5">
        <v>46261</v>
      </c>
      <c r="Q944">
        <v>236</v>
      </c>
      <c r="R944" t="s">
        <v>57</v>
      </c>
      <c r="S944">
        <v>6.1795128000000004</v>
      </c>
      <c r="T944">
        <v>0</v>
      </c>
      <c r="U944" s="183">
        <f t="shared" si="29"/>
        <v>6.1795128000000004</v>
      </c>
      <c r="V944" s="6" t="str">
        <f>VLOOKUP(R944,'In-NonTI'!B:C,2,FALSE)</f>
        <v>NSW1</v>
      </c>
      <c r="W944" s="177">
        <f>IF(U944=0,0,U944-(VLOOKUP(R944,'In-NonTI'!$J$4:$K$7,2,FALSE)*M944))</f>
        <v>5.1287628000000005</v>
      </c>
      <c r="X944" s="178">
        <f>IF(U944=0,0,-U944-((1-VLOOKUP(R944,'In-NonTI'!$J$4:$K$7,2,FALSE))*M944))</f>
        <v>-7.4637628000000005</v>
      </c>
      <c r="Y944" s="6" t="str">
        <f>VLOOKUP(R944,'In-NonTI'!$B$4:$F$7,5,FALSE)</f>
        <v>NSW1-SA1</v>
      </c>
      <c r="Z944" s="6" t="str">
        <f>IF(SUMIFS(U:U,Q:Q,Q944,Y:Y,Y944)&lt;=0,VLOOKUP(R944,'In-NonTI'!$B$4:$H$7,6,FALSE),VLOOKUP(R944,'In-NonTI'!$B$4:$H$7,7,FALSE))</f>
        <v>SA-NSW</v>
      </c>
    </row>
    <row r="945" spans="7:26">
      <c r="G945" s="1">
        <v>46261.819444444445</v>
      </c>
      <c r="H945">
        <v>236</v>
      </c>
      <c r="I945" t="s">
        <v>60</v>
      </c>
      <c r="J945">
        <v>0.47</v>
      </c>
      <c r="K945">
        <v>-208.93</v>
      </c>
      <c r="L945">
        <v>14.09</v>
      </c>
      <c r="M945" s="183">
        <f t="shared" si="28"/>
        <v>1.1741666666666666</v>
      </c>
      <c r="O945">
        <v>11658</v>
      </c>
      <c r="P945" s="5">
        <v>46261</v>
      </c>
      <c r="Q945">
        <v>236</v>
      </c>
      <c r="R945" t="s">
        <v>60</v>
      </c>
      <c r="S945">
        <v>16.8753271</v>
      </c>
      <c r="T945">
        <v>7.1914781000000003</v>
      </c>
      <c r="U945" s="183">
        <f t="shared" si="29"/>
        <v>9.6838489999999986</v>
      </c>
      <c r="V945" s="6" t="str">
        <f>VLOOKUP(R945,'In-NonTI'!B:C,2,FALSE)</f>
        <v>VIC1</v>
      </c>
      <c r="W945" s="177">
        <f>IF(U945=0,0,U945-(VLOOKUP(R945,'In-NonTI'!$J$4:$K$7,2,FALSE)*M945))</f>
        <v>8.9793489999999991</v>
      </c>
      <c r="X945" s="178">
        <f>IF(U945=0,0,-U945-((1-VLOOKUP(R945,'In-NonTI'!$J$4:$K$7,2,FALSE))*M945))</f>
        <v>-10.153515666666665</v>
      </c>
      <c r="Y945" s="6" t="str">
        <f>VLOOKUP(R945,'In-NonTI'!$B$4:$F$7,5,FALSE)</f>
        <v>VIC1-NSW1</v>
      </c>
      <c r="Z945" s="6" t="str">
        <f>IF(SUMIFS(U:U,Q:Q,Q945,Y:Y,Y945)&lt;=0,VLOOKUP(R945,'In-NonTI'!$B$4:$H$7,6,FALSE),VLOOKUP(R945,'In-NonTI'!$B$4:$H$7,7,FALSE))</f>
        <v>NSW-VIC</v>
      </c>
    </row>
    <row r="946" spans="7:26">
      <c r="G946" s="1">
        <v>46261.819444444445</v>
      </c>
      <c r="H946">
        <v>236</v>
      </c>
      <c r="I946" t="s">
        <v>54</v>
      </c>
      <c r="J946">
        <v>133.94999999999999</v>
      </c>
      <c r="K946">
        <v>707.88</v>
      </c>
      <c r="L946">
        <v>74.3</v>
      </c>
      <c r="M946" s="183">
        <f t="shared" si="28"/>
        <v>6.1916666666666664</v>
      </c>
      <c r="O946">
        <v>11658</v>
      </c>
      <c r="P946" s="5">
        <v>46261</v>
      </c>
      <c r="Q946">
        <v>236</v>
      </c>
      <c r="R946" t="s">
        <v>54</v>
      </c>
      <c r="S946">
        <v>3.8814470999999999</v>
      </c>
      <c r="T946">
        <v>14.089824699999999</v>
      </c>
      <c r="U946" s="183">
        <f t="shared" si="29"/>
        <v>-10.208377599999999</v>
      </c>
      <c r="V946" s="6" t="str">
        <f>VLOOKUP(R946,'In-NonTI'!B:C,2,FALSE)</f>
        <v>VIC1</v>
      </c>
      <c r="W946" s="177">
        <f>IF(U946=0,0,U946-(VLOOKUP(R946,'In-NonTI'!$J$4:$K$7,2,FALSE)*M946))</f>
        <v>-13.118460933333331</v>
      </c>
      <c r="X946" s="178">
        <f>IF(U946=0,0,-U946-((1-VLOOKUP(R946,'In-NonTI'!$J$4:$K$7,2,FALSE))*M946))</f>
        <v>6.9267942666666649</v>
      </c>
      <c r="Y946" s="6" t="str">
        <f>VLOOKUP(R946,'In-NonTI'!$B$4:$F$7,5,FALSE)</f>
        <v>V-SA</v>
      </c>
      <c r="Z946" s="6" t="str">
        <f>IF(SUMIFS(U:U,Q:Q,Q946,Y:Y,Y946)&lt;=0,VLOOKUP(R946,'In-NonTI'!$B$4:$H$7,6,FALSE),VLOOKUP(R946,'In-NonTI'!$B$4:$H$7,7,FALSE))</f>
        <v>VIC-SA</v>
      </c>
    </row>
    <row r="947" spans="7:26">
      <c r="G947" s="1">
        <v>46261.819444444445</v>
      </c>
      <c r="H947">
        <v>236</v>
      </c>
      <c r="I947" t="s">
        <v>50</v>
      </c>
      <c r="J947">
        <v>0</v>
      </c>
      <c r="K947">
        <v>58.97</v>
      </c>
      <c r="L947">
        <v>3.77</v>
      </c>
      <c r="M947" s="183">
        <f t="shared" si="28"/>
        <v>0.31416666666666665</v>
      </c>
      <c r="O947">
        <v>11658</v>
      </c>
      <c r="P947" s="5">
        <v>46261</v>
      </c>
      <c r="Q947">
        <v>236</v>
      </c>
      <c r="R947" t="s">
        <v>50</v>
      </c>
      <c r="S947">
        <v>0</v>
      </c>
      <c r="T947">
        <v>0.21340509999999999</v>
      </c>
      <c r="U947" s="183">
        <f t="shared" si="29"/>
        <v>-0.21340509999999999</v>
      </c>
      <c r="V947" s="6" t="str">
        <f>VLOOKUP(R947,'In-NonTI'!B:C,2,FALSE)</f>
        <v>VIC1</v>
      </c>
      <c r="W947" s="177">
        <f>IF(U947=0,0,U947-(VLOOKUP(R947,'In-NonTI'!$J$4:$K$7,2,FALSE)*M947))</f>
        <v>-0.49301343333333336</v>
      </c>
      <c r="X947" s="178">
        <f>IF(U947=0,0,-U947-((1-VLOOKUP(R947,'In-NonTI'!$J$4:$K$7,2,FALSE))*M947))</f>
        <v>0.17884676666666666</v>
      </c>
      <c r="Y947" s="6" t="str">
        <f>VLOOKUP(R947,'In-NonTI'!$B$4:$F$7,5,FALSE)</f>
        <v>V-SA</v>
      </c>
      <c r="Z947" s="6" t="str">
        <f>IF(SUMIFS(U:U,Q:Q,Q947,Y:Y,Y947)&lt;=0,VLOOKUP(R947,'In-NonTI'!$B$4:$H$7,6,FALSE),VLOOKUP(R947,'In-NonTI'!$B$4:$H$7,7,FALSE))</f>
        <v>VIC-SA</v>
      </c>
    </row>
    <row r="948" spans="7:26">
      <c r="G948" s="1">
        <v>46261.822916666664</v>
      </c>
      <c r="H948">
        <v>237</v>
      </c>
      <c r="I948" t="s">
        <v>57</v>
      </c>
      <c r="J948">
        <v>-75.11</v>
      </c>
      <c r="K948">
        <v>128.12</v>
      </c>
      <c r="L948">
        <v>28.6</v>
      </c>
      <c r="M948" s="183">
        <f t="shared" si="28"/>
        <v>2.3833333333333333</v>
      </c>
      <c r="O948">
        <v>11658</v>
      </c>
      <c r="P948" s="5">
        <v>46261</v>
      </c>
      <c r="Q948">
        <v>237</v>
      </c>
      <c r="R948" t="s">
        <v>57</v>
      </c>
      <c r="S948">
        <v>5.8751357999999998</v>
      </c>
      <c r="T948">
        <v>0</v>
      </c>
      <c r="U948" s="183">
        <f t="shared" si="29"/>
        <v>5.8751357999999998</v>
      </c>
      <c r="V948" s="6" t="str">
        <f>VLOOKUP(R948,'In-NonTI'!B:C,2,FALSE)</f>
        <v>NSW1</v>
      </c>
      <c r="W948" s="177">
        <f>IF(U948=0,0,U948-(VLOOKUP(R948,'In-NonTI'!$J$4:$K$7,2,FALSE)*M948))</f>
        <v>4.8026358</v>
      </c>
      <c r="X948" s="178">
        <f>IF(U948=0,0,-U948-((1-VLOOKUP(R948,'In-NonTI'!$J$4:$K$7,2,FALSE))*M948))</f>
        <v>-7.1859691333333338</v>
      </c>
      <c r="Y948" s="6" t="str">
        <f>VLOOKUP(R948,'In-NonTI'!$B$4:$F$7,5,FALSE)</f>
        <v>NSW1-SA1</v>
      </c>
      <c r="Z948" s="6" t="str">
        <f>IF(SUMIFS(U:U,Q:Q,Q948,Y:Y,Y948)&lt;=0,VLOOKUP(R948,'In-NonTI'!$B$4:$H$7,6,FALSE),VLOOKUP(R948,'In-NonTI'!$B$4:$H$7,7,FALSE))</f>
        <v>SA-NSW</v>
      </c>
    </row>
    <row r="949" spans="7:26">
      <c r="G949" s="1">
        <v>46261.822916666664</v>
      </c>
      <c r="H949">
        <v>237</v>
      </c>
      <c r="I949" t="s">
        <v>60</v>
      </c>
      <c r="J949">
        <v>67.36</v>
      </c>
      <c r="K949">
        <v>-214.06</v>
      </c>
      <c r="L949">
        <v>14.64</v>
      </c>
      <c r="M949" s="183">
        <f t="shared" si="28"/>
        <v>1.22</v>
      </c>
      <c r="O949">
        <v>11658</v>
      </c>
      <c r="P949" s="5">
        <v>46261</v>
      </c>
      <c r="Q949">
        <v>237</v>
      </c>
      <c r="R949" t="s">
        <v>60</v>
      </c>
      <c r="S949">
        <v>22.822700000000001</v>
      </c>
      <c r="T949">
        <v>5.9803635000000002</v>
      </c>
      <c r="U949" s="183">
        <f t="shared" si="29"/>
        <v>16.842336500000002</v>
      </c>
      <c r="V949" s="6" t="str">
        <f>VLOOKUP(R949,'In-NonTI'!B:C,2,FALSE)</f>
        <v>VIC1</v>
      </c>
      <c r="W949" s="177">
        <f>IF(U949=0,0,U949-(VLOOKUP(R949,'In-NonTI'!$J$4:$K$7,2,FALSE)*M949))</f>
        <v>16.110336500000003</v>
      </c>
      <c r="X949" s="178">
        <f>IF(U949=0,0,-U949-((1-VLOOKUP(R949,'In-NonTI'!$J$4:$K$7,2,FALSE))*M949))</f>
        <v>-17.330336500000001</v>
      </c>
      <c r="Y949" s="6" t="str">
        <f>VLOOKUP(R949,'In-NonTI'!$B$4:$F$7,5,FALSE)</f>
        <v>VIC1-NSW1</v>
      </c>
      <c r="Z949" s="6" t="str">
        <f>IF(SUMIFS(U:U,Q:Q,Q949,Y:Y,Y949)&lt;=0,VLOOKUP(R949,'In-NonTI'!$B$4:$H$7,6,FALSE),VLOOKUP(R949,'In-NonTI'!$B$4:$H$7,7,FALSE))</f>
        <v>NSW-VIC</v>
      </c>
    </row>
    <row r="950" spans="7:26">
      <c r="G950" s="1">
        <v>46261.822916666664</v>
      </c>
      <c r="H950">
        <v>237</v>
      </c>
      <c r="I950" t="s">
        <v>54</v>
      </c>
      <c r="J950">
        <v>118.32</v>
      </c>
      <c r="K950">
        <v>714.61</v>
      </c>
      <c r="L950">
        <v>75.11</v>
      </c>
      <c r="M950" s="183">
        <f t="shared" si="28"/>
        <v>6.2591666666666663</v>
      </c>
      <c r="O950">
        <v>11658</v>
      </c>
      <c r="P950" s="5">
        <v>46261</v>
      </c>
      <c r="Q950">
        <v>237</v>
      </c>
      <c r="R950" t="s">
        <v>54</v>
      </c>
      <c r="S950">
        <v>5.1159561</v>
      </c>
      <c r="T950">
        <v>10.2338887</v>
      </c>
      <c r="U950" s="183">
        <f t="shared" si="29"/>
        <v>-5.1179325999999996</v>
      </c>
      <c r="V950" s="6" t="str">
        <f>VLOOKUP(R950,'In-NonTI'!B:C,2,FALSE)</f>
        <v>VIC1</v>
      </c>
      <c r="W950" s="177">
        <f>IF(U950=0,0,U950-(VLOOKUP(R950,'In-NonTI'!$J$4:$K$7,2,FALSE)*M950))</f>
        <v>-8.0597409333333321</v>
      </c>
      <c r="X950" s="178">
        <f>IF(U950=0,0,-U950-((1-VLOOKUP(R950,'In-NonTI'!$J$4:$K$7,2,FALSE))*M950))</f>
        <v>1.8005742666666662</v>
      </c>
      <c r="Y950" s="6" t="str">
        <f>VLOOKUP(R950,'In-NonTI'!$B$4:$F$7,5,FALSE)</f>
        <v>V-SA</v>
      </c>
      <c r="Z950" s="6" t="str">
        <f>IF(SUMIFS(U:U,Q:Q,Q950,Y:Y,Y950)&lt;=0,VLOOKUP(R950,'In-NonTI'!$B$4:$H$7,6,FALSE),VLOOKUP(R950,'In-NonTI'!$B$4:$H$7,7,FALSE))</f>
        <v>VIC-SA</v>
      </c>
    </row>
    <row r="951" spans="7:26">
      <c r="G951" s="1">
        <v>46261.822916666664</v>
      </c>
      <c r="H951">
        <v>237</v>
      </c>
      <c r="I951" t="s">
        <v>50</v>
      </c>
      <c r="J951">
        <v>0</v>
      </c>
      <c r="K951">
        <v>21.35</v>
      </c>
      <c r="L951">
        <v>0.18</v>
      </c>
      <c r="M951" s="183">
        <f t="shared" si="28"/>
        <v>1.4999999999999999E-2</v>
      </c>
      <c r="O951">
        <v>11658</v>
      </c>
      <c r="P951" s="5">
        <v>46261</v>
      </c>
      <c r="Q951">
        <v>237</v>
      </c>
      <c r="R951" t="s">
        <v>50</v>
      </c>
      <c r="S951">
        <v>0</v>
      </c>
      <c r="T951">
        <v>0.21652930000000001</v>
      </c>
      <c r="U951" s="183">
        <f t="shared" si="29"/>
        <v>-0.21652930000000001</v>
      </c>
      <c r="V951" s="6" t="str">
        <f>VLOOKUP(R951,'In-NonTI'!B:C,2,FALSE)</f>
        <v>VIC1</v>
      </c>
      <c r="W951" s="177">
        <f>IF(U951=0,0,U951-(VLOOKUP(R951,'In-NonTI'!$J$4:$K$7,2,FALSE)*M951))</f>
        <v>-0.22987930000000001</v>
      </c>
      <c r="X951" s="178">
        <f>IF(U951=0,0,-U951-((1-VLOOKUP(R951,'In-NonTI'!$J$4:$K$7,2,FALSE))*M951))</f>
        <v>0.2148793</v>
      </c>
      <c r="Y951" s="6" t="str">
        <f>VLOOKUP(R951,'In-NonTI'!$B$4:$F$7,5,FALSE)</f>
        <v>V-SA</v>
      </c>
      <c r="Z951" s="6" t="str">
        <f>IF(SUMIFS(U:U,Q:Q,Q951,Y:Y,Y951)&lt;=0,VLOOKUP(R951,'In-NonTI'!$B$4:$H$7,6,FALSE),VLOOKUP(R951,'In-NonTI'!$B$4:$H$7,7,FALSE))</f>
        <v>VIC-SA</v>
      </c>
    </row>
    <row r="952" spans="7:26">
      <c r="G952" s="1">
        <v>46261.826388888891</v>
      </c>
      <c r="H952">
        <v>238</v>
      </c>
      <c r="I952" t="s">
        <v>57</v>
      </c>
      <c r="J952">
        <v>-64.650000000000006</v>
      </c>
      <c r="K952">
        <v>118.46</v>
      </c>
      <c r="L952">
        <v>26.16</v>
      </c>
      <c r="M952" s="183">
        <f t="shared" si="28"/>
        <v>2.1800000000000002</v>
      </c>
      <c r="O952">
        <v>11658</v>
      </c>
      <c r="P952" s="5">
        <v>46261</v>
      </c>
      <c r="Q952">
        <v>238</v>
      </c>
      <c r="R952" t="s">
        <v>57</v>
      </c>
      <c r="S952">
        <v>5.2274542000000004</v>
      </c>
      <c r="T952">
        <v>0</v>
      </c>
      <c r="U952" s="183">
        <f t="shared" si="29"/>
        <v>5.2274542000000004</v>
      </c>
      <c r="V952" s="6" t="str">
        <f>VLOOKUP(R952,'In-NonTI'!B:C,2,FALSE)</f>
        <v>NSW1</v>
      </c>
      <c r="W952" s="177">
        <f>IF(U952=0,0,U952-(VLOOKUP(R952,'In-NonTI'!$J$4:$K$7,2,FALSE)*M952))</f>
        <v>4.2464542000000005</v>
      </c>
      <c r="X952" s="178">
        <f>IF(U952=0,0,-U952-((1-VLOOKUP(R952,'In-NonTI'!$J$4:$K$7,2,FALSE))*M952))</f>
        <v>-6.4264542000000002</v>
      </c>
      <c r="Y952" s="6" t="str">
        <f>VLOOKUP(R952,'In-NonTI'!$B$4:$F$7,5,FALSE)</f>
        <v>NSW1-SA1</v>
      </c>
      <c r="Z952" s="6" t="str">
        <f>IF(SUMIFS(U:U,Q:Q,Q952,Y:Y,Y952)&lt;=0,VLOOKUP(R952,'In-NonTI'!$B$4:$H$7,6,FALSE),VLOOKUP(R952,'In-NonTI'!$B$4:$H$7,7,FALSE))</f>
        <v>SA-NSW</v>
      </c>
    </row>
    <row r="953" spans="7:26">
      <c r="G953" s="1">
        <v>46261.826388888891</v>
      </c>
      <c r="H953">
        <v>238</v>
      </c>
      <c r="I953" t="s">
        <v>60</v>
      </c>
      <c r="J953">
        <v>-50.25</v>
      </c>
      <c r="K953">
        <v>-185.41</v>
      </c>
      <c r="L953">
        <v>12.21</v>
      </c>
      <c r="M953" s="183">
        <f t="shared" si="28"/>
        <v>1.0175000000000001</v>
      </c>
      <c r="O953">
        <v>11658</v>
      </c>
      <c r="P953" s="5">
        <v>46261</v>
      </c>
      <c r="Q953">
        <v>238</v>
      </c>
      <c r="R953" t="s">
        <v>60</v>
      </c>
      <c r="S953">
        <v>22.0120076</v>
      </c>
      <c r="T953">
        <v>8.0863302000000008</v>
      </c>
      <c r="U953" s="183">
        <f t="shared" si="29"/>
        <v>13.9256774</v>
      </c>
      <c r="V953" s="6" t="str">
        <f>VLOOKUP(R953,'In-NonTI'!B:C,2,FALSE)</f>
        <v>VIC1</v>
      </c>
      <c r="W953" s="177">
        <f>IF(U953=0,0,U953-(VLOOKUP(R953,'In-NonTI'!$J$4:$K$7,2,FALSE)*M953))</f>
        <v>13.3151774</v>
      </c>
      <c r="X953" s="178">
        <f>IF(U953=0,0,-U953-((1-VLOOKUP(R953,'In-NonTI'!$J$4:$K$7,2,FALSE))*M953))</f>
        <v>-14.3326774</v>
      </c>
      <c r="Y953" s="6" t="str">
        <f>VLOOKUP(R953,'In-NonTI'!$B$4:$F$7,5,FALSE)</f>
        <v>VIC1-NSW1</v>
      </c>
      <c r="Z953" s="6" t="str">
        <f>IF(SUMIFS(U:U,Q:Q,Q953,Y:Y,Y953)&lt;=0,VLOOKUP(R953,'In-NonTI'!$B$4:$H$7,6,FALSE),VLOOKUP(R953,'In-NonTI'!$B$4:$H$7,7,FALSE))</f>
        <v>NSW-VIC</v>
      </c>
    </row>
    <row r="954" spans="7:26">
      <c r="G954" s="1">
        <v>46261.826388888891</v>
      </c>
      <c r="H954">
        <v>238</v>
      </c>
      <c r="I954" t="s">
        <v>54</v>
      </c>
      <c r="J954">
        <v>136.18</v>
      </c>
      <c r="K954">
        <v>679.19</v>
      </c>
      <c r="L954">
        <v>68.41</v>
      </c>
      <c r="M954" s="183">
        <f t="shared" si="28"/>
        <v>5.7008333333333328</v>
      </c>
      <c r="O954">
        <v>11658</v>
      </c>
      <c r="P954" s="5">
        <v>46261</v>
      </c>
      <c r="Q954">
        <v>238</v>
      </c>
      <c r="R954" t="s">
        <v>54</v>
      </c>
      <c r="S954">
        <v>6.935314</v>
      </c>
      <c r="T954">
        <v>6.8470082000000003</v>
      </c>
      <c r="U954" s="183">
        <f t="shared" si="29"/>
        <v>8.8305799999999657E-2</v>
      </c>
      <c r="V954" s="6" t="str">
        <f>VLOOKUP(R954,'In-NonTI'!B:C,2,FALSE)</f>
        <v>VIC1</v>
      </c>
      <c r="W954" s="177">
        <f>IF(U954=0,0,U954-(VLOOKUP(R954,'In-NonTI'!$J$4:$K$7,2,FALSE)*M954))</f>
        <v>-2.5910858666666665</v>
      </c>
      <c r="X954" s="178">
        <f>IF(U954=0,0,-U954-((1-VLOOKUP(R954,'In-NonTI'!$J$4:$K$7,2,FALSE))*M954))</f>
        <v>-3.1097474666666662</v>
      </c>
      <c r="Y954" s="6" t="str">
        <f>VLOOKUP(R954,'In-NonTI'!$B$4:$F$7,5,FALSE)</f>
        <v>V-SA</v>
      </c>
      <c r="Z954" s="6" t="str">
        <f>IF(SUMIFS(U:U,Q:Q,Q954,Y:Y,Y954)&lt;=0,VLOOKUP(R954,'In-NonTI'!$B$4:$H$7,6,FALSE),VLOOKUP(R954,'In-NonTI'!$B$4:$H$7,7,FALSE))</f>
        <v>VIC-SA</v>
      </c>
    </row>
    <row r="955" spans="7:26">
      <c r="G955" s="1">
        <v>46261.826388888891</v>
      </c>
      <c r="H955">
        <v>238</v>
      </c>
      <c r="I955" t="s">
        <v>50</v>
      </c>
      <c r="J955">
        <v>0</v>
      </c>
      <c r="K955">
        <v>80</v>
      </c>
      <c r="L955">
        <v>7.61</v>
      </c>
      <c r="M955" s="183">
        <f t="shared" si="28"/>
        <v>0.63416666666666666</v>
      </c>
      <c r="O955">
        <v>11658</v>
      </c>
      <c r="P955" s="5">
        <v>46261</v>
      </c>
      <c r="Q955">
        <v>238</v>
      </c>
      <c r="R955" t="s">
        <v>50</v>
      </c>
      <c r="S955">
        <v>0</v>
      </c>
      <c r="T955">
        <v>0.2258067</v>
      </c>
      <c r="U955" s="183">
        <f t="shared" si="29"/>
        <v>-0.2258067</v>
      </c>
      <c r="V955" s="6" t="str">
        <f>VLOOKUP(R955,'In-NonTI'!B:C,2,FALSE)</f>
        <v>VIC1</v>
      </c>
      <c r="W955" s="177">
        <f>IF(U955=0,0,U955-(VLOOKUP(R955,'In-NonTI'!$J$4:$K$7,2,FALSE)*M955))</f>
        <v>-0.79021503333333332</v>
      </c>
      <c r="X955" s="178">
        <f>IF(U955=0,0,-U955-((1-VLOOKUP(R955,'In-NonTI'!$J$4:$K$7,2,FALSE))*M955))</f>
        <v>0.15604836666666666</v>
      </c>
      <c r="Y955" s="6" t="str">
        <f>VLOOKUP(R955,'In-NonTI'!$B$4:$F$7,5,FALSE)</f>
        <v>V-SA</v>
      </c>
      <c r="Z955" s="6" t="str">
        <f>IF(SUMIFS(U:U,Q:Q,Q955,Y:Y,Y955)&lt;=0,VLOOKUP(R955,'In-NonTI'!$B$4:$H$7,6,FALSE),VLOOKUP(R955,'In-NonTI'!$B$4:$H$7,7,FALSE))</f>
        <v>VIC-SA</v>
      </c>
    </row>
    <row r="956" spans="7:26">
      <c r="G956" s="1">
        <v>46261.829861111109</v>
      </c>
      <c r="H956">
        <v>239</v>
      </c>
      <c r="I956" t="s">
        <v>57</v>
      </c>
      <c r="J956">
        <v>-57.96</v>
      </c>
      <c r="K956">
        <v>134.88</v>
      </c>
      <c r="L956">
        <v>30.23</v>
      </c>
      <c r="M956" s="183">
        <f t="shared" si="28"/>
        <v>2.5191666666666666</v>
      </c>
      <c r="O956">
        <v>11658</v>
      </c>
      <c r="P956" s="5">
        <v>46261</v>
      </c>
      <c r="Q956">
        <v>239</v>
      </c>
      <c r="R956" t="s">
        <v>57</v>
      </c>
      <c r="S956">
        <v>5.9439918</v>
      </c>
      <c r="T956">
        <v>0</v>
      </c>
      <c r="U956" s="183">
        <f t="shared" si="29"/>
        <v>5.9439918</v>
      </c>
      <c r="V956" s="6" t="str">
        <f>VLOOKUP(R956,'In-NonTI'!B:C,2,FALSE)</f>
        <v>NSW1</v>
      </c>
      <c r="W956" s="177">
        <f>IF(U956=0,0,U956-(VLOOKUP(R956,'In-NonTI'!$J$4:$K$7,2,FALSE)*M956))</f>
        <v>4.8103668000000006</v>
      </c>
      <c r="X956" s="178">
        <f>IF(U956=0,0,-U956-((1-VLOOKUP(R956,'In-NonTI'!$J$4:$K$7,2,FALSE))*M956))</f>
        <v>-7.3295334666666667</v>
      </c>
      <c r="Y956" s="6" t="str">
        <f>VLOOKUP(R956,'In-NonTI'!$B$4:$F$7,5,FALSE)</f>
        <v>NSW1-SA1</v>
      </c>
      <c r="Z956" s="6" t="str">
        <f>IF(SUMIFS(U:U,Q:Q,Q956,Y:Y,Y956)&lt;=0,VLOOKUP(R956,'In-NonTI'!$B$4:$H$7,6,FALSE),VLOOKUP(R956,'In-NonTI'!$B$4:$H$7,7,FALSE))</f>
        <v>SA-NSW</v>
      </c>
    </row>
    <row r="957" spans="7:26">
      <c r="G957" s="1">
        <v>46261.829861111109</v>
      </c>
      <c r="H957">
        <v>239</v>
      </c>
      <c r="I957" t="s">
        <v>60</v>
      </c>
      <c r="J957">
        <v>24.43</v>
      </c>
      <c r="K957">
        <v>-210.26</v>
      </c>
      <c r="L957">
        <v>14.29</v>
      </c>
      <c r="M957" s="183">
        <f t="shared" si="28"/>
        <v>1.1908333333333332</v>
      </c>
      <c r="O957">
        <v>11658</v>
      </c>
      <c r="P957" s="5">
        <v>46261</v>
      </c>
      <c r="Q957">
        <v>239</v>
      </c>
      <c r="R957" t="s">
        <v>60</v>
      </c>
      <c r="S957">
        <v>20.574406499999998</v>
      </c>
      <c r="T957">
        <v>10.8984907</v>
      </c>
      <c r="U957" s="183">
        <f t="shared" si="29"/>
        <v>9.6759157999999985</v>
      </c>
      <c r="V957" s="6" t="str">
        <f>VLOOKUP(R957,'In-NonTI'!B:C,2,FALSE)</f>
        <v>VIC1</v>
      </c>
      <c r="W957" s="177">
        <f>IF(U957=0,0,U957-(VLOOKUP(R957,'In-NonTI'!$J$4:$K$7,2,FALSE)*M957))</f>
        <v>8.9614157999999993</v>
      </c>
      <c r="X957" s="178">
        <f>IF(U957=0,0,-U957-((1-VLOOKUP(R957,'In-NonTI'!$J$4:$K$7,2,FALSE))*M957))</f>
        <v>-10.152249133333331</v>
      </c>
      <c r="Y957" s="6" t="str">
        <f>VLOOKUP(R957,'In-NonTI'!$B$4:$F$7,5,FALSE)</f>
        <v>VIC1-NSW1</v>
      </c>
      <c r="Z957" s="6" t="str">
        <f>IF(SUMIFS(U:U,Q:Q,Q957,Y:Y,Y957)&lt;=0,VLOOKUP(R957,'In-NonTI'!$B$4:$H$7,6,FALSE),VLOOKUP(R957,'In-NonTI'!$B$4:$H$7,7,FALSE))</f>
        <v>NSW-VIC</v>
      </c>
    </row>
    <row r="958" spans="7:26">
      <c r="G958" s="1">
        <v>46261.829861111109</v>
      </c>
      <c r="H958">
        <v>239</v>
      </c>
      <c r="I958" t="s">
        <v>54</v>
      </c>
      <c r="J958">
        <v>155.16</v>
      </c>
      <c r="K958">
        <v>742</v>
      </c>
      <c r="L958">
        <v>80.72</v>
      </c>
      <c r="M958" s="183">
        <f t="shared" si="28"/>
        <v>6.7266666666666666</v>
      </c>
      <c r="O958">
        <v>11658</v>
      </c>
      <c r="P958" s="5">
        <v>46261</v>
      </c>
      <c r="Q958">
        <v>239</v>
      </c>
      <c r="R958" t="s">
        <v>54</v>
      </c>
      <c r="S958">
        <v>8.5946300000000004</v>
      </c>
      <c r="T958">
        <v>1.6813441</v>
      </c>
      <c r="U958" s="183">
        <f t="shared" si="29"/>
        <v>6.9132859</v>
      </c>
      <c r="V958" s="6" t="str">
        <f>VLOOKUP(R958,'In-NonTI'!B:C,2,FALSE)</f>
        <v>VIC1</v>
      </c>
      <c r="W958" s="177">
        <f>IF(U958=0,0,U958-(VLOOKUP(R958,'In-NonTI'!$J$4:$K$7,2,FALSE)*M958))</f>
        <v>3.7517525666666667</v>
      </c>
      <c r="X958" s="178">
        <f>IF(U958=0,0,-U958-((1-VLOOKUP(R958,'In-NonTI'!$J$4:$K$7,2,FALSE))*M958))</f>
        <v>-10.478419233333334</v>
      </c>
      <c r="Y958" s="6" t="str">
        <f>VLOOKUP(R958,'In-NonTI'!$B$4:$F$7,5,FALSE)</f>
        <v>V-SA</v>
      </c>
      <c r="Z958" s="6" t="str">
        <f>IF(SUMIFS(U:U,Q:Q,Q958,Y:Y,Y958)&lt;=0,VLOOKUP(R958,'In-NonTI'!$B$4:$H$7,6,FALSE),VLOOKUP(R958,'In-NonTI'!$B$4:$H$7,7,FALSE))</f>
        <v>SA-VIC</v>
      </c>
    </row>
    <row r="959" spans="7:26">
      <c r="G959" s="1">
        <v>46261.829861111109</v>
      </c>
      <c r="H959">
        <v>239</v>
      </c>
      <c r="I959" t="s">
        <v>50</v>
      </c>
      <c r="J959">
        <v>0</v>
      </c>
      <c r="K959">
        <v>-72</v>
      </c>
      <c r="L959">
        <v>9.57</v>
      </c>
      <c r="M959" s="183">
        <f t="shared" si="28"/>
        <v>0.79749999999999999</v>
      </c>
      <c r="O959">
        <v>11658</v>
      </c>
      <c r="P959" s="5">
        <v>46261</v>
      </c>
      <c r="Q959">
        <v>239</v>
      </c>
      <c r="R959" t="s">
        <v>50</v>
      </c>
      <c r="S959">
        <v>0</v>
      </c>
      <c r="T959">
        <v>0.2108844</v>
      </c>
      <c r="U959" s="183">
        <f t="shared" si="29"/>
        <v>-0.2108844</v>
      </c>
      <c r="V959" s="6" t="str">
        <f>VLOOKUP(R959,'In-NonTI'!B:C,2,FALSE)</f>
        <v>VIC1</v>
      </c>
      <c r="W959" s="177">
        <f>IF(U959=0,0,U959-(VLOOKUP(R959,'In-NonTI'!$J$4:$K$7,2,FALSE)*M959))</f>
        <v>-0.92065940000000002</v>
      </c>
      <c r="X959" s="178">
        <f>IF(U959=0,0,-U959-((1-VLOOKUP(R959,'In-NonTI'!$J$4:$K$7,2,FALSE))*M959))</f>
        <v>0.12315940000000002</v>
      </c>
      <c r="Y959" s="6" t="str">
        <f>VLOOKUP(R959,'In-NonTI'!$B$4:$F$7,5,FALSE)</f>
        <v>V-SA</v>
      </c>
      <c r="Z959" s="6" t="str">
        <f>IF(SUMIFS(U:U,Q:Q,Q959,Y:Y,Y959)&lt;=0,VLOOKUP(R959,'In-NonTI'!$B$4:$H$7,6,FALSE),VLOOKUP(R959,'In-NonTI'!$B$4:$H$7,7,FALSE))</f>
        <v>SA-VIC</v>
      </c>
    </row>
    <row r="960" spans="7:26">
      <c r="G960" s="1">
        <v>46261.833333333336</v>
      </c>
      <c r="H960">
        <v>240</v>
      </c>
      <c r="I960" t="s">
        <v>57</v>
      </c>
      <c r="J960">
        <v>-85.05</v>
      </c>
      <c r="K960">
        <v>136.84</v>
      </c>
      <c r="L960">
        <v>30.41</v>
      </c>
      <c r="M960" s="183">
        <f t="shared" si="28"/>
        <v>2.5341666666666667</v>
      </c>
      <c r="O960">
        <v>11658</v>
      </c>
      <c r="P960" s="5">
        <v>46261</v>
      </c>
      <c r="Q960">
        <v>240</v>
      </c>
      <c r="R960" t="s">
        <v>57</v>
      </c>
      <c r="S960">
        <v>6.9861548000000004</v>
      </c>
      <c r="T960">
        <v>0</v>
      </c>
      <c r="U960" s="183">
        <f t="shared" si="29"/>
        <v>6.9861548000000004</v>
      </c>
      <c r="V960" s="6" t="str">
        <f>VLOOKUP(R960,'In-NonTI'!B:C,2,FALSE)</f>
        <v>NSW1</v>
      </c>
      <c r="W960" s="177">
        <f>IF(U960=0,0,U960-(VLOOKUP(R960,'In-NonTI'!$J$4:$K$7,2,FALSE)*M960))</f>
        <v>5.8457798000000007</v>
      </c>
      <c r="X960" s="178">
        <f>IF(U960=0,0,-U960-((1-VLOOKUP(R960,'In-NonTI'!$J$4:$K$7,2,FALSE))*M960))</f>
        <v>-8.3799464666666665</v>
      </c>
      <c r="Y960" s="6" t="str">
        <f>VLOOKUP(R960,'In-NonTI'!$B$4:$F$7,5,FALSE)</f>
        <v>NSW1-SA1</v>
      </c>
      <c r="Z960" s="6" t="str">
        <f>IF(SUMIFS(U:U,Q:Q,Q960,Y:Y,Y960)&lt;=0,VLOOKUP(R960,'In-NonTI'!$B$4:$H$7,6,FALSE),VLOOKUP(R960,'In-NonTI'!$B$4:$H$7,7,FALSE))</f>
        <v>SA-NSW</v>
      </c>
    </row>
    <row r="961" spans="7:26">
      <c r="G961" s="1">
        <v>46261.833333333336</v>
      </c>
      <c r="H961">
        <v>240</v>
      </c>
      <c r="I961" t="s">
        <v>60</v>
      </c>
      <c r="J961">
        <v>74.959999999999994</v>
      </c>
      <c r="K961">
        <v>-210.17</v>
      </c>
      <c r="L961">
        <v>14.11</v>
      </c>
      <c r="M961" s="183">
        <f t="shared" si="28"/>
        <v>1.1758333333333333</v>
      </c>
      <c r="O961">
        <v>11658</v>
      </c>
      <c r="P961" s="5">
        <v>46261</v>
      </c>
      <c r="Q961">
        <v>240</v>
      </c>
      <c r="R961" t="s">
        <v>60</v>
      </c>
      <c r="S961">
        <v>17.726172999999999</v>
      </c>
      <c r="T961">
        <v>10.460564099999999</v>
      </c>
      <c r="U961" s="183">
        <f t="shared" si="29"/>
        <v>7.2656089000000001</v>
      </c>
      <c r="V961" s="6" t="str">
        <f>VLOOKUP(R961,'In-NonTI'!B:C,2,FALSE)</f>
        <v>VIC1</v>
      </c>
      <c r="W961" s="177">
        <f>IF(U961=0,0,U961-(VLOOKUP(R961,'In-NonTI'!$J$4:$K$7,2,FALSE)*M961))</f>
        <v>6.5601089000000004</v>
      </c>
      <c r="X961" s="178">
        <f>IF(U961=0,0,-U961-((1-VLOOKUP(R961,'In-NonTI'!$J$4:$K$7,2,FALSE))*M961))</f>
        <v>-7.7359422333333336</v>
      </c>
      <c r="Y961" s="6" t="str">
        <f>VLOOKUP(R961,'In-NonTI'!$B$4:$F$7,5,FALSE)</f>
        <v>VIC1-NSW1</v>
      </c>
      <c r="Z961" s="6" t="str">
        <f>IF(SUMIFS(U:U,Q:Q,Q961,Y:Y,Y961)&lt;=0,VLOOKUP(R961,'In-NonTI'!$B$4:$H$7,6,FALSE),VLOOKUP(R961,'In-NonTI'!$B$4:$H$7,7,FALSE))</f>
        <v>NSW-VIC</v>
      </c>
    </row>
    <row r="962" spans="7:26">
      <c r="G962" s="1">
        <v>46261.833333333336</v>
      </c>
      <c r="H962">
        <v>240</v>
      </c>
      <c r="I962" t="s">
        <v>54</v>
      </c>
      <c r="J962">
        <v>96</v>
      </c>
      <c r="K962">
        <v>750</v>
      </c>
      <c r="L962">
        <v>83.12</v>
      </c>
      <c r="M962" s="183">
        <f t="shared" si="28"/>
        <v>6.9266666666666667</v>
      </c>
      <c r="O962">
        <v>11658</v>
      </c>
      <c r="P962" s="5">
        <v>46261</v>
      </c>
      <c r="Q962">
        <v>240</v>
      </c>
      <c r="R962" t="s">
        <v>54</v>
      </c>
      <c r="S962">
        <v>8.1908361999999997</v>
      </c>
      <c r="T962">
        <v>1.5785281</v>
      </c>
      <c r="U962" s="183">
        <f t="shared" si="29"/>
        <v>6.6123080999999999</v>
      </c>
      <c r="V962" s="6" t="str">
        <f>VLOOKUP(R962,'In-NonTI'!B:C,2,FALSE)</f>
        <v>VIC1</v>
      </c>
      <c r="W962" s="177">
        <f>IF(U962=0,0,U962-(VLOOKUP(R962,'In-NonTI'!$J$4:$K$7,2,FALSE)*M962))</f>
        <v>3.3567747666666667</v>
      </c>
      <c r="X962" s="178">
        <f>IF(U962=0,0,-U962-((1-VLOOKUP(R962,'In-NonTI'!$J$4:$K$7,2,FALSE))*M962))</f>
        <v>-10.283441433333333</v>
      </c>
      <c r="Y962" s="6" t="str">
        <f>VLOOKUP(R962,'In-NonTI'!$B$4:$F$7,5,FALSE)</f>
        <v>V-SA</v>
      </c>
      <c r="Z962" s="6" t="str">
        <f>IF(SUMIFS(U:U,Q:Q,Q962,Y:Y,Y962)&lt;=0,VLOOKUP(R962,'In-NonTI'!$B$4:$H$7,6,FALSE),VLOOKUP(R962,'In-NonTI'!$B$4:$H$7,7,FALSE))</f>
        <v>SA-VIC</v>
      </c>
    </row>
    <row r="963" spans="7:26">
      <c r="G963" s="1">
        <v>46261.833333333336</v>
      </c>
      <c r="H963">
        <v>240</v>
      </c>
      <c r="I963" t="s">
        <v>50</v>
      </c>
      <c r="J963">
        <v>0</v>
      </c>
      <c r="K963">
        <v>-80</v>
      </c>
      <c r="L963">
        <v>11.61</v>
      </c>
      <c r="M963" s="183">
        <f t="shared" si="28"/>
        <v>0.96749999999999992</v>
      </c>
      <c r="O963">
        <v>11658</v>
      </c>
      <c r="P963" s="5">
        <v>46261</v>
      </c>
      <c r="Q963">
        <v>240</v>
      </c>
      <c r="R963" t="s">
        <v>50</v>
      </c>
      <c r="S963">
        <v>0</v>
      </c>
      <c r="T963">
        <v>0.21757750000000001</v>
      </c>
      <c r="U963" s="183">
        <f t="shared" si="29"/>
        <v>-0.21757750000000001</v>
      </c>
      <c r="V963" s="6" t="str">
        <f>VLOOKUP(R963,'In-NonTI'!B:C,2,FALSE)</f>
        <v>VIC1</v>
      </c>
      <c r="W963" s="177">
        <f>IF(U963=0,0,U963-(VLOOKUP(R963,'In-NonTI'!$J$4:$K$7,2,FALSE)*M963))</f>
        <v>-1.0786525</v>
      </c>
      <c r="X963" s="178">
        <f>IF(U963=0,0,-U963-((1-VLOOKUP(R963,'In-NonTI'!$J$4:$K$7,2,FALSE))*M963))</f>
        <v>0.11115250000000003</v>
      </c>
      <c r="Y963" s="6" t="str">
        <f>VLOOKUP(R963,'In-NonTI'!$B$4:$F$7,5,FALSE)</f>
        <v>V-SA</v>
      </c>
      <c r="Z963" s="6" t="str">
        <f>IF(SUMIFS(U:U,Q:Q,Q963,Y:Y,Y963)&lt;=0,VLOOKUP(R963,'In-NonTI'!$B$4:$H$7,6,FALSE),VLOOKUP(R963,'In-NonTI'!$B$4:$H$7,7,FALSE))</f>
        <v>SA-VIC</v>
      </c>
    </row>
    <row r="964" spans="7:26">
      <c r="G964" s="1">
        <v>46261.836805555555</v>
      </c>
      <c r="H964">
        <v>241</v>
      </c>
      <c r="I964" t="s">
        <v>57</v>
      </c>
      <c r="J964">
        <v>-76.69</v>
      </c>
      <c r="K964">
        <v>129.6</v>
      </c>
      <c r="L964">
        <v>28.35</v>
      </c>
      <c r="M964" s="183">
        <f t="shared" si="28"/>
        <v>2.3625000000000003</v>
      </c>
      <c r="O964">
        <v>11658</v>
      </c>
      <c r="P964" s="5">
        <v>46261</v>
      </c>
      <c r="Q964">
        <v>241</v>
      </c>
      <c r="R964" t="s">
        <v>57</v>
      </c>
      <c r="S964">
        <v>7.9140117999999999</v>
      </c>
      <c r="T964">
        <v>0</v>
      </c>
      <c r="U964" s="183">
        <f t="shared" si="29"/>
        <v>7.9140117999999999</v>
      </c>
      <c r="V964" s="6" t="str">
        <f>VLOOKUP(R964,'In-NonTI'!B:C,2,FALSE)</f>
        <v>NSW1</v>
      </c>
      <c r="W964" s="177">
        <f>IF(U964=0,0,U964-(VLOOKUP(R964,'In-NonTI'!$J$4:$K$7,2,FALSE)*M964))</f>
        <v>6.8508867999999996</v>
      </c>
      <c r="X964" s="178">
        <f>IF(U964=0,0,-U964-((1-VLOOKUP(R964,'In-NonTI'!$J$4:$K$7,2,FALSE))*M964))</f>
        <v>-9.2133868000000003</v>
      </c>
      <c r="Y964" s="6" t="str">
        <f>VLOOKUP(R964,'In-NonTI'!$B$4:$F$7,5,FALSE)</f>
        <v>NSW1-SA1</v>
      </c>
      <c r="Z964" s="6" t="str">
        <f>IF(SUMIFS(U:U,Q:Q,Q964,Y:Y,Y964)&lt;=0,VLOOKUP(R964,'In-NonTI'!$B$4:$H$7,6,FALSE),VLOOKUP(R964,'In-NonTI'!$B$4:$H$7,7,FALSE))</f>
        <v>SA-NSW</v>
      </c>
    </row>
    <row r="965" spans="7:26">
      <c r="G965" s="1">
        <v>46261.836805555555</v>
      </c>
      <c r="H965">
        <v>241</v>
      </c>
      <c r="I965" t="s">
        <v>60</v>
      </c>
      <c r="J965">
        <v>118.42</v>
      </c>
      <c r="K965">
        <v>-170.01</v>
      </c>
      <c r="L965">
        <v>10.75</v>
      </c>
      <c r="M965" s="183">
        <f t="shared" ref="M965:M1028" si="30">L965/12</f>
        <v>0.89583333333333337</v>
      </c>
      <c r="O965">
        <v>11658</v>
      </c>
      <c r="P965" s="5">
        <v>46261</v>
      </c>
      <c r="Q965">
        <v>241</v>
      </c>
      <c r="R965" t="s">
        <v>60</v>
      </c>
      <c r="S965">
        <v>16.684416599999999</v>
      </c>
      <c r="T965">
        <v>9.9725429999999999</v>
      </c>
      <c r="U965" s="183">
        <f t="shared" ref="U965:U1028" si="31">S965-T965</f>
        <v>6.7118735999999988</v>
      </c>
      <c r="V965" s="6" t="str">
        <f>VLOOKUP(R965,'In-NonTI'!B:C,2,FALSE)</f>
        <v>VIC1</v>
      </c>
      <c r="W965" s="177">
        <f>IF(U965=0,0,U965-(VLOOKUP(R965,'In-NonTI'!$J$4:$K$7,2,FALSE)*M965))</f>
        <v>6.1743735999999991</v>
      </c>
      <c r="X965" s="178">
        <f>IF(U965=0,0,-U965-((1-VLOOKUP(R965,'In-NonTI'!$J$4:$K$7,2,FALSE))*M965))</f>
        <v>-7.0702069333333322</v>
      </c>
      <c r="Y965" s="6" t="str">
        <f>VLOOKUP(R965,'In-NonTI'!$B$4:$F$7,5,FALSE)</f>
        <v>VIC1-NSW1</v>
      </c>
      <c r="Z965" s="6" t="str">
        <f>IF(SUMIFS(U:U,Q:Q,Q965,Y:Y,Y965)&lt;=0,VLOOKUP(R965,'In-NonTI'!$B$4:$H$7,6,FALSE),VLOOKUP(R965,'In-NonTI'!$B$4:$H$7,7,FALSE))</f>
        <v>NSW-VIC</v>
      </c>
    </row>
    <row r="966" spans="7:26">
      <c r="G966" s="1">
        <v>46261.836805555555</v>
      </c>
      <c r="H966">
        <v>241</v>
      </c>
      <c r="I966" t="s">
        <v>54</v>
      </c>
      <c r="J966">
        <v>141.76</v>
      </c>
      <c r="K966">
        <v>725.49</v>
      </c>
      <c r="L966">
        <v>78.84</v>
      </c>
      <c r="M966" s="183">
        <f t="shared" si="30"/>
        <v>6.57</v>
      </c>
      <c r="O966">
        <v>11658</v>
      </c>
      <c r="P966" s="5">
        <v>46261</v>
      </c>
      <c r="Q966">
        <v>241</v>
      </c>
      <c r="R966" t="s">
        <v>54</v>
      </c>
      <c r="S966">
        <v>8.1632075999999998</v>
      </c>
      <c r="T966">
        <v>2.6678402000000001</v>
      </c>
      <c r="U966" s="183">
        <f t="shared" si="31"/>
        <v>5.4953673999999992</v>
      </c>
      <c r="V966" s="6" t="str">
        <f>VLOOKUP(R966,'In-NonTI'!B:C,2,FALSE)</f>
        <v>VIC1</v>
      </c>
      <c r="W966" s="177">
        <f>IF(U966=0,0,U966-(VLOOKUP(R966,'In-NonTI'!$J$4:$K$7,2,FALSE)*M966))</f>
        <v>2.4074673999999994</v>
      </c>
      <c r="X966" s="178">
        <f>IF(U966=0,0,-U966-((1-VLOOKUP(R966,'In-NonTI'!$J$4:$K$7,2,FALSE))*M966))</f>
        <v>-8.9774674000000001</v>
      </c>
      <c r="Y966" s="6" t="str">
        <f>VLOOKUP(R966,'In-NonTI'!$B$4:$F$7,5,FALSE)</f>
        <v>V-SA</v>
      </c>
      <c r="Z966" s="6" t="str">
        <f>IF(SUMIFS(U:U,Q:Q,Q966,Y:Y,Y966)&lt;=0,VLOOKUP(R966,'In-NonTI'!$B$4:$H$7,6,FALSE),VLOOKUP(R966,'In-NonTI'!$B$4:$H$7,7,FALSE))</f>
        <v>SA-VIC</v>
      </c>
    </row>
    <row r="967" spans="7:26">
      <c r="G967" s="1">
        <v>46261.836805555555</v>
      </c>
      <c r="H967">
        <v>241</v>
      </c>
      <c r="I967" t="s">
        <v>50</v>
      </c>
      <c r="J967">
        <v>0</v>
      </c>
      <c r="K967">
        <v>-18</v>
      </c>
      <c r="L967">
        <v>0.94</v>
      </c>
      <c r="M967" s="183">
        <f t="shared" si="30"/>
        <v>7.8333333333333324E-2</v>
      </c>
      <c r="O967">
        <v>11658</v>
      </c>
      <c r="P967" s="5">
        <v>46261</v>
      </c>
      <c r="Q967">
        <v>241</v>
      </c>
      <c r="R967" t="s">
        <v>50</v>
      </c>
      <c r="S967">
        <v>0</v>
      </c>
      <c r="T967">
        <v>0.21892890000000001</v>
      </c>
      <c r="U967" s="183">
        <f t="shared" si="31"/>
        <v>-0.21892890000000001</v>
      </c>
      <c r="V967" s="6" t="str">
        <f>VLOOKUP(R967,'In-NonTI'!B:C,2,FALSE)</f>
        <v>VIC1</v>
      </c>
      <c r="W967" s="177">
        <f>IF(U967=0,0,U967-(VLOOKUP(R967,'In-NonTI'!$J$4:$K$7,2,FALSE)*M967))</f>
        <v>-0.28864556666666669</v>
      </c>
      <c r="X967" s="178">
        <f>IF(U967=0,0,-U967-((1-VLOOKUP(R967,'In-NonTI'!$J$4:$K$7,2,FALSE))*M967))</f>
        <v>0.21031223333333335</v>
      </c>
      <c r="Y967" s="6" t="str">
        <f>VLOOKUP(R967,'In-NonTI'!$B$4:$F$7,5,FALSE)</f>
        <v>V-SA</v>
      </c>
      <c r="Z967" s="6" t="str">
        <f>IF(SUMIFS(U:U,Q:Q,Q967,Y:Y,Y967)&lt;=0,VLOOKUP(R967,'In-NonTI'!$B$4:$H$7,6,FALSE),VLOOKUP(R967,'In-NonTI'!$B$4:$H$7,7,FALSE))</f>
        <v>SA-VIC</v>
      </c>
    </row>
    <row r="968" spans="7:26">
      <c r="G968" s="1">
        <v>46261.840277777781</v>
      </c>
      <c r="H968">
        <v>242</v>
      </c>
      <c r="I968" t="s">
        <v>57</v>
      </c>
      <c r="J968">
        <v>-114.14</v>
      </c>
      <c r="K968">
        <v>134.62</v>
      </c>
      <c r="L968">
        <v>29.69</v>
      </c>
      <c r="M968" s="183">
        <f t="shared" si="30"/>
        <v>2.4741666666666666</v>
      </c>
      <c r="O968">
        <v>11658</v>
      </c>
      <c r="P968" s="5">
        <v>46261</v>
      </c>
      <c r="Q968">
        <v>242</v>
      </c>
      <c r="R968" t="s">
        <v>57</v>
      </c>
      <c r="S968">
        <v>10.046217800000001</v>
      </c>
      <c r="T968">
        <v>0</v>
      </c>
      <c r="U968" s="183">
        <f t="shared" si="31"/>
        <v>10.046217800000001</v>
      </c>
      <c r="V968" s="6" t="str">
        <f>VLOOKUP(R968,'In-NonTI'!B:C,2,FALSE)</f>
        <v>NSW1</v>
      </c>
      <c r="W968" s="177">
        <f>IF(U968=0,0,U968-(VLOOKUP(R968,'In-NonTI'!$J$4:$K$7,2,FALSE)*M968))</f>
        <v>8.9328428000000013</v>
      </c>
      <c r="X968" s="178">
        <f>IF(U968=0,0,-U968-((1-VLOOKUP(R968,'In-NonTI'!$J$4:$K$7,2,FALSE))*M968))</f>
        <v>-11.407009466666668</v>
      </c>
      <c r="Y968" s="6" t="str">
        <f>VLOOKUP(R968,'In-NonTI'!$B$4:$F$7,5,FALSE)</f>
        <v>NSW1-SA1</v>
      </c>
      <c r="Z968" s="6" t="str">
        <f>IF(SUMIFS(U:U,Q:Q,Q968,Y:Y,Y968)&lt;=0,VLOOKUP(R968,'In-NonTI'!$B$4:$H$7,6,FALSE),VLOOKUP(R968,'In-NonTI'!$B$4:$H$7,7,FALSE))</f>
        <v>SA-NSW</v>
      </c>
    </row>
    <row r="969" spans="7:26">
      <c r="G969" s="1">
        <v>46261.840277777781</v>
      </c>
      <c r="H969">
        <v>242</v>
      </c>
      <c r="I969" t="s">
        <v>60</v>
      </c>
      <c r="J969">
        <v>-3.34</v>
      </c>
      <c r="K969">
        <v>-205.67</v>
      </c>
      <c r="L969">
        <v>13.64</v>
      </c>
      <c r="M969" s="183">
        <f t="shared" si="30"/>
        <v>1.1366666666666667</v>
      </c>
      <c r="O969">
        <v>11658</v>
      </c>
      <c r="P969" s="5">
        <v>46261</v>
      </c>
      <c r="Q969">
        <v>242</v>
      </c>
      <c r="R969" t="s">
        <v>60</v>
      </c>
      <c r="S969">
        <v>15.484017100000001</v>
      </c>
      <c r="T969">
        <v>12.288645499999999</v>
      </c>
      <c r="U969" s="183">
        <f t="shared" si="31"/>
        <v>3.1953716000000014</v>
      </c>
      <c r="V969" s="6" t="str">
        <f>VLOOKUP(R969,'In-NonTI'!B:C,2,FALSE)</f>
        <v>VIC1</v>
      </c>
      <c r="W969" s="177">
        <f>IF(U969=0,0,U969-(VLOOKUP(R969,'In-NonTI'!$J$4:$K$7,2,FALSE)*M969))</f>
        <v>2.5133716000000015</v>
      </c>
      <c r="X969" s="178">
        <f>IF(U969=0,0,-U969-((1-VLOOKUP(R969,'In-NonTI'!$J$4:$K$7,2,FALSE))*M969))</f>
        <v>-3.6500382666666682</v>
      </c>
      <c r="Y969" s="6" t="str">
        <f>VLOOKUP(R969,'In-NonTI'!$B$4:$F$7,5,FALSE)</f>
        <v>VIC1-NSW1</v>
      </c>
      <c r="Z969" s="6" t="str">
        <f>IF(SUMIFS(U:U,Q:Q,Q969,Y:Y,Y969)&lt;=0,VLOOKUP(R969,'In-NonTI'!$B$4:$H$7,6,FALSE),VLOOKUP(R969,'In-NonTI'!$B$4:$H$7,7,FALSE))</f>
        <v>NSW-VIC</v>
      </c>
    </row>
    <row r="970" spans="7:26">
      <c r="G970" s="1">
        <v>46261.840277777781</v>
      </c>
      <c r="H970">
        <v>242</v>
      </c>
      <c r="I970" t="s">
        <v>54</v>
      </c>
      <c r="J970">
        <v>42.42</v>
      </c>
      <c r="K970">
        <v>743.65</v>
      </c>
      <c r="L970">
        <v>82.25</v>
      </c>
      <c r="M970" s="183">
        <f t="shared" si="30"/>
        <v>6.854166666666667</v>
      </c>
      <c r="O970">
        <v>11658</v>
      </c>
      <c r="P970" s="5">
        <v>46261</v>
      </c>
      <c r="Q970">
        <v>242</v>
      </c>
      <c r="R970" t="s">
        <v>54</v>
      </c>
      <c r="S970">
        <v>10.2527893</v>
      </c>
      <c r="T970">
        <v>7.3920000000000001E-3</v>
      </c>
      <c r="U970" s="183">
        <f t="shared" si="31"/>
        <v>10.2453973</v>
      </c>
      <c r="V970" s="6" t="str">
        <f>VLOOKUP(R970,'In-NonTI'!B:C,2,FALSE)</f>
        <v>VIC1</v>
      </c>
      <c r="W970" s="177">
        <f>IF(U970=0,0,U970-(VLOOKUP(R970,'In-NonTI'!$J$4:$K$7,2,FALSE)*M970))</f>
        <v>7.0239389666666678</v>
      </c>
      <c r="X970" s="178">
        <f>IF(U970=0,0,-U970-((1-VLOOKUP(R970,'In-NonTI'!$J$4:$K$7,2,FALSE))*M970))</f>
        <v>-13.878105633333334</v>
      </c>
      <c r="Y970" s="6" t="str">
        <f>VLOOKUP(R970,'In-NonTI'!$B$4:$F$7,5,FALSE)</f>
        <v>V-SA</v>
      </c>
      <c r="Z970" s="6" t="str">
        <f>IF(SUMIFS(U:U,Q:Q,Q970,Y:Y,Y970)&lt;=0,VLOOKUP(R970,'In-NonTI'!$B$4:$H$7,6,FALSE),VLOOKUP(R970,'In-NonTI'!$B$4:$H$7,7,FALSE))</f>
        <v>SA-VIC</v>
      </c>
    </row>
    <row r="971" spans="7:26">
      <c r="G971" s="1">
        <v>46261.840277777781</v>
      </c>
      <c r="H971">
        <v>242</v>
      </c>
      <c r="I971" t="s">
        <v>50</v>
      </c>
      <c r="J971">
        <v>0</v>
      </c>
      <c r="K971">
        <v>26.32</v>
      </c>
      <c r="L971">
        <v>0.39</v>
      </c>
      <c r="M971" s="183">
        <f t="shared" si="30"/>
        <v>3.2500000000000001E-2</v>
      </c>
      <c r="O971">
        <v>11658</v>
      </c>
      <c r="P971" s="5">
        <v>46261</v>
      </c>
      <c r="Q971">
        <v>242</v>
      </c>
      <c r="R971" t="s">
        <v>50</v>
      </c>
      <c r="S971">
        <v>0</v>
      </c>
      <c r="T971">
        <v>0.21346470000000001</v>
      </c>
      <c r="U971" s="183">
        <f t="shared" si="31"/>
        <v>-0.21346470000000001</v>
      </c>
      <c r="V971" s="6" t="str">
        <f>VLOOKUP(R971,'In-NonTI'!B:C,2,FALSE)</f>
        <v>VIC1</v>
      </c>
      <c r="W971" s="177">
        <f>IF(U971=0,0,U971-(VLOOKUP(R971,'In-NonTI'!$J$4:$K$7,2,FALSE)*M971))</f>
        <v>-0.24238970000000001</v>
      </c>
      <c r="X971" s="178">
        <f>IF(U971=0,0,-U971-((1-VLOOKUP(R971,'In-NonTI'!$J$4:$K$7,2,FALSE))*M971))</f>
        <v>0.20988970000000001</v>
      </c>
      <c r="Y971" s="6" t="str">
        <f>VLOOKUP(R971,'In-NonTI'!$B$4:$F$7,5,FALSE)</f>
        <v>V-SA</v>
      </c>
      <c r="Z971" s="6" t="str">
        <f>IF(SUMIFS(U:U,Q:Q,Q971,Y:Y,Y971)&lt;=0,VLOOKUP(R971,'In-NonTI'!$B$4:$H$7,6,FALSE),VLOOKUP(R971,'In-NonTI'!$B$4:$H$7,7,FALSE))</f>
        <v>SA-VIC</v>
      </c>
    </row>
    <row r="972" spans="7:26">
      <c r="G972" s="1">
        <v>46261.84375</v>
      </c>
      <c r="H972">
        <v>243</v>
      </c>
      <c r="I972" t="s">
        <v>57</v>
      </c>
      <c r="J972">
        <v>-120.22</v>
      </c>
      <c r="K972">
        <v>136.38</v>
      </c>
      <c r="L972">
        <v>30.1</v>
      </c>
      <c r="M972" s="183">
        <f t="shared" si="30"/>
        <v>2.5083333333333333</v>
      </c>
      <c r="O972">
        <v>11658</v>
      </c>
      <c r="P972" s="5">
        <v>46261</v>
      </c>
      <c r="Q972">
        <v>243</v>
      </c>
      <c r="R972" t="s">
        <v>57</v>
      </c>
      <c r="S972">
        <v>10.511259799999999</v>
      </c>
      <c r="T972">
        <v>0</v>
      </c>
      <c r="U972" s="183">
        <f t="shared" si="31"/>
        <v>10.511259799999999</v>
      </c>
      <c r="V972" s="6" t="str">
        <f>VLOOKUP(R972,'In-NonTI'!B:C,2,FALSE)</f>
        <v>NSW1</v>
      </c>
      <c r="W972" s="177">
        <f>IF(U972=0,0,U972-(VLOOKUP(R972,'In-NonTI'!$J$4:$K$7,2,FALSE)*M972))</f>
        <v>9.3825097999999993</v>
      </c>
      <c r="X972" s="178">
        <f>IF(U972=0,0,-U972-((1-VLOOKUP(R972,'In-NonTI'!$J$4:$K$7,2,FALSE))*M972))</f>
        <v>-11.890843133333332</v>
      </c>
      <c r="Y972" s="6" t="str">
        <f>VLOOKUP(R972,'In-NonTI'!$B$4:$F$7,5,FALSE)</f>
        <v>NSW1-SA1</v>
      </c>
      <c r="Z972" s="6" t="str">
        <f>IF(SUMIFS(U:U,Q:Q,Q972,Y:Y,Y972)&lt;=0,VLOOKUP(R972,'In-NonTI'!$B$4:$H$7,6,FALSE),VLOOKUP(R972,'In-NonTI'!$B$4:$H$7,7,FALSE))</f>
        <v>SA-NSW</v>
      </c>
    </row>
    <row r="973" spans="7:26">
      <c r="G973" s="1">
        <v>46261.84375</v>
      </c>
      <c r="H973">
        <v>243</v>
      </c>
      <c r="I973" t="s">
        <v>60</v>
      </c>
      <c r="J973">
        <v>-8.2799999999999994</v>
      </c>
      <c r="K973">
        <v>-214.53</v>
      </c>
      <c r="L973">
        <v>14.37</v>
      </c>
      <c r="M973" s="183">
        <f t="shared" si="30"/>
        <v>1.1975</v>
      </c>
      <c r="O973">
        <v>11658</v>
      </c>
      <c r="P973" s="5">
        <v>46261</v>
      </c>
      <c r="Q973">
        <v>243</v>
      </c>
      <c r="R973" t="s">
        <v>60</v>
      </c>
      <c r="S973">
        <v>8.1383413000000004</v>
      </c>
      <c r="T973">
        <v>12.0557447</v>
      </c>
      <c r="U973" s="183">
        <f t="shared" si="31"/>
        <v>-3.9174033999999995</v>
      </c>
      <c r="V973" s="6" t="str">
        <f>VLOOKUP(R973,'In-NonTI'!B:C,2,FALSE)</f>
        <v>VIC1</v>
      </c>
      <c r="W973" s="177">
        <f>IF(U973=0,0,U973-(VLOOKUP(R973,'In-NonTI'!$J$4:$K$7,2,FALSE)*M973))</f>
        <v>-4.6359033999999992</v>
      </c>
      <c r="X973" s="178">
        <f>IF(U973=0,0,-U973-((1-VLOOKUP(R973,'In-NonTI'!$J$4:$K$7,2,FALSE))*M973))</f>
        <v>3.4384033999999994</v>
      </c>
      <c r="Y973" s="6" t="str">
        <f>VLOOKUP(R973,'In-NonTI'!$B$4:$F$7,5,FALSE)</f>
        <v>VIC1-NSW1</v>
      </c>
      <c r="Z973" s="6" t="str">
        <f>IF(SUMIFS(U:U,Q:Q,Q973,Y:Y,Y973)&lt;=0,VLOOKUP(R973,'In-NonTI'!$B$4:$H$7,6,FALSE),VLOOKUP(R973,'In-NonTI'!$B$4:$H$7,7,FALSE))</f>
        <v>VIC-NSW</v>
      </c>
    </row>
    <row r="974" spans="7:26">
      <c r="G974" s="1">
        <v>46261.84375</v>
      </c>
      <c r="H974">
        <v>243</v>
      </c>
      <c r="I974" t="s">
        <v>54</v>
      </c>
      <c r="J974">
        <v>11.16</v>
      </c>
      <c r="K974">
        <v>750</v>
      </c>
      <c r="L974">
        <v>83.61</v>
      </c>
      <c r="M974" s="183">
        <f t="shared" si="30"/>
        <v>6.9675000000000002</v>
      </c>
      <c r="O974">
        <v>11658</v>
      </c>
      <c r="P974" s="5">
        <v>46261</v>
      </c>
      <c r="Q974">
        <v>243</v>
      </c>
      <c r="R974" t="s">
        <v>54</v>
      </c>
      <c r="S974">
        <v>7.0042432999999997</v>
      </c>
      <c r="T974">
        <v>1.5818881</v>
      </c>
      <c r="U974" s="183">
        <f t="shared" si="31"/>
        <v>5.4223552000000002</v>
      </c>
      <c r="V974" s="6" t="str">
        <f>VLOOKUP(R974,'In-NonTI'!B:C,2,FALSE)</f>
        <v>VIC1</v>
      </c>
      <c r="W974" s="177">
        <f>IF(U974=0,0,U974-(VLOOKUP(R974,'In-NonTI'!$J$4:$K$7,2,FALSE)*M974))</f>
        <v>2.1476302</v>
      </c>
      <c r="X974" s="178">
        <f>IF(U974=0,0,-U974-((1-VLOOKUP(R974,'In-NonTI'!$J$4:$K$7,2,FALSE))*M974))</f>
        <v>-9.1151301999999994</v>
      </c>
      <c r="Y974" s="6" t="str">
        <f>VLOOKUP(R974,'In-NonTI'!$B$4:$F$7,5,FALSE)</f>
        <v>V-SA</v>
      </c>
      <c r="Z974" s="6" t="str">
        <f>IF(SUMIFS(U:U,Q:Q,Q974,Y:Y,Y974)&lt;=0,VLOOKUP(R974,'In-NonTI'!$B$4:$H$7,6,FALSE),VLOOKUP(R974,'In-NonTI'!$B$4:$H$7,7,FALSE))</f>
        <v>SA-VIC</v>
      </c>
    </row>
    <row r="975" spans="7:26">
      <c r="G975" s="1">
        <v>46261.84375</v>
      </c>
      <c r="H975">
        <v>243</v>
      </c>
      <c r="I975" t="s">
        <v>50</v>
      </c>
      <c r="J975">
        <v>0</v>
      </c>
      <c r="K975">
        <v>2.4500000000000002</v>
      </c>
      <c r="L975">
        <v>-0.03</v>
      </c>
      <c r="M975" s="183">
        <f t="shared" si="30"/>
        <v>-2.5000000000000001E-3</v>
      </c>
      <c r="O975">
        <v>11658</v>
      </c>
      <c r="P975" s="5">
        <v>46261</v>
      </c>
      <c r="Q975">
        <v>243</v>
      </c>
      <c r="R975" t="s">
        <v>50</v>
      </c>
      <c r="S975">
        <v>0</v>
      </c>
      <c r="T975">
        <v>0.20794779999999999</v>
      </c>
      <c r="U975" s="183">
        <f t="shared" si="31"/>
        <v>-0.20794779999999999</v>
      </c>
      <c r="V975" s="6" t="str">
        <f>VLOOKUP(R975,'In-NonTI'!B:C,2,FALSE)</f>
        <v>VIC1</v>
      </c>
      <c r="W975" s="177">
        <f>IF(U975=0,0,U975-(VLOOKUP(R975,'In-NonTI'!$J$4:$K$7,2,FALSE)*M975))</f>
        <v>-0.20572279999999998</v>
      </c>
      <c r="X975" s="178">
        <f>IF(U975=0,0,-U975-((1-VLOOKUP(R975,'In-NonTI'!$J$4:$K$7,2,FALSE))*M975))</f>
        <v>0.20822279999999999</v>
      </c>
      <c r="Y975" s="6" t="str">
        <f>VLOOKUP(R975,'In-NonTI'!$B$4:$F$7,5,FALSE)</f>
        <v>V-SA</v>
      </c>
      <c r="Z975" s="6" t="str">
        <f>IF(SUMIFS(U:U,Q:Q,Q975,Y:Y,Y975)&lt;=0,VLOOKUP(R975,'In-NonTI'!$B$4:$H$7,6,FALSE),VLOOKUP(R975,'In-NonTI'!$B$4:$H$7,7,FALSE))</f>
        <v>SA-VIC</v>
      </c>
    </row>
    <row r="976" spans="7:26">
      <c r="G976" s="1">
        <v>46261.847222222219</v>
      </c>
      <c r="H976">
        <v>244</v>
      </c>
      <c r="I976" t="s">
        <v>57</v>
      </c>
      <c r="J976">
        <v>-123.34</v>
      </c>
      <c r="K976">
        <v>136.13999999999999</v>
      </c>
      <c r="L976">
        <v>29.98</v>
      </c>
      <c r="M976" s="183">
        <f t="shared" si="30"/>
        <v>2.4983333333333335</v>
      </c>
      <c r="O976">
        <v>11658</v>
      </c>
      <c r="P976" s="5">
        <v>46261</v>
      </c>
      <c r="Q976">
        <v>244</v>
      </c>
      <c r="R976" t="s">
        <v>57</v>
      </c>
      <c r="S976">
        <v>10.049458</v>
      </c>
      <c r="T976">
        <v>0</v>
      </c>
      <c r="U976" s="183">
        <f t="shared" si="31"/>
        <v>10.049458</v>
      </c>
      <c r="V976" s="6" t="str">
        <f>VLOOKUP(R976,'In-NonTI'!B:C,2,FALSE)</f>
        <v>NSW1</v>
      </c>
      <c r="W976" s="177">
        <f>IF(U976=0,0,U976-(VLOOKUP(R976,'In-NonTI'!$J$4:$K$7,2,FALSE)*M976))</f>
        <v>8.9252079999999996</v>
      </c>
      <c r="X976" s="178">
        <f>IF(U976=0,0,-U976-((1-VLOOKUP(R976,'In-NonTI'!$J$4:$K$7,2,FALSE))*M976))</f>
        <v>-11.423541333333333</v>
      </c>
      <c r="Y976" s="6" t="str">
        <f>VLOOKUP(R976,'In-NonTI'!$B$4:$F$7,5,FALSE)</f>
        <v>NSW1-SA1</v>
      </c>
      <c r="Z976" s="6" t="str">
        <f>IF(SUMIFS(U:U,Q:Q,Q976,Y:Y,Y976)&lt;=0,VLOOKUP(R976,'In-NonTI'!$B$4:$H$7,6,FALSE),VLOOKUP(R976,'In-NonTI'!$B$4:$H$7,7,FALSE))</f>
        <v>SA-NSW</v>
      </c>
    </row>
    <row r="977" spans="7:26">
      <c r="G977" s="1">
        <v>46261.847222222219</v>
      </c>
      <c r="H977">
        <v>244</v>
      </c>
      <c r="I977" t="s">
        <v>60</v>
      </c>
      <c r="J977">
        <v>58.92</v>
      </c>
      <c r="K977">
        <v>-213.36</v>
      </c>
      <c r="L977">
        <v>14.24</v>
      </c>
      <c r="M977" s="183">
        <f t="shared" si="30"/>
        <v>1.1866666666666668</v>
      </c>
      <c r="O977">
        <v>11658</v>
      </c>
      <c r="P977" s="5">
        <v>46261</v>
      </c>
      <c r="Q977">
        <v>244</v>
      </c>
      <c r="R977" t="s">
        <v>60</v>
      </c>
      <c r="S977">
        <v>6.3103271000000003</v>
      </c>
      <c r="T977">
        <v>12.027810799999999</v>
      </c>
      <c r="U977" s="183">
        <f t="shared" si="31"/>
        <v>-5.7174836999999989</v>
      </c>
      <c r="V977" s="6" t="str">
        <f>VLOOKUP(R977,'In-NonTI'!B:C,2,FALSE)</f>
        <v>VIC1</v>
      </c>
      <c r="W977" s="177">
        <f>IF(U977=0,0,U977-(VLOOKUP(R977,'In-NonTI'!$J$4:$K$7,2,FALSE)*M977))</f>
        <v>-6.4294836999999987</v>
      </c>
      <c r="X977" s="178">
        <f>IF(U977=0,0,-U977-((1-VLOOKUP(R977,'In-NonTI'!$J$4:$K$7,2,FALSE))*M977))</f>
        <v>5.2428170333333322</v>
      </c>
      <c r="Y977" s="6" t="str">
        <f>VLOOKUP(R977,'In-NonTI'!$B$4:$F$7,5,FALSE)</f>
        <v>VIC1-NSW1</v>
      </c>
      <c r="Z977" s="6" t="str">
        <f>IF(SUMIFS(U:U,Q:Q,Q977,Y:Y,Y977)&lt;=0,VLOOKUP(R977,'In-NonTI'!$B$4:$H$7,6,FALSE),VLOOKUP(R977,'In-NonTI'!$B$4:$H$7,7,FALSE))</f>
        <v>VIC-NSW</v>
      </c>
    </row>
    <row r="978" spans="7:26">
      <c r="G978" s="1">
        <v>46261.847222222219</v>
      </c>
      <c r="H978">
        <v>244</v>
      </c>
      <c r="I978" t="s">
        <v>54</v>
      </c>
      <c r="J978">
        <v>12.28</v>
      </c>
      <c r="K978">
        <v>748.75</v>
      </c>
      <c r="L978">
        <v>83.48</v>
      </c>
      <c r="M978" s="183">
        <f t="shared" si="30"/>
        <v>6.956666666666667</v>
      </c>
      <c r="O978">
        <v>11658</v>
      </c>
      <c r="P978" s="5">
        <v>46261</v>
      </c>
      <c r="Q978">
        <v>244</v>
      </c>
      <c r="R978" t="s">
        <v>54</v>
      </c>
      <c r="S978">
        <v>7.4374503000000001</v>
      </c>
      <c r="T978">
        <v>1.3675200999999999</v>
      </c>
      <c r="U978" s="183">
        <f t="shared" si="31"/>
        <v>6.0699301999999999</v>
      </c>
      <c r="V978" s="6" t="str">
        <f>VLOOKUP(R978,'In-NonTI'!B:C,2,FALSE)</f>
        <v>VIC1</v>
      </c>
      <c r="W978" s="177">
        <f>IF(U978=0,0,U978-(VLOOKUP(R978,'In-NonTI'!$J$4:$K$7,2,FALSE)*M978))</f>
        <v>2.8002968666666668</v>
      </c>
      <c r="X978" s="178">
        <f>IF(U978=0,0,-U978-((1-VLOOKUP(R978,'In-NonTI'!$J$4:$K$7,2,FALSE))*M978))</f>
        <v>-9.7569635333333338</v>
      </c>
      <c r="Y978" s="6" t="str">
        <f>VLOOKUP(R978,'In-NonTI'!$B$4:$F$7,5,FALSE)</f>
        <v>V-SA</v>
      </c>
      <c r="Z978" s="6" t="str">
        <f>IF(SUMIFS(U:U,Q:Q,Q978,Y:Y,Y978)&lt;=0,VLOOKUP(R978,'In-NonTI'!$B$4:$H$7,6,FALSE),VLOOKUP(R978,'In-NonTI'!$B$4:$H$7,7,FALSE))</f>
        <v>SA-VIC</v>
      </c>
    </row>
    <row r="979" spans="7:26">
      <c r="G979" s="1">
        <v>46261.847222222219</v>
      </c>
      <c r="H979">
        <v>244</v>
      </c>
      <c r="I979" t="s">
        <v>50</v>
      </c>
      <c r="J979">
        <v>0</v>
      </c>
      <c r="K979">
        <v>32.18</v>
      </c>
      <c r="L979">
        <v>0.78</v>
      </c>
      <c r="M979" s="183">
        <f t="shared" si="30"/>
        <v>6.5000000000000002E-2</v>
      </c>
      <c r="O979">
        <v>11658</v>
      </c>
      <c r="P979" s="5">
        <v>46261</v>
      </c>
      <c r="Q979">
        <v>244</v>
      </c>
      <c r="R979" t="s">
        <v>50</v>
      </c>
      <c r="S979">
        <v>0</v>
      </c>
      <c r="T979">
        <v>0.2039975</v>
      </c>
      <c r="U979" s="183">
        <f t="shared" si="31"/>
        <v>-0.2039975</v>
      </c>
      <c r="V979" s="6" t="str">
        <f>VLOOKUP(R979,'In-NonTI'!B:C,2,FALSE)</f>
        <v>VIC1</v>
      </c>
      <c r="W979" s="177">
        <f>IF(U979=0,0,U979-(VLOOKUP(R979,'In-NonTI'!$J$4:$K$7,2,FALSE)*M979))</f>
        <v>-0.26184750000000001</v>
      </c>
      <c r="X979" s="178">
        <f>IF(U979=0,0,-U979-((1-VLOOKUP(R979,'In-NonTI'!$J$4:$K$7,2,FALSE))*M979))</f>
        <v>0.19684750000000001</v>
      </c>
      <c r="Y979" s="6" t="str">
        <f>VLOOKUP(R979,'In-NonTI'!$B$4:$F$7,5,FALSE)</f>
        <v>V-SA</v>
      </c>
      <c r="Z979" s="6" t="str">
        <f>IF(SUMIFS(U:U,Q:Q,Q979,Y:Y,Y979)&lt;=0,VLOOKUP(R979,'In-NonTI'!$B$4:$H$7,6,FALSE),VLOOKUP(R979,'In-NonTI'!$B$4:$H$7,7,FALSE))</f>
        <v>SA-VIC</v>
      </c>
    </row>
    <row r="980" spans="7:26">
      <c r="G980" s="1">
        <v>46261.850694444445</v>
      </c>
      <c r="H980">
        <v>245</v>
      </c>
      <c r="I980" t="s">
        <v>57</v>
      </c>
      <c r="J980">
        <v>-112.14</v>
      </c>
      <c r="K980">
        <v>136.94</v>
      </c>
      <c r="L980">
        <v>29.93</v>
      </c>
      <c r="M980" s="183">
        <f t="shared" si="30"/>
        <v>2.4941666666666666</v>
      </c>
      <c r="O980">
        <v>11658</v>
      </c>
      <c r="P980" s="5">
        <v>46261</v>
      </c>
      <c r="Q980">
        <v>245</v>
      </c>
      <c r="R980" t="s">
        <v>57</v>
      </c>
      <c r="S980">
        <v>8.5937099999999997</v>
      </c>
      <c r="T980">
        <v>0</v>
      </c>
      <c r="U980" s="183">
        <f t="shared" si="31"/>
        <v>8.5937099999999997</v>
      </c>
      <c r="V980" s="6" t="str">
        <f>VLOOKUP(R980,'In-NonTI'!B:C,2,FALSE)</f>
        <v>NSW1</v>
      </c>
      <c r="W980" s="177">
        <f>IF(U980=0,0,U980-(VLOOKUP(R980,'In-NonTI'!$J$4:$K$7,2,FALSE)*M980))</f>
        <v>7.4713349999999998</v>
      </c>
      <c r="X980" s="178">
        <f>IF(U980=0,0,-U980-((1-VLOOKUP(R980,'In-NonTI'!$J$4:$K$7,2,FALSE))*M980))</f>
        <v>-9.9655016666666665</v>
      </c>
      <c r="Y980" s="6" t="str">
        <f>VLOOKUP(R980,'In-NonTI'!$B$4:$F$7,5,FALSE)</f>
        <v>NSW1-SA1</v>
      </c>
      <c r="Z980" s="6" t="str">
        <f>IF(SUMIFS(U:U,Q:Q,Q980,Y:Y,Y980)&lt;=0,VLOOKUP(R980,'In-NonTI'!$B$4:$H$7,6,FALSE),VLOOKUP(R980,'In-NonTI'!$B$4:$H$7,7,FALSE))</f>
        <v>SA-NSW</v>
      </c>
    </row>
    <row r="981" spans="7:26">
      <c r="G981" s="1">
        <v>46261.850694444445</v>
      </c>
      <c r="H981">
        <v>245</v>
      </c>
      <c r="I981" t="s">
        <v>60</v>
      </c>
      <c r="J981">
        <v>13.89</v>
      </c>
      <c r="K981">
        <v>-224.03</v>
      </c>
      <c r="L981">
        <v>14.97</v>
      </c>
      <c r="M981" s="183">
        <f t="shared" si="30"/>
        <v>1.2475000000000001</v>
      </c>
      <c r="O981">
        <v>11658</v>
      </c>
      <c r="P981" s="5">
        <v>46261</v>
      </c>
      <c r="Q981">
        <v>245</v>
      </c>
      <c r="R981" t="s">
        <v>60</v>
      </c>
      <c r="S981">
        <v>11.369243900000001</v>
      </c>
      <c r="T981">
        <v>14.273946799999999</v>
      </c>
      <c r="U981" s="183">
        <f t="shared" si="31"/>
        <v>-2.9047028999999984</v>
      </c>
      <c r="V981" s="6" t="str">
        <f>VLOOKUP(R981,'In-NonTI'!B:C,2,FALSE)</f>
        <v>VIC1</v>
      </c>
      <c r="W981" s="177">
        <f>IF(U981=0,0,U981-(VLOOKUP(R981,'In-NonTI'!$J$4:$K$7,2,FALSE)*M981))</f>
        <v>-3.6532028999999984</v>
      </c>
      <c r="X981" s="178">
        <f>IF(U981=0,0,-U981-((1-VLOOKUP(R981,'In-NonTI'!$J$4:$K$7,2,FALSE))*M981))</f>
        <v>2.4057028999999983</v>
      </c>
      <c r="Y981" s="6" t="str">
        <f>VLOOKUP(R981,'In-NonTI'!$B$4:$F$7,5,FALSE)</f>
        <v>VIC1-NSW1</v>
      </c>
      <c r="Z981" s="6" t="str">
        <f>IF(SUMIFS(U:U,Q:Q,Q981,Y:Y,Y981)&lt;=0,VLOOKUP(R981,'In-NonTI'!$B$4:$H$7,6,FALSE),VLOOKUP(R981,'In-NonTI'!$B$4:$H$7,7,FALSE))</f>
        <v>VIC-NSW</v>
      </c>
    </row>
    <row r="982" spans="7:26">
      <c r="G982" s="1">
        <v>46261.850694444445</v>
      </c>
      <c r="H982">
        <v>245</v>
      </c>
      <c r="I982" t="s">
        <v>54</v>
      </c>
      <c r="J982">
        <v>15.63</v>
      </c>
      <c r="K982">
        <v>750</v>
      </c>
      <c r="L982">
        <v>84.36</v>
      </c>
      <c r="M982" s="183">
        <f t="shared" si="30"/>
        <v>7.03</v>
      </c>
      <c r="O982">
        <v>11658</v>
      </c>
      <c r="P982" s="5">
        <v>46261</v>
      </c>
      <c r="Q982">
        <v>245</v>
      </c>
      <c r="R982" t="s">
        <v>54</v>
      </c>
      <c r="S982">
        <v>13.146773899999999</v>
      </c>
      <c r="T982">
        <v>0</v>
      </c>
      <c r="U982" s="183">
        <f t="shared" si="31"/>
        <v>13.146773899999999</v>
      </c>
      <c r="V982" s="6" t="str">
        <f>VLOOKUP(R982,'In-NonTI'!B:C,2,FALSE)</f>
        <v>VIC1</v>
      </c>
      <c r="W982" s="177">
        <f>IF(U982=0,0,U982-(VLOOKUP(R982,'In-NonTI'!$J$4:$K$7,2,FALSE)*M982))</f>
        <v>9.8426738999999994</v>
      </c>
      <c r="X982" s="178">
        <f>IF(U982=0,0,-U982-((1-VLOOKUP(R982,'In-NonTI'!$J$4:$K$7,2,FALSE))*M982))</f>
        <v>-16.872673899999999</v>
      </c>
      <c r="Y982" s="6" t="str">
        <f>VLOOKUP(R982,'In-NonTI'!$B$4:$F$7,5,FALSE)</f>
        <v>V-SA</v>
      </c>
      <c r="Z982" s="6" t="str">
        <f>IF(SUMIFS(U:U,Q:Q,Q982,Y:Y,Y982)&lt;=0,VLOOKUP(R982,'In-NonTI'!$B$4:$H$7,6,FALSE),VLOOKUP(R982,'In-NonTI'!$B$4:$H$7,7,FALSE))</f>
        <v>SA-VIC</v>
      </c>
    </row>
    <row r="983" spans="7:26">
      <c r="G983" s="1">
        <v>46261.850694444445</v>
      </c>
      <c r="H983">
        <v>245</v>
      </c>
      <c r="I983" t="s">
        <v>50</v>
      </c>
      <c r="J983">
        <v>0</v>
      </c>
      <c r="K983">
        <v>14.82</v>
      </c>
      <c r="L983">
        <v>-0.01</v>
      </c>
      <c r="M983" s="183">
        <f t="shared" si="30"/>
        <v>-8.3333333333333339E-4</v>
      </c>
      <c r="O983">
        <v>11658</v>
      </c>
      <c r="P983" s="5">
        <v>46261</v>
      </c>
      <c r="Q983">
        <v>245</v>
      </c>
      <c r="R983" t="s">
        <v>50</v>
      </c>
      <c r="S983">
        <v>0</v>
      </c>
      <c r="T983">
        <v>0.20569090000000001</v>
      </c>
      <c r="U983" s="183">
        <f t="shared" si="31"/>
        <v>-0.20569090000000001</v>
      </c>
      <c r="V983" s="6" t="str">
        <f>VLOOKUP(R983,'In-NonTI'!B:C,2,FALSE)</f>
        <v>VIC1</v>
      </c>
      <c r="W983" s="177">
        <f>IF(U983=0,0,U983-(VLOOKUP(R983,'In-NonTI'!$J$4:$K$7,2,FALSE)*M983))</f>
        <v>-0.20494923333333334</v>
      </c>
      <c r="X983" s="178">
        <f>IF(U983=0,0,-U983-((1-VLOOKUP(R983,'In-NonTI'!$J$4:$K$7,2,FALSE))*M983))</f>
        <v>0.20578256666666667</v>
      </c>
      <c r="Y983" s="6" t="str">
        <f>VLOOKUP(R983,'In-NonTI'!$B$4:$F$7,5,FALSE)</f>
        <v>V-SA</v>
      </c>
      <c r="Z983" s="6" t="str">
        <f>IF(SUMIFS(U:U,Q:Q,Q983,Y:Y,Y983)&lt;=0,VLOOKUP(R983,'In-NonTI'!$B$4:$H$7,6,FALSE),VLOOKUP(R983,'In-NonTI'!$B$4:$H$7,7,FALSE))</f>
        <v>SA-VIC</v>
      </c>
    </row>
    <row r="984" spans="7:26">
      <c r="G984" s="1">
        <v>46261.854166666664</v>
      </c>
      <c r="H984">
        <v>246</v>
      </c>
      <c r="I984" t="s">
        <v>57</v>
      </c>
      <c r="J984">
        <v>-78.27</v>
      </c>
      <c r="K984">
        <v>136.72999999999999</v>
      </c>
      <c r="L984">
        <v>29.89</v>
      </c>
      <c r="M984" s="183">
        <f t="shared" si="30"/>
        <v>2.4908333333333332</v>
      </c>
      <c r="O984">
        <v>11658</v>
      </c>
      <c r="P984" s="5">
        <v>46261</v>
      </c>
      <c r="Q984">
        <v>246</v>
      </c>
      <c r="R984" t="s">
        <v>57</v>
      </c>
      <c r="S984">
        <v>8.9491396000000005</v>
      </c>
      <c r="T984">
        <v>0</v>
      </c>
      <c r="U984" s="183">
        <f t="shared" si="31"/>
        <v>8.9491396000000005</v>
      </c>
      <c r="V984" s="6" t="str">
        <f>VLOOKUP(R984,'In-NonTI'!B:C,2,FALSE)</f>
        <v>NSW1</v>
      </c>
      <c r="W984" s="177">
        <f>IF(U984=0,0,U984-(VLOOKUP(R984,'In-NonTI'!$J$4:$K$7,2,FALSE)*M984))</f>
        <v>7.8282646000000007</v>
      </c>
      <c r="X984" s="178">
        <f>IF(U984=0,0,-U984-((1-VLOOKUP(R984,'In-NonTI'!$J$4:$K$7,2,FALSE))*M984))</f>
        <v>-10.319097933333333</v>
      </c>
      <c r="Y984" s="6" t="str">
        <f>VLOOKUP(R984,'In-NonTI'!$B$4:$F$7,5,FALSE)</f>
        <v>NSW1-SA1</v>
      </c>
      <c r="Z984" s="6" t="str">
        <f>IF(SUMIFS(U:U,Q:Q,Q984,Y:Y,Y984)&lt;=0,VLOOKUP(R984,'In-NonTI'!$B$4:$H$7,6,FALSE),VLOOKUP(R984,'In-NonTI'!$B$4:$H$7,7,FALSE))</f>
        <v>SA-NSW</v>
      </c>
    </row>
    <row r="985" spans="7:26">
      <c r="G985" s="1">
        <v>46261.854166666664</v>
      </c>
      <c r="H985">
        <v>246</v>
      </c>
      <c r="I985" t="s">
        <v>60</v>
      </c>
      <c r="J985">
        <v>-2.4300000000000002</v>
      </c>
      <c r="K985">
        <v>-217.3</v>
      </c>
      <c r="L985">
        <v>14.43</v>
      </c>
      <c r="M985" s="183">
        <f t="shared" si="30"/>
        <v>1.2024999999999999</v>
      </c>
      <c r="O985">
        <v>11658</v>
      </c>
      <c r="P985" s="5">
        <v>46261</v>
      </c>
      <c r="Q985">
        <v>246</v>
      </c>
      <c r="R985" t="s">
        <v>60</v>
      </c>
      <c r="S985">
        <v>12.935867399999999</v>
      </c>
      <c r="T985">
        <v>15.0072112</v>
      </c>
      <c r="U985" s="183">
        <f t="shared" si="31"/>
        <v>-2.0713438000000011</v>
      </c>
      <c r="V985" s="6" t="str">
        <f>VLOOKUP(R985,'In-NonTI'!B:C,2,FALSE)</f>
        <v>VIC1</v>
      </c>
      <c r="W985" s="177">
        <f>IF(U985=0,0,U985-(VLOOKUP(R985,'In-NonTI'!$J$4:$K$7,2,FALSE)*M985))</f>
        <v>-2.7928438000000009</v>
      </c>
      <c r="X985" s="178">
        <f>IF(U985=0,0,-U985-((1-VLOOKUP(R985,'In-NonTI'!$J$4:$K$7,2,FALSE))*M985))</f>
        <v>1.5903438000000012</v>
      </c>
      <c r="Y985" s="6" t="str">
        <f>VLOOKUP(R985,'In-NonTI'!$B$4:$F$7,5,FALSE)</f>
        <v>VIC1-NSW1</v>
      </c>
      <c r="Z985" s="6" t="str">
        <f>IF(SUMIFS(U:U,Q:Q,Q985,Y:Y,Y985)&lt;=0,VLOOKUP(R985,'In-NonTI'!$B$4:$H$7,6,FALSE),VLOOKUP(R985,'In-NonTI'!$B$4:$H$7,7,FALSE))</f>
        <v>VIC-NSW</v>
      </c>
    </row>
    <row r="986" spans="7:26">
      <c r="G986" s="1">
        <v>46261.854166666664</v>
      </c>
      <c r="H986">
        <v>246</v>
      </c>
      <c r="I986" t="s">
        <v>54</v>
      </c>
      <c r="J986">
        <v>107.16</v>
      </c>
      <c r="K986">
        <v>750</v>
      </c>
      <c r="L986">
        <v>84.34</v>
      </c>
      <c r="M986" s="183">
        <f t="shared" si="30"/>
        <v>7.0283333333333333</v>
      </c>
      <c r="O986">
        <v>11658</v>
      </c>
      <c r="P986" s="5">
        <v>46261</v>
      </c>
      <c r="Q986">
        <v>246</v>
      </c>
      <c r="R986" t="s">
        <v>54</v>
      </c>
      <c r="S986">
        <v>14.4584093</v>
      </c>
      <c r="T986">
        <v>0</v>
      </c>
      <c r="U986" s="183">
        <f t="shared" si="31"/>
        <v>14.4584093</v>
      </c>
      <c r="V986" s="6" t="str">
        <f>VLOOKUP(R986,'In-NonTI'!B:C,2,FALSE)</f>
        <v>VIC1</v>
      </c>
      <c r="W986" s="177">
        <f>IF(U986=0,0,U986-(VLOOKUP(R986,'In-NonTI'!$J$4:$K$7,2,FALSE)*M986))</f>
        <v>11.155092633333332</v>
      </c>
      <c r="X986" s="178">
        <f>IF(U986=0,0,-U986-((1-VLOOKUP(R986,'In-NonTI'!$J$4:$K$7,2,FALSE))*M986))</f>
        <v>-18.183425966666668</v>
      </c>
      <c r="Y986" s="6" t="str">
        <f>VLOOKUP(R986,'In-NonTI'!$B$4:$F$7,5,FALSE)</f>
        <v>V-SA</v>
      </c>
      <c r="Z986" s="6" t="str">
        <f>IF(SUMIFS(U:U,Q:Q,Q986,Y:Y,Y986)&lt;=0,VLOOKUP(R986,'In-NonTI'!$B$4:$H$7,6,FALSE),VLOOKUP(R986,'In-NonTI'!$B$4:$H$7,7,FALSE))</f>
        <v>SA-VIC</v>
      </c>
    </row>
    <row r="987" spans="7:26">
      <c r="G987" s="1">
        <v>46261.854166666664</v>
      </c>
      <c r="H987">
        <v>246</v>
      </c>
      <c r="I987" t="s">
        <v>50</v>
      </c>
      <c r="J987">
        <v>0</v>
      </c>
      <c r="K987">
        <v>-58.25</v>
      </c>
      <c r="L987">
        <v>6.57</v>
      </c>
      <c r="M987" s="183">
        <f t="shared" si="30"/>
        <v>0.54749999999999999</v>
      </c>
      <c r="O987">
        <v>11658</v>
      </c>
      <c r="P987" s="5">
        <v>46261</v>
      </c>
      <c r="Q987">
        <v>246</v>
      </c>
      <c r="R987" t="s">
        <v>50</v>
      </c>
      <c r="S987">
        <v>0</v>
      </c>
      <c r="T987">
        <v>0.2164768</v>
      </c>
      <c r="U987" s="183">
        <f t="shared" si="31"/>
        <v>-0.2164768</v>
      </c>
      <c r="V987" s="6" t="str">
        <f>VLOOKUP(R987,'In-NonTI'!B:C,2,FALSE)</f>
        <v>VIC1</v>
      </c>
      <c r="W987" s="177">
        <f>IF(U987=0,0,U987-(VLOOKUP(R987,'In-NonTI'!$J$4:$K$7,2,FALSE)*M987))</f>
        <v>-0.70375180000000004</v>
      </c>
      <c r="X987" s="178">
        <f>IF(U987=0,0,-U987-((1-VLOOKUP(R987,'In-NonTI'!$J$4:$K$7,2,FALSE))*M987))</f>
        <v>0.1562518</v>
      </c>
      <c r="Y987" s="6" t="str">
        <f>VLOOKUP(R987,'In-NonTI'!$B$4:$F$7,5,FALSE)</f>
        <v>V-SA</v>
      </c>
      <c r="Z987" s="6" t="str">
        <f>IF(SUMIFS(U:U,Q:Q,Q987,Y:Y,Y987)&lt;=0,VLOOKUP(R987,'In-NonTI'!$B$4:$H$7,6,FALSE),VLOOKUP(R987,'In-NonTI'!$B$4:$H$7,7,FALSE))</f>
        <v>SA-VIC</v>
      </c>
    </row>
    <row r="988" spans="7:26">
      <c r="G988" s="1">
        <v>46261.857638888891</v>
      </c>
      <c r="H988">
        <v>247</v>
      </c>
      <c r="I988" t="s">
        <v>57</v>
      </c>
      <c r="J988">
        <v>-126.08</v>
      </c>
      <c r="K988">
        <v>136.66999999999999</v>
      </c>
      <c r="L988">
        <v>29.77</v>
      </c>
      <c r="M988" s="183">
        <f t="shared" si="30"/>
        <v>2.4808333333333334</v>
      </c>
      <c r="O988">
        <v>11658</v>
      </c>
      <c r="P988" s="5">
        <v>46261</v>
      </c>
      <c r="Q988">
        <v>247</v>
      </c>
      <c r="R988" t="s">
        <v>57</v>
      </c>
      <c r="S988">
        <v>12.0257734</v>
      </c>
      <c r="T988">
        <v>0</v>
      </c>
      <c r="U988" s="183">
        <f t="shared" si="31"/>
        <v>12.0257734</v>
      </c>
      <c r="V988" s="6" t="str">
        <f>VLOOKUP(R988,'In-NonTI'!B:C,2,FALSE)</f>
        <v>NSW1</v>
      </c>
      <c r="W988" s="177">
        <f>IF(U988=0,0,U988-(VLOOKUP(R988,'In-NonTI'!$J$4:$K$7,2,FALSE)*M988))</f>
        <v>10.909398400000001</v>
      </c>
      <c r="X988" s="178">
        <f>IF(U988=0,0,-U988-((1-VLOOKUP(R988,'In-NonTI'!$J$4:$K$7,2,FALSE))*M988))</f>
        <v>-13.390231733333334</v>
      </c>
      <c r="Y988" s="6" t="str">
        <f>VLOOKUP(R988,'In-NonTI'!$B$4:$F$7,5,FALSE)</f>
        <v>NSW1-SA1</v>
      </c>
      <c r="Z988" s="6" t="str">
        <f>IF(SUMIFS(U:U,Q:Q,Q988,Y:Y,Y988)&lt;=0,VLOOKUP(R988,'In-NonTI'!$B$4:$H$7,6,FALSE),VLOOKUP(R988,'In-NonTI'!$B$4:$H$7,7,FALSE))</f>
        <v>SA-NSW</v>
      </c>
    </row>
    <row r="989" spans="7:26">
      <c r="G989" s="1">
        <v>46261.857638888891</v>
      </c>
      <c r="H989">
        <v>247</v>
      </c>
      <c r="I989" t="s">
        <v>60</v>
      </c>
      <c r="J989">
        <v>100.38</v>
      </c>
      <c r="K989">
        <v>-219.34</v>
      </c>
      <c r="L989">
        <v>14.53</v>
      </c>
      <c r="M989" s="183">
        <f t="shared" si="30"/>
        <v>1.2108333333333332</v>
      </c>
      <c r="O989">
        <v>11658</v>
      </c>
      <c r="P989" s="5">
        <v>46261</v>
      </c>
      <c r="Q989">
        <v>247</v>
      </c>
      <c r="R989" t="s">
        <v>60</v>
      </c>
      <c r="S989">
        <v>11.176026999999999</v>
      </c>
      <c r="T989">
        <v>13.6125539</v>
      </c>
      <c r="U989" s="183">
        <f t="shared" si="31"/>
        <v>-2.4365269000000005</v>
      </c>
      <c r="V989" s="6" t="str">
        <f>VLOOKUP(R989,'In-NonTI'!B:C,2,FALSE)</f>
        <v>VIC1</v>
      </c>
      <c r="W989" s="177">
        <f>IF(U989=0,0,U989-(VLOOKUP(R989,'In-NonTI'!$J$4:$K$7,2,FALSE)*M989))</f>
        <v>-3.1630269000000002</v>
      </c>
      <c r="X989" s="178">
        <f>IF(U989=0,0,-U989-((1-VLOOKUP(R989,'In-NonTI'!$J$4:$K$7,2,FALSE))*M989))</f>
        <v>1.9521935666666672</v>
      </c>
      <c r="Y989" s="6" t="str">
        <f>VLOOKUP(R989,'In-NonTI'!$B$4:$F$7,5,FALSE)</f>
        <v>VIC1-NSW1</v>
      </c>
      <c r="Z989" s="6" t="str">
        <f>IF(SUMIFS(U:U,Q:Q,Q989,Y:Y,Y989)&lt;=0,VLOOKUP(R989,'In-NonTI'!$B$4:$H$7,6,FALSE),VLOOKUP(R989,'In-NonTI'!$B$4:$H$7,7,FALSE))</f>
        <v>VIC-NSW</v>
      </c>
    </row>
    <row r="990" spans="7:26">
      <c r="G990" s="1">
        <v>46261.857638888891</v>
      </c>
      <c r="H990">
        <v>247</v>
      </c>
      <c r="I990" t="s">
        <v>54</v>
      </c>
      <c r="J990">
        <v>6.7</v>
      </c>
      <c r="K990">
        <v>750</v>
      </c>
      <c r="L990">
        <v>84.6</v>
      </c>
      <c r="M990" s="183">
        <f t="shared" si="30"/>
        <v>7.05</v>
      </c>
      <c r="O990">
        <v>11658</v>
      </c>
      <c r="P990" s="5">
        <v>46261</v>
      </c>
      <c r="Q990">
        <v>247</v>
      </c>
      <c r="R990" t="s">
        <v>54</v>
      </c>
      <c r="S990">
        <v>10.8786591</v>
      </c>
      <c r="T990">
        <v>0.16531199999999999</v>
      </c>
      <c r="U990" s="183">
        <f t="shared" si="31"/>
        <v>10.7133471</v>
      </c>
      <c r="V990" s="6" t="str">
        <f>VLOOKUP(R990,'In-NonTI'!B:C,2,FALSE)</f>
        <v>VIC1</v>
      </c>
      <c r="W990" s="177">
        <f>IF(U990=0,0,U990-(VLOOKUP(R990,'In-NonTI'!$J$4:$K$7,2,FALSE)*M990))</f>
        <v>7.3998471000000006</v>
      </c>
      <c r="X990" s="178">
        <f>IF(U990=0,0,-U990-((1-VLOOKUP(R990,'In-NonTI'!$J$4:$K$7,2,FALSE))*M990))</f>
        <v>-14.4498471</v>
      </c>
      <c r="Y990" s="6" t="str">
        <f>VLOOKUP(R990,'In-NonTI'!$B$4:$F$7,5,FALSE)</f>
        <v>V-SA</v>
      </c>
      <c r="Z990" s="6" t="str">
        <f>IF(SUMIFS(U:U,Q:Q,Q990,Y:Y,Y990)&lt;=0,VLOOKUP(R990,'In-NonTI'!$B$4:$H$7,6,FALSE),VLOOKUP(R990,'In-NonTI'!$B$4:$H$7,7,FALSE))</f>
        <v>SA-VIC</v>
      </c>
    </row>
    <row r="991" spans="7:26">
      <c r="G991" s="1">
        <v>46261.857638888891</v>
      </c>
      <c r="H991">
        <v>247</v>
      </c>
      <c r="I991" t="s">
        <v>50</v>
      </c>
      <c r="J991">
        <v>0</v>
      </c>
      <c r="K991">
        <v>21</v>
      </c>
      <c r="L991">
        <v>0.16</v>
      </c>
      <c r="M991" s="183">
        <f t="shared" si="30"/>
        <v>1.3333333333333334E-2</v>
      </c>
      <c r="O991">
        <v>11658</v>
      </c>
      <c r="P991" s="5">
        <v>46261</v>
      </c>
      <c r="Q991">
        <v>247</v>
      </c>
      <c r="R991" t="s">
        <v>50</v>
      </c>
      <c r="S991">
        <v>0</v>
      </c>
      <c r="T991">
        <v>0.22220280000000001</v>
      </c>
      <c r="U991" s="183">
        <f t="shared" si="31"/>
        <v>-0.22220280000000001</v>
      </c>
      <c r="V991" s="6" t="str">
        <f>VLOOKUP(R991,'In-NonTI'!B:C,2,FALSE)</f>
        <v>VIC1</v>
      </c>
      <c r="W991" s="177">
        <f>IF(U991=0,0,U991-(VLOOKUP(R991,'In-NonTI'!$J$4:$K$7,2,FALSE)*M991))</f>
        <v>-0.23406946666666667</v>
      </c>
      <c r="X991" s="178">
        <f>IF(U991=0,0,-U991-((1-VLOOKUP(R991,'In-NonTI'!$J$4:$K$7,2,FALSE))*M991))</f>
        <v>0.22073613333333333</v>
      </c>
      <c r="Y991" s="6" t="str">
        <f>VLOOKUP(R991,'In-NonTI'!$B$4:$F$7,5,FALSE)</f>
        <v>V-SA</v>
      </c>
      <c r="Z991" s="6" t="str">
        <f>IF(SUMIFS(U:U,Q:Q,Q991,Y:Y,Y991)&lt;=0,VLOOKUP(R991,'In-NonTI'!$B$4:$H$7,6,FALSE),VLOOKUP(R991,'In-NonTI'!$B$4:$H$7,7,FALSE))</f>
        <v>SA-VIC</v>
      </c>
    </row>
    <row r="992" spans="7:26">
      <c r="G992" s="1">
        <v>46261.861111111109</v>
      </c>
      <c r="H992">
        <v>248</v>
      </c>
      <c r="I992" t="s">
        <v>57</v>
      </c>
      <c r="J992">
        <v>-134.58000000000001</v>
      </c>
      <c r="K992">
        <v>136.66</v>
      </c>
      <c r="L992">
        <v>30</v>
      </c>
      <c r="M992" s="183">
        <f t="shared" si="30"/>
        <v>2.5</v>
      </c>
      <c r="O992">
        <v>11658</v>
      </c>
      <c r="P992" s="5">
        <v>46261</v>
      </c>
      <c r="Q992">
        <v>248</v>
      </c>
      <c r="R992" t="s">
        <v>57</v>
      </c>
      <c r="S992">
        <v>9.6713299999999993</v>
      </c>
      <c r="T992">
        <v>0</v>
      </c>
      <c r="U992" s="183">
        <f t="shared" si="31"/>
        <v>9.6713299999999993</v>
      </c>
      <c r="V992" s="6" t="str">
        <f>VLOOKUP(R992,'In-NonTI'!B:C,2,FALSE)</f>
        <v>NSW1</v>
      </c>
      <c r="W992" s="177">
        <f>IF(U992=0,0,U992-(VLOOKUP(R992,'In-NonTI'!$J$4:$K$7,2,FALSE)*M992))</f>
        <v>8.5463299999999993</v>
      </c>
      <c r="X992" s="178">
        <f>IF(U992=0,0,-U992-((1-VLOOKUP(R992,'In-NonTI'!$J$4:$K$7,2,FALSE))*M992))</f>
        <v>-11.046329999999999</v>
      </c>
      <c r="Y992" s="6" t="str">
        <f>VLOOKUP(R992,'In-NonTI'!$B$4:$F$7,5,FALSE)</f>
        <v>NSW1-SA1</v>
      </c>
      <c r="Z992" s="6" t="str">
        <f>IF(SUMIFS(U:U,Q:Q,Q992,Y:Y,Y992)&lt;=0,VLOOKUP(R992,'In-NonTI'!$B$4:$H$7,6,FALSE),VLOOKUP(R992,'In-NonTI'!$B$4:$H$7,7,FALSE))</f>
        <v>SA-NSW</v>
      </c>
    </row>
    <row r="993" spans="7:26">
      <c r="G993" s="1">
        <v>46261.861111111109</v>
      </c>
      <c r="H993">
        <v>248</v>
      </c>
      <c r="I993" t="s">
        <v>60</v>
      </c>
      <c r="J993">
        <v>153.22999999999999</v>
      </c>
      <c r="K993">
        <v>-223.53</v>
      </c>
      <c r="L993">
        <v>15.01</v>
      </c>
      <c r="M993" s="183">
        <f t="shared" si="30"/>
        <v>1.2508333333333332</v>
      </c>
      <c r="O993">
        <v>11658</v>
      </c>
      <c r="P993" s="5">
        <v>46261</v>
      </c>
      <c r="Q993">
        <v>248</v>
      </c>
      <c r="R993" t="s">
        <v>60</v>
      </c>
      <c r="S993">
        <v>6.5369241999999996</v>
      </c>
      <c r="T993">
        <v>14.1439501</v>
      </c>
      <c r="U993" s="183">
        <f t="shared" si="31"/>
        <v>-7.6070259</v>
      </c>
      <c r="V993" s="6" t="str">
        <f>VLOOKUP(R993,'In-NonTI'!B:C,2,FALSE)</f>
        <v>VIC1</v>
      </c>
      <c r="W993" s="177">
        <f>IF(U993=0,0,U993-(VLOOKUP(R993,'In-NonTI'!$J$4:$K$7,2,FALSE)*M993))</f>
        <v>-8.3575259000000006</v>
      </c>
      <c r="X993" s="178">
        <f>IF(U993=0,0,-U993-((1-VLOOKUP(R993,'In-NonTI'!$J$4:$K$7,2,FALSE))*M993))</f>
        <v>7.1066925666666663</v>
      </c>
      <c r="Y993" s="6" t="str">
        <f>VLOOKUP(R993,'In-NonTI'!$B$4:$F$7,5,FALSE)</f>
        <v>VIC1-NSW1</v>
      </c>
      <c r="Z993" s="6" t="str">
        <f>IF(SUMIFS(U:U,Q:Q,Q993,Y:Y,Y993)&lt;=0,VLOOKUP(R993,'In-NonTI'!$B$4:$H$7,6,FALSE),VLOOKUP(R993,'In-NonTI'!$B$4:$H$7,7,FALSE))</f>
        <v>VIC-NSW</v>
      </c>
    </row>
    <row r="994" spans="7:26">
      <c r="G994" s="1">
        <v>46261.861111111109</v>
      </c>
      <c r="H994">
        <v>248</v>
      </c>
      <c r="I994" t="s">
        <v>54</v>
      </c>
      <c r="J994">
        <v>-1.1499999999999999</v>
      </c>
      <c r="K994">
        <v>750</v>
      </c>
      <c r="L994">
        <v>84.03</v>
      </c>
      <c r="M994" s="183">
        <f t="shared" si="30"/>
        <v>7.0025000000000004</v>
      </c>
      <c r="O994">
        <v>11658</v>
      </c>
      <c r="P994" s="5">
        <v>46261</v>
      </c>
      <c r="Q994">
        <v>248</v>
      </c>
      <c r="R994" t="s">
        <v>54</v>
      </c>
      <c r="S994">
        <v>9.8325250999999998</v>
      </c>
      <c r="T994">
        <v>5.1071999999999999E-2</v>
      </c>
      <c r="U994" s="183">
        <f t="shared" si="31"/>
        <v>9.7814531000000002</v>
      </c>
      <c r="V994" s="6" t="str">
        <f>VLOOKUP(R994,'In-NonTI'!B:C,2,FALSE)</f>
        <v>VIC1</v>
      </c>
      <c r="W994" s="177">
        <f>IF(U994=0,0,U994-(VLOOKUP(R994,'In-NonTI'!$J$4:$K$7,2,FALSE)*M994))</f>
        <v>6.4902781000000003</v>
      </c>
      <c r="X994" s="178">
        <f>IF(U994=0,0,-U994-((1-VLOOKUP(R994,'In-NonTI'!$J$4:$K$7,2,FALSE))*M994))</f>
        <v>-13.492778100000001</v>
      </c>
      <c r="Y994" s="6" t="str">
        <f>VLOOKUP(R994,'In-NonTI'!$B$4:$F$7,5,FALSE)</f>
        <v>V-SA</v>
      </c>
      <c r="Z994" s="6" t="str">
        <f>IF(SUMIFS(U:U,Q:Q,Q994,Y:Y,Y994)&lt;=0,VLOOKUP(R994,'In-NonTI'!$B$4:$H$7,6,FALSE),VLOOKUP(R994,'In-NonTI'!$B$4:$H$7,7,FALSE))</f>
        <v>SA-VIC</v>
      </c>
    </row>
    <row r="995" spans="7:26">
      <c r="G995" s="1">
        <v>46261.861111111109</v>
      </c>
      <c r="H995">
        <v>248</v>
      </c>
      <c r="I995" t="s">
        <v>50</v>
      </c>
      <c r="J995">
        <v>0</v>
      </c>
      <c r="K995">
        <v>35.42</v>
      </c>
      <c r="L995">
        <v>1</v>
      </c>
      <c r="M995" s="183">
        <f t="shared" si="30"/>
        <v>8.3333333333333329E-2</v>
      </c>
      <c r="O995">
        <v>11658</v>
      </c>
      <c r="P995" s="5">
        <v>46261</v>
      </c>
      <c r="Q995">
        <v>248</v>
      </c>
      <c r="R995" t="s">
        <v>50</v>
      </c>
      <c r="S995">
        <v>0</v>
      </c>
      <c r="T995">
        <v>0.21679399999999999</v>
      </c>
      <c r="U995" s="183">
        <f t="shared" si="31"/>
        <v>-0.21679399999999999</v>
      </c>
      <c r="V995" s="6" t="str">
        <f>VLOOKUP(R995,'In-NonTI'!B:C,2,FALSE)</f>
        <v>VIC1</v>
      </c>
      <c r="W995" s="177">
        <f>IF(U995=0,0,U995-(VLOOKUP(R995,'In-NonTI'!$J$4:$K$7,2,FALSE)*M995))</f>
        <v>-0.29096066666666665</v>
      </c>
      <c r="X995" s="178">
        <f>IF(U995=0,0,-U995-((1-VLOOKUP(R995,'In-NonTI'!$J$4:$K$7,2,FALSE))*M995))</f>
        <v>0.20762733333333333</v>
      </c>
      <c r="Y995" s="6" t="str">
        <f>VLOOKUP(R995,'In-NonTI'!$B$4:$F$7,5,FALSE)</f>
        <v>V-SA</v>
      </c>
      <c r="Z995" s="6" t="str">
        <f>IF(SUMIFS(U:U,Q:Q,Q995,Y:Y,Y995)&lt;=0,VLOOKUP(R995,'In-NonTI'!$B$4:$H$7,6,FALSE),VLOOKUP(R995,'In-NonTI'!$B$4:$H$7,7,FALSE))</f>
        <v>SA-VIC</v>
      </c>
    </row>
    <row r="996" spans="7:26">
      <c r="G996" s="1">
        <v>46261.864583333336</v>
      </c>
      <c r="H996">
        <v>249</v>
      </c>
      <c r="I996" t="s">
        <v>57</v>
      </c>
      <c r="J996">
        <v>-96.43</v>
      </c>
      <c r="K996">
        <v>129.11000000000001</v>
      </c>
      <c r="L996">
        <v>27.71</v>
      </c>
      <c r="M996" s="183">
        <f t="shared" si="30"/>
        <v>2.3091666666666666</v>
      </c>
      <c r="O996">
        <v>11658</v>
      </c>
      <c r="P996" s="5">
        <v>46261</v>
      </c>
      <c r="Q996">
        <v>249</v>
      </c>
      <c r="R996" t="s">
        <v>57</v>
      </c>
      <c r="S996">
        <v>8.8128144000000006</v>
      </c>
      <c r="T996">
        <v>0</v>
      </c>
      <c r="U996" s="183">
        <f t="shared" si="31"/>
        <v>8.8128144000000006</v>
      </c>
      <c r="V996" s="6" t="str">
        <f>VLOOKUP(R996,'In-NonTI'!B:C,2,FALSE)</f>
        <v>NSW1</v>
      </c>
      <c r="W996" s="177">
        <f>IF(U996=0,0,U996-(VLOOKUP(R996,'In-NonTI'!$J$4:$K$7,2,FALSE)*M996))</f>
        <v>7.7736894000000003</v>
      </c>
      <c r="X996" s="178">
        <f>IF(U996=0,0,-U996-((1-VLOOKUP(R996,'In-NonTI'!$J$4:$K$7,2,FALSE))*M996))</f>
        <v>-10.082856066666668</v>
      </c>
      <c r="Y996" s="6" t="str">
        <f>VLOOKUP(R996,'In-NonTI'!$B$4:$F$7,5,FALSE)</f>
        <v>NSW1-SA1</v>
      </c>
      <c r="Z996" s="6" t="str">
        <f>IF(SUMIFS(U:U,Q:Q,Q996,Y:Y,Y996)&lt;=0,VLOOKUP(R996,'In-NonTI'!$B$4:$H$7,6,FALSE),VLOOKUP(R996,'In-NonTI'!$B$4:$H$7,7,FALSE))</f>
        <v>SA-NSW</v>
      </c>
    </row>
    <row r="997" spans="7:26">
      <c r="G997" s="1">
        <v>46261.864583333336</v>
      </c>
      <c r="H997">
        <v>249</v>
      </c>
      <c r="I997" t="s">
        <v>60</v>
      </c>
      <c r="J997">
        <v>128.13999999999999</v>
      </c>
      <c r="K997">
        <v>-211.49</v>
      </c>
      <c r="L997">
        <v>13.76</v>
      </c>
      <c r="M997" s="183">
        <f t="shared" si="30"/>
        <v>1.1466666666666667</v>
      </c>
      <c r="O997">
        <v>11658</v>
      </c>
      <c r="P997" s="5">
        <v>46261</v>
      </c>
      <c r="Q997">
        <v>249</v>
      </c>
      <c r="R997" t="s">
        <v>60</v>
      </c>
      <c r="S997">
        <v>3.1463345</v>
      </c>
      <c r="T997">
        <v>15.000450300000001</v>
      </c>
      <c r="U997" s="183">
        <f t="shared" si="31"/>
        <v>-11.854115800000001</v>
      </c>
      <c r="V997" s="6" t="str">
        <f>VLOOKUP(R997,'In-NonTI'!B:C,2,FALSE)</f>
        <v>VIC1</v>
      </c>
      <c r="W997" s="177">
        <f>IF(U997=0,0,U997-(VLOOKUP(R997,'In-NonTI'!$J$4:$K$7,2,FALSE)*M997))</f>
        <v>-12.542115800000001</v>
      </c>
      <c r="X997" s="178">
        <f>IF(U997=0,0,-U997-((1-VLOOKUP(R997,'In-NonTI'!$J$4:$K$7,2,FALSE))*M997))</f>
        <v>11.395449133333335</v>
      </c>
      <c r="Y997" s="6" t="str">
        <f>VLOOKUP(R997,'In-NonTI'!$B$4:$F$7,5,FALSE)</f>
        <v>VIC1-NSW1</v>
      </c>
      <c r="Z997" s="6" t="str">
        <f>IF(SUMIFS(U:U,Q:Q,Q997,Y:Y,Y997)&lt;=0,VLOOKUP(R997,'In-NonTI'!$B$4:$H$7,6,FALSE),VLOOKUP(R997,'In-NonTI'!$B$4:$H$7,7,FALSE))</f>
        <v>VIC-NSW</v>
      </c>
    </row>
    <row r="998" spans="7:26">
      <c r="G998" s="1">
        <v>46261.864583333336</v>
      </c>
      <c r="H998">
        <v>249</v>
      </c>
      <c r="I998" t="s">
        <v>54</v>
      </c>
      <c r="J998">
        <v>84.83</v>
      </c>
      <c r="K998">
        <v>721.4</v>
      </c>
      <c r="L998">
        <v>79.290000000000006</v>
      </c>
      <c r="M998" s="183">
        <f t="shared" si="30"/>
        <v>6.6075000000000008</v>
      </c>
      <c r="O998">
        <v>11658</v>
      </c>
      <c r="P998" s="5">
        <v>46261</v>
      </c>
      <c r="Q998">
        <v>249</v>
      </c>
      <c r="R998" t="s">
        <v>54</v>
      </c>
      <c r="S998">
        <v>7.9807582000000004</v>
      </c>
      <c r="T998">
        <v>1.8002880999999999</v>
      </c>
      <c r="U998" s="183">
        <f t="shared" si="31"/>
        <v>6.1804701000000009</v>
      </c>
      <c r="V998" s="6" t="str">
        <f>VLOOKUP(R998,'In-NonTI'!B:C,2,FALSE)</f>
        <v>VIC1</v>
      </c>
      <c r="W998" s="177">
        <f>IF(U998=0,0,U998-(VLOOKUP(R998,'In-NonTI'!$J$4:$K$7,2,FALSE)*M998))</f>
        <v>3.0749451000000008</v>
      </c>
      <c r="X998" s="178">
        <f>IF(U998=0,0,-U998-((1-VLOOKUP(R998,'In-NonTI'!$J$4:$K$7,2,FALSE))*M998))</f>
        <v>-9.6824451000000025</v>
      </c>
      <c r="Y998" s="6" t="str">
        <f>VLOOKUP(R998,'In-NonTI'!$B$4:$F$7,5,FALSE)</f>
        <v>V-SA</v>
      </c>
      <c r="Z998" s="6" t="str">
        <f>IF(SUMIFS(U:U,Q:Q,Q998,Y:Y,Y998)&lt;=0,VLOOKUP(R998,'In-NonTI'!$B$4:$H$7,6,FALSE),VLOOKUP(R998,'In-NonTI'!$B$4:$H$7,7,FALSE))</f>
        <v>SA-VIC</v>
      </c>
    </row>
    <row r="999" spans="7:26">
      <c r="G999" s="1">
        <v>46261.864583333336</v>
      </c>
      <c r="H999">
        <v>249</v>
      </c>
      <c r="I999" t="s">
        <v>50</v>
      </c>
      <c r="J999">
        <v>0</v>
      </c>
      <c r="K999">
        <v>7.24</v>
      </c>
      <c r="L999">
        <v>-0.08</v>
      </c>
      <c r="M999" s="183">
        <f t="shared" si="30"/>
        <v>-6.6666666666666671E-3</v>
      </c>
      <c r="O999">
        <v>11658</v>
      </c>
      <c r="P999" s="5">
        <v>46261</v>
      </c>
      <c r="Q999">
        <v>249</v>
      </c>
      <c r="R999" t="s">
        <v>50</v>
      </c>
      <c r="S999">
        <v>0</v>
      </c>
      <c r="T999">
        <v>0.2151093</v>
      </c>
      <c r="U999" s="183">
        <f t="shared" si="31"/>
        <v>-0.2151093</v>
      </c>
      <c r="V999" s="6" t="str">
        <f>VLOOKUP(R999,'In-NonTI'!B:C,2,FALSE)</f>
        <v>VIC1</v>
      </c>
      <c r="W999" s="177">
        <f>IF(U999=0,0,U999-(VLOOKUP(R999,'In-NonTI'!$J$4:$K$7,2,FALSE)*M999))</f>
        <v>-0.20917596666666666</v>
      </c>
      <c r="X999" s="178">
        <f>IF(U999=0,0,-U999-((1-VLOOKUP(R999,'In-NonTI'!$J$4:$K$7,2,FALSE))*M999))</f>
        <v>0.21584263333333334</v>
      </c>
      <c r="Y999" s="6" t="str">
        <f>VLOOKUP(R999,'In-NonTI'!$B$4:$F$7,5,FALSE)</f>
        <v>V-SA</v>
      </c>
      <c r="Z999" s="6" t="str">
        <f>IF(SUMIFS(U:U,Q:Q,Q999,Y:Y,Y999)&lt;=0,VLOOKUP(R999,'In-NonTI'!$B$4:$H$7,6,FALSE),VLOOKUP(R999,'In-NonTI'!$B$4:$H$7,7,FALSE))</f>
        <v>SA-VIC</v>
      </c>
    </row>
    <row r="1000" spans="7:26">
      <c r="G1000" s="1">
        <v>46261.868055555555</v>
      </c>
      <c r="H1000">
        <v>250</v>
      </c>
      <c r="I1000" t="s">
        <v>57</v>
      </c>
      <c r="J1000">
        <v>-114</v>
      </c>
      <c r="K1000">
        <v>136.52000000000001</v>
      </c>
      <c r="L1000">
        <v>29.21</v>
      </c>
      <c r="M1000" s="183">
        <f t="shared" si="30"/>
        <v>2.4341666666666666</v>
      </c>
      <c r="O1000">
        <v>11658</v>
      </c>
      <c r="P1000" s="5">
        <v>46261</v>
      </c>
      <c r="Q1000">
        <v>250</v>
      </c>
      <c r="R1000" t="s">
        <v>57</v>
      </c>
      <c r="S1000">
        <v>9.9548476000000008</v>
      </c>
      <c r="T1000">
        <v>0</v>
      </c>
      <c r="U1000" s="183">
        <f t="shared" si="31"/>
        <v>9.9548476000000008</v>
      </c>
      <c r="V1000" s="6" t="str">
        <f>VLOOKUP(R1000,'In-NonTI'!B:C,2,FALSE)</f>
        <v>NSW1</v>
      </c>
      <c r="W1000" s="177">
        <f>IF(U1000=0,0,U1000-(VLOOKUP(R1000,'In-NonTI'!$J$4:$K$7,2,FALSE)*M1000))</f>
        <v>8.8594726000000001</v>
      </c>
      <c r="X1000" s="178">
        <f>IF(U1000=0,0,-U1000-((1-VLOOKUP(R1000,'In-NonTI'!$J$4:$K$7,2,FALSE))*M1000))</f>
        <v>-11.293639266666668</v>
      </c>
      <c r="Y1000" s="6" t="str">
        <f>VLOOKUP(R1000,'In-NonTI'!$B$4:$F$7,5,FALSE)</f>
        <v>NSW1-SA1</v>
      </c>
      <c r="Z1000" s="6" t="str">
        <f>IF(SUMIFS(U:U,Q:Q,Q1000,Y:Y,Y1000)&lt;=0,VLOOKUP(R1000,'In-NonTI'!$B$4:$H$7,6,FALSE),VLOOKUP(R1000,'In-NonTI'!$B$4:$H$7,7,FALSE))</f>
        <v>SA-NSW</v>
      </c>
    </row>
    <row r="1001" spans="7:26">
      <c r="G1001" s="1">
        <v>46261.868055555555</v>
      </c>
      <c r="H1001">
        <v>250</v>
      </c>
      <c r="I1001" t="s">
        <v>60</v>
      </c>
      <c r="J1001">
        <v>24.3</v>
      </c>
      <c r="K1001">
        <v>-222.16</v>
      </c>
      <c r="L1001">
        <v>14.46</v>
      </c>
      <c r="M1001" s="183">
        <f t="shared" si="30"/>
        <v>1.2050000000000001</v>
      </c>
      <c r="O1001">
        <v>11658</v>
      </c>
      <c r="P1001" s="5">
        <v>46261</v>
      </c>
      <c r="Q1001">
        <v>250</v>
      </c>
      <c r="R1001" t="s">
        <v>60</v>
      </c>
      <c r="S1001">
        <v>2.9357093000000001</v>
      </c>
      <c r="T1001">
        <v>13.8983361</v>
      </c>
      <c r="U1001" s="183">
        <f t="shared" si="31"/>
        <v>-10.962626799999999</v>
      </c>
      <c r="V1001" s="6" t="str">
        <f>VLOOKUP(R1001,'In-NonTI'!B:C,2,FALSE)</f>
        <v>VIC1</v>
      </c>
      <c r="W1001" s="177">
        <f>IF(U1001=0,0,U1001-(VLOOKUP(R1001,'In-NonTI'!$J$4:$K$7,2,FALSE)*M1001))</f>
        <v>-11.6856268</v>
      </c>
      <c r="X1001" s="178">
        <f>IF(U1001=0,0,-U1001-((1-VLOOKUP(R1001,'In-NonTI'!$J$4:$K$7,2,FALSE))*M1001))</f>
        <v>10.4806268</v>
      </c>
      <c r="Y1001" s="6" t="str">
        <f>VLOOKUP(R1001,'In-NonTI'!$B$4:$F$7,5,FALSE)</f>
        <v>VIC1-NSW1</v>
      </c>
      <c r="Z1001" s="6" t="str">
        <f>IF(SUMIFS(U:U,Q:Q,Q1001,Y:Y,Y1001)&lt;=0,VLOOKUP(R1001,'In-NonTI'!$B$4:$H$7,6,FALSE),VLOOKUP(R1001,'In-NonTI'!$B$4:$H$7,7,FALSE))</f>
        <v>VIC-NSW</v>
      </c>
    </row>
    <row r="1002" spans="7:26">
      <c r="G1002" s="1">
        <v>46261.868055555555</v>
      </c>
      <c r="H1002">
        <v>250</v>
      </c>
      <c r="I1002" t="s">
        <v>54</v>
      </c>
      <c r="J1002">
        <v>42.42</v>
      </c>
      <c r="K1002">
        <v>750</v>
      </c>
      <c r="L1002">
        <v>85.86</v>
      </c>
      <c r="M1002" s="183">
        <f t="shared" si="30"/>
        <v>7.1550000000000002</v>
      </c>
      <c r="O1002">
        <v>11658</v>
      </c>
      <c r="P1002" s="5">
        <v>46261</v>
      </c>
      <c r="Q1002">
        <v>250</v>
      </c>
      <c r="R1002" t="s">
        <v>54</v>
      </c>
      <c r="S1002">
        <v>6.6287548999999997</v>
      </c>
      <c r="T1002">
        <v>2.5609921</v>
      </c>
      <c r="U1002" s="183">
        <f t="shared" si="31"/>
        <v>4.0677627999999997</v>
      </c>
      <c r="V1002" s="6" t="str">
        <f>VLOOKUP(R1002,'In-NonTI'!B:C,2,FALSE)</f>
        <v>VIC1</v>
      </c>
      <c r="W1002" s="177">
        <f>IF(U1002=0,0,U1002-(VLOOKUP(R1002,'In-NonTI'!$J$4:$K$7,2,FALSE)*M1002))</f>
        <v>0.70491279999999978</v>
      </c>
      <c r="X1002" s="178">
        <f>IF(U1002=0,0,-U1002-((1-VLOOKUP(R1002,'In-NonTI'!$J$4:$K$7,2,FALSE))*M1002))</f>
        <v>-7.8599128</v>
      </c>
      <c r="Y1002" s="6" t="str">
        <f>VLOOKUP(R1002,'In-NonTI'!$B$4:$F$7,5,FALSE)</f>
        <v>V-SA</v>
      </c>
      <c r="Z1002" s="6" t="str">
        <f>IF(SUMIFS(U:U,Q:Q,Q1002,Y:Y,Y1002)&lt;=0,VLOOKUP(R1002,'In-NonTI'!$B$4:$H$7,6,FALSE),VLOOKUP(R1002,'In-NonTI'!$B$4:$H$7,7,FALSE))</f>
        <v>SA-VIC</v>
      </c>
    </row>
    <row r="1003" spans="7:26">
      <c r="G1003" s="1">
        <v>46261.868055555555</v>
      </c>
      <c r="H1003">
        <v>250</v>
      </c>
      <c r="I1003" t="s">
        <v>50</v>
      </c>
      <c r="J1003">
        <v>0</v>
      </c>
      <c r="K1003">
        <v>5.82</v>
      </c>
      <c r="L1003">
        <v>-7.0000000000000007E-2</v>
      </c>
      <c r="M1003" s="183">
        <f t="shared" si="30"/>
        <v>-5.8333333333333336E-3</v>
      </c>
      <c r="O1003">
        <v>11658</v>
      </c>
      <c r="P1003" s="5">
        <v>46261</v>
      </c>
      <c r="Q1003">
        <v>250</v>
      </c>
      <c r="R1003" t="s">
        <v>50</v>
      </c>
      <c r="S1003">
        <v>0</v>
      </c>
      <c r="T1003">
        <v>0.21428659999999999</v>
      </c>
      <c r="U1003" s="183">
        <f t="shared" si="31"/>
        <v>-0.21428659999999999</v>
      </c>
      <c r="V1003" s="6" t="str">
        <f>VLOOKUP(R1003,'In-NonTI'!B:C,2,FALSE)</f>
        <v>VIC1</v>
      </c>
      <c r="W1003" s="177">
        <f>IF(U1003=0,0,U1003-(VLOOKUP(R1003,'In-NonTI'!$J$4:$K$7,2,FALSE)*M1003))</f>
        <v>-0.20909493333333332</v>
      </c>
      <c r="X1003" s="178">
        <f>IF(U1003=0,0,-U1003-((1-VLOOKUP(R1003,'In-NonTI'!$J$4:$K$7,2,FALSE))*M1003))</f>
        <v>0.21492826666666667</v>
      </c>
      <c r="Y1003" s="6" t="str">
        <f>VLOOKUP(R1003,'In-NonTI'!$B$4:$F$7,5,FALSE)</f>
        <v>V-SA</v>
      </c>
      <c r="Z1003" s="6" t="str">
        <f>IF(SUMIFS(U:U,Q:Q,Q1003,Y:Y,Y1003)&lt;=0,VLOOKUP(R1003,'In-NonTI'!$B$4:$H$7,6,FALSE),VLOOKUP(R1003,'In-NonTI'!$B$4:$H$7,7,FALSE))</f>
        <v>SA-VIC</v>
      </c>
    </row>
    <row r="1004" spans="7:26">
      <c r="G1004" s="1">
        <v>46261.871527777781</v>
      </c>
      <c r="H1004">
        <v>251</v>
      </c>
      <c r="I1004" t="s">
        <v>57</v>
      </c>
      <c r="J1004">
        <v>-121.76</v>
      </c>
      <c r="K1004">
        <v>136.5</v>
      </c>
      <c r="L1004">
        <v>29.3</v>
      </c>
      <c r="M1004" s="183">
        <f t="shared" si="30"/>
        <v>2.4416666666666669</v>
      </c>
      <c r="O1004">
        <v>11658</v>
      </c>
      <c r="P1004" s="5">
        <v>46261</v>
      </c>
      <c r="Q1004">
        <v>251</v>
      </c>
      <c r="R1004" t="s">
        <v>57</v>
      </c>
      <c r="S1004">
        <v>9.4629481999999996</v>
      </c>
      <c r="T1004">
        <v>0</v>
      </c>
      <c r="U1004" s="183">
        <f t="shared" si="31"/>
        <v>9.4629481999999996</v>
      </c>
      <c r="V1004" s="6" t="str">
        <f>VLOOKUP(R1004,'In-NonTI'!B:C,2,FALSE)</f>
        <v>NSW1</v>
      </c>
      <c r="W1004" s="177">
        <f>IF(U1004=0,0,U1004-(VLOOKUP(R1004,'In-NonTI'!$J$4:$K$7,2,FALSE)*M1004))</f>
        <v>8.3641981999999988</v>
      </c>
      <c r="X1004" s="178">
        <f>IF(U1004=0,0,-U1004-((1-VLOOKUP(R1004,'In-NonTI'!$J$4:$K$7,2,FALSE))*M1004))</f>
        <v>-10.805864866666667</v>
      </c>
      <c r="Y1004" s="6" t="str">
        <f>VLOOKUP(R1004,'In-NonTI'!$B$4:$F$7,5,FALSE)</f>
        <v>NSW1-SA1</v>
      </c>
      <c r="Z1004" s="6" t="str">
        <f>IF(SUMIFS(U:U,Q:Q,Q1004,Y:Y,Y1004)&lt;=0,VLOOKUP(R1004,'In-NonTI'!$B$4:$H$7,6,FALSE),VLOOKUP(R1004,'In-NonTI'!$B$4:$H$7,7,FALSE))</f>
        <v>SA-NSW</v>
      </c>
    </row>
    <row r="1005" spans="7:26">
      <c r="G1005" s="1">
        <v>46261.871527777781</v>
      </c>
      <c r="H1005">
        <v>251</v>
      </c>
      <c r="I1005" t="s">
        <v>60</v>
      </c>
      <c r="J1005">
        <v>66.989999999999995</v>
      </c>
      <c r="K1005">
        <v>-225.29</v>
      </c>
      <c r="L1005">
        <v>14.76</v>
      </c>
      <c r="M1005" s="183">
        <f t="shared" si="30"/>
        <v>1.23</v>
      </c>
      <c r="O1005">
        <v>11658</v>
      </c>
      <c r="P1005" s="5">
        <v>46261</v>
      </c>
      <c r="Q1005">
        <v>251</v>
      </c>
      <c r="R1005" t="s">
        <v>60</v>
      </c>
      <c r="S1005">
        <v>4.9661970999999996</v>
      </c>
      <c r="T1005">
        <v>12.201513800000001</v>
      </c>
      <c r="U1005" s="183">
        <f t="shared" si="31"/>
        <v>-7.2353167000000012</v>
      </c>
      <c r="V1005" s="6" t="str">
        <f>VLOOKUP(R1005,'In-NonTI'!B:C,2,FALSE)</f>
        <v>VIC1</v>
      </c>
      <c r="W1005" s="177">
        <f>IF(U1005=0,0,U1005-(VLOOKUP(R1005,'In-NonTI'!$J$4:$K$7,2,FALSE)*M1005))</f>
        <v>-7.9733167000000016</v>
      </c>
      <c r="X1005" s="178">
        <f>IF(U1005=0,0,-U1005-((1-VLOOKUP(R1005,'In-NonTI'!$J$4:$K$7,2,FALSE))*M1005))</f>
        <v>6.7433167000000012</v>
      </c>
      <c r="Y1005" s="6" t="str">
        <f>VLOOKUP(R1005,'In-NonTI'!$B$4:$F$7,5,FALSE)</f>
        <v>VIC1-NSW1</v>
      </c>
      <c r="Z1005" s="6" t="str">
        <f>IF(SUMIFS(U:U,Q:Q,Q1005,Y:Y,Y1005)&lt;=0,VLOOKUP(R1005,'In-NonTI'!$B$4:$H$7,6,FALSE),VLOOKUP(R1005,'In-NonTI'!$B$4:$H$7,7,FALSE))</f>
        <v>VIC-NSW</v>
      </c>
    </row>
    <row r="1006" spans="7:26">
      <c r="G1006" s="1">
        <v>46261.871527777781</v>
      </c>
      <c r="H1006">
        <v>251</v>
      </c>
      <c r="I1006" t="s">
        <v>54</v>
      </c>
      <c r="J1006">
        <v>11.16</v>
      </c>
      <c r="K1006">
        <v>750</v>
      </c>
      <c r="L1006">
        <v>85.64</v>
      </c>
      <c r="M1006" s="183">
        <f t="shared" si="30"/>
        <v>7.1366666666666667</v>
      </c>
      <c r="O1006">
        <v>11658</v>
      </c>
      <c r="P1006" s="5">
        <v>46261</v>
      </c>
      <c r="Q1006">
        <v>251</v>
      </c>
      <c r="R1006" t="s">
        <v>54</v>
      </c>
      <c r="S1006">
        <v>6.4532007</v>
      </c>
      <c r="T1006">
        <v>2.8150081999999998</v>
      </c>
      <c r="U1006" s="183">
        <f t="shared" si="31"/>
        <v>3.6381925000000002</v>
      </c>
      <c r="V1006" s="6" t="str">
        <f>VLOOKUP(R1006,'In-NonTI'!B:C,2,FALSE)</f>
        <v>VIC1</v>
      </c>
      <c r="W1006" s="177">
        <f>IF(U1006=0,0,U1006-(VLOOKUP(R1006,'In-NonTI'!$J$4:$K$7,2,FALSE)*M1006))</f>
        <v>0.28395916666666698</v>
      </c>
      <c r="X1006" s="178">
        <f>IF(U1006=0,0,-U1006-((1-VLOOKUP(R1006,'In-NonTI'!$J$4:$K$7,2,FALSE))*M1006))</f>
        <v>-7.4206258333333341</v>
      </c>
      <c r="Y1006" s="6" t="str">
        <f>VLOOKUP(R1006,'In-NonTI'!$B$4:$F$7,5,FALSE)</f>
        <v>V-SA</v>
      </c>
      <c r="Z1006" s="6" t="str">
        <f>IF(SUMIFS(U:U,Q:Q,Q1006,Y:Y,Y1006)&lt;=0,VLOOKUP(R1006,'In-NonTI'!$B$4:$H$7,6,FALSE),VLOOKUP(R1006,'In-NonTI'!$B$4:$H$7,7,FALSE))</f>
        <v>SA-VIC</v>
      </c>
    </row>
    <row r="1007" spans="7:26">
      <c r="G1007" s="1">
        <v>46261.871527777781</v>
      </c>
      <c r="H1007">
        <v>251</v>
      </c>
      <c r="I1007" t="s">
        <v>50</v>
      </c>
      <c r="J1007">
        <v>0</v>
      </c>
      <c r="K1007">
        <v>-18</v>
      </c>
      <c r="L1007">
        <v>0.94</v>
      </c>
      <c r="M1007" s="183">
        <f t="shared" si="30"/>
        <v>7.8333333333333324E-2</v>
      </c>
      <c r="O1007">
        <v>11658</v>
      </c>
      <c r="P1007" s="5">
        <v>46261</v>
      </c>
      <c r="Q1007">
        <v>251</v>
      </c>
      <c r="R1007" t="s">
        <v>50</v>
      </c>
      <c r="S1007">
        <v>0</v>
      </c>
      <c r="T1007">
        <v>0.21208009999999999</v>
      </c>
      <c r="U1007" s="183">
        <f t="shared" si="31"/>
        <v>-0.21208009999999999</v>
      </c>
      <c r="V1007" s="6" t="str">
        <f>VLOOKUP(R1007,'In-NonTI'!B:C,2,FALSE)</f>
        <v>VIC1</v>
      </c>
      <c r="W1007" s="177">
        <f>IF(U1007=0,0,U1007-(VLOOKUP(R1007,'In-NonTI'!$J$4:$K$7,2,FALSE)*M1007))</f>
        <v>-0.28179676666666664</v>
      </c>
      <c r="X1007" s="178">
        <f>IF(U1007=0,0,-U1007-((1-VLOOKUP(R1007,'In-NonTI'!$J$4:$K$7,2,FALSE))*M1007))</f>
        <v>0.20346343333333333</v>
      </c>
      <c r="Y1007" s="6" t="str">
        <f>VLOOKUP(R1007,'In-NonTI'!$B$4:$F$7,5,FALSE)</f>
        <v>V-SA</v>
      </c>
      <c r="Z1007" s="6" t="str">
        <f>IF(SUMIFS(U:U,Q:Q,Q1007,Y:Y,Y1007)&lt;=0,VLOOKUP(R1007,'In-NonTI'!$B$4:$H$7,6,FALSE),VLOOKUP(R1007,'In-NonTI'!$B$4:$H$7,7,FALSE))</f>
        <v>SA-VIC</v>
      </c>
    </row>
    <row r="1008" spans="7:26">
      <c r="G1008" s="1">
        <v>46261.875</v>
      </c>
      <c r="H1008">
        <v>252</v>
      </c>
      <c r="I1008" t="s">
        <v>57</v>
      </c>
      <c r="J1008">
        <v>-95.32</v>
      </c>
      <c r="K1008">
        <v>136.63999999999999</v>
      </c>
      <c r="L1008">
        <v>28.94</v>
      </c>
      <c r="M1008" s="183">
        <f t="shared" si="30"/>
        <v>2.4116666666666666</v>
      </c>
      <c r="O1008">
        <v>11658</v>
      </c>
      <c r="P1008" s="5">
        <v>46261</v>
      </c>
      <c r="Q1008">
        <v>252</v>
      </c>
      <c r="R1008" t="s">
        <v>57</v>
      </c>
      <c r="S1008">
        <v>9.3837100000000007</v>
      </c>
      <c r="T1008">
        <v>0</v>
      </c>
      <c r="U1008" s="183">
        <f t="shared" si="31"/>
        <v>9.3837100000000007</v>
      </c>
      <c r="V1008" s="6" t="str">
        <f>VLOOKUP(R1008,'In-NonTI'!B:C,2,FALSE)</f>
        <v>NSW1</v>
      </c>
      <c r="W1008" s="177">
        <f>IF(U1008=0,0,U1008-(VLOOKUP(R1008,'In-NonTI'!$J$4:$K$7,2,FALSE)*M1008))</f>
        <v>8.2984600000000004</v>
      </c>
      <c r="X1008" s="178">
        <f>IF(U1008=0,0,-U1008-((1-VLOOKUP(R1008,'In-NonTI'!$J$4:$K$7,2,FALSE))*M1008))</f>
        <v>-10.710126666666667</v>
      </c>
      <c r="Y1008" s="6" t="str">
        <f>VLOOKUP(R1008,'In-NonTI'!$B$4:$F$7,5,FALSE)</f>
        <v>NSW1-SA1</v>
      </c>
      <c r="Z1008" s="6" t="str">
        <f>IF(SUMIFS(U:U,Q:Q,Q1008,Y:Y,Y1008)&lt;=0,VLOOKUP(R1008,'In-NonTI'!$B$4:$H$7,6,FALSE),VLOOKUP(R1008,'In-NonTI'!$B$4:$H$7,7,FALSE))</f>
        <v>SA-NSW</v>
      </c>
    </row>
    <row r="1009" spans="7:26">
      <c r="G1009" s="1">
        <v>46261.875</v>
      </c>
      <c r="H1009">
        <v>252</v>
      </c>
      <c r="I1009" t="s">
        <v>60</v>
      </c>
      <c r="J1009">
        <v>188.27</v>
      </c>
      <c r="K1009">
        <v>-233.3</v>
      </c>
      <c r="L1009">
        <v>15.18</v>
      </c>
      <c r="M1009" s="183">
        <f t="shared" si="30"/>
        <v>1.2649999999999999</v>
      </c>
      <c r="O1009">
        <v>11658</v>
      </c>
      <c r="P1009" s="5">
        <v>46261</v>
      </c>
      <c r="Q1009">
        <v>252</v>
      </c>
      <c r="R1009" t="s">
        <v>60</v>
      </c>
      <c r="S1009">
        <v>3.7521151000000001</v>
      </c>
      <c r="T1009">
        <v>12.9979912</v>
      </c>
      <c r="U1009" s="183">
        <f t="shared" si="31"/>
        <v>-9.2458761000000003</v>
      </c>
      <c r="V1009" s="6" t="str">
        <f>VLOOKUP(R1009,'In-NonTI'!B:C,2,FALSE)</f>
        <v>VIC1</v>
      </c>
      <c r="W1009" s="177">
        <f>IF(U1009=0,0,U1009-(VLOOKUP(R1009,'In-NonTI'!$J$4:$K$7,2,FALSE)*M1009))</f>
        <v>-10.004876100000001</v>
      </c>
      <c r="X1009" s="178">
        <f>IF(U1009=0,0,-U1009-((1-VLOOKUP(R1009,'In-NonTI'!$J$4:$K$7,2,FALSE))*M1009))</f>
        <v>8.7398761</v>
      </c>
      <c r="Y1009" s="6" t="str">
        <f>VLOOKUP(R1009,'In-NonTI'!$B$4:$F$7,5,FALSE)</f>
        <v>VIC1-NSW1</v>
      </c>
      <c r="Z1009" s="6" t="str">
        <f>IF(SUMIFS(U:U,Q:Q,Q1009,Y:Y,Y1009)&lt;=0,VLOOKUP(R1009,'In-NonTI'!$B$4:$H$7,6,FALSE),VLOOKUP(R1009,'In-NonTI'!$B$4:$H$7,7,FALSE))</f>
        <v>VIC-NSW</v>
      </c>
    </row>
    <row r="1010" spans="7:26">
      <c r="G1010" s="1">
        <v>46261.875</v>
      </c>
      <c r="H1010">
        <v>252</v>
      </c>
      <c r="I1010" t="s">
        <v>54</v>
      </c>
      <c r="J1010">
        <v>70.319999999999993</v>
      </c>
      <c r="K1010">
        <v>750</v>
      </c>
      <c r="L1010">
        <v>86.6</v>
      </c>
      <c r="M1010" s="183">
        <f t="shared" si="30"/>
        <v>7.2166666666666659</v>
      </c>
      <c r="O1010">
        <v>11658</v>
      </c>
      <c r="P1010" s="5">
        <v>46261</v>
      </c>
      <c r="Q1010">
        <v>252</v>
      </c>
      <c r="R1010" t="s">
        <v>54</v>
      </c>
      <c r="S1010">
        <v>6.5453666999999998</v>
      </c>
      <c r="T1010">
        <v>2.7639361999999998</v>
      </c>
      <c r="U1010" s="183">
        <f t="shared" si="31"/>
        <v>3.7814304999999999</v>
      </c>
      <c r="V1010" s="6" t="str">
        <f>VLOOKUP(R1010,'In-NonTI'!B:C,2,FALSE)</f>
        <v>VIC1</v>
      </c>
      <c r="W1010" s="177">
        <f>IF(U1010=0,0,U1010-(VLOOKUP(R1010,'In-NonTI'!$J$4:$K$7,2,FALSE)*M1010))</f>
        <v>0.38959716666666733</v>
      </c>
      <c r="X1010" s="178">
        <f>IF(U1010=0,0,-U1010-((1-VLOOKUP(R1010,'In-NonTI'!$J$4:$K$7,2,FALSE))*M1010))</f>
        <v>-7.6062638333333332</v>
      </c>
      <c r="Y1010" s="6" t="str">
        <f>VLOOKUP(R1010,'In-NonTI'!$B$4:$F$7,5,FALSE)</f>
        <v>V-SA</v>
      </c>
      <c r="Z1010" s="6" t="str">
        <f>IF(SUMIFS(U:U,Q:Q,Q1010,Y:Y,Y1010)&lt;=0,VLOOKUP(R1010,'In-NonTI'!$B$4:$H$7,6,FALSE),VLOOKUP(R1010,'In-NonTI'!$B$4:$H$7,7,FALSE))</f>
        <v>SA-VIC</v>
      </c>
    </row>
    <row r="1011" spans="7:26">
      <c r="G1011" s="1">
        <v>46261.875</v>
      </c>
      <c r="H1011">
        <v>252</v>
      </c>
      <c r="I1011" t="s">
        <v>50</v>
      </c>
      <c r="J1011">
        <v>0</v>
      </c>
      <c r="K1011">
        <v>-25.18</v>
      </c>
      <c r="L1011">
        <v>1.6</v>
      </c>
      <c r="M1011" s="183">
        <f t="shared" si="30"/>
        <v>0.13333333333333333</v>
      </c>
      <c r="O1011">
        <v>11658</v>
      </c>
      <c r="P1011" s="5">
        <v>46261</v>
      </c>
      <c r="Q1011">
        <v>252</v>
      </c>
      <c r="R1011" t="s">
        <v>50</v>
      </c>
      <c r="S1011">
        <v>0</v>
      </c>
      <c r="T1011">
        <v>0.206952</v>
      </c>
      <c r="U1011" s="183">
        <f t="shared" si="31"/>
        <v>-0.206952</v>
      </c>
      <c r="V1011" s="6" t="str">
        <f>VLOOKUP(R1011,'In-NonTI'!B:C,2,FALSE)</f>
        <v>VIC1</v>
      </c>
      <c r="W1011" s="177">
        <f>IF(U1011=0,0,U1011-(VLOOKUP(R1011,'In-NonTI'!$J$4:$K$7,2,FALSE)*M1011))</f>
        <v>-0.32561866666666667</v>
      </c>
      <c r="X1011" s="178">
        <f>IF(U1011=0,0,-U1011-((1-VLOOKUP(R1011,'In-NonTI'!$J$4:$K$7,2,FALSE))*M1011))</f>
        <v>0.19228533333333334</v>
      </c>
      <c r="Y1011" s="6" t="str">
        <f>VLOOKUP(R1011,'In-NonTI'!$B$4:$F$7,5,FALSE)</f>
        <v>V-SA</v>
      </c>
      <c r="Z1011" s="6" t="str">
        <f>IF(SUMIFS(U:U,Q:Q,Q1011,Y:Y,Y1011)&lt;=0,VLOOKUP(R1011,'In-NonTI'!$B$4:$H$7,6,FALSE),VLOOKUP(R1011,'In-NonTI'!$B$4:$H$7,7,FALSE))</f>
        <v>SA-VIC</v>
      </c>
    </row>
    <row r="1012" spans="7:26">
      <c r="G1012" s="1">
        <v>46261.878472222219</v>
      </c>
      <c r="H1012">
        <v>253</v>
      </c>
      <c r="I1012" t="s">
        <v>57</v>
      </c>
      <c r="J1012">
        <v>-129.33000000000001</v>
      </c>
      <c r="K1012">
        <v>135.44999999999999</v>
      </c>
      <c r="L1012">
        <v>28.67</v>
      </c>
      <c r="M1012" s="183">
        <f t="shared" si="30"/>
        <v>2.3891666666666667</v>
      </c>
      <c r="O1012">
        <v>11658</v>
      </c>
      <c r="P1012" s="5">
        <v>46261</v>
      </c>
      <c r="Q1012">
        <v>253</v>
      </c>
      <c r="R1012" t="s">
        <v>57</v>
      </c>
      <c r="S1012">
        <v>10.6730166</v>
      </c>
      <c r="T1012">
        <v>0</v>
      </c>
      <c r="U1012" s="183">
        <f t="shared" si="31"/>
        <v>10.6730166</v>
      </c>
      <c r="V1012" s="6" t="str">
        <f>VLOOKUP(R1012,'In-NonTI'!B:C,2,FALSE)</f>
        <v>NSW1</v>
      </c>
      <c r="W1012" s="177">
        <f>IF(U1012=0,0,U1012-(VLOOKUP(R1012,'In-NonTI'!$J$4:$K$7,2,FALSE)*M1012))</f>
        <v>9.5978916000000005</v>
      </c>
      <c r="X1012" s="178">
        <f>IF(U1012=0,0,-U1012-((1-VLOOKUP(R1012,'In-NonTI'!$J$4:$K$7,2,FALSE))*M1012))</f>
        <v>-11.987058266666667</v>
      </c>
      <c r="Y1012" s="6" t="str">
        <f>VLOOKUP(R1012,'In-NonTI'!$B$4:$F$7,5,FALSE)</f>
        <v>NSW1-SA1</v>
      </c>
      <c r="Z1012" s="6" t="str">
        <f>IF(SUMIFS(U:U,Q:Q,Q1012,Y:Y,Y1012)&lt;=0,VLOOKUP(R1012,'In-NonTI'!$B$4:$H$7,6,FALSE),VLOOKUP(R1012,'In-NonTI'!$B$4:$H$7,7,FALSE))</f>
        <v>SA-NSW</v>
      </c>
    </row>
    <row r="1013" spans="7:26">
      <c r="G1013" s="1">
        <v>46261.878472222219</v>
      </c>
      <c r="H1013">
        <v>253</v>
      </c>
      <c r="I1013" t="s">
        <v>60</v>
      </c>
      <c r="J1013">
        <v>53.3</v>
      </c>
      <c r="K1013">
        <v>-219.1</v>
      </c>
      <c r="L1013">
        <v>14.05</v>
      </c>
      <c r="M1013" s="183">
        <f t="shared" si="30"/>
        <v>1.1708333333333334</v>
      </c>
      <c r="O1013">
        <v>11658</v>
      </c>
      <c r="P1013" s="5">
        <v>46261</v>
      </c>
      <c r="Q1013">
        <v>253</v>
      </c>
      <c r="R1013" t="s">
        <v>60</v>
      </c>
      <c r="S1013">
        <v>2.1961083000000001</v>
      </c>
      <c r="T1013">
        <v>13.6058047</v>
      </c>
      <c r="U1013" s="183">
        <f t="shared" si="31"/>
        <v>-11.4096964</v>
      </c>
      <c r="V1013" s="6" t="str">
        <f>VLOOKUP(R1013,'In-NonTI'!B:C,2,FALSE)</f>
        <v>VIC1</v>
      </c>
      <c r="W1013" s="177">
        <f>IF(U1013=0,0,U1013-(VLOOKUP(R1013,'In-NonTI'!$J$4:$K$7,2,FALSE)*M1013))</f>
        <v>-12.1121964</v>
      </c>
      <c r="X1013" s="178">
        <f>IF(U1013=0,0,-U1013-((1-VLOOKUP(R1013,'In-NonTI'!$J$4:$K$7,2,FALSE))*M1013))</f>
        <v>10.941363066666666</v>
      </c>
      <c r="Y1013" s="6" t="str">
        <f>VLOOKUP(R1013,'In-NonTI'!$B$4:$F$7,5,FALSE)</f>
        <v>VIC1-NSW1</v>
      </c>
      <c r="Z1013" s="6" t="str">
        <f>IF(SUMIFS(U:U,Q:Q,Q1013,Y:Y,Y1013)&lt;=0,VLOOKUP(R1013,'In-NonTI'!$B$4:$H$7,6,FALSE),VLOOKUP(R1013,'In-NonTI'!$B$4:$H$7,7,FALSE))</f>
        <v>VIC-NSW</v>
      </c>
    </row>
    <row r="1014" spans="7:26">
      <c r="G1014" s="1">
        <v>46261.878472222219</v>
      </c>
      <c r="H1014">
        <v>253</v>
      </c>
      <c r="I1014" t="s">
        <v>54</v>
      </c>
      <c r="J1014">
        <v>-13.46</v>
      </c>
      <c r="K1014">
        <v>746.71</v>
      </c>
      <c r="L1014">
        <v>85.87</v>
      </c>
      <c r="M1014" s="183">
        <f t="shared" si="30"/>
        <v>7.1558333333333337</v>
      </c>
      <c r="O1014">
        <v>11658</v>
      </c>
      <c r="P1014" s="5">
        <v>46261</v>
      </c>
      <c r="Q1014">
        <v>253</v>
      </c>
      <c r="R1014" t="s">
        <v>54</v>
      </c>
      <c r="S1014">
        <v>6.0694451000000003</v>
      </c>
      <c r="T1014">
        <v>3.6986881999999999</v>
      </c>
      <c r="U1014" s="183">
        <f t="shared" si="31"/>
        <v>2.3707569000000004</v>
      </c>
      <c r="V1014" s="6" t="str">
        <f>VLOOKUP(R1014,'In-NonTI'!B:C,2,FALSE)</f>
        <v>VIC1</v>
      </c>
      <c r="W1014" s="177">
        <f>IF(U1014=0,0,U1014-(VLOOKUP(R1014,'In-NonTI'!$J$4:$K$7,2,FALSE)*M1014))</f>
        <v>-0.9924847666666663</v>
      </c>
      <c r="X1014" s="178">
        <f>IF(U1014=0,0,-U1014-((1-VLOOKUP(R1014,'In-NonTI'!$J$4:$K$7,2,FALSE))*M1014))</f>
        <v>-6.1633485666666674</v>
      </c>
      <c r="Y1014" s="6" t="str">
        <f>VLOOKUP(R1014,'In-NonTI'!$B$4:$F$7,5,FALSE)</f>
        <v>V-SA</v>
      </c>
      <c r="Z1014" s="6" t="str">
        <f>IF(SUMIFS(U:U,Q:Q,Q1014,Y:Y,Y1014)&lt;=0,VLOOKUP(R1014,'In-NonTI'!$B$4:$H$7,6,FALSE),VLOOKUP(R1014,'In-NonTI'!$B$4:$H$7,7,FALSE))</f>
        <v>SA-VIC</v>
      </c>
    </row>
    <row r="1015" spans="7:26">
      <c r="G1015" s="1">
        <v>46261.878472222219</v>
      </c>
      <c r="H1015">
        <v>253</v>
      </c>
      <c r="I1015" t="s">
        <v>50</v>
      </c>
      <c r="J1015">
        <v>0</v>
      </c>
      <c r="K1015">
        <v>-9.66</v>
      </c>
      <c r="L1015">
        <v>0.39</v>
      </c>
      <c r="M1015" s="183">
        <f t="shared" si="30"/>
        <v>3.2500000000000001E-2</v>
      </c>
      <c r="O1015">
        <v>11658</v>
      </c>
      <c r="P1015" s="5">
        <v>46261</v>
      </c>
      <c r="Q1015">
        <v>253</v>
      </c>
      <c r="R1015" t="s">
        <v>50</v>
      </c>
      <c r="S1015">
        <v>0</v>
      </c>
      <c r="T1015">
        <v>0.2053239</v>
      </c>
      <c r="U1015" s="183">
        <f t="shared" si="31"/>
        <v>-0.2053239</v>
      </c>
      <c r="V1015" s="6" t="str">
        <f>VLOOKUP(R1015,'In-NonTI'!B:C,2,FALSE)</f>
        <v>VIC1</v>
      </c>
      <c r="W1015" s="177">
        <f>IF(U1015=0,0,U1015-(VLOOKUP(R1015,'In-NonTI'!$J$4:$K$7,2,FALSE)*M1015))</f>
        <v>-0.23424890000000001</v>
      </c>
      <c r="X1015" s="178">
        <f>IF(U1015=0,0,-U1015-((1-VLOOKUP(R1015,'In-NonTI'!$J$4:$K$7,2,FALSE))*M1015))</f>
        <v>0.20174890000000001</v>
      </c>
      <c r="Y1015" s="6" t="str">
        <f>VLOOKUP(R1015,'In-NonTI'!$B$4:$F$7,5,FALSE)</f>
        <v>V-SA</v>
      </c>
      <c r="Z1015" s="6" t="str">
        <f>IF(SUMIFS(U:U,Q:Q,Q1015,Y:Y,Y1015)&lt;=0,VLOOKUP(R1015,'In-NonTI'!$B$4:$H$7,6,FALSE),VLOOKUP(R1015,'In-NonTI'!$B$4:$H$7,7,FALSE))</f>
        <v>SA-VIC</v>
      </c>
    </row>
    <row r="1016" spans="7:26">
      <c r="G1016" s="1">
        <v>46261.881944444445</v>
      </c>
      <c r="H1016">
        <v>254</v>
      </c>
      <c r="I1016" t="s">
        <v>57</v>
      </c>
      <c r="J1016">
        <v>-115.39</v>
      </c>
      <c r="K1016">
        <v>135.65</v>
      </c>
      <c r="L1016">
        <v>28.54</v>
      </c>
      <c r="M1016" s="183">
        <f t="shared" si="30"/>
        <v>2.3783333333333334</v>
      </c>
      <c r="O1016">
        <v>11658</v>
      </c>
      <c r="P1016" s="5">
        <v>46261</v>
      </c>
      <c r="Q1016">
        <v>254</v>
      </c>
      <c r="R1016" t="s">
        <v>57</v>
      </c>
      <c r="S1016">
        <v>8.5738261999999992</v>
      </c>
      <c r="T1016">
        <v>0</v>
      </c>
      <c r="U1016" s="183">
        <f t="shared" si="31"/>
        <v>8.5738261999999992</v>
      </c>
      <c r="V1016" s="6" t="str">
        <f>VLOOKUP(R1016,'In-NonTI'!B:C,2,FALSE)</f>
        <v>NSW1</v>
      </c>
      <c r="W1016" s="177">
        <f>IF(U1016=0,0,U1016-(VLOOKUP(R1016,'In-NonTI'!$J$4:$K$7,2,FALSE)*M1016))</f>
        <v>7.5035761999999995</v>
      </c>
      <c r="X1016" s="178">
        <f>IF(U1016=0,0,-U1016-((1-VLOOKUP(R1016,'In-NonTI'!$J$4:$K$7,2,FALSE))*M1016))</f>
        <v>-9.8819095333333333</v>
      </c>
      <c r="Y1016" s="6" t="str">
        <f>VLOOKUP(R1016,'In-NonTI'!$B$4:$F$7,5,FALSE)</f>
        <v>NSW1-SA1</v>
      </c>
      <c r="Z1016" s="6" t="str">
        <f>IF(SUMIFS(U:U,Q:Q,Q1016,Y:Y,Y1016)&lt;=0,VLOOKUP(R1016,'In-NonTI'!$B$4:$H$7,6,FALSE),VLOOKUP(R1016,'In-NonTI'!$B$4:$H$7,7,FALSE))</f>
        <v>SA-NSW</v>
      </c>
    </row>
    <row r="1017" spans="7:26">
      <c r="G1017" s="1">
        <v>46261.881944444445</v>
      </c>
      <c r="H1017">
        <v>254</v>
      </c>
      <c r="I1017" t="s">
        <v>60</v>
      </c>
      <c r="J1017">
        <v>1.81</v>
      </c>
      <c r="K1017">
        <v>-192.17</v>
      </c>
      <c r="L1017">
        <v>11.81</v>
      </c>
      <c r="M1017" s="183">
        <f t="shared" si="30"/>
        <v>0.98416666666666675</v>
      </c>
      <c r="O1017">
        <v>11658</v>
      </c>
      <c r="P1017" s="5">
        <v>46261</v>
      </c>
      <c r="Q1017">
        <v>254</v>
      </c>
      <c r="R1017" t="s">
        <v>60</v>
      </c>
      <c r="S1017">
        <v>1.5462019</v>
      </c>
      <c r="T1017">
        <v>17.576117799999999</v>
      </c>
      <c r="U1017" s="183">
        <f t="shared" si="31"/>
        <v>-16.029915899999999</v>
      </c>
      <c r="V1017" s="6" t="str">
        <f>VLOOKUP(R1017,'In-NonTI'!B:C,2,FALSE)</f>
        <v>VIC1</v>
      </c>
      <c r="W1017" s="177">
        <f>IF(U1017=0,0,U1017-(VLOOKUP(R1017,'In-NonTI'!$J$4:$K$7,2,FALSE)*M1017))</f>
        <v>-16.620415899999998</v>
      </c>
      <c r="X1017" s="178">
        <f>IF(U1017=0,0,-U1017-((1-VLOOKUP(R1017,'In-NonTI'!$J$4:$K$7,2,FALSE))*M1017))</f>
        <v>15.636249233333332</v>
      </c>
      <c r="Y1017" s="6" t="str">
        <f>VLOOKUP(R1017,'In-NonTI'!$B$4:$F$7,5,FALSE)</f>
        <v>VIC1-NSW1</v>
      </c>
      <c r="Z1017" s="6" t="str">
        <f>IF(SUMIFS(U:U,Q:Q,Q1017,Y:Y,Y1017)&lt;=0,VLOOKUP(R1017,'In-NonTI'!$B$4:$H$7,6,FALSE),VLOOKUP(R1017,'In-NonTI'!$B$4:$H$7,7,FALSE))</f>
        <v>VIC-NSW</v>
      </c>
    </row>
    <row r="1018" spans="7:26">
      <c r="G1018" s="1">
        <v>46261.881944444445</v>
      </c>
      <c r="H1018">
        <v>254</v>
      </c>
      <c r="I1018" t="s">
        <v>54</v>
      </c>
      <c r="J1018">
        <v>11.16</v>
      </c>
      <c r="K1018">
        <v>750</v>
      </c>
      <c r="L1018">
        <v>87.01</v>
      </c>
      <c r="M1018" s="183">
        <f t="shared" si="30"/>
        <v>7.2508333333333335</v>
      </c>
      <c r="O1018">
        <v>11658</v>
      </c>
      <c r="P1018" s="5">
        <v>46261</v>
      </c>
      <c r="Q1018">
        <v>254</v>
      </c>
      <c r="R1018" t="s">
        <v>54</v>
      </c>
      <c r="S1018">
        <v>6.0595829999999999</v>
      </c>
      <c r="T1018">
        <v>3.4043521999999999</v>
      </c>
      <c r="U1018" s="183">
        <f t="shared" si="31"/>
        <v>2.6552308</v>
      </c>
      <c r="V1018" s="6" t="str">
        <f>VLOOKUP(R1018,'In-NonTI'!B:C,2,FALSE)</f>
        <v>VIC1</v>
      </c>
      <c r="W1018" s="177">
        <f>IF(U1018=0,0,U1018-(VLOOKUP(R1018,'In-NonTI'!$J$4:$K$7,2,FALSE)*M1018))</f>
        <v>-0.75266086666666654</v>
      </c>
      <c r="X1018" s="178">
        <f>IF(U1018=0,0,-U1018-((1-VLOOKUP(R1018,'In-NonTI'!$J$4:$K$7,2,FALSE))*M1018))</f>
        <v>-6.4981724666666665</v>
      </c>
      <c r="Y1018" s="6" t="str">
        <f>VLOOKUP(R1018,'In-NonTI'!$B$4:$F$7,5,FALSE)</f>
        <v>V-SA</v>
      </c>
      <c r="Z1018" s="6" t="str">
        <f>IF(SUMIFS(U:U,Q:Q,Q1018,Y:Y,Y1018)&lt;=0,VLOOKUP(R1018,'In-NonTI'!$B$4:$H$7,6,FALSE),VLOOKUP(R1018,'In-NonTI'!$B$4:$H$7,7,FALSE))</f>
        <v>SA-VIC</v>
      </c>
    </row>
    <row r="1019" spans="7:26">
      <c r="G1019" s="1">
        <v>46261.881944444445</v>
      </c>
      <c r="H1019">
        <v>254</v>
      </c>
      <c r="I1019" t="s">
        <v>50</v>
      </c>
      <c r="J1019">
        <v>0</v>
      </c>
      <c r="K1019">
        <v>-60.94</v>
      </c>
      <c r="L1019">
        <v>7.11</v>
      </c>
      <c r="M1019" s="183">
        <f t="shared" si="30"/>
        <v>0.59250000000000003</v>
      </c>
      <c r="O1019">
        <v>11658</v>
      </c>
      <c r="P1019" s="5">
        <v>46261</v>
      </c>
      <c r="Q1019">
        <v>254</v>
      </c>
      <c r="R1019" t="s">
        <v>50</v>
      </c>
      <c r="S1019">
        <v>0</v>
      </c>
      <c r="T1019">
        <v>0.2076731</v>
      </c>
      <c r="U1019" s="183">
        <f t="shared" si="31"/>
        <v>-0.2076731</v>
      </c>
      <c r="V1019" s="6" t="str">
        <f>VLOOKUP(R1019,'In-NonTI'!B:C,2,FALSE)</f>
        <v>VIC1</v>
      </c>
      <c r="W1019" s="177">
        <f>IF(U1019=0,0,U1019-(VLOOKUP(R1019,'In-NonTI'!$J$4:$K$7,2,FALSE)*M1019))</f>
        <v>-0.7349981000000001</v>
      </c>
      <c r="X1019" s="178">
        <f>IF(U1019=0,0,-U1019-((1-VLOOKUP(R1019,'In-NonTI'!$J$4:$K$7,2,FALSE))*M1019))</f>
        <v>0.14249810000000002</v>
      </c>
      <c r="Y1019" s="6" t="str">
        <f>VLOOKUP(R1019,'In-NonTI'!$B$4:$F$7,5,FALSE)</f>
        <v>V-SA</v>
      </c>
      <c r="Z1019" s="6" t="str">
        <f>IF(SUMIFS(U:U,Q:Q,Q1019,Y:Y,Y1019)&lt;=0,VLOOKUP(R1019,'In-NonTI'!$B$4:$H$7,6,FALSE),VLOOKUP(R1019,'In-NonTI'!$B$4:$H$7,7,FALSE))</f>
        <v>SA-VIC</v>
      </c>
    </row>
    <row r="1020" spans="7:26">
      <c r="G1020" s="1">
        <v>46261.885416666664</v>
      </c>
      <c r="H1020">
        <v>255</v>
      </c>
      <c r="I1020" t="s">
        <v>57</v>
      </c>
      <c r="J1020">
        <v>-84.03</v>
      </c>
      <c r="K1020">
        <v>135.57</v>
      </c>
      <c r="L1020">
        <v>28.46</v>
      </c>
      <c r="M1020" s="183">
        <f t="shared" si="30"/>
        <v>2.3716666666666666</v>
      </c>
      <c r="O1020">
        <v>11658</v>
      </c>
      <c r="P1020" s="5">
        <v>46261</v>
      </c>
      <c r="Q1020">
        <v>255</v>
      </c>
      <c r="R1020" t="s">
        <v>57</v>
      </c>
      <c r="S1020">
        <v>6.3733247999999998</v>
      </c>
      <c r="T1020">
        <v>0</v>
      </c>
      <c r="U1020" s="183">
        <f t="shared" si="31"/>
        <v>6.3733247999999998</v>
      </c>
      <c r="V1020" s="6" t="str">
        <f>VLOOKUP(R1020,'In-NonTI'!B:C,2,FALSE)</f>
        <v>NSW1</v>
      </c>
      <c r="W1020" s="177">
        <f>IF(U1020=0,0,U1020-(VLOOKUP(R1020,'In-NonTI'!$J$4:$K$7,2,FALSE)*M1020))</f>
        <v>5.3060747999999993</v>
      </c>
      <c r="X1020" s="178">
        <f>IF(U1020=0,0,-U1020-((1-VLOOKUP(R1020,'In-NonTI'!$J$4:$K$7,2,FALSE))*M1020))</f>
        <v>-7.6777414666666663</v>
      </c>
      <c r="Y1020" s="6" t="str">
        <f>VLOOKUP(R1020,'In-NonTI'!$B$4:$F$7,5,FALSE)</f>
        <v>NSW1-SA1</v>
      </c>
      <c r="Z1020" s="6" t="str">
        <f>IF(SUMIFS(U:U,Q:Q,Q1020,Y:Y,Y1020)&lt;=0,VLOOKUP(R1020,'In-NonTI'!$B$4:$H$7,6,FALSE),VLOOKUP(R1020,'In-NonTI'!$B$4:$H$7,7,FALSE))</f>
        <v>SA-NSW</v>
      </c>
    </row>
    <row r="1021" spans="7:26">
      <c r="G1021" s="1">
        <v>46261.885416666664</v>
      </c>
      <c r="H1021">
        <v>255</v>
      </c>
      <c r="I1021" t="s">
        <v>60</v>
      </c>
      <c r="J1021">
        <v>-13.52</v>
      </c>
      <c r="K1021">
        <v>-184.15</v>
      </c>
      <c r="L1021">
        <v>11.16</v>
      </c>
      <c r="M1021" s="183">
        <f t="shared" si="30"/>
        <v>0.93</v>
      </c>
      <c r="O1021">
        <v>11658</v>
      </c>
      <c r="P1021" s="5">
        <v>46261</v>
      </c>
      <c r="Q1021">
        <v>255</v>
      </c>
      <c r="R1021" t="s">
        <v>60</v>
      </c>
      <c r="S1021">
        <v>1.0869958</v>
      </c>
      <c r="T1021">
        <v>18.3309532</v>
      </c>
      <c r="U1021" s="183">
        <f t="shared" si="31"/>
        <v>-17.243957399999999</v>
      </c>
      <c r="V1021" s="6" t="str">
        <f>VLOOKUP(R1021,'In-NonTI'!B:C,2,FALSE)</f>
        <v>VIC1</v>
      </c>
      <c r="W1021" s="177">
        <f>IF(U1021=0,0,U1021-(VLOOKUP(R1021,'In-NonTI'!$J$4:$K$7,2,FALSE)*M1021))</f>
        <v>-17.801957399999999</v>
      </c>
      <c r="X1021" s="178">
        <f>IF(U1021=0,0,-U1021-((1-VLOOKUP(R1021,'In-NonTI'!$J$4:$K$7,2,FALSE))*M1021))</f>
        <v>16.871957399999999</v>
      </c>
      <c r="Y1021" s="6" t="str">
        <f>VLOOKUP(R1021,'In-NonTI'!$B$4:$F$7,5,FALSE)</f>
        <v>VIC1-NSW1</v>
      </c>
      <c r="Z1021" s="6" t="str">
        <f>IF(SUMIFS(U:U,Q:Q,Q1021,Y:Y,Y1021)&lt;=0,VLOOKUP(R1021,'In-NonTI'!$B$4:$H$7,6,FALSE),VLOOKUP(R1021,'In-NonTI'!$B$4:$H$7,7,FALSE))</f>
        <v>VIC-NSW</v>
      </c>
    </row>
    <row r="1022" spans="7:26">
      <c r="G1022" s="1">
        <v>46261.885416666664</v>
      </c>
      <c r="H1022">
        <v>255</v>
      </c>
      <c r="I1022" t="s">
        <v>54</v>
      </c>
      <c r="J1022">
        <v>87.07</v>
      </c>
      <c r="K1022">
        <v>750</v>
      </c>
      <c r="L1022">
        <v>87.17</v>
      </c>
      <c r="M1022" s="183">
        <f t="shared" si="30"/>
        <v>7.2641666666666671</v>
      </c>
      <c r="O1022">
        <v>11658</v>
      </c>
      <c r="P1022" s="5">
        <v>46261</v>
      </c>
      <c r="Q1022">
        <v>255</v>
      </c>
      <c r="R1022" t="s">
        <v>54</v>
      </c>
      <c r="S1022">
        <v>6.0263290999999999</v>
      </c>
      <c r="T1022">
        <v>3.4211521</v>
      </c>
      <c r="U1022" s="183">
        <f t="shared" si="31"/>
        <v>2.6051769999999999</v>
      </c>
      <c r="V1022" s="6" t="str">
        <f>VLOOKUP(R1022,'In-NonTI'!B:C,2,FALSE)</f>
        <v>VIC1</v>
      </c>
      <c r="W1022" s="177">
        <f>IF(U1022=0,0,U1022-(VLOOKUP(R1022,'In-NonTI'!$J$4:$K$7,2,FALSE)*M1022))</f>
        <v>-0.80898133333333355</v>
      </c>
      <c r="X1022" s="178">
        <f>IF(U1022=0,0,-U1022-((1-VLOOKUP(R1022,'In-NonTI'!$J$4:$K$7,2,FALSE))*M1022))</f>
        <v>-6.4551853333333336</v>
      </c>
      <c r="Y1022" s="6" t="str">
        <f>VLOOKUP(R1022,'In-NonTI'!$B$4:$F$7,5,FALSE)</f>
        <v>V-SA</v>
      </c>
      <c r="Z1022" s="6" t="str">
        <f>IF(SUMIFS(U:U,Q:Q,Q1022,Y:Y,Y1022)&lt;=0,VLOOKUP(R1022,'In-NonTI'!$B$4:$H$7,6,FALSE),VLOOKUP(R1022,'In-NonTI'!$B$4:$H$7,7,FALSE))</f>
        <v>SA-VIC</v>
      </c>
    </row>
    <row r="1023" spans="7:26">
      <c r="G1023" s="1">
        <v>46261.885416666664</v>
      </c>
      <c r="H1023">
        <v>255</v>
      </c>
      <c r="I1023" t="s">
        <v>50</v>
      </c>
      <c r="J1023">
        <v>0</v>
      </c>
      <c r="K1023">
        <v>-55.13</v>
      </c>
      <c r="L1023">
        <v>5.95</v>
      </c>
      <c r="M1023" s="183">
        <f t="shared" si="30"/>
        <v>0.49583333333333335</v>
      </c>
      <c r="O1023">
        <v>11658</v>
      </c>
      <c r="P1023" s="5">
        <v>46261</v>
      </c>
      <c r="Q1023">
        <v>255</v>
      </c>
      <c r="R1023" t="s">
        <v>50</v>
      </c>
      <c r="S1023">
        <v>0</v>
      </c>
      <c r="T1023">
        <v>0.2063111</v>
      </c>
      <c r="U1023" s="183">
        <f t="shared" si="31"/>
        <v>-0.2063111</v>
      </c>
      <c r="V1023" s="6" t="str">
        <f>VLOOKUP(R1023,'In-NonTI'!B:C,2,FALSE)</f>
        <v>VIC1</v>
      </c>
      <c r="W1023" s="177">
        <f>IF(U1023=0,0,U1023-(VLOOKUP(R1023,'In-NonTI'!$J$4:$K$7,2,FALSE)*M1023))</f>
        <v>-0.64760276666666672</v>
      </c>
      <c r="X1023" s="178">
        <f>IF(U1023=0,0,-U1023-((1-VLOOKUP(R1023,'In-NonTI'!$J$4:$K$7,2,FALSE))*M1023))</f>
        <v>0.15176943333333334</v>
      </c>
      <c r="Y1023" s="6" t="str">
        <f>VLOOKUP(R1023,'In-NonTI'!$B$4:$F$7,5,FALSE)</f>
        <v>V-SA</v>
      </c>
      <c r="Z1023" s="6" t="str">
        <f>IF(SUMIFS(U:U,Q:Q,Q1023,Y:Y,Y1023)&lt;=0,VLOOKUP(R1023,'In-NonTI'!$B$4:$H$7,6,FALSE),VLOOKUP(R1023,'In-NonTI'!$B$4:$H$7,7,FALSE))</f>
        <v>SA-VIC</v>
      </c>
    </row>
    <row r="1024" spans="7:26">
      <c r="G1024" s="1">
        <v>46261.888888888891</v>
      </c>
      <c r="H1024">
        <v>256</v>
      </c>
      <c r="I1024" t="s">
        <v>57</v>
      </c>
      <c r="J1024">
        <v>-69.53</v>
      </c>
      <c r="K1024">
        <v>135.25</v>
      </c>
      <c r="L1024">
        <v>28.32</v>
      </c>
      <c r="M1024" s="183">
        <f t="shared" si="30"/>
        <v>2.36</v>
      </c>
      <c r="O1024">
        <v>11658</v>
      </c>
      <c r="P1024" s="5">
        <v>46261</v>
      </c>
      <c r="Q1024">
        <v>256</v>
      </c>
      <c r="R1024" t="s">
        <v>57</v>
      </c>
      <c r="S1024">
        <v>7.9376768000000002</v>
      </c>
      <c r="T1024">
        <v>0</v>
      </c>
      <c r="U1024" s="183">
        <f t="shared" si="31"/>
        <v>7.9376768000000002</v>
      </c>
      <c r="V1024" s="6" t="str">
        <f>VLOOKUP(R1024,'In-NonTI'!B:C,2,FALSE)</f>
        <v>NSW1</v>
      </c>
      <c r="W1024" s="177">
        <f>IF(U1024=0,0,U1024-(VLOOKUP(R1024,'In-NonTI'!$J$4:$K$7,2,FALSE)*M1024))</f>
        <v>6.8756767999999999</v>
      </c>
      <c r="X1024" s="178">
        <f>IF(U1024=0,0,-U1024-((1-VLOOKUP(R1024,'In-NonTI'!$J$4:$K$7,2,FALSE))*M1024))</f>
        <v>-9.2356768000000002</v>
      </c>
      <c r="Y1024" s="6" t="str">
        <f>VLOOKUP(R1024,'In-NonTI'!$B$4:$F$7,5,FALSE)</f>
        <v>NSW1-SA1</v>
      </c>
      <c r="Z1024" s="6" t="str">
        <f>IF(SUMIFS(U:U,Q:Q,Q1024,Y:Y,Y1024)&lt;=0,VLOOKUP(R1024,'In-NonTI'!$B$4:$H$7,6,FALSE),VLOOKUP(R1024,'In-NonTI'!$B$4:$H$7,7,FALSE))</f>
        <v>SA-NSW</v>
      </c>
    </row>
    <row r="1025" spans="7:26">
      <c r="G1025" s="1">
        <v>46261.888888888891</v>
      </c>
      <c r="H1025">
        <v>256</v>
      </c>
      <c r="I1025" t="s">
        <v>60</v>
      </c>
      <c r="J1025">
        <v>-83.75</v>
      </c>
      <c r="K1025">
        <v>-170.46</v>
      </c>
      <c r="L1025">
        <v>10.15</v>
      </c>
      <c r="M1025" s="183">
        <f t="shared" si="30"/>
        <v>0.84583333333333333</v>
      </c>
      <c r="O1025">
        <v>11658</v>
      </c>
      <c r="P1025" s="5">
        <v>46261</v>
      </c>
      <c r="Q1025">
        <v>256</v>
      </c>
      <c r="R1025" t="s">
        <v>60</v>
      </c>
      <c r="S1025">
        <v>0.99843539999999997</v>
      </c>
      <c r="T1025">
        <v>22.9140257</v>
      </c>
      <c r="U1025" s="183">
        <f t="shared" si="31"/>
        <v>-21.915590299999998</v>
      </c>
      <c r="V1025" s="6" t="str">
        <f>VLOOKUP(R1025,'In-NonTI'!B:C,2,FALSE)</f>
        <v>VIC1</v>
      </c>
      <c r="W1025" s="177">
        <f>IF(U1025=0,0,U1025-(VLOOKUP(R1025,'In-NonTI'!$J$4:$K$7,2,FALSE)*M1025))</f>
        <v>-22.423090299999998</v>
      </c>
      <c r="X1025" s="178">
        <f>IF(U1025=0,0,-U1025-((1-VLOOKUP(R1025,'In-NonTI'!$J$4:$K$7,2,FALSE))*M1025))</f>
        <v>21.577256966666663</v>
      </c>
      <c r="Y1025" s="6" t="str">
        <f>VLOOKUP(R1025,'In-NonTI'!$B$4:$F$7,5,FALSE)</f>
        <v>VIC1-NSW1</v>
      </c>
      <c r="Z1025" s="6" t="str">
        <f>IF(SUMIFS(U:U,Q:Q,Q1025,Y:Y,Y1025)&lt;=0,VLOOKUP(R1025,'In-NonTI'!$B$4:$H$7,6,FALSE),VLOOKUP(R1025,'In-NonTI'!$B$4:$H$7,7,FALSE))</f>
        <v>VIC-NSW</v>
      </c>
    </row>
    <row r="1026" spans="7:26">
      <c r="G1026" s="1">
        <v>46261.888888888891</v>
      </c>
      <c r="H1026">
        <v>256</v>
      </c>
      <c r="I1026" t="s">
        <v>54</v>
      </c>
      <c r="J1026">
        <v>102.69</v>
      </c>
      <c r="K1026">
        <v>750</v>
      </c>
      <c r="L1026">
        <v>87.32</v>
      </c>
      <c r="M1026" s="183">
        <f t="shared" si="30"/>
        <v>7.2766666666666664</v>
      </c>
      <c r="O1026">
        <v>11658</v>
      </c>
      <c r="P1026" s="5">
        <v>46261</v>
      </c>
      <c r="Q1026">
        <v>256</v>
      </c>
      <c r="R1026" t="s">
        <v>54</v>
      </c>
      <c r="S1026">
        <v>6.0396706</v>
      </c>
      <c r="T1026">
        <v>2.6483522000000002</v>
      </c>
      <c r="U1026" s="183">
        <f t="shared" si="31"/>
        <v>3.3913183999999998</v>
      </c>
      <c r="V1026" s="6" t="str">
        <f>VLOOKUP(R1026,'In-NonTI'!B:C,2,FALSE)</f>
        <v>VIC1</v>
      </c>
      <c r="W1026" s="177">
        <f>IF(U1026=0,0,U1026-(VLOOKUP(R1026,'In-NonTI'!$J$4:$K$7,2,FALSE)*M1026))</f>
        <v>-2.8714933333333192E-2</v>
      </c>
      <c r="X1026" s="178">
        <f>IF(U1026=0,0,-U1026-((1-VLOOKUP(R1026,'In-NonTI'!$J$4:$K$7,2,FALSE))*M1026))</f>
        <v>-7.2479517333333332</v>
      </c>
      <c r="Y1026" s="6" t="str">
        <f>VLOOKUP(R1026,'In-NonTI'!$B$4:$F$7,5,FALSE)</f>
        <v>V-SA</v>
      </c>
      <c r="Z1026" s="6" t="str">
        <f>IF(SUMIFS(U:U,Q:Q,Q1026,Y:Y,Y1026)&lt;=0,VLOOKUP(R1026,'In-NonTI'!$B$4:$H$7,6,FALSE),VLOOKUP(R1026,'In-NonTI'!$B$4:$H$7,7,FALSE))</f>
        <v>SA-VIC</v>
      </c>
    </row>
    <row r="1027" spans="7:26">
      <c r="G1027" s="1">
        <v>46261.888888888891</v>
      </c>
      <c r="H1027">
        <v>256</v>
      </c>
      <c r="I1027" t="s">
        <v>50</v>
      </c>
      <c r="J1027">
        <v>0</v>
      </c>
      <c r="K1027">
        <v>-50.58</v>
      </c>
      <c r="L1027">
        <v>5.13</v>
      </c>
      <c r="M1027" s="183">
        <f t="shared" si="30"/>
        <v>0.42749999999999999</v>
      </c>
      <c r="O1027">
        <v>11658</v>
      </c>
      <c r="P1027" s="5">
        <v>46261</v>
      </c>
      <c r="Q1027">
        <v>256</v>
      </c>
      <c r="R1027" t="s">
        <v>50</v>
      </c>
      <c r="S1027">
        <v>0</v>
      </c>
      <c r="T1027">
        <v>0.20327490000000001</v>
      </c>
      <c r="U1027" s="183">
        <f t="shared" si="31"/>
        <v>-0.20327490000000001</v>
      </c>
      <c r="V1027" s="6" t="str">
        <f>VLOOKUP(R1027,'In-NonTI'!B:C,2,FALSE)</f>
        <v>VIC1</v>
      </c>
      <c r="W1027" s="177">
        <f>IF(U1027=0,0,U1027-(VLOOKUP(R1027,'In-NonTI'!$J$4:$K$7,2,FALSE)*M1027))</f>
        <v>-0.58374990000000004</v>
      </c>
      <c r="X1027" s="178">
        <f>IF(U1027=0,0,-U1027-((1-VLOOKUP(R1027,'In-NonTI'!$J$4:$K$7,2,FALSE))*M1027))</f>
        <v>0.15624990000000002</v>
      </c>
      <c r="Y1027" s="6" t="str">
        <f>VLOOKUP(R1027,'In-NonTI'!$B$4:$F$7,5,FALSE)</f>
        <v>V-SA</v>
      </c>
      <c r="Z1027" s="6" t="str">
        <f>IF(SUMIFS(U:U,Q:Q,Q1027,Y:Y,Y1027)&lt;=0,VLOOKUP(R1027,'In-NonTI'!$B$4:$H$7,6,FALSE),VLOOKUP(R1027,'In-NonTI'!$B$4:$H$7,7,FALSE))</f>
        <v>SA-VIC</v>
      </c>
    </row>
    <row r="1028" spans="7:26">
      <c r="G1028" s="1">
        <v>46261.892361111109</v>
      </c>
      <c r="H1028">
        <v>257</v>
      </c>
      <c r="I1028" t="s">
        <v>57</v>
      </c>
      <c r="J1028">
        <v>-119.06</v>
      </c>
      <c r="K1028">
        <v>135.58000000000001</v>
      </c>
      <c r="L1028">
        <v>27.85</v>
      </c>
      <c r="M1028" s="183">
        <f t="shared" si="30"/>
        <v>2.3208333333333333</v>
      </c>
      <c r="O1028">
        <v>11658</v>
      </c>
      <c r="P1028" s="5">
        <v>46261</v>
      </c>
      <c r="Q1028">
        <v>257</v>
      </c>
      <c r="R1028" t="s">
        <v>57</v>
      </c>
      <c r="S1028">
        <v>9.6890351999999993</v>
      </c>
      <c r="T1028">
        <v>0</v>
      </c>
      <c r="U1028" s="183">
        <f t="shared" si="31"/>
        <v>9.6890351999999993</v>
      </c>
      <c r="V1028" s="6" t="str">
        <f>VLOOKUP(R1028,'In-NonTI'!B:C,2,FALSE)</f>
        <v>NSW1</v>
      </c>
      <c r="W1028" s="177">
        <f>IF(U1028=0,0,U1028-(VLOOKUP(R1028,'In-NonTI'!$J$4:$K$7,2,FALSE)*M1028))</f>
        <v>8.6446601999999988</v>
      </c>
      <c r="X1028" s="178">
        <f>IF(U1028=0,0,-U1028-((1-VLOOKUP(R1028,'In-NonTI'!$J$4:$K$7,2,FALSE))*M1028))</f>
        <v>-10.965493533333333</v>
      </c>
      <c r="Y1028" s="6" t="str">
        <f>VLOOKUP(R1028,'In-NonTI'!$B$4:$F$7,5,FALSE)</f>
        <v>NSW1-SA1</v>
      </c>
      <c r="Z1028" s="6" t="str">
        <f>IF(SUMIFS(U:U,Q:Q,Q1028,Y:Y,Y1028)&lt;=0,VLOOKUP(R1028,'In-NonTI'!$B$4:$H$7,6,FALSE),VLOOKUP(R1028,'In-NonTI'!$B$4:$H$7,7,FALSE))</f>
        <v>SA-NSW</v>
      </c>
    </row>
    <row r="1029" spans="7:26">
      <c r="G1029" s="1">
        <v>46261.892361111109</v>
      </c>
      <c r="H1029">
        <v>257</v>
      </c>
      <c r="I1029" t="s">
        <v>60</v>
      </c>
      <c r="J1029">
        <v>183.48</v>
      </c>
      <c r="K1029">
        <v>-181.65</v>
      </c>
      <c r="L1029">
        <v>10.68</v>
      </c>
      <c r="M1029" s="183">
        <f t="shared" ref="M1029:M1092" si="32">L1029/12</f>
        <v>0.89</v>
      </c>
      <c r="O1029">
        <v>11658</v>
      </c>
      <c r="P1029" s="5">
        <v>46261</v>
      </c>
      <c r="Q1029">
        <v>257</v>
      </c>
      <c r="R1029" t="s">
        <v>60</v>
      </c>
      <c r="S1029">
        <v>0.49393130000000002</v>
      </c>
      <c r="T1029">
        <v>20.571012499999998</v>
      </c>
      <c r="U1029" s="183">
        <f t="shared" ref="U1029:U1092" si="33">S1029-T1029</f>
        <v>-20.077081199999999</v>
      </c>
      <c r="V1029" s="6" t="str">
        <f>VLOOKUP(R1029,'In-NonTI'!B:C,2,FALSE)</f>
        <v>VIC1</v>
      </c>
      <c r="W1029" s="177">
        <f>IF(U1029=0,0,U1029-(VLOOKUP(R1029,'In-NonTI'!$J$4:$K$7,2,FALSE)*M1029))</f>
        <v>-20.611081199999997</v>
      </c>
      <c r="X1029" s="178">
        <f>IF(U1029=0,0,-U1029-((1-VLOOKUP(R1029,'In-NonTI'!$J$4:$K$7,2,FALSE))*M1029))</f>
        <v>19.721081199999997</v>
      </c>
      <c r="Y1029" s="6" t="str">
        <f>VLOOKUP(R1029,'In-NonTI'!$B$4:$F$7,5,FALSE)</f>
        <v>VIC1-NSW1</v>
      </c>
      <c r="Z1029" s="6" t="str">
        <f>IF(SUMIFS(U:U,Q:Q,Q1029,Y:Y,Y1029)&lt;=0,VLOOKUP(R1029,'In-NonTI'!$B$4:$H$7,6,FALSE),VLOOKUP(R1029,'In-NonTI'!$B$4:$H$7,7,FALSE))</f>
        <v>VIC-NSW</v>
      </c>
    </row>
    <row r="1030" spans="7:26">
      <c r="G1030" s="1">
        <v>46261.892361111109</v>
      </c>
      <c r="H1030">
        <v>257</v>
      </c>
      <c r="I1030" t="s">
        <v>54</v>
      </c>
      <c r="J1030">
        <v>7.81</v>
      </c>
      <c r="K1030">
        <v>750</v>
      </c>
      <c r="L1030">
        <v>88.67</v>
      </c>
      <c r="M1030" s="183">
        <f t="shared" si="32"/>
        <v>7.3891666666666671</v>
      </c>
      <c r="O1030">
        <v>11658</v>
      </c>
      <c r="P1030" s="5">
        <v>46261</v>
      </c>
      <c r="Q1030">
        <v>257</v>
      </c>
      <c r="R1030" t="s">
        <v>54</v>
      </c>
      <c r="S1030">
        <v>4.4337558000000001</v>
      </c>
      <c r="T1030">
        <v>6.0486724000000001</v>
      </c>
      <c r="U1030" s="183">
        <f t="shared" si="33"/>
        <v>-1.6149165999999999</v>
      </c>
      <c r="V1030" s="6" t="str">
        <f>VLOOKUP(R1030,'In-NonTI'!B:C,2,FALSE)</f>
        <v>VIC1</v>
      </c>
      <c r="W1030" s="177">
        <f>IF(U1030=0,0,U1030-(VLOOKUP(R1030,'In-NonTI'!$J$4:$K$7,2,FALSE)*M1030))</f>
        <v>-5.0878249333333336</v>
      </c>
      <c r="X1030" s="178">
        <f>IF(U1030=0,0,-U1030-((1-VLOOKUP(R1030,'In-NonTI'!$J$4:$K$7,2,FALSE))*M1030))</f>
        <v>-2.3013417333333339</v>
      </c>
      <c r="Y1030" s="6" t="str">
        <f>VLOOKUP(R1030,'In-NonTI'!$B$4:$F$7,5,FALSE)</f>
        <v>V-SA</v>
      </c>
      <c r="Z1030" s="6" t="str">
        <f>IF(SUMIFS(U:U,Q:Q,Q1030,Y:Y,Y1030)&lt;=0,VLOOKUP(R1030,'In-NonTI'!$B$4:$H$7,6,FALSE),VLOOKUP(R1030,'In-NonTI'!$B$4:$H$7,7,FALSE))</f>
        <v>VIC-SA</v>
      </c>
    </row>
    <row r="1031" spans="7:26">
      <c r="G1031" s="1">
        <v>46261.892361111109</v>
      </c>
      <c r="H1031">
        <v>257</v>
      </c>
      <c r="I1031" t="s">
        <v>50</v>
      </c>
      <c r="J1031">
        <v>0</v>
      </c>
      <c r="K1031">
        <v>-73.53</v>
      </c>
      <c r="L1031">
        <v>9.9600000000000009</v>
      </c>
      <c r="M1031" s="183">
        <f t="shared" si="32"/>
        <v>0.83000000000000007</v>
      </c>
      <c r="O1031">
        <v>11658</v>
      </c>
      <c r="P1031" s="5">
        <v>46261</v>
      </c>
      <c r="Q1031">
        <v>257</v>
      </c>
      <c r="R1031" t="s">
        <v>50</v>
      </c>
      <c r="S1031">
        <v>0</v>
      </c>
      <c r="T1031">
        <v>0.20387379999999999</v>
      </c>
      <c r="U1031" s="183">
        <f t="shared" si="33"/>
        <v>-0.20387379999999999</v>
      </c>
      <c r="V1031" s="6" t="str">
        <f>VLOOKUP(R1031,'In-NonTI'!B:C,2,FALSE)</f>
        <v>VIC1</v>
      </c>
      <c r="W1031" s="177">
        <f>IF(U1031=0,0,U1031-(VLOOKUP(R1031,'In-NonTI'!$J$4:$K$7,2,FALSE)*M1031))</f>
        <v>-0.94257380000000002</v>
      </c>
      <c r="X1031" s="178">
        <f>IF(U1031=0,0,-U1031-((1-VLOOKUP(R1031,'In-NonTI'!$J$4:$K$7,2,FALSE))*M1031))</f>
        <v>0.1125738</v>
      </c>
      <c r="Y1031" s="6" t="str">
        <f>VLOOKUP(R1031,'In-NonTI'!$B$4:$F$7,5,FALSE)</f>
        <v>V-SA</v>
      </c>
      <c r="Z1031" s="6" t="str">
        <f>IF(SUMIFS(U:U,Q:Q,Q1031,Y:Y,Y1031)&lt;=0,VLOOKUP(R1031,'In-NonTI'!$B$4:$H$7,6,FALSE),VLOOKUP(R1031,'In-NonTI'!$B$4:$H$7,7,FALSE))</f>
        <v>VIC-SA</v>
      </c>
    </row>
    <row r="1032" spans="7:26">
      <c r="G1032" s="1">
        <v>46261.895833333336</v>
      </c>
      <c r="H1032">
        <v>258</v>
      </c>
      <c r="I1032" t="s">
        <v>57</v>
      </c>
      <c r="J1032">
        <v>-107.31</v>
      </c>
      <c r="K1032">
        <v>135.58000000000001</v>
      </c>
      <c r="L1032">
        <v>27.63</v>
      </c>
      <c r="M1032" s="183">
        <f t="shared" si="32"/>
        <v>2.3024999999999998</v>
      </c>
      <c r="O1032">
        <v>11658</v>
      </c>
      <c r="P1032" s="5">
        <v>46261</v>
      </c>
      <c r="Q1032">
        <v>258</v>
      </c>
      <c r="R1032" t="s">
        <v>57</v>
      </c>
      <c r="S1032">
        <v>9.9150986000000003</v>
      </c>
      <c r="T1032">
        <v>0</v>
      </c>
      <c r="U1032" s="183">
        <f t="shared" si="33"/>
        <v>9.9150986000000003</v>
      </c>
      <c r="V1032" s="6" t="str">
        <f>VLOOKUP(R1032,'In-NonTI'!B:C,2,FALSE)</f>
        <v>NSW1</v>
      </c>
      <c r="W1032" s="177">
        <f>IF(U1032=0,0,U1032-(VLOOKUP(R1032,'In-NonTI'!$J$4:$K$7,2,FALSE)*M1032))</f>
        <v>8.8789736000000001</v>
      </c>
      <c r="X1032" s="178">
        <f>IF(U1032=0,0,-U1032-((1-VLOOKUP(R1032,'In-NonTI'!$J$4:$K$7,2,FALSE))*M1032))</f>
        <v>-11.1814736</v>
      </c>
      <c r="Y1032" s="6" t="str">
        <f>VLOOKUP(R1032,'In-NonTI'!$B$4:$F$7,5,FALSE)</f>
        <v>NSW1-SA1</v>
      </c>
      <c r="Z1032" s="6" t="str">
        <f>IF(SUMIFS(U:U,Q:Q,Q1032,Y:Y,Y1032)&lt;=0,VLOOKUP(R1032,'In-NonTI'!$B$4:$H$7,6,FALSE),VLOOKUP(R1032,'In-NonTI'!$B$4:$H$7,7,FALSE))</f>
        <v>SA-NSW</v>
      </c>
    </row>
    <row r="1033" spans="7:26">
      <c r="G1033" s="1">
        <v>46261.895833333336</v>
      </c>
      <c r="H1033">
        <v>258</v>
      </c>
      <c r="I1033" t="s">
        <v>60</v>
      </c>
      <c r="J1033">
        <v>-10.050000000000001</v>
      </c>
      <c r="K1033">
        <v>-184.67</v>
      </c>
      <c r="L1033">
        <v>10.79</v>
      </c>
      <c r="M1033" s="183">
        <f t="shared" si="32"/>
        <v>0.89916666666666656</v>
      </c>
      <c r="O1033">
        <v>11658</v>
      </c>
      <c r="P1033" s="5">
        <v>46261</v>
      </c>
      <c r="Q1033">
        <v>258</v>
      </c>
      <c r="R1033" t="s">
        <v>60</v>
      </c>
      <c r="S1033">
        <v>0.35459370000000001</v>
      </c>
      <c r="T1033">
        <v>20.4392204</v>
      </c>
      <c r="U1033" s="183">
        <f t="shared" si="33"/>
        <v>-20.084626700000001</v>
      </c>
      <c r="V1033" s="6" t="str">
        <f>VLOOKUP(R1033,'In-NonTI'!B:C,2,FALSE)</f>
        <v>VIC1</v>
      </c>
      <c r="W1033" s="177">
        <f>IF(U1033=0,0,U1033-(VLOOKUP(R1033,'In-NonTI'!$J$4:$K$7,2,FALSE)*M1033))</f>
        <v>-20.624126700000001</v>
      </c>
      <c r="X1033" s="178">
        <f>IF(U1033=0,0,-U1033-((1-VLOOKUP(R1033,'In-NonTI'!$J$4:$K$7,2,FALSE))*M1033))</f>
        <v>19.724960033333335</v>
      </c>
      <c r="Y1033" s="6" t="str">
        <f>VLOOKUP(R1033,'In-NonTI'!$B$4:$F$7,5,FALSE)</f>
        <v>VIC1-NSW1</v>
      </c>
      <c r="Z1033" s="6" t="str">
        <f>IF(SUMIFS(U:U,Q:Q,Q1033,Y:Y,Y1033)&lt;=0,VLOOKUP(R1033,'In-NonTI'!$B$4:$H$7,6,FALSE),VLOOKUP(R1033,'In-NonTI'!$B$4:$H$7,7,FALSE))</f>
        <v>VIC-NSW</v>
      </c>
    </row>
    <row r="1034" spans="7:26">
      <c r="G1034" s="1">
        <v>46261.895833333336</v>
      </c>
      <c r="H1034">
        <v>258</v>
      </c>
      <c r="I1034" t="s">
        <v>54</v>
      </c>
      <c r="J1034">
        <v>-24.63</v>
      </c>
      <c r="K1034">
        <v>750</v>
      </c>
      <c r="L1034">
        <v>89.22</v>
      </c>
      <c r="M1034" s="183">
        <f t="shared" si="32"/>
        <v>7.4349999999999996</v>
      </c>
      <c r="O1034">
        <v>11658</v>
      </c>
      <c r="P1034" s="5">
        <v>46261</v>
      </c>
      <c r="Q1034">
        <v>258</v>
      </c>
      <c r="R1034" t="s">
        <v>54</v>
      </c>
      <c r="S1034">
        <v>3.1989676999999999</v>
      </c>
      <c r="T1034">
        <v>8.6647683000000004</v>
      </c>
      <c r="U1034" s="183">
        <f t="shared" si="33"/>
        <v>-5.4658006000000006</v>
      </c>
      <c r="V1034" s="6" t="str">
        <f>VLOOKUP(R1034,'In-NonTI'!B:C,2,FALSE)</f>
        <v>VIC1</v>
      </c>
      <c r="W1034" s="177">
        <f>IF(U1034=0,0,U1034-(VLOOKUP(R1034,'In-NonTI'!$J$4:$K$7,2,FALSE)*M1034))</f>
        <v>-8.9602506000000002</v>
      </c>
      <c r="X1034" s="178">
        <f>IF(U1034=0,0,-U1034-((1-VLOOKUP(R1034,'In-NonTI'!$J$4:$K$7,2,FALSE))*M1034))</f>
        <v>1.5252506000000006</v>
      </c>
      <c r="Y1034" s="6" t="str">
        <f>VLOOKUP(R1034,'In-NonTI'!$B$4:$F$7,5,FALSE)</f>
        <v>V-SA</v>
      </c>
      <c r="Z1034" s="6" t="str">
        <f>IF(SUMIFS(U:U,Q:Q,Q1034,Y:Y,Y1034)&lt;=0,VLOOKUP(R1034,'In-NonTI'!$B$4:$H$7,6,FALSE),VLOOKUP(R1034,'In-NonTI'!$B$4:$H$7,7,FALSE))</f>
        <v>VIC-SA</v>
      </c>
    </row>
    <row r="1035" spans="7:26">
      <c r="G1035" s="1">
        <v>46261.895833333336</v>
      </c>
      <c r="H1035">
        <v>258</v>
      </c>
      <c r="I1035" t="s">
        <v>50</v>
      </c>
      <c r="J1035">
        <v>0</v>
      </c>
      <c r="K1035">
        <v>-45.97</v>
      </c>
      <c r="L1035">
        <v>4.33</v>
      </c>
      <c r="M1035" s="183">
        <f t="shared" si="32"/>
        <v>0.36083333333333334</v>
      </c>
      <c r="O1035">
        <v>11658</v>
      </c>
      <c r="P1035" s="5">
        <v>46261</v>
      </c>
      <c r="Q1035">
        <v>258</v>
      </c>
      <c r="R1035" t="s">
        <v>50</v>
      </c>
      <c r="S1035">
        <v>0</v>
      </c>
      <c r="T1035">
        <v>0.20460210000000001</v>
      </c>
      <c r="U1035" s="183">
        <f t="shared" si="33"/>
        <v>-0.20460210000000001</v>
      </c>
      <c r="V1035" s="6" t="str">
        <f>VLOOKUP(R1035,'In-NonTI'!B:C,2,FALSE)</f>
        <v>VIC1</v>
      </c>
      <c r="W1035" s="177">
        <f>IF(U1035=0,0,U1035-(VLOOKUP(R1035,'In-NonTI'!$J$4:$K$7,2,FALSE)*M1035))</f>
        <v>-0.52574376666666667</v>
      </c>
      <c r="X1035" s="178">
        <f>IF(U1035=0,0,-U1035-((1-VLOOKUP(R1035,'In-NonTI'!$J$4:$K$7,2,FALSE))*M1035))</f>
        <v>0.16491043333333336</v>
      </c>
      <c r="Y1035" s="6" t="str">
        <f>VLOOKUP(R1035,'In-NonTI'!$B$4:$F$7,5,FALSE)</f>
        <v>V-SA</v>
      </c>
      <c r="Z1035" s="6" t="str">
        <f>IF(SUMIFS(U:U,Q:Q,Q1035,Y:Y,Y1035)&lt;=0,VLOOKUP(R1035,'In-NonTI'!$B$4:$H$7,6,FALSE),VLOOKUP(R1035,'In-NonTI'!$B$4:$H$7,7,FALSE))</f>
        <v>VIC-SA</v>
      </c>
    </row>
    <row r="1036" spans="7:26">
      <c r="G1036" s="1">
        <v>46261.899305555555</v>
      </c>
      <c r="H1036">
        <v>259</v>
      </c>
      <c r="I1036" t="s">
        <v>57</v>
      </c>
      <c r="J1036">
        <v>-118.18</v>
      </c>
      <c r="K1036">
        <v>135.62</v>
      </c>
      <c r="L1036">
        <v>27.49</v>
      </c>
      <c r="M1036" s="183">
        <f t="shared" si="32"/>
        <v>2.2908333333333331</v>
      </c>
      <c r="O1036">
        <v>11658</v>
      </c>
      <c r="P1036" s="5">
        <v>46261</v>
      </c>
      <c r="Q1036">
        <v>259</v>
      </c>
      <c r="R1036" t="s">
        <v>57</v>
      </c>
      <c r="S1036">
        <v>10.2896456</v>
      </c>
      <c r="T1036">
        <v>0</v>
      </c>
      <c r="U1036" s="183">
        <f t="shared" si="33"/>
        <v>10.2896456</v>
      </c>
      <c r="V1036" s="6" t="str">
        <f>VLOOKUP(R1036,'In-NonTI'!B:C,2,FALSE)</f>
        <v>NSW1</v>
      </c>
      <c r="W1036" s="177">
        <f>IF(U1036=0,0,U1036-(VLOOKUP(R1036,'In-NonTI'!$J$4:$K$7,2,FALSE)*M1036))</f>
        <v>9.2587706000000001</v>
      </c>
      <c r="X1036" s="178">
        <f>IF(U1036=0,0,-U1036-((1-VLOOKUP(R1036,'In-NonTI'!$J$4:$K$7,2,FALSE))*M1036))</f>
        <v>-11.549603933333334</v>
      </c>
      <c r="Y1036" s="6" t="str">
        <f>VLOOKUP(R1036,'In-NonTI'!$B$4:$F$7,5,FALSE)</f>
        <v>NSW1-SA1</v>
      </c>
      <c r="Z1036" s="6" t="str">
        <f>IF(SUMIFS(U:U,Q:Q,Q1036,Y:Y,Y1036)&lt;=0,VLOOKUP(R1036,'In-NonTI'!$B$4:$H$7,6,FALSE),VLOOKUP(R1036,'In-NonTI'!$B$4:$H$7,7,FALSE))</f>
        <v>SA-NSW</v>
      </c>
    </row>
    <row r="1037" spans="7:26">
      <c r="G1037" s="1">
        <v>46261.899305555555</v>
      </c>
      <c r="H1037">
        <v>259</v>
      </c>
      <c r="I1037" t="s">
        <v>60</v>
      </c>
      <c r="J1037">
        <v>-79.38</v>
      </c>
      <c r="K1037">
        <v>-185.31</v>
      </c>
      <c r="L1037">
        <v>10.76</v>
      </c>
      <c r="M1037" s="183">
        <f t="shared" si="32"/>
        <v>0.89666666666666661</v>
      </c>
      <c r="O1037">
        <v>11658</v>
      </c>
      <c r="P1037" s="5">
        <v>46261</v>
      </c>
      <c r="Q1037">
        <v>259</v>
      </c>
      <c r="R1037" t="s">
        <v>60</v>
      </c>
      <c r="S1037">
        <v>1.3308715</v>
      </c>
      <c r="T1037">
        <v>14.485426199999999</v>
      </c>
      <c r="U1037" s="183">
        <f t="shared" si="33"/>
        <v>-13.154554699999998</v>
      </c>
      <c r="V1037" s="6" t="str">
        <f>VLOOKUP(R1037,'In-NonTI'!B:C,2,FALSE)</f>
        <v>VIC1</v>
      </c>
      <c r="W1037" s="177">
        <f>IF(U1037=0,0,U1037-(VLOOKUP(R1037,'In-NonTI'!$J$4:$K$7,2,FALSE)*M1037))</f>
        <v>-13.692554699999999</v>
      </c>
      <c r="X1037" s="178">
        <f>IF(U1037=0,0,-U1037-((1-VLOOKUP(R1037,'In-NonTI'!$J$4:$K$7,2,FALSE))*M1037))</f>
        <v>12.795888033333332</v>
      </c>
      <c r="Y1037" s="6" t="str">
        <f>VLOOKUP(R1037,'In-NonTI'!$B$4:$F$7,5,FALSE)</f>
        <v>VIC1-NSW1</v>
      </c>
      <c r="Z1037" s="6" t="str">
        <f>IF(SUMIFS(U:U,Q:Q,Q1037,Y:Y,Y1037)&lt;=0,VLOOKUP(R1037,'In-NonTI'!$B$4:$H$7,6,FALSE),VLOOKUP(R1037,'In-NonTI'!$B$4:$H$7,7,FALSE))</f>
        <v>VIC-NSW</v>
      </c>
    </row>
    <row r="1038" spans="7:26">
      <c r="G1038" s="1">
        <v>46261.899305555555</v>
      </c>
      <c r="H1038">
        <v>259</v>
      </c>
      <c r="I1038" t="s">
        <v>54</v>
      </c>
      <c r="J1038">
        <v>-34.67</v>
      </c>
      <c r="K1038">
        <v>750</v>
      </c>
      <c r="L1038">
        <v>89.6</v>
      </c>
      <c r="M1038" s="183">
        <f t="shared" si="32"/>
        <v>7.4666666666666659</v>
      </c>
      <c r="O1038">
        <v>11658</v>
      </c>
      <c r="P1038" s="5">
        <v>46261</v>
      </c>
      <c r="Q1038">
        <v>259</v>
      </c>
      <c r="R1038" t="s">
        <v>54</v>
      </c>
      <c r="S1038">
        <v>3.0167109000000001</v>
      </c>
      <c r="T1038">
        <v>8.8354563000000006</v>
      </c>
      <c r="U1038" s="183">
        <f t="shared" si="33"/>
        <v>-5.818745400000001</v>
      </c>
      <c r="V1038" s="6" t="str">
        <f>VLOOKUP(R1038,'In-NonTI'!B:C,2,FALSE)</f>
        <v>VIC1</v>
      </c>
      <c r="W1038" s="177">
        <f>IF(U1038=0,0,U1038-(VLOOKUP(R1038,'In-NonTI'!$J$4:$K$7,2,FALSE)*M1038))</f>
        <v>-9.3280787333333333</v>
      </c>
      <c r="X1038" s="178">
        <f>IF(U1038=0,0,-U1038-((1-VLOOKUP(R1038,'In-NonTI'!$J$4:$K$7,2,FALSE))*M1038))</f>
        <v>1.8614120666666678</v>
      </c>
      <c r="Y1038" s="6" t="str">
        <f>VLOOKUP(R1038,'In-NonTI'!$B$4:$F$7,5,FALSE)</f>
        <v>V-SA</v>
      </c>
      <c r="Z1038" s="6" t="str">
        <f>IF(SUMIFS(U:U,Q:Q,Q1038,Y:Y,Y1038)&lt;=0,VLOOKUP(R1038,'In-NonTI'!$B$4:$H$7,6,FALSE),VLOOKUP(R1038,'In-NonTI'!$B$4:$H$7,7,FALSE))</f>
        <v>VIC-SA</v>
      </c>
    </row>
    <row r="1039" spans="7:26">
      <c r="G1039" s="1">
        <v>46261.899305555555</v>
      </c>
      <c r="H1039">
        <v>259</v>
      </c>
      <c r="I1039" t="s">
        <v>50</v>
      </c>
      <c r="J1039">
        <v>0</v>
      </c>
      <c r="K1039">
        <v>-9.92</v>
      </c>
      <c r="L1039">
        <v>0.41</v>
      </c>
      <c r="M1039" s="183">
        <f t="shared" si="32"/>
        <v>3.4166666666666665E-2</v>
      </c>
      <c r="O1039">
        <v>11658</v>
      </c>
      <c r="P1039" s="5">
        <v>46261</v>
      </c>
      <c r="Q1039">
        <v>259</v>
      </c>
      <c r="R1039" t="s">
        <v>50</v>
      </c>
      <c r="S1039">
        <v>0</v>
      </c>
      <c r="T1039">
        <v>0.20317859999999999</v>
      </c>
      <c r="U1039" s="183">
        <f t="shared" si="33"/>
        <v>-0.20317859999999999</v>
      </c>
      <c r="V1039" s="6" t="str">
        <f>VLOOKUP(R1039,'In-NonTI'!B:C,2,FALSE)</f>
        <v>VIC1</v>
      </c>
      <c r="W1039" s="177">
        <f>IF(U1039=0,0,U1039-(VLOOKUP(R1039,'In-NonTI'!$J$4:$K$7,2,FALSE)*M1039))</f>
        <v>-0.23358693333333333</v>
      </c>
      <c r="X1039" s="178">
        <f>IF(U1039=0,0,-U1039-((1-VLOOKUP(R1039,'In-NonTI'!$J$4:$K$7,2,FALSE))*M1039))</f>
        <v>0.19942026666666665</v>
      </c>
      <c r="Y1039" s="6" t="str">
        <f>VLOOKUP(R1039,'In-NonTI'!$B$4:$F$7,5,FALSE)</f>
        <v>V-SA</v>
      </c>
      <c r="Z1039" s="6" t="str">
        <f>IF(SUMIFS(U:U,Q:Q,Q1039,Y:Y,Y1039)&lt;=0,VLOOKUP(R1039,'In-NonTI'!$B$4:$H$7,6,FALSE),VLOOKUP(R1039,'In-NonTI'!$B$4:$H$7,7,FALSE))</f>
        <v>VIC-SA</v>
      </c>
    </row>
    <row r="1040" spans="7:26">
      <c r="G1040" s="1">
        <v>46261.902777777781</v>
      </c>
      <c r="H1040">
        <v>260</v>
      </c>
      <c r="I1040" t="s">
        <v>57</v>
      </c>
      <c r="J1040">
        <v>-117.76</v>
      </c>
      <c r="K1040">
        <v>135.87</v>
      </c>
      <c r="L1040">
        <v>27.45</v>
      </c>
      <c r="M1040" s="183">
        <f t="shared" si="32"/>
        <v>2.2875000000000001</v>
      </c>
      <c r="O1040">
        <v>11658</v>
      </c>
      <c r="P1040" s="5">
        <v>46261</v>
      </c>
      <c r="Q1040">
        <v>260</v>
      </c>
      <c r="R1040" t="s">
        <v>57</v>
      </c>
      <c r="S1040">
        <v>10.444373000000001</v>
      </c>
      <c r="T1040">
        <v>0</v>
      </c>
      <c r="U1040" s="183">
        <f t="shared" si="33"/>
        <v>10.444373000000001</v>
      </c>
      <c r="V1040" s="6" t="str">
        <f>VLOOKUP(R1040,'In-NonTI'!B:C,2,FALSE)</f>
        <v>NSW1</v>
      </c>
      <c r="W1040" s="177">
        <f>IF(U1040=0,0,U1040-(VLOOKUP(R1040,'In-NonTI'!$J$4:$K$7,2,FALSE)*M1040))</f>
        <v>9.4149980000000006</v>
      </c>
      <c r="X1040" s="178">
        <f>IF(U1040=0,0,-U1040-((1-VLOOKUP(R1040,'In-NonTI'!$J$4:$K$7,2,FALSE))*M1040))</f>
        <v>-11.702498</v>
      </c>
      <c r="Y1040" s="6" t="str">
        <f>VLOOKUP(R1040,'In-NonTI'!$B$4:$F$7,5,FALSE)</f>
        <v>NSW1-SA1</v>
      </c>
      <c r="Z1040" s="6" t="str">
        <f>IF(SUMIFS(U:U,Q:Q,Q1040,Y:Y,Y1040)&lt;=0,VLOOKUP(R1040,'In-NonTI'!$B$4:$H$7,6,FALSE),VLOOKUP(R1040,'In-NonTI'!$B$4:$H$7,7,FALSE))</f>
        <v>SA-NSW</v>
      </c>
    </row>
    <row r="1041" spans="7:26">
      <c r="G1041" s="1">
        <v>46261.902777777781</v>
      </c>
      <c r="H1041">
        <v>260</v>
      </c>
      <c r="I1041" t="s">
        <v>60</v>
      </c>
      <c r="J1041">
        <v>-112.41</v>
      </c>
      <c r="K1041">
        <v>-197.34</v>
      </c>
      <c r="L1041">
        <v>11.63</v>
      </c>
      <c r="M1041" s="183">
        <f t="shared" si="32"/>
        <v>0.96916666666666673</v>
      </c>
      <c r="O1041">
        <v>11658</v>
      </c>
      <c r="P1041" s="5">
        <v>46261</v>
      </c>
      <c r="Q1041">
        <v>260</v>
      </c>
      <c r="R1041" t="s">
        <v>60</v>
      </c>
      <c r="S1041">
        <v>3.738416</v>
      </c>
      <c r="T1041">
        <v>9.1817527999999999</v>
      </c>
      <c r="U1041" s="183">
        <f t="shared" si="33"/>
        <v>-5.4433368</v>
      </c>
      <c r="V1041" s="6" t="str">
        <f>VLOOKUP(R1041,'In-NonTI'!B:C,2,FALSE)</f>
        <v>VIC1</v>
      </c>
      <c r="W1041" s="177">
        <f>IF(U1041=0,0,U1041-(VLOOKUP(R1041,'In-NonTI'!$J$4:$K$7,2,FALSE)*M1041))</f>
        <v>-6.0248368000000001</v>
      </c>
      <c r="X1041" s="178">
        <f>IF(U1041=0,0,-U1041-((1-VLOOKUP(R1041,'In-NonTI'!$J$4:$K$7,2,FALSE))*M1041))</f>
        <v>5.0556701333333329</v>
      </c>
      <c r="Y1041" s="6" t="str">
        <f>VLOOKUP(R1041,'In-NonTI'!$B$4:$F$7,5,FALSE)</f>
        <v>VIC1-NSW1</v>
      </c>
      <c r="Z1041" s="6" t="str">
        <f>IF(SUMIFS(U:U,Q:Q,Q1041,Y:Y,Y1041)&lt;=0,VLOOKUP(R1041,'In-NonTI'!$B$4:$H$7,6,FALSE),VLOOKUP(R1041,'In-NonTI'!$B$4:$H$7,7,FALSE))</f>
        <v>VIC-NSW</v>
      </c>
    </row>
    <row r="1042" spans="7:26">
      <c r="G1042" s="1">
        <v>46261.902777777781</v>
      </c>
      <c r="H1042">
        <v>260</v>
      </c>
      <c r="I1042" t="s">
        <v>54</v>
      </c>
      <c r="J1042">
        <v>-60.35</v>
      </c>
      <c r="K1042">
        <v>750</v>
      </c>
      <c r="L1042">
        <v>89.83</v>
      </c>
      <c r="M1042" s="183">
        <f t="shared" si="32"/>
        <v>7.4858333333333329</v>
      </c>
      <c r="O1042">
        <v>11658</v>
      </c>
      <c r="P1042" s="5">
        <v>46261</v>
      </c>
      <c r="Q1042">
        <v>260</v>
      </c>
      <c r="R1042" t="s">
        <v>54</v>
      </c>
      <c r="S1042">
        <v>3.4247106999999999</v>
      </c>
      <c r="T1042">
        <v>7.3536963999999996</v>
      </c>
      <c r="U1042" s="183">
        <f t="shared" si="33"/>
        <v>-3.9289856999999997</v>
      </c>
      <c r="V1042" s="6" t="str">
        <f>VLOOKUP(R1042,'In-NonTI'!B:C,2,FALSE)</f>
        <v>VIC1</v>
      </c>
      <c r="W1042" s="177">
        <f>IF(U1042=0,0,U1042-(VLOOKUP(R1042,'In-NonTI'!$J$4:$K$7,2,FALSE)*M1042))</f>
        <v>-7.4473273666666664</v>
      </c>
      <c r="X1042" s="178">
        <f>IF(U1042=0,0,-U1042-((1-VLOOKUP(R1042,'In-NonTI'!$J$4:$K$7,2,FALSE))*M1042))</f>
        <v>-3.8505966666666946E-2</v>
      </c>
      <c r="Y1042" s="6" t="str">
        <f>VLOOKUP(R1042,'In-NonTI'!$B$4:$F$7,5,FALSE)</f>
        <v>V-SA</v>
      </c>
      <c r="Z1042" s="6" t="str">
        <f>IF(SUMIFS(U:U,Q:Q,Q1042,Y:Y,Y1042)&lt;=0,VLOOKUP(R1042,'In-NonTI'!$B$4:$H$7,6,FALSE),VLOOKUP(R1042,'In-NonTI'!$B$4:$H$7,7,FALSE))</f>
        <v>VIC-SA</v>
      </c>
    </row>
    <row r="1043" spans="7:26">
      <c r="G1043" s="1">
        <v>46261.902777777781</v>
      </c>
      <c r="H1043">
        <v>260</v>
      </c>
      <c r="I1043" t="s">
        <v>50</v>
      </c>
      <c r="J1043">
        <v>0</v>
      </c>
      <c r="K1043">
        <v>-32.01</v>
      </c>
      <c r="L1043">
        <v>2.37</v>
      </c>
      <c r="M1043" s="183">
        <f t="shared" si="32"/>
        <v>0.19750000000000001</v>
      </c>
      <c r="O1043">
        <v>11658</v>
      </c>
      <c r="P1043" s="5">
        <v>46261</v>
      </c>
      <c r="Q1043">
        <v>260</v>
      </c>
      <c r="R1043" t="s">
        <v>50</v>
      </c>
      <c r="S1043">
        <v>0</v>
      </c>
      <c r="T1043">
        <v>0.19930320000000001</v>
      </c>
      <c r="U1043" s="183">
        <f t="shared" si="33"/>
        <v>-0.19930320000000001</v>
      </c>
      <c r="V1043" s="6" t="str">
        <f>VLOOKUP(R1043,'In-NonTI'!B:C,2,FALSE)</f>
        <v>VIC1</v>
      </c>
      <c r="W1043" s="177">
        <f>IF(U1043=0,0,U1043-(VLOOKUP(R1043,'In-NonTI'!$J$4:$K$7,2,FALSE)*M1043))</f>
        <v>-0.37507820000000003</v>
      </c>
      <c r="X1043" s="178">
        <f>IF(U1043=0,0,-U1043-((1-VLOOKUP(R1043,'In-NonTI'!$J$4:$K$7,2,FALSE))*M1043))</f>
        <v>0.17757820000000002</v>
      </c>
      <c r="Y1043" s="6" t="str">
        <f>VLOOKUP(R1043,'In-NonTI'!$B$4:$F$7,5,FALSE)</f>
        <v>V-SA</v>
      </c>
      <c r="Z1043" s="6" t="str">
        <f>IF(SUMIFS(U:U,Q:Q,Q1043,Y:Y,Y1043)&lt;=0,VLOOKUP(R1043,'In-NonTI'!$B$4:$H$7,6,FALSE),VLOOKUP(R1043,'In-NonTI'!$B$4:$H$7,7,FALSE))</f>
        <v>VIC-SA</v>
      </c>
    </row>
    <row r="1044" spans="7:26">
      <c r="G1044" s="1">
        <v>46261.90625</v>
      </c>
      <c r="H1044">
        <v>261</v>
      </c>
      <c r="I1044" t="s">
        <v>57</v>
      </c>
      <c r="J1044">
        <v>-121.85</v>
      </c>
      <c r="K1044">
        <v>136.53</v>
      </c>
      <c r="L1044">
        <v>27.45</v>
      </c>
      <c r="M1044" s="183">
        <f t="shared" si="32"/>
        <v>2.2875000000000001</v>
      </c>
      <c r="O1044">
        <v>11658</v>
      </c>
      <c r="P1044" s="5">
        <v>46261</v>
      </c>
      <c r="Q1044">
        <v>261</v>
      </c>
      <c r="R1044" t="s">
        <v>57</v>
      </c>
      <c r="S1044">
        <v>10.7732236</v>
      </c>
      <c r="T1044">
        <v>0</v>
      </c>
      <c r="U1044" s="183">
        <f t="shared" si="33"/>
        <v>10.7732236</v>
      </c>
      <c r="V1044" s="6" t="str">
        <f>VLOOKUP(R1044,'In-NonTI'!B:C,2,FALSE)</f>
        <v>NSW1</v>
      </c>
      <c r="W1044" s="177">
        <f>IF(U1044=0,0,U1044-(VLOOKUP(R1044,'In-NonTI'!$J$4:$K$7,2,FALSE)*M1044))</f>
        <v>9.7438485999999997</v>
      </c>
      <c r="X1044" s="178">
        <f>IF(U1044=0,0,-U1044-((1-VLOOKUP(R1044,'In-NonTI'!$J$4:$K$7,2,FALSE))*M1044))</f>
        <v>-12.031348599999999</v>
      </c>
      <c r="Y1044" s="6" t="str">
        <f>VLOOKUP(R1044,'In-NonTI'!$B$4:$F$7,5,FALSE)</f>
        <v>NSW1-SA1</v>
      </c>
      <c r="Z1044" s="6" t="str">
        <f>IF(SUMIFS(U:U,Q:Q,Q1044,Y:Y,Y1044)&lt;=0,VLOOKUP(R1044,'In-NonTI'!$B$4:$H$7,6,FALSE),VLOOKUP(R1044,'In-NonTI'!$B$4:$H$7,7,FALSE))</f>
        <v>SA-NSW</v>
      </c>
    </row>
    <row r="1045" spans="7:26">
      <c r="G1045" s="1">
        <v>46261.90625</v>
      </c>
      <c r="H1045">
        <v>261</v>
      </c>
      <c r="I1045" t="s">
        <v>60</v>
      </c>
      <c r="J1045">
        <v>-182.13</v>
      </c>
      <c r="K1045">
        <v>-247.32</v>
      </c>
      <c r="L1045">
        <v>15.45</v>
      </c>
      <c r="M1045" s="183">
        <f t="shared" si="32"/>
        <v>1.2874999999999999</v>
      </c>
      <c r="O1045">
        <v>11658</v>
      </c>
      <c r="P1045" s="5">
        <v>46261</v>
      </c>
      <c r="Q1045">
        <v>261</v>
      </c>
      <c r="R1045" t="s">
        <v>60</v>
      </c>
      <c r="S1045">
        <v>2.2977508000000002</v>
      </c>
      <c r="T1045">
        <v>10.519535400000001</v>
      </c>
      <c r="U1045" s="183">
        <f t="shared" si="33"/>
        <v>-8.2217845999999994</v>
      </c>
      <c r="V1045" s="6" t="str">
        <f>VLOOKUP(R1045,'In-NonTI'!B:C,2,FALSE)</f>
        <v>VIC1</v>
      </c>
      <c r="W1045" s="177">
        <f>IF(U1045=0,0,U1045-(VLOOKUP(R1045,'In-NonTI'!$J$4:$K$7,2,FALSE)*M1045))</f>
        <v>-8.9942845999999985</v>
      </c>
      <c r="X1045" s="178">
        <f>IF(U1045=0,0,-U1045-((1-VLOOKUP(R1045,'In-NonTI'!$J$4:$K$7,2,FALSE))*M1045))</f>
        <v>7.7067845999999998</v>
      </c>
      <c r="Y1045" s="6" t="str">
        <f>VLOOKUP(R1045,'In-NonTI'!$B$4:$F$7,5,FALSE)</f>
        <v>VIC1-NSW1</v>
      </c>
      <c r="Z1045" s="6" t="str">
        <f>IF(SUMIFS(U:U,Q:Q,Q1045,Y:Y,Y1045)&lt;=0,VLOOKUP(R1045,'In-NonTI'!$B$4:$H$7,6,FALSE),VLOOKUP(R1045,'In-NonTI'!$B$4:$H$7,7,FALSE))</f>
        <v>VIC-NSW</v>
      </c>
    </row>
    <row r="1046" spans="7:26">
      <c r="G1046" s="1">
        <v>46261.90625</v>
      </c>
      <c r="H1046">
        <v>261</v>
      </c>
      <c r="I1046" t="s">
        <v>54</v>
      </c>
      <c r="J1046">
        <v>-87.14</v>
      </c>
      <c r="K1046">
        <v>748.35</v>
      </c>
      <c r="L1046">
        <v>89.84</v>
      </c>
      <c r="M1046" s="183">
        <f t="shared" si="32"/>
        <v>7.4866666666666672</v>
      </c>
      <c r="O1046">
        <v>11658</v>
      </c>
      <c r="P1046" s="5">
        <v>46261</v>
      </c>
      <c r="Q1046">
        <v>261</v>
      </c>
      <c r="R1046" t="s">
        <v>54</v>
      </c>
      <c r="S1046">
        <v>2.8070048000000001</v>
      </c>
      <c r="T1046">
        <v>8.5989126000000002</v>
      </c>
      <c r="U1046" s="183">
        <f t="shared" si="33"/>
        <v>-5.7919078000000006</v>
      </c>
      <c r="V1046" s="6" t="str">
        <f>VLOOKUP(R1046,'In-NonTI'!B:C,2,FALSE)</f>
        <v>VIC1</v>
      </c>
      <c r="W1046" s="177">
        <f>IF(U1046=0,0,U1046-(VLOOKUP(R1046,'In-NonTI'!$J$4:$K$7,2,FALSE)*M1046))</f>
        <v>-9.3106411333333341</v>
      </c>
      <c r="X1046" s="178">
        <f>IF(U1046=0,0,-U1046-((1-VLOOKUP(R1046,'In-NonTI'!$J$4:$K$7,2,FALSE))*M1046))</f>
        <v>1.8239744666666668</v>
      </c>
      <c r="Y1046" s="6" t="str">
        <f>VLOOKUP(R1046,'In-NonTI'!$B$4:$F$7,5,FALSE)</f>
        <v>V-SA</v>
      </c>
      <c r="Z1046" s="6" t="str">
        <f>IF(SUMIFS(U:U,Q:Q,Q1046,Y:Y,Y1046)&lt;=0,VLOOKUP(R1046,'In-NonTI'!$B$4:$H$7,6,FALSE),VLOOKUP(R1046,'In-NonTI'!$B$4:$H$7,7,FALSE))</f>
        <v>VIC-SA</v>
      </c>
    </row>
    <row r="1047" spans="7:26">
      <c r="G1047" s="1">
        <v>46261.90625</v>
      </c>
      <c r="H1047">
        <v>261</v>
      </c>
      <c r="I1047" t="s">
        <v>50</v>
      </c>
      <c r="J1047">
        <v>0</v>
      </c>
      <c r="K1047">
        <v>-37.53</v>
      </c>
      <c r="L1047">
        <v>3.07</v>
      </c>
      <c r="M1047" s="183">
        <f t="shared" si="32"/>
        <v>0.2558333333333333</v>
      </c>
      <c r="O1047">
        <v>11658</v>
      </c>
      <c r="P1047" s="5">
        <v>46261</v>
      </c>
      <c r="Q1047">
        <v>261</v>
      </c>
      <c r="R1047" t="s">
        <v>50</v>
      </c>
      <c r="S1047">
        <v>0</v>
      </c>
      <c r="T1047">
        <v>0.1992218</v>
      </c>
      <c r="U1047" s="183">
        <f t="shared" si="33"/>
        <v>-0.1992218</v>
      </c>
      <c r="V1047" s="6" t="str">
        <f>VLOOKUP(R1047,'In-NonTI'!B:C,2,FALSE)</f>
        <v>VIC1</v>
      </c>
      <c r="W1047" s="177">
        <f>IF(U1047=0,0,U1047-(VLOOKUP(R1047,'In-NonTI'!$J$4:$K$7,2,FALSE)*M1047))</f>
        <v>-0.42691346666666663</v>
      </c>
      <c r="X1047" s="178">
        <f>IF(U1047=0,0,-U1047-((1-VLOOKUP(R1047,'In-NonTI'!$J$4:$K$7,2,FALSE))*M1047))</f>
        <v>0.17108013333333336</v>
      </c>
      <c r="Y1047" s="6" t="str">
        <f>VLOOKUP(R1047,'In-NonTI'!$B$4:$F$7,5,FALSE)</f>
        <v>V-SA</v>
      </c>
      <c r="Z1047" s="6" t="str">
        <f>IF(SUMIFS(U:U,Q:Q,Q1047,Y:Y,Y1047)&lt;=0,VLOOKUP(R1047,'In-NonTI'!$B$4:$H$7,6,FALSE),VLOOKUP(R1047,'In-NonTI'!$B$4:$H$7,7,FALSE))</f>
        <v>VIC-SA</v>
      </c>
    </row>
    <row r="1048" spans="7:26">
      <c r="G1048" s="1">
        <v>46261.909722222219</v>
      </c>
      <c r="H1048">
        <v>262</v>
      </c>
      <c r="I1048" t="s">
        <v>57</v>
      </c>
      <c r="J1048">
        <v>-130.72</v>
      </c>
      <c r="K1048">
        <v>133.78</v>
      </c>
      <c r="L1048">
        <v>26.31</v>
      </c>
      <c r="M1048" s="183">
        <f t="shared" si="32"/>
        <v>2.1924999999999999</v>
      </c>
      <c r="O1048">
        <v>11658</v>
      </c>
      <c r="P1048" s="5">
        <v>46261</v>
      </c>
      <c r="Q1048">
        <v>262</v>
      </c>
      <c r="R1048" t="s">
        <v>57</v>
      </c>
      <c r="S1048">
        <v>10.119751000000001</v>
      </c>
      <c r="T1048">
        <v>0</v>
      </c>
      <c r="U1048" s="183">
        <f t="shared" si="33"/>
        <v>10.119751000000001</v>
      </c>
      <c r="V1048" s="6" t="str">
        <f>VLOOKUP(R1048,'In-NonTI'!B:C,2,FALSE)</f>
        <v>NSW1</v>
      </c>
      <c r="W1048" s="177">
        <f>IF(U1048=0,0,U1048-(VLOOKUP(R1048,'In-NonTI'!$J$4:$K$7,2,FALSE)*M1048))</f>
        <v>9.1331260000000007</v>
      </c>
      <c r="X1048" s="178">
        <f>IF(U1048=0,0,-U1048-((1-VLOOKUP(R1048,'In-NonTI'!$J$4:$K$7,2,FALSE))*M1048))</f>
        <v>-11.325626000000002</v>
      </c>
      <c r="Y1048" s="6" t="str">
        <f>VLOOKUP(R1048,'In-NonTI'!$B$4:$F$7,5,FALSE)</f>
        <v>NSW1-SA1</v>
      </c>
      <c r="Z1048" s="6" t="str">
        <f>IF(SUMIFS(U:U,Q:Q,Q1048,Y:Y,Y1048)&lt;=0,VLOOKUP(R1048,'In-NonTI'!$B$4:$H$7,6,FALSE),VLOOKUP(R1048,'In-NonTI'!$B$4:$H$7,7,FALSE))</f>
        <v>SA-NSW</v>
      </c>
    </row>
    <row r="1049" spans="7:26">
      <c r="G1049" s="1">
        <v>46261.909722222219</v>
      </c>
      <c r="H1049">
        <v>262</v>
      </c>
      <c r="I1049" t="s">
        <v>60</v>
      </c>
      <c r="J1049">
        <v>-315.60000000000002</v>
      </c>
      <c r="K1049">
        <v>-260.08</v>
      </c>
      <c r="L1049">
        <v>16.14</v>
      </c>
      <c r="M1049" s="183">
        <f t="shared" si="32"/>
        <v>1.345</v>
      </c>
      <c r="O1049">
        <v>11658</v>
      </c>
      <c r="P1049" s="5">
        <v>46261</v>
      </c>
      <c r="Q1049">
        <v>262</v>
      </c>
      <c r="R1049" t="s">
        <v>60</v>
      </c>
      <c r="S1049">
        <v>1.5941797</v>
      </c>
      <c r="T1049">
        <v>11.3951829</v>
      </c>
      <c r="U1049" s="183">
        <f t="shared" si="33"/>
        <v>-9.8010032000000002</v>
      </c>
      <c r="V1049" s="6" t="str">
        <f>VLOOKUP(R1049,'In-NonTI'!B:C,2,FALSE)</f>
        <v>VIC1</v>
      </c>
      <c r="W1049" s="177">
        <f>IF(U1049=0,0,U1049-(VLOOKUP(R1049,'In-NonTI'!$J$4:$K$7,2,FALSE)*M1049))</f>
        <v>-10.608003200000001</v>
      </c>
      <c r="X1049" s="178">
        <f>IF(U1049=0,0,-U1049-((1-VLOOKUP(R1049,'In-NonTI'!$J$4:$K$7,2,FALSE))*M1049))</f>
        <v>9.2630032</v>
      </c>
      <c r="Y1049" s="6" t="str">
        <f>VLOOKUP(R1049,'In-NonTI'!$B$4:$F$7,5,FALSE)</f>
        <v>VIC1-NSW1</v>
      </c>
      <c r="Z1049" s="6" t="str">
        <f>IF(SUMIFS(U:U,Q:Q,Q1049,Y:Y,Y1049)&lt;=0,VLOOKUP(R1049,'In-NonTI'!$B$4:$H$7,6,FALSE),VLOOKUP(R1049,'In-NonTI'!$B$4:$H$7,7,FALSE))</f>
        <v>VIC-NSW</v>
      </c>
    </row>
    <row r="1050" spans="7:26">
      <c r="G1050" s="1">
        <v>46261.909722222219</v>
      </c>
      <c r="H1050">
        <v>262</v>
      </c>
      <c r="I1050" t="s">
        <v>54</v>
      </c>
      <c r="J1050">
        <v>-97.18</v>
      </c>
      <c r="K1050">
        <v>736.32</v>
      </c>
      <c r="L1050">
        <v>88.54</v>
      </c>
      <c r="M1050" s="183">
        <f t="shared" si="32"/>
        <v>7.3783333333333339</v>
      </c>
      <c r="O1050">
        <v>11658</v>
      </c>
      <c r="P1050" s="5">
        <v>46261</v>
      </c>
      <c r="Q1050">
        <v>262</v>
      </c>
      <c r="R1050" t="s">
        <v>54</v>
      </c>
      <c r="S1050">
        <v>2.0801832</v>
      </c>
      <c r="T1050">
        <v>9.9308163999999994</v>
      </c>
      <c r="U1050" s="183">
        <f t="shared" si="33"/>
        <v>-7.850633199999999</v>
      </c>
      <c r="V1050" s="6" t="str">
        <f>VLOOKUP(R1050,'In-NonTI'!B:C,2,FALSE)</f>
        <v>VIC1</v>
      </c>
      <c r="W1050" s="177">
        <f>IF(U1050=0,0,U1050-(VLOOKUP(R1050,'In-NonTI'!$J$4:$K$7,2,FALSE)*M1050))</f>
        <v>-11.318449866666665</v>
      </c>
      <c r="X1050" s="178">
        <f>IF(U1050=0,0,-U1050-((1-VLOOKUP(R1050,'In-NonTI'!$J$4:$K$7,2,FALSE))*M1050))</f>
        <v>3.9401165333333319</v>
      </c>
      <c r="Y1050" s="6" t="str">
        <f>VLOOKUP(R1050,'In-NonTI'!$B$4:$F$7,5,FALSE)</f>
        <v>V-SA</v>
      </c>
      <c r="Z1050" s="6" t="str">
        <f>IF(SUMIFS(U:U,Q:Q,Q1050,Y:Y,Y1050)&lt;=0,VLOOKUP(R1050,'In-NonTI'!$B$4:$H$7,6,FALSE),VLOOKUP(R1050,'In-NonTI'!$B$4:$H$7,7,FALSE))</f>
        <v>VIC-SA</v>
      </c>
    </row>
    <row r="1051" spans="7:26">
      <c r="G1051" s="1">
        <v>46261.909722222219</v>
      </c>
      <c r="H1051">
        <v>262</v>
      </c>
      <c r="I1051" t="s">
        <v>50</v>
      </c>
      <c r="J1051">
        <v>0</v>
      </c>
      <c r="K1051">
        <v>-14.14</v>
      </c>
      <c r="L1051">
        <v>0.68</v>
      </c>
      <c r="M1051" s="183">
        <f t="shared" si="32"/>
        <v>5.6666666666666671E-2</v>
      </c>
      <c r="O1051">
        <v>11658</v>
      </c>
      <c r="P1051" s="5">
        <v>46261</v>
      </c>
      <c r="Q1051">
        <v>262</v>
      </c>
      <c r="R1051" t="s">
        <v>50</v>
      </c>
      <c r="S1051">
        <v>0</v>
      </c>
      <c r="T1051">
        <v>0.19944819999999999</v>
      </c>
      <c r="U1051" s="183">
        <f t="shared" si="33"/>
        <v>-0.19944819999999999</v>
      </c>
      <c r="V1051" s="6" t="str">
        <f>VLOOKUP(R1051,'In-NonTI'!B:C,2,FALSE)</f>
        <v>VIC1</v>
      </c>
      <c r="W1051" s="177">
        <f>IF(U1051=0,0,U1051-(VLOOKUP(R1051,'In-NonTI'!$J$4:$K$7,2,FALSE)*M1051))</f>
        <v>-0.24988153333333332</v>
      </c>
      <c r="X1051" s="178">
        <f>IF(U1051=0,0,-U1051-((1-VLOOKUP(R1051,'In-NonTI'!$J$4:$K$7,2,FALSE))*M1051))</f>
        <v>0.19321486666666665</v>
      </c>
      <c r="Y1051" s="6" t="str">
        <f>VLOOKUP(R1051,'In-NonTI'!$B$4:$F$7,5,FALSE)</f>
        <v>V-SA</v>
      </c>
      <c r="Z1051" s="6" t="str">
        <f>IF(SUMIFS(U:U,Q:Q,Q1051,Y:Y,Y1051)&lt;=0,VLOOKUP(R1051,'In-NonTI'!$B$4:$H$7,6,FALSE),VLOOKUP(R1051,'In-NonTI'!$B$4:$H$7,7,FALSE))</f>
        <v>VIC-SA</v>
      </c>
    </row>
    <row r="1052" spans="7:26">
      <c r="G1052" s="1">
        <v>46261.913194444445</v>
      </c>
      <c r="H1052">
        <v>263</v>
      </c>
      <c r="I1052" t="s">
        <v>57</v>
      </c>
      <c r="J1052">
        <v>-96.11</v>
      </c>
      <c r="K1052">
        <v>137.51</v>
      </c>
      <c r="L1052">
        <v>27.33</v>
      </c>
      <c r="M1052" s="183">
        <f t="shared" si="32"/>
        <v>2.2774999999999999</v>
      </c>
      <c r="O1052">
        <v>11658</v>
      </c>
      <c r="P1052" s="5">
        <v>46261</v>
      </c>
      <c r="Q1052">
        <v>263</v>
      </c>
      <c r="R1052" t="s">
        <v>57</v>
      </c>
      <c r="S1052">
        <v>8.1070355999999997</v>
      </c>
      <c r="T1052">
        <v>0</v>
      </c>
      <c r="U1052" s="183">
        <f t="shared" si="33"/>
        <v>8.1070355999999997</v>
      </c>
      <c r="V1052" s="6" t="str">
        <f>VLOOKUP(R1052,'In-NonTI'!B:C,2,FALSE)</f>
        <v>NSW1</v>
      </c>
      <c r="W1052" s="177">
        <f>IF(U1052=0,0,U1052-(VLOOKUP(R1052,'In-NonTI'!$J$4:$K$7,2,FALSE)*M1052))</f>
        <v>7.0821605999999999</v>
      </c>
      <c r="X1052" s="178">
        <f>IF(U1052=0,0,-U1052-((1-VLOOKUP(R1052,'In-NonTI'!$J$4:$K$7,2,FALSE))*M1052))</f>
        <v>-9.3596605999999998</v>
      </c>
      <c r="Y1052" s="6" t="str">
        <f>VLOOKUP(R1052,'In-NonTI'!$B$4:$F$7,5,FALSE)</f>
        <v>NSW1-SA1</v>
      </c>
      <c r="Z1052" s="6" t="str">
        <f>IF(SUMIFS(U:U,Q:Q,Q1052,Y:Y,Y1052)&lt;=0,VLOOKUP(R1052,'In-NonTI'!$B$4:$H$7,6,FALSE),VLOOKUP(R1052,'In-NonTI'!$B$4:$H$7,7,FALSE))</f>
        <v>SA-NSW</v>
      </c>
    </row>
    <row r="1053" spans="7:26">
      <c r="G1053" s="1">
        <v>46261.913194444445</v>
      </c>
      <c r="H1053">
        <v>263</v>
      </c>
      <c r="I1053" t="s">
        <v>60</v>
      </c>
      <c r="J1053">
        <v>-347.97</v>
      </c>
      <c r="K1053">
        <v>-274.57</v>
      </c>
      <c r="L1053">
        <v>17.46</v>
      </c>
      <c r="M1053" s="183">
        <f t="shared" si="32"/>
        <v>1.4550000000000001</v>
      </c>
      <c r="O1053">
        <v>11658</v>
      </c>
      <c r="P1053" s="5">
        <v>46261</v>
      </c>
      <c r="Q1053">
        <v>263</v>
      </c>
      <c r="R1053" t="s">
        <v>60</v>
      </c>
      <c r="S1053">
        <v>0.55055310000000002</v>
      </c>
      <c r="T1053">
        <v>14.8743873</v>
      </c>
      <c r="U1053" s="183">
        <f t="shared" si="33"/>
        <v>-14.3238342</v>
      </c>
      <c r="V1053" s="6" t="str">
        <f>VLOOKUP(R1053,'In-NonTI'!B:C,2,FALSE)</f>
        <v>VIC1</v>
      </c>
      <c r="W1053" s="177">
        <f>IF(U1053=0,0,U1053-(VLOOKUP(R1053,'In-NonTI'!$J$4:$K$7,2,FALSE)*M1053))</f>
        <v>-15.1968342</v>
      </c>
      <c r="X1053" s="178">
        <f>IF(U1053=0,0,-U1053-((1-VLOOKUP(R1053,'In-NonTI'!$J$4:$K$7,2,FALSE))*M1053))</f>
        <v>13.7418342</v>
      </c>
      <c r="Y1053" s="6" t="str">
        <f>VLOOKUP(R1053,'In-NonTI'!$B$4:$F$7,5,FALSE)</f>
        <v>VIC1-NSW1</v>
      </c>
      <c r="Z1053" s="6" t="str">
        <f>IF(SUMIFS(U:U,Q:Q,Q1053,Y:Y,Y1053)&lt;=0,VLOOKUP(R1053,'In-NonTI'!$B$4:$H$7,6,FALSE),VLOOKUP(R1053,'In-NonTI'!$B$4:$H$7,7,FALSE))</f>
        <v>VIC-NSW</v>
      </c>
    </row>
    <row r="1054" spans="7:26">
      <c r="G1054" s="1">
        <v>46261.913194444445</v>
      </c>
      <c r="H1054">
        <v>263</v>
      </c>
      <c r="I1054" t="s">
        <v>54</v>
      </c>
      <c r="J1054">
        <v>-48.07</v>
      </c>
      <c r="K1054">
        <v>750</v>
      </c>
      <c r="L1054">
        <v>91.05</v>
      </c>
      <c r="M1054" s="183">
        <f t="shared" si="32"/>
        <v>7.5874999999999995</v>
      </c>
      <c r="O1054">
        <v>11658</v>
      </c>
      <c r="P1054" s="5">
        <v>46261</v>
      </c>
      <c r="Q1054">
        <v>263</v>
      </c>
      <c r="R1054" t="s">
        <v>54</v>
      </c>
      <c r="S1054">
        <v>1.0418474</v>
      </c>
      <c r="T1054">
        <v>13.4588167</v>
      </c>
      <c r="U1054" s="183">
        <f t="shared" si="33"/>
        <v>-12.4169693</v>
      </c>
      <c r="V1054" s="6" t="str">
        <f>VLOOKUP(R1054,'In-NonTI'!B:C,2,FALSE)</f>
        <v>VIC1</v>
      </c>
      <c r="W1054" s="177">
        <f>IF(U1054=0,0,U1054-(VLOOKUP(R1054,'In-NonTI'!$J$4:$K$7,2,FALSE)*M1054))</f>
        <v>-15.983094299999999</v>
      </c>
      <c r="X1054" s="178">
        <f>IF(U1054=0,0,-U1054-((1-VLOOKUP(R1054,'In-NonTI'!$J$4:$K$7,2,FALSE))*M1054))</f>
        <v>8.3955942999999991</v>
      </c>
      <c r="Y1054" s="6" t="str">
        <f>VLOOKUP(R1054,'In-NonTI'!$B$4:$F$7,5,FALSE)</f>
        <v>V-SA</v>
      </c>
      <c r="Z1054" s="6" t="str">
        <f>IF(SUMIFS(U:U,Q:Q,Q1054,Y:Y,Y1054)&lt;=0,VLOOKUP(R1054,'In-NonTI'!$B$4:$H$7,6,FALSE),VLOOKUP(R1054,'In-NonTI'!$B$4:$H$7,7,FALSE))</f>
        <v>VIC-SA</v>
      </c>
    </row>
    <row r="1055" spans="7:26">
      <c r="G1055" s="1">
        <v>46261.913194444445</v>
      </c>
      <c r="H1055">
        <v>263</v>
      </c>
      <c r="I1055" t="s">
        <v>50</v>
      </c>
      <c r="J1055">
        <v>0</v>
      </c>
      <c r="K1055">
        <v>-69.489999999999995</v>
      </c>
      <c r="L1055">
        <v>9</v>
      </c>
      <c r="M1055" s="183">
        <f t="shared" si="32"/>
        <v>0.75</v>
      </c>
      <c r="O1055">
        <v>11658</v>
      </c>
      <c r="P1055" s="5">
        <v>46261</v>
      </c>
      <c r="Q1055">
        <v>263</v>
      </c>
      <c r="R1055" t="s">
        <v>50</v>
      </c>
      <c r="S1055">
        <v>0</v>
      </c>
      <c r="T1055">
        <v>0.2055891</v>
      </c>
      <c r="U1055" s="183">
        <f t="shared" si="33"/>
        <v>-0.2055891</v>
      </c>
      <c r="V1055" s="6" t="str">
        <f>VLOOKUP(R1055,'In-NonTI'!B:C,2,FALSE)</f>
        <v>VIC1</v>
      </c>
      <c r="W1055" s="177">
        <f>IF(U1055=0,0,U1055-(VLOOKUP(R1055,'In-NonTI'!$J$4:$K$7,2,FALSE)*M1055))</f>
        <v>-0.87308909999999995</v>
      </c>
      <c r="X1055" s="178">
        <f>IF(U1055=0,0,-U1055-((1-VLOOKUP(R1055,'In-NonTI'!$J$4:$K$7,2,FALSE))*M1055))</f>
        <v>0.12308910000000001</v>
      </c>
      <c r="Y1055" s="6" t="str">
        <f>VLOOKUP(R1055,'In-NonTI'!$B$4:$F$7,5,FALSE)</f>
        <v>V-SA</v>
      </c>
      <c r="Z1055" s="6" t="str">
        <f>IF(SUMIFS(U:U,Q:Q,Q1055,Y:Y,Y1055)&lt;=0,VLOOKUP(R1055,'In-NonTI'!$B$4:$H$7,6,FALSE),VLOOKUP(R1055,'In-NonTI'!$B$4:$H$7,7,FALSE))</f>
        <v>VIC-SA</v>
      </c>
    </row>
    <row r="1056" spans="7:26">
      <c r="G1056" s="1">
        <v>46261.916666666664</v>
      </c>
      <c r="H1056">
        <v>264</v>
      </c>
      <c r="I1056" t="s">
        <v>57</v>
      </c>
      <c r="J1056">
        <v>-85.47</v>
      </c>
      <c r="K1056">
        <v>132.55000000000001</v>
      </c>
      <c r="L1056">
        <v>25.96</v>
      </c>
      <c r="M1056" s="183">
        <f t="shared" si="32"/>
        <v>2.1633333333333336</v>
      </c>
      <c r="O1056">
        <v>11658</v>
      </c>
      <c r="P1056" s="5">
        <v>46261</v>
      </c>
      <c r="Q1056">
        <v>264</v>
      </c>
      <c r="R1056" t="s">
        <v>57</v>
      </c>
      <c r="S1056">
        <v>6.9017916000000001</v>
      </c>
      <c r="T1056">
        <v>0</v>
      </c>
      <c r="U1056" s="183">
        <f t="shared" si="33"/>
        <v>6.9017916000000001</v>
      </c>
      <c r="V1056" s="6" t="str">
        <f>VLOOKUP(R1056,'In-NonTI'!B:C,2,FALSE)</f>
        <v>NSW1</v>
      </c>
      <c r="W1056" s="177">
        <f>IF(U1056=0,0,U1056-(VLOOKUP(R1056,'In-NonTI'!$J$4:$K$7,2,FALSE)*M1056))</f>
        <v>5.9282915999999997</v>
      </c>
      <c r="X1056" s="178">
        <f>IF(U1056=0,0,-U1056-((1-VLOOKUP(R1056,'In-NonTI'!$J$4:$K$7,2,FALSE))*M1056))</f>
        <v>-8.0916249333333337</v>
      </c>
      <c r="Y1056" s="6" t="str">
        <f>VLOOKUP(R1056,'In-NonTI'!$B$4:$F$7,5,FALSE)</f>
        <v>NSW1-SA1</v>
      </c>
      <c r="Z1056" s="6" t="str">
        <f>IF(SUMIFS(U:U,Q:Q,Q1056,Y:Y,Y1056)&lt;=0,VLOOKUP(R1056,'In-NonTI'!$B$4:$H$7,6,FALSE),VLOOKUP(R1056,'In-NonTI'!$B$4:$H$7,7,FALSE))</f>
        <v>SA-NSW</v>
      </c>
    </row>
    <row r="1057" spans="7:26">
      <c r="G1057" s="1">
        <v>46261.916666666664</v>
      </c>
      <c r="H1057">
        <v>264</v>
      </c>
      <c r="I1057" t="s">
        <v>60</v>
      </c>
      <c r="J1057">
        <v>-370.01</v>
      </c>
      <c r="K1057">
        <v>-248.04</v>
      </c>
      <c r="L1057">
        <v>15.1</v>
      </c>
      <c r="M1057" s="183">
        <f t="shared" si="32"/>
        <v>1.2583333333333333</v>
      </c>
      <c r="O1057">
        <v>11658</v>
      </c>
      <c r="P1057" s="5">
        <v>46261</v>
      </c>
      <c r="Q1057">
        <v>264</v>
      </c>
      <c r="R1057" t="s">
        <v>60</v>
      </c>
      <c r="S1057">
        <v>0.48840539999999999</v>
      </c>
      <c r="T1057">
        <v>13.752110999999999</v>
      </c>
      <c r="U1057" s="183">
        <f t="shared" si="33"/>
        <v>-13.2637056</v>
      </c>
      <c r="V1057" s="6" t="str">
        <f>VLOOKUP(R1057,'In-NonTI'!B:C,2,FALSE)</f>
        <v>VIC1</v>
      </c>
      <c r="W1057" s="177">
        <f>IF(U1057=0,0,U1057-(VLOOKUP(R1057,'In-NonTI'!$J$4:$K$7,2,FALSE)*M1057))</f>
        <v>-14.018705600000001</v>
      </c>
      <c r="X1057" s="178">
        <f>IF(U1057=0,0,-U1057-((1-VLOOKUP(R1057,'In-NonTI'!$J$4:$K$7,2,FALSE))*M1057))</f>
        <v>12.760372266666666</v>
      </c>
      <c r="Y1057" s="6" t="str">
        <f>VLOOKUP(R1057,'In-NonTI'!$B$4:$F$7,5,FALSE)</f>
        <v>VIC1-NSW1</v>
      </c>
      <c r="Z1057" s="6" t="str">
        <f>IF(SUMIFS(U:U,Q:Q,Q1057,Y:Y,Y1057)&lt;=0,VLOOKUP(R1057,'In-NonTI'!$B$4:$H$7,6,FALSE),VLOOKUP(R1057,'In-NonTI'!$B$4:$H$7,7,FALSE))</f>
        <v>VIC-NSW</v>
      </c>
    </row>
    <row r="1058" spans="7:26">
      <c r="G1058" s="1">
        <v>46261.916666666664</v>
      </c>
      <c r="H1058">
        <v>264</v>
      </c>
      <c r="I1058" t="s">
        <v>54</v>
      </c>
      <c r="J1058">
        <v>-49.18</v>
      </c>
      <c r="K1058">
        <v>732.33</v>
      </c>
      <c r="L1058">
        <v>87.89</v>
      </c>
      <c r="M1058" s="183">
        <f t="shared" si="32"/>
        <v>7.3241666666666667</v>
      </c>
      <c r="O1058">
        <v>11658</v>
      </c>
      <c r="P1058" s="5">
        <v>46261</v>
      </c>
      <c r="Q1058">
        <v>264</v>
      </c>
      <c r="R1058" t="s">
        <v>54</v>
      </c>
      <c r="S1058">
        <v>0.48332890000000001</v>
      </c>
      <c r="T1058">
        <v>15.2579919</v>
      </c>
      <c r="U1058" s="183">
        <f t="shared" si="33"/>
        <v>-14.774663</v>
      </c>
      <c r="V1058" s="6" t="str">
        <f>VLOOKUP(R1058,'In-NonTI'!B:C,2,FALSE)</f>
        <v>VIC1</v>
      </c>
      <c r="W1058" s="177">
        <f>IF(U1058=0,0,U1058-(VLOOKUP(R1058,'In-NonTI'!$J$4:$K$7,2,FALSE)*M1058))</f>
        <v>-18.217021333333335</v>
      </c>
      <c r="X1058" s="178">
        <f>IF(U1058=0,0,-U1058-((1-VLOOKUP(R1058,'In-NonTI'!$J$4:$K$7,2,FALSE))*M1058))</f>
        <v>10.892854666666667</v>
      </c>
      <c r="Y1058" s="6" t="str">
        <f>VLOOKUP(R1058,'In-NonTI'!$B$4:$F$7,5,FALSE)</f>
        <v>V-SA</v>
      </c>
      <c r="Z1058" s="6" t="str">
        <f>IF(SUMIFS(U:U,Q:Q,Q1058,Y:Y,Y1058)&lt;=0,VLOOKUP(R1058,'In-NonTI'!$B$4:$H$7,6,FALSE),VLOOKUP(R1058,'In-NonTI'!$B$4:$H$7,7,FALSE))</f>
        <v>VIC-SA</v>
      </c>
    </row>
    <row r="1059" spans="7:26">
      <c r="G1059" s="1">
        <v>46261.916666666664</v>
      </c>
      <c r="H1059">
        <v>264</v>
      </c>
      <c r="I1059" t="s">
        <v>50</v>
      </c>
      <c r="J1059">
        <v>0</v>
      </c>
      <c r="K1059">
        <v>-37.340000000000003</v>
      </c>
      <c r="L1059">
        <v>3.04</v>
      </c>
      <c r="M1059" s="183">
        <f t="shared" si="32"/>
        <v>0.25333333333333335</v>
      </c>
      <c r="O1059">
        <v>11658</v>
      </c>
      <c r="P1059" s="5">
        <v>46261</v>
      </c>
      <c r="Q1059">
        <v>264</v>
      </c>
      <c r="R1059" t="s">
        <v>50</v>
      </c>
      <c r="S1059">
        <v>0</v>
      </c>
      <c r="T1059">
        <v>0.20597260000000001</v>
      </c>
      <c r="U1059" s="183">
        <f t="shared" si="33"/>
        <v>-0.20597260000000001</v>
      </c>
      <c r="V1059" s="6" t="str">
        <f>VLOOKUP(R1059,'In-NonTI'!B:C,2,FALSE)</f>
        <v>VIC1</v>
      </c>
      <c r="W1059" s="177">
        <f>IF(U1059=0,0,U1059-(VLOOKUP(R1059,'In-NonTI'!$J$4:$K$7,2,FALSE)*M1059))</f>
        <v>-0.43143926666666665</v>
      </c>
      <c r="X1059" s="178">
        <f>IF(U1059=0,0,-U1059-((1-VLOOKUP(R1059,'In-NonTI'!$J$4:$K$7,2,FALSE))*M1059))</f>
        <v>0.17810593333333335</v>
      </c>
      <c r="Y1059" s="6" t="str">
        <f>VLOOKUP(R1059,'In-NonTI'!$B$4:$F$7,5,FALSE)</f>
        <v>V-SA</v>
      </c>
      <c r="Z1059" s="6" t="str">
        <f>IF(SUMIFS(U:U,Q:Q,Q1059,Y:Y,Y1059)&lt;=0,VLOOKUP(R1059,'In-NonTI'!$B$4:$H$7,6,FALSE),VLOOKUP(R1059,'In-NonTI'!$B$4:$H$7,7,FALSE))</f>
        <v>VIC-SA</v>
      </c>
    </row>
    <row r="1060" spans="7:26">
      <c r="G1060" s="1">
        <v>46261.920138888891</v>
      </c>
      <c r="H1060">
        <v>265</v>
      </c>
      <c r="I1060" t="s">
        <v>57</v>
      </c>
      <c r="J1060">
        <v>-76.87</v>
      </c>
      <c r="K1060">
        <v>137.1</v>
      </c>
      <c r="L1060">
        <v>26.89</v>
      </c>
      <c r="M1060" s="183">
        <f t="shared" si="32"/>
        <v>2.2408333333333332</v>
      </c>
      <c r="O1060">
        <v>11658</v>
      </c>
      <c r="P1060" s="5">
        <v>46261</v>
      </c>
      <c r="Q1060">
        <v>265</v>
      </c>
      <c r="R1060" t="s">
        <v>57</v>
      </c>
      <c r="S1060">
        <v>7.4445107999999998</v>
      </c>
      <c r="T1060">
        <v>0</v>
      </c>
      <c r="U1060" s="183">
        <f t="shared" si="33"/>
        <v>7.4445107999999998</v>
      </c>
      <c r="V1060" s="6" t="str">
        <f>VLOOKUP(R1060,'In-NonTI'!B:C,2,FALSE)</f>
        <v>NSW1</v>
      </c>
      <c r="W1060" s="177">
        <f>IF(U1060=0,0,U1060-(VLOOKUP(R1060,'In-NonTI'!$J$4:$K$7,2,FALSE)*M1060))</f>
        <v>6.4361357999999997</v>
      </c>
      <c r="X1060" s="178">
        <f>IF(U1060=0,0,-U1060-((1-VLOOKUP(R1060,'In-NonTI'!$J$4:$K$7,2,FALSE))*M1060))</f>
        <v>-8.6769691333333334</v>
      </c>
      <c r="Y1060" s="6" t="str">
        <f>VLOOKUP(R1060,'In-NonTI'!$B$4:$F$7,5,FALSE)</f>
        <v>NSW1-SA1</v>
      </c>
      <c r="Z1060" s="6" t="str">
        <f>IF(SUMIFS(U:U,Q:Q,Q1060,Y:Y,Y1060)&lt;=0,VLOOKUP(R1060,'In-NonTI'!$B$4:$H$7,6,FALSE),VLOOKUP(R1060,'In-NonTI'!$B$4:$H$7,7,FALSE))</f>
        <v>SA-NSW</v>
      </c>
    </row>
    <row r="1061" spans="7:26">
      <c r="G1061" s="1">
        <v>46261.920138888891</v>
      </c>
      <c r="H1061">
        <v>265</v>
      </c>
      <c r="I1061" t="s">
        <v>60</v>
      </c>
      <c r="J1061">
        <v>-592.16</v>
      </c>
      <c r="K1061">
        <v>-248.87</v>
      </c>
      <c r="L1061">
        <v>15.12</v>
      </c>
      <c r="M1061" s="183">
        <f t="shared" si="32"/>
        <v>1.26</v>
      </c>
      <c r="O1061">
        <v>11658</v>
      </c>
      <c r="P1061" s="5">
        <v>46261</v>
      </c>
      <c r="Q1061">
        <v>265</v>
      </c>
      <c r="R1061" t="s">
        <v>60</v>
      </c>
      <c r="S1061">
        <v>0.93911999999999995</v>
      </c>
      <c r="T1061">
        <v>11.2615056</v>
      </c>
      <c r="U1061" s="183">
        <f t="shared" si="33"/>
        <v>-10.3223856</v>
      </c>
      <c r="V1061" s="6" t="str">
        <f>VLOOKUP(R1061,'In-NonTI'!B:C,2,FALSE)</f>
        <v>VIC1</v>
      </c>
      <c r="W1061" s="177">
        <f>IF(U1061=0,0,U1061-(VLOOKUP(R1061,'In-NonTI'!$J$4:$K$7,2,FALSE)*M1061))</f>
        <v>-11.078385600000001</v>
      </c>
      <c r="X1061" s="178">
        <f>IF(U1061=0,0,-U1061-((1-VLOOKUP(R1061,'In-NonTI'!$J$4:$K$7,2,FALSE))*M1061))</f>
        <v>9.8183856000000009</v>
      </c>
      <c r="Y1061" s="6" t="str">
        <f>VLOOKUP(R1061,'In-NonTI'!$B$4:$F$7,5,FALSE)</f>
        <v>VIC1-NSW1</v>
      </c>
      <c r="Z1061" s="6" t="str">
        <f>IF(SUMIFS(U:U,Q:Q,Q1061,Y:Y,Y1061)&lt;=0,VLOOKUP(R1061,'In-NonTI'!$B$4:$H$7,6,FALSE),VLOOKUP(R1061,'In-NonTI'!$B$4:$H$7,7,FALSE))</f>
        <v>VIC-NSW</v>
      </c>
    </row>
    <row r="1062" spans="7:26">
      <c r="G1062" s="1">
        <v>46261.920138888891</v>
      </c>
      <c r="H1062">
        <v>265</v>
      </c>
      <c r="I1062" t="s">
        <v>54</v>
      </c>
      <c r="J1062">
        <v>-51.42</v>
      </c>
      <c r="K1062">
        <v>750</v>
      </c>
      <c r="L1062">
        <v>91.89</v>
      </c>
      <c r="M1062" s="183">
        <f t="shared" si="32"/>
        <v>7.6574999999999998</v>
      </c>
      <c r="O1062">
        <v>11658</v>
      </c>
      <c r="P1062" s="5">
        <v>46261</v>
      </c>
      <c r="Q1062">
        <v>265</v>
      </c>
      <c r="R1062" t="s">
        <v>54</v>
      </c>
      <c r="S1062">
        <v>1.7206117000000001</v>
      </c>
      <c r="T1062">
        <v>13.982983000000001</v>
      </c>
      <c r="U1062" s="183">
        <f t="shared" si="33"/>
        <v>-12.262371300000002</v>
      </c>
      <c r="V1062" s="6" t="str">
        <f>VLOOKUP(R1062,'In-NonTI'!B:C,2,FALSE)</f>
        <v>VIC1</v>
      </c>
      <c r="W1062" s="177">
        <f>IF(U1062=0,0,U1062-(VLOOKUP(R1062,'In-NonTI'!$J$4:$K$7,2,FALSE)*M1062))</f>
        <v>-15.861396300000001</v>
      </c>
      <c r="X1062" s="178">
        <f>IF(U1062=0,0,-U1062-((1-VLOOKUP(R1062,'In-NonTI'!$J$4:$K$7,2,FALSE))*M1062))</f>
        <v>8.2038963000000003</v>
      </c>
      <c r="Y1062" s="6" t="str">
        <f>VLOOKUP(R1062,'In-NonTI'!$B$4:$F$7,5,FALSE)</f>
        <v>V-SA</v>
      </c>
      <c r="Z1062" s="6" t="str">
        <f>IF(SUMIFS(U:U,Q:Q,Q1062,Y:Y,Y1062)&lt;=0,VLOOKUP(R1062,'In-NonTI'!$B$4:$H$7,6,FALSE),VLOOKUP(R1062,'In-NonTI'!$B$4:$H$7,7,FALSE))</f>
        <v>VIC-SA</v>
      </c>
    </row>
    <row r="1063" spans="7:26">
      <c r="G1063" s="1">
        <v>46261.920138888891</v>
      </c>
      <c r="H1063">
        <v>265</v>
      </c>
      <c r="I1063" t="s">
        <v>50</v>
      </c>
      <c r="J1063">
        <v>0</v>
      </c>
      <c r="K1063">
        <v>19.09</v>
      </c>
      <c r="L1063">
        <v>0.08</v>
      </c>
      <c r="M1063" s="183">
        <f t="shared" si="32"/>
        <v>6.6666666666666671E-3</v>
      </c>
      <c r="O1063">
        <v>11658</v>
      </c>
      <c r="P1063" s="5">
        <v>46261</v>
      </c>
      <c r="Q1063">
        <v>265</v>
      </c>
      <c r="R1063" t="s">
        <v>50</v>
      </c>
      <c r="S1063">
        <v>0</v>
      </c>
      <c r="T1063">
        <v>1.8497341</v>
      </c>
      <c r="U1063" s="183">
        <f t="shared" si="33"/>
        <v>-1.8497341</v>
      </c>
      <c r="V1063" s="6" t="str">
        <f>VLOOKUP(R1063,'In-NonTI'!B:C,2,FALSE)</f>
        <v>VIC1</v>
      </c>
      <c r="W1063" s="177">
        <f>IF(U1063=0,0,U1063-(VLOOKUP(R1063,'In-NonTI'!$J$4:$K$7,2,FALSE)*M1063))</f>
        <v>-1.8556674333333334</v>
      </c>
      <c r="X1063" s="178">
        <f>IF(U1063=0,0,-U1063-((1-VLOOKUP(R1063,'In-NonTI'!$J$4:$K$7,2,FALSE))*M1063))</f>
        <v>1.8490007666666668</v>
      </c>
      <c r="Y1063" s="6" t="str">
        <f>VLOOKUP(R1063,'In-NonTI'!$B$4:$F$7,5,FALSE)</f>
        <v>V-SA</v>
      </c>
      <c r="Z1063" s="6" t="str">
        <f>IF(SUMIFS(U:U,Q:Q,Q1063,Y:Y,Y1063)&lt;=0,VLOOKUP(R1063,'In-NonTI'!$B$4:$H$7,6,FALSE),VLOOKUP(R1063,'In-NonTI'!$B$4:$H$7,7,FALSE))</f>
        <v>VIC-SA</v>
      </c>
    </row>
    <row r="1064" spans="7:26">
      <c r="G1064" s="1">
        <v>46261.923611111109</v>
      </c>
      <c r="H1064">
        <v>266</v>
      </c>
      <c r="I1064" t="s">
        <v>57</v>
      </c>
      <c r="J1064">
        <v>-98.9</v>
      </c>
      <c r="K1064">
        <v>124.22</v>
      </c>
      <c r="L1064">
        <v>23.96</v>
      </c>
      <c r="M1064" s="183">
        <f t="shared" si="32"/>
        <v>1.9966666666666668</v>
      </c>
      <c r="O1064">
        <v>11658</v>
      </c>
      <c r="P1064" s="5">
        <v>46261</v>
      </c>
      <c r="Q1064">
        <v>266</v>
      </c>
      <c r="R1064" t="s">
        <v>57</v>
      </c>
      <c r="S1064">
        <v>9.9576094000000008</v>
      </c>
      <c r="T1064">
        <v>0</v>
      </c>
      <c r="U1064" s="183">
        <f t="shared" si="33"/>
        <v>9.9576094000000008</v>
      </c>
      <c r="V1064" s="6" t="str">
        <f>VLOOKUP(R1064,'In-NonTI'!B:C,2,FALSE)</f>
        <v>NSW1</v>
      </c>
      <c r="W1064" s="177">
        <f>IF(U1064=0,0,U1064-(VLOOKUP(R1064,'In-NonTI'!$J$4:$K$7,2,FALSE)*M1064))</f>
        <v>9.0591094000000005</v>
      </c>
      <c r="X1064" s="178">
        <f>IF(U1064=0,0,-U1064-((1-VLOOKUP(R1064,'In-NonTI'!$J$4:$K$7,2,FALSE))*M1064))</f>
        <v>-11.055776066666667</v>
      </c>
      <c r="Y1064" s="6" t="str">
        <f>VLOOKUP(R1064,'In-NonTI'!$B$4:$F$7,5,FALSE)</f>
        <v>NSW1-SA1</v>
      </c>
      <c r="Z1064" s="6" t="str">
        <f>IF(SUMIFS(U:U,Q:Q,Q1064,Y:Y,Y1064)&lt;=0,VLOOKUP(R1064,'In-NonTI'!$B$4:$H$7,6,FALSE),VLOOKUP(R1064,'In-NonTI'!$B$4:$H$7,7,FALSE))</f>
        <v>SA-NSW</v>
      </c>
    </row>
    <row r="1065" spans="7:26">
      <c r="G1065" s="1">
        <v>46261.923611111109</v>
      </c>
      <c r="H1065">
        <v>266</v>
      </c>
      <c r="I1065" t="s">
        <v>60</v>
      </c>
      <c r="J1065">
        <v>-384.93</v>
      </c>
      <c r="K1065">
        <v>-275.58</v>
      </c>
      <c r="L1065">
        <v>17.21</v>
      </c>
      <c r="M1065" s="183">
        <f t="shared" si="32"/>
        <v>1.4341666666666668</v>
      </c>
      <c r="O1065">
        <v>11658</v>
      </c>
      <c r="P1065" s="5">
        <v>46261</v>
      </c>
      <c r="Q1065">
        <v>266</v>
      </c>
      <c r="R1065" t="s">
        <v>60</v>
      </c>
      <c r="S1065">
        <v>0.35412840000000001</v>
      </c>
      <c r="T1065">
        <v>13.2988172</v>
      </c>
      <c r="U1065" s="183">
        <f t="shared" si="33"/>
        <v>-12.9446888</v>
      </c>
      <c r="V1065" s="6" t="str">
        <f>VLOOKUP(R1065,'In-NonTI'!B:C,2,FALSE)</f>
        <v>VIC1</v>
      </c>
      <c r="W1065" s="177">
        <f>IF(U1065=0,0,U1065-(VLOOKUP(R1065,'In-NonTI'!$J$4:$K$7,2,FALSE)*M1065))</f>
        <v>-13.8051888</v>
      </c>
      <c r="X1065" s="178">
        <f>IF(U1065=0,0,-U1065-((1-VLOOKUP(R1065,'In-NonTI'!$J$4:$K$7,2,FALSE))*M1065))</f>
        <v>12.371022133333334</v>
      </c>
      <c r="Y1065" s="6" t="str">
        <f>VLOOKUP(R1065,'In-NonTI'!$B$4:$F$7,5,FALSE)</f>
        <v>VIC1-NSW1</v>
      </c>
      <c r="Z1065" s="6" t="str">
        <f>IF(SUMIFS(U:U,Q:Q,Q1065,Y:Y,Y1065)&lt;=0,VLOOKUP(R1065,'In-NonTI'!$B$4:$H$7,6,FALSE),VLOOKUP(R1065,'In-NonTI'!$B$4:$H$7,7,FALSE))</f>
        <v>VIC-NSW</v>
      </c>
    </row>
    <row r="1066" spans="7:26">
      <c r="G1066" s="1">
        <v>46261.923611111109</v>
      </c>
      <c r="H1066">
        <v>266</v>
      </c>
      <c r="I1066" t="s">
        <v>54</v>
      </c>
      <c r="J1066">
        <v>-120.62</v>
      </c>
      <c r="K1066">
        <v>696.94</v>
      </c>
      <c r="L1066">
        <v>80.89</v>
      </c>
      <c r="M1066" s="183">
        <f t="shared" si="32"/>
        <v>6.7408333333333337</v>
      </c>
      <c r="O1066">
        <v>11658</v>
      </c>
      <c r="P1066" s="5">
        <v>46261</v>
      </c>
      <c r="Q1066">
        <v>266</v>
      </c>
      <c r="R1066" t="s">
        <v>54</v>
      </c>
      <c r="S1066">
        <v>1.4426469</v>
      </c>
      <c r="T1066">
        <v>15.4682414</v>
      </c>
      <c r="U1066" s="183">
        <f t="shared" si="33"/>
        <v>-14.0255945</v>
      </c>
      <c r="V1066" s="6" t="str">
        <f>VLOOKUP(R1066,'In-NonTI'!B:C,2,FALSE)</f>
        <v>VIC1</v>
      </c>
      <c r="W1066" s="177">
        <f>IF(U1066=0,0,U1066-(VLOOKUP(R1066,'In-NonTI'!$J$4:$K$7,2,FALSE)*M1066))</f>
        <v>-17.193786166666666</v>
      </c>
      <c r="X1066" s="178">
        <f>IF(U1066=0,0,-U1066-((1-VLOOKUP(R1066,'In-NonTI'!$J$4:$K$7,2,FALSE))*M1066))</f>
        <v>10.452952833333333</v>
      </c>
      <c r="Y1066" s="6" t="str">
        <f>VLOOKUP(R1066,'In-NonTI'!$B$4:$F$7,5,FALSE)</f>
        <v>V-SA</v>
      </c>
      <c r="Z1066" s="6" t="str">
        <f>IF(SUMIFS(U:U,Q:Q,Q1066,Y:Y,Y1066)&lt;=0,VLOOKUP(R1066,'In-NonTI'!$B$4:$H$7,6,FALSE),VLOOKUP(R1066,'In-NonTI'!$B$4:$H$7,7,FALSE))</f>
        <v>VIC-SA</v>
      </c>
    </row>
    <row r="1067" spans="7:26">
      <c r="G1067" s="1">
        <v>46261.923611111109</v>
      </c>
      <c r="H1067">
        <v>266</v>
      </c>
      <c r="I1067" t="s">
        <v>50</v>
      </c>
      <c r="J1067">
        <v>0</v>
      </c>
      <c r="K1067">
        <v>19.28</v>
      </c>
      <c r="L1067">
        <v>0.09</v>
      </c>
      <c r="M1067" s="183">
        <f t="shared" si="32"/>
        <v>7.4999999999999997E-3</v>
      </c>
      <c r="O1067">
        <v>11658</v>
      </c>
      <c r="P1067" s="5">
        <v>46261</v>
      </c>
      <c r="Q1067">
        <v>266</v>
      </c>
      <c r="R1067" t="s">
        <v>50</v>
      </c>
      <c r="S1067">
        <v>0</v>
      </c>
      <c r="T1067">
        <v>2.4655301999999999</v>
      </c>
      <c r="U1067" s="183">
        <f t="shared" si="33"/>
        <v>-2.4655301999999999</v>
      </c>
      <c r="V1067" s="6" t="str">
        <f>VLOOKUP(R1067,'In-NonTI'!B:C,2,FALSE)</f>
        <v>VIC1</v>
      </c>
      <c r="W1067" s="177">
        <f>IF(U1067=0,0,U1067-(VLOOKUP(R1067,'In-NonTI'!$J$4:$K$7,2,FALSE)*M1067))</f>
        <v>-2.4722051999999999</v>
      </c>
      <c r="X1067" s="178">
        <f>IF(U1067=0,0,-U1067-((1-VLOOKUP(R1067,'In-NonTI'!$J$4:$K$7,2,FALSE))*M1067))</f>
        <v>2.4647052</v>
      </c>
      <c r="Y1067" s="6" t="str">
        <f>VLOOKUP(R1067,'In-NonTI'!$B$4:$F$7,5,FALSE)</f>
        <v>V-SA</v>
      </c>
      <c r="Z1067" s="6" t="str">
        <f>IF(SUMIFS(U:U,Q:Q,Q1067,Y:Y,Y1067)&lt;=0,VLOOKUP(R1067,'In-NonTI'!$B$4:$H$7,6,FALSE),VLOOKUP(R1067,'In-NonTI'!$B$4:$H$7,7,FALSE))</f>
        <v>VIC-SA</v>
      </c>
    </row>
    <row r="1068" spans="7:26">
      <c r="G1068" s="1">
        <v>46261.927083333336</v>
      </c>
      <c r="H1068">
        <v>267</v>
      </c>
      <c r="I1068" t="s">
        <v>57</v>
      </c>
      <c r="J1068">
        <v>-128.91</v>
      </c>
      <c r="K1068">
        <v>121.26</v>
      </c>
      <c r="L1068">
        <v>22.85</v>
      </c>
      <c r="M1068" s="183">
        <f t="shared" si="32"/>
        <v>1.9041666666666668</v>
      </c>
      <c r="O1068">
        <v>11658</v>
      </c>
      <c r="P1068" s="5">
        <v>46261</v>
      </c>
      <c r="Q1068">
        <v>267</v>
      </c>
      <c r="R1068" t="s">
        <v>57</v>
      </c>
      <c r="S1068">
        <v>11.1289082</v>
      </c>
      <c r="T1068">
        <v>0</v>
      </c>
      <c r="U1068" s="183">
        <f t="shared" si="33"/>
        <v>11.1289082</v>
      </c>
      <c r="V1068" s="6" t="str">
        <f>VLOOKUP(R1068,'In-NonTI'!B:C,2,FALSE)</f>
        <v>NSW1</v>
      </c>
      <c r="W1068" s="177">
        <f>IF(U1068=0,0,U1068-(VLOOKUP(R1068,'In-NonTI'!$J$4:$K$7,2,FALSE)*M1068))</f>
        <v>10.272033199999999</v>
      </c>
      <c r="X1068" s="178">
        <f>IF(U1068=0,0,-U1068-((1-VLOOKUP(R1068,'In-NonTI'!$J$4:$K$7,2,FALSE))*M1068))</f>
        <v>-12.176199866666666</v>
      </c>
      <c r="Y1068" s="6" t="str">
        <f>VLOOKUP(R1068,'In-NonTI'!$B$4:$F$7,5,FALSE)</f>
        <v>NSW1-SA1</v>
      </c>
      <c r="Z1068" s="6" t="str">
        <f>IF(SUMIFS(U:U,Q:Q,Q1068,Y:Y,Y1068)&lt;=0,VLOOKUP(R1068,'In-NonTI'!$B$4:$H$7,6,FALSE),VLOOKUP(R1068,'In-NonTI'!$B$4:$H$7,7,FALSE))</f>
        <v>SA-NSW</v>
      </c>
    </row>
    <row r="1069" spans="7:26">
      <c r="G1069" s="1">
        <v>46261.927083333336</v>
      </c>
      <c r="H1069">
        <v>267</v>
      </c>
      <c r="I1069" t="s">
        <v>60</v>
      </c>
      <c r="J1069">
        <v>-365.15</v>
      </c>
      <c r="K1069">
        <v>-269.29000000000002</v>
      </c>
      <c r="L1069">
        <v>16.34</v>
      </c>
      <c r="M1069" s="183">
        <f t="shared" si="32"/>
        <v>1.3616666666666666</v>
      </c>
      <c r="O1069">
        <v>11658</v>
      </c>
      <c r="P1069" s="5">
        <v>46261</v>
      </c>
      <c r="Q1069">
        <v>267</v>
      </c>
      <c r="R1069" t="s">
        <v>60</v>
      </c>
      <c r="S1069">
        <v>5.2212573999999998</v>
      </c>
      <c r="T1069">
        <v>8.9731152999999999</v>
      </c>
      <c r="U1069" s="183">
        <f t="shared" si="33"/>
        <v>-3.7518579000000001</v>
      </c>
      <c r="V1069" s="6" t="str">
        <f>VLOOKUP(R1069,'In-NonTI'!B:C,2,FALSE)</f>
        <v>VIC1</v>
      </c>
      <c r="W1069" s="177">
        <f>IF(U1069=0,0,U1069-(VLOOKUP(R1069,'In-NonTI'!$J$4:$K$7,2,FALSE)*M1069))</f>
        <v>-4.5688579000000002</v>
      </c>
      <c r="X1069" s="178">
        <f>IF(U1069=0,0,-U1069-((1-VLOOKUP(R1069,'In-NonTI'!$J$4:$K$7,2,FALSE))*M1069))</f>
        <v>3.2071912333333334</v>
      </c>
      <c r="Y1069" s="6" t="str">
        <f>VLOOKUP(R1069,'In-NonTI'!$B$4:$F$7,5,FALSE)</f>
        <v>VIC1-NSW1</v>
      </c>
      <c r="Z1069" s="6" t="str">
        <f>IF(SUMIFS(U:U,Q:Q,Q1069,Y:Y,Y1069)&lt;=0,VLOOKUP(R1069,'In-NonTI'!$B$4:$H$7,6,FALSE),VLOOKUP(R1069,'In-NonTI'!$B$4:$H$7,7,FALSE))</f>
        <v>VIC-NSW</v>
      </c>
    </row>
    <row r="1070" spans="7:26">
      <c r="G1070" s="1">
        <v>46261.927083333336</v>
      </c>
      <c r="H1070">
        <v>267</v>
      </c>
      <c r="I1070" t="s">
        <v>54</v>
      </c>
      <c r="J1070">
        <v>-134.02000000000001</v>
      </c>
      <c r="K1070">
        <v>685.22</v>
      </c>
      <c r="L1070">
        <v>79.66</v>
      </c>
      <c r="M1070" s="183">
        <f t="shared" si="32"/>
        <v>6.6383333333333328</v>
      </c>
      <c r="O1070">
        <v>11658</v>
      </c>
      <c r="P1070" s="5">
        <v>46261</v>
      </c>
      <c r="Q1070">
        <v>267</v>
      </c>
      <c r="R1070" t="s">
        <v>54</v>
      </c>
      <c r="S1070">
        <v>8.4817299999999998E-2</v>
      </c>
      <c r="T1070">
        <v>21.347987</v>
      </c>
      <c r="U1070" s="183">
        <f t="shared" si="33"/>
        <v>-21.263169699999999</v>
      </c>
      <c r="V1070" s="6" t="str">
        <f>VLOOKUP(R1070,'In-NonTI'!B:C,2,FALSE)</f>
        <v>VIC1</v>
      </c>
      <c r="W1070" s="177">
        <f>IF(U1070=0,0,U1070-(VLOOKUP(R1070,'In-NonTI'!$J$4:$K$7,2,FALSE)*M1070))</f>
        <v>-24.383186366666664</v>
      </c>
      <c r="X1070" s="178">
        <f>IF(U1070=0,0,-U1070-((1-VLOOKUP(R1070,'In-NonTI'!$J$4:$K$7,2,FALSE))*M1070))</f>
        <v>17.744853033333332</v>
      </c>
      <c r="Y1070" s="6" t="str">
        <f>VLOOKUP(R1070,'In-NonTI'!$B$4:$F$7,5,FALSE)</f>
        <v>V-SA</v>
      </c>
      <c r="Z1070" s="6" t="str">
        <f>IF(SUMIFS(U:U,Q:Q,Q1070,Y:Y,Y1070)&lt;=0,VLOOKUP(R1070,'In-NonTI'!$B$4:$H$7,6,FALSE),VLOOKUP(R1070,'In-NonTI'!$B$4:$H$7,7,FALSE))</f>
        <v>VIC-SA</v>
      </c>
    </row>
    <row r="1071" spans="7:26">
      <c r="G1071" s="1">
        <v>46261.927083333336</v>
      </c>
      <c r="H1071">
        <v>267</v>
      </c>
      <c r="I1071" t="s">
        <v>50</v>
      </c>
      <c r="J1071">
        <v>0</v>
      </c>
      <c r="K1071">
        <v>80</v>
      </c>
      <c r="L1071">
        <v>7.61</v>
      </c>
      <c r="M1071" s="183">
        <f t="shared" si="32"/>
        <v>0.63416666666666666</v>
      </c>
      <c r="O1071">
        <v>11658</v>
      </c>
      <c r="P1071" s="5">
        <v>46261</v>
      </c>
      <c r="Q1071">
        <v>267</v>
      </c>
      <c r="R1071" t="s">
        <v>50</v>
      </c>
      <c r="S1071">
        <v>0</v>
      </c>
      <c r="T1071">
        <v>2.4673341</v>
      </c>
      <c r="U1071" s="183">
        <f t="shared" si="33"/>
        <v>-2.4673341</v>
      </c>
      <c r="V1071" s="6" t="str">
        <f>VLOOKUP(R1071,'In-NonTI'!B:C,2,FALSE)</f>
        <v>VIC1</v>
      </c>
      <c r="W1071" s="177">
        <f>IF(U1071=0,0,U1071-(VLOOKUP(R1071,'In-NonTI'!$J$4:$K$7,2,FALSE)*M1071))</f>
        <v>-3.0317424333333332</v>
      </c>
      <c r="X1071" s="178">
        <f>IF(U1071=0,0,-U1071-((1-VLOOKUP(R1071,'In-NonTI'!$J$4:$K$7,2,FALSE))*M1071))</f>
        <v>2.3975757666666668</v>
      </c>
      <c r="Y1071" s="6" t="str">
        <f>VLOOKUP(R1071,'In-NonTI'!$B$4:$F$7,5,FALSE)</f>
        <v>V-SA</v>
      </c>
      <c r="Z1071" s="6" t="str">
        <f>IF(SUMIFS(U:U,Q:Q,Q1071,Y:Y,Y1071)&lt;=0,VLOOKUP(R1071,'In-NonTI'!$B$4:$H$7,6,FALSE),VLOOKUP(R1071,'In-NonTI'!$B$4:$H$7,7,FALSE))</f>
        <v>VIC-SA</v>
      </c>
    </row>
    <row r="1072" spans="7:26">
      <c r="G1072" s="1">
        <v>46261.930555555555</v>
      </c>
      <c r="H1072">
        <v>268</v>
      </c>
      <c r="I1072" t="s">
        <v>57</v>
      </c>
      <c r="J1072">
        <v>-133.46</v>
      </c>
      <c r="K1072">
        <v>118.74</v>
      </c>
      <c r="L1072">
        <v>22.27</v>
      </c>
      <c r="M1072" s="183">
        <f t="shared" si="32"/>
        <v>1.8558333333333332</v>
      </c>
      <c r="O1072">
        <v>11658</v>
      </c>
      <c r="P1072" s="5">
        <v>46261</v>
      </c>
      <c r="Q1072">
        <v>268</v>
      </c>
      <c r="R1072" t="s">
        <v>57</v>
      </c>
      <c r="S1072">
        <v>10.471711000000001</v>
      </c>
      <c r="T1072">
        <v>0</v>
      </c>
      <c r="U1072" s="183">
        <f t="shared" si="33"/>
        <v>10.471711000000001</v>
      </c>
      <c r="V1072" s="6" t="str">
        <f>VLOOKUP(R1072,'In-NonTI'!B:C,2,FALSE)</f>
        <v>NSW1</v>
      </c>
      <c r="W1072" s="177">
        <f>IF(U1072=0,0,U1072-(VLOOKUP(R1072,'In-NonTI'!$J$4:$K$7,2,FALSE)*M1072))</f>
        <v>9.6365860000000012</v>
      </c>
      <c r="X1072" s="178">
        <f>IF(U1072=0,0,-U1072-((1-VLOOKUP(R1072,'In-NonTI'!$J$4:$K$7,2,FALSE))*M1072))</f>
        <v>-11.492419333333334</v>
      </c>
      <c r="Y1072" s="6" t="str">
        <f>VLOOKUP(R1072,'In-NonTI'!$B$4:$F$7,5,FALSE)</f>
        <v>NSW1-SA1</v>
      </c>
      <c r="Z1072" s="6" t="str">
        <f>IF(SUMIFS(U:U,Q:Q,Q1072,Y:Y,Y1072)&lt;=0,VLOOKUP(R1072,'In-NonTI'!$B$4:$H$7,6,FALSE),VLOOKUP(R1072,'In-NonTI'!$B$4:$H$7,7,FALSE))</f>
        <v>SA-NSW</v>
      </c>
    </row>
    <row r="1073" spans="7:26">
      <c r="G1073" s="1">
        <v>46261.930555555555</v>
      </c>
      <c r="H1073">
        <v>268</v>
      </c>
      <c r="I1073" t="s">
        <v>60</v>
      </c>
      <c r="J1073">
        <v>-495.31</v>
      </c>
      <c r="K1073">
        <v>-273.56</v>
      </c>
      <c r="L1073">
        <v>16.649999999999999</v>
      </c>
      <c r="M1073" s="183">
        <f t="shared" si="32"/>
        <v>1.3875</v>
      </c>
      <c r="O1073">
        <v>11658</v>
      </c>
      <c r="P1073" s="5">
        <v>46261</v>
      </c>
      <c r="Q1073">
        <v>268</v>
      </c>
      <c r="R1073" t="s">
        <v>60</v>
      </c>
      <c r="S1073">
        <v>6.1631387999999996</v>
      </c>
      <c r="T1073">
        <v>9.5338458999999993</v>
      </c>
      <c r="U1073" s="183">
        <f t="shared" si="33"/>
        <v>-3.3707070999999997</v>
      </c>
      <c r="V1073" s="6" t="str">
        <f>VLOOKUP(R1073,'In-NonTI'!B:C,2,FALSE)</f>
        <v>VIC1</v>
      </c>
      <c r="W1073" s="177">
        <f>IF(U1073=0,0,U1073-(VLOOKUP(R1073,'In-NonTI'!$J$4:$K$7,2,FALSE)*M1073))</f>
        <v>-4.2032070999999993</v>
      </c>
      <c r="X1073" s="178">
        <f>IF(U1073=0,0,-U1073-((1-VLOOKUP(R1073,'In-NonTI'!$J$4:$K$7,2,FALSE))*M1073))</f>
        <v>2.8157070999999996</v>
      </c>
      <c r="Y1073" s="6" t="str">
        <f>VLOOKUP(R1073,'In-NonTI'!$B$4:$F$7,5,FALSE)</f>
        <v>VIC1-NSW1</v>
      </c>
      <c r="Z1073" s="6" t="str">
        <f>IF(SUMIFS(U:U,Q:Q,Q1073,Y:Y,Y1073)&lt;=0,VLOOKUP(R1073,'In-NonTI'!$B$4:$H$7,6,FALSE),VLOOKUP(R1073,'In-NonTI'!$B$4:$H$7,7,FALSE))</f>
        <v>VIC-NSW</v>
      </c>
    </row>
    <row r="1074" spans="7:26">
      <c r="G1074" s="1">
        <v>46261.930555555555</v>
      </c>
      <c r="H1074">
        <v>268</v>
      </c>
      <c r="I1074" t="s">
        <v>54</v>
      </c>
      <c r="J1074">
        <v>-160.81</v>
      </c>
      <c r="K1074">
        <v>674.74</v>
      </c>
      <c r="L1074">
        <v>77.62</v>
      </c>
      <c r="M1074" s="183">
        <f t="shared" si="32"/>
        <v>6.4683333333333337</v>
      </c>
      <c r="O1074">
        <v>11658</v>
      </c>
      <c r="P1074" s="5">
        <v>46261</v>
      </c>
      <c r="Q1074">
        <v>268</v>
      </c>
      <c r="R1074" t="s">
        <v>54</v>
      </c>
      <c r="S1074">
        <v>0.1128291</v>
      </c>
      <c r="T1074">
        <v>26.2730508</v>
      </c>
      <c r="U1074" s="183">
        <f t="shared" si="33"/>
        <v>-26.160221700000001</v>
      </c>
      <c r="V1074" s="6" t="str">
        <f>VLOOKUP(R1074,'In-NonTI'!B:C,2,FALSE)</f>
        <v>VIC1</v>
      </c>
      <c r="W1074" s="177">
        <f>IF(U1074=0,0,U1074-(VLOOKUP(R1074,'In-NonTI'!$J$4:$K$7,2,FALSE)*M1074))</f>
        <v>-29.200338366666667</v>
      </c>
      <c r="X1074" s="178">
        <f>IF(U1074=0,0,-U1074-((1-VLOOKUP(R1074,'In-NonTI'!$J$4:$K$7,2,FALSE))*M1074))</f>
        <v>22.732005033333333</v>
      </c>
      <c r="Y1074" s="6" t="str">
        <f>VLOOKUP(R1074,'In-NonTI'!$B$4:$F$7,5,FALSE)</f>
        <v>V-SA</v>
      </c>
      <c r="Z1074" s="6" t="str">
        <f>IF(SUMIFS(U:U,Q:Q,Q1074,Y:Y,Y1074)&lt;=0,VLOOKUP(R1074,'In-NonTI'!$B$4:$H$7,6,FALSE),VLOOKUP(R1074,'In-NonTI'!$B$4:$H$7,7,FALSE))</f>
        <v>VIC-SA</v>
      </c>
    </row>
    <row r="1075" spans="7:26">
      <c r="G1075" s="1">
        <v>46261.930555555555</v>
      </c>
      <c r="H1075">
        <v>268</v>
      </c>
      <c r="I1075" t="s">
        <v>50</v>
      </c>
      <c r="J1075">
        <v>0</v>
      </c>
      <c r="K1075">
        <v>77.37</v>
      </c>
      <c r="L1075">
        <v>7.07</v>
      </c>
      <c r="M1075" s="183">
        <f t="shared" si="32"/>
        <v>0.58916666666666673</v>
      </c>
      <c r="O1075">
        <v>11658</v>
      </c>
      <c r="P1075" s="5">
        <v>46261</v>
      </c>
      <c r="Q1075">
        <v>268</v>
      </c>
      <c r="R1075" t="s">
        <v>50</v>
      </c>
      <c r="S1075">
        <v>0</v>
      </c>
      <c r="T1075">
        <v>3.6089281</v>
      </c>
      <c r="U1075" s="183">
        <f t="shared" si="33"/>
        <v>-3.6089281</v>
      </c>
      <c r="V1075" s="6" t="str">
        <f>VLOOKUP(R1075,'In-NonTI'!B:C,2,FALSE)</f>
        <v>VIC1</v>
      </c>
      <c r="W1075" s="177">
        <f>IF(U1075=0,0,U1075-(VLOOKUP(R1075,'In-NonTI'!$J$4:$K$7,2,FALSE)*M1075))</f>
        <v>-4.1332864333333337</v>
      </c>
      <c r="X1075" s="178">
        <f>IF(U1075=0,0,-U1075-((1-VLOOKUP(R1075,'In-NonTI'!$J$4:$K$7,2,FALSE))*M1075))</f>
        <v>3.5441197666666668</v>
      </c>
      <c r="Y1075" s="6" t="str">
        <f>VLOOKUP(R1075,'In-NonTI'!$B$4:$F$7,5,FALSE)</f>
        <v>V-SA</v>
      </c>
      <c r="Z1075" s="6" t="str">
        <f>IF(SUMIFS(U:U,Q:Q,Q1075,Y:Y,Y1075)&lt;=0,VLOOKUP(R1075,'In-NonTI'!$B$4:$H$7,6,FALSE),VLOOKUP(R1075,'In-NonTI'!$B$4:$H$7,7,FALSE))</f>
        <v>VIC-SA</v>
      </c>
    </row>
    <row r="1076" spans="7:26">
      <c r="G1076" s="1">
        <v>46261.934027777781</v>
      </c>
      <c r="H1076">
        <v>269</v>
      </c>
      <c r="I1076" t="s">
        <v>57</v>
      </c>
      <c r="J1076">
        <v>-119.34</v>
      </c>
      <c r="K1076">
        <v>121.47</v>
      </c>
      <c r="L1076">
        <v>22.68</v>
      </c>
      <c r="M1076" s="183">
        <f t="shared" si="32"/>
        <v>1.89</v>
      </c>
      <c r="O1076">
        <v>11658</v>
      </c>
      <c r="P1076" s="5">
        <v>46261</v>
      </c>
      <c r="Q1076">
        <v>269</v>
      </c>
      <c r="R1076" t="s">
        <v>57</v>
      </c>
      <c r="S1076">
        <v>9.8983428</v>
      </c>
      <c r="T1076">
        <v>0</v>
      </c>
      <c r="U1076" s="183">
        <f t="shared" si="33"/>
        <v>9.8983428</v>
      </c>
      <c r="V1076" s="6" t="str">
        <f>VLOOKUP(R1076,'In-NonTI'!B:C,2,FALSE)</f>
        <v>NSW1</v>
      </c>
      <c r="W1076" s="177">
        <f>IF(U1076=0,0,U1076-(VLOOKUP(R1076,'In-NonTI'!$J$4:$K$7,2,FALSE)*M1076))</f>
        <v>9.0478427999999997</v>
      </c>
      <c r="X1076" s="178">
        <f>IF(U1076=0,0,-U1076-((1-VLOOKUP(R1076,'In-NonTI'!$J$4:$K$7,2,FALSE))*M1076))</f>
        <v>-10.9378428</v>
      </c>
      <c r="Y1076" s="6" t="str">
        <f>VLOOKUP(R1076,'In-NonTI'!$B$4:$F$7,5,FALSE)</f>
        <v>NSW1-SA1</v>
      </c>
      <c r="Z1076" s="6" t="str">
        <f>IF(SUMIFS(U:U,Q:Q,Q1076,Y:Y,Y1076)&lt;=0,VLOOKUP(R1076,'In-NonTI'!$B$4:$H$7,6,FALSE),VLOOKUP(R1076,'In-NonTI'!$B$4:$H$7,7,FALSE))</f>
        <v>SA-NSW</v>
      </c>
    </row>
    <row r="1077" spans="7:26">
      <c r="G1077" s="1">
        <v>46261.934027777781</v>
      </c>
      <c r="H1077">
        <v>269</v>
      </c>
      <c r="I1077" t="s">
        <v>60</v>
      </c>
      <c r="J1077">
        <v>-336.42</v>
      </c>
      <c r="K1077">
        <v>-270.02</v>
      </c>
      <c r="L1077">
        <v>16.23</v>
      </c>
      <c r="M1077" s="183">
        <f t="shared" si="32"/>
        <v>1.3525</v>
      </c>
      <c r="O1077">
        <v>11658</v>
      </c>
      <c r="P1077" s="5">
        <v>46261</v>
      </c>
      <c r="Q1077">
        <v>269</v>
      </c>
      <c r="R1077" t="s">
        <v>60</v>
      </c>
      <c r="S1077">
        <v>5.5791715999999996</v>
      </c>
      <c r="T1077">
        <v>11.186310600000001</v>
      </c>
      <c r="U1077" s="183">
        <f t="shared" si="33"/>
        <v>-5.607139000000001</v>
      </c>
      <c r="V1077" s="6" t="str">
        <f>VLOOKUP(R1077,'In-NonTI'!B:C,2,FALSE)</f>
        <v>VIC1</v>
      </c>
      <c r="W1077" s="177">
        <f>IF(U1077=0,0,U1077-(VLOOKUP(R1077,'In-NonTI'!$J$4:$K$7,2,FALSE)*M1077))</f>
        <v>-6.4186390000000006</v>
      </c>
      <c r="X1077" s="178">
        <f>IF(U1077=0,0,-U1077-((1-VLOOKUP(R1077,'In-NonTI'!$J$4:$K$7,2,FALSE))*M1077))</f>
        <v>5.0661390000000006</v>
      </c>
      <c r="Y1077" s="6" t="str">
        <f>VLOOKUP(R1077,'In-NonTI'!$B$4:$F$7,5,FALSE)</f>
        <v>VIC1-NSW1</v>
      </c>
      <c r="Z1077" s="6" t="str">
        <f>IF(SUMIFS(U:U,Q:Q,Q1077,Y:Y,Y1077)&lt;=0,VLOOKUP(R1077,'In-NonTI'!$B$4:$H$7,6,FALSE),VLOOKUP(R1077,'In-NonTI'!$B$4:$H$7,7,FALSE))</f>
        <v>VIC-NSW</v>
      </c>
    </row>
    <row r="1078" spans="7:26">
      <c r="G1078" s="1">
        <v>46261.934027777781</v>
      </c>
      <c r="H1078">
        <v>269</v>
      </c>
      <c r="I1078" t="s">
        <v>54</v>
      </c>
      <c r="J1078">
        <v>-122.86</v>
      </c>
      <c r="K1078">
        <v>685.48</v>
      </c>
      <c r="L1078">
        <v>80.25</v>
      </c>
      <c r="M1078" s="183">
        <f t="shared" si="32"/>
        <v>6.6875</v>
      </c>
      <c r="O1078">
        <v>11658</v>
      </c>
      <c r="P1078" s="5">
        <v>46261</v>
      </c>
      <c r="Q1078">
        <v>269</v>
      </c>
      <c r="R1078" t="s">
        <v>54</v>
      </c>
      <c r="S1078">
        <v>0</v>
      </c>
      <c r="T1078">
        <v>28.681473</v>
      </c>
      <c r="U1078" s="183">
        <f t="shared" si="33"/>
        <v>-28.681473</v>
      </c>
      <c r="V1078" s="6" t="str">
        <f>VLOOKUP(R1078,'In-NonTI'!B:C,2,FALSE)</f>
        <v>VIC1</v>
      </c>
      <c r="W1078" s="177">
        <f>IF(U1078=0,0,U1078-(VLOOKUP(R1078,'In-NonTI'!$J$4:$K$7,2,FALSE)*M1078))</f>
        <v>-31.824598000000002</v>
      </c>
      <c r="X1078" s="178">
        <f>IF(U1078=0,0,-U1078-((1-VLOOKUP(R1078,'In-NonTI'!$J$4:$K$7,2,FALSE))*M1078))</f>
        <v>25.137098000000002</v>
      </c>
      <c r="Y1078" s="6" t="str">
        <f>VLOOKUP(R1078,'In-NonTI'!$B$4:$F$7,5,FALSE)</f>
        <v>V-SA</v>
      </c>
      <c r="Z1078" s="6" t="str">
        <f>IF(SUMIFS(U:U,Q:Q,Q1078,Y:Y,Y1078)&lt;=0,VLOOKUP(R1078,'In-NonTI'!$B$4:$H$7,6,FALSE),VLOOKUP(R1078,'In-NonTI'!$B$4:$H$7,7,FALSE))</f>
        <v>VIC-SA</v>
      </c>
    </row>
    <row r="1079" spans="7:26">
      <c r="G1079" s="1">
        <v>46261.934027777781</v>
      </c>
      <c r="H1079">
        <v>269</v>
      </c>
      <c r="I1079" t="s">
        <v>50</v>
      </c>
      <c r="J1079">
        <v>0</v>
      </c>
      <c r="K1079">
        <v>75.36</v>
      </c>
      <c r="L1079">
        <v>6.66</v>
      </c>
      <c r="M1079" s="183">
        <f t="shared" si="32"/>
        <v>0.55500000000000005</v>
      </c>
      <c r="O1079">
        <v>11658</v>
      </c>
      <c r="P1079" s="5">
        <v>46261</v>
      </c>
      <c r="Q1079">
        <v>269</v>
      </c>
      <c r="R1079" t="s">
        <v>50</v>
      </c>
      <c r="S1079">
        <v>0</v>
      </c>
      <c r="T1079">
        <v>3.5089551999999999</v>
      </c>
      <c r="U1079" s="183">
        <f t="shared" si="33"/>
        <v>-3.5089551999999999</v>
      </c>
      <c r="V1079" s="6" t="str">
        <f>VLOOKUP(R1079,'In-NonTI'!B:C,2,FALSE)</f>
        <v>VIC1</v>
      </c>
      <c r="W1079" s="177">
        <f>IF(U1079=0,0,U1079-(VLOOKUP(R1079,'In-NonTI'!$J$4:$K$7,2,FALSE)*M1079))</f>
        <v>-4.0029051999999998</v>
      </c>
      <c r="X1079" s="178">
        <f>IF(U1079=0,0,-U1079-((1-VLOOKUP(R1079,'In-NonTI'!$J$4:$K$7,2,FALSE))*M1079))</f>
        <v>3.4479052000000001</v>
      </c>
      <c r="Y1079" s="6" t="str">
        <f>VLOOKUP(R1079,'In-NonTI'!$B$4:$F$7,5,FALSE)</f>
        <v>V-SA</v>
      </c>
      <c r="Z1079" s="6" t="str">
        <f>IF(SUMIFS(U:U,Q:Q,Q1079,Y:Y,Y1079)&lt;=0,VLOOKUP(R1079,'In-NonTI'!$B$4:$H$7,6,FALSE),VLOOKUP(R1079,'In-NonTI'!$B$4:$H$7,7,FALSE))</f>
        <v>VIC-SA</v>
      </c>
    </row>
    <row r="1080" spans="7:26">
      <c r="G1080" s="1">
        <v>46261.9375</v>
      </c>
      <c r="H1080">
        <v>270</v>
      </c>
      <c r="I1080" t="s">
        <v>57</v>
      </c>
      <c r="J1080">
        <v>-115.21</v>
      </c>
      <c r="K1080">
        <v>124.31</v>
      </c>
      <c r="L1080">
        <v>22.88</v>
      </c>
      <c r="M1080" s="183">
        <f t="shared" si="32"/>
        <v>1.9066666666666665</v>
      </c>
      <c r="O1080">
        <v>11658</v>
      </c>
      <c r="P1080" s="5">
        <v>46261</v>
      </c>
      <c r="Q1080">
        <v>270</v>
      </c>
      <c r="R1080" t="s">
        <v>57</v>
      </c>
      <c r="S1080">
        <v>9.4278194000000006</v>
      </c>
      <c r="T1080">
        <v>0</v>
      </c>
      <c r="U1080" s="183">
        <f t="shared" si="33"/>
        <v>9.4278194000000006</v>
      </c>
      <c r="V1080" s="6" t="str">
        <f>VLOOKUP(R1080,'In-NonTI'!B:C,2,FALSE)</f>
        <v>NSW1</v>
      </c>
      <c r="W1080" s="177">
        <f>IF(U1080=0,0,U1080-(VLOOKUP(R1080,'In-NonTI'!$J$4:$K$7,2,FALSE)*M1080))</f>
        <v>8.5698194000000001</v>
      </c>
      <c r="X1080" s="178">
        <f>IF(U1080=0,0,-U1080-((1-VLOOKUP(R1080,'In-NonTI'!$J$4:$K$7,2,FALSE))*M1080))</f>
        <v>-10.476486066666666</v>
      </c>
      <c r="Y1080" s="6" t="str">
        <f>VLOOKUP(R1080,'In-NonTI'!$B$4:$F$7,5,FALSE)</f>
        <v>NSW1-SA1</v>
      </c>
      <c r="Z1080" s="6" t="str">
        <f>IF(SUMIFS(U:U,Q:Q,Q1080,Y:Y,Y1080)&lt;=0,VLOOKUP(R1080,'In-NonTI'!$B$4:$H$7,6,FALSE),VLOOKUP(R1080,'In-NonTI'!$B$4:$H$7,7,FALSE))</f>
        <v>SA-NSW</v>
      </c>
    </row>
    <row r="1081" spans="7:26">
      <c r="G1081" s="1">
        <v>46261.9375</v>
      </c>
      <c r="H1081">
        <v>270</v>
      </c>
      <c r="I1081" t="s">
        <v>60</v>
      </c>
      <c r="J1081">
        <v>-343.51</v>
      </c>
      <c r="K1081">
        <v>-266.74</v>
      </c>
      <c r="L1081">
        <v>15.66</v>
      </c>
      <c r="M1081" s="183">
        <f t="shared" si="32"/>
        <v>1.3049999999999999</v>
      </c>
      <c r="O1081">
        <v>11658</v>
      </c>
      <c r="P1081" s="5">
        <v>46261</v>
      </c>
      <c r="Q1081">
        <v>270</v>
      </c>
      <c r="R1081" t="s">
        <v>60</v>
      </c>
      <c r="S1081">
        <v>6.1071682999999997</v>
      </c>
      <c r="T1081">
        <v>12.2603911</v>
      </c>
      <c r="U1081" s="183">
        <f t="shared" si="33"/>
        <v>-6.1532228</v>
      </c>
      <c r="V1081" s="6" t="str">
        <f>VLOOKUP(R1081,'In-NonTI'!B:C,2,FALSE)</f>
        <v>VIC1</v>
      </c>
      <c r="W1081" s="177">
        <f>IF(U1081=0,0,U1081-(VLOOKUP(R1081,'In-NonTI'!$J$4:$K$7,2,FALSE)*M1081))</f>
        <v>-6.9362227999999995</v>
      </c>
      <c r="X1081" s="178">
        <f>IF(U1081=0,0,-U1081-((1-VLOOKUP(R1081,'In-NonTI'!$J$4:$K$7,2,FALSE))*M1081))</f>
        <v>5.6312227999999998</v>
      </c>
      <c r="Y1081" s="6" t="str">
        <f>VLOOKUP(R1081,'In-NonTI'!$B$4:$F$7,5,FALSE)</f>
        <v>VIC1-NSW1</v>
      </c>
      <c r="Z1081" s="6" t="str">
        <f>IF(SUMIFS(U:U,Q:Q,Q1081,Y:Y,Y1081)&lt;=0,VLOOKUP(R1081,'In-NonTI'!$B$4:$H$7,6,FALSE),VLOOKUP(R1081,'In-NonTI'!$B$4:$H$7,7,FALSE))</f>
        <v>VIC-NSW</v>
      </c>
    </row>
    <row r="1082" spans="7:26">
      <c r="G1082" s="1">
        <v>46261.9375</v>
      </c>
      <c r="H1082">
        <v>270</v>
      </c>
      <c r="I1082" t="s">
        <v>54</v>
      </c>
      <c r="J1082">
        <v>-98.3</v>
      </c>
      <c r="K1082">
        <v>696.84</v>
      </c>
      <c r="L1082">
        <v>83.62</v>
      </c>
      <c r="M1082" s="183">
        <f t="shared" si="32"/>
        <v>6.9683333333333337</v>
      </c>
      <c r="O1082">
        <v>11658</v>
      </c>
      <c r="P1082" s="5">
        <v>46261</v>
      </c>
      <c r="Q1082">
        <v>270</v>
      </c>
      <c r="R1082" t="s">
        <v>54</v>
      </c>
      <c r="S1082">
        <v>0</v>
      </c>
      <c r="T1082">
        <v>32.562527000000003</v>
      </c>
      <c r="U1082" s="183">
        <f t="shared" si="33"/>
        <v>-32.562527000000003</v>
      </c>
      <c r="V1082" s="6" t="str">
        <f>VLOOKUP(R1082,'In-NonTI'!B:C,2,FALSE)</f>
        <v>VIC1</v>
      </c>
      <c r="W1082" s="177">
        <f>IF(U1082=0,0,U1082-(VLOOKUP(R1082,'In-NonTI'!$J$4:$K$7,2,FALSE)*M1082))</f>
        <v>-35.837643666666672</v>
      </c>
      <c r="X1082" s="178">
        <f>IF(U1082=0,0,-U1082-((1-VLOOKUP(R1082,'In-NonTI'!$J$4:$K$7,2,FALSE))*M1082))</f>
        <v>28.869310333333335</v>
      </c>
      <c r="Y1082" s="6" t="str">
        <f>VLOOKUP(R1082,'In-NonTI'!$B$4:$F$7,5,FALSE)</f>
        <v>V-SA</v>
      </c>
      <c r="Z1082" s="6" t="str">
        <f>IF(SUMIFS(U:U,Q:Q,Q1082,Y:Y,Y1082)&lt;=0,VLOOKUP(R1082,'In-NonTI'!$B$4:$H$7,6,FALSE),VLOOKUP(R1082,'In-NonTI'!$B$4:$H$7,7,FALSE))</f>
        <v>VIC-SA</v>
      </c>
    </row>
    <row r="1083" spans="7:26">
      <c r="G1083" s="1">
        <v>46261.9375</v>
      </c>
      <c r="H1083">
        <v>270</v>
      </c>
      <c r="I1083" t="s">
        <v>50</v>
      </c>
      <c r="J1083">
        <v>0</v>
      </c>
      <c r="K1083">
        <v>75.16</v>
      </c>
      <c r="L1083">
        <v>6.62</v>
      </c>
      <c r="M1083" s="183">
        <f t="shared" si="32"/>
        <v>0.55166666666666664</v>
      </c>
      <c r="O1083">
        <v>11658</v>
      </c>
      <c r="P1083" s="5">
        <v>46261</v>
      </c>
      <c r="Q1083">
        <v>270</v>
      </c>
      <c r="R1083" t="s">
        <v>50</v>
      </c>
      <c r="S1083">
        <v>0</v>
      </c>
      <c r="T1083">
        <v>3.2402660999999999</v>
      </c>
      <c r="U1083" s="183">
        <f t="shared" si="33"/>
        <v>-3.2402660999999999</v>
      </c>
      <c r="V1083" s="6" t="str">
        <f>VLOOKUP(R1083,'In-NonTI'!B:C,2,FALSE)</f>
        <v>VIC1</v>
      </c>
      <c r="W1083" s="177">
        <f>IF(U1083=0,0,U1083-(VLOOKUP(R1083,'In-NonTI'!$J$4:$K$7,2,FALSE)*M1083))</f>
        <v>-3.7312494333333333</v>
      </c>
      <c r="X1083" s="178">
        <f>IF(U1083=0,0,-U1083-((1-VLOOKUP(R1083,'In-NonTI'!$J$4:$K$7,2,FALSE))*M1083))</f>
        <v>3.1795827666666665</v>
      </c>
      <c r="Y1083" s="6" t="str">
        <f>VLOOKUP(R1083,'In-NonTI'!$B$4:$F$7,5,FALSE)</f>
        <v>V-SA</v>
      </c>
      <c r="Z1083" s="6" t="str">
        <f>IF(SUMIFS(U:U,Q:Q,Q1083,Y:Y,Y1083)&lt;=0,VLOOKUP(R1083,'In-NonTI'!$B$4:$H$7,6,FALSE),VLOOKUP(R1083,'In-NonTI'!$B$4:$H$7,7,FALSE))</f>
        <v>VIC-SA</v>
      </c>
    </row>
    <row r="1084" spans="7:26">
      <c r="G1084" s="1">
        <v>46261.940972222219</v>
      </c>
      <c r="H1084">
        <v>271</v>
      </c>
      <c r="I1084" t="s">
        <v>57</v>
      </c>
      <c r="J1084">
        <v>-104.29</v>
      </c>
      <c r="K1084">
        <v>134.56</v>
      </c>
      <c r="L1084">
        <v>25.14</v>
      </c>
      <c r="M1084" s="183">
        <f t="shared" si="32"/>
        <v>2.0950000000000002</v>
      </c>
      <c r="O1084">
        <v>11658</v>
      </c>
      <c r="P1084" s="5">
        <v>46261</v>
      </c>
      <c r="Q1084">
        <v>271</v>
      </c>
      <c r="R1084" t="s">
        <v>57</v>
      </c>
      <c r="S1084">
        <v>8.3564384</v>
      </c>
      <c r="T1084">
        <v>0</v>
      </c>
      <c r="U1084" s="183">
        <f t="shared" si="33"/>
        <v>8.3564384</v>
      </c>
      <c r="V1084" s="6" t="str">
        <f>VLOOKUP(R1084,'In-NonTI'!B:C,2,FALSE)</f>
        <v>NSW1</v>
      </c>
      <c r="W1084" s="177">
        <f>IF(U1084=0,0,U1084-(VLOOKUP(R1084,'In-NonTI'!$J$4:$K$7,2,FALSE)*M1084))</f>
        <v>7.4136883999999998</v>
      </c>
      <c r="X1084" s="178">
        <f>IF(U1084=0,0,-U1084-((1-VLOOKUP(R1084,'In-NonTI'!$J$4:$K$7,2,FALSE))*M1084))</f>
        <v>-9.5086884000000005</v>
      </c>
      <c r="Y1084" s="6" t="str">
        <f>VLOOKUP(R1084,'In-NonTI'!$B$4:$F$7,5,FALSE)</f>
        <v>NSW1-SA1</v>
      </c>
      <c r="Z1084" s="6" t="str">
        <f>IF(SUMIFS(U:U,Q:Q,Q1084,Y:Y,Y1084)&lt;=0,VLOOKUP(R1084,'In-NonTI'!$B$4:$H$7,6,FALSE),VLOOKUP(R1084,'In-NonTI'!$B$4:$H$7,7,FALSE))</f>
        <v>SA-NSW</v>
      </c>
    </row>
    <row r="1085" spans="7:26">
      <c r="G1085" s="1">
        <v>46261.940972222219</v>
      </c>
      <c r="H1085">
        <v>271</v>
      </c>
      <c r="I1085" t="s">
        <v>60</v>
      </c>
      <c r="J1085">
        <v>-347.24</v>
      </c>
      <c r="K1085">
        <v>-257.2</v>
      </c>
      <c r="L1085">
        <v>14.98</v>
      </c>
      <c r="M1085" s="183">
        <f t="shared" si="32"/>
        <v>1.2483333333333333</v>
      </c>
      <c r="O1085">
        <v>11658</v>
      </c>
      <c r="P1085" s="5">
        <v>46261</v>
      </c>
      <c r="Q1085">
        <v>271</v>
      </c>
      <c r="R1085" t="s">
        <v>60</v>
      </c>
      <c r="S1085">
        <v>1.6561547999999999</v>
      </c>
      <c r="T1085">
        <v>14.6406262</v>
      </c>
      <c r="U1085" s="183">
        <f t="shared" si="33"/>
        <v>-12.9844714</v>
      </c>
      <c r="V1085" s="6" t="str">
        <f>VLOOKUP(R1085,'In-NonTI'!B:C,2,FALSE)</f>
        <v>VIC1</v>
      </c>
      <c r="W1085" s="177">
        <f>IF(U1085=0,0,U1085-(VLOOKUP(R1085,'In-NonTI'!$J$4:$K$7,2,FALSE)*M1085))</f>
        <v>-13.733471400000001</v>
      </c>
      <c r="X1085" s="178">
        <f>IF(U1085=0,0,-U1085-((1-VLOOKUP(R1085,'In-NonTI'!$J$4:$K$7,2,FALSE))*M1085))</f>
        <v>12.485138066666668</v>
      </c>
      <c r="Y1085" s="6" t="str">
        <f>VLOOKUP(R1085,'In-NonTI'!$B$4:$F$7,5,FALSE)</f>
        <v>VIC1-NSW1</v>
      </c>
      <c r="Z1085" s="6" t="str">
        <f>IF(SUMIFS(U:U,Q:Q,Q1085,Y:Y,Y1085)&lt;=0,VLOOKUP(R1085,'In-NonTI'!$B$4:$H$7,6,FALSE),VLOOKUP(R1085,'In-NonTI'!$B$4:$H$7,7,FALSE))</f>
        <v>VIC-NSW</v>
      </c>
    </row>
    <row r="1086" spans="7:26">
      <c r="G1086" s="1">
        <v>46261.940972222219</v>
      </c>
      <c r="H1086">
        <v>271</v>
      </c>
      <c r="I1086" t="s">
        <v>54</v>
      </c>
      <c r="J1086">
        <v>-62.58</v>
      </c>
      <c r="K1086">
        <v>737.9</v>
      </c>
      <c r="L1086">
        <v>92.18</v>
      </c>
      <c r="M1086" s="183">
        <f t="shared" si="32"/>
        <v>7.6816666666666675</v>
      </c>
      <c r="O1086">
        <v>11658</v>
      </c>
      <c r="P1086" s="5">
        <v>46261</v>
      </c>
      <c r="Q1086">
        <v>271</v>
      </c>
      <c r="R1086" t="s">
        <v>54</v>
      </c>
      <c r="S1086">
        <v>0</v>
      </c>
      <c r="T1086">
        <v>27.2433549</v>
      </c>
      <c r="U1086" s="183">
        <f t="shared" si="33"/>
        <v>-27.2433549</v>
      </c>
      <c r="V1086" s="6" t="str">
        <f>VLOOKUP(R1086,'In-NonTI'!B:C,2,FALSE)</f>
        <v>VIC1</v>
      </c>
      <c r="W1086" s="177">
        <f>IF(U1086=0,0,U1086-(VLOOKUP(R1086,'In-NonTI'!$J$4:$K$7,2,FALSE)*M1086))</f>
        <v>-30.853738233333335</v>
      </c>
      <c r="X1086" s="178">
        <f>IF(U1086=0,0,-U1086-((1-VLOOKUP(R1086,'In-NonTI'!$J$4:$K$7,2,FALSE))*M1086))</f>
        <v>23.172071566666666</v>
      </c>
      <c r="Y1086" s="6" t="str">
        <f>VLOOKUP(R1086,'In-NonTI'!$B$4:$F$7,5,FALSE)</f>
        <v>V-SA</v>
      </c>
      <c r="Z1086" s="6" t="str">
        <f>IF(SUMIFS(U:U,Q:Q,Q1086,Y:Y,Y1086)&lt;=0,VLOOKUP(R1086,'In-NonTI'!$B$4:$H$7,6,FALSE),VLOOKUP(R1086,'In-NonTI'!$B$4:$H$7,7,FALSE))</f>
        <v>VIC-SA</v>
      </c>
    </row>
    <row r="1087" spans="7:26">
      <c r="G1087" s="1">
        <v>46261.940972222219</v>
      </c>
      <c r="H1087">
        <v>271</v>
      </c>
      <c r="I1087" t="s">
        <v>50</v>
      </c>
      <c r="J1087">
        <v>0</v>
      </c>
      <c r="K1087">
        <v>76</v>
      </c>
      <c r="L1087">
        <v>6.79</v>
      </c>
      <c r="M1087" s="183">
        <f t="shared" si="32"/>
        <v>0.5658333333333333</v>
      </c>
      <c r="O1087">
        <v>11658</v>
      </c>
      <c r="P1087" s="5">
        <v>46261</v>
      </c>
      <c r="Q1087">
        <v>271</v>
      </c>
      <c r="R1087" t="s">
        <v>50</v>
      </c>
      <c r="S1087">
        <v>0</v>
      </c>
      <c r="T1087">
        <v>2.5776450999999998</v>
      </c>
      <c r="U1087" s="183">
        <f t="shared" si="33"/>
        <v>-2.5776450999999998</v>
      </c>
      <c r="V1087" s="6" t="str">
        <f>VLOOKUP(R1087,'In-NonTI'!B:C,2,FALSE)</f>
        <v>VIC1</v>
      </c>
      <c r="W1087" s="177">
        <f>IF(U1087=0,0,U1087-(VLOOKUP(R1087,'In-NonTI'!$J$4:$K$7,2,FALSE)*M1087))</f>
        <v>-3.0812367666666667</v>
      </c>
      <c r="X1087" s="178">
        <f>IF(U1087=0,0,-U1087-((1-VLOOKUP(R1087,'In-NonTI'!$J$4:$K$7,2,FALSE))*M1087))</f>
        <v>2.5154034333333333</v>
      </c>
      <c r="Y1087" s="6" t="str">
        <f>VLOOKUP(R1087,'In-NonTI'!$B$4:$F$7,5,FALSE)</f>
        <v>V-SA</v>
      </c>
      <c r="Z1087" s="6" t="str">
        <f>IF(SUMIFS(U:U,Q:Q,Q1087,Y:Y,Y1087)&lt;=0,VLOOKUP(R1087,'In-NonTI'!$B$4:$H$7,6,FALSE),VLOOKUP(R1087,'In-NonTI'!$B$4:$H$7,7,FALSE))</f>
        <v>VIC-SA</v>
      </c>
    </row>
    <row r="1088" spans="7:26">
      <c r="G1088" s="1">
        <v>46261.944444444445</v>
      </c>
      <c r="H1088">
        <v>272</v>
      </c>
      <c r="I1088" t="s">
        <v>57</v>
      </c>
      <c r="J1088">
        <v>-93.41</v>
      </c>
      <c r="K1088">
        <v>134.87</v>
      </c>
      <c r="L1088">
        <v>25.3</v>
      </c>
      <c r="M1088" s="183">
        <f t="shared" si="32"/>
        <v>2.1083333333333334</v>
      </c>
      <c r="O1088">
        <v>11658</v>
      </c>
      <c r="P1088" s="5">
        <v>46261</v>
      </c>
      <c r="Q1088">
        <v>272</v>
      </c>
      <c r="R1088" t="s">
        <v>57</v>
      </c>
      <c r="S1088">
        <v>9.69</v>
      </c>
      <c r="T1088">
        <v>0</v>
      </c>
      <c r="U1088" s="183">
        <f t="shared" si="33"/>
        <v>9.69</v>
      </c>
      <c r="V1088" s="6" t="str">
        <f>VLOOKUP(R1088,'In-NonTI'!B:C,2,FALSE)</f>
        <v>NSW1</v>
      </c>
      <c r="W1088" s="177">
        <f>IF(U1088=0,0,U1088-(VLOOKUP(R1088,'In-NonTI'!$J$4:$K$7,2,FALSE)*M1088))</f>
        <v>8.7412499999999991</v>
      </c>
      <c r="X1088" s="178">
        <f>IF(U1088=0,0,-U1088-((1-VLOOKUP(R1088,'In-NonTI'!$J$4:$K$7,2,FALSE))*M1088))</f>
        <v>-10.849583333333333</v>
      </c>
      <c r="Y1088" s="6" t="str">
        <f>VLOOKUP(R1088,'In-NonTI'!$B$4:$F$7,5,FALSE)</f>
        <v>NSW1-SA1</v>
      </c>
      <c r="Z1088" s="6" t="str">
        <f>IF(SUMIFS(U:U,Q:Q,Q1088,Y:Y,Y1088)&lt;=0,VLOOKUP(R1088,'In-NonTI'!$B$4:$H$7,6,FALSE),VLOOKUP(R1088,'In-NonTI'!$B$4:$H$7,7,FALSE))</f>
        <v>SA-NSW</v>
      </c>
    </row>
    <row r="1089" spans="7:26">
      <c r="G1089" s="1">
        <v>46261.944444444445</v>
      </c>
      <c r="H1089">
        <v>272</v>
      </c>
      <c r="I1089" t="s">
        <v>60</v>
      </c>
      <c r="J1089">
        <v>-127.34</v>
      </c>
      <c r="K1089">
        <v>-270.60000000000002</v>
      </c>
      <c r="L1089">
        <v>16.100000000000001</v>
      </c>
      <c r="M1089" s="183">
        <f t="shared" si="32"/>
        <v>1.3416666666666668</v>
      </c>
      <c r="O1089">
        <v>11658</v>
      </c>
      <c r="P1089" s="5">
        <v>46261</v>
      </c>
      <c r="Q1089">
        <v>272</v>
      </c>
      <c r="R1089" t="s">
        <v>60</v>
      </c>
      <c r="S1089">
        <v>0.96411380000000002</v>
      </c>
      <c r="T1089">
        <v>15.4460727</v>
      </c>
      <c r="U1089" s="183">
        <f t="shared" si="33"/>
        <v>-14.4819589</v>
      </c>
      <c r="V1089" s="6" t="str">
        <f>VLOOKUP(R1089,'In-NonTI'!B:C,2,FALSE)</f>
        <v>VIC1</v>
      </c>
      <c r="W1089" s="177">
        <f>IF(U1089=0,0,U1089-(VLOOKUP(R1089,'In-NonTI'!$J$4:$K$7,2,FALSE)*M1089))</f>
        <v>-15.2869589</v>
      </c>
      <c r="X1089" s="178">
        <f>IF(U1089=0,0,-U1089-((1-VLOOKUP(R1089,'In-NonTI'!$J$4:$K$7,2,FALSE))*M1089))</f>
        <v>13.945292233333333</v>
      </c>
      <c r="Y1089" s="6" t="str">
        <f>VLOOKUP(R1089,'In-NonTI'!$B$4:$F$7,5,FALSE)</f>
        <v>VIC1-NSW1</v>
      </c>
      <c r="Z1089" s="6" t="str">
        <f>IF(SUMIFS(U:U,Q:Q,Q1089,Y:Y,Y1089)&lt;=0,VLOOKUP(R1089,'In-NonTI'!$B$4:$H$7,6,FALSE),VLOOKUP(R1089,'In-NonTI'!$B$4:$H$7,7,FALSE))</f>
        <v>VIC-NSW</v>
      </c>
    </row>
    <row r="1090" spans="7:26">
      <c r="G1090" s="1">
        <v>46261.944444444445</v>
      </c>
      <c r="H1090">
        <v>272</v>
      </c>
      <c r="I1090" t="s">
        <v>54</v>
      </c>
      <c r="J1090">
        <v>-34.67</v>
      </c>
      <c r="K1090">
        <v>737.82</v>
      </c>
      <c r="L1090">
        <v>91.92</v>
      </c>
      <c r="M1090" s="183">
        <f t="shared" si="32"/>
        <v>7.66</v>
      </c>
      <c r="O1090">
        <v>11658</v>
      </c>
      <c r="P1090" s="5">
        <v>46261</v>
      </c>
      <c r="Q1090">
        <v>272</v>
      </c>
      <c r="R1090" t="s">
        <v>54</v>
      </c>
      <c r="S1090">
        <v>0</v>
      </c>
      <c r="T1090">
        <v>23.827239599999999</v>
      </c>
      <c r="U1090" s="183">
        <f t="shared" si="33"/>
        <v>-23.827239599999999</v>
      </c>
      <c r="V1090" s="6" t="str">
        <f>VLOOKUP(R1090,'In-NonTI'!B:C,2,FALSE)</f>
        <v>VIC1</v>
      </c>
      <c r="W1090" s="177">
        <f>IF(U1090=0,0,U1090-(VLOOKUP(R1090,'In-NonTI'!$J$4:$K$7,2,FALSE)*M1090))</f>
        <v>-27.4274396</v>
      </c>
      <c r="X1090" s="178">
        <f>IF(U1090=0,0,-U1090-((1-VLOOKUP(R1090,'In-NonTI'!$J$4:$K$7,2,FALSE))*M1090))</f>
        <v>19.767439599999999</v>
      </c>
      <c r="Y1090" s="6" t="str">
        <f>VLOOKUP(R1090,'In-NonTI'!$B$4:$F$7,5,FALSE)</f>
        <v>V-SA</v>
      </c>
      <c r="Z1090" s="6" t="str">
        <f>IF(SUMIFS(U:U,Q:Q,Q1090,Y:Y,Y1090)&lt;=0,VLOOKUP(R1090,'In-NonTI'!$B$4:$H$7,6,FALSE),VLOOKUP(R1090,'In-NonTI'!$B$4:$H$7,7,FALSE))</f>
        <v>VIC-SA</v>
      </c>
    </row>
    <row r="1091" spans="7:26">
      <c r="G1091" s="1">
        <v>46261.944444444445</v>
      </c>
      <c r="H1091">
        <v>272</v>
      </c>
      <c r="I1091" t="s">
        <v>50</v>
      </c>
      <c r="J1091">
        <v>0</v>
      </c>
      <c r="K1091">
        <v>80</v>
      </c>
      <c r="L1091">
        <v>7.61</v>
      </c>
      <c r="M1091" s="183">
        <f t="shared" si="32"/>
        <v>0.63416666666666666</v>
      </c>
      <c r="O1091">
        <v>11658</v>
      </c>
      <c r="P1091" s="5">
        <v>46261</v>
      </c>
      <c r="Q1091">
        <v>272</v>
      </c>
      <c r="R1091" t="s">
        <v>50</v>
      </c>
      <c r="S1091">
        <v>0</v>
      </c>
      <c r="T1091">
        <v>2.4528411999999999</v>
      </c>
      <c r="U1091" s="183">
        <f t="shared" si="33"/>
        <v>-2.4528411999999999</v>
      </c>
      <c r="V1091" s="6" t="str">
        <f>VLOOKUP(R1091,'In-NonTI'!B:C,2,FALSE)</f>
        <v>VIC1</v>
      </c>
      <c r="W1091" s="177">
        <f>IF(U1091=0,0,U1091-(VLOOKUP(R1091,'In-NonTI'!$J$4:$K$7,2,FALSE)*M1091))</f>
        <v>-3.0172495333333331</v>
      </c>
      <c r="X1091" s="178">
        <f>IF(U1091=0,0,-U1091-((1-VLOOKUP(R1091,'In-NonTI'!$J$4:$K$7,2,FALSE))*M1091))</f>
        <v>2.3830828666666668</v>
      </c>
      <c r="Y1091" s="6" t="str">
        <f>VLOOKUP(R1091,'In-NonTI'!$B$4:$F$7,5,FALSE)</f>
        <v>V-SA</v>
      </c>
      <c r="Z1091" s="6" t="str">
        <f>IF(SUMIFS(U:U,Q:Q,Q1091,Y:Y,Y1091)&lt;=0,VLOOKUP(R1091,'In-NonTI'!$B$4:$H$7,6,FALSE),VLOOKUP(R1091,'In-NonTI'!$B$4:$H$7,7,FALSE))</f>
        <v>VIC-SA</v>
      </c>
    </row>
    <row r="1092" spans="7:26">
      <c r="G1092" s="1">
        <v>46261.947916666664</v>
      </c>
      <c r="H1092">
        <v>273</v>
      </c>
      <c r="I1092" t="s">
        <v>57</v>
      </c>
      <c r="J1092">
        <v>-127.98</v>
      </c>
      <c r="K1092">
        <v>128.52000000000001</v>
      </c>
      <c r="L1092">
        <v>23.68</v>
      </c>
      <c r="M1092" s="183">
        <f t="shared" si="32"/>
        <v>1.9733333333333334</v>
      </c>
      <c r="O1092">
        <v>11658</v>
      </c>
      <c r="P1092" s="5">
        <v>46261</v>
      </c>
      <c r="Q1092">
        <v>273</v>
      </c>
      <c r="R1092" t="s">
        <v>57</v>
      </c>
      <c r="S1092">
        <v>10.2388086</v>
      </c>
      <c r="T1092">
        <v>0</v>
      </c>
      <c r="U1092" s="183">
        <f t="shared" si="33"/>
        <v>10.2388086</v>
      </c>
      <c r="V1092" s="6" t="str">
        <f>VLOOKUP(R1092,'In-NonTI'!B:C,2,FALSE)</f>
        <v>NSW1</v>
      </c>
      <c r="W1092" s="177">
        <f>IF(U1092=0,0,U1092-(VLOOKUP(R1092,'In-NonTI'!$J$4:$K$7,2,FALSE)*M1092))</f>
        <v>9.3508086000000006</v>
      </c>
      <c r="X1092" s="178">
        <f>IF(U1092=0,0,-U1092-((1-VLOOKUP(R1092,'In-NonTI'!$J$4:$K$7,2,FALSE))*M1092))</f>
        <v>-11.324141933333333</v>
      </c>
      <c r="Y1092" s="6" t="str">
        <f>VLOOKUP(R1092,'In-NonTI'!$B$4:$F$7,5,FALSE)</f>
        <v>NSW1-SA1</v>
      </c>
      <c r="Z1092" s="6" t="str">
        <f>IF(SUMIFS(U:U,Q:Q,Q1092,Y:Y,Y1092)&lt;=0,VLOOKUP(R1092,'In-NonTI'!$B$4:$H$7,6,FALSE),VLOOKUP(R1092,'In-NonTI'!$B$4:$H$7,7,FALSE))</f>
        <v>SA-NSW</v>
      </c>
    </row>
    <row r="1093" spans="7:26">
      <c r="G1093" s="1">
        <v>46261.947916666664</v>
      </c>
      <c r="H1093">
        <v>273</v>
      </c>
      <c r="I1093" t="s">
        <v>60</v>
      </c>
      <c r="J1093">
        <v>-106.28</v>
      </c>
      <c r="K1093">
        <v>-280.89</v>
      </c>
      <c r="L1093">
        <v>16.7</v>
      </c>
      <c r="M1093" s="183">
        <f t="shared" ref="M1093:M1155" si="34">L1093/12</f>
        <v>1.3916666666666666</v>
      </c>
      <c r="O1093">
        <v>11658</v>
      </c>
      <c r="P1093" s="5">
        <v>46261</v>
      </c>
      <c r="Q1093">
        <v>273</v>
      </c>
      <c r="R1093" t="s">
        <v>60</v>
      </c>
      <c r="S1093">
        <v>1.2590665999999999</v>
      </c>
      <c r="T1093">
        <v>12.245491400000001</v>
      </c>
      <c r="U1093" s="183">
        <f t="shared" ref="U1093:U1155" si="35">S1093-T1093</f>
        <v>-10.9864248</v>
      </c>
      <c r="V1093" s="6" t="str">
        <f>VLOOKUP(R1093,'In-NonTI'!B:C,2,FALSE)</f>
        <v>VIC1</v>
      </c>
      <c r="W1093" s="177">
        <f>IF(U1093=0,0,U1093-(VLOOKUP(R1093,'In-NonTI'!$J$4:$K$7,2,FALSE)*M1093))</f>
        <v>-11.821424799999999</v>
      </c>
      <c r="X1093" s="178">
        <f>IF(U1093=0,0,-U1093-((1-VLOOKUP(R1093,'In-NonTI'!$J$4:$K$7,2,FALSE))*M1093))</f>
        <v>10.429758133333333</v>
      </c>
      <c r="Y1093" s="6" t="str">
        <f>VLOOKUP(R1093,'In-NonTI'!$B$4:$F$7,5,FALSE)</f>
        <v>VIC1-NSW1</v>
      </c>
      <c r="Z1093" s="6" t="str">
        <f>IF(SUMIFS(U:U,Q:Q,Q1093,Y:Y,Y1093)&lt;=0,VLOOKUP(R1093,'In-NonTI'!$B$4:$H$7,6,FALSE),VLOOKUP(R1093,'In-NonTI'!$B$4:$H$7,7,FALSE))</f>
        <v>VIC-NSW</v>
      </c>
    </row>
    <row r="1094" spans="7:26">
      <c r="G1094" s="1">
        <v>46261.947916666664</v>
      </c>
      <c r="H1094">
        <v>273</v>
      </c>
      <c r="I1094" t="s">
        <v>54</v>
      </c>
      <c r="J1094">
        <v>-88.25</v>
      </c>
      <c r="K1094">
        <v>712.02</v>
      </c>
      <c r="L1094">
        <v>87.04</v>
      </c>
      <c r="M1094" s="183">
        <f t="shared" si="34"/>
        <v>7.2533333333333339</v>
      </c>
      <c r="O1094">
        <v>11658</v>
      </c>
      <c r="P1094" s="5">
        <v>46261</v>
      </c>
      <c r="Q1094">
        <v>273</v>
      </c>
      <c r="R1094" t="s">
        <v>54</v>
      </c>
      <c r="S1094">
        <v>3.0866999999999999E-3</v>
      </c>
      <c r="T1094">
        <v>22.571283999999999</v>
      </c>
      <c r="U1094" s="183">
        <f t="shared" si="35"/>
        <v>-22.568197299999998</v>
      </c>
      <c r="V1094" s="6" t="str">
        <f>VLOOKUP(R1094,'In-NonTI'!B:C,2,FALSE)</f>
        <v>VIC1</v>
      </c>
      <c r="W1094" s="177">
        <f>IF(U1094=0,0,U1094-(VLOOKUP(R1094,'In-NonTI'!$J$4:$K$7,2,FALSE)*M1094))</f>
        <v>-25.977263966666666</v>
      </c>
      <c r="X1094" s="178">
        <f>IF(U1094=0,0,-U1094-((1-VLOOKUP(R1094,'In-NonTI'!$J$4:$K$7,2,FALSE))*M1094))</f>
        <v>18.723930633333332</v>
      </c>
      <c r="Y1094" s="6" t="str">
        <f>VLOOKUP(R1094,'In-NonTI'!$B$4:$F$7,5,FALSE)</f>
        <v>V-SA</v>
      </c>
      <c r="Z1094" s="6" t="str">
        <f>IF(SUMIFS(U:U,Q:Q,Q1094,Y:Y,Y1094)&lt;=0,VLOOKUP(R1094,'In-NonTI'!$B$4:$H$7,6,FALSE),VLOOKUP(R1094,'In-NonTI'!$B$4:$H$7,7,FALSE))</f>
        <v>VIC-SA</v>
      </c>
    </row>
    <row r="1095" spans="7:26">
      <c r="G1095" s="1">
        <v>46261.947916666664</v>
      </c>
      <c r="H1095">
        <v>273</v>
      </c>
      <c r="I1095" t="s">
        <v>50</v>
      </c>
      <c r="J1095">
        <v>0</v>
      </c>
      <c r="K1095">
        <v>80</v>
      </c>
      <c r="L1095">
        <v>7.61</v>
      </c>
      <c r="M1095" s="183">
        <f t="shared" si="34"/>
        <v>0.63416666666666666</v>
      </c>
      <c r="O1095">
        <v>11658</v>
      </c>
      <c r="P1095" s="5">
        <v>46261</v>
      </c>
      <c r="Q1095">
        <v>273</v>
      </c>
      <c r="R1095" t="s">
        <v>50</v>
      </c>
      <c r="S1095">
        <v>0</v>
      </c>
      <c r="T1095">
        <v>2.4516621000000001</v>
      </c>
      <c r="U1095" s="183">
        <f t="shared" si="35"/>
        <v>-2.4516621000000001</v>
      </c>
      <c r="V1095" s="6" t="str">
        <f>VLOOKUP(R1095,'In-NonTI'!B:C,2,FALSE)</f>
        <v>VIC1</v>
      </c>
      <c r="W1095" s="177">
        <f>IF(U1095=0,0,U1095-(VLOOKUP(R1095,'In-NonTI'!$J$4:$K$7,2,FALSE)*M1095))</f>
        <v>-3.0160704333333332</v>
      </c>
      <c r="X1095" s="178">
        <f>IF(U1095=0,0,-U1095-((1-VLOOKUP(R1095,'In-NonTI'!$J$4:$K$7,2,FALSE))*M1095))</f>
        <v>2.3819037666666669</v>
      </c>
      <c r="Y1095" s="6" t="str">
        <f>VLOOKUP(R1095,'In-NonTI'!$B$4:$F$7,5,FALSE)</f>
        <v>V-SA</v>
      </c>
      <c r="Z1095" s="6" t="str">
        <f>IF(SUMIFS(U:U,Q:Q,Q1095,Y:Y,Y1095)&lt;=0,VLOOKUP(R1095,'In-NonTI'!$B$4:$H$7,6,FALSE),VLOOKUP(R1095,'In-NonTI'!$B$4:$H$7,7,FALSE))</f>
        <v>VIC-SA</v>
      </c>
    </row>
    <row r="1096" spans="7:26">
      <c r="G1096" s="1">
        <v>46261.951388888891</v>
      </c>
      <c r="H1096">
        <v>274</v>
      </c>
      <c r="I1096" t="s">
        <v>57</v>
      </c>
      <c r="J1096">
        <v>-111.4</v>
      </c>
      <c r="K1096">
        <v>132.79</v>
      </c>
      <c r="L1096">
        <v>24.37</v>
      </c>
      <c r="M1096" s="183">
        <f t="shared" si="34"/>
        <v>2.0308333333333333</v>
      </c>
      <c r="O1096">
        <v>11658</v>
      </c>
      <c r="P1096" s="5">
        <v>46261</v>
      </c>
      <c r="Q1096">
        <v>274</v>
      </c>
      <c r="R1096" t="s">
        <v>57</v>
      </c>
      <c r="S1096">
        <v>9.7685379999999995</v>
      </c>
      <c r="T1096">
        <v>0</v>
      </c>
      <c r="U1096" s="183">
        <f t="shared" si="35"/>
        <v>9.7685379999999995</v>
      </c>
      <c r="V1096" s="6" t="str">
        <f>VLOOKUP(R1096,'In-NonTI'!B:C,2,FALSE)</f>
        <v>NSW1</v>
      </c>
      <c r="W1096" s="177">
        <f>IF(U1096=0,0,U1096-(VLOOKUP(R1096,'In-NonTI'!$J$4:$K$7,2,FALSE)*M1096))</f>
        <v>8.8546629999999986</v>
      </c>
      <c r="X1096" s="178">
        <f>IF(U1096=0,0,-U1096-((1-VLOOKUP(R1096,'In-NonTI'!$J$4:$K$7,2,FALSE))*M1096))</f>
        <v>-10.885496333333332</v>
      </c>
      <c r="Y1096" s="6" t="str">
        <f>VLOOKUP(R1096,'In-NonTI'!$B$4:$F$7,5,FALSE)</f>
        <v>NSW1-SA1</v>
      </c>
      <c r="Z1096" s="6" t="str">
        <f>IF(SUMIFS(U:U,Q:Q,Q1096,Y:Y,Y1096)&lt;=0,VLOOKUP(R1096,'In-NonTI'!$B$4:$H$7,6,FALSE),VLOOKUP(R1096,'In-NonTI'!$B$4:$H$7,7,FALSE))</f>
        <v>SA-NSW</v>
      </c>
    </row>
    <row r="1097" spans="7:26">
      <c r="G1097" s="1">
        <v>46261.951388888891</v>
      </c>
      <c r="H1097">
        <v>274</v>
      </c>
      <c r="I1097" t="s">
        <v>60</v>
      </c>
      <c r="J1097">
        <v>-171.17</v>
      </c>
      <c r="K1097">
        <v>-279.01</v>
      </c>
      <c r="L1097">
        <v>16.39</v>
      </c>
      <c r="M1097" s="183">
        <f t="shared" si="34"/>
        <v>1.3658333333333335</v>
      </c>
      <c r="O1097">
        <v>11658</v>
      </c>
      <c r="P1097" s="5">
        <v>46261</v>
      </c>
      <c r="Q1097">
        <v>274</v>
      </c>
      <c r="R1097" t="s">
        <v>60</v>
      </c>
      <c r="S1097">
        <v>0.37607299999999999</v>
      </c>
      <c r="T1097">
        <v>17.984603499999999</v>
      </c>
      <c r="U1097" s="183">
        <f t="shared" si="35"/>
        <v>-17.608530499999997</v>
      </c>
      <c r="V1097" s="6" t="str">
        <f>VLOOKUP(R1097,'In-NonTI'!B:C,2,FALSE)</f>
        <v>VIC1</v>
      </c>
      <c r="W1097" s="177">
        <f>IF(U1097=0,0,U1097-(VLOOKUP(R1097,'In-NonTI'!$J$4:$K$7,2,FALSE)*M1097))</f>
        <v>-18.428030499999998</v>
      </c>
      <c r="X1097" s="178">
        <f>IF(U1097=0,0,-U1097-((1-VLOOKUP(R1097,'In-NonTI'!$J$4:$K$7,2,FALSE))*M1097))</f>
        <v>17.062197166666664</v>
      </c>
      <c r="Y1097" s="6" t="str">
        <f>VLOOKUP(R1097,'In-NonTI'!$B$4:$F$7,5,FALSE)</f>
        <v>VIC1-NSW1</v>
      </c>
      <c r="Z1097" s="6" t="str">
        <f>IF(SUMIFS(U:U,Q:Q,Q1097,Y:Y,Y1097)&lt;=0,VLOOKUP(R1097,'In-NonTI'!$B$4:$H$7,6,FALSE),VLOOKUP(R1097,'In-NonTI'!$B$4:$H$7,7,FALSE))</f>
        <v>VIC-NSW</v>
      </c>
    </row>
    <row r="1098" spans="7:26">
      <c r="G1098" s="1">
        <v>46261.951388888891</v>
      </c>
      <c r="H1098">
        <v>274</v>
      </c>
      <c r="I1098" t="s">
        <v>54</v>
      </c>
      <c r="J1098">
        <v>-74.86</v>
      </c>
      <c r="K1098">
        <v>728.6</v>
      </c>
      <c r="L1098">
        <v>91.12</v>
      </c>
      <c r="M1098" s="183">
        <f t="shared" si="34"/>
        <v>7.5933333333333337</v>
      </c>
      <c r="O1098">
        <v>11658</v>
      </c>
      <c r="P1098" s="5">
        <v>46261</v>
      </c>
      <c r="Q1098">
        <v>274</v>
      </c>
      <c r="R1098" t="s">
        <v>54</v>
      </c>
      <c r="S1098">
        <v>4.5348000000000003E-3</v>
      </c>
      <c r="T1098">
        <v>21.219085100000001</v>
      </c>
      <c r="U1098" s="183">
        <f t="shared" si="35"/>
        <v>-21.214550300000003</v>
      </c>
      <c r="V1098" s="6" t="str">
        <f>VLOOKUP(R1098,'In-NonTI'!B:C,2,FALSE)</f>
        <v>VIC1</v>
      </c>
      <c r="W1098" s="177">
        <f>IF(U1098=0,0,U1098-(VLOOKUP(R1098,'In-NonTI'!$J$4:$K$7,2,FALSE)*M1098))</f>
        <v>-24.783416966666671</v>
      </c>
      <c r="X1098" s="178">
        <f>IF(U1098=0,0,-U1098-((1-VLOOKUP(R1098,'In-NonTI'!$J$4:$K$7,2,FALSE))*M1098))</f>
        <v>17.190083633333337</v>
      </c>
      <c r="Y1098" s="6" t="str">
        <f>VLOOKUP(R1098,'In-NonTI'!$B$4:$F$7,5,FALSE)</f>
        <v>V-SA</v>
      </c>
      <c r="Z1098" s="6" t="str">
        <f>IF(SUMIFS(U:U,Q:Q,Q1098,Y:Y,Y1098)&lt;=0,VLOOKUP(R1098,'In-NonTI'!$B$4:$H$7,6,FALSE),VLOOKUP(R1098,'In-NonTI'!$B$4:$H$7,7,FALSE))</f>
        <v>VIC-SA</v>
      </c>
    </row>
    <row r="1099" spans="7:26">
      <c r="G1099" s="1">
        <v>46261.951388888891</v>
      </c>
      <c r="H1099">
        <v>274</v>
      </c>
      <c r="I1099" t="s">
        <v>50</v>
      </c>
      <c r="J1099">
        <v>0</v>
      </c>
      <c r="K1099">
        <v>80</v>
      </c>
      <c r="L1099">
        <v>7.61</v>
      </c>
      <c r="M1099" s="183">
        <f t="shared" si="34"/>
        <v>0.63416666666666666</v>
      </c>
      <c r="O1099">
        <v>11658</v>
      </c>
      <c r="P1099" s="5">
        <v>46261</v>
      </c>
      <c r="Q1099">
        <v>274</v>
      </c>
      <c r="R1099" t="s">
        <v>50</v>
      </c>
      <c r="S1099">
        <v>0</v>
      </c>
      <c r="T1099">
        <v>2.4494961000000002</v>
      </c>
      <c r="U1099" s="183">
        <f t="shared" si="35"/>
        <v>-2.4494961000000002</v>
      </c>
      <c r="V1099" s="6" t="str">
        <f>VLOOKUP(R1099,'In-NonTI'!B:C,2,FALSE)</f>
        <v>VIC1</v>
      </c>
      <c r="W1099" s="177">
        <f>IF(U1099=0,0,U1099-(VLOOKUP(R1099,'In-NonTI'!$J$4:$K$7,2,FALSE)*M1099))</f>
        <v>-3.0139044333333334</v>
      </c>
      <c r="X1099" s="178">
        <f>IF(U1099=0,0,-U1099-((1-VLOOKUP(R1099,'In-NonTI'!$J$4:$K$7,2,FALSE))*M1099))</f>
        <v>2.379737766666667</v>
      </c>
      <c r="Y1099" s="6" t="str">
        <f>VLOOKUP(R1099,'In-NonTI'!$B$4:$F$7,5,FALSE)</f>
        <v>V-SA</v>
      </c>
      <c r="Z1099" s="6" t="str">
        <f>IF(SUMIFS(U:U,Q:Q,Q1099,Y:Y,Y1099)&lt;=0,VLOOKUP(R1099,'In-NonTI'!$B$4:$H$7,6,FALSE),VLOOKUP(R1099,'In-NonTI'!$B$4:$H$7,7,FALSE))</f>
        <v>VIC-SA</v>
      </c>
    </row>
    <row r="1100" spans="7:26">
      <c r="G1100" s="1">
        <v>46261.954861111109</v>
      </c>
      <c r="H1100">
        <v>275</v>
      </c>
      <c r="I1100" t="s">
        <v>57</v>
      </c>
      <c r="J1100">
        <v>-119.53</v>
      </c>
      <c r="K1100">
        <v>123.79</v>
      </c>
      <c r="L1100">
        <v>24.02</v>
      </c>
      <c r="M1100" s="183">
        <f t="shared" si="34"/>
        <v>2.0016666666666665</v>
      </c>
      <c r="O1100">
        <v>11658</v>
      </c>
      <c r="P1100" s="5">
        <v>46261</v>
      </c>
      <c r="Q1100">
        <v>275</v>
      </c>
      <c r="R1100" t="s">
        <v>57</v>
      </c>
      <c r="S1100">
        <v>9.5526883999999992</v>
      </c>
      <c r="T1100">
        <v>0</v>
      </c>
      <c r="U1100" s="183">
        <f t="shared" si="35"/>
        <v>9.5526883999999992</v>
      </c>
      <c r="V1100" s="6" t="str">
        <f>VLOOKUP(R1100,'In-NonTI'!B:C,2,FALSE)</f>
        <v>NSW1</v>
      </c>
      <c r="W1100" s="177">
        <f>IF(U1100=0,0,U1100-(VLOOKUP(R1100,'In-NonTI'!$J$4:$K$7,2,FALSE)*M1100))</f>
        <v>8.6519383999999988</v>
      </c>
      <c r="X1100" s="178">
        <f>IF(U1100=0,0,-U1100-((1-VLOOKUP(R1100,'In-NonTI'!$J$4:$K$7,2,FALSE))*M1100))</f>
        <v>-10.653605066666666</v>
      </c>
      <c r="Y1100" s="6" t="str">
        <f>VLOOKUP(R1100,'In-NonTI'!$B$4:$F$7,5,FALSE)</f>
        <v>NSW1-SA1</v>
      </c>
      <c r="Z1100" s="6" t="str">
        <f>IF(SUMIFS(U:U,Q:Q,Q1100,Y:Y,Y1100)&lt;=0,VLOOKUP(R1100,'In-NonTI'!$B$4:$H$7,6,FALSE),VLOOKUP(R1100,'In-NonTI'!$B$4:$H$7,7,FALSE))</f>
        <v>SA-NSW</v>
      </c>
    </row>
    <row r="1101" spans="7:26">
      <c r="G1101" s="1">
        <v>46261.954861111109</v>
      </c>
      <c r="H1101">
        <v>275</v>
      </c>
      <c r="I1101" t="s">
        <v>60</v>
      </c>
      <c r="J1101">
        <v>-178.6</v>
      </c>
      <c r="K1101">
        <v>-290.2</v>
      </c>
      <c r="L1101">
        <v>18.61</v>
      </c>
      <c r="M1101" s="183">
        <f t="shared" si="34"/>
        <v>1.5508333333333333</v>
      </c>
      <c r="O1101">
        <v>11658</v>
      </c>
      <c r="P1101" s="5">
        <v>46261</v>
      </c>
      <c r="Q1101">
        <v>275</v>
      </c>
      <c r="R1101" t="s">
        <v>60</v>
      </c>
      <c r="S1101">
        <v>1.01073E-2</v>
      </c>
      <c r="T1101">
        <v>24.807900100000001</v>
      </c>
      <c r="U1101" s="183">
        <f t="shared" si="35"/>
        <v>-24.7977928</v>
      </c>
      <c r="V1101" s="6" t="str">
        <f>VLOOKUP(R1101,'In-NonTI'!B:C,2,FALSE)</f>
        <v>VIC1</v>
      </c>
      <c r="W1101" s="177">
        <f>IF(U1101=0,0,U1101-(VLOOKUP(R1101,'In-NonTI'!$J$4:$K$7,2,FALSE)*M1101))</f>
        <v>-25.728292799999998</v>
      </c>
      <c r="X1101" s="178">
        <f>IF(U1101=0,0,-U1101-((1-VLOOKUP(R1101,'In-NonTI'!$J$4:$K$7,2,FALSE))*M1101))</f>
        <v>24.177459466666665</v>
      </c>
      <c r="Y1101" s="6" t="str">
        <f>VLOOKUP(R1101,'In-NonTI'!$B$4:$F$7,5,FALSE)</f>
        <v>VIC1-NSW1</v>
      </c>
      <c r="Z1101" s="6" t="str">
        <f>IF(SUMIFS(U:U,Q:Q,Q1101,Y:Y,Y1101)&lt;=0,VLOOKUP(R1101,'In-NonTI'!$B$4:$H$7,6,FALSE),VLOOKUP(R1101,'In-NonTI'!$B$4:$H$7,7,FALSE))</f>
        <v>VIC-NSW</v>
      </c>
    </row>
    <row r="1102" spans="7:26">
      <c r="G1102" s="1">
        <v>46261.954861111109</v>
      </c>
      <c r="H1102">
        <v>275</v>
      </c>
      <c r="I1102" t="s">
        <v>54</v>
      </c>
      <c r="J1102">
        <v>-61.46</v>
      </c>
      <c r="K1102">
        <v>692.45</v>
      </c>
      <c r="L1102">
        <v>79.569999999999993</v>
      </c>
      <c r="M1102" s="183">
        <f t="shared" si="34"/>
        <v>6.6308333333333325</v>
      </c>
      <c r="O1102">
        <v>11658</v>
      </c>
      <c r="P1102" s="5">
        <v>46261</v>
      </c>
      <c r="Q1102">
        <v>275</v>
      </c>
      <c r="R1102" t="s">
        <v>54</v>
      </c>
      <c r="S1102">
        <v>0.35170649999999998</v>
      </c>
      <c r="T1102">
        <v>18.216990500000001</v>
      </c>
      <c r="U1102" s="183">
        <f t="shared" si="35"/>
        <v>-17.865284000000003</v>
      </c>
      <c r="V1102" s="6" t="str">
        <f>VLOOKUP(R1102,'In-NonTI'!B:C,2,FALSE)</f>
        <v>VIC1</v>
      </c>
      <c r="W1102" s="177">
        <f>IF(U1102=0,0,U1102-(VLOOKUP(R1102,'In-NonTI'!$J$4:$K$7,2,FALSE)*M1102))</f>
        <v>-20.981775666666667</v>
      </c>
      <c r="X1102" s="178">
        <f>IF(U1102=0,0,-U1102-((1-VLOOKUP(R1102,'In-NonTI'!$J$4:$K$7,2,FALSE))*M1102))</f>
        <v>14.350942333333336</v>
      </c>
      <c r="Y1102" s="6" t="str">
        <f>VLOOKUP(R1102,'In-NonTI'!$B$4:$F$7,5,FALSE)</f>
        <v>V-SA</v>
      </c>
      <c r="Z1102" s="6" t="str">
        <f>IF(SUMIFS(U:U,Q:Q,Q1102,Y:Y,Y1102)&lt;=0,VLOOKUP(R1102,'In-NonTI'!$B$4:$H$7,6,FALSE),VLOOKUP(R1102,'In-NonTI'!$B$4:$H$7,7,FALSE))</f>
        <v>VIC-SA</v>
      </c>
    </row>
    <row r="1103" spans="7:26">
      <c r="G1103" s="1">
        <v>46261.954861111109</v>
      </c>
      <c r="H1103">
        <v>275</v>
      </c>
      <c r="I1103" t="s">
        <v>50</v>
      </c>
      <c r="J1103">
        <v>0</v>
      </c>
      <c r="K1103">
        <v>80</v>
      </c>
      <c r="L1103">
        <v>7.61</v>
      </c>
      <c r="M1103" s="183">
        <f t="shared" si="34"/>
        <v>0.63416666666666666</v>
      </c>
      <c r="O1103">
        <v>11658</v>
      </c>
      <c r="P1103" s="5">
        <v>46261</v>
      </c>
      <c r="Q1103">
        <v>275</v>
      </c>
      <c r="R1103" t="s">
        <v>50</v>
      </c>
      <c r="S1103">
        <v>0</v>
      </c>
      <c r="T1103">
        <v>2.4425249999999998</v>
      </c>
      <c r="U1103" s="183">
        <f t="shared" si="35"/>
        <v>-2.4425249999999998</v>
      </c>
      <c r="V1103" s="6" t="str">
        <f>VLOOKUP(R1103,'In-NonTI'!B:C,2,FALSE)</f>
        <v>VIC1</v>
      </c>
      <c r="W1103" s="177">
        <f>IF(U1103=0,0,U1103-(VLOOKUP(R1103,'In-NonTI'!$J$4:$K$7,2,FALSE)*M1103))</f>
        <v>-3.006933333333333</v>
      </c>
      <c r="X1103" s="178">
        <f>IF(U1103=0,0,-U1103-((1-VLOOKUP(R1103,'In-NonTI'!$J$4:$K$7,2,FALSE))*M1103))</f>
        <v>2.3727666666666667</v>
      </c>
      <c r="Y1103" s="6" t="str">
        <f>VLOOKUP(R1103,'In-NonTI'!$B$4:$F$7,5,FALSE)</f>
        <v>V-SA</v>
      </c>
      <c r="Z1103" s="6" t="str">
        <f>IF(SUMIFS(U:U,Q:Q,Q1103,Y:Y,Y1103)&lt;=0,VLOOKUP(R1103,'In-NonTI'!$B$4:$H$7,6,FALSE),VLOOKUP(R1103,'In-NonTI'!$B$4:$H$7,7,FALSE))</f>
        <v>VIC-SA</v>
      </c>
    </row>
    <row r="1104" spans="7:26">
      <c r="G1104" s="1">
        <v>46261.958333333336</v>
      </c>
      <c r="H1104">
        <v>276</v>
      </c>
      <c r="I1104" t="s">
        <v>57</v>
      </c>
      <c r="J1104">
        <v>-110</v>
      </c>
      <c r="K1104">
        <v>133.65</v>
      </c>
      <c r="L1104">
        <v>24.06</v>
      </c>
      <c r="M1104" s="183">
        <f t="shared" si="34"/>
        <v>2.0049999999999999</v>
      </c>
      <c r="O1104">
        <v>11658</v>
      </c>
      <c r="P1104" s="5">
        <v>46261</v>
      </c>
      <c r="Q1104">
        <v>276</v>
      </c>
      <c r="R1104" t="s">
        <v>57</v>
      </c>
      <c r="S1104">
        <v>10.103834000000001</v>
      </c>
      <c r="T1104">
        <v>0</v>
      </c>
      <c r="U1104" s="183">
        <f t="shared" si="35"/>
        <v>10.103834000000001</v>
      </c>
      <c r="V1104" s="6" t="str">
        <f>VLOOKUP(R1104,'In-NonTI'!B:C,2,FALSE)</f>
        <v>NSW1</v>
      </c>
      <c r="W1104" s="177">
        <f>IF(U1104=0,0,U1104-(VLOOKUP(R1104,'In-NonTI'!$J$4:$K$7,2,FALSE)*M1104))</f>
        <v>9.2015840000000004</v>
      </c>
      <c r="X1104" s="178">
        <f>IF(U1104=0,0,-U1104-((1-VLOOKUP(R1104,'In-NonTI'!$J$4:$K$7,2,FALSE))*M1104))</f>
        <v>-11.206584000000001</v>
      </c>
      <c r="Y1104" s="6" t="str">
        <f>VLOOKUP(R1104,'In-NonTI'!$B$4:$F$7,5,FALSE)</f>
        <v>NSW1-SA1</v>
      </c>
      <c r="Z1104" s="6" t="str">
        <f>IF(SUMIFS(U:U,Q:Q,Q1104,Y:Y,Y1104)&lt;=0,VLOOKUP(R1104,'In-NonTI'!$B$4:$H$7,6,FALSE),VLOOKUP(R1104,'In-NonTI'!$B$4:$H$7,7,FALSE))</f>
        <v>SA-NSW</v>
      </c>
    </row>
    <row r="1105" spans="7:26">
      <c r="G1105" s="1">
        <v>46261.958333333336</v>
      </c>
      <c r="H1105">
        <v>276</v>
      </c>
      <c r="I1105" t="s">
        <v>60</v>
      </c>
      <c r="J1105">
        <v>-190.04</v>
      </c>
      <c r="K1105">
        <v>-298.42</v>
      </c>
      <c r="L1105">
        <v>17.63</v>
      </c>
      <c r="M1105" s="183">
        <f t="shared" si="34"/>
        <v>1.4691666666666665</v>
      </c>
      <c r="O1105">
        <v>11658</v>
      </c>
      <c r="P1105" s="5">
        <v>46261</v>
      </c>
      <c r="Q1105">
        <v>276</v>
      </c>
      <c r="R1105" t="s">
        <v>60</v>
      </c>
      <c r="S1105">
        <v>7.7720000000000003E-3</v>
      </c>
      <c r="T1105">
        <v>18.892327300000002</v>
      </c>
      <c r="U1105" s="183">
        <f t="shared" si="35"/>
        <v>-18.884555300000002</v>
      </c>
      <c r="V1105" s="6" t="str">
        <f>VLOOKUP(R1105,'In-NonTI'!B:C,2,FALSE)</f>
        <v>VIC1</v>
      </c>
      <c r="W1105" s="177">
        <f>IF(U1105=0,0,U1105-(VLOOKUP(R1105,'In-NonTI'!$J$4:$K$7,2,FALSE)*M1105))</f>
        <v>-19.766055300000001</v>
      </c>
      <c r="X1105" s="178">
        <f>IF(U1105=0,0,-U1105-((1-VLOOKUP(R1105,'In-NonTI'!$J$4:$K$7,2,FALSE))*M1105))</f>
        <v>18.296888633333335</v>
      </c>
      <c r="Y1105" s="6" t="str">
        <f>VLOOKUP(R1105,'In-NonTI'!$B$4:$F$7,5,FALSE)</f>
        <v>VIC1-NSW1</v>
      </c>
      <c r="Z1105" s="6" t="str">
        <f>IF(SUMIFS(U:U,Q:Q,Q1105,Y:Y,Y1105)&lt;=0,VLOOKUP(R1105,'In-NonTI'!$B$4:$H$7,6,FALSE),VLOOKUP(R1105,'In-NonTI'!$B$4:$H$7,7,FALSE))</f>
        <v>VIC-NSW</v>
      </c>
    </row>
    <row r="1106" spans="7:26">
      <c r="G1106" s="1">
        <v>46261.958333333336</v>
      </c>
      <c r="H1106">
        <v>276</v>
      </c>
      <c r="I1106" t="s">
        <v>54</v>
      </c>
      <c r="J1106">
        <v>-64.81</v>
      </c>
      <c r="K1106">
        <v>730</v>
      </c>
      <c r="L1106">
        <v>92.63</v>
      </c>
      <c r="M1106" s="183">
        <f t="shared" si="34"/>
        <v>7.7191666666666663</v>
      </c>
      <c r="O1106">
        <v>11658</v>
      </c>
      <c r="P1106" s="5">
        <v>46261</v>
      </c>
      <c r="Q1106">
        <v>276</v>
      </c>
      <c r="R1106" t="s">
        <v>54</v>
      </c>
      <c r="S1106">
        <v>0.4852687</v>
      </c>
      <c r="T1106">
        <v>18.040608599999999</v>
      </c>
      <c r="U1106" s="183">
        <f t="shared" si="35"/>
        <v>-17.5553399</v>
      </c>
      <c r="V1106" s="6" t="str">
        <f>VLOOKUP(R1106,'In-NonTI'!B:C,2,FALSE)</f>
        <v>VIC1</v>
      </c>
      <c r="W1106" s="177">
        <f>IF(U1106=0,0,U1106-(VLOOKUP(R1106,'In-NonTI'!$J$4:$K$7,2,FALSE)*M1106))</f>
        <v>-21.183348233333334</v>
      </c>
      <c r="X1106" s="178">
        <f>IF(U1106=0,0,-U1106-((1-VLOOKUP(R1106,'In-NonTI'!$J$4:$K$7,2,FALSE))*M1106))</f>
        <v>13.464181566666667</v>
      </c>
      <c r="Y1106" s="6" t="str">
        <f>VLOOKUP(R1106,'In-NonTI'!$B$4:$F$7,5,FALSE)</f>
        <v>V-SA</v>
      </c>
      <c r="Z1106" s="6" t="str">
        <f>IF(SUMIFS(U:U,Q:Q,Q1106,Y:Y,Y1106)&lt;=0,VLOOKUP(R1106,'In-NonTI'!$B$4:$H$7,6,FALSE),VLOOKUP(R1106,'In-NonTI'!$B$4:$H$7,7,FALSE))</f>
        <v>VIC-SA</v>
      </c>
    </row>
    <row r="1107" spans="7:26">
      <c r="G1107" s="1">
        <v>46261.958333333336</v>
      </c>
      <c r="H1107">
        <v>276</v>
      </c>
      <c r="I1107" t="s">
        <v>50</v>
      </c>
      <c r="J1107">
        <v>0</v>
      </c>
      <c r="K1107">
        <v>80</v>
      </c>
      <c r="L1107">
        <v>7.61</v>
      </c>
      <c r="M1107" s="183">
        <f t="shared" si="34"/>
        <v>0.63416666666666666</v>
      </c>
      <c r="O1107">
        <v>11658</v>
      </c>
      <c r="P1107" s="5">
        <v>46261</v>
      </c>
      <c r="Q1107">
        <v>276</v>
      </c>
      <c r="R1107" t="s">
        <v>50</v>
      </c>
      <c r="S1107">
        <v>0</v>
      </c>
      <c r="T1107">
        <v>2.4414292</v>
      </c>
      <c r="U1107" s="183">
        <f t="shared" si="35"/>
        <v>-2.4414292</v>
      </c>
      <c r="V1107" s="6" t="str">
        <f>VLOOKUP(R1107,'In-NonTI'!B:C,2,FALSE)</f>
        <v>VIC1</v>
      </c>
      <c r="W1107" s="177">
        <f>IF(U1107=0,0,U1107-(VLOOKUP(R1107,'In-NonTI'!$J$4:$K$7,2,FALSE)*M1107))</f>
        <v>-3.0058375333333331</v>
      </c>
      <c r="X1107" s="178">
        <f>IF(U1107=0,0,-U1107-((1-VLOOKUP(R1107,'In-NonTI'!$J$4:$K$7,2,FALSE))*M1107))</f>
        <v>2.3716708666666668</v>
      </c>
      <c r="Y1107" s="6" t="str">
        <f>VLOOKUP(R1107,'In-NonTI'!$B$4:$F$7,5,FALSE)</f>
        <v>V-SA</v>
      </c>
      <c r="Z1107" s="6" t="str">
        <f>IF(SUMIFS(U:U,Q:Q,Q1107,Y:Y,Y1107)&lt;=0,VLOOKUP(R1107,'In-NonTI'!$B$4:$H$7,6,FALSE),VLOOKUP(R1107,'In-NonTI'!$B$4:$H$7,7,FALSE))</f>
        <v>VIC-SA</v>
      </c>
    </row>
    <row r="1108" spans="7:26">
      <c r="G1108" s="1">
        <v>46261.961805555555</v>
      </c>
      <c r="H1108">
        <v>277</v>
      </c>
      <c r="I1108" t="s">
        <v>57</v>
      </c>
      <c r="J1108">
        <v>-123.99</v>
      </c>
      <c r="K1108">
        <v>129.72999999999999</v>
      </c>
      <c r="L1108">
        <v>23.21</v>
      </c>
      <c r="M1108" s="183">
        <f t="shared" si="34"/>
        <v>1.9341666666666668</v>
      </c>
      <c r="O1108">
        <v>11658</v>
      </c>
      <c r="P1108" s="5">
        <v>46261</v>
      </c>
      <c r="Q1108">
        <v>277</v>
      </c>
      <c r="R1108" t="s">
        <v>57</v>
      </c>
      <c r="S1108">
        <v>9.5889287999999997</v>
      </c>
      <c r="T1108">
        <v>0</v>
      </c>
      <c r="U1108" s="183">
        <f t="shared" si="35"/>
        <v>9.5889287999999997</v>
      </c>
      <c r="V1108" s="6" t="str">
        <f>VLOOKUP(R1108,'In-NonTI'!B:C,2,FALSE)</f>
        <v>NSW1</v>
      </c>
      <c r="W1108" s="177">
        <f>IF(U1108=0,0,U1108-(VLOOKUP(R1108,'In-NonTI'!$J$4:$K$7,2,FALSE)*M1108))</f>
        <v>8.7185537999999987</v>
      </c>
      <c r="X1108" s="178">
        <f>IF(U1108=0,0,-U1108-((1-VLOOKUP(R1108,'In-NonTI'!$J$4:$K$7,2,FALSE))*M1108))</f>
        <v>-10.652720466666667</v>
      </c>
      <c r="Y1108" s="6" t="str">
        <f>VLOOKUP(R1108,'In-NonTI'!$B$4:$F$7,5,FALSE)</f>
        <v>NSW1-SA1</v>
      </c>
      <c r="Z1108" s="6" t="str">
        <f>IF(SUMIFS(U:U,Q:Q,Q1108,Y:Y,Y1108)&lt;=0,VLOOKUP(R1108,'In-NonTI'!$B$4:$H$7,6,FALSE),VLOOKUP(R1108,'In-NonTI'!$B$4:$H$7,7,FALSE))</f>
        <v>SA-NSW</v>
      </c>
    </row>
    <row r="1109" spans="7:26">
      <c r="G1109" s="1">
        <v>46261.961805555555</v>
      </c>
      <c r="H1109">
        <v>277</v>
      </c>
      <c r="I1109" t="s">
        <v>60</v>
      </c>
      <c r="J1109">
        <v>-139.68</v>
      </c>
      <c r="K1109">
        <v>-282.91000000000003</v>
      </c>
      <c r="L1109">
        <v>16.309999999999999</v>
      </c>
      <c r="M1109" s="183">
        <f t="shared" si="34"/>
        <v>1.3591666666666666</v>
      </c>
      <c r="O1109">
        <v>11658</v>
      </c>
      <c r="P1109" s="5">
        <v>46261</v>
      </c>
      <c r="Q1109">
        <v>277</v>
      </c>
      <c r="R1109" t="s">
        <v>60</v>
      </c>
      <c r="S1109">
        <v>0.46317599999999998</v>
      </c>
      <c r="T1109">
        <v>12.741341500000001</v>
      </c>
      <c r="U1109" s="183">
        <f t="shared" si="35"/>
        <v>-12.2781655</v>
      </c>
      <c r="V1109" s="6" t="str">
        <f>VLOOKUP(R1109,'In-NonTI'!B:C,2,FALSE)</f>
        <v>VIC1</v>
      </c>
      <c r="W1109" s="177">
        <f>IF(U1109=0,0,U1109-(VLOOKUP(R1109,'In-NonTI'!$J$4:$K$7,2,FALSE)*M1109))</f>
        <v>-13.0936655</v>
      </c>
      <c r="X1109" s="178">
        <f>IF(U1109=0,0,-U1109-((1-VLOOKUP(R1109,'In-NonTI'!$J$4:$K$7,2,FALSE))*M1109))</f>
        <v>11.734498833333333</v>
      </c>
      <c r="Y1109" s="6" t="str">
        <f>VLOOKUP(R1109,'In-NonTI'!$B$4:$F$7,5,FALSE)</f>
        <v>VIC1-NSW1</v>
      </c>
      <c r="Z1109" s="6" t="str">
        <f>IF(SUMIFS(U:U,Q:Q,Q1109,Y:Y,Y1109)&lt;=0,VLOOKUP(R1109,'In-NonTI'!$B$4:$H$7,6,FALSE),VLOOKUP(R1109,'In-NonTI'!$B$4:$H$7,7,FALSE))</f>
        <v>VIC-NSW</v>
      </c>
    </row>
    <row r="1110" spans="7:26">
      <c r="G1110" s="1">
        <v>46261.961805555555</v>
      </c>
      <c r="H1110">
        <v>277</v>
      </c>
      <c r="I1110" t="s">
        <v>54</v>
      </c>
      <c r="J1110">
        <v>-65.930000000000007</v>
      </c>
      <c r="K1110">
        <v>716.01</v>
      </c>
      <c r="L1110">
        <v>89.67</v>
      </c>
      <c r="M1110" s="183">
        <f t="shared" si="34"/>
        <v>7.4725000000000001</v>
      </c>
      <c r="O1110">
        <v>11658</v>
      </c>
      <c r="P1110" s="5">
        <v>46261</v>
      </c>
      <c r="Q1110">
        <v>277</v>
      </c>
      <c r="R1110" t="s">
        <v>54</v>
      </c>
      <c r="S1110">
        <v>0.50871370000000005</v>
      </c>
      <c r="T1110">
        <v>18.2736375</v>
      </c>
      <c r="U1110" s="183">
        <f t="shared" si="35"/>
        <v>-17.764923799999998</v>
      </c>
      <c r="V1110" s="6" t="str">
        <f>VLOOKUP(R1110,'In-NonTI'!B:C,2,FALSE)</f>
        <v>VIC1</v>
      </c>
      <c r="W1110" s="177">
        <f>IF(U1110=0,0,U1110-(VLOOKUP(R1110,'In-NonTI'!$J$4:$K$7,2,FALSE)*M1110))</f>
        <v>-21.276998799999998</v>
      </c>
      <c r="X1110" s="178">
        <f>IF(U1110=0,0,-U1110-((1-VLOOKUP(R1110,'In-NonTI'!$J$4:$K$7,2,FALSE))*M1110))</f>
        <v>13.804498799999998</v>
      </c>
      <c r="Y1110" s="6" t="str">
        <f>VLOOKUP(R1110,'In-NonTI'!$B$4:$F$7,5,FALSE)</f>
        <v>V-SA</v>
      </c>
      <c r="Z1110" s="6" t="str">
        <f>IF(SUMIFS(U:U,Q:Q,Q1110,Y:Y,Y1110)&lt;=0,VLOOKUP(R1110,'In-NonTI'!$B$4:$H$7,6,FALSE),VLOOKUP(R1110,'In-NonTI'!$B$4:$H$7,7,FALSE))</f>
        <v>VIC-SA</v>
      </c>
    </row>
    <row r="1111" spans="7:26">
      <c r="G1111" s="1">
        <v>46261.961805555555</v>
      </c>
      <c r="H1111">
        <v>277</v>
      </c>
      <c r="I1111" t="s">
        <v>50</v>
      </c>
      <c r="J1111">
        <v>0</v>
      </c>
      <c r="K1111">
        <v>80</v>
      </c>
      <c r="L1111">
        <v>7.61</v>
      </c>
      <c r="M1111" s="183">
        <f t="shared" si="34"/>
        <v>0.63416666666666666</v>
      </c>
      <c r="O1111">
        <v>11658</v>
      </c>
      <c r="P1111" s="5">
        <v>46261</v>
      </c>
      <c r="Q1111">
        <v>277</v>
      </c>
      <c r="R1111" t="s">
        <v>50</v>
      </c>
      <c r="S1111">
        <v>0</v>
      </c>
      <c r="T1111">
        <v>2.2993511</v>
      </c>
      <c r="U1111" s="183">
        <f t="shared" si="35"/>
        <v>-2.2993511</v>
      </c>
      <c r="V1111" s="6" t="str">
        <f>VLOOKUP(R1111,'In-NonTI'!B:C,2,FALSE)</f>
        <v>VIC1</v>
      </c>
      <c r="W1111" s="177">
        <f>IF(U1111=0,0,U1111-(VLOOKUP(R1111,'In-NonTI'!$J$4:$K$7,2,FALSE)*M1111))</f>
        <v>-2.8637594333333332</v>
      </c>
      <c r="X1111" s="178">
        <f>IF(U1111=0,0,-U1111-((1-VLOOKUP(R1111,'In-NonTI'!$J$4:$K$7,2,FALSE))*M1111))</f>
        <v>2.2295927666666668</v>
      </c>
      <c r="Y1111" s="6" t="str">
        <f>VLOOKUP(R1111,'In-NonTI'!$B$4:$F$7,5,FALSE)</f>
        <v>V-SA</v>
      </c>
      <c r="Z1111" s="6" t="str">
        <f>IF(SUMIFS(U:U,Q:Q,Q1111,Y:Y,Y1111)&lt;=0,VLOOKUP(R1111,'In-NonTI'!$B$4:$H$7,6,FALSE),VLOOKUP(R1111,'In-NonTI'!$B$4:$H$7,7,FALSE))</f>
        <v>VIC-SA</v>
      </c>
    </row>
    <row r="1112" spans="7:26">
      <c r="G1112" s="1">
        <v>46261.965277777781</v>
      </c>
      <c r="H1112">
        <v>278</v>
      </c>
      <c r="I1112" t="s">
        <v>57</v>
      </c>
      <c r="J1112">
        <v>-100.57</v>
      </c>
      <c r="K1112">
        <v>135.76</v>
      </c>
      <c r="L1112">
        <v>24.68</v>
      </c>
      <c r="M1112" s="183">
        <f t="shared" si="34"/>
        <v>2.0566666666666666</v>
      </c>
      <c r="O1112">
        <v>11658</v>
      </c>
      <c r="P1112" s="5">
        <v>46261</v>
      </c>
      <c r="Q1112">
        <v>278</v>
      </c>
      <c r="R1112" t="s">
        <v>57</v>
      </c>
      <c r="S1112">
        <v>8.3106036000000003</v>
      </c>
      <c r="T1112">
        <v>0</v>
      </c>
      <c r="U1112" s="183">
        <f t="shared" si="35"/>
        <v>8.3106036000000003</v>
      </c>
      <c r="V1112" s="6" t="str">
        <f>VLOOKUP(R1112,'In-NonTI'!B:C,2,FALSE)</f>
        <v>NSW1</v>
      </c>
      <c r="W1112" s="177">
        <f>IF(U1112=0,0,U1112-(VLOOKUP(R1112,'In-NonTI'!$J$4:$K$7,2,FALSE)*M1112))</f>
        <v>7.3851036000000008</v>
      </c>
      <c r="X1112" s="178">
        <f>IF(U1112=0,0,-U1112-((1-VLOOKUP(R1112,'In-NonTI'!$J$4:$K$7,2,FALSE))*M1112))</f>
        <v>-9.4417702666666674</v>
      </c>
      <c r="Y1112" s="6" t="str">
        <f>VLOOKUP(R1112,'In-NonTI'!$B$4:$F$7,5,FALSE)</f>
        <v>NSW1-SA1</v>
      </c>
      <c r="Z1112" s="6" t="str">
        <f>IF(SUMIFS(U:U,Q:Q,Q1112,Y:Y,Y1112)&lt;=0,VLOOKUP(R1112,'In-NonTI'!$B$4:$H$7,6,FALSE),VLOOKUP(R1112,'In-NonTI'!$B$4:$H$7,7,FALSE))</f>
        <v>SA-NSW</v>
      </c>
    </row>
    <row r="1113" spans="7:26">
      <c r="G1113" s="1">
        <v>46261.965277777781</v>
      </c>
      <c r="H1113">
        <v>278</v>
      </c>
      <c r="I1113" t="s">
        <v>60</v>
      </c>
      <c r="J1113">
        <v>-235.27</v>
      </c>
      <c r="K1113">
        <v>-282.41000000000003</v>
      </c>
      <c r="L1113">
        <v>16.45</v>
      </c>
      <c r="M1113" s="183">
        <f t="shared" si="34"/>
        <v>1.3708333333333333</v>
      </c>
      <c r="O1113">
        <v>11658</v>
      </c>
      <c r="P1113" s="5">
        <v>46261</v>
      </c>
      <c r="Q1113">
        <v>278</v>
      </c>
      <c r="R1113" t="s">
        <v>60</v>
      </c>
      <c r="S1113">
        <v>1.00141E-2</v>
      </c>
      <c r="T1113">
        <v>13.1027892</v>
      </c>
      <c r="U1113" s="183">
        <f t="shared" si="35"/>
        <v>-13.092775100000001</v>
      </c>
      <c r="V1113" s="6" t="str">
        <f>VLOOKUP(R1113,'In-NonTI'!B:C,2,FALSE)</f>
        <v>VIC1</v>
      </c>
      <c r="W1113" s="177">
        <f>IF(U1113=0,0,U1113-(VLOOKUP(R1113,'In-NonTI'!$J$4:$K$7,2,FALSE)*M1113))</f>
        <v>-13.915275100000001</v>
      </c>
      <c r="X1113" s="178">
        <f>IF(U1113=0,0,-U1113-((1-VLOOKUP(R1113,'In-NonTI'!$J$4:$K$7,2,FALSE))*M1113))</f>
        <v>12.544441766666667</v>
      </c>
      <c r="Y1113" s="6" t="str">
        <f>VLOOKUP(R1113,'In-NonTI'!$B$4:$F$7,5,FALSE)</f>
        <v>VIC1-NSW1</v>
      </c>
      <c r="Z1113" s="6" t="str">
        <f>IF(SUMIFS(U:U,Q:Q,Q1113,Y:Y,Y1113)&lt;=0,VLOOKUP(R1113,'In-NonTI'!$B$4:$H$7,6,FALSE),VLOOKUP(R1113,'In-NonTI'!$B$4:$H$7,7,FALSE))</f>
        <v>VIC-NSW</v>
      </c>
    </row>
    <row r="1114" spans="7:26">
      <c r="G1114" s="1">
        <v>46261.965277777781</v>
      </c>
      <c r="H1114">
        <v>278</v>
      </c>
      <c r="I1114" t="s">
        <v>54</v>
      </c>
      <c r="J1114">
        <v>-9</v>
      </c>
      <c r="K1114">
        <v>739.43</v>
      </c>
      <c r="L1114">
        <v>94.24</v>
      </c>
      <c r="M1114" s="183">
        <f t="shared" si="34"/>
        <v>7.8533333333333326</v>
      </c>
      <c r="O1114">
        <v>11658</v>
      </c>
      <c r="P1114" s="5">
        <v>46261</v>
      </c>
      <c r="Q1114">
        <v>278</v>
      </c>
      <c r="R1114" t="s">
        <v>54</v>
      </c>
      <c r="S1114">
        <v>0.44915349999999998</v>
      </c>
      <c r="T1114">
        <v>18.682979599999999</v>
      </c>
      <c r="U1114" s="183">
        <f t="shared" si="35"/>
        <v>-18.233826099999998</v>
      </c>
      <c r="V1114" s="6" t="str">
        <f>VLOOKUP(R1114,'In-NonTI'!B:C,2,FALSE)</f>
        <v>VIC1</v>
      </c>
      <c r="W1114" s="177">
        <f>IF(U1114=0,0,U1114-(VLOOKUP(R1114,'In-NonTI'!$J$4:$K$7,2,FALSE)*M1114))</f>
        <v>-21.924892766666666</v>
      </c>
      <c r="X1114" s="178">
        <f>IF(U1114=0,0,-U1114-((1-VLOOKUP(R1114,'In-NonTI'!$J$4:$K$7,2,FALSE))*M1114))</f>
        <v>14.071559433333331</v>
      </c>
      <c r="Y1114" s="6" t="str">
        <f>VLOOKUP(R1114,'In-NonTI'!$B$4:$F$7,5,FALSE)</f>
        <v>V-SA</v>
      </c>
      <c r="Z1114" s="6" t="str">
        <f>IF(SUMIFS(U:U,Q:Q,Q1114,Y:Y,Y1114)&lt;=0,VLOOKUP(R1114,'In-NonTI'!$B$4:$H$7,6,FALSE),VLOOKUP(R1114,'In-NonTI'!$B$4:$H$7,7,FALSE))</f>
        <v>VIC-SA</v>
      </c>
    </row>
    <row r="1115" spans="7:26">
      <c r="G1115" s="1">
        <v>46261.965277777781</v>
      </c>
      <c r="H1115">
        <v>278</v>
      </c>
      <c r="I1115" t="s">
        <v>50</v>
      </c>
      <c r="J1115">
        <v>0</v>
      </c>
      <c r="K1115">
        <v>80</v>
      </c>
      <c r="L1115">
        <v>7.61</v>
      </c>
      <c r="M1115" s="183">
        <f t="shared" si="34"/>
        <v>0.63416666666666666</v>
      </c>
      <c r="O1115">
        <v>11658</v>
      </c>
      <c r="P1115" s="5">
        <v>46261</v>
      </c>
      <c r="Q1115">
        <v>278</v>
      </c>
      <c r="R1115" t="s">
        <v>50</v>
      </c>
      <c r="S1115">
        <v>0</v>
      </c>
      <c r="T1115">
        <v>2.4265249999999998</v>
      </c>
      <c r="U1115" s="183">
        <f t="shared" si="35"/>
        <v>-2.4265249999999998</v>
      </c>
      <c r="V1115" s="6" t="str">
        <f>VLOOKUP(R1115,'In-NonTI'!B:C,2,FALSE)</f>
        <v>VIC1</v>
      </c>
      <c r="W1115" s="177">
        <f>IF(U1115=0,0,U1115-(VLOOKUP(R1115,'In-NonTI'!$J$4:$K$7,2,FALSE)*M1115))</f>
        <v>-2.990933333333333</v>
      </c>
      <c r="X1115" s="178">
        <f>IF(U1115=0,0,-U1115-((1-VLOOKUP(R1115,'In-NonTI'!$J$4:$K$7,2,FALSE))*M1115))</f>
        <v>2.3567666666666667</v>
      </c>
      <c r="Y1115" s="6" t="str">
        <f>VLOOKUP(R1115,'In-NonTI'!$B$4:$F$7,5,FALSE)</f>
        <v>V-SA</v>
      </c>
      <c r="Z1115" s="6" t="str">
        <f>IF(SUMIFS(U:U,Q:Q,Q1115,Y:Y,Y1115)&lt;=0,VLOOKUP(R1115,'In-NonTI'!$B$4:$H$7,6,FALSE),VLOOKUP(R1115,'In-NonTI'!$B$4:$H$7,7,FALSE))</f>
        <v>VIC-SA</v>
      </c>
    </row>
    <row r="1116" spans="7:26">
      <c r="G1116" s="1">
        <v>46261.96875</v>
      </c>
      <c r="H1116">
        <v>279</v>
      </c>
      <c r="I1116" t="s">
        <v>57</v>
      </c>
      <c r="J1116">
        <v>-88.49</v>
      </c>
      <c r="K1116">
        <v>133.22999999999999</v>
      </c>
      <c r="L1116">
        <v>24.24</v>
      </c>
      <c r="M1116" s="183">
        <f t="shared" si="34"/>
        <v>2.02</v>
      </c>
      <c r="O1116">
        <v>11658</v>
      </c>
      <c r="P1116" s="5">
        <v>46261</v>
      </c>
      <c r="Q1116">
        <v>279</v>
      </c>
      <c r="R1116" t="s">
        <v>57</v>
      </c>
      <c r="S1116">
        <v>7.2063594000000002</v>
      </c>
      <c r="T1116">
        <v>0</v>
      </c>
      <c r="U1116" s="183">
        <f t="shared" si="35"/>
        <v>7.2063594000000002</v>
      </c>
      <c r="V1116" s="6" t="str">
        <f>VLOOKUP(R1116,'In-NonTI'!B:C,2,FALSE)</f>
        <v>NSW1</v>
      </c>
      <c r="W1116" s="177">
        <f>IF(U1116=0,0,U1116-(VLOOKUP(R1116,'In-NonTI'!$J$4:$K$7,2,FALSE)*M1116))</f>
        <v>6.2973594000000004</v>
      </c>
      <c r="X1116" s="178">
        <f>IF(U1116=0,0,-U1116-((1-VLOOKUP(R1116,'In-NonTI'!$J$4:$K$7,2,FALSE))*M1116))</f>
        <v>-8.3173594000000008</v>
      </c>
      <c r="Y1116" s="6" t="str">
        <f>VLOOKUP(R1116,'In-NonTI'!$B$4:$F$7,5,FALSE)</f>
        <v>NSW1-SA1</v>
      </c>
      <c r="Z1116" s="6" t="str">
        <f>IF(SUMIFS(U:U,Q:Q,Q1116,Y:Y,Y1116)&lt;=0,VLOOKUP(R1116,'In-NonTI'!$B$4:$H$7,6,FALSE),VLOOKUP(R1116,'In-NonTI'!$B$4:$H$7,7,FALSE))</f>
        <v>SA-NSW</v>
      </c>
    </row>
    <row r="1117" spans="7:26">
      <c r="G1117" s="1">
        <v>46261.96875</v>
      </c>
      <c r="H1117">
        <v>279</v>
      </c>
      <c r="I1117" t="s">
        <v>60</v>
      </c>
      <c r="J1117">
        <v>-261.5</v>
      </c>
      <c r="K1117">
        <v>-268.44</v>
      </c>
      <c r="L1117">
        <v>15.41</v>
      </c>
      <c r="M1117" s="183">
        <f t="shared" si="34"/>
        <v>1.2841666666666667</v>
      </c>
      <c r="O1117">
        <v>11658</v>
      </c>
      <c r="P1117" s="5">
        <v>46261</v>
      </c>
      <c r="Q1117">
        <v>279</v>
      </c>
      <c r="R1117" t="s">
        <v>60</v>
      </c>
      <c r="S1117">
        <v>0.211341</v>
      </c>
      <c r="T1117">
        <v>16.573455800000001</v>
      </c>
      <c r="U1117" s="183">
        <f t="shared" si="35"/>
        <v>-16.362114800000001</v>
      </c>
      <c r="V1117" s="6" t="str">
        <f>VLOOKUP(R1117,'In-NonTI'!B:C,2,FALSE)</f>
        <v>VIC1</v>
      </c>
      <c r="W1117" s="177">
        <f>IF(U1117=0,0,U1117-(VLOOKUP(R1117,'In-NonTI'!$J$4:$K$7,2,FALSE)*M1117))</f>
        <v>-17.132614799999999</v>
      </c>
      <c r="X1117" s="178">
        <f>IF(U1117=0,0,-U1117-((1-VLOOKUP(R1117,'In-NonTI'!$J$4:$K$7,2,FALSE))*M1117))</f>
        <v>15.848448133333333</v>
      </c>
      <c r="Y1117" s="6" t="str">
        <f>VLOOKUP(R1117,'In-NonTI'!$B$4:$F$7,5,FALSE)</f>
        <v>VIC1-NSW1</v>
      </c>
      <c r="Z1117" s="6" t="str">
        <f>IF(SUMIFS(U:U,Q:Q,Q1117,Y:Y,Y1117)&lt;=0,VLOOKUP(R1117,'In-NonTI'!$B$4:$H$7,6,FALSE),VLOOKUP(R1117,'In-NonTI'!$B$4:$H$7,7,FALSE))</f>
        <v>VIC-NSW</v>
      </c>
    </row>
    <row r="1118" spans="7:26">
      <c r="G1118" s="1">
        <v>46261.96875</v>
      </c>
      <c r="H1118">
        <v>279</v>
      </c>
      <c r="I1118" t="s">
        <v>54</v>
      </c>
      <c r="J1118">
        <v>17.86</v>
      </c>
      <c r="K1118">
        <v>730.47</v>
      </c>
      <c r="L1118">
        <v>92.08</v>
      </c>
      <c r="M1118" s="183">
        <f t="shared" si="34"/>
        <v>7.6733333333333329</v>
      </c>
      <c r="O1118">
        <v>11658</v>
      </c>
      <c r="P1118" s="5">
        <v>46261</v>
      </c>
      <c r="Q1118">
        <v>279</v>
      </c>
      <c r="R1118" t="s">
        <v>54</v>
      </c>
      <c r="S1118">
        <v>0.4390097</v>
      </c>
      <c r="T1118">
        <v>21.3763781</v>
      </c>
      <c r="U1118" s="183">
        <f t="shared" si="35"/>
        <v>-20.9373684</v>
      </c>
      <c r="V1118" s="6" t="str">
        <f>VLOOKUP(R1118,'In-NonTI'!B:C,2,FALSE)</f>
        <v>VIC1</v>
      </c>
      <c r="W1118" s="177">
        <f>IF(U1118=0,0,U1118-(VLOOKUP(R1118,'In-NonTI'!$J$4:$K$7,2,FALSE)*M1118))</f>
        <v>-24.543835066666666</v>
      </c>
      <c r="X1118" s="178">
        <f>IF(U1118=0,0,-U1118-((1-VLOOKUP(R1118,'In-NonTI'!$J$4:$K$7,2,FALSE))*M1118))</f>
        <v>16.870501733333334</v>
      </c>
      <c r="Y1118" s="6" t="str">
        <f>VLOOKUP(R1118,'In-NonTI'!$B$4:$F$7,5,FALSE)</f>
        <v>V-SA</v>
      </c>
      <c r="Z1118" s="6" t="str">
        <f>IF(SUMIFS(U:U,Q:Q,Q1118,Y:Y,Y1118)&lt;=0,VLOOKUP(R1118,'In-NonTI'!$B$4:$H$7,6,FALSE),VLOOKUP(R1118,'In-NonTI'!$B$4:$H$7,7,FALSE))</f>
        <v>VIC-SA</v>
      </c>
    </row>
    <row r="1119" spans="7:26">
      <c r="G1119" s="1">
        <v>46261.96875</v>
      </c>
      <c r="H1119">
        <v>279</v>
      </c>
      <c r="I1119" t="s">
        <v>50</v>
      </c>
      <c r="J1119">
        <v>0</v>
      </c>
      <c r="K1119">
        <v>80</v>
      </c>
      <c r="L1119">
        <v>7.61</v>
      </c>
      <c r="M1119" s="183">
        <f t="shared" si="34"/>
        <v>0.63416666666666666</v>
      </c>
      <c r="O1119">
        <v>11658</v>
      </c>
      <c r="P1119" s="5">
        <v>46261</v>
      </c>
      <c r="Q1119">
        <v>279</v>
      </c>
      <c r="R1119" t="s">
        <v>50</v>
      </c>
      <c r="S1119">
        <v>0</v>
      </c>
      <c r="T1119">
        <v>3.0855592000000001</v>
      </c>
      <c r="U1119" s="183">
        <f t="shared" si="35"/>
        <v>-3.0855592000000001</v>
      </c>
      <c r="V1119" s="6" t="str">
        <f>VLOOKUP(R1119,'In-NonTI'!B:C,2,FALSE)</f>
        <v>VIC1</v>
      </c>
      <c r="W1119" s="177">
        <f>IF(U1119=0,0,U1119-(VLOOKUP(R1119,'In-NonTI'!$J$4:$K$7,2,FALSE)*M1119))</f>
        <v>-3.6499675333333332</v>
      </c>
      <c r="X1119" s="178">
        <f>IF(U1119=0,0,-U1119-((1-VLOOKUP(R1119,'In-NonTI'!$J$4:$K$7,2,FALSE))*M1119))</f>
        <v>3.0158008666666669</v>
      </c>
      <c r="Y1119" s="6" t="str">
        <f>VLOOKUP(R1119,'In-NonTI'!$B$4:$F$7,5,FALSE)</f>
        <v>V-SA</v>
      </c>
      <c r="Z1119" s="6" t="str">
        <f>IF(SUMIFS(U:U,Q:Q,Q1119,Y:Y,Y1119)&lt;=0,VLOOKUP(R1119,'In-NonTI'!$B$4:$H$7,6,FALSE),VLOOKUP(R1119,'In-NonTI'!$B$4:$H$7,7,FALSE))</f>
        <v>VIC-SA</v>
      </c>
    </row>
    <row r="1120" spans="7:26">
      <c r="G1120" s="1">
        <v>46261.972222222219</v>
      </c>
      <c r="H1120">
        <v>280</v>
      </c>
      <c r="I1120" t="s">
        <v>57</v>
      </c>
      <c r="J1120">
        <v>-80.31</v>
      </c>
      <c r="K1120">
        <v>132.65</v>
      </c>
      <c r="L1120">
        <v>24.28</v>
      </c>
      <c r="M1120" s="183">
        <f t="shared" si="34"/>
        <v>2.0233333333333334</v>
      </c>
      <c r="O1120">
        <v>11658</v>
      </c>
      <c r="P1120" s="5">
        <v>46261</v>
      </c>
      <c r="Q1120">
        <v>280</v>
      </c>
      <c r="R1120" t="s">
        <v>57</v>
      </c>
      <c r="S1120">
        <v>6.7201751999999999</v>
      </c>
      <c r="T1120">
        <v>0</v>
      </c>
      <c r="U1120" s="183">
        <f t="shared" si="35"/>
        <v>6.7201751999999999</v>
      </c>
      <c r="V1120" s="6" t="str">
        <f>VLOOKUP(R1120,'In-NonTI'!B:C,2,FALSE)</f>
        <v>NSW1</v>
      </c>
      <c r="W1120" s="177">
        <f>IF(U1120=0,0,U1120-(VLOOKUP(R1120,'In-NonTI'!$J$4:$K$7,2,FALSE)*M1120))</f>
        <v>5.8096752</v>
      </c>
      <c r="X1120" s="178">
        <f>IF(U1120=0,0,-U1120-((1-VLOOKUP(R1120,'In-NonTI'!$J$4:$K$7,2,FALSE))*M1120))</f>
        <v>-7.8330085333333335</v>
      </c>
      <c r="Y1120" s="6" t="str">
        <f>VLOOKUP(R1120,'In-NonTI'!$B$4:$F$7,5,FALSE)</f>
        <v>NSW1-SA1</v>
      </c>
      <c r="Z1120" s="6" t="str">
        <f>IF(SUMIFS(U:U,Q:Q,Q1120,Y:Y,Y1120)&lt;=0,VLOOKUP(R1120,'In-NonTI'!$B$4:$H$7,6,FALSE),VLOOKUP(R1120,'In-NonTI'!$B$4:$H$7,7,FALSE))</f>
        <v>SA-NSW</v>
      </c>
    </row>
    <row r="1121" spans="7:26">
      <c r="G1121" s="1">
        <v>46261.972222222219</v>
      </c>
      <c r="H1121">
        <v>280</v>
      </c>
      <c r="I1121" t="s">
        <v>60</v>
      </c>
      <c r="J1121">
        <v>-244.42</v>
      </c>
      <c r="K1121">
        <v>-271.39</v>
      </c>
      <c r="L1121">
        <v>15.75</v>
      </c>
      <c r="M1121" s="183">
        <f t="shared" si="34"/>
        <v>1.3125</v>
      </c>
      <c r="O1121">
        <v>11658</v>
      </c>
      <c r="P1121" s="5">
        <v>46261</v>
      </c>
      <c r="Q1121">
        <v>280</v>
      </c>
      <c r="R1121" t="s">
        <v>60</v>
      </c>
      <c r="S1121">
        <v>9.6309199999999998E-2</v>
      </c>
      <c r="T1121">
        <v>21.045089699999998</v>
      </c>
      <c r="U1121" s="183">
        <f t="shared" si="35"/>
        <v>-20.948780499999998</v>
      </c>
      <c r="V1121" s="6" t="str">
        <f>VLOOKUP(R1121,'In-NonTI'!B:C,2,FALSE)</f>
        <v>VIC1</v>
      </c>
      <c r="W1121" s="177">
        <f>IF(U1121=0,0,U1121-(VLOOKUP(R1121,'In-NonTI'!$J$4:$K$7,2,FALSE)*M1121))</f>
        <v>-21.736280499999999</v>
      </c>
      <c r="X1121" s="178">
        <f>IF(U1121=0,0,-U1121-((1-VLOOKUP(R1121,'In-NonTI'!$J$4:$K$7,2,FALSE))*M1121))</f>
        <v>20.423780499999999</v>
      </c>
      <c r="Y1121" s="6" t="str">
        <f>VLOOKUP(R1121,'In-NonTI'!$B$4:$F$7,5,FALSE)</f>
        <v>VIC1-NSW1</v>
      </c>
      <c r="Z1121" s="6" t="str">
        <f>IF(SUMIFS(U:U,Q:Q,Q1121,Y:Y,Y1121)&lt;=0,VLOOKUP(R1121,'In-NonTI'!$B$4:$H$7,6,FALSE),VLOOKUP(R1121,'In-NonTI'!$B$4:$H$7,7,FALSE))</f>
        <v>VIC-NSW</v>
      </c>
    </row>
    <row r="1122" spans="7:26">
      <c r="G1122" s="1">
        <v>46261.972222222219</v>
      </c>
      <c r="H1122">
        <v>280</v>
      </c>
      <c r="I1122" t="s">
        <v>54</v>
      </c>
      <c r="J1122">
        <v>40.18</v>
      </c>
      <c r="K1122">
        <v>727.98</v>
      </c>
      <c r="L1122">
        <v>91.14</v>
      </c>
      <c r="M1122" s="183">
        <f t="shared" si="34"/>
        <v>7.5949999999999998</v>
      </c>
      <c r="O1122">
        <v>11658</v>
      </c>
      <c r="P1122" s="5">
        <v>46261</v>
      </c>
      <c r="Q1122">
        <v>280</v>
      </c>
      <c r="R1122" t="s">
        <v>54</v>
      </c>
      <c r="S1122">
        <v>0.58047400000000005</v>
      </c>
      <c r="T1122">
        <v>19.100192199999999</v>
      </c>
      <c r="U1122" s="183">
        <f t="shared" si="35"/>
        <v>-18.5197182</v>
      </c>
      <c r="V1122" s="6" t="str">
        <f>VLOOKUP(R1122,'In-NonTI'!B:C,2,FALSE)</f>
        <v>VIC1</v>
      </c>
      <c r="W1122" s="177">
        <f>IF(U1122=0,0,U1122-(VLOOKUP(R1122,'In-NonTI'!$J$4:$K$7,2,FALSE)*M1122))</f>
        <v>-22.089368199999999</v>
      </c>
      <c r="X1122" s="178">
        <f>IF(U1122=0,0,-U1122-((1-VLOOKUP(R1122,'In-NonTI'!$J$4:$K$7,2,FALSE))*M1122))</f>
        <v>14.4943682</v>
      </c>
      <c r="Y1122" s="6" t="str">
        <f>VLOOKUP(R1122,'In-NonTI'!$B$4:$F$7,5,FALSE)</f>
        <v>V-SA</v>
      </c>
      <c r="Z1122" s="6" t="str">
        <f>IF(SUMIFS(U:U,Q:Q,Q1122,Y:Y,Y1122)&lt;=0,VLOOKUP(R1122,'In-NonTI'!$B$4:$H$7,6,FALSE),VLOOKUP(R1122,'In-NonTI'!$B$4:$H$7,7,FALSE))</f>
        <v>VIC-SA</v>
      </c>
    </row>
    <row r="1123" spans="7:26">
      <c r="G1123" s="1">
        <v>46261.972222222219</v>
      </c>
      <c r="H1123">
        <v>280</v>
      </c>
      <c r="I1123" t="s">
        <v>50</v>
      </c>
      <c r="J1123">
        <v>0</v>
      </c>
      <c r="K1123">
        <v>50.28</v>
      </c>
      <c r="L1123">
        <v>2.56</v>
      </c>
      <c r="M1123" s="183">
        <f t="shared" si="34"/>
        <v>0.21333333333333335</v>
      </c>
      <c r="O1123">
        <v>11658</v>
      </c>
      <c r="P1123" s="5">
        <v>46261</v>
      </c>
      <c r="Q1123">
        <v>280</v>
      </c>
      <c r="R1123" t="s">
        <v>50</v>
      </c>
      <c r="S1123">
        <v>0</v>
      </c>
      <c r="T1123">
        <v>2.0192701</v>
      </c>
      <c r="U1123" s="183">
        <f t="shared" si="35"/>
        <v>-2.0192701</v>
      </c>
      <c r="V1123" s="6" t="str">
        <f>VLOOKUP(R1123,'In-NonTI'!B:C,2,FALSE)</f>
        <v>VIC1</v>
      </c>
      <c r="W1123" s="177">
        <f>IF(U1123=0,0,U1123-(VLOOKUP(R1123,'In-NonTI'!$J$4:$K$7,2,FALSE)*M1123))</f>
        <v>-2.2091367666666666</v>
      </c>
      <c r="X1123" s="178">
        <f>IF(U1123=0,0,-U1123-((1-VLOOKUP(R1123,'In-NonTI'!$J$4:$K$7,2,FALSE))*M1123))</f>
        <v>1.9958034333333332</v>
      </c>
      <c r="Y1123" s="6" t="str">
        <f>VLOOKUP(R1123,'In-NonTI'!$B$4:$F$7,5,FALSE)</f>
        <v>V-SA</v>
      </c>
      <c r="Z1123" s="6" t="str">
        <f>IF(SUMIFS(U:U,Q:Q,Q1123,Y:Y,Y1123)&lt;=0,VLOOKUP(R1123,'In-NonTI'!$B$4:$H$7,6,FALSE),VLOOKUP(R1123,'In-NonTI'!$B$4:$H$7,7,FALSE))</f>
        <v>VIC-SA</v>
      </c>
    </row>
    <row r="1124" spans="7:26">
      <c r="G1124" s="1">
        <v>46261.975694444445</v>
      </c>
      <c r="H1124">
        <v>281</v>
      </c>
      <c r="I1124" t="s">
        <v>57</v>
      </c>
      <c r="J1124">
        <v>-72.27</v>
      </c>
      <c r="K1124">
        <v>135.91999999999999</v>
      </c>
      <c r="L1124">
        <v>24.92</v>
      </c>
      <c r="M1124" s="183">
        <f t="shared" si="34"/>
        <v>2.0766666666666667</v>
      </c>
      <c r="O1124">
        <v>11658</v>
      </c>
      <c r="P1124" s="5">
        <v>46261</v>
      </c>
      <c r="Q1124">
        <v>281</v>
      </c>
      <c r="R1124" t="s">
        <v>57</v>
      </c>
      <c r="S1124">
        <v>6.7879867999999997</v>
      </c>
      <c r="T1124">
        <v>0</v>
      </c>
      <c r="U1124" s="183">
        <f t="shared" si="35"/>
        <v>6.7879867999999997</v>
      </c>
      <c r="V1124" s="6" t="str">
        <f>VLOOKUP(R1124,'In-NonTI'!B:C,2,FALSE)</f>
        <v>NSW1</v>
      </c>
      <c r="W1124" s="177">
        <f>IF(U1124=0,0,U1124-(VLOOKUP(R1124,'In-NonTI'!$J$4:$K$7,2,FALSE)*M1124))</f>
        <v>5.8534867999999998</v>
      </c>
      <c r="X1124" s="178">
        <f>IF(U1124=0,0,-U1124-((1-VLOOKUP(R1124,'In-NonTI'!$J$4:$K$7,2,FALSE))*M1124))</f>
        <v>-7.9301534666666669</v>
      </c>
      <c r="Y1124" s="6" t="str">
        <f>VLOOKUP(R1124,'In-NonTI'!$B$4:$F$7,5,FALSE)</f>
        <v>NSW1-SA1</v>
      </c>
      <c r="Z1124" s="6" t="str">
        <f>IF(SUMIFS(U:U,Q:Q,Q1124,Y:Y,Y1124)&lt;=0,VLOOKUP(R1124,'In-NonTI'!$B$4:$H$7,6,FALSE),VLOOKUP(R1124,'In-NonTI'!$B$4:$H$7,7,FALSE))</f>
        <v>SA-NSW</v>
      </c>
    </row>
    <row r="1125" spans="7:26">
      <c r="G1125" s="1">
        <v>46261.975694444445</v>
      </c>
      <c r="H1125">
        <v>281</v>
      </c>
      <c r="I1125" t="s">
        <v>60</v>
      </c>
      <c r="J1125">
        <v>-276.24</v>
      </c>
      <c r="K1125">
        <v>-286.02999999999997</v>
      </c>
      <c r="L1125">
        <v>16.91</v>
      </c>
      <c r="M1125" s="183">
        <f t="shared" si="34"/>
        <v>1.4091666666666667</v>
      </c>
      <c r="O1125">
        <v>11658</v>
      </c>
      <c r="P1125" s="5">
        <v>46261</v>
      </c>
      <c r="Q1125">
        <v>281</v>
      </c>
      <c r="R1125" t="s">
        <v>60</v>
      </c>
      <c r="S1125">
        <v>7.6851000000000003E-3</v>
      </c>
      <c r="T1125">
        <v>18.507431499999999</v>
      </c>
      <c r="U1125" s="183">
        <f t="shared" si="35"/>
        <v>-18.499746399999999</v>
      </c>
      <c r="V1125" s="6" t="str">
        <f>VLOOKUP(R1125,'In-NonTI'!B:C,2,FALSE)</f>
        <v>VIC1</v>
      </c>
      <c r="W1125" s="177">
        <f>IF(U1125=0,0,U1125-(VLOOKUP(R1125,'In-NonTI'!$J$4:$K$7,2,FALSE)*M1125))</f>
        <v>-19.345246400000001</v>
      </c>
      <c r="X1125" s="178">
        <f>IF(U1125=0,0,-U1125-((1-VLOOKUP(R1125,'In-NonTI'!$J$4:$K$7,2,FALSE))*M1125))</f>
        <v>17.936079733333333</v>
      </c>
      <c r="Y1125" s="6" t="str">
        <f>VLOOKUP(R1125,'In-NonTI'!$B$4:$F$7,5,FALSE)</f>
        <v>VIC1-NSW1</v>
      </c>
      <c r="Z1125" s="6" t="str">
        <f>IF(SUMIFS(U:U,Q:Q,Q1125,Y:Y,Y1125)&lt;=0,VLOOKUP(R1125,'In-NonTI'!$B$4:$H$7,6,FALSE),VLOOKUP(R1125,'In-NonTI'!$B$4:$H$7,7,FALSE))</f>
        <v>VIC-NSW</v>
      </c>
    </row>
    <row r="1126" spans="7:26">
      <c r="G1126" s="1">
        <v>46261.975694444445</v>
      </c>
      <c r="H1126">
        <v>281</v>
      </c>
      <c r="I1126" t="s">
        <v>54</v>
      </c>
      <c r="J1126">
        <v>58.04</v>
      </c>
      <c r="K1126">
        <v>739.01</v>
      </c>
      <c r="L1126">
        <v>93.65</v>
      </c>
      <c r="M1126" s="183">
        <f t="shared" si="34"/>
        <v>7.8041666666666671</v>
      </c>
      <c r="O1126">
        <v>11658</v>
      </c>
      <c r="P1126" s="5">
        <v>46261</v>
      </c>
      <c r="Q1126">
        <v>281</v>
      </c>
      <c r="R1126" t="s">
        <v>54</v>
      </c>
      <c r="S1126">
        <v>1.440231</v>
      </c>
      <c r="T1126">
        <v>15.7483208</v>
      </c>
      <c r="U1126" s="183">
        <f t="shared" si="35"/>
        <v>-14.308089799999999</v>
      </c>
      <c r="V1126" s="6" t="str">
        <f>VLOOKUP(R1126,'In-NonTI'!B:C,2,FALSE)</f>
        <v>VIC1</v>
      </c>
      <c r="W1126" s="177">
        <f>IF(U1126=0,0,U1126-(VLOOKUP(R1126,'In-NonTI'!$J$4:$K$7,2,FALSE)*M1126))</f>
        <v>-17.976048133333332</v>
      </c>
      <c r="X1126" s="178">
        <f>IF(U1126=0,0,-U1126-((1-VLOOKUP(R1126,'In-NonTI'!$J$4:$K$7,2,FALSE))*M1126))</f>
        <v>10.171881466666665</v>
      </c>
      <c r="Y1126" s="6" t="str">
        <f>VLOOKUP(R1126,'In-NonTI'!$B$4:$F$7,5,FALSE)</f>
        <v>V-SA</v>
      </c>
      <c r="Z1126" s="6" t="str">
        <f>IF(SUMIFS(U:U,Q:Q,Q1126,Y:Y,Y1126)&lt;=0,VLOOKUP(R1126,'In-NonTI'!$B$4:$H$7,6,FALSE),VLOOKUP(R1126,'In-NonTI'!$B$4:$H$7,7,FALSE))</f>
        <v>VIC-SA</v>
      </c>
    </row>
    <row r="1127" spans="7:26">
      <c r="G1127" s="1">
        <v>46261.975694444445</v>
      </c>
      <c r="H1127">
        <v>281</v>
      </c>
      <c r="I1127" t="s">
        <v>50</v>
      </c>
      <c r="J1127">
        <v>0</v>
      </c>
      <c r="K1127">
        <v>52.06</v>
      </c>
      <c r="L1127">
        <v>2.78</v>
      </c>
      <c r="M1127" s="183">
        <f t="shared" si="34"/>
        <v>0.23166666666666666</v>
      </c>
      <c r="O1127">
        <v>11658</v>
      </c>
      <c r="P1127" s="5">
        <v>46261</v>
      </c>
      <c r="Q1127">
        <v>281</v>
      </c>
      <c r="R1127" t="s">
        <v>50</v>
      </c>
      <c r="S1127">
        <v>0</v>
      </c>
      <c r="T1127">
        <v>1.6867581</v>
      </c>
      <c r="U1127" s="183">
        <f t="shared" si="35"/>
        <v>-1.6867581</v>
      </c>
      <c r="V1127" s="6" t="str">
        <f>VLOOKUP(R1127,'In-NonTI'!B:C,2,FALSE)</f>
        <v>VIC1</v>
      </c>
      <c r="W1127" s="177">
        <f>IF(U1127=0,0,U1127-(VLOOKUP(R1127,'In-NonTI'!$J$4:$K$7,2,FALSE)*M1127))</f>
        <v>-1.8929414333333334</v>
      </c>
      <c r="X1127" s="178">
        <f>IF(U1127=0,0,-U1127-((1-VLOOKUP(R1127,'In-NonTI'!$J$4:$K$7,2,FALSE))*M1127))</f>
        <v>1.6612747666666667</v>
      </c>
      <c r="Y1127" s="6" t="str">
        <f>VLOOKUP(R1127,'In-NonTI'!$B$4:$F$7,5,FALSE)</f>
        <v>V-SA</v>
      </c>
      <c r="Z1127" s="6" t="str">
        <f>IF(SUMIFS(U:U,Q:Q,Q1127,Y:Y,Y1127)&lt;=0,VLOOKUP(R1127,'In-NonTI'!$B$4:$H$7,6,FALSE),VLOOKUP(R1127,'In-NonTI'!$B$4:$H$7,7,FALSE))</f>
        <v>VIC-SA</v>
      </c>
    </row>
    <row r="1128" spans="7:26">
      <c r="G1128" s="1">
        <v>46261.979166666664</v>
      </c>
      <c r="H1128">
        <v>282</v>
      </c>
      <c r="I1128" t="s">
        <v>57</v>
      </c>
      <c r="J1128">
        <v>-68.040000000000006</v>
      </c>
      <c r="K1128">
        <v>131.18</v>
      </c>
      <c r="L1128">
        <v>23.89</v>
      </c>
      <c r="M1128" s="183">
        <f t="shared" si="34"/>
        <v>1.9908333333333335</v>
      </c>
      <c r="O1128">
        <v>11658</v>
      </c>
      <c r="P1128" s="5">
        <v>46261</v>
      </c>
      <c r="Q1128">
        <v>282</v>
      </c>
      <c r="R1128" t="s">
        <v>57</v>
      </c>
      <c r="S1128">
        <v>6.0450907999999997</v>
      </c>
      <c r="T1128">
        <v>0</v>
      </c>
      <c r="U1128" s="183">
        <f t="shared" si="35"/>
        <v>6.0450907999999997</v>
      </c>
      <c r="V1128" s="6" t="str">
        <f>VLOOKUP(R1128,'In-NonTI'!B:C,2,FALSE)</f>
        <v>NSW1</v>
      </c>
      <c r="W1128" s="177">
        <f>IF(U1128=0,0,U1128-(VLOOKUP(R1128,'In-NonTI'!$J$4:$K$7,2,FALSE)*M1128))</f>
        <v>5.1492157999999995</v>
      </c>
      <c r="X1128" s="178">
        <f>IF(U1128=0,0,-U1128-((1-VLOOKUP(R1128,'In-NonTI'!$J$4:$K$7,2,FALSE))*M1128))</f>
        <v>-7.1400491333333331</v>
      </c>
      <c r="Y1128" s="6" t="str">
        <f>VLOOKUP(R1128,'In-NonTI'!$B$4:$F$7,5,FALSE)</f>
        <v>NSW1-SA1</v>
      </c>
      <c r="Z1128" s="6" t="str">
        <f>IF(SUMIFS(U:U,Q:Q,Q1128,Y:Y,Y1128)&lt;=0,VLOOKUP(R1128,'In-NonTI'!$B$4:$H$7,6,FALSE),VLOOKUP(R1128,'In-NonTI'!$B$4:$H$7,7,FALSE))</f>
        <v>SA-NSW</v>
      </c>
    </row>
    <row r="1129" spans="7:26">
      <c r="G1129" s="1">
        <v>46261.979166666664</v>
      </c>
      <c r="H1129">
        <v>282</v>
      </c>
      <c r="I1129" t="s">
        <v>60</v>
      </c>
      <c r="J1129">
        <v>-292.66000000000003</v>
      </c>
      <c r="K1129">
        <v>-292.39999999999998</v>
      </c>
      <c r="L1129">
        <v>17.399999999999999</v>
      </c>
      <c r="M1129" s="183">
        <f t="shared" si="34"/>
        <v>1.45</v>
      </c>
      <c r="O1129">
        <v>11658</v>
      </c>
      <c r="P1129" s="5">
        <v>46261</v>
      </c>
      <c r="Q1129">
        <v>282</v>
      </c>
      <c r="R1129" t="s">
        <v>60</v>
      </c>
      <c r="S1129">
        <v>7.6858999999999999E-3</v>
      </c>
      <c r="T1129">
        <v>16.385890799999999</v>
      </c>
      <c r="U1129" s="183">
        <f t="shared" si="35"/>
        <v>-16.3782049</v>
      </c>
      <c r="V1129" s="6" t="str">
        <f>VLOOKUP(R1129,'In-NonTI'!B:C,2,FALSE)</f>
        <v>VIC1</v>
      </c>
      <c r="W1129" s="177">
        <f>IF(U1129=0,0,U1129-(VLOOKUP(R1129,'In-NonTI'!$J$4:$K$7,2,FALSE)*M1129))</f>
        <v>-17.248204900000001</v>
      </c>
      <c r="X1129" s="178">
        <f>IF(U1129=0,0,-U1129-((1-VLOOKUP(R1129,'In-NonTI'!$J$4:$K$7,2,FALSE))*M1129))</f>
        <v>15.7982049</v>
      </c>
      <c r="Y1129" s="6" t="str">
        <f>VLOOKUP(R1129,'In-NonTI'!$B$4:$F$7,5,FALSE)</f>
        <v>VIC1-NSW1</v>
      </c>
      <c r="Z1129" s="6" t="str">
        <f>IF(SUMIFS(U:U,Q:Q,Q1129,Y:Y,Y1129)&lt;=0,VLOOKUP(R1129,'In-NonTI'!$B$4:$H$7,6,FALSE),VLOOKUP(R1129,'In-NonTI'!$B$4:$H$7,7,FALSE))</f>
        <v>VIC-NSW</v>
      </c>
    </row>
    <row r="1130" spans="7:26">
      <c r="G1130" s="1">
        <v>46261.979166666664</v>
      </c>
      <c r="H1130">
        <v>282</v>
      </c>
      <c r="I1130" t="s">
        <v>54</v>
      </c>
      <c r="J1130">
        <v>78.14</v>
      </c>
      <c r="K1130">
        <v>719.28</v>
      </c>
      <c r="L1130">
        <v>89.45</v>
      </c>
      <c r="M1130" s="183">
        <f t="shared" si="34"/>
        <v>7.4541666666666666</v>
      </c>
      <c r="O1130">
        <v>11658</v>
      </c>
      <c r="P1130" s="5">
        <v>46261</v>
      </c>
      <c r="Q1130">
        <v>282</v>
      </c>
      <c r="R1130" t="s">
        <v>54</v>
      </c>
      <c r="S1130">
        <v>1.7437731000000001</v>
      </c>
      <c r="T1130">
        <v>14.7880327</v>
      </c>
      <c r="U1130" s="183">
        <f t="shared" si="35"/>
        <v>-13.0442596</v>
      </c>
      <c r="V1130" s="6" t="str">
        <f>VLOOKUP(R1130,'In-NonTI'!B:C,2,FALSE)</f>
        <v>VIC1</v>
      </c>
      <c r="W1130" s="177">
        <f>IF(U1130=0,0,U1130-(VLOOKUP(R1130,'In-NonTI'!$J$4:$K$7,2,FALSE)*M1130))</f>
        <v>-16.547717933333335</v>
      </c>
      <c r="X1130" s="178">
        <f>IF(U1130=0,0,-U1130-((1-VLOOKUP(R1130,'In-NonTI'!$J$4:$K$7,2,FALSE))*M1130))</f>
        <v>9.0935512666666671</v>
      </c>
      <c r="Y1130" s="6" t="str">
        <f>VLOOKUP(R1130,'In-NonTI'!$B$4:$F$7,5,FALSE)</f>
        <v>V-SA</v>
      </c>
      <c r="Z1130" s="6" t="str">
        <f>IF(SUMIFS(U:U,Q:Q,Q1130,Y:Y,Y1130)&lt;=0,VLOOKUP(R1130,'In-NonTI'!$B$4:$H$7,6,FALSE),VLOOKUP(R1130,'In-NonTI'!$B$4:$H$7,7,FALSE))</f>
        <v>VIC-SA</v>
      </c>
    </row>
    <row r="1131" spans="7:26">
      <c r="G1131" s="1">
        <v>46261.979166666664</v>
      </c>
      <c r="H1131">
        <v>282</v>
      </c>
      <c r="I1131" t="s">
        <v>50</v>
      </c>
      <c r="J1131">
        <v>0</v>
      </c>
      <c r="K1131">
        <v>80</v>
      </c>
      <c r="L1131">
        <v>7.61</v>
      </c>
      <c r="M1131" s="183">
        <f t="shared" si="34"/>
        <v>0.63416666666666666</v>
      </c>
      <c r="O1131">
        <v>11658</v>
      </c>
      <c r="P1131" s="5">
        <v>46261</v>
      </c>
      <c r="Q1131">
        <v>282</v>
      </c>
      <c r="R1131" t="s">
        <v>50</v>
      </c>
      <c r="S1131">
        <v>0</v>
      </c>
      <c r="T1131">
        <v>1.6863741000000001</v>
      </c>
      <c r="U1131" s="183">
        <f t="shared" si="35"/>
        <v>-1.6863741000000001</v>
      </c>
      <c r="V1131" s="6" t="str">
        <f>VLOOKUP(R1131,'In-NonTI'!B:C,2,FALSE)</f>
        <v>VIC1</v>
      </c>
      <c r="W1131" s="177">
        <f>IF(U1131=0,0,U1131-(VLOOKUP(R1131,'In-NonTI'!$J$4:$K$7,2,FALSE)*M1131))</f>
        <v>-2.2507824333333333</v>
      </c>
      <c r="X1131" s="178">
        <f>IF(U1131=0,0,-U1131-((1-VLOOKUP(R1131,'In-NonTI'!$J$4:$K$7,2,FALSE))*M1131))</f>
        <v>1.6166157666666667</v>
      </c>
      <c r="Y1131" s="6" t="str">
        <f>VLOOKUP(R1131,'In-NonTI'!$B$4:$F$7,5,FALSE)</f>
        <v>V-SA</v>
      </c>
      <c r="Z1131" s="6" t="str">
        <f>IF(SUMIFS(U:U,Q:Q,Q1131,Y:Y,Y1131)&lt;=0,VLOOKUP(R1131,'In-NonTI'!$B$4:$H$7,6,FALSE),VLOOKUP(R1131,'In-NonTI'!$B$4:$H$7,7,FALSE))</f>
        <v>VIC-SA</v>
      </c>
    </row>
    <row r="1132" spans="7:26">
      <c r="G1132" s="1">
        <v>46261.982638888891</v>
      </c>
      <c r="H1132">
        <v>283</v>
      </c>
      <c r="I1132" t="s">
        <v>57</v>
      </c>
      <c r="J1132">
        <v>-79.010000000000005</v>
      </c>
      <c r="K1132">
        <v>130.83000000000001</v>
      </c>
      <c r="L1132">
        <v>23.49</v>
      </c>
      <c r="M1132" s="183">
        <f t="shared" si="34"/>
        <v>1.9574999999999998</v>
      </c>
      <c r="O1132">
        <v>11658</v>
      </c>
      <c r="P1132" s="5">
        <v>46261</v>
      </c>
      <c r="Q1132">
        <v>283</v>
      </c>
      <c r="R1132" t="s">
        <v>57</v>
      </c>
      <c r="S1132">
        <v>6.0928838000000001</v>
      </c>
      <c r="T1132">
        <v>0</v>
      </c>
      <c r="U1132" s="183">
        <f t="shared" si="35"/>
        <v>6.0928838000000001</v>
      </c>
      <c r="V1132" s="6" t="str">
        <f>VLOOKUP(R1132,'In-NonTI'!B:C,2,FALSE)</f>
        <v>NSW1</v>
      </c>
      <c r="W1132" s="177">
        <f>IF(U1132=0,0,U1132-(VLOOKUP(R1132,'In-NonTI'!$J$4:$K$7,2,FALSE)*M1132))</f>
        <v>5.2120088000000004</v>
      </c>
      <c r="X1132" s="178">
        <f>IF(U1132=0,0,-U1132-((1-VLOOKUP(R1132,'In-NonTI'!$J$4:$K$7,2,FALSE))*M1132))</f>
        <v>-7.1695088</v>
      </c>
      <c r="Y1132" s="6" t="str">
        <f>VLOOKUP(R1132,'In-NonTI'!$B$4:$F$7,5,FALSE)</f>
        <v>NSW1-SA1</v>
      </c>
      <c r="Z1132" s="6" t="str">
        <f>IF(SUMIFS(U:U,Q:Q,Q1132,Y:Y,Y1132)&lt;=0,VLOOKUP(R1132,'In-NonTI'!$B$4:$H$7,6,FALSE),VLOOKUP(R1132,'In-NonTI'!$B$4:$H$7,7,FALSE))</f>
        <v>SA-NSW</v>
      </c>
    </row>
    <row r="1133" spans="7:26">
      <c r="G1133" s="1">
        <v>46261.982638888891</v>
      </c>
      <c r="H1133">
        <v>283</v>
      </c>
      <c r="I1133" t="s">
        <v>60</v>
      </c>
      <c r="J1133">
        <v>-179.61</v>
      </c>
      <c r="K1133">
        <v>-289.92</v>
      </c>
      <c r="L1133">
        <v>16.93</v>
      </c>
      <c r="M1133" s="183">
        <f t="shared" si="34"/>
        <v>1.4108333333333334</v>
      </c>
      <c r="O1133">
        <v>11658</v>
      </c>
      <c r="P1133" s="5">
        <v>46261</v>
      </c>
      <c r="Q1133">
        <v>283</v>
      </c>
      <c r="R1133" t="s">
        <v>60</v>
      </c>
      <c r="S1133">
        <v>7.6959000000000003E-3</v>
      </c>
      <c r="T1133">
        <v>18.3110891</v>
      </c>
      <c r="U1133" s="183">
        <f t="shared" si="35"/>
        <v>-18.303393199999999</v>
      </c>
      <c r="V1133" s="6" t="str">
        <f>VLOOKUP(R1133,'In-NonTI'!B:C,2,FALSE)</f>
        <v>VIC1</v>
      </c>
      <c r="W1133" s="177">
        <f>IF(U1133=0,0,U1133-(VLOOKUP(R1133,'In-NonTI'!$J$4:$K$7,2,FALSE)*M1133))</f>
        <v>-19.149893199999998</v>
      </c>
      <c r="X1133" s="178">
        <f>IF(U1133=0,0,-U1133-((1-VLOOKUP(R1133,'In-NonTI'!$J$4:$K$7,2,FALSE))*M1133))</f>
        <v>17.739059866666665</v>
      </c>
      <c r="Y1133" s="6" t="str">
        <f>VLOOKUP(R1133,'In-NonTI'!$B$4:$F$7,5,FALSE)</f>
        <v>VIC1-NSW1</v>
      </c>
      <c r="Z1133" s="6" t="str">
        <f>IF(SUMIFS(U:U,Q:Q,Q1133,Y:Y,Y1133)&lt;=0,VLOOKUP(R1133,'In-NonTI'!$B$4:$H$7,6,FALSE),VLOOKUP(R1133,'In-NonTI'!$B$4:$H$7,7,FALSE))</f>
        <v>VIC-NSW</v>
      </c>
    </row>
    <row r="1134" spans="7:26">
      <c r="G1134" s="1">
        <v>46261.982638888891</v>
      </c>
      <c r="H1134">
        <v>283</v>
      </c>
      <c r="I1134" t="s">
        <v>54</v>
      </c>
      <c r="J1134">
        <v>49.11</v>
      </c>
      <c r="K1134">
        <v>717.87</v>
      </c>
      <c r="L1134">
        <v>89.95</v>
      </c>
      <c r="M1134" s="183">
        <f t="shared" si="34"/>
        <v>7.4958333333333336</v>
      </c>
      <c r="O1134">
        <v>11658</v>
      </c>
      <c r="P1134" s="5">
        <v>46261</v>
      </c>
      <c r="Q1134">
        <v>283</v>
      </c>
      <c r="R1134" t="s">
        <v>54</v>
      </c>
      <c r="S1134">
        <v>0.95277559999999994</v>
      </c>
      <c r="T1134">
        <v>18.158785200000001</v>
      </c>
      <c r="U1134" s="183">
        <f t="shared" si="35"/>
        <v>-17.206009600000002</v>
      </c>
      <c r="V1134" s="6" t="str">
        <f>VLOOKUP(R1134,'In-NonTI'!B:C,2,FALSE)</f>
        <v>VIC1</v>
      </c>
      <c r="W1134" s="177">
        <f>IF(U1134=0,0,U1134-(VLOOKUP(R1134,'In-NonTI'!$J$4:$K$7,2,FALSE)*M1134))</f>
        <v>-20.729051266666669</v>
      </c>
      <c r="X1134" s="178">
        <f>IF(U1134=0,0,-U1134-((1-VLOOKUP(R1134,'In-NonTI'!$J$4:$K$7,2,FALSE))*M1134))</f>
        <v>13.233217933333334</v>
      </c>
      <c r="Y1134" s="6" t="str">
        <f>VLOOKUP(R1134,'In-NonTI'!$B$4:$F$7,5,FALSE)</f>
        <v>V-SA</v>
      </c>
      <c r="Z1134" s="6" t="str">
        <f>IF(SUMIFS(U:U,Q:Q,Q1134,Y:Y,Y1134)&lt;=0,VLOOKUP(R1134,'In-NonTI'!$B$4:$H$7,6,FALSE),VLOOKUP(R1134,'In-NonTI'!$B$4:$H$7,7,FALSE))</f>
        <v>VIC-SA</v>
      </c>
    </row>
    <row r="1135" spans="7:26">
      <c r="G1135" s="1">
        <v>46261.982638888891</v>
      </c>
      <c r="H1135">
        <v>283</v>
      </c>
      <c r="I1135" t="s">
        <v>50</v>
      </c>
      <c r="J1135">
        <v>0</v>
      </c>
      <c r="K1135">
        <v>80</v>
      </c>
      <c r="L1135">
        <v>7.61</v>
      </c>
      <c r="M1135" s="183">
        <f t="shared" si="34"/>
        <v>0.63416666666666666</v>
      </c>
      <c r="O1135">
        <v>11658</v>
      </c>
      <c r="P1135" s="5">
        <v>46261</v>
      </c>
      <c r="Q1135">
        <v>283</v>
      </c>
      <c r="R1135" t="s">
        <v>50</v>
      </c>
      <c r="S1135">
        <v>0</v>
      </c>
      <c r="T1135">
        <v>1.6935716000000001</v>
      </c>
      <c r="U1135" s="183">
        <f t="shared" si="35"/>
        <v>-1.6935716000000001</v>
      </c>
      <c r="V1135" s="6" t="str">
        <f>VLOOKUP(R1135,'In-NonTI'!B:C,2,FALSE)</f>
        <v>VIC1</v>
      </c>
      <c r="W1135" s="177">
        <f>IF(U1135=0,0,U1135-(VLOOKUP(R1135,'In-NonTI'!$J$4:$K$7,2,FALSE)*M1135))</f>
        <v>-2.2579799333333335</v>
      </c>
      <c r="X1135" s="178">
        <f>IF(U1135=0,0,-U1135-((1-VLOOKUP(R1135,'In-NonTI'!$J$4:$K$7,2,FALSE))*M1135))</f>
        <v>1.6238132666666667</v>
      </c>
      <c r="Y1135" s="6" t="str">
        <f>VLOOKUP(R1135,'In-NonTI'!$B$4:$F$7,5,FALSE)</f>
        <v>V-SA</v>
      </c>
      <c r="Z1135" s="6" t="str">
        <f>IF(SUMIFS(U:U,Q:Q,Q1135,Y:Y,Y1135)&lt;=0,VLOOKUP(R1135,'In-NonTI'!$B$4:$H$7,6,FALSE),VLOOKUP(R1135,'In-NonTI'!$B$4:$H$7,7,FALSE))</f>
        <v>VIC-SA</v>
      </c>
    </row>
    <row r="1136" spans="7:26">
      <c r="G1136" s="1">
        <v>46261.986111111109</v>
      </c>
      <c r="H1136">
        <v>284</v>
      </c>
      <c r="I1136" t="s">
        <v>57</v>
      </c>
      <c r="J1136">
        <v>-67.63</v>
      </c>
      <c r="K1136">
        <v>129.78</v>
      </c>
      <c r="L1136">
        <v>23.04</v>
      </c>
      <c r="M1136" s="183">
        <f t="shared" si="34"/>
        <v>1.92</v>
      </c>
      <c r="O1136">
        <v>11658</v>
      </c>
      <c r="P1136" s="5">
        <v>46261</v>
      </c>
      <c r="Q1136">
        <v>284</v>
      </c>
      <c r="R1136" t="s">
        <v>57</v>
      </c>
      <c r="S1136">
        <v>6.2909525999999998</v>
      </c>
      <c r="T1136">
        <v>0</v>
      </c>
      <c r="U1136" s="183">
        <f t="shared" si="35"/>
        <v>6.2909525999999998</v>
      </c>
      <c r="V1136" s="6" t="str">
        <f>VLOOKUP(R1136,'In-NonTI'!B:C,2,FALSE)</f>
        <v>NSW1</v>
      </c>
      <c r="W1136" s="177">
        <f>IF(U1136=0,0,U1136-(VLOOKUP(R1136,'In-NonTI'!$J$4:$K$7,2,FALSE)*M1136))</f>
        <v>5.4269525999999999</v>
      </c>
      <c r="X1136" s="178">
        <f>IF(U1136=0,0,-U1136-((1-VLOOKUP(R1136,'In-NonTI'!$J$4:$K$7,2,FALSE))*M1136))</f>
        <v>-7.3469525999999998</v>
      </c>
      <c r="Y1136" s="6" t="str">
        <f>VLOOKUP(R1136,'In-NonTI'!$B$4:$F$7,5,FALSE)</f>
        <v>NSW1-SA1</v>
      </c>
      <c r="Z1136" s="6" t="str">
        <f>IF(SUMIFS(U:U,Q:Q,Q1136,Y:Y,Y1136)&lt;=0,VLOOKUP(R1136,'In-NonTI'!$B$4:$H$7,6,FALSE),VLOOKUP(R1136,'In-NonTI'!$B$4:$H$7,7,FALSE))</f>
        <v>SA-NSW</v>
      </c>
    </row>
    <row r="1137" spans="7:26">
      <c r="G1137" s="1">
        <v>46261.986111111109</v>
      </c>
      <c r="H1137">
        <v>284</v>
      </c>
      <c r="I1137" t="s">
        <v>60</v>
      </c>
      <c r="J1137">
        <v>-323.05</v>
      </c>
      <c r="K1137">
        <v>-315.33</v>
      </c>
      <c r="L1137">
        <v>18.84</v>
      </c>
      <c r="M1137" s="183">
        <f t="shared" si="34"/>
        <v>1.57</v>
      </c>
      <c r="O1137">
        <v>11658</v>
      </c>
      <c r="P1137" s="5">
        <v>46261</v>
      </c>
      <c r="Q1137">
        <v>284</v>
      </c>
      <c r="R1137" t="s">
        <v>60</v>
      </c>
      <c r="S1137">
        <v>7.7023999999999999E-3</v>
      </c>
      <c r="T1137">
        <v>21.1325021</v>
      </c>
      <c r="U1137" s="183">
        <f t="shared" si="35"/>
        <v>-21.124799700000001</v>
      </c>
      <c r="V1137" s="6" t="str">
        <f>VLOOKUP(R1137,'In-NonTI'!B:C,2,FALSE)</f>
        <v>VIC1</v>
      </c>
      <c r="W1137" s="177">
        <f>IF(U1137=0,0,U1137-(VLOOKUP(R1137,'In-NonTI'!$J$4:$K$7,2,FALSE)*M1137))</f>
        <v>-22.066799700000001</v>
      </c>
      <c r="X1137" s="178">
        <f>IF(U1137=0,0,-U1137-((1-VLOOKUP(R1137,'In-NonTI'!$J$4:$K$7,2,FALSE))*M1137))</f>
        <v>20.4967997</v>
      </c>
      <c r="Y1137" s="6" t="str">
        <f>VLOOKUP(R1137,'In-NonTI'!$B$4:$F$7,5,FALSE)</f>
        <v>VIC1-NSW1</v>
      </c>
      <c r="Z1137" s="6" t="str">
        <f>IF(SUMIFS(U:U,Q:Q,Q1137,Y:Y,Y1137)&lt;=0,VLOOKUP(R1137,'In-NonTI'!$B$4:$H$7,6,FALSE),VLOOKUP(R1137,'In-NonTI'!$B$4:$H$7,7,FALSE))</f>
        <v>VIC-NSW</v>
      </c>
    </row>
    <row r="1138" spans="7:26">
      <c r="G1138" s="1">
        <v>46261.986111111109</v>
      </c>
      <c r="H1138">
        <v>284</v>
      </c>
      <c r="I1138" t="s">
        <v>54</v>
      </c>
      <c r="J1138">
        <v>79.25</v>
      </c>
      <c r="K1138">
        <v>711.52</v>
      </c>
      <c r="L1138">
        <v>89.15</v>
      </c>
      <c r="M1138" s="183">
        <f t="shared" si="34"/>
        <v>7.4291666666666671</v>
      </c>
      <c r="O1138">
        <v>11658</v>
      </c>
      <c r="P1138" s="5">
        <v>46261</v>
      </c>
      <c r="Q1138">
        <v>284</v>
      </c>
      <c r="R1138" t="s">
        <v>54</v>
      </c>
      <c r="S1138">
        <v>1.1659299999999999</v>
      </c>
      <c r="T1138">
        <v>19.1808975</v>
      </c>
      <c r="U1138" s="183">
        <f t="shared" si="35"/>
        <v>-18.014967500000001</v>
      </c>
      <c r="V1138" s="6" t="str">
        <f>VLOOKUP(R1138,'In-NonTI'!B:C,2,FALSE)</f>
        <v>VIC1</v>
      </c>
      <c r="W1138" s="177">
        <f>IF(U1138=0,0,U1138-(VLOOKUP(R1138,'In-NonTI'!$J$4:$K$7,2,FALSE)*M1138))</f>
        <v>-21.506675833333333</v>
      </c>
      <c r="X1138" s="178">
        <f>IF(U1138=0,0,-U1138-((1-VLOOKUP(R1138,'In-NonTI'!$J$4:$K$7,2,FALSE))*M1138))</f>
        <v>14.077509166666667</v>
      </c>
      <c r="Y1138" s="6" t="str">
        <f>VLOOKUP(R1138,'In-NonTI'!$B$4:$F$7,5,FALSE)</f>
        <v>V-SA</v>
      </c>
      <c r="Z1138" s="6" t="str">
        <f>IF(SUMIFS(U:U,Q:Q,Q1138,Y:Y,Y1138)&lt;=0,VLOOKUP(R1138,'In-NonTI'!$B$4:$H$7,6,FALSE),VLOOKUP(R1138,'In-NonTI'!$B$4:$H$7,7,FALSE))</f>
        <v>VIC-SA</v>
      </c>
    </row>
    <row r="1139" spans="7:26">
      <c r="G1139" s="1">
        <v>46261.986111111109</v>
      </c>
      <c r="H1139">
        <v>284</v>
      </c>
      <c r="I1139" t="s">
        <v>50</v>
      </c>
      <c r="J1139">
        <v>0</v>
      </c>
      <c r="K1139">
        <v>80</v>
      </c>
      <c r="L1139">
        <v>7.61</v>
      </c>
      <c r="M1139" s="183">
        <f t="shared" si="34"/>
        <v>0.63416666666666666</v>
      </c>
      <c r="O1139">
        <v>11658</v>
      </c>
      <c r="P1139" s="5">
        <v>46261</v>
      </c>
      <c r="Q1139">
        <v>284</v>
      </c>
      <c r="R1139" t="s">
        <v>50</v>
      </c>
      <c r="S1139">
        <v>0</v>
      </c>
      <c r="T1139">
        <v>2.3165871999999998</v>
      </c>
      <c r="U1139" s="183">
        <f t="shared" si="35"/>
        <v>-2.3165871999999998</v>
      </c>
      <c r="V1139" s="6" t="str">
        <f>VLOOKUP(R1139,'In-NonTI'!B:C,2,FALSE)</f>
        <v>VIC1</v>
      </c>
      <c r="W1139" s="177">
        <f>IF(U1139=0,0,U1139-(VLOOKUP(R1139,'In-NonTI'!$J$4:$K$7,2,FALSE)*M1139))</f>
        <v>-2.880995533333333</v>
      </c>
      <c r="X1139" s="178">
        <f>IF(U1139=0,0,-U1139-((1-VLOOKUP(R1139,'In-NonTI'!$J$4:$K$7,2,FALSE))*M1139))</f>
        <v>2.2468288666666667</v>
      </c>
      <c r="Y1139" s="6" t="str">
        <f>VLOOKUP(R1139,'In-NonTI'!$B$4:$F$7,5,FALSE)</f>
        <v>V-SA</v>
      </c>
      <c r="Z1139" s="6" t="str">
        <f>IF(SUMIFS(U:U,Q:Q,Q1139,Y:Y,Y1139)&lt;=0,VLOOKUP(R1139,'In-NonTI'!$B$4:$H$7,6,FALSE),VLOOKUP(R1139,'In-NonTI'!$B$4:$H$7,7,FALSE))</f>
        <v>VIC-SA</v>
      </c>
    </row>
    <row r="1140" spans="7:26">
      <c r="G1140" s="1">
        <v>46261.989583333336</v>
      </c>
      <c r="H1140">
        <v>285</v>
      </c>
      <c r="I1140" t="s">
        <v>57</v>
      </c>
      <c r="J1140">
        <v>-75.290000000000006</v>
      </c>
      <c r="K1140">
        <v>129.72</v>
      </c>
      <c r="L1140">
        <v>23.12</v>
      </c>
      <c r="M1140" s="183">
        <f t="shared" si="34"/>
        <v>1.9266666666666667</v>
      </c>
      <c r="O1140">
        <v>11658</v>
      </c>
      <c r="P1140" s="5">
        <v>46261</v>
      </c>
      <c r="Q1140">
        <v>285</v>
      </c>
      <c r="R1140" t="s">
        <v>57</v>
      </c>
      <c r="S1140">
        <v>6.4883763999999999</v>
      </c>
      <c r="T1140">
        <v>0</v>
      </c>
      <c r="U1140" s="183">
        <f t="shared" si="35"/>
        <v>6.4883763999999999</v>
      </c>
      <c r="V1140" s="6" t="str">
        <f>VLOOKUP(R1140,'In-NonTI'!B:C,2,FALSE)</f>
        <v>NSW1</v>
      </c>
      <c r="W1140" s="177">
        <f>IF(U1140=0,0,U1140-(VLOOKUP(R1140,'In-NonTI'!$J$4:$K$7,2,FALSE)*M1140))</f>
        <v>5.6213763999999999</v>
      </c>
      <c r="X1140" s="178">
        <f>IF(U1140=0,0,-U1140-((1-VLOOKUP(R1140,'In-NonTI'!$J$4:$K$7,2,FALSE))*M1140))</f>
        <v>-7.5480430666666667</v>
      </c>
      <c r="Y1140" s="6" t="str">
        <f>VLOOKUP(R1140,'In-NonTI'!$B$4:$F$7,5,FALSE)</f>
        <v>NSW1-SA1</v>
      </c>
      <c r="Z1140" s="6" t="str">
        <f>IF(SUMIFS(U:U,Q:Q,Q1140,Y:Y,Y1140)&lt;=0,VLOOKUP(R1140,'In-NonTI'!$B$4:$H$7,6,FALSE),VLOOKUP(R1140,'In-NonTI'!$B$4:$H$7,7,FALSE))</f>
        <v>SA-NSW</v>
      </c>
    </row>
    <row r="1141" spans="7:26">
      <c r="G1141" s="1">
        <v>46261.989583333336</v>
      </c>
      <c r="H1141">
        <v>285</v>
      </c>
      <c r="I1141" t="s">
        <v>60</v>
      </c>
      <c r="J1141">
        <v>-262.82</v>
      </c>
      <c r="K1141">
        <v>-300.70999999999998</v>
      </c>
      <c r="L1141">
        <v>17.71</v>
      </c>
      <c r="M1141" s="183">
        <f t="shared" si="34"/>
        <v>1.4758333333333333</v>
      </c>
      <c r="O1141">
        <v>11658</v>
      </c>
      <c r="P1141" s="5">
        <v>46261</v>
      </c>
      <c r="Q1141">
        <v>285</v>
      </c>
      <c r="R1141" t="s">
        <v>60</v>
      </c>
      <c r="S1141">
        <v>7.5412999999999999E-3</v>
      </c>
      <c r="T1141">
        <v>23.0726336</v>
      </c>
      <c r="U1141" s="183">
        <f t="shared" si="35"/>
        <v>-23.0650923</v>
      </c>
      <c r="V1141" s="6" t="str">
        <f>VLOOKUP(R1141,'In-NonTI'!B:C,2,FALSE)</f>
        <v>VIC1</v>
      </c>
      <c r="W1141" s="177">
        <f>IF(U1141=0,0,U1141-(VLOOKUP(R1141,'In-NonTI'!$J$4:$K$7,2,FALSE)*M1141))</f>
        <v>-23.9505923</v>
      </c>
      <c r="X1141" s="178">
        <f>IF(U1141=0,0,-U1141-((1-VLOOKUP(R1141,'In-NonTI'!$J$4:$K$7,2,FALSE))*M1141))</f>
        <v>22.474758966666666</v>
      </c>
      <c r="Y1141" s="6" t="str">
        <f>VLOOKUP(R1141,'In-NonTI'!$B$4:$F$7,5,FALSE)</f>
        <v>VIC1-NSW1</v>
      </c>
      <c r="Z1141" s="6" t="str">
        <f>IF(SUMIFS(U:U,Q:Q,Q1141,Y:Y,Y1141)&lt;=0,VLOOKUP(R1141,'In-NonTI'!$B$4:$H$7,6,FALSE),VLOOKUP(R1141,'In-NonTI'!$B$4:$H$7,7,FALSE))</f>
        <v>VIC-NSW</v>
      </c>
    </row>
    <row r="1142" spans="7:26">
      <c r="G1142" s="1">
        <v>46261.989583333336</v>
      </c>
      <c r="H1142">
        <v>285</v>
      </c>
      <c r="I1142" t="s">
        <v>54</v>
      </c>
      <c r="J1142">
        <v>61.39</v>
      </c>
      <c r="K1142">
        <v>712.59</v>
      </c>
      <c r="L1142">
        <v>89.17</v>
      </c>
      <c r="M1142" s="183">
        <f t="shared" si="34"/>
        <v>7.4308333333333332</v>
      </c>
      <c r="O1142">
        <v>11658</v>
      </c>
      <c r="P1142" s="5">
        <v>46261</v>
      </c>
      <c r="Q1142">
        <v>285</v>
      </c>
      <c r="R1142" t="s">
        <v>54</v>
      </c>
      <c r="S1142">
        <v>1.057806</v>
      </c>
      <c r="T1142">
        <v>18.768288600000002</v>
      </c>
      <c r="U1142" s="183">
        <f t="shared" si="35"/>
        <v>-17.710482600000002</v>
      </c>
      <c r="V1142" s="6" t="str">
        <f>VLOOKUP(R1142,'In-NonTI'!B:C,2,FALSE)</f>
        <v>VIC1</v>
      </c>
      <c r="W1142" s="177">
        <f>IF(U1142=0,0,U1142-(VLOOKUP(R1142,'In-NonTI'!$J$4:$K$7,2,FALSE)*M1142))</f>
        <v>-21.202974266666669</v>
      </c>
      <c r="X1142" s="178">
        <f>IF(U1142=0,0,-U1142-((1-VLOOKUP(R1142,'In-NonTI'!$J$4:$K$7,2,FALSE))*M1142))</f>
        <v>13.772140933333336</v>
      </c>
      <c r="Y1142" s="6" t="str">
        <f>VLOOKUP(R1142,'In-NonTI'!$B$4:$F$7,5,FALSE)</f>
        <v>V-SA</v>
      </c>
      <c r="Z1142" s="6" t="str">
        <f>IF(SUMIFS(U:U,Q:Q,Q1142,Y:Y,Y1142)&lt;=0,VLOOKUP(R1142,'In-NonTI'!$B$4:$H$7,6,FALSE),VLOOKUP(R1142,'In-NonTI'!$B$4:$H$7,7,FALSE))</f>
        <v>VIC-SA</v>
      </c>
    </row>
    <row r="1143" spans="7:26">
      <c r="G1143" s="1">
        <v>46261.989583333336</v>
      </c>
      <c r="H1143">
        <v>285</v>
      </c>
      <c r="I1143" t="s">
        <v>50</v>
      </c>
      <c r="J1143">
        <v>0</v>
      </c>
      <c r="K1143">
        <v>80</v>
      </c>
      <c r="L1143">
        <v>7.61</v>
      </c>
      <c r="M1143" s="183">
        <f t="shared" si="34"/>
        <v>0.63416666666666666</v>
      </c>
      <c r="O1143">
        <v>11658</v>
      </c>
      <c r="P1143" s="5">
        <v>46261</v>
      </c>
      <c r="Q1143">
        <v>285</v>
      </c>
      <c r="R1143" t="s">
        <v>50</v>
      </c>
      <c r="S1143">
        <v>0</v>
      </c>
      <c r="T1143">
        <v>2.4350770000000002</v>
      </c>
      <c r="U1143" s="183">
        <f t="shared" si="35"/>
        <v>-2.4350770000000002</v>
      </c>
      <c r="V1143" s="6" t="str">
        <f>VLOOKUP(R1143,'In-NonTI'!B:C,2,FALSE)</f>
        <v>VIC1</v>
      </c>
      <c r="W1143" s="177">
        <f>IF(U1143=0,0,U1143-(VLOOKUP(R1143,'In-NonTI'!$J$4:$K$7,2,FALSE)*M1143))</f>
        <v>-2.9994853333333333</v>
      </c>
      <c r="X1143" s="178">
        <f>IF(U1143=0,0,-U1143-((1-VLOOKUP(R1143,'In-NonTI'!$J$4:$K$7,2,FALSE))*M1143))</f>
        <v>2.365318666666667</v>
      </c>
      <c r="Y1143" s="6" t="str">
        <f>VLOOKUP(R1143,'In-NonTI'!$B$4:$F$7,5,FALSE)</f>
        <v>V-SA</v>
      </c>
      <c r="Z1143" s="6" t="str">
        <f>IF(SUMIFS(U:U,Q:Q,Q1143,Y:Y,Y1143)&lt;=0,VLOOKUP(R1143,'In-NonTI'!$B$4:$H$7,6,FALSE),VLOOKUP(R1143,'In-NonTI'!$B$4:$H$7,7,FALSE))</f>
        <v>VIC-SA</v>
      </c>
    </row>
    <row r="1144" spans="7:26">
      <c r="G1144" s="1">
        <v>46261.993055555555</v>
      </c>
      <c r="H1144">
        <v>286</v>
      </c>
      <c r="I1144" t="s">
        <v>57</v>
      </c>
      <c r="J1144">
        <v>-77.430000000000007</v>
      </c>
      <c r="K1144">
        <v>129.08000000000001</v>
      </c>
      <c r="L1144">
        <v>22.85</v>
      </c>
      <c r="M1144" s="183">
        <f t="shared" si="34"/>
        <v>1.9041666666666668</v>
      </c>
      <c r="O1144">
        <v>11658</v>
      </c>
      <c r="P1144" s="5">
        <v>46261</v>
      </c>
      <c r="Q1144">
        <v>286</v>
      </c>
      <c r="R1144" t="s">
        <v>57</v>
      </c>
      <c r="S1144">
        <v>6.4543404000000004</v>
      </c>
      <c r="T1144">
        <v>0</v>
      </c>
      <c r="U1144" s="183">
        <f t="shared" si="35"/>
        <v>6.4543404000000004</v>
      </c>
      <c r="V1144" s="6" t="str">
        <f>VLOOKUP(R1144,'In-NonTI'!B:C,2,FALSE)</f>
        <v>NSW1</v>
      </c>
      <c r="W1144" s="177">
        <f>IF(U1144=0,0,U1144-(VLOOKUP(R1144,'In-NonTI'!$J$4:$K$7,2,FALSE)*M1144))</f>
        <v>5.5974654000000008</v>
      </c>
      <c r="X1144" s="178">
        <f>IF(U1144=0,0,-U1144-((1-VLOOKUP(R1144,'In-NonTI'!$J$4:$K$7,2,FALSE))*M1144))</f>
        <v>-7.5016320666666676</v>
      </c>
      <c r="Y1144" s="6" t="str">
        <f>VLOOKUP(R1144,'In-NonTI'!$B$4:$F$7,5,FALSE)</f>
        <v>NSW1-SA1</v>
      </c>
      <c r="Z1144" s="6" t="str">
        <f>IF(SUMIFS(U:U,Q:Q,Q1144,Y:Y,Y1144)&lt;=0,VLOOKUP(R1144,'In-NonTI'!$B$4:$H$7,6,FALSE),VLOOKUP(R1144,'In-NonTI'!$B$4:$H$7,7,FALSE))</f>
        <v>SA-NSW</v>
      </c>
    </row>
    <row r="1145" spans="7:26">
      <c r="G1145" s="1">
        <v>46261.993055555555</v>
      </c>
      <c r="H1145">
        <v>286</v>
      </c>
      <c r="I1145" t="s">
        <v>60</v>
      </c>
      <c r="J1145">
        <v>-267.77999999999997</v>
      </c>
      <c r="K1145">
        <v>-282.18</v>
      </c>
      <c r="L1145">
        <v>16.07</v>
      </c>
      <c r="M1145" s="183">
        <f t="shared" si="34"/>
        <v>1.3391666666666666</v>
      </c>
      <c r="O1145">
        <v>11658</v>
      </c>
      <c r="P1145" s="5">
        <v>46261</v>
      </c>
      <c r="Q1145">
        <v>286</v>
      </c>
      <c r="R1145" t="s">
        <v>60</v>
      </c>
      <c r="S1145">
        <v>0.91922119999999996</v>
      </c>
      <c r="T1145">
        <v>23.869850499999998</v>
      </c>
      <c r="U1145" s="183">
        <f t="shared" si="35"/>
        <v>-22.950629299999999</v>
      </c>
      <c r="V1145" s="6" t="str">
        <f>VLOOKUP(R1145,'In-NonTI'!B:C,2,FALSE)</f>
        <v>VIC1</v>
      </c>
      <c r="W1145" s="177">
        <f>IF(U1145=0,0,U1145-(VLOOKUP(R1145,'In-NonTI'!$J$4:$K$7,2,FALSE)*M1145))</f>
        <v>-23.754129299999999</v>
      </c>
      <c r="X1145" s="178">
        <f>IF(U1145=0,0,-U1145-((1-VLOOKUP(R1145,'In-NonTI'!$J$4:$K$7,2,FALSE))*M1145))</f>
        <v>22.414962633333332</v>
      </c>
      <c r="Y1145" s="6" t="str">
        <f>VLOOKUP(R1145,'In-NonTI'!$B$4:$F$7,5,FALSE)</f>
        <v>VIC1-NSW1</v>
      </c>
      <c r="Z1145" s="6" t="str">
        <f>IF(SUMIFS(U:U,Q:Q,Q1145,Y:Y,Y1145)&lt;=0,VLOOKUP(R1145,'In-NonTI'!$B$4:$H$7,6,FALSE),VLOOKUP(R1145,'In-NonTI'!$B$4:$H$7,7,FALSE))</f>
        <v>VIC-NSW</v>
      </c>
    </row>
    <row r="1146" spans="7:26">
      <c r="G1146" s="1">
        <v>46261.993055555555</v>
      </c>
      <c r="H1146">
        <v>286</v>
      </c>
      <c r="I1146" t="s">
        <v>54</v>
      </c>
      <c r="J1146">
        <v>55.81</v>
      </c>
      <c r="K1146">
        <v>711.82</v>
      </c>
      <c r="L1146">
        <v>89.34</v>
      </c>
      <c r="M1146" s="183">
        <f t="shared" si="34"/>
        <v>7.4450000000000003</v>
      </c>
      <c r="O1146">
        <v>11658</v>
      </c>
      <c r="P1146" s="5">
        <v>46261</v>
      </c>
      <c r="Q1146">
        <v>286</v>
      </c>
      <c r="R1146" t="s">
        <v>54</v>
      </c>
      <c r="S1146">
        <v>0.35791420000000002</v>
      </c>
      <c r="T1146">
        <v>18.269480300000001</v>
      </c>
      <c r="U1146" s="183">
        <f t="shared" si="35"/>
        <v>-17.911566100000002</v>
      </c>
      <c r="V1146" s="6" t="str">
        <f>VLOOKUP(R1146,'In-NonTI'!B:C,2,FALSE)</f>
        <v>VIC1</v>
      </c>
      <c r="W1146" s="177">
        <f>IF(U1146=0,0,U1146-(VLOOKUP(R1146,'In-NonTI'!$J$4:$K$7,2,FALSE)*M1146))</f>
        <v>-21.410716100000002</v>
      </c>
      <c r="X1146" s="178">
        <f>IF(U1146=0,0,-U1146-((1-VLOOKUP(R1146,'In-NonTI'!$J$4:$K$7,2,FALSE))*M1146))</f>
        <v>13.965716100000002</v>
      </c>
      <c r="Y1146" s="6" t="str">
        <f>VLOOKUP(R1146,'In-NonTI'!$B$4:$F$7,5,FALSE)</f>
        <v>V-SA</v>
      </c>
      <c r="Z1146" s="6" t="str">
        <f>IF(SUMIFS(U:U,Q:Q,Q1146,Y:Y,Y1146)&lt;=0,VLOOKUP(R1146,'In-NonTI'!$B$4:$H$7,6,FALSE),VLOOKUP(R1146,'In-NonTI'!$B$4:$H$7,7,FALSE))</f>
        <v>VIC-SA</v>
      </c>
    </row>
    <row r="1147" spans="7:26">
      <c r="G1147" s="1">
        <v>46261.993055555555</v>
      </c>
      <c r="H1147">
        <v>286</v>
      </c>
      <c r="I1147" t="s">
        <v>50</v>
      </c>
      <c r="J1147">
        <v>0</v>
      </c>
      <c r="K1147">
        <v>80</v>
      </c>
      <c r="L1147">
        <v>7.61</v>
      </c>
      <c r="M1147" s="183">
        <f t="shared" si="34"/>
        <v>0.63416666666666666</v>
      </c>
      <c r="O1147">
        <v>11658</v>
      </c>
      <c r="P1147" s="5">
        <v>46261</v>
      </c>
      <c r="Q1147">
        <v>286</v>
      </c>
      <c r="R1147" t="s">
        <v>50</v>
      </c>
      <c r="S1147">
        <v>1.0625646</v>
      </c>
      <c r="T1147">
        <v>0.62791280000000005</v>
      </c>
      <c r="U1147" s="183">
        <f t="shared" si="35"/>
        <v>0.43465179999999992</v>
      </c>
      <c r="V1147" s="6" t="str">
        <f>VLOOKUP(R1147,'In-NonTI'!B:C,2,FALSE)</f>
        <v>VIC1</v>
      </c>
      <c r="W1147" s="177">
        <f>IF(U1147=0,0,U1147-(VLOOKUP(R1147,'In-NonTI'!$J$4:$K$7,2,FALSE)*M1147))</f>
        <v>-0.12975653333333337</v>
      </c>
      <c r="X1147" s="178">
        <f>IF(U1147=0,0,-U1147-((1-VLOOKUP(R1147,'In-NonTI'!$J$4:$K$7,2,FALSE))*M1147))</f>
        <v>-0.50441013333333329</v>
      </c>
      <c r="Y1147" s="6" t="str">
        <f>VLOOKUP(R1147,'In-NonTI'!$B$4:$F$7,5,FALSE)</f>
        <v>V-SA</v>
      </c>
      <c r="Z1147" s="6" t="str">
        <f>IF(SUMIFS(U:U,Q:Q,Q1147,Y:Y,Y1147)&lt;=0,VLOOKUP(R1147,'In-NonTI'!$B$4:$H$7,6,FALSE),VLOOKUP(R1147,'In-NonTI'!$B$4:$H$7,7,FALSE))</f>
        <v>VIC-SA</v>
      </c>
    </row>
    <row r="1148" spans="7:26">
      <c r="G1148" s="1">
        <v>46261.996527777781</v>
      </c>
      <c r="H1148">
        <v>287</v>
      </c>
      <c r="I1148" t="s">
        <v>57</v>
      </c>
      <c r="J1148">
        <v>-76.97</v>
      </c>
      <c r="K1148">
        <v>130.35</v>
      </c>
      <c r="L1148">
        <v>22.96</v>
      </c>
      <c r="M1148" s="183">
        <f t="shared" si="34"/>
        <v>1.9133333333333333</v>
      </c>
      <c r="O1148">
        <v>11658</v>
      </c>
      <c r="P1148" s="5">
        <v>46261</v>
      </c>
      <c r="Q1148">
        <v>287</v>
      </c>
      <c r="R1148" t="s">
        <v>57</v>
      </c>
      <c r="S1148">
        <v>5.3969288000000004</v>
      </c>
      <c r="T1148">
        <v>0</v>
      </c>
      <c r="U1148" s="183">
        <f t="shared" si="35"/>
        <v>5.3969288000000004</v>
      </c>
      <c r="V1148" s="6" t="str">
        <f>VLOOKUP(R1148,'In-NonTI'!B:C,2,FALSE)</f>
        <v>NSW1</v>
      </c>
      <c r="W1148" s="177">
        <f>IF(U1148=0,0,U1148-(VLOOKUP(R1148,'In-NonTI'!$J$4:$K$7,2,FALSE)*M1148))</f>
        <v>4.5359288000000006</v>
      </c>
      <c r="X1148" s="178">
        <f>IF(U1148=0,0,-U1148-((1-VLOOKUP(R1148,'In-NonTI'!$J$4:$K$7,2,FALSE))*M1148))</f>
        <v>-6.4492621333333338</v>
      </c>
      <c r="Y1148" s="6" t="str">
        <f>VLOOKUP(R1148,'In-NonTI'!$B$4:$F$7,5,FALSE)</f>
        <v>NSW1-SA1</v>
      </c>
      <c r="Z1148" s="6" t="str">
        <f>IF(SUMIFS(U:U,Q:Q,Q1148,Y:Y,Y1148)&lt;=0,VLOOKUP(R1148,'In-NonTI'!$B$4:$H$7,6,FALSE),VLOOKUP(R1148,'In-NonTI'!$B$4:$H$7,7,FALSE))</f>
        <v>SA-NSW</v>
      </c>
    </row>
    <row r="1149" spans="7:26">
      <c r="G1149" s="1">
        <v>46261.996527777781</v>
      </c>
      <c r="H1149">
        <v>287</v>
      </c>
      <c r="I1149" t="s">
        <v>60</v>
      </c>
      <c r="J1149">
        <v>-290.61</v>
      </c>
      <c r="K1149">
        <v>-283.99</v>
      </c>
      <c r="L1149">
        <v>16.100000000000001</v>
      </c>
      <c r="M1149" s="183">
        <f t="shared" si="34"/>
        <v>1.3416666666666668</v>
      </c>
      <c r="O1149">
        <v>11658</v>
      </c>
      <c r="P1149" s="5">
        <v>46261</v>
      </c>
      <c r="Q1149">
        <v>287</v>
      </c>
      <c r="R1149" t="s">
        <v>60</v>
      </c>
      <c r="S1149">
        <v>5.4598500000000003</v>
      </c>
      <c r="T1149">
        <v>25.1574487</v>
      </c>
      <c r="U1149" s="183">
        <f t="shared" si="35"/>
        <v>-19.6975987</v>
      </c>
      <c r="V1149" s="6" t="str">
        <f>VLOOKUP(R1149,'In-NonTI'!B:C,2,FALSE)</f>
        <v>VIC1</v>
      </c>
      <c r="W1149" s="177">
        <f>IF(U1149=0,0,U1149-(VLOOKUP(R1149,'In-NonTI'!$J$4:$K$7,2,FALSE)*M1149))</f>
        <v>-20.5025987</v>
      </c>
      <c r="X1149" s="178">
        <f>IF(U1149=0,0,-U1149-((1-VLOOKUP(R1149,'In-NonTI'!$J$4:$K$7,2,FALSE))*M1149))</f>
        <v>19.160932033333335</v>
      </c>
      <c r="Y1149" s="6" t="str">
        <f>VLOOKUP(R1149,'In-NonTI'!$B$4:$F$7,5,FALSE)</f>
        <v>VIC1-NSW1</v>
      </c>
      <c r="Z1149" s="6" t="str">
        <f>IF(SUMIFS(U:U,Q:Q,Q1149,Y:Y,Y1149)&lt;=0,VLOOKUP(R1149,'In-NonTI'!$B$4:$H$7,6,FALSE),VLOOKUP(R1149,'In-NonTI'!$B$4:$H$7,7,FALSE))</f>
        <v>VIC-NSW</v>
      </c>
    </row>
    <row r="1150" spans="7:26">
      <c r="G1150" s="1">
        <v>46261.996527777781</v>
      </c>
      <c r="H1150">
        <v>287</v>
      </c>
      <c r="I1150" t="s">
        <v>54</v>
      </c>
      <c r="J1150">
        <v>51.35</v>
      </c>
      <c r="K1150">
        <v>716.44</v>
      </c>
      <c r="L1150">
        <v>90.7</v>
      </c>
      <c r="M1150" s="183">
        <f t="shared" si="34"/>
        <v>7.5583333333333336</v>
      </c>
      <c r="O1150">
        <v>11658</v>
      </c>
      <c r="P1150" s="5">
        <v>46261</v>
      </c>
      <c r="Q1150">
        <v>287</v>
      </c>
      <c r="R1150" t="s">
        <v>54</v>
      </c>
      <c r="S1150">
        <v>0</v>
      </c>
      <c r="T1150">
        <v>25.434265400000001</v>
      </c>
      <c r="U1150" s="183">
        <f t="shared" si="35"/>
        <v>-25.434265400000001</v>
      </c>
      <c r="V1150" s="6" t="str">
        <f>VLOOKUP(R1150,'In-NonTI'!B:C,2,FALSE)</f>
        <v>VIC1</v>
      </c>
      <c r="W1150" s="177">
        <f>IF(U1150=0,0,U1150-(VLOOKUP(R1150,'In-NonTI'!$J$4:$K$7,2,FALSE)*M1150))</f>
        <v>-28.986682066666667</v>
      </c>
      <c r="X1150" s="178">
        <f>IF(U1150=0,0,-U1150-((1-VLOOKUP(R1150,'In-NonTI'!$J$4:$K$7,2,FALSE))*M1150))</f>
        <v>21.428348733333333</v>
      </c>
      <c r="Y1150" s="6" t="str">
        <f>VLOOKUP(R1150,'In-NonTI'!$B$4:$F$7,5,FALSE)</f>
        <v>V-SA</v>
      </c>
      <c r="Z1150" s="6" t="str">
        <f>IF(SUMIFS(U:U,Q:Q,Q1150,Y:Y,Y1150)&lt;=0,VLOOKUP(R1150,'In-NonTI'!$B$4:$H$7,6,FALSE),VLOOKUP(R1150,'In-NonTI'!$B$4:$H$7,7,FALSE))</f>
        <v>VIC-SA</v>
      </c>
    </row>
    <row r="1151" spans="7:26">
      <c r="G1151" s="1">
        <v>46261.996527777781</v>
      </c>
      <c r="H1151">
        <v>287</v>
      </c>
      <c r="I1151" t="s">
        <v>50</v>
      </c>
      <c r="J1151">
        <v>0</v>
      </c>
      <c r="K1151">
        <v>80</v>
      </c>
      <c r="L1151">
        <v>7.61</v>
      </c>
      <c r="M1151" s="183">
        <f t="shared" si="34"/>
        <v>0.63416666666666666</v>
      </c>
      <c r="O1151">
        <v>11658</v>
      </c>
      <c r="P1151" s="5">
        <v>46261</v>
      </c>
      <c r="Q1151">
        <v>287</v>
      </c>
      <c r="R1151" t="s">
        <v>50</v>
      </c>
      <c r="S1151">
        <v>6.6582964000000002</v>
      </c>
      <c r="T1151">
        <v>0</v>
      </c>
      <c r="U1151" s="183">
        <f t="shared" si="35"/>
        <v>6.6582964000000002</v>
      </c>
      <c r="V1151" s="6" t="str">
        <f>VLOOKUP(R1151,'In-NonTI'!B:C,2,FALSE)</f>
        <v>VIC1</v>
      </c>
      <c r="W1151" s="177">
        <f>IF(U1151=0,0,U1151-(VLOOKUP(R1151,'In-NonTI'!$J$4:$K$7,2,FALSE)*M1151))</f>
        <v>6.0938880666666666</v>
      </c>
      <c r="X1151" s="178">
        <f>IF(U1151=0,0,-U1151-((1-VLOOKUP(R1151,'In-NonTI'!$J$4:$K$7,2,FALSE))*M1151))</f>
        <v>-6.7280547333333338</v>
      </c>
      <c r="Y1151" s="6" t="str">
        <f>VLOOKUP(R1151,'In-NonTI'!$B$4:$F$7,5,FALSE)</f>
        <v>V-SA</v>
      </c>
      <c r="Z1151" s="6" t="str">
        <f>IF(SUMIFS(U:U,Q:Q,Q1151,Y:Y,Y1151)&lt;=0,VLOOKUP(R1151,'In-NonTI'!$B$4:$H$7,6,FALSE),VLOOKUP(R1151,'In-NonTI'!$B$4:$H$7,7,FALSE))</f>
        <v>VIC-SA</v>
      </c>
    </row>
    <row r="1152" spans="7:26">
      <c r="G1152" s="1">
        <v>46262</v>
      </c>
      <c r="H1152">
        <v>288</v>
      </c>
      <c r="I1152" t="s">
        <v>57</v>
      </c>
      <c r="J1152">
        <v>-49.04</v>
      </c>
      <c r="K1152">
        <v>127.82</v>
      </c>
      <c r="L1152">
        <v>22.35</v>
      </c>
      <c r="M1152" s="183">
        <f t="shared" si="34"/>
        <v>1.8625</v>
      </c>
      <c r="O1152">
        <v>11658</v>
      </c>
      <c r="P1152" s="5">
        <v>46261</v>
      </c>
      <c r="Q1152">
        <v>288</v>
      </c>
      <c r="R1152" t="s">
        <v>57</v>
      </c>
      <c r="S1152">
        <v>5.5557656</v>
      </c>
      <c r="T1152">
        <v>0</v>
      </c>
      <c r="U1152" s="183">
        <f t="shared" si="35"/>
        <v>5.5557656</v>
      </c>
      <c r="V1152" s="6" t="str">
        <f>VLOOKUP(R1152,'In-NonTI'!B:C,2,FALSE)</f>
        <v>NSW1</v>
      </c>
      <c r="W1152" s="177">
        <f>IF(U1152=0,0,U1152-(VLOOKUP(R1152,'In-NonTI'!$J$4:$K$7,2,FALSE)*M1152))</f>
        <v>4.7176406000000002</v>
      </c>
      <c r="X1152" s="178">
        <f>IF(U1152=0,0,-U1152-((1-VLOOKUP(R1152,'In-NonTI'!$J$4:$K$7,2,FALSE))*M1152))</f>
        <v>-6.5801406</v>
      </c>
      <c r="Y1152" s="6" t="str">
        <f>VLOOKUP(R1152,'In-NonTI'!$B$4:$F$7,5,FALSE)</f>
        <v>NSW1-SA1</v>
      </c>
      <c r="Z1152" s="6" t="str">
        <f>IF(SUMIFS(U:U,Q:Q,Q1152,Y:Y,Y1152)&lt;=0,VLOOKUP(R1152,'In-NonTI'!$B$4:$H$7,6,FALSE),VLOOKUP(R1152,'In-NonTI'!$B$4:$H$7,7,FALSE))</f>
        <v>SA-NSW</v>
      </c>
    </row>
    <row r="1153" spans="7:26">
      <c r="G1153" s="1">
        <v>46262</v>
      </c>
      <c r="H1153">
        <v>288</v>
      </c>
      <c r="I1153" t="s">
        <v>60</v>
      </c>
      <c r="J1153">
        <v>-361.4</v>
      </c>
      <c r="K1153">
        <v>-299.16000000000003</v>
      </c>
      <c r="L1153">
        <v>17.260000000000002</v>
      </c>
      <c r="M1153" s="183">
        <f t="shared" si="34"/>
        <v>1.4383333333333335</v>
      </c>
      <c r="O1153">
        <v>11658</v>
      </c>
      <c r="P1153" s="5">
        <v>46261</v>
      </c>
      <c r="Q1153">
        <v>288</v>
      </c>
      <c r="R1153" t="s">
        <v>60</v>
      </c>
      <c r="S1153">
        <v>6.9748273999999997</v>
      </c>
      <c r="T1153">
        <v>24.535254699999999</v>
      </c>
      <c r="U1153" s="183">
        <f t="shared" si="35"/>
        <v>-17.560427300000001</v>
      </c>
      <c r="V1153" s="6" t="str">
        <f>VLOOKUP(R1153,'In-NonTI'!B:C,2,FALSE)</f>
        <v>VIC1</v>
      </c>
      <c r="W1153" s="177">
        <f>IF(U1153=0,0,U1153-(VLOOKUP(R1153,'In-NonTI'!$J$4:$K$7,2,FALSE)*M1153))</f>
        <v>-18.4234273</v>
      </c>
      <c r="X1153" s="178">
        <f>IF(U1153=0,0,-U1153-((1-VLOOKUP(R1153,'In-NonTI'!$J$4:$K$7,2,FALSE))*M1153))</f>
        <v>16.985093966666668</v>
      </c>
      <c r="Y1153" s="6" t="str">
        <f>VLOOKUP(R1153,'In-NonTI'!$B$4:$F$7,5,FALSE)</f>
        <v>VIC1-NSW1</v>
      </c>
      <c r="Z1153" s="6" t="str">
        <f>IF(SUMIFS(U:U,Q:Q,Q1153,Y:Y,Y1153)&lt;=0,VLOOKUP(R1153,'In-NonTI'!$B$4:$H$7,6,FALSE),VLOOKUP(R1153,'In-NonTI'!$B$4:$H$7,7,FALSE))</f>
        <v>VIC-NSW</v>
      </c>
    </row>
    <row r="1154" spans="7:26">
      <c r="G1154" s="1">
        <v>46262</v>
      </c>
      <c r="H1154">
        <v>288</v>
      </c>
      <c r="I1154" t="s">
        <v>54</v>
      </c>
      <c r="J1154">
        <v>118.32</v>
      </c>
      <c r="K1154">
        <v>705.21</v>
      </c>
      <c r="L1154">
        <v>88.51</v>
      </c>
      <c r="M1154" s="183">
        <f t="shared" si="34"/>
        <v>7.3758333333333335</v>
      </c>
      <c r="O1154">
        <v>11658</v>
      </c>
      <c r="P1154" s="5">
        <v>46261</v>
      </c>
      <c r="Q1154">
        <v>288</v>
      </c>
      <c r="R1154" t="s">
        <v>54</v>
      </c>
      <c r="S1154">
        <v>0</v>
      </c>
      <c r="T1154">
        <v>28.633275900000001</v>
      </c>
      <c r="U1154" s="183">
        <f t="shared" si="35"/>
        <v>-28.633275900000001</v>
      </c>
      <c r="V1154" s="6" t="str">
        <f>VLOOKUP(R1154,'In-NonTI'!B:C,2,FALSE)</f>
        <v>VIC1</v>
      </c>
      <c r="W1154" s="177">
        <f>IF(U1154=0,0,U1154-(VLOOKUP(R1154,'In-NonTI'!$J$4:$K$7,2,FALSE)*M1154))</f>
        <v>-32.099917566666669</v>
      </c>
      <c r="X1154" s="178">
        <f>IF(U1154=0,0,-U1154-((1-VLOOKUP(R1154,'In-NonTI'!$J$4:$K$7,2,FALSE))*M1154))</f>
        <v>24.724084233333333</v>
      </c>
      <c r="Y1154" s="6" t="str">
        <f>VLOOKUP(R1154,'In-NonTI'!$B$4:$F$7,5,FALSE)</f>
        <v>V-SA</v>
      </c>
      <c r="Z1154" s="6" t="str">
        <f>IF(SUMIFS(U:U,Q:Q,Q1154,Y:Y,Y1154)&lt;=0,VLOOKUP(R1154,'In-NonTI'!$B$4:$H$7,6,FALSE),VLOOKUP(R1154,'In-NonTI'!$B$4:$H$7,7,FALSE))</f>
        <v>VIC-SA</v>
      </c>
    </row>
    <row r="1155" spans="7:26">
      <c r="G1155" s="1">
        <v>46262</v>
      </c>
      <c r="H1155">
        <v>288</v>
      </c>
      <c r="I1155" t="s">
        <v>50</v>
      </c>
      <c r="J1155">
        <v>0</v>
      </c>
      <c r="K1155">
        <v>80</v>
      </c>
      <c r="L1155">
        <v>7.61</v>
      </c>
      <c r="M1155" s="183">
        <f t="shared" si="34"/>
        <v>0.63416666666666666</v>
      </c>
      <c r="O1155">
        <v>11658</v>
      </c>
      <c r="P1155" s="5">
        <v>46261</v>
      </c>
      <c r="Q1155">
        <v>288</v>
      </c>
      <c r="R1155" t="s">
        <v>50</v>
      </c>
      <c r="S1155">
        <v>8.2062124000000001</v>
      </c>
      <c r="T1155">
        <v>0</v>
      </c>
      <c r="U1155" s="183">
        <f t="shared" si="35"/>
        <v>8.2062124000000001</v>
      </c>
      <c r="V1155" s="6" t="str">
        <f>VLOOKUP(R1155,'In-NonTI'!B:C,2,FALSE)</f>
        <v>VIC1</v>
      </c>
      <c r="W1155" s="177">
        <f>IF(U1155=0,0,U1155-(VLOOKUP(R1155,'In-NonTI'!$J$4:$K$7,2,FALSE)*M1155))</f>
        <v>7.6418040666666665</v>
      </c>
      <c r="X1155" s="178">
        <f>IF(U1155=0,0,-U1155-((1-VLOOKUP(R1155,'In-NonTI'!$J$4:$K$7,2,FALSE))*M1155))</f>
        <v>-8.2759707333333328</v>
      </c>
      <c r="Y1155" s="6" t="str">
        <f>VLOOKUP(R1155,'In-NonTI'!$B$4:$F$7,5,FALSE)</f>
        <v>V-SA</v>
      </c>
      <c r="Z1155" s="6" t="str">
        <f>IF(SUMIFS(U:U,Q:Q,Q1155,Y:Y,Y1155)&lt;=0,VLOOKUP(R1155,'In-NonTI'!$B$4:$H$7,6,FALSE),VLOOKUP(R1155,'In-NonTI'!$B$4:$H$7,7,FALSE))</f>
        <v>VIC-SA</v>
      </c>
    </row>
    <row r="1156" spans="7:26">
      <c r="P1156" s="1"/>
    </row>
    <row r="1157" spans="7:26">
      <c r="P1157" s="1"/>
    </row>
    <row r="1158" spans="7:26">
      <c r="P1158" s="1"/>
    </row>
    <row r="1159" spans="7:26">
      <c r="P1159" s="1"/>
    </row>
    <row r="1160" spans="7:26">
      <c r="P1160" s="1"/>
    </row>
    <row r="1161" spans="7:26">
      <c r="P1161" s="1"/>
    </row>
    <row r="1162" spans="7:26">
      <c r="P1162" s="1"/>
    </row>
    <row r="1163" spans="7:26">
      <c r="P1163" s="1"/>
    </row>
    <row r="1164" spans="7:26">
      <c r="P1164" s="1"/>
    </row>
    <row r="1165" spans="7:26">
      <c r="P1165" s="1"/>
    </row>
    <row r="1166" spans="7:26">
      <c r="P1166" s="1"/>
    </row>
    <row r="1167" spans="7:26">
      <c r="P1167" s="1"/>
    </row>
    <row r="1168" spans="7:26">
      <c r="P1168" s="1"/>
    </row>
    <row r="1169" spans="16:16">
      <c r="P1169" s="1"/>
    </row>
    <row r="1170" spans="16:16">
      <c r="P1170" s="1"/>
    </row>
    <row r="1171" spans="16:16">
      <c r="P1171" s="1"/>
    </row>
    <row r="1172" spans="16:16">
      <c r="P1172" s="1"/>
    </row>
    <row r="1173" spans="16:16">
      <c r="P1173" s="1"/>
    </row>
    <row r="1174" spans="16:16">
      <c r="P1174" s="1"/>
    </row>
    <row r="1175" spans="16:16">
      <c r="P1175" s="1"/>
    </row>
    <row r="1176" spans="16:16">
      <c r="P1176" s="1"/>
    </row>
    <row r="1177" spans="16:16">
      <c r="P1177" s="1"/>
    </row>
    <row r="1178" spans="16:16">
      <c r="P1178" s="1"/>
    </row>
    <row r="1179" spans="16:16">
      <c r="P1179" s="1"/>
    </row>
    <row r="1180" spans="16:16">
      <c r="P1180" s="1"/>
    </row>
    <row r="1181" spans="16:16">
      <c r="P1181" s="1"/>
    </row>
    <row r="1182" spans="16:16">
      <c r="P1182" s="1"/>
    </row>
    <row r="1183" spans="16:16">
      <c r="P1183" s="1"/>
    </row>
    <row r="1184" spans="16:16">
      <c r="P1184" s="1"/>
    </row>
    <row r="1185" spans="16:16">
      <c r="P1185" s="1"/>
    </row>
    <row r="1186" spans="16:16">
      <c r="P1186" s="1"/>
    </row>
    <row r="1187" spans="16:16">
      <c r="P1187" s="1"/>
    </row>
    <row r="1188" spans="16:16">
      <c r="P1188" s="1"/>
    </row>
    <row r="1189" spans="16:16">
      <c r="P1189" s="1"/>
    </row>
    <row r="1190" spans="16:16">
      <c r="P1190" s="1"/>
    </row>
    <row r="1191" spans="16:16">
      <c r="P1191" s="1"/>
    </row>
    <row r="1192" spans="16:16">
      <c r="P1192" s="1"/>
    </row>
    <row r="1193" spans="16:16">
      <c r="P1193" s="1"/>
    </row>
    <row r="1194" spans="16:16">
      <c r="P1194" s="1"/>
    </row>
    <row r="1195" spans="16:16">
      <c r="P1195" s="1"/>
    </row>
    <row r="1196" spans="16:16">
      <c r="P1196" s="1"/>
    </row>
    <row r="1197" spans="16:16">
      <c r="P1197" s="1"/>
    </row>
    <row r="1198" spans="16:16">
      <c r="P1198" s="1"/>
    </row>
    <row r="1199" spans="16:16">
      <c r="P1199" s="1"/>
    </row>
    <row r="1200" spans="16:16">
      <c r="P1200" s="1"/>
    </row>
    <row r="1201" spans="16:16">
      <c r="P1201" s="1"/>
    </row>
    <row r="1202" spans="16:16">
      <c r="P1202" s="1"/>
    </row>
    <row r="1203" spans="16:16">
      <c r="P1203" s="1"/>
    </row>
    <row r="1204" spans="16:16">
      <c r="P1204" s="1"/>
    </row>
    <row r="1205" spans="16:16">
      <c r="P1205" s="1"/>
    </row>
    <row r="1206" spans="16:16">
      <c r="P1206" s="1"/>
    </row>
    <row r="1207" spans="16:16">
      <c r="P1207" s="1"/>
    </row>
    <row r="1208" spans="16:16">
      <c r="P1208" s="1"/>
    </row>
    <row r="1209" spans="16:16">
      <c r="P1209" s="1"/>
    </row>
    <row r="1210" spans="16:16">
      <c r="P1210" s="1"/>
    </row>
    <row r="1211" spans="16:16">
      <c r="P1211" s="1"/>
    </row>
    <row r="1212" spans="16:16">
      <c r="P1212" s="1"/>
    </row>
    <row r="1213" spans="16:16">
      <c r="P1213" s="1"/>
    </row>
    <row r="1214" spans="16:16">
      <c r="P1214" s="1"/>
    </row>
    <row r="1215" spans="16:16">
      <c r="P1215" s="1"/>
    </row>
    <row r="1216" spans="16:16">
      <c r="P1216" s="1"/>
    </row>
    <row r="1217" spans="16:16">
      <c r="P1217" s="1"/>
    </row>
    <row r="1218" spans="16:16">
      <c r="P1218" s="1"/>
    </row>
    <row r="1219" spans="16:16">
      <c r="P1219" s="1"/>
    </row>
    <row r="1220" spans="16:16">
      <c r="P1220" s="1"/>
    </row>
    <row r="1221" spans="16:16">
      <c r="P1221" s="1"/>
    </row>
    <row r="1222" spans="16:16">
      <c r="P1222" s="1"/>
    </row>
    <row r="1223" spans="16:16">
      <c r="P1223" s="1"/>
    </row>
    <row r="1224" spans="16:16">
      <c r="P1224" s="1"/>
    </row>
    <row r="1225" spans="16:16">
      <c r="P1225" s="1"/>
    </row>
    <row r="1226" spans="16:16">
      <c r="P1226" s="1"/>
    </row>
    <row r="1227" spans="16:16">
      <c r="P1227" s="1"/>
    </row>
    <row r="1228" spans="16:16">
      <c r="P1228" s="1"/>
    </row>
    <row r="1229" spans="16:16">
      <c r="P1229" s="1"/>
    </row>
    <row r="1230" spans="16:16">
      <c r="P1230" s="1"/>
    </row>
    <row r="1231" spans="16:16">
      <c r="P1231" s="1"/>
    </row>
    <row r="1232" spans="16:16">
      <c r="P1232" s="1"/>
    </row>
    <row r="1233" spans="16:16">
      <c r="P1233" s="1"/>
    </row>
    <row r="1234" spans="16:16">
      <c r="P1234" s="1"/>
    </row>
    <row r="1235" spans="16:16">
      <c r="P1235" s="1"/>
    </row>
    <row r="1236" spans="16:16">
      <c r="P1236" s="1"/>
    </row>
    <row r="1237" spans="16:16">
      <c r="P1237" s="1"/>
    </row>
    <row r="1238" spans="16:16">
      <c r="P1238" s="1"/>
    </row>
    <row r="1239" spans="16:16">
      <c r="P1239" s="1"/>
    </row>
    <row r="1240" spans="16:16">
      <c r="P1240" s="1"/>
    </row>
    <row r="1241" spans="16:16">
      <c r="P1241" s="1"/>
    </row>
    <row r="1242" spans="16:16">
      <c r="P1242" s="1"/>
    </row>
    <row r="1243" spans="16:16">
      <c r="P1243" s="1"/>
    </row>
    <row r="1244" spans="16:16">
      <c r="P1244" s="1"/>
    </row>
    <row r="1245" spans="16:16">
      <c r="P1245" s="1"/>
    </row>
    <row r="1246" spans="16:16">
      <c r="P1246" s="1"/>
    </row>
    <row r="1247" spans="16:16">
      <c r="P1247" s="1"/>
    </row>
    <row r="1248" spans="16:16">
      <c r="P1248" s="1"/>
    </row>
    <row r="1249" spans="16:16">
      <c r="P1249" s="1"/>
    </row>
    <row r="1250" spans="16:16">
      <c r="P1250" s="1"/>
    </row>
    <row r="1251" spans="16:16">
      <c r="P1251" s="1"/>
    </row>
    <row r="1252" spans="16:16">
      <c r="P1252" s="1"/>
    </row>
    <row r="1253" spans="16:16">
      <c r="P1253" s="1"/>
    </row>
    <row r="1254" spans="16:16">
      <c r="P1254" s="1"/>
    </row>
    <row r="1255" spans="16:16">
      <c r="P1255" s="1"/>
    </row>
    <row r="1256" spans="16:16">
      <c r="P1256" s="1"/>
    </row>
    <row r="1257" spans="16:16">
      <c r="P1257" s="1"/>
    </row>
    <row r="1258" spans="16:16">
      <c r="P1258" s="1"/>
    </row>
    <row r="1259" spans="16:16">
      <c r="P1259" s="1"/>
    </row>
    <row r="1260" spans="16:16">
      <c r="P1260" s="1"/>
    </row>
    <row r="1261" spans="16:16">
      <c r="P1261" s="1"/>
    </row>
    <row r="1262" spans="16:16">
      <c r="P1262" s="1"/>
    </row>
    <row r="1263" spans="16:16">
      <c r="P1263" s="1"/>
    </row>
    <row r="1264" spans="16:16">
      <c r="P1264" s="1"/>
    </row>
    <row r="1265" spans="16:16">
      <c r="P1265" s="1"/>
    </row>
    <row r="1266" spans="16:16">
      <c r="P1266" s="1"/>
    </row>
    <row r="1267" spans="16:16">
      <c r="P1267" s="1"/>
    </row>
    <row r="1268" spans="16:16">
      <c r="P1268" s="1"/>
    </row>
    <row r="1269" spans="16:16">
      <c r="P1269" s="1"/>
    </row>
    <row r="1270" spans="16:16">
      <c r="P1270" s="1"/>
    </row>
    <row r="1271" spans="16:16">
      <c r="P1271" s="1"/>
    </row>
    <row r="1272" spans="16:16">
      <c r="P1272" s="1"/>
    </row>
    <row r="1273" spans="16:16">
      <c r="P1273" s="1"/>
    </row>
    <row r="1274" spans="16:16">
      <c r="P1274" s="1"/>
    </row>
    <row r="1275" spans="16:16">
      <c r="P1275" s="1"/>
    </row>
    <row r="1276" spans="16:16">
      <c r="P1276" s="1"/>
    </row>
    <row r="1277" spans="16:16">
      <c r="P1277" s="1"/>
    </row>
    <row r="1278" spans="16:16">
      <c r="P1278" s="1"/>
    </row>
    <row r="1279" spans="16:16">
      <c r="P1279" s="1"/>
    </row>
    <row r="1280" spans="16:16">
      <c r="P1280" s="1"/>
    </row>
    <row r="1281" spans="16:16">
      <c r="P1281" s="1"/>
    </row>
    <row r="1282" spans="16:16">
      <c r="P1282" s="1"/>
    </row>
    <row r="1283" spans="16:16">
      <c r="P1283" s="1"/>
    </row>
    <row r="1284" spans="16:16">
      <c r="P1284" s="1"/>
    </row>
    <row r="1285" spans="16:16">
      <c r="P1285" s="1"/>
    </row>
    <row r="1286" spans="16:16">
      <c r="P1286" s="1"/>
    </row>
    <row r="1287" spans="16:16">
      <c r="P1287" s="1"/>
    </row>
    <row r="1288" spans="16:16">
      <c r="P1288" s="1"/>
    </row>
    <row r="1289" spans="16:16">
      <c r="P1289" s="1"/>
    </row>
    <row r="1290" spans="16:16">
      <c r="P1290" s="1"/>
    </row>
    <row r="1291" spans="16:16">
      <c r="P1291" s="1"/>
    </row>
    <row r="1292" spans="16:16">
      <c r="P1292" s="1"/>
    </row>
    <row r="1293" spans="16:16">
      <c r="P1293" s="1"/>
    </row>
    <row r="1294" spans="16:16">
      <c r="P1294" s="1"/>
    </row>
    <row r="1295" spans="16:16">
      <c r="P1295" s="1"/>
    </row>
    <row r="1296" spans="16:16">
      <c r="P1296" s="1"/>
    </row>
    <row r="1297" spans="16:16">
      <c r="P1297" s="1"/>
    </row>
    <row r="1298" spans="16:16">
      <c r="P1298" s="1"/>
    </row>
    <row r="1299" spans="16:16">
      <c r="P1299" s="1"/>
    </row>
    <row r="1300" spans="16:16">
      <c r="P1300" s="1"/>
    </row>
    <row r="1301" spans="16:16">
      <c r="P1301" s="1"/>
    </row>
    <row r="1302" spans="16:16">
      <c r="P1302" s="1"/>
    </row>
    <row r="1303" spans="16:16">
      <c r="P1303" s="1"/>
    </row>
    <row r="1304" spans="16:16">
      <c r="P1304" s="1"/>
    </row>
    <row r="1305" spans="16:16">
      <c r="P1305" s="1"/>
    </row>
    <row r="1306" spans="16:16">
      <c r="P1306" s="1"/>
    </row>
    <row r="1307" spans="16:16">
      <c r="P1307" s="1"/>
    </row>
    <row r="1308" spans="16:16">
      <c r="P1308" s="1"/>
    </row>
    <row r="1309" spans="16:16">
      <c r="P1309" s="1"/>
    </row>
    <row r="1310" spans="16:16">
      <c r="P1310" s="1"/>
    </row>
    <row r="1311" spans="16:16">
      <c r="P1311" s="1"/>
    </row>
    <row r="1312" spans="16:16">
      <c r="P1312" s="1"/>
    </row>
    <row r="1313" spans="16:16">
      <c r="P1313" s="1"/>
    </row>
    <row r="1314" spans="16:16">
      <c r="P1314" s="1"/>
    </row>
    <row r="1315" spans="16:16">
      <c r="P1315" s="1"/>
    </row>
    <row r="1316" spans="16:16">
      <c r="P1316" s="1"/>
    </row>
    <row r="1317" spans="16:16">
      <c r="P1317" s="1"/>
    </row>
    <row r="1318" spans="16:16">
      <c r="P1318" s="1"/>
    </row>
    <row r="1319" spans="16:16">
      <c r="P1319" s="1"/>
    </row>
    <row r="1320" spans="16:16">
      <c r="P1320" s="1"/>
    </row>
    <row r="1321" spans="16:16">
      <c r="P1321" s="1"/>
    </row>
    <row r="1322" spans="16:16">
      <c r="P1322" s="1"/>
    </row>
    <row r="1323" spans="16:16">
      <c r="P1323" s="1"/>
    </row>
    <row r="1324" spans="16:16">
      <c r="P1324" s="1"/>
    </row>
    <row r="1325" spans="16:16">
      <c r="P1325" s="1"/>
    </row>
    <row r="1326" spans="16:16">
      <c r="P1326" s="1"/>
    </row>
    <row r="1327" spans="16:16">
      <c r="P1327" s="1"/>
    </row>
    <row r="1328" spans="16:16">
      <c r="P1328" s="1"/>
    </row>
    <row r="1329" spans="16:16">
      <c r="P1329" s="1"/>
    </row>
    <row r="1330" spans="16:16">
      <c r="P1330" s="1"/>
    </row>
    <row r="1331" spans="16:16">
      <c r="P1331" s="1"/>
    </row>
    <row r="1332" spans="16:16">
      <c r="P1332" s="1"/>
    </row>
    <row r="1333" spans="16:16">
      <c r="P1333" s="1"/>
    </row>
    <row r="1334" spans="16:16">
      <c r="P1334" s="1"/>
    </row>
    <row r="1335" spans="16:16">
      <c r="P1335" s="1"/>
    </row>
    <row r="1336" spans="16:16">
      <c r="P1336" s="1"/>
    </row>
    <row r="1337" spans="16:16">
      <c r="P1337" s="1"/>
    </row>
    <row r="1338" spans="16:16">
      <c r="P1338" s="1"/>
    </row>
    <row r="1339" spans="16:16">
      <c r="P1339" s="1"/>
    </row>
    <row r="1340" spans="16:16">
      <c r="P1340" s="1"/>
    </row>
    <row r="1341" spans="16:16">
      <c r="P1341" s="1"/>
    </row>
    <row r="1342" spans="16:16">
      <c r="P1342" s="1"/>
    </row>
    <row r="1343" spans="16:16">
      <c r="P1343" s="1"/>
    </row>
    <row r="1344" spans="16:16">
      <c r="P1344" s="1"/>
    </row>
    <row r="1345" spans="16:16">
      <c r="P1345" s="1"/>
    </row>
    <row r="1346" spans="16:16">
      <c r="P1346" s="1"/>
    </row>
    <row r="1347" spans="16:16">
      <c r="P1347" s="1"/>
    </row>
    <row r="1348" spans="16:16">
      <c r="P1348" s="1"/>
    </row>
    <row r="1349" spans="16:16">
      <c r="P1349" s="1"/>
    </row>
    <row r="1350" spans="16:16">
      <c r="P1350" s="1"/>
    </row>
    <row r="1351" spans="16:16">
      <c r="P1351" s="1"/>
    </row>
    <row r="1352" spans="16:16">
      <c r="P1352" s="1"/>
    </row>
    <row r="1353" spans="16:16">
      <c r="P1353" s="1"/>
    </row>
    <row r="1354" spans="16:16">
      <c r="P1354" s="1"/>
    </row>
    <row r="1355" spans="16:16">
      <c r="P1355" s="1"/>
    </row>
    <row r="1356" spans="16:16">
      <c r="P1356" s="1"/>
    </row>
    <row r="1357" spans="16:16">
      <c r="P1357" s="1"/>
    </row>
    <row r="1358" spans="16:16">
      <c r="P1358" s="1"/>
    </row>
    <row r="1359" spans="16:16">
      <c r="P1359" s="1"/>
    </row>
    <row r="1360" spans="16:16">
      <c r="P1360" s="1"/>
    </row>
    <row r="1361" spans="16:16">
      <c r="P1361" s="1"/>
    </row>
    <row r="1362" spans="16:16">
      <c r="P1362" s="1"/>
    </row>
    <row r="1363" spans="16:16">
      <c r="P1363" s="1"/>
    </row>
    <row r="1364" spans="16:16">
      <c r="P1364" s="1"/>
    </row>
    <row r="1365" spans="16:16">
      <c r="P1365" s="1"/>
    </row>
    <row r="1366" spans="16:16">
      <c r="P1366" s="1"/>
    </row>
    <row r="1367" spans="16:16">
      <c r="P1367" s="1"/>
    </row>
    <row r="1368" spans="16:16">
      <c r="P1368" s="1"/>
    </row>
    <row r="1369" spans="16:16">
      <c r="P1369" s="1"/>
    </row>
    <row r="1370" spans="16:16">
      <c r="P1370" s="1"/>
    </row>
    <row r="1371" spans="16:16">
      <c r="P1371" s="1"/>
    </row>
    <row r="1372" spans="16:16">
      <c r="P1372" s="1"/>
    </row>
    <row r="1373" spans="16:16">
      <c r="P1373" s="1"/>
    </row>
    <row r="1374" spans="16:16">
      <c r="P1374" s="1"/>
    </row>
    <row r="1375" spans="16:16">
      <c r="P1375" s="1"/>
    </row>
    <row r="1376" spans="16:16">
      <c r="P1376" s="1"/>
    </row>
    <row r="1377" spans="16:16">
      <c r="P1377" s="1"/>
    </row>
    <row r="1378" spans="16:16">
      <c r="P1378" s="1"/>
    </row>
    <row r="1379" spans="16:16">
      <c r="P1379" s="1"/>
    </row>
    <row r="1380" spans="16:16">
      <c r="P1380" s="1"/>
    </row>
    <row r="1381" spans="16:16">
      <c r="P1381" s="1"/>
    </row>
    <row r="1382" spans="16:16">
      <c r="P1382" s="1"/>
    </row>
    <row r="1383" spans="16:16">
      <c r="P1383" s="1"/>
    </row>
    <row r="1384" spans="16:16">
      <c r="P1384" s="1"/>
    </row>
    <row r="1385" spans="16:16">
      <c r="P1385" s="1"/>
    </row>
    <row r="1386" spans="16:16">
      <c r="P1386" s="1"/>
    </row>
    <row r="1387" spans="16:16">
      <c r="P1387" s="1"/>
    </row>
    <row r="1388" spans="16:16">
      <c r="P1388" s="1"/>
    </row>
    <row r="1389" spans="16:16">
      <c r="P1389" s="1"/>
    </row>
    <row r="1390" spans="16:16">
      <c r="P1390" s="1"/>
    </row>
    <row r="1391" spans="16:16">
      <c r="P1391" s="1"/>
    </row>
    <row r="1392" spans="16:16">
      <c r="P1392" s="1"/>
    </row>
    <row r="1393" spans="16:16">
      <c r="P1393" s="1"/>
    </row>
    <row r="1394" spans="16:16">
      <c r="P1394" s="1"/>
    </row>
    <row r="1395" spans="16:16">
      <c r="P1395" s="1"/>
    </row>
    <row r="1396" spans="16:16">
      <c r="P1396" s="1"/>
    </row>
    <row r="1397" spans="16:16">
      <c r="P1397" s="1"/>
    </row>
    <row r="1398" spans="16:16">
      <c r="P1398" s="1"/>
    </row>
    <row r="1399" spans="16:16">
      <c r="P1399" s="1"/>
    </row>
    <row r="1400" spans="16:16">
      <c r="P1400" s="1"/>
    </row>
    <row r="1401" spans="16:16">
      <c r="P1401" s="1"/>
    </row>
    <row r="1402" spans="16:16">
      <c r="P1402" s="1"/>
    </row>
    <row r="1403" spans="16:16">
      <c r="P1403" s="1"/>
    </row>
    <row r="1404" spans="16:16">
      <c r="P1404" s="1"/>
    </row>
    <row r="1405" spans="16:16">
      <c r="P1405" s="1"/>
    </row>
    <row r="1406" spans="16:16">
      <c r="P1406" s="1"/>
    </row>
    <row r="1407" spans="16:16">
      <c r="P1407" s="1"/>
    </row>
    <row r="1408" spans="16:16">
      <c r="P1408" s="1"/>
    </row>
    <row r="1409" spans="16:16">
      <c r="P1409" s="1"/>
    </row>
    <row r="1410" spans="16:16">
      <c r="P1410" s="1"/>
    </row>
    <row r="1411" spans="16:16">
      <c r="P1411" s="1"/>
    </row>
    <row r="1412" spans="16:16">
      <c r="P1412" s="1"/>
    </row>
    <row r="1413" spans="16:16">
      <c r="P1413" s="1"/>
    </row>
    <row r="1414" spans="16:16">
      <c r="P1414" s="1"/>
    </row>
    <row r="1415" spans="16:16">
      <c r="P1415" s="1"/>
    </row>
    <row r="1416" spans="16:16">
      <c r="P1416" s="1"/>
    </row>
    <row r="1417" spans="16:16">
      <c r="P1417" s="1"/>
    </row>
    <row r="1418" spans="16:16">
      <c r="P1418" s="1"/>
    </row>
    <row r="1419" spans="16:16">
      <c r="P1419" s="1"/>
    </row>
    <row r="1420" spans="16:16">
      <c r="P1420" s="1"/>
    </row>
    <row r="1421" spans="16:16">
      <c r="P1421" s="1"/>
    </row>
    <row r="1422" spans="16:16">
      <c r="P1422" s="1"/>
    </row>
    <row r="1423" spans="16:16">
      <c r="P1423" s="1"/>
    </row>
    <row r="1424" spans="16:16">
      <c r="P1424" s="1"/>
    </row>
    <row r="1425" spans="16:16">
      <c r="P1425" s="1"/>
    </row>
    <row r="1426" spans="16:16">
      <c r="P1426" s="1"/>
    </row>
    <row r="1427" spans="16:16">
      <c r="P1427" s="1"/>
    </row>
    <row r="1428" spans="16:16">
      <c r="P1428" s="1"/>
    </row>
    <row r="1429" spans="16:16">
      <c r="P1429" s="1"/>
    </row>
    <row r="1430" spans="16:16">
      <c r="P1430" s="1"/>
    </row>
    <row r="1431" spans="16:16">
      <c r="P1431" s="1"/>
    </row>
    <row r="1432" spans="16:16">
      <c r="P1432" s="1"/>
    </row>
    <row r="1433" spans="16:16">
      <c r="P1433" s="1"/>
    </row>
    <row r="1434" spans="16:16">
      <c r="P1434" s="1"/>
    </row>
    <row r="1435" spans="16:16">
      <c r="P1435" s="1"/>
    </row>
    <row r="1436" spans="16:16">
      <c r="P1436" s="1"/>
    </row>
    <row r="1437" spans="16:16">
      <c r="P1437" s="1"/>
    </row>
    <row r="1438" spans="16:16">
      <c r="P1438" s="1"/>
    </row>
    <row r="1439" spans="16:16">
      <c r="P1439" s="1"/>
    </row>
    <row r="1440" spans="16:16">
      <c r="P1440" s="1"/>
    </row>
    <row r="1441" spans="16:16">
      <c r="P1441" s="1"/>
    </row>
    <row r="1442" spans="16:16">
      <c r="P1442" s="1"/>
    </row>
    <row r="1443" spans="16:16">
      <c r="P1443" s="1"/>
    </row>
    <row r="1444" spans="16:16">
      <c r="P1444" s="1"/>
    </row>
    <row r="1445" spans="16:16">
      <c r="P1445" s="1"/>
    </row>
    <row r="1446" spans="16:16">
      <c r="P1446" s="1"/>
    </row>
    <row r="1447" spans="16:16">
      <c r="P1447" s="1"/>
    </row>
    <row r="1448" spans="16:16">
      <c r="P1448" s="1"/>
    </row>
    <row r="1449" spans="16:16">
      <c r="P1449" s="1"/>
    </row>
    <row r="1450" spans="16:16">
      <c r="P1450" s="1"/>
    </row>
    <row r="1451" spans="16:16">
      <c r="P1451" s="1"/>
    </row>
    <row r="1452" spans="16:16">
      <c r="P1452" s="1"/>
    </row>
    <row r="1453" spans="16:16">
      <c r="P1453" s="1"/>
    </row>
    <row r="1454" spans="16:16">
      <c r="P1454" s="1"/>
    </row>
    <row r="1455" spans="16:16">
      <c r="P1455" s="1"/>
    </row>
    <row r="1456" spans="16:16">
      <c r="P1456" s="1"/>
    </row>
    <row r="1457" spans="16:16">
      <c r="P1457" s="1"/>
    </row>
    <row r="1458" spans="16:16">
      <c r="P1458" s="1"/>
    </row>
    <row r="1459" spans="16:16">
      <c r="P1459" s="1"/>
    </row>
    <row r="1460" spans="16:16">
      <c r="P1460" s="1"/>
    </row>
    <row r="1461" spans="16:16">
      <c r="P1461" s="1"/>
    </row>
    <row r="1462" spans="16:16">
      <c r="P1462" s="1"/>
    </row>
    <row r="1463" spans="16:16">
      <c r="P1463" s="1"/>
    </row>
    <row r="1464" spans="16:16">
      <c r="P1464" s="1"/>
    </row>
    <row r="1465" spans="16:16">
      <c r="P1465" s="1"/>
    </row>
    <row r="1466" spans="16:16">
      <c r="P1466" s="1"/>
    </row>
    <row r="1467" spans="16:16">
      <c r="P1467" s="1"/>
    </row>
    <row r="1468" spans="16:16">
      <c r="P1468" s="1"/>
    </row>
    <row r="1469" spans="16:16">
      <c r="P1469" s="1"/>
    </row>
    <row r="1470" spans="16:16">
      <c r="P1470" s="1"/>
    </row>
    <row r="1471" spans="16:16">
      <c r="P1471" s="1"/>
    </row>
    <row r="1472" spans="16:16">
      <c r="P1472" s="1"/>
    </row>
    <row r="1473" spans="16:16">
      <c r="P1473" s="1"/>
    </row>
    <row r="1474" spans="16:16">
      <c r="P1474" s="1"/>
    </row>
    <row r="1475" spans="16:16">
      <c r="P1475" s="1"/>
    </row>
    <row r="1476" spans="16:16">
      <c r="P1476" s="1"/>
    </row>
    <row r="1477" spans="16:16">
      <c r="P1477" s="1"/>
    </row>
    <row r="1478" spans="16:16">
      <c r="P1478" s="1"/>
    </row>
    <row r="1479" spans="16:16">
      <c r="P1479" s="1"/>
    </row>
    <row r="1480" spans="16:16">
      <c r="P1480" s="1"/>
    </row>
    <row r="1481" spans="16:16">
      <c r="P1481" s="1"/>
    </row>
    <row r="1482" spans="16:16">
      <c r="P1482" s="1"/>
    </row>
    <row r="1483" spans="16:16">
      <c r="P1483" s="1"/>
    </row>
    <row r="1484" spans="16:16">
      <c r="P1484" s="1"/>
    </row>
    <row r="1485" spans="16:16">
      <c r="P1485" s="1"/>
    </row>
    <row r="1486" spans="16:16">
      <c r="P1486" s="1"/>
    </row>
    <row r="1487" spans="16:16">
      <c r="P1487" s="1"/>
    </row>
    <row r="1488" spans="16:16">
      <c r="P1488" s="1"/>
    </row>
    <row r="1489" spans="16:16">
      <c r="P1489" s="1"/>
    </row>
    <row r="1490" spans="16:16">
      <c r="P1490" s="1"/>
    </row>
    <row r="1491" spans="16:16">
      <c r="P1491" s="1"/>
    </row>
    <row r="1492" spans="16:16">
      <c r="P1492" s="1"/>
    </row>
    <row r="1493" spans="16:16">
      <c r="P1493" s="1"/>
    </row>
    <row r="1494" spans="16:16">
      <c r="P1494" s="1"/>
    </row>
    <row r="1495" spans="16:16">
      <c r="P1495" s="1"/>
    </row>
    <row r="1496" spans="16:16">
      <c r="P1496" s="1"/>
    </row>
    <row r="1497" spans="16:16">
      <c r="P1497" s="1"/>
    </row>
    <row r="1498" spans="16:16">
      <c r="P1498" s="1"/>
    </row>
    <row r="1499" spans="16:16">
      <c r="P1499" s="1"/>
    </row>
    <row r="1500" spans="16:16">
      <c r="P1500" s="1"/>
    </row>
    <row r="1501" spans="16:16">
      <c r="P1501" s="1"/>
    </row>
    <row r="1502" spans="16:16">
      <c r="P1502" s="1"/>
    </row>
    <row r="1503" spans="16:16">
      <c r="P1503" s="1"/>
    </row>
    <row r="1504" spans="16:16">
      <c r="P1504" s="1"/>
    </row>
    <row r="1505" spans="16:16">
      <c r="P1505" s="1"/>
    </row>
    <row r="1506" spans="16:16">
      <c r="P1506" s="1"/>
    </row>
    <row r="1507" spans="16:16">
      <c r="P1507" s="1"/>
    </row>
    <row r="1508" spans="16:16">
      <c r="P1508" s="1"/>
    </row>
    <row r="1509" spans="16:16">
      <c r="P1509" s="1"/>
    </row>
    <row r="1510" spans="16:16">
      <c r="P1510" s="1"/>
    </row>
    <row r="1511" spans="16:16">
      <c r="P1511" s="1"/>
    </row>
    <row r="1512" spans="16:16">
      <c r="P1512" s="1"/>
    </row>
    <row r="1513" spans="16:16">
      <c r="P1513" s="1"/>
    </row>
    <row r="1514" spans="16:16">
      <c r="P1514" s="1"/>
    </row>
    <row r="1515" spans="16:16">
      <c r="P1515" s="1"/>
    </row>
    <row r="1516" spans="16:16">
      <c r="P1516" s="1"/>
    </row>
    <row r="1517" spans="16:16">
      <c r="P1517" s="1"/>
    </row>
    <row r="1518" spans="16:16">
      <c r="P1518" s="1"/>
    </row>
    <row r="1519" spans="16:16">
      <c r="P1519" s="1"/>
    </row>
    <row r="1520" spans="16:16">
      <c r="P1520" s="1"/>
    </row>
    <row r="1521" spans="16:16">
      <c r="P1521" s="1"/>
    </row>
    <row r="1522" spans="16:16">
      <c r="P1522" s="1"/>
    </row>
    <row r="1523" spans="16:16">
      <c r="P1523" s="1"/>
    </row>
    <row r="1524" spans="16:16">
      <c r="P1524" s="1"/>
    </row>
    <row r="1525" spans="16:16">
      <c r="P1525" s="1"/>
    </row>
    <row r="1526" spans="16:16">
      <c r="P1526" s="1"/>
    </row>
    <row r="1527" spans="16:16">
      <c r="P1527" s="1"/>
    </row>
    <row r="1528" spans="16:16">
      <c r="P1528" s="1"/>
    </row>
    <row r="1529" spans="16:16">
      <c r="P1529" s="1"/>
    </row>
    <row r="1530" spans="16:16">
      <c r="P1530" s="1"/>
    </row>
    <row r="1531" spans="16:16">
      <c r="P1531" s="1"/>
    </row>
    <row r="1532" spans="16:16">
      <c r="P1532" s="1"/>
    </row>
    <row r="1533" spans="16:16">
      <c r="P1533" s="1"/>
    </row>
    <row r="1534" spans="16:16">
      <c r="P1534" s="1"/>
    </row>
    <row r="1535" spans="16:16">
      <c r="P1535" s="1"/>
    </row>
    <row r="1536" spans="16:16">
      <c r="P1536" s="1"/>
    </row>
    <row r="1537" spans="16:16">
      <c r="P1537" s="1"/>
    </row>
    <row r="1538" spans="16:16">
      <c r="P1538" s="1"/>
    </row>
    <row r="1539" spans="16:16">
      <c r="P1539" s="1"/>
    </row>
    <row r="1540" spans="16:16">
      <c r="P1540" s="1"/>
    </row>
    <row r="1541" spans="16:16">
      <c r="P1541" s="1"/>
    </row>
    <row r="1542" spans="16:16">
      <c r="P1542" s="1"/>
    </row>
    <row r="1543" spans="16:16">
      <c r="P1543" s="1"/>
    </row>
    <row r="1544" spans="16:16">
      <c r="P1544" s="1"/>
    </row>
    <row r="1545" spans="16:16">
      <c r="P1545" s="1"/>
    </row>
    <row r="1546" spans="16:16">
      <c r="P1546" s="1"/>
    </row>
    <row r="1547" spans="16:16">
      <c r="P1547" s="1"/>
    </row>
    <row r="1548" spans="16:16">
      <c r="P1548" s="1"/>
    </row>
    <row r="1549" spans="16:16">
      <c r="P1549" s="1"/>
    </row>
    <row r="1550" spans="16:16">
      <c r="P1550" s="1"/>
    </row>
    <row r="1551" spans="16:16">
      <c r="P1551" s="1"/>
    </row>
    <row r="1552" spans="16:16">
      <c r="P1552" s="1"/>
    </row>
    <row r="1553" spans="16:16">
      <c r="P1553" s="1"/>
    </row>
    <row r="1554" spans="16:16">
      <c r="P1554" s="1"/>
    </row>
    <row r="1555" spans="16:16">
      <c r="P1555" s="1"/>
    </row>
    <row r="1556" spans="16:16">
      <c r="P1556" s="1"/>
    </row>
    <row r="1557" spans="16:16">
      <c r="P1557" s="1"/>
    </row>
    <row r="1558" spans="16:16">
      <c r="P1558" s="1"/>
    </row>
    <row r="1559" spans="16:16">
      <c r="P1559" s="1"/>
    </row>
    <row r="1560" spans="16:16">
      <c r="P1560" s="1"/>
    </row>
    <row r="1561" spans="16:16">
      <c r="P1561" s="1"/>
    </row>
    <row r="1562" spans="16:16">
      <c r="P1562" s="1"/>
    </row>
    <row r="1563" spans="16:16">
      <c r="P1563" s="1"/>
    </row>
    <row r="1564" spans="16:16">
      <c r="P1564" s="1"/>
    </row>
    <row r="1565" spans="16:16">
      <c r="P1565" s="1"/>
    </row>
    <row r="1566" spans="16:16">
      <c r="P1566" s="1"/>
    </row>
    <row r="1567" spans="16:16">
      <c r="P1567" s="1"/>
    </row>
    <row r="1568" spans="16:16">
      <c r="P1568" s="1"/>
    </row>
    <row r="1569" spans="16:16">
      <c r="P1569" s="1"/>
    </row>
    <row r="1570" spans="16:16">
      <c r="P1570" s="1"/>
    </row>
    <row r="1571" spans="16:16">
      <c r="P1571" s="1"/>
    </row>
    <row r="1572" spans="16:16">
      <c r="P1572" s="1"/>
    </row>
    <row r="1573" spans="16:16">
      <c r="P1573" s="1"/>
    </row>
    <row r="1574" spans="16:16">
      <c r="P1574" s="1"/>
    </row>
    <row r="1575" spans="16:16">
      <c r="P1575" s="1"/>
    </row>
    <row r="1576" spans="16:16">
      <c r="P1576" s="1"/>
    </row>
    <row r="1577" spans="16:16">
      <c r="P1577" s="1"/>
    </row>
    <row r="1578" spans="16:16">
      <c r="P1578" s="1"/>
    </row>
    <row r="1579" spans="16:16">
      <c r="P1579" s="1"/>
    </row>
    <row r="1580" spans="16:16">
      <c r="P1580" s="1"/>
    </row>
    <row r="1581" spans="16:16">
      <c r="P1581" s="1"/>
    </row>
    <row r="1582" spans="16:16">
      <c r="P1582" s="1"/>
    </row>
    <row r="1583" spans="16:16">
      <c r="P1583" s="1"/>
    </row>
    <row r="1584" spans="16:16">
      <c r="P1584" s="1"/>
    </row>
    <row r="1585" spans="16:16">
      <c r="P1585" s="1"/>
    </row>
    <row r="1586" spans="16:16">
      <c r="P1586" s="1"/>
    </row>
    <row r="1587" spans="16:16">
      <c r="P1587" s="1"/>
    </row>
    <row r="1588" spans="16:16">
      <c r="P1588" s="1"/>
    </row>
    <row r="1589" spans="16:16">
      <c r="P1589" s="1"/>
    </row>
    <row r="1590" spans="16:16">
      <c r="P1590" s="1"/>
    </row>
    <row r="1591" spans="16:16">
      <c r="P1591" s="1"/>
    </row>
    <row r="1592" spans="16:16">
      <c r="P1592" s="1"/>
    </row>
    <row r="1593" spans="16:16">
      <c r="P1593" s="1"/>
    </row>
    <row r="1594" spans="16:16">
      <c r="P1594" s="1"/>
    </row>
    <row r="1595" spans="16:16">
      <c r="P1595" s="1"/>
    </row>
    <row r="1596" spans="16:16">
      <c r="P1596" s="1"/>
    </row>
    <row r="1597" spans="16:16">
      <c r="P1597" s="1"/>
    </row>
    <row r="1598" spans="16:16">
      <c r="P1598" s="1"/>
    </row>
    <row r="1599" spans="16:16">
      <c r="P1599" s="1"/>
    </row>
    <row r="1600" spans="16:16">
      <c r="P1600" s="1"/>
    </row>
    <row r="1601" spans="16:16">
      <c r="P1601" s="1"/>
    </row>
    <row r="1602" spans="16:16">
      <c r="P1602" s="1"/>
    </row>
    <row r="1603" spans="16:16">
      <c r="P1603" s="1"/>
    </row>
    <row r="1604" spans="16:16">
      <c r="P1604" s="1"/>
    </row>
    <row r="1605" spans="16:16">
      <c r="P1605" s="1"/>
    </row>
    <row r="1606" spans="16:16">
      <c r="P1606" s="1"/>
    </row>
    <row r="1607" spans="16:16">
      <c r="P1607" s="1"/>
    </row>
    <row r="1608" spans="16:16">
      <c r="P1608" s="1"/>
    </row>
    <row r="1609" spans="16:16">
      <c r="P1609" s="1"/>
    </row>
    <row r="1610" spans="16:16">
      <c r="P1610" s="1"/>
    </row>
    <row r="1611" spans="16:16">
      <c r="P1611" s="1"/>
    </row>
    <row r="1612" spans="16:16">
      <c r="P1612" s="1"/>
    </row>
    <row r="1613" spans="16:16">
      <c r="P1613" s="1"/>
    </row>
    <row r="1614" spans="16:16">
      <c r="P1614" s="1"/>
    </row>
    <row r="1615" spans="16:16">
      <c r="P1615" s="1"/>
    </row>
    <row r="1616" spans="16:16">
      <c r="P1616" s="1"/>
    </row>
    <row r="1617" spans="16:16">
      <c r="P1617" s="1"/>
    </row>
    <row r="1618" spans="16:16">
      <c r="P1618" s="1"/>
    </row>
    <row r="1619" spans="16:16">
      <c r="P1619" s="1"/>
    </row>
    <row r="1620" spans="16:16">
      <c r="P1620" s="1"/>
    </row>
    <row r="1621" spans="16:16">
      <c r="P1621" s="1"/>
    </row>
    <row r="1622" spans="16:16">
      <c r="P1622" s="1"/>
    </row>
    <row r="1623" spans="16:16">
      <c r="P1623" s="1"/>
    </row>
    <row r="1624" spans="16:16">
      <c r="P1624" s="1"/>
    </row>
    <row r="1625" spans="16:16">
      <c r="P1625" s="1"/>
    </row>
    <row r="1626" spans="16:16">
      <c r="P1626" s="1"/>
    </row>
    <row r="1627" spans="16:16">
      <c r="P1627" s="1"/>
    </row>
    <row r="1628" spans="16:16">
      <c r="P1628" s="1"/>
    </row>
    <row r="1629" spans="16:16">
      <c r="P1629" s="1"/>
    </row>
    <row r="1630" spans="16:16">
      <c r="P1630" s="1"/>
    </row>
    <row r="1631" spans="16:16">
      <c r="P1631" s="1"/>
    </row>
    <row r="1632" spans="16:16">
      <c r="P1632" s="1"/>
    </row>
    <row r="1633" spans="16:16">
      <c r="P1633" s="1"/>
    </row>
    <row r="1634" spans="16:16">
      <c r="P1634" s="1"/>
    </row>
    <row r="1635" spans="16:16">
      <c r="P1635" s="1"/>
    </row>
    <row r="1636" spans="16:16">
      <c r="P1636" s="1"/>
    </row>
    <row r="1637" spans="16:16">
      <c r="P1637" s="1"/>
    </row>
    <row r="1638" spans="16:16">
      <c r="P1638" s="1"/>
    </row>
    <row r="1639" spans="16:16">
      <c r="P1639" s="1"/>
    </row>
    <row r="1640" spans="16:16">
      <c r="P1640" s="1"/>
    </row>
    <row r="1641" spans="16:16">
      <c r="P1641" s="1"/>
    </row>
    <row r="1642" spans="16:16">
      <c r="P1642" s="1"/>
    </row>
    <row r="1643" spans="16:16">
      <c r="P1643" s="1"/>
    </row>
    <row r="1644" spans="16:16">
      <c r="P1644" s="1"/>
    </row>
    <row r="1645" spans="16:16">
      <c r="P1645" s="1"/>
    </row>
    <row r="1646" spans="16:16">
      <c r="P1646" s="1"/>
    </row>
    <row r="1647" spans="16:16">
      <c r="P1647" s="1"/>
    </row>
    <row r="1648" spans="16:16">
      <c r="P1648" s="1"/>
    </row>
    <row r="1649" spans="16:16">
      <c r="P1649" s="1"/>
    </row>
    <row r="1650" spans="16:16">
      <c r="P1650" s="1"/>
    </row>
    <row r="1651" spans="16:16">
      <c r="P1651" s="1"/>
    </row>
    <row r="1652" spans="16:16">
      <c r="P1652" s="1"/>
    </row>
    <row r="1653" spans="16:16">
      <c r="P1653" s="1"/>
    </row>
    <row r="1654" spans="16:16">
      <c r="P1654" s="1"/>
    </row>
    <row r="1655" spans="16:16">
      <c r="P1655" s="1"/>
    </row>
    <row r="1656" spans="16:16">
      <c r="P1656" s="1"/>
    </row>
    <row r="1657" spans="16:16">
      <c r="P1657" s="1"/>
    </row>
    <row r="1658" spans="16:16">
      <c r="P1658" s="1"/>
    </row>
    <row r="1659" spans="16:16">
      <c r="P1659" s="1"/>
    </row>
    <row r="1660" spans="16:16">
      <c r="P1660" s="1"/>
    </row>
    <row r="1661" spans="16:16">
      <c r="P1661" s="1"/>
    </row>
    <row r="1662" spans="16:16">
      <c r="P1662" s="1"/>
    </row>
    <row r="1663" spans="16:16">
      <c r="P1663" s="1"/>
    </row>
    <row r="1664" spans="16:16">
      <c r="P1664" s="1"/>
    </row>
    <row r="1665" spans="16:16">
      <c r="P1665" s="1"/>
    </row>
    <row r="1666" spans="16:16">
      <c r="P1666" s="1"/>
    </row>
    <row r="1667" spans="16:16">
      <c r="P1667" s="1"/>
    </row>
    <row r="1668" spans="16:16">
      <c r="P1668" s="1"/>
    </row>
    <row r="1669" spans="16:16">
      <c r="P1669" s="1"/>
    </row>
    <row r="1670" spans="16:16">
      <c r="P1670" s="1"/>
    </row>
    <row r="1671" spans="16:16">
      <c r="P1671" s="1"/>
    </row>
    <row r="1672" spans="16:16">
      <c r="P1672" s="1"/>
    </row>
    <row r="1673" spans="16:16">
      <c r="P1673" s="1"/>
    </row>
    <row r="1674" spans="16:16">
      <c r="P1674" s="1"/>
    </row>
    <row r="1675" spans="16:16">
      <c r="P1675" s="1"/>
    </row>
    <row r="1676" spans="16:16">
      <c r="P1676" s="1"/>
    </row>
    <row r="1677" spans="16:16">
      <c r="P1677" s="1"/>
    </row>
    <row r="1678" spans="16:16">
      <c r="P1678" s="1"/>
    </row>
    <row r="1679" spans="16:16">
      <c r="P1679" s="1"/>
    </row>
    <row r="1680" spans="16:16">
      <c r="P1680" s="1"/>
    </row>
    <row r="1681" spans="16:16">
      <c r="P1681" s="1"/>
    </row>
    <row r="1682" spans="16:16">
      <c r="P1682" s="1"/>
    </row>
    <row r="1683" spans="16:16">
      <c r="P1683" s="1"/>
    </row>
    <row r="1684" spans="16:16">
      <c r="P1684" s="1"/>
    </row>
    <row r="1685" spans="16:16">
      <c r="P1685" s="1"/>
    </row>
    <row r="1686" spans="16:16">
      <c r="P1686" s="1"/>
    </row>
    <row r="1687" spans="16:16">
      <c r="P1687" s="1"/>
    </row>
    <row r="1688" spans="16:16">
      <c r="P1688" s="1"/>
    </row>
    <row r="1689" spans="16:16">
      <c r="P1689" s="1"/>
    </row>
    <row r="1690" spans="16:16">
      <c r="P1690" s="1"/>
    </row>
    <row r="1691" spans="16:16">
      <c r="P1691" s="1"/>
    </row>
    <row r="1692" spans="16:16">
      <c r="P1692" s="1"/>
    </row>
    <row r="1693" spans="16:16">
      <c r="P1693" s="1"/>
    </row>
    <row r="1694" spans="16:16">
      <c r="P1694" s="1"/>
    </row>
    <row r="1695" spans="16:16">
      <c r="P1695" s="1"/>
    </row>
    <row r="1696" spans="16:16">
      <c r="P1696" s="1"/>
    </row>
    <row r="1697" spans="16:16">
      <c r="P1697" s="1"/>
    </row>
    <row r="1698" spans="16:16">
      <c r="P1698" s="1"/>
    </row>
    <row r="1699" spans="16:16">
      <c r="P1699" s="1"/>
    </row>
    <row r="1700" spans="16:16">
      <c r="P1700" s="1"/>
    </row>
    <row r="1701" spans="16:16">
      <c r="P1701" s="1"/>
    </row>
    <row r="1702" spans="16:16">
      <c r="P1702" s="1"/>
    </row>
    <row r="1703" spans="16:16">
      <c r="P1703" s="1"/>
    </row>
    <row r="1704" spans="16:16">
      <c r="P1704" s="1"/>
    </row>
    <row r="1705" spans="16:16">
      <c r="P1705" s="1"/>
    </row>
    <row r="1706" spans="16:16">
      <c r="P1706" s="1"/>
    </row>
    <row r="1707" spans="16:16">
      <c r="P1707" s="1"/>
    </row>
    <row r="1708" spans="16:16">
      <c r="P1708" s="1"/>
    </row>
    <row r="1709" spans="16:16">
      <c r="P1709" s="1"/>
    </row>
    <row r="1710" spans="16:16">
      <c r="P1710" s="1"/>
    </row>
    <row r="1711" spans="16:16">
      <c r="P1711" s="1"/>
    </row>
    <row r="1712" spans="16:16">
      <c r="P1712" s="1"/>
    </row>
    <row r="1713" spans="16:16">
      <c r="P1713" s="1"/>
    </row>
    <row r="1714" spans="16:16">
      <c r="P1714" s="1"/>
    </row>
    <row r="1715" spans="16:16">
      <c r="P1715" s="1"/>
    </row>
    <row r="1716" spans="16:16">
      <c r="P1716" s="1"/>
    </row>
    <row r="1717" spans="16:16">
      <c r="P1717" s="1"/>
    </row>
    <row r="1718" spans="16:16">
      <c r="P1718" s="1"/>
    </row>
    <row r="1719" spans="16:16">
      <c r="P1719" s="1"/>
    </row>
    <row r="1720" spans="16:16">
      <c r="P1720" s="1"/>
    </row>
    <row r="1721" spans="16:16">
      <c r="P1721" s="1"/>
    </row>
    <row r="1722" spans="16:16">
      <c r="P1722" s="1"/>
    </row>
    <row r="1723" spans="16:16">
      <c r="P1723" s="1"/>
    </row>
    <row r="1724" spans="16:16">
      <c r="P1724" s="1"/>
    </row>
    <row r="1725" spans="16:16">
      <c r="P1725" s="1"/>
    </row>
    <row r="1726" spans="16:16">
      <c r="P1726" s="1"/>
    </row>
    <row r="1727" spans="16:16">
      <c r="P1727" s="1"/>
    </row>
    <row r="1728" spans="16:16">
      <c r="P1728" s="1"/>
    </row>
    <row r="1729" spans="16:16">
      <c r="P1729" s="1"/>
    </row>
    <row r="1730" spans="16:16">
      <c r="P1730" s="1"/>
    </row>
    <row r="1731" spans="16:16">
      <c r="P1731" s="1"/>
    </row>
  </sheetData>
  <autoFilter ref="O3:Z1155" xr:uid="{67870A78-6EC2-4ABA-9BC9-99DDC241057F}"/>
  <sortState xmlns:xlrd2="http://schemas.microsoft.com/office/spreadsheetml/2017/richdata2" ref="Y8:AB13">
    <sortCondition ref="Y7:Y1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829DA-64F7-480D-B087-9C445863D001}">
  <sheetPr>
    <tabColor rgb="FFFFFF00"/>
  </sheetPr>
  <dimension ref="A1:BF291"/>
  <sheetViews>
    <sheetView zoomScale="85" zoomScaleNormal="85" workbookViewId="0">
      <pane xSplit="2" ySplit="3" topLeftCell="C4" activePane="bottomRight" state="frozen"/>
      <selection pane="bottomRight"/>
      <selection pane="bottomLeft" activeCell="A5" sqref="A5"/>
      <selection pane="topRight" activeCell="C1" sqref="C1"/>
    </sheetView>
  </sheetViews>
  <sheetFormatPr defaultRowHeight="15"/>
  <cols>
    <col min="1" max="1" width="2.85546875" customWidth="1"/>
    <col min="2" max="2" width="5.5703125" bestFit="1" customWidth="1"/>
    <col min="3" max="5" width="8.85546875" style="30" customWidth="1"/>
    <col min="6" max="7" width="12.85546875" customWidth="1"/>
    <col min="8" max="8" width="8.140625" customWidth="1"/>
    <col min="9" max="9" width="12.5703125" customWidth="1"/>
    <col min="10" max="10" width="12.85546875" customWidth="1"/>
    <col min="11" max="11" width="8.140625" customWidth="1"/>
    <col min="12" max="18" width="11" style="30" customWidth="1"/>
    <col min="19" max="19" width="10.5703125" style="30" customWidth="1"/>
    <col min="20" max="20" width="9.85546875" style="30" customWidth="1"/>
    <col min="21" max="21" width="11.42578125" style="30" customWidth="1"/>
    <col min="22" max="24" width="8.140625" customWidth="1"/>
    <col min="25" max="25" width="8.85546875" customWidth="1"/>
    <col min="26" max="28" width="6.7109375" customWidth="1"/>
    <col min="29" max="29" width="10.42578125" bestFit="1" customWidth="1"/>
    <col min="30" max="30" width="10.85546875" bestFit="1" customWidth="1"/>
    <col min="31" max="31" width="12.28515625" bestFit="1" customWidth="1"/>
    <col min="32" max="32" width="11" customWidth="1"/>
    <col min="33" max="33" width="10.7109375" customWidth="1"/>
    <col min="34" max="34" width="12.28515625" bestFit="1" customWidth="1"/>
    <col min="35" max="40" width="10.5703125" customWidth="1"/>
    <col min="41" max="42" width="11" style="30" customWidth="1"/>
    <col min="43" max="44" width="11.7109375" style="30" customWidth="1"/>
    <col min="45" max="45" width="11" style="30" customWidth="1"/>
    <col min="46" max="46" width="10.85546875" style="30" customWidth="1"/>
    <col min="47" max="48" width="11" style="30" customWidth="1"/>
    <col min="49" max="50" width="11.7109375" style="30" customWidth="1"/>
    <col min="51" max="51" width="9.85546875" style="30" customWidth="1"/>
    <col min="52" max="52" width="9.7109375" style="30" customWidth="1"/>
    <col min="53" max="54" width="11" style="30" bestFit="1" customWidth="1"/>
    <col min="55" max="56" width="11.7109375" style="30" bestFit="1" customWidth="1"/>
    <col min="57" max="57" width="11.28515625" style="30" customWidth="1"/>
    <col min="58" max="58" width="9.7109375" style="30" bestFit="1" customWidth="1"/>
  </cols>
  <sheetData>
    <row r="1" spans="1:58">
      <c r="S1" s="38"/>
      <c r="T1" s="40"/>
      <c r="U1" s="40"/>
      <c r="V1" s="41"/>
      <c r="W1" s="3"/>
      <c r="X1" s="3"/>
      <c r="Y1" s="8"/>
      <c r="AC1" s="8"/>
    </row>
    <row r="2" spans="1:58" s="119" customFormat="1" ht="45">
      <c r="A2" s="99"/>
      <c r="B2" s="170"/>
      <c r="C2" s="100" t="s">
        <v>86</v>
      </c>
      <c r="D2" s="101"/>
      <c r="E2" s="102"/>
      <c r="F2" s="103" t="s">
        <v>87</v>
      </c>
      <c r="G2" s="104"/>
      <c r="H2" s="105"/>
      <c r="I2" s="106" t="s">
        <v>88</v>
      </c>
      <c r="J2" s="107"/>
      <c r="K2" s="108"/>
      <c r="L2" s="100" t="s">
        <v>89</v>
      </c>
      <c r="M2" s="101"/>
      <c r="N2" s="101"/>
      <c r="O2" s="101"/>
      <c r="P2" s="101"/>
      <c r="Q2" s="102"/>
      <c r="R2" s="73" t="s">
        <v>90</v>
      </c>
      <c r="S2" s="109" t="s">
        <v>91</v>
      </c>
      <c r="T2" s="110"/>
      <c r="U2" s="111"/>
      <c r="V2" s="186" t="s">
        <v>92</v>
      </c>
      <c r="W2" s="187"/>
      <c r="X2" s="188"/>
      <c r="Y2" s="124" t="s">
        <v>93</v>
      </c>
      <c r="Z2" s="112" t="s">
        <v>94</v>
      </c>
      <c r="AA2" s="113"/>
      <c r="AB2" s="114"/>
      <c r="AC2" s="189" t="s">
        <v>95</v>
      </c>
      <c r="AD2" s="190"/>
      <c r="AE2" s="191"/>
      <c r="AF2" s="186" t="s">
        <v>96</v>
      </c>
      <c r="AG2" s="187"/>
      <c r="AH2" s="188"/>
      <c r="AI2" s="134" t="s">
        <v>97</v>
      </c>
      <c r="AJ2" s="135"/>
      <c r="AK2" s="135"/>
      <c r="AL2" s="135"/>
      <c r="AM2" s="135"/>
      <c r="AN2" s="136"/>
      <c r="AO2" s="192" t="s">
        <v>98</v>
      </c>
      <c r="AP2" s="193"/>
      <c r="AQ2" s="193"/>
      <c r="AR2" s="193"/>
      <c r="AS2" s="193"/>
      <c r="AT2" s="194"/>
      <c r="AU2" s="148" t="s">
        <v>99</v>
      </c>
      <c r="AV2" s="149"/>
      <c r="AW2" s="150"/>
      <c r="AX2" s="149"/>
      <c r="AY2" s="149"/>
      <c r="AZ2" s="151"/>
      <c r="BA2" s="115" t="s">
        <v>100</v>
      </c>
      <c r="BB2" s="116"/>
      <c r="BC2" s="117"/>
      <c r="BD2" s="116"/>
      <c r="BE2" s="116"/>
      <c r="BF2" s="118"/>
    </row>
    <row r="3" spans="1:58" s="39" customFormat="1">
      <c r="B3" s="145" t="s">
        <v>101</v>
      </c>
      <c r="C3" s="34" t="s">
        <v>58</v>
      </c>
      <c r="D3" s="35" t="s">
        <v>52</v>
      </c>
      <c r="E3" s="36" t="s">
        <v>51</v>
      </c>
      <c r="F3" s="58" t="s">
        <v>57</v>
      </c>
      <c r="G3" s="59" t="s">
        <v>60</v>
      </c>
      <c r="H3" s="60" t="s">
        <v>54</v>
      </c>
      <c r="I3" s="61" t="s">
        <v>57</v>
      </c>
      <c r="J3" s="62" t="s">
        <v>60</v>
      </c>
      <c r="K3" s="63" t="s">
        <v>54</v>
      </c>
      <c r="L3" s="64" t="s">
        <v>65</v>
      </c>
      <c r="M3" s="65" t="s">
        <v>66</v>
      </c>
      <c r="N3" s="65" t="s">
        <v>62</v>
      </c>
      <c r="O3" s="65" t="s">
        <v>63</v>
      </c>
      <c r="P3" s="65" t="s">
        <v>55</v>
      </c>
      <c r="Q3" s="66" t="s">
        <v>56</v>
      </c>
      <c r="R3" s="125" t="s">
        <v>67</v>
      </c>
      <c r="S3" s="79" t="s">
        <v>58</v>
      </c>
      <c r="T3" s="80" t="s">
        <v>52</v>
      </c>
      <c r="U3" s="81" t="s">
        <v>51</v>
      </c>
      <c r="V3" s="123" t="s">
        <v>102</v>
      </c>
      <c r="W3" s="68" t="s">
        <v>103</v>
      </c>
      <c r="X3" s="69" t="s">
        <v>104</v>
      </c>
      <c r="Y3" s="76" t="s">
        <v>105</v>
      </c>
      <c r="Z3" s="67" t="s">
        <v>106</v>
      </c>
      <c r="AA3" s="68" t="s">
        <v>107</v>
      </c>
      <c r="AB3" s="69" t="s">
        <v>108</v>
      </c>
      <c r="AC3" s="127" t="s">
        <v>109</v>
      </c>
      <c r="AD3" s="127" t="s">
        <v>110</v>
      </c>
      <c r="AE3" s="128" t="s">
        <v>111</v>
      </c>
      <c r="AF3" s="67" t="s">
        <v>109</v>
      </c>
      <c r="AG3" s="67" t="s">
        <v>110</v>
      </c>
      <c r="AH3" s="69" t="s">
        <v>111</v>
      </c>
      <c r="AI3" s="137" t="s">
        <v>65</v>
      </c>
      <c r="AJ3" s="138" t="s">
        <v>66</v>
      </c>
      <c r="AK3" s="138" t="s">
        <v>62</v>
      </c>
      <c r="AL3" s="138" t="s">
        <v>63</v>
      </c>
      <c r="AM3" s="138" t="s">
        <v>55</v>
      </c>
      <c r="AN3" s="139" t="s">
        <v>56</v>
      </c>
      <c r="AO3" s="34" t="s">
        <v>65</v>
      </c>
      <c r="AP3" s="35" t="s">
        <v>66</v>
      </c>
      <c r="AQ3" s="35" t="s">
        <v>62</v>
      </c>
      <c r="AR3" s="35" t="s">
        <v>63</v>
      </c>
      <c r="AS3" s="35" t="s">
        <v>55</v>
      </c>
      <c r="AT3" s="36" t="s">
        <v>56</v>
      </c>
      <c r="AU3" s="152" t="s">
        <v>65</v>
      </c>
      <c r="AV3" s="153" t="s">
        <v>66</v>
      </c>
      <c r="AW3" s="153" t="s">
        <v>62</v>
      </c>
      <c r="AX3" s="153" t="s">
        <v>63</v>
      </c>
      <c r="AY3" s="153" t="s">
        <v>55</v>
      </c>
      <c r="AZ3" s="154" t="s">
        <v>56</v>
      </c>
      <c r="BA3" s="91" t="s">
        <v>65</v>
      </c>
      <c r="BB3" s="92" t="s">
        <v>66</v>
      </c>
      <c r="BC3" s="92" t="s">
        <v>62</v>
      </c>
      <c r="BD3" s="92" t="s">
        <v>63</v>
      </c>
      <c r="BE3" s="92" t="s">
        <v>55</v>
      </c>
      <c r="BF3" s="93" t="s">
        <v>56</v>
      </c>
    </row>
    <row r="4" spans="1:58">
      <c r="B4" s="146">
        <v>1</v>
      </c>
      <c r="C4" s="23" cm="1">
        <f t="array" ref="C4">_xlfn.XLOOKUP(C$3&amp;$B4,'In-TI'!$D$4:$D$867&amp;'In-TI'!$C$4:$C$867,'In-TI'!$E$4:$E$867)</f>
        <v>500</v>
      </c>
      <c r="D4" s="30" cm="1">
        <f t="array" ref="D4">_xlfn.XLOOKUP(D$3&amp;$B4,'In-TI'!$D$4:$D$867&amp;'In-TI'!$C$4:$C$867,'In-TI'!$E$4:$E$867)</f>
        <v>248.73</v>
      </c>
      <c r="E4" s="24" cm="1">
        <f t="array" ref="E4">_xlfn.XLOOKUP(E$3&amp;$B4,'In-TI'!$D$4:$D$867&amp;'In-TI'!$C$4:$C$867,'In-TI'!$E$4:$E$867)</f>
        <v>35</v>
      </c>
      <c r="F4" s="12">
        <f>SUMIFS('In-TI'!$W$4:$W$1155,'In-TI'!$Y$4:$Y$1155,F$3,'In-TI'!$Q$4:$Q$1155,$B4)</f>
        <v>9.2705538000000001</v>
      </c>
      <c r="G4" s="157">
        <f>SUMIFS('In-TI'!$W$4:$W$1155,'In-TI'!$Y$4:$Y$1155,G$3,'In-TI'!$Q$4:$Q$1155,$B4)</f>
        <v>-18.664087300000002</v>
      </c>
      <c r="H4" s="13">
        <f>SUMIFS('In-TI'!$W$4:$W$1155,'In-TI'!$Y$4:$Y$1155,H$3,'In-TI'!$Q$4:$Q$1155,$B4)</f>
        <v>-39.235228733333336</v>
      </c>
      <c r="I4" s="16">
        <f>SUMIFS('In-TI'!$X$4:$X$1155,'In-TI'!$Y$4:$Y$1155,I$3,'In-TI'!$Q$4:$Q$1155,$B4)</f>
        <v>-10.118887133333335</v>
      </c>
      <c r="J4" s="158">
        <f>SUMIFS('In-TI'!$X$4:$X$1155,'In-TI'!$Y$4:$Y$1155,J$3,'In-TI'!$Q$4:$Q$1155,$B4)</f>
        <v>18.374920633333335</v>
      </c>
      <c r="K4" s="17">
        <f>SUMIFS('In-TI'!$X$4:$X$1155,'In-TI'!$Y$4:$Y$1155,K$3,'In-TI'!$Q$4:$Q$1155,$B4)</f>
        <v>32.361062066666669</v>
      </c>
      <c r="L4" s="26" cm="1">
        <f t="array" ref="L4">IF(_xlfn.XLOOKUP($B4&amp;F$3,'In-TI'!$Q$4:$Q$1155&amp;'In-TI'!$Y$4:$Y$1155,'In-TI'!$Z$4:$Z$1155)=L$3,F4*C4+I4*D4,0)</f>
        <v>0</v>
      </c>
      <c r="M4" s="159" cm="1">
        <f t="array" ref="M4">IF(_xlfn.XLOOKUP($B4&amp;I$3,'In-TI'!$Q$4:$Q$1155&amp;'In-TI'!$Y$4:$Y$1155,'In-TI'!$Z$4:$Z$1155)=M$3,F4*C4+I4*D4,0)</f>
        <v>2118.4061033259995</v>
      </c>
      <c r="N4" s="159" cm="1">
        <f t="array" ref="N4">IF(_xlfn.XLOOKUP($B4&amp;G$3,'In-TI'!$Q$4:$Q$1155&amp;'In-TI'!$Y$4:$Y$1155,'In-TI'!$Z$4:$Z$1155)=N$3,G4*E4+J4*C4,0)</f>
        <v>8534.2172611666683</v>
      </c>
      <c r="O4" s="159" cm="1">
        <f t="array" ref="O4">IF(_xlfn.XLOOKUP($B4&amp;J$3,'In-TI'!$Q$4:$Q$1155&amp;'In-TI'!$Y$4:$Y$1155,'In-TI'!$Z$4:$Z$1155)=O$3,G4*E4+J4*C4,0)</f>
        <v>0</v>
      </c>
      <c r="P4" s="159" cm="1">
        <f t="array" ref="P4">IF(_xlfn.XLOOKUP($B4&amp;H$3,'In-TI'!$Q$4:$Q$1155&amp;'In-TI'!$Y$4:$Y$1155,'In-TI'!$Z$4:$Z$1155)=P$3,H4*E4+K4*D4,0)</f>
        <v>6675.9339621753334</v>
      </c>
      <c r="Q4" s="25" cm="1">
        <f t="array" ref="Q4">IF(_xlfn.XLOOKUP($B4&amp;K$3,'In-TI'!$Q$4:$Q$1155&amp;'In-TI'!$Y$4:$Y$1155,'In-TI'!$Z$4:$Z$1155)=Q$3,H4*E4+K4*D4,0)</f>
        <v>0</v>
      </c>
      <c r="R4" s="74">
        <f t="shared" ref="R4:R67" si="0">SUM(L4:Q4)</f>
        <v>17328.557326668</v>
      </c>
      <c r="S4" s="82">
        <f>IF($R4&gt;=0,0,$R4*VLOOKUP(S$3,'In-NonTI'!$S$4:$U$6,3,0))</f>
        <v>0</v>
      </c>
      <c r="T4" s="160">
        <f>IF($R4&gt;=0,0,$R4*VLOOKUP(T$3,'In-NonTI'!$S$4:$U$6,3,0))</f>
        <v>0</v>
      </c>
      <c r="U4" s="83">
        <f>IF($R4&gt;=0,0,$R4*VLOOKUP(U$3,'In-NonTI'!$S$4:$U$6,3,0))</f>
        <v>0</v>
      </c>
      <c r="V4" s="19">
        <f>F4+J4</f>
        <v>27.645474433333334</v>
      </c>
      <c r="W4" s="161">
        <f t="shared" ref="W4:W67" si="1">I4+K4</f>
        <v>22.242174933333335</v>
      </c>
      <c r="X4" s="18">
        <f>G4+H4</f>
        <v>-57.899316033333335</v>
      </c>
      <c r="Y4" s="77">
        <f t="shared" ref="Y4:Y67" si="2">COUNTIFS(V4:X4,"&lt;0")</f>
        <v>1</v>
      </c>
      <c r="Z4" s="32" t="str">
        <f t="shared" ref="Z4:Z67" si="3">INDEX($V$3:$X$3,MATCH(LARGE($V4:$X4,3),$V4:$X4,0))</f>
        <v>VIC</v>
      </c>
      <c r="AA4" s="4" t="str">
        <f t="shared" ref="AA4:AA67" si="4">INDEX($V$3:$X$3,MATCH(LARGE($V4:$X4,2),$V4:$X4,0))</f>
        <v>SA</v>
      </c>
      <c r="AB4" s="31" t="str">
        <f t="shared" ref="AB4:AB67" si="5">INDEX($V$3:$X$3,MATCH(LARGE($V4:$X4,1),$V4:$X4,0))</f>
        <v>NSW</v>
      </c>
      <c r="AC4" s="129" t="str">
        <f>IF(Y4=2,Z4&amp;"-"&amp;AB4,Z4&amp;"-"&amp;AA4)</f>
        <v>VIC-SA</v>
      </c>
      <c r="AD4" s="162" t="str">
        <f>IF(Y4=1,Z4&amp;"-"&amp;AB4,AA4&amp;"-"&amp;AB4)</f>
        <v>VIC-NSW</v>
      </c>
      <c r="AE4" s="130">
        <f>IF(OR(Y4=3,Y4=0),AB4&amp;"-"&amp;Z4,0)</f>
        <v>0</v>
      </c>
      <c r="AF4" s="51">
        <f>IF(Y4=1,ABS(_xlfn.XLOOKUP(AA4,$V$3:$X$3,V4:X4)),ABS(_xlfn.XLOOKUP(Z4,$V$3:$X$3,V4:X4)))</f>
        <v>22.242174933333335</v>
      </c>
      <c r="AG4" s="163">
        <f>IF(Y4=1,ABS(_xlfn.XLOOKUP(AB4,$V$3:$X$3,V4:X4)),ABS(_xlfn.XLOOKUP(AA4,$V$3:$X$3,V4:X4)))</f>
        <v>27.645474433333334</v>
      </c>
      <c r="AH4" s="33">
        <f>IF(Y4=3,ABS(_xlfn.XLOOKUP(AB4,$V$3:$X$3,V4:X4)),0)</f>
        <v>0</v>
      </c>
      <c r="AI4" s="140">
        <f>IF($AC4=AI$3,$AF4,IF($AD4=AI$3,$AG4,IF($AE4=AI$3,$AH4,0)))</f>
        <v>0</v>
      </c>
      <c r="AJ4" s="164">
        <f>IF($AC4=AJ$3,$AF4,IF($AD4=AJ$3,$AG4,IF($AE4=AJ$3,$AH4,0)))</f>
        <v>0</v>
      </c>
      <c r="AK4" s="164">
        <f>IF($AC4=AK$3,$AF4,IF($AD4=AK$3,$AG4,IF($AE4=AK$3,$AH4,0)))</f>
        <v>27.645474433333334</v>
      </c>
      <c r="AL4" s="164">
        <f t="shared" ref="AL4:AN19" si="6">IF($AC4=AL$3,$AF4,IF($AD4=AL$3,$AG4,IF($AE4=AL$3,$AH4,0)))</f>
        <v>0</v>
      </c>
      <c r="AM4" s="164">
        <f t="shared" si="6"/>
        <v>22.242174933333335</v>
      </c>
      <c r="AN4" s="141">
        <f t="shared" si="6"/>
        <v>0</v>
      </c>
      <c r="AO4" s="23">
        <f>IF(AND(C4=D4,D4=E4),AI4*0.01,AI4*(D4-C4))</f>
        <v>0</v>
      </c>
      <c r="AP4" s="30">
        <f>IF(AND(C4=D4,D4=E4),AJ4*0.01,AJ4*(C4-D4))</f>
        <v>0</v>
      </c>
      <c r="AQ4" s="30">
        <f>IF(AND(C4=D4,D4=E4),AK4*0.01,AK4*(C4-E4))</f>
        <v>12855.1456115</v>
      </c>
      <c r="AR4" s="30">
        <f>IF(AND(C4=D4,D4=E4),AL4*0.01,AL4*(E4-C4))</f>
        <v>0</v>
      </c>
      <c r="AS4" s="30">
        <f>IF(AND(C4=D4,D4=E4),AM4*0.01,AM4*(D4-E4))</f>
        <v>4753.8200485013331</v>
      </c>
      <c r="AT4" s="24">
        <f>IF(AND(C4=D4,D4=E4),AN4*0.01,AN4*(E4-D4))</f>
        <v>0</v>
      </c>
      <c r="AU4" s="155">
        <f>IF($R4&lt;=0,0,(AO4/SUM($AO4:$AT4))*$R4)</f>
        <v>0</v>
      </c>
      <c r="AV4" s="165">
        <f t="shared" ref="AV4:AZ4" si="7">IF($R4&lt;=0,0,(AP4/SUM($AO4:$AT4))*$R4)</f>
        <v>0</v>
      </c>
      <c r="AW4" s="165">
        <f t="shared" si="7"/>
        <v>12650.437962835204</v>
      </c>
      <c r="AX4" s="165">
        <f t="shared" si="7"/>
        <v>0</v>
      </c>
      <c r="AY4" s="165">
        <f t="shared" si="7"/>
        <v>4678.1193638327968</v>
      </c>
      <c r="AZ4" s="156">
        <f t="shared" si="7"/>
        <v>0</v>
      </c>
      <c r="BA4" s="94">
        <f>IF($R4&lt;=0,0,MAX((AU4/SUMIF($AU4:$AZ4,"&gt;0"))*$R4,0))</f>
        <v>0</v>
      </c>
      <c r="BB4" s="166">
        <f t="shared" ref="BB4:BF4" si="8">IF($R4&lt;=0,0,MAX((AV4/SUMIF($AU4:$AZ4,"&gt;0"))*$R4,0))</f>
        <v>0</v>
      </c>
      <c r="BC4" s="166">
        <f t="shared" si="8"/>
        <v>12650.437962835204</v>
      </c>
      <c r="BD4" s="166">
        <f t="shared" si="8"/>
        <v>0</v>
      </c>
      <c r="BE4" s="166">
        <f t="shared" si="8"/>
        <v>4678.1193638327968</v>
      </c>
      <c r="BF4" s="95">
        <f t="shared" si="8"/>
        <v>0</v>
      </c>
    </row>
    <row r="5" spans="1:58">
      <c r="B5" s="146">
        <v>2</v>
      </c>
      <c r="C5" s="23" cm="1">
        <f t="array" ref="C5">_xlfn.XLOOKUP(C$3&amp;$B5,'In-TI'!$D$4:$D$867&amp;'In-TI'!$C$4:$C$867,'In-TI'!$E$4:$E$867)</f>
        <v>500</v>
      </c>
      <c r="D5" s="30" cm="1">
        <f t="array" ref="D5">_xlfn.XLOOKUP(D$3&amp;$B5,'In-TI'!$D$4:$D$867&amp;'In-TI'!$C$4:$C$867,'In-TI'!$E$4:$E$867)</f>
        <v>220.63</v>
      </c>
      <c r="E5" s="24" cm="1">
        <f t="array" ref="E5">_xlfn.XLOOKUP(E$3&amp;$B5,'In-TI'!$D$4:$D$867&amp;'In-TI'!$C$4:$C$867,'In-TI'!$E$4:$E$867)</f>
        <v>35</v>
      </c>
      <c r="F5" s="12">
        <f>SUMIFS('In-TI'!$W$4:$W$1155,'In-TI'!$Y$4:$Y$1155,F$3,'In-TI'!$Q$4:$Q$1155,$B5)</f>
        <v>8.4974228000000007</v>
      </c>
      <c r="G5" s="157">
        <f>SUMIFS('In-TI'!$W$4:$W$1155,'In-TI'!$Y$4:$Y$1155,G$3,'In-TI'!$Q$4:$Q$1155,$B5)</f>
        <v>-16.556532399999998</v>
      </c>
      <c r="H5" s="13">
        <f>SUMIFS('In-TI'!$W$4:$W$1155,'In-TI'!$Y$4:$Y$1155,H$3,'In-TI'!$Q$4:$Q$1155,$B5)</f>
        <v>-38.811540933333333</v>
      </c>
      <c r="I5" s="16">
        <f>SUMIFS('In-TI'!$X$4:$X$1155,'In-TI'!$Y$4:$Y$1155,I$3,'In-TI'!$Q$4:$Q$1155,$B5)</f>
        <v>-9.2974227999999997</v>
      </c>
      <c r="J5" s="158">
        <f>SUMIFS('In-TI'!$X$4:$X$1155,'In-TI'!$Y$4:$Y$1155,J$3,'In-TI'!$Q$4:$Q$1155,$B5)</f>
        <v>16.340699066666666</v>
      </c>
      <c r="K5" s="17">
        <f>SUMIFS('In-TI'!$X$4:$X$1155,'In-TI'!$Y$4:$Y$1155,K$3,'In-TI'!$Q$4:$Q$1155,$B5)</f>
        <v>31.819874266666663</v>
      </c>
      <c r="L5" s="26" cm="1">
        <f t="array" ref="L5">IF(_xlfn.XLOOKUP($B5&amp;F$3,'In-TI'!$Q$4:$Q$1155&amp;'In-TI'!$Y$4:$Y$1155,'In-TI'!$Z$4:$Z$1155)=L$3,F5*C5+I5*D5,0)</f>
        <v>0</v>
      </c>
      <c r="M5" s="159" cm="1">
        <f t="array" ref="M5">IF(_xlfn.XLOOKUP($B5&amp;I$3,'In-TI'!$Q$4:$Q$1155&amp;'In-TI'!$Y$4:$Y$1155,'In-TI'!$Z$4:$Z$1155)=M$3,F5*C5+I5*D5,0)</f>
        <v>2197.4210076360005</v>
      </c>
      <c r="N5" s="159" cm="1">
        <f t="array" ref="N5">IF(_xlfn.XLOOKUP($B5&amp;G$3,'In-TI'!$Q$4:$Q$1155&amp;'In-TI'!$Y$4:$Y$1155,'In-TI'!$Z$4:$Z$1155)=N$3,G5*E5+J5*C5,0)</f>
        <v>7590.870899333333</v>
      </c>
      <c r="O5" s="159" cm="1">
        <f t="array" ref="O5">IF(_xlfn.XLOOKUP($B5&amp;J$3,'In-TI'!$Q$4:$Q$1155&amp;'In-TI'!$Y$4:$Y$1155,'In-TI'!$Z$4:$Z$1155)=O$3,G5*E5+J5*C5,0)</f>
        <v>0</v>
      </c>
      <c r="P5" s="159" cm="1">
        <f t="array" ref="P5">IF(_xlfn.XLOOKUP($B5&amp;H$3,'In-TI'!$Q$4:$Q$1155&amp;'In-TI'!$Y$4:$Y$1155,'In-TI'!$Z$4:$Z$1155)=P$3,H5*E5+K5*D5,0)</f>
        <v>5662.0149267879988</v>
      </c>
      <c r="Q5" s="25" cm="1">
        <f t="array" ref="Q5">IF(_xlfn.XLOOKUP($B5&amp;K$3,'In-TI'!$Q$4:$Q$1155&amp;'In-TI'!$Y$4:$Y$1155,'In-TI'!$Z$4:$Z$1155)=Q$3,H5*E5+K5*D5,0)</f>
        <v>0</v>
      </c>
      <c r="R5" s="74">
        <f t="shared" si="0"/>
        <v>15450.306833757333</v>
      </c>
      <c r="S5" s="82">
        <f>IF($R5&gt;=0,0,$R5*VLOOKUP(S$3,'In-NonTI'!$S$4:$U$6,3,0))</f>
        <v>0</v>
      </c>
      <c r="T5" s="160">
        <f>IF($R5&gt;=0,0,$R5*VLOOKUP(T$3,'In-NonTI'!$S$4:$U$6,3,0))</f>
        <v>0</v>
      </c>
      <c r="U5" s="83">
        <f>IF($R5&gt;=0,0,$R5*VLOOKUP(U$3,'In-NonTI'!$S$4:$U$6,3,0))</f>
        <v>0</v>
      </c>
      <c r="V5" s="19">
        <f t="shared" ref="V5:V68" si="9">F5+J5</f>
        <v>24.838121866666668</v>
      </c>
      <c r="W5" s="161">
        <f t="shared" si="1"/>
        <v>22.522451466666663</v>
      </c>
      <c r="X5" s="18">
        <f t="shared" ref="X5:X68" si="10">G5+H5</f>
        <v>-55.368073333333328</v>
      </c>
      <c r="Y5" s="77">
        <f t="shared" si="2"/>
        <v>1</v>
      </c>
      <c r="Z5" s="32" t="str">
        <f t="shared" si="3"/>
        <v>VIC</v>
      </c>
      <c r="AA5" s="4" t="str">
        <f t="shared" si="4"/>
        <v>SA</v>
      </c>
      <c r="AB5" s="31" t="str">
        <f t="shared" si="5"/>
        <v>NSW</v>
      </c>
      <c r="AC5" s="129" t="str">
        <f t="shared" ref="AC5:AC68" si="11">IF(Y5=2,Z5&amp;"-"&amp;AB5,Z5&amp;"-"&amp;AA5)</f>
        <v>VIC-SA</v>
      </c>
      <c r="AD5" s="162" t="str">
        <f t="shared" ref="AD5:AD68" si="12">IF(Y5=1,Z5&amp;"-"&amp;AB5,AA5&amp;"-"&amp;AB5)</f>
        <v>VIC-NSW</v>
      </c>
      <c r="AE5" s="130">
        <f t="shared" ref="AE5:AE68" si="13">IF(OR(Y5=3,Y5=0),AB5&amp;"-"&amp;Z5,0)</f>
        <v>0</v>
      </c>
      <c r="AF5" s="51">
        <f t="shared" ref="AF5:AF68" si="14">IF(Y5=1,ABS(_xlfn.XLOOKUP(AA5,$V$3:$X$3,V5:X5)),ABS(_xlfn.XLOOKUP(Z5,$V$3:$X$3,V5:X5)))</f>
        <v>22.522451466666663</v>
      </c>
      <c r="AG5" s="163">
        <f t="shared" ref="AG5:AG68" si="15">IF(Y5=1,ABS(_xlfn.XLOOKUP(AB5,$V$3:$X$3,V5:X5)),ABS(_xlfn.XLOOKUP(AA5,$V$3:$X$3,V5:X5)))</f>
        <v>24.838121866666668</v>
      </c>
      <c r="AH5" s="33">
        <f t="shared" ref="AH5:AH68" si="16">IF(Y5=3,ABS(_xlfn.XLOOKUP(AB5,$V$3:$X$3,V5:X5)),0)</f>
        <v>0</v>
      </c>
      <c r="AI5" s="140">
        <f t="shared" ref="AI5:AJ24" si="17">IF($AC5=AI$3,$AF5,IF($AD5=AI$3,$AG5,IF($AE5=AI$3,$AH5,0)))</f>
        <v>0</v>
      </c>
      <c r="AJ5" s="164">
        <f t="shared" si="17"/>
        <v>0</v>
      </c>
      <c r="AK5" s="164">
        <f t="shared" ref="AK5:AN59" si="18">IF($AC5=AK$3,$AF5,IF($AD5=AK$3,$AG5,IF($AE5=AK$3,$AH5,0)))</f>
        <v>24.838121866666668</v>
      </c>
      <c r="AL5" s="164">
        <f t="shared" si="6"/>
        <v>0</v>
      </c>
      <c r="AM5" s="164">
        <f t="shared" si="6"/>
        <v>22.522451466666663</v>
      </c>
      <c r="AN5" s="141">
        <f t="shared" si="6"/>
        <v>0</v>
      </c>
      <c r="AO5" s="23">
        <f t="shared" ref="AO5:AO68" si="19">IF(AND(C5=D5,D5=E5),AI5*0.01,AI5*(D5-C5))</f>
        <v>0</v>
      </c>
      <c r="AP5" s="30">
        <f t="shared" ref="AP5:AP68" si="20">IF(AND(C5=D5,D5=E5),AJ5*0.01,AJ5*(C5-D5))</f>
        <v>0</v>
      </c>
      <c r="AQ5" s="30">
        <f t="shared" ref="AQ5:AQ68" si="21">IF(AND(C5=D5,D5=E5),AK5*0.01,AK5*(C5-E5))</f>
        <v>11549.726668000001</v>
      </c>
      <c r="AR5" s="30">
        <f t="shared" ref="AR5:AR68" si="22">IF(AND(C5=D5,D5=E5),AL5*0.01,AL5*(E5-C5))</f>
        <v>0</v>
      </c>
      <c r="AS5" s="30">
        <f t="shared" ref="AS5:AS68" si="23">IF(AND(C5=D5,D5=E5),AM5*0.01,AM5*(D5-E5))</f>
        <v>4180.8426657573327</v>
      </c>
      <c r="AT5" s="24">
        <f t="shared" ref="AT5:AT68" si="24">IF(AND(C5=D5,D5=E5),AN5*0.01,AN5*(E5-D5))</f>
        <v>0</v>
      </c>
      <c r="AU5" s="155">
        <f>IF($R5&lt;=0,0,(AO5/SUM($AO5:$AT5))*$R5)</f>
        <v>0</v>
      </c>
      <c r="AV5" s="165">
        <f t="shared" ref="AV5:AV6" si="25">IF($R5&lt;=0,0,(AP5/SUM($AO5:$AT5))*$R5)</f>
        <v>0</v>
      </c>
      <c r="AW5" s="165">
        <f t="shared" ref="AW5:AW6" si="26">IF($R5&lt;=0,0,(AQ5/SUM($AO5:$AT5))*$R5)</f>
        <v>11343.951835467782</v>
      </c>
      <c r="AX5" s="165">
        <f t="shared" ref="AX5:AX6" si="27">IF($R5&lt;=0,0,(AR5/SUM($AO5:$AT5))*$R5)</f>
        <v>0</v>
      </c>
      <c r="AY5" s="165">
        <f t="shared" ref="AY5:AY6" si="28">IF($R5&lt;=0,0,(AS5/SUM($AO5:$AT5))*$R5)</f>
        <v>4106.3549982895502</v>
      </c>
      <c r="AZ5" s="156">
        <f t="shared" ref="AZ5:AZ6" si="29">IF($R5&lt;=0,0,(AT5/SUM($AO5:$AT5))*$R5)</f>
        <v>0</v>
      </c>
      <c r="BA5" s="94">
        <f t="shared" ref="BA5:BA68" si="30">IF($R5&lt;=0,0,MAX((AU5/SUMIF($AU5:$AZ5,"&gt;0"))*$R5,0))</f>
        <v>0</v>
      </c>
      <c r="BB5" s="166">
        <f t="shared" ref="BB5:BB68" si="31">IF($R5&lt;=0,0,MAX((AV5/SUMIF($AU5:$AZ5,"&gt;0"))*$R5,0))</f>
        <v>0</v>
      </c>
      <c r="BC5" s="166">
        <f t="shared" ref="BC5:BC68" si="32">IF($R5&lt;=0,0,MAX((AW5/SUMIF($AU5:$AZ5,"&gt;0"))*$R5,0))</f>
        <v>11343.951835467782</v>
      </c>
      <c r="BD5" s="166">
        <f t="shared" ref="BD5:BD68" si="33">IF($R5&lt;=0,0,MAX((AX5/SUMIF($AU5:$AZ5,"&gt;0"))*$R5,0))</f>
        <v>0</v>
      </c>
      <c r="BE5" s="166">
        <f t="shared" ref="BE5:BE68" si="34">IF($R5&lt;=0,0,MAX((AY5/SUMIF($AU5:$AZ5,"&gt;0"))*$R5,0))</f>
        <v>4106.3549982895502</v>
      </c>
      <c r="BF5" s="95">
        <f t="shared" ref="BF5:BF68" si="35">IF($R5&lt;=0,0,MAX((AZ5/SUMIF($AU5:$AZ5,"&gt;0"))*$R5,0))</f>
        <v>0</v>
      </c>
    </row>
    <row r="6" spans="1:58">
      <c r="B6" s="146">
        <v>3</v>
      </c>
      <c r="C6" s="23" cm="1">
        <f t="array" ref="C6">_xlfn.XLOOKUP(C$3&amp;$B6,'In-TI'!$D$4:$D$867&amp;'In-TI'!$C$4:$C$867,'In-TI'!$E$4:$E$867)</f>
        <v>500</v>
      </c>
      <c r="D6" s="30" cm="1">
        <f t="array" ref="D6">_xlfn.XLOOKUP(D$3&amp;$B6,'In-TI'!$D$4:$D$867&amp;'In-TI'!$C$4:$C$867,'In-TI'!$E$4:$E$867)</f>
        <v>112.07</v>
      </c>
      <c r="E6" s="24" cm="1">
        <f t="array" ref="E6">_xlfn.XLOOKUP(E$3&amp;$B6,'In-TI'!$D$4:$D$867&amp;'In-TI'!$C$4:$C$867,'In-TI'!$E$4:$E$867)</f>
        <v>35</v>
      </c>
      <c r="F6" s="12">
        <f>SUMIFS('In-TI'!$W$4:$W$1155,'In-TI'!$Y$4:$Y$1155,F$3,'In-TI'!$Q$4:$Q$1155,$B6)</f>
        <v>7.3554946000000001</v>
      </c>
      <c r="G6" s="157">
        <f>SUMIFS('In-TI'!$W$4:$W$1155,'In-TI'!$Y$4:$Y$1155,G$3,'In-TI'!$Q$4:$Q$1155,$B6)</f>
        <v>-12.937740400000001</v>
      </c>
      <c r="H6" s="13">
        <f>SUMIFS('In-TI'!$W$4:$W$1155,'In-TI'!$Y$4:$Y$1155,H$3,'In-TI'!$Q$4:$Q$1155,$B6)</f>
        <v>-44.705866199999988</v>
      </c>
      <c r="I6" s="16">
        <f>SUMIFS('In-TI'!$X$4:$X$1155,'In-TI'!$Y$4:$Y$1155,I$3,'In-TI'!$Q$4:$Q$1155,$B6)</f>
        <v>-8.1846612666666658</v>
      </c>
      <c r="J6" s="158">
        <f>SUMIFS('In-TI'!$X$4:$X$1155,'In-TI'!$Y$4:$Y$1155,J$3,'In-TI'!$Q$4:$Q$1155,$B6)</f>
        <v>12.721073733333334</v>
      </c>
      <c r="K6" s="17">
        <f>SUMIFS('In-TI'!$X$4:$X$1155,'In-TI'!$Y$4:$Y$1155,K$3,'In-TI'!$Q$4:$Q$1155,$B6)</f>
        <v>37.818366199999993</v>
      </c>
      <c r="L6" s="26" cm="1">
        <f t="array" ref="L6">IF(_xlfn.XLOOKUP($B6&amp;F$3,'In-TI'!$Q$4:$Q$1155&amp;'In-TI'!$Y$4:$Y$1155,'In-TI'!$Z$4:$Z$1155)=L$3,F6*C6+I6*D6,0)</f>
        <v>0</v>
      </c>
      <c r="M6" s="159" cm="1">
        <f t="array" ref="M6">IF(_xlfn.XLOOKUP($B6&amp;I$3,'In-TI'!$Q$4:$Q$1155&amp;'In-TI'!$Y$4:$Y$1155,'In-TI'!$Z$4:$Z$1155)=M$3,F6*C6+I6*D6,0)</f>
        <v>2760.4923118446668</v>
      </c>
      <c r="N6" s="159" cm="1">
        <f t="array" ref="N6">IF(_xlfn.XLOOKUP($B6&amp;G$3,'In-TI'!$Q$4:$Q$1155&amp;'In-TI'!$Y$4:$Y$1155,'In-TI'!$Z$4:$Z$1155)=N$3,G6*E6+J6*C6,0)</f>
        <v>5907.7159526666674</v>
      </c>
      <c r="O6" s="159" cm="1">
        <f t="array" ref="O6">IF(_xlfn.XLOOKUP($B6&amp;J$3,'In-TI'!$Q$4:$Q$1155&amp;'In-TI'!$Y$4:$Y$1155,'In-TI'!$Z$4:$Z$1155)=O$3,G6*E6+J6*C6,0)</f>
        <v>0</v>
      </c>
      <c r="P6" s="159" cm="1">
        <f t="array" ref="P6">IF(_xlfn.XLOOKUP($B6&amp;H$3,'In-TI'!$Q$4:$Q$1155&amp;'In-TI'!$Y$4:$Y$1155,'In-TI'!$Z$4:$Z$1155)=P$3,H6*E6+K6*D6,0)</f>
        <v>2673.5989830339986</v>
      </c>
      <c r="Q6" s="25" cm="1">
        <f t="array" ref="Q6">IF(_xlfn.XLOOKUP($B6&amp;K$3,'In-TI'!$Q$4:$Q$1155&amp;'In-TI'!$Y$4:$Y$1155,'In-TI'!$Z$4:$Z$1155)=Q$3,H6*E6+K6*D6,0)</f>
        <v>0</v>
      </c>
      <c r="R6" s="74">
        <f t="shared" si="0"/>
        <v>11341.807247545332</v>
      </c>
      <c r="S6" s="82">
        <f>IF($R6&gt;=0,0,$R6*VLOOKUP(S$3,'In-NonTI'!$S$4:$U$6,3,0))</f>
        <v>0</v>
      </c>
      <c r="T6" s="160">
        <f>IF($R6&gt;=0,0,$R6*VLOOKUP(T$3,'In-NonTI'!$S$4:$U$6,3,0))</f>
        <v>0</v>
      </c>
      <c r="U6" s="83">
        <f>IF($R6&gt;=0,0,$R6*VLOOKUP(U$3,'In-NonTI'!$S$4:$U$6,3,0))</f>
        <v>0</v>
      </c>
      <c r="V6" s="19">
        <f t="shared" si="9"/>
        <v>20.076568333333334</v>
      </c>
      <c r="W6" s="161">
        <f t="shared" si="1"/>
        <v>29.633704933333327</v>
      </c>
      <c r="X6" s="18">
        <f t="shared" si="10"/>
        <v>-57.643606599999991</v>
      </c>
      <c r="Y6" s="77">
        <f t="shared" si="2"/>
        <v>1</v>
      </c>
      <c r="Z6" s="32" t="str">
        <f t="shared" si="3"/>
        <v>VIC</v>
      </c>
      <c r="AA6" s="4" t="str">
        <f t="shared" si="4"/>
        <v>NSW</v>
      </c>
      <c r="AB6" s="31" t="str">
        <f t="shared" si="5"/>
        <v>SA</v>
      </c>
      <c r="AC6" s="129" t="str">
        <f t="shared" si="11"/>
        <v>VIC-NSW</v>
      </c>
      <c r="AD6" s="162" t="str">
        <f t="shared" si="12"/>
        <v>VIC-SA</v>
      </c>
      <c r="AE6" s="130">
        <f t="shared" si="13"/>
        <v>0</v>
      </c>
      <c r="AF6" s="51">
        <f t="shared" si="14"/>
        <v>20.076568333333334</v>
      </c>
      <c r="AG6" s="163">
        <f t="shared" si="15"/>
        <v>29.633704933333327</v>
      </c>
      <c r="AH6" s="33">
        <f t="shared" si="16"/>
        <v>0</v>
      </c>
      <c r="AI6" s="140">
        <f t="shared" si="17"/>
        <v>0</v>
      </c>
      <c r="AJ6" s="164">
        <f t="shared" si="17"/>
        <v>0</v>
      </c>
      <c r="AK6" s="164">
        <f t="shared" si="18"/>
        <v>20.076568333333334</v>
      </c>
      <c r="AL6" s="164">
        <f t="shared" si="6"/>
        <v>0</v>
      </c>
      <c r="AM6" s="164">
        <f t="shared" si="6"/>
        <v>29.633704933333327</v>
      </c>
      <c r="AN6" s="141">
        <f t="shared" si="6"/>
        <v>0</v>
      </c>
      <c r="AO6" s="23">
        <f t="shared" si="19"/>
        <v>0</v>
      </c>
      <c r="AP6" s="30">
        <f t="shared" si="20"/>
        <v>0</v>
      </c>
      <c r="AQ6" s="30">
        <f t="shared" si="21"/>
        <v>9335.6042749999997</v>
      </c>
      <c r="AR6" s="30">
        <f t="shared" si="22"/>
        <v>0</v>
      </c>
      <c r="AS6" s="30">
        <f t="shared" si="23"/>
        <v>2283.8696392119991</v>
      </c>
      <c r="AT6" s="24">
        <f t="shared" si="24"/>
        <v>0</v>
      </c>
      <c r="AU6" s="155">
        <f t="shared" ref="AU6:AU69" si="36">IF($R6&lt;=0,0,(AO6/SUM($AO6:$AT6))*$R6)</f>
        <v>0</v>
      </c>
      <c r="AV6" s="165">
        <f t="shared" si="25"/>
        <v>0</v>
      </c>
      <c r="AW6" s="165">
        <f t="shared" si="26"/>
        <v>9112.5144742485409</v>
      </c>
      <c r="AX6" s="165">
        <f t="shared" si="27"/>
        <v>0</v>
      </c>
      <c r="AY6" s="165">
        <f t="shared" si="28"/>
        <v>2229.2927732967919</v>
      </c>
      <c r="AZ6" s="156">
        <f t="shared" si="29"/>
        <v>0</v>
      </c>
      <c r="BA6" s="94">
        <f t="shared" si="30"/>
        <v>0</v>
      </c>
      <c r="BB6" s="166">
        <f t="shared" si="31"/>
        <v>0</v>
      </c>
      <c r="BC6" s="166">
        <f t="shared" si="32"/>
        <v>9112.514474248539</v>
      </c>
      <c r="BD6" s="166">
        <f t="shared" si="33"/>
        <v>0</v>
      </c>
      <c r="BE6" s="166">
        <f t="shared" si="34"/>
        <v>2229.2927732967914</v>
      </c>
      <c r="BF6" s="95">
        <f t="shared" si="35"/>
        <v>0</v>
      </c>
    </row>
    <row r="7" spans="1:58">
      <c r="B7" s="146">
        <v>4</v>
      </c>
      <c r="C7" s="23" cm="1">
        <f t="array" ref="C7">_xlfn.XLOOKUP(C$3&amp;$B7,'In-TI'!$D$4:$D$867&amp;'In-TI'!$C$4:$C$867,'In-TI'!$E$4:$E$867)</f>
        <v>500</v>
      </c>
      <c r="D7" s="30" cm="1">
        <f t="array" ref="D7">_xlfn.XLOOKUP(D$3&amp;$B7,'In-TI'!$D$4:$D$867&amp;'In-TI'!$C$4:$C$867,'In-TI'!$E$4:$E$867)</f>
        <v>296.02999999999997</v>
      </c>
      <c r="E7" s="24" cm="1">
        <f t="array" ref="E7">_xlfn.XLOOKUP(E$3&amp;$B7,'In-TI'!$D$4:$D$867&amp;'In-TI'!$C$4:$C$867,'In-TI'!$E$4:$E$867)</f>
        <v>35</v>
      </c>
      <c r="F7" s="12">
        <f>SUMIFS('In-TI'!$W$4:$W$1155,'In-TI'!$Y$4:$Y$1155,F$3,'In-TI'!$Q$4:$Q$1155,$B7)</f>
        <v>7.2635677999999997</v>
      </c>
      <c r="G7" s="157">
        <f>SUMIFS('In-TI'!$W$4:$W$1155,'In-TI'!$Y$4:$Y$1155,G$3,'In-TI'!$Q$4:$Q$1155,$B7)</f>
        <v>-21.637403900000002</v>
      </c>
      <c r="H7" s="13">
        <f>SUMIFS('In-TI'!$W$4:$W$1155,'In-TI'!$Y$4:$Y$1155,H$3,'In-TI'!$Q$4:$Q$1155,$B7)</f>
        <v>-47.623786099999997</v>
      </c>
      <c r="I7" s="16">
        <f>SUMIFS('In-TI'!$X$4:$X$1155,'In-TI'!$Y$4:$Y$1155,I$3,'In-TI'!$Q$4:$Q$1155,$B7)</f>
        <v>-7.9952344666666662</v>
      </c>
      <c r="J7" s="158">
        <f>SUMIFS('In-TI'!$X$4:$X$1155,'In-TI'!$Y$4:$Y$1155,J$3,'In-TI'!$Q$4:$Q$1155,$B7)</f>
        <v>21.414903900000002</v>
      </c>
      <c r="K7" s="17">
        <f>SUMIFS('In-TI'!$X$4:$X$1155,'In-TI'!$Y$4:$Y$1155,K$3,'In-TI'!$Q$4:$Q$1155,$B7)</f>
        <v>41.038786099999996</v>
      </c>
      <c r="L7" s="26" cm="1">
        <f t="array" ref="L7">IF(_xlfn.XLOOKUP($B7&amp;F$3,'In-TI'!$Q$4:$Q$1155&amp;'In-TI'!$Y$4:$Y$1155,'In-TI'!$Z$4:$Z$1155)=L$3,F7*C7+I7*D7,0)</f>
        <v>0</v>
      </c>
      <c r="M7" s="159" cm="1">
        <f t="array" ref="M7">IF(_xlfn.XLOOKUP($B7&amp;I$3,'In-TI'!$Q$4:$Q$1155&amp;'In-TI'!$Y$4:$Y$1155,'In-TI'!$Z$4:$Z$1155)=M$3,F7*C7+I7*D7,0)</f>
        <v>1264.9546408326669</v>
      </c>
      <c r="N7" s="159" cm="1">
        <f t="array" ref="N7">IF(_xlfn.XLOOKUP($B7&amp;G$3,'In-TI'!$Q$4:$Q$1155&amp;'In-TI'!$Y$4:$Y$1155,'In-TI'!$Z$4:$Z$1155)=N$3,G7*E7+J7*C7,0)</f>
        <v>9950.1428135000006</v>
      </c>
      <c r="O7" s="159" cm="1">
        <f t="array" ref="O7">IF(_xlfn.XLOOKUP($B7&amp;J$3,'In-TI'!$Q$4:$Q$1155&amp;'In-TI'!$Y$4:$Y$1155,'In-TI'!$Z$4:$Z$1155)=O$3,G7*E7+J7*C7,0)</f>
        <v>0</v>
      </c>
      <c r="P7" s="159" cm="1">
        <f t="array" ref="P7">IF(_xlfn.XLOOKUP($B7&amp;H$3,'In-TI'!$Q$4:$Q$1155&amp;'In-TI'!$Y$4:$Y$1155,'In-TI'!$Z$4:$Z$1155)=P$3,H7*E7+K7*D7,0)</f>
        <v>10481.879335682997</v>
      </c>
      <c r="Q7" s="25" cm="1">
        <f t="array" ref="Q7">IF(_xlfn.XLOOKUP($B7&amp;K$3,'In-TI'!$Q$4:$Q$1155&amp;'In-TI'!$Y$4:$Y$1155,'In-TI'!$Z$4:$Z$1155)=Q$3,H7*E7+K7*D7,0)</f>
        <v>0</v>
      </c>
      <c r="R7" s="74">
        <f t="shared" si="0"/>
        <v>21696.976790015666</v>
      </c>
      <c r="S7" s="82">
        <f>IF($R7&gt;=0,0,$R7*VLOOKUP(S$3,'In-NonTI'!$S$4:$U$6,3,0))</f>
        <v>0</v>
      </c>
      <c r="T7" s="160">
        <f>IF($R7&gt;=0,0,$R7*VLOOKUP(T$3,'In-NonTI'!$S$4:$U$6,3,0))</f>
        <v>0</v>
      </c>
      <c r="U7" s="83">
        <f>IF($R7&gt;=0,0,$R7*VLOOKUP(U$3,'In-NonTI'!$S$4:$U$6,3,0))</f>
        <v>0</v>
      </c>
      <c r="V7" s="19">
        <f t="shared" si="9"/>
        <v>28.678471700000003</v>
      </c>
      <c r="W7" s="161">
        <f t="shared" si="1"/>
        <v>33.04355163333333</v>
      </c>
      <c r="X7" s="18">
        <f t="shared" si="10"/>
        <v>-69.261189999999999</v>
      </c>
      <c r="Y7" s="77">
        <f>COUNTIFS(V7:X7,"&lt;0")</f>
        <v>1</v>
      </c>
      <c r="Z7" s="32" t="str">
        <f t="shared" si="3"/>
        <v>VIC</v>
      </c>
      <c r="AA7" s="4" t="str">
        <f t="shared" si="4"/>
        <v>NSW</v>
      </c>
      <c r="AB7" s="31" t="str">
        <f t="shared" si="5"/>
        <v>SA</v>
      </c>
      <c r="AC7" s="129" t="str">
        <f t="shared" si="11"/>
        <v>VIC-NSW</v>
      </c>
      <c r="AD7" s="162" t="str">
        <f t="shared" si="12"/>
        <v>VIC-SA</v>
      </c>
      <c r="AE7" s="130">
        <f t="shared" si="13"/>
        <v>0</v>
      </c>
      <c r="AF7" s="51">
        <f t="shared" si="14"/>
        <v>28.678471700000003</v>
      </c>
      <c r="AG7" s="163">
        <f t="shared" si="15"/>
        <v>33.04355163333333</v>
      </c>
      <c r="AH7" s="33">
        <f t="shared" si="16"/>
        <v>0</v>
      </c>
      <c r="AI7" s="140">
        <f t="shared" si="17"/>
        <v>0</v>
      </c>
      <c r="AJ7" s="164">
        <f t="shared" si="17"/>
        <v>0</v>
      </c>
      <c r="AK7" s="164">
        <f t="shared" si="18"/>
        <v>28.678471700000003</v>
      </c>
      <c r="AL7" s="164">
        <f t="shared" si="6"/>
        <v>0</v>
      </c>
      <c r="AM7" s="164">
        <f t="shared" si="6"/>
        <v>33.04355163333333</v>
      </c>
      <c r="AN7" s="141">
        <f t="shared" si="6"/>
        <v>0</v>
      </c>
      <c r="AO7" s="23">
        <f t="shared" si="19"/>
        <v>0</v>
      </c>
      <c r="AP7" s="30">
        <f t="shared" si="20"/>
        <v>0</v>
      </c>
      <c r="AQ7" s="30">
        <f t="shared" si="21"/>
        <v>13335.489340500002</v>
      </c>
      <c r="AR7" s="30">
        <f t="shared" si="22"/>
        <v>0</v>
      </c>
      <c r="AS7" s="30">
        <f t="shared" si="23"/>
        <v>8625.358282848998</v>
      </c>
      <c r="AT7" s="24">
        <f t="shared" si="24"/>
        <v>0</v>
      </c>
      <c r="AU7" s="155">
        <f t="shared" si="36"/>
        <v>0</v>
      </c>
      <c r="AV7" s="165">
        <f t="shared" ref="AV7:AV70" si="37">IF($R7&lt;=0,0,(AP7/SUM($AO7:$AT7))*$R7)</f>
        <v>0</v>
      </c>
      <c r="AW7" s="165">
        <f t="shared" ref="AW7:AW70" si="38">IF($R7&lt;=0,0,(AQ7/SUM($AO7:$AT7))*$R7)</f>
        <v>13175.256605154931</v>
      </c>
      <c r="AX7" s="165">
        <f t="shared" ref="AX7:AX70" si="39">IF($R7&lt;=0,0,(AR7/SUM($AO7:$AT7))*$R7)</f>
        <v>0</v>
      </c>
      <c r="AY7" s="165">
        <f t="shared" ref="AY7:AY70" si="40">IF($R7&lt;=0,0,(AS7/SUM($AO7:$AT7))*$R7)</f>
        <v>8521.7201848607365</v>
      </c>
      <c r="AZ7" s="156">
        <f t="shared" ref="AZ7:AZ70" si="41">IF($R7&lt;=0,0,(AT7/SUM($AO7:$AT7))*$R7)</f>
        <v>0</v>
      </c>
      <c r="BA7" s="94">
        <f t="shared" si="30"/>
        <v>0</v>
      </c>
      <c r="BB7" s="166">
        <f t="shared" si="31"/>
        <v>0</v>
      </c>
      <c r="BC7" s="166">
        <f t="shared" si="32"/>
        <v>13175.256605154931</v>
      </c>
      <c r="BD7" s="166">
        <f t="shared" si="33"/>
        <v>0</v>
      </c>
      <c r="BE7" s="166">
        <f t="shared" si="34"/>
        <v>8521.7201848607365</v>
      </c>
      <c r="BF7" s="95">
        <f t="shared" si="35"/>
        <v>0</v>
      </c>
    </row>
    <row r="8" spans="1:58">
      <c r="B8" s="146">
        <v>5</v>
      </c>
      <c r="C8" s="23" cm="1">
        <f t="array" ref="C8">_xlfn.XLOOKUP(C$3&amp;$B8,'In-TI'!$D$4:$D$867&amp;'In-TI'!$C$4:$C$867,'In-TI'!$E$4:$E$867)</f>
        <v>500</v>
      </c>
      <c r="D8" s="30" cm="1">
        <f t="array" ref="D8">_xlfn.XLOOKUP(D$3&amp;$B8,'In-TI'!$D$4:$D$867&amp;'In-TI'!$C$4:$C$867,'In-TI'!$E$4:$E$867)</f>
        <v>295.61</v>
      </c>
      <c r="E8" s="24" cm="1">
        <f t="array" ref="E8">_xlfn.XLOOKUP(E$3&amp;$B8,'In-TI'!$D$4:$D$867&amp;'In-TI'!$C$4:$C$867,'In-TI'!$E$4:$E$867)</f>
        <v>35</v>
      </c>
      <c r="F8" s="12">
        <f>SUMIFS('In-TI'!$W$4:$W$1155,'In-TI'!$Y$4:$Y$1155,F$3,'In-TI'!$Q$4:$Q$1155,$B8)</f>
        <v>6.8598008000000004</v>
      </c>
      <c r="G8" s="157">
        <f>SUMIFS('In-TI'!$W$4:$W$1155,'In-TI'!$Y$4:$Y$1155,G$3,'In-TI'!$Q$4:$Q$1155,$B8)</f>
        <v>-21.400347500000002</v>
      </c>
      <c r="H8" s="13">
        <f>SUMIFS('In-TI'!$W$4:$W$1155,'In-TI'!$Y$4:$Y$1155,H$3,'In-TI'!$Q$4:$Q$1155,$B8)</f>
        <v>-43.802561799999999</v>
      </c>
      <c r="I8" s="16">
        <f>SUMIFS('In-TI'!$X$4:$X$1155,'In-TI'!$Y$4:$Y$1155,I$3,'In-TI'!$Q$4:$Q$1155,$B8)</f>
        <v>-7.6131341333333333</v>
      </c>
      <c r="J8" s="158">
        <f>SUMIFS('In-TI'!$X$4:$X$1155,'In-TI'!$Y$4:$Y$1155,J$3,'In-TI'!$Q$4:$Q$1155,$B8)</f>
        <v>21.170347500000002</v>
      </c>
      <c r="K8" s="17">
        <f>SUMIFS('In-TI'!$X$4:$X$1155,'In-TI'!$Y$4:$Y$1155,K$3,'In-TI'!$Q$4:$Q$1155,$B8)</f>
        <v>37.105061800000001</v>
      </c>
      <c r="L8" s="26" cm="1">
        <f t="array" ref="L8">IF(_xlfn.XLOOKUP($B8&amp;F$3,'In-TI'!$Q$4:$Q$1155&amp;'In-TI'!$Y$4:$Y$1155,'In-TI'!$Z$4:$Z$1155)=L$3,F8*C8+I8*D8,0)</f>
        <v>0</v>
      </c>
      <c r="M8" s="159" cm="1">
        <f t="array" ref="M8">IF(_xlfn.XLOOKUP($B8&amp;I$3,'In-TI'!$Q$4:$Q$1155&amp;'In-TI'!$Y$4:$Y$1155,'In-TI'!$Z$4:$Z$1155)=M$3,F8*C8+I8*D8,0)</f>
        <v>1179.3818188453333</v>
      </c>
      <c r="N8" s="159" cm="1">
        <f t="array" ref="N8">IF(_xlfn.XLOOKUP($B8&amp;G$3,'In-TI'!$Q$4:$Q$1155&amp;'In-TI'!$Y$4:$Y$1155,'In-TI'!$Z$4:$Z$1155)=N$3,G8*E8+J8*C8,0)</f>
        <v>9836.1615875000025</v>
      </c>
      <c r="O8" s="159" cm="1">
        <f t="array" ref="O8">IF(_xlfn.XLOOKUP($B8&amp;J$3,'In-TI'!$Q$4:$Q$1155&amp;'In-TI'!$Y$4:$Y$1155,'In-TI'!$Z$4:$Z$1155)=O$3,G8*E8+J8*C8,0)</f>
        <v>0</v>
      </c>
      <c r="P8" s="159" cm="1">
        <f t="array" ref="P8">IF(_xlfn.XLOOKUP($B8&amp;H$3,'In-TI'!$Q$4:$Q$1155&amp;'In-TI'!$Y$4:$Y$1155,'In-TI'!$Z$4:$Z$1155)=P$3,H8*E8+K8*D8,0)</f>
        <v>9435.5376556980009</v>
      </c>
      <c r="Q8" s="25" cm="1">
        <f t="array" ref="Q8">IF(_xlfn.XLOOKUP($B8&amp;K$3,'In-TI'!$Q$4:$Q$1155&amp;'In-TI'!$Y$4:$Y$1155,'In-TI'!$Z$4:$Z$1155)=Q$3,H8*E8+K8*D8,0)</f>
        <v>0</v>
      </c>
      <c r="R8" s="74">
        <f t="shared" si="0"/>
        <v>20451.081062043337</v>
      </c>
      <c r="S8" s="82">
        <f>IF($R8&gt;=0,0,$R8*VLOOKUP(S$3,'In-NonTI'!$S$4:$U$6,3,0))</f>
        <v>0</v>
      </c>
      <c r="T8" s="160">
        <f>IF($R8&gt;=0,0,$R8*VLOOKUP(T$3,'In-NonTI'!$S$4:$U$6,3,0))</f>
        <v>0</v>
      </c>
      <c r="U8" s="83">
        <f>IF($R8&gt;=0,0,$R8*VLOOKUP(U$3,'In-NonTI'!$S$4:$U$6,3,0))</f>
        <v>0</v>
      </c>
      <c r="V8" s="19">
        <f t="shared" si="9"/>
        <v>28.0301483</v>
      </c>
      <c r="W8" s="161">
        <f t="shared" si="1"/>
        <v>29.491927666666669</v>
      </c>
      <c r="X8" s="18">
        <f t="shared" si="10"/>
        <v>-65.202909300000002</v>
      </c>
      <c r="Y8" s="77">
        <f t="shared" si="2"/>
        <v>1</v>
      </c>
      <c r="Z8" s="32" t="str">
        <f t="shared" si="3"/>
        <v>VIC</v>
      </c>
      <c r="AA8" s="4" t="str">
        <f t="shared" si="4"/>
        <v>NSW</v>
      </c>
      <c r="AB8" s="31" t="str">
        <f t="shared" si="5"/>
        <v>SA</v>
      </c>
      <c r="AC8" s="129" t="str">
        <f t="shared" si="11"/>
        <v>VIC-NSW</v>
      </c>
      <c r="AD8" s="162" t="str">
        <f t="shared" si="12"/>
        <v>VIC-SA</v>
      </c>
      <c r="AE8" s="130">
        <f t="shared" si="13"/>
        <v>0</v>
      </c>
      <c r="AF8" s="51">
        <f t="shared" si="14"/>
        <v>28.0301483</v>
      </c>
      <c r="AG8" s="163">
        <f t="shared" si="15"/>
        <v>29.491927666666669</v>
      </c>
      <c r="AH8" s="33">
        <f t="shared" si="16"/>
        <v>0</v>
      </c>
      <c r="AI8" s="140">
        <f t="shared" si="17"/>
        <v>0</v>
      </c>
      <c r="AJ8" s="164">
        <f t="shared" si="17"/>
        <v>0</v>
      </c>
      <c r="AK8" s="164">
        <f t="shared" si="18"/>
        <v>28.0301483</v>
      </c>
      <c r="AL8" s="164">
        <f t="shared" si="6"/>
        <v>0</v>
      </c>
      <c r="AM8" s="164">
        <f t="shared" si="6"/>
        <v>29.491927666666669</v>
      </c>
      <c r="AN8" s="141">
        <f t="shared" si="6"/>
        <v>0</v>
      </c>
      <c r="AO8" s="23">
        <f t="shared" si="19"/>
        <v>0</v>
      </c>
      <c r="AP8" s="30">
        <f t="shared" si="20"/>
        <v>0</v>
      </c>
      <c r="AQ8" s="30">
        <f t="shared" si="21"/>
        <v>13034.018959500001</v>
      </c>
      <c r="AR8" s="30">
        <f t="shared" si="22"/>
        <v>0</v>
      </c>
      <c r="AS8" s="30">
        <f t="shared" si="23"/>
        <v>7685.8912692100012</v>
      </c>
      <c r="AT8" s="24">
        <f t="shared" si="24"/>
        <v>0</v>
      </c>
      <c r="AU8" s="155">
        <f t="shared" si="36"/>
        <v>0</v>
      </c>
      <c r="AV8" s="165">
        <f t="shared" si="37"/>
        <v>0</v>
      </c>
      <c r="AW8" s="165">
        <f t="shared" si="38"/>
        <v>12864.909903692183</v>
      </c>
      <c r="AX8" s="165">
        <f t="shared" si="39"/>
        <v>0</v>
      </c>
      <c r="AY8" s="165">
        <f t="shared" si="40"/>
        <v>7586.1711583511533</v>
      </c>
      <c r="AZ8" s="156">
        <f t="shared" si="41"/>
        <v>0</v>
      </c>
      <c r="BA8" s="94">
        <f t="shared" si="30"/>
        <v>0</v>
      </c>
      <c r="BB8" s="166">
        <f t="shared" si="31"/>
        <v>0</v>
      </c>
      <c r="BC8" s="166">
        <f t="shared" si="32"/>
        <v>12864.909903692183</v>
      </c>
      <c r="BD8" s="166">
        <f t="shared" si="33"/>
        <v>0</v>
      </c>
      <c r="BE8" s="166">
        <f t="shared" si="34"/>
        <v>7586.1711583511533</v>
      </c>
      <c r="BF8" s="95">
        <f t="shared" si="35"/>
        <v>0</v>
      </c>
    </row>
    <row r="9" spans="1:58">
      <c r="B9" s="146">
        <v>6</v>
      </c>
      <c r="C9" s="23" cm="1">
        <f t="array" ref="C9">_xlfn.XLOOKUP(C$3&amp;$B9,'In-TI'!$D$4:$D$867&amp;'In-TI'!$C$4:$C$867,'In-TI'!$E$4:$E$867)</f>
        <v>500</v>
      </c>
      <c r="D9" s="30" cm="1">
        <f t="array" ref="D9">_xlfn.XLOOKUP(D$3&amp;$B9,'In-TI'!$D$4:$D$867&amp;'In-TI'!$C$4:$C$867,'In-TI'!$E$4:$E$867)</f>
        <v>298.33999999999997</v>
      </c>
      <c r="E9" s="24" cm="1">
        <f t="array" ref="E9">_xlfn.XLOOKUP(E$3&amp;$B9,'In-TI'!$D$4:$D$867&amp;'In-TI'!$C$4:$C$867,'In-TI'!$E$4:$E$867)</f>
        <v>35</v>
      </c>
      <c r="F9" s="12">
        <f>SUMIFS('In-TI'!$W$4:$W$1155,'In-TI'!$Y$4:$Y$1155,F$3,'In-TI'!$Q$4:$Q$1155,$B9)</f>
        <v>6.4334560000000005</v>
      </c>
      <c r="G9" s="157">
        <f>SUMIFS('In-TI'!$W$4:$W$1155,'In-TI'!$Y$4:$Y$1155,G$3,'In-TI'!$Q$4:$Q$1155,$B9)</f>
        <v>-19.306459700000001</v>
      </c>
      <c r="H9" s="13">
        <f>SUMIFS('In-TI'!$W$4:$W$1155,'In-TI'!$Y$4:$Y$1155,H$3,'In-TI'!$Q$4:$Q$1155,$B9)</f>
        <v>-39.943123666666665</v>
      </c>
      <c r="I9" s="16">
        <f>SUMIFS('In-TI'!$X$4:$X$1155,'In-TI'!$Y$4:$Y$1155,I$3,'In-TI'!$Q$4:$Q$1155,$B9)</f>
        <v>-7.1517893333333333</v>
      </c>
      <c r="J9" s="158">
        <f>SUMIFS('In-TI'!$X$4:$X$1155,'In-TI'!$Y$4:$Y$1155,J$3,'In-TI'!$Q$4:$Q$1155,$B9)</f>
        <v>19.0739597</v>
      </c>
      <c r="K9" s="17">
        <f>SUMIFS('In-TI'!$X$4:$X$1155,'In-TI'!$Y$4:$Y$1155,K$3,'In-TI'!$Q$4:$Q$1155,$B9)</f>
        <v>33.362290333333334</v>
      </c>
      <c r="L9" s="26" cm="1">
        <f t="array" ref="L9">IF(_xlfn.XLOOKUP($B9&amp;F$3,'In-TI'!$Q$4:$Q$1155&amp;'In-TI'!$Y$4:$Y$1155,'In-TI'!$Z$4:$Z$1155)=L$3,F9*C9+I9*D9,0)</f>
        <v>0</v>
      </c>
      <c r="M9" s="159" cm="1">
        <f t="array" ref="M9">IF(_xlfn.XLOOKUP($B9&amp;I$3,'In-TI'!$Q$4:$Q$1155&amp;'In-TI'!$Y$4:$Y$1155,'In-TI'!$Z$4:$Z$1155)=M$3,F9*C9+I9*D9,0)</f>
        <v>1083.0631702933338</v>
      </c>
      <c r="N9" s="159" cm="1">
        <f t="array" ref="N9">IF(_xlfn.XLOOKUP($B9&amp;G$3,'In-TI'!$Q$4:$Q$1155&amp;'In-TI'!$Y$4:$Y$1155,'In-TI'!$Z$4:$Z$1155)=N$3,G9*E9+J9*C9,0)</f>
        <v>8861.2537604999998</v>
      </c>
      <c r="O9" s="159" cm="1">
        <f t="array" ref="O9">IF(_xlfn.XLOOKUP($B9&amp;J$3,'In-TI'!$Q$4:$Q$1155&amp;'In-TI'!$Y$4:$Y$1155,'In-TI'!$Z$4:$Z$1155)=O$3,G9*E9+J9*C9,0)</f>
        <v>0</v>
      </c>
      <c r="P9" s="159" cm="1">
        <f t="array" ref="P9">IF(_xlfn.XLOOKUP($B9&amp;H$3,'In-TI'!$Q$4:$Q$1155&amp;'In-TI'!$Y$4:$Y$1155,'In-TI'!$Z$4:$Z$1155)=P$3,H9*E9+K9*D9,0)</f>
        <v>8555.2963697133328</v>
      </c>
      <c r="Q9" s="25" cm="1">
        <f t="array" ref="Q9">IF(_xlfn.XLOOKUP($B9&amp;K$3,'In-TI'!$Q$4:$Q$1155&amp;'In-TI'!$Y$4:$Y$1155,'In-TI'!$Z$4:$Z$1155)=Q$3,H9*E9+K9*D9,0)</f>
        <v>0</v>
      </c>
      <c r="R9" s="74">
        <f t="shared" si="0"/>
        <v>18499.613300506666</v>
      </c>
      <c r="S9" s="82">
        <f>IF($R9&gt;=0,0,$R9*VLOOKUP(S$3,'In-NonTI'!$S$4:$U$6,3,0))</f>
        <v>0</v>
      </c>
      <c r="T9" s="160">
        <f>IF($R9&gt;=0,0,$R9*VLOOKUP(T$3,'In-NonTI'!$S$4:$U$6,3,0))</f>
        <v>0</v>
      </c>
      <c r="U9" s="83">
        <f>IF($R9&gt;=0,0,$R9*VLOOKUP(U$3,'In-NonTI'!$S$4:$U$6,3,0))</f>
        <v>0</v>
      </c>
      <c r="V9" s="19">
        <f t="shared" si="9"/>
        <v>25.507415699999999</v>
      </c>
      <c r="W9" s="161">
        <f t="shared" si="1"/>
        <v>26.210501000000001</v>
      </c>
      <c r="X9" s="18">
        <f t="shared" si="10"/>
        <v>-59.24958336666667</v>
      </c>
      <c r="Y9" s="77">
        <f t="shared" si="2"/>
        <v>1</v>
      </c>
      <c r="Z9" s="32" t="str">
        <f t="shared" si="3"/>
        <v>VIC</v>
      </c>
      <c r="AA9" s="4" t="str">
        <f t="shared" si="4"/>
        <v>NSW</v>
      </c>
      <c r="AB9" s="31" t="str">
        <f t="shared" si="5"/>
        <v>SA</v>
      </c>
      <c r="AC9" s="129" t="str">
        <f t="shared" si="11"/>
        <v>VIC-NSW</v>
      </c>
      <c r="AD9" s="162" t="str">
        <f t="shared" si="12"/>
        <v>VIC-SA</v>
      </c>
      <c r="AE9" s="130">
        <f t="shared" si="13"/>
        <v>0</v>
      </c>
      <c r="AF9" s="51">
        <f t="shared" si="14"/>
        <v>25.507415699999999</v>
      </c>
      <c r="AG9" s="163">
        <f t="shared" si="15"/>
        <v>26.210501000000001</v>
      </c>
      <c r="AH9" s="33">
        <f t="shared" si="16"/>
        <v>0</v>
      </c>
      <c r="AI9" s="140">
        <f t="shared" si="17"/>
        <v>0</v>
      </c>
      <c r="AJ9" s="164">
        <f t="shared" si="17"/>
        <v>0</v>
      </c>
      <c r="AK9" s="164">
        <f t="shared" si="18"/>
        <v>25.507415699999999</v>
      </c>
      <c r="AL9" s="164">
        <f t="shared" si="6"/>
        <v>0</v>
      </c>
      <c r="AM9" s="164">
        <f t="shared" si="6"/>
        <v>26.210501000000001</v>
      </c>
      <c r="AN9" s="141">
        <f t="shared" si="6"/>
        <v>0</v>
      </c>
      <c r="AO9" s="23">
        <f t="shared" si="19"/>
        <v>0</v>
      </c>
      <c r="AP9" s="30">
        <f t="shared" si="20"/>
        <v>0</v>
      </c>
      <c r="AQ9" s="30">
        <f t="shared" si="21"/>
        <v>11860.9483005</v>
      </c>
      <c r="AR9" s="30">
        <f t="shared" si="22"/>
        <v>0</v>
      </c>
      <c r="AS9" s="30">
        <f t="shared" si="23"/>
        <v>6902.2733333399992</v>
      </c>
      <c r="AT9" s="24">
        <f t="shared" si="24"/>
        <v>0</v>
      </c>
      <c r="AU9" s="155">
        <f t="shared" si="36"/>
        <v>0</v>
      </c>
      <c r="AV9" s="165">
        <f t="shared" si="37"/>
        <v>0</v>
      </c>
      <c r="AW9" s="165">
        <f t="shared" si="38"/>
        <v>11694.311415093889</v>
      </c>
      <c r="AX9" s="165">
        <f t="shared" si="39"/>
        <v>0</v>
      </c>
      <c r="AY9" s="165">
        <f t="shared" si="40"/>
        <v>6805.3018854127758</v>
      </c>
      <c r="AZ9" s="156">
        <f t="shared" si="41"/>
        <v>0</v>
      </c>
      <c r="BA9" s="94">
        <f t="shared" si="30"/>
        <v>0</v>
      </c>
      <c r="BB9" s="166">
        <f t="shared" si="31"/>
        <v>0</v>
      </c>
      <c r="BC9" s="166">
        <f t="shared" si="32"/>
        <v>11694.311415093889</v>
      </c>
      <c r="BD9" s="166">
        <f t="shared" si="33"/>
        <v>0</v>
      </c>
      <c r="BE9" s="166">
        <f t="shared" si="34"/>
        <v>6805.3018854127758</v>
      </c>
      <c r="BF9" s="95">
        <f t="shared" si="35"/>
        <v>0</v>
      </c>
    </row>
    <row r="10" spans="1:58">
      <c r="B10" s="146">
        <v>7</v>
      </c>
      <c r="C10" s="23" cm="1">
        <f t="array" ref="C10">_xlfn.XLOOKUP(C$3&amp;$B10,'In-TI'!$D$4:$D$867&amp;'In-TI'!$C$4:$C$867,'In-TI'!$E$4:$E$867)</f>
        <v>500</v>
      </c>
      <c r="D10" s="30" cm="1">
        <f t="array" ref="D10">_xlfn.XLOOKUP(D$3&amp;$B10,'In-TI'!$D$4:$D$867&amp;'In-TI'!$C$4:$C$867,'In-TI'!$E$4:$E$867)</f>
        <v>294.47000000000003</v>
      </c>
      <c r="E10" s="24" cm="1">
        <f t="array" ref="E10">_xlfn.XLOOKUP(E$3&amp;$B10,'In-TI'!$D$4:$D$867&amp;'In-TI'!$C$4:$C$867,'In-TI'!$E$4:$E$867)</f>
        <v>35</v>
      </c>
      <c r="F10" s="12">
        <f>SUMIFS('In-TI'!$W$4:$W$1155,'In-TI'!$Y$4:$Y$1155,F$3,'In-TI'!$Q$4:$Q$1155,$B10)</f>
        <v>5.7813515999999998</v>
      </c>
      <c r="G10" s="157">
        <f>SUMIFS('In-TI'!$W$4:$W$1155,'In-TI'!$Y$4:$Y$1155,G$3,'In-TI'!$Q$4:$Q$1155,$B10)</f>
        <v>-28.854963600000001</v>
      </c>
      <c r="H10" s="13">
        <f>SUMIFS('In-TI'!$W$4:$W$1155,'In-TI'!$Y$4:$Y$1155,H$3,'In-TI'!$Q$4:$Q$1155,$B10)</f>
        <v>-37.601583300000001</v>
      </c>
      <c r="I10" s="16">
        <f>SUMIFS('In-TI'!$X$4:$X$1155,'In-TI'!$Y$4:$Y$1155,I$3,'In-TI'!$Q$4:$Q$1155,$B10)</f>
        <v>-6.5488515999999999</v>
      </c>
      <c r="J10" s="158">
        <f>SUMIFS('In-TI'!$X$4:$X$1155,'In-TI'!$Y$4:$Y$1155,J$3,'In-TI'!$Q$4:$Q$1155,$B10)</f>
        <v>28.625796933333337</v>
      </c>
      <c r="K10" s="17">
        <f>SUMIFS('In-TI'!$X$4:$X$1155,'In-TI'!$Y$4:$Y$1155,K$3,'In-TI'!$Q$4:$Q$1155,$B10)</f>
        <v>30.649083299999997</v>
      </c>
      <c r="L10" s="26" cm="1">
        <f t="array" ref="L10">IF(_xlfn.XLOOKUP($B10&amp;F$3,'In-TI'!$Q$4:$Q$1155&amp;'In-TI'!$Y$4:$Y$1155,'In-TI'!$Z$4:$Z$1155)=L$3,F10*C10+I10*D10,0)</f>
        <v>0</v>
      </c>
      <c r="M10" s="159" cm="1">
        <f t="array" ref="M10">IF(_xlfn.XLOOKUP($B10&amp;I$3,'In-TI'!$Q$4:$Q$1155&amp;'In-TI'!$Y$4:$Y$1155,'In-TI'!$Z$4:$Z$1155)=M$3,F10*C10+I10*D10,0)</f>
        <v>962.23546934799992</v>
      </c>
      <c r="N10" s="159" cm="1">
        <f t="array" ref="N10">IF(_xlfn.XLOOKUP($B10&amp;G$3,'In-TI'!$Q$4:$Q$1155&amp;'In-TI'!$Y$4:$Y$1155,'In-TI'!$Z$4:$Z$1155)=N$3,G10*E10+J10*C10,0)</f>
        <v>13302.974740666668</v>
      </c>
      <c r="O10" s="159" cm="1">
        <f t="array" ref="O10">IF(_xlfn.XLOOKUP($B10&amp;J$3,'In-TI'!$Q$4:$Q$1155&amp;'In-TI'!$Y$4:$Y$1155,'In-TI'!$Z$4:$Z$1155)=O$3,G10*E10+J10*C10,0)</f>
        <v>0</v>
      </c>
      <c r="P10" s="159" cm="1">
        <f t="array" ref="P10">IF(_xlfn.XLOOKUP($B10&amp;H$3,'In-TI'!$Q$4:$Q$1155&amp;'In-TI'!$Y$4:$Y$1155,'In-TI'!$Z$4:$Z$1155)=P$3,H10*E10+K10*D10,0)</f>
        <v>7709.1801438510001</v>
      </c>
      <c r="Q10" s="25" cm="1">
        <f t="array" ref="Q10">IF(_xlfn.XLOOKUP($B10&amp;K$3,'In-TI'!$Q$4:$Q$1155&amp;'In-TI'!$Y$4:$Y$1155,'In-TI'!$Z$4:$Z$1155)=Q$3,H10*E10+K10*D10,0)</f>
        <v>0</v>
      </c>
      <c r="R10" s="74">
        <f t="shared" si="0"/>
        <v>21974.390353865667</v>
      </c>
      <c r="S10" s="82">
        <f>IF($R10&gt;=0,0,$R10*VLOOKUP(S$3,'In-NonTI'!$S$4:$U$6,3,0))</f>
        <v>0</v>
      </c>
      <c r="T10" s="160">
        <f>IF($R10&gt;=0,0,$R10*VLOOKUP(T$3,'In-NonTI'!$S$4:$U$6,3,0))</f>
        <v>0</v>
      </c>
      <c r="U10" s="83">
        <f>IF($R10&gt;=0,0,$R10*VLOOKUP(U$3,'In-NonTI'!$S$4:$U$6,3,0))</f>
        <v>0</v>
      </c>
      <c r="V10" s="19">
        <f t="shared" si="9"/>
        <v>34.407148533333334</v>
      </c>
      <c r="W10" s="161">
        <f t="shared" si="1"/>
        <v>24.100231699999998</v>
      </c>
      <c r="X10" s="18">
        <f t="shared" si="10"/>
        <v>-66.456546900000006</v>
      </c>
      <c r="Y10" s="77">
        <f t="shared" si="2"/>
        <v>1</v>
      </c>
      <c r="Z10" s="32" t="str">
        <f t="shared" si="3"/>
        <v>VIC</v>
      </c>
      <c r="AA10" s="4" t="str">
        <f t="shared" si="4"/>
        <v>SA</v>
      </c>
      <c r="AB10" s="31" t="str">
        <f t="shared" si="5"/>
        <v>NSW</v>
      </c>
      <c r="AC10" s="129" t="str">
        <f t="shared" si="11"/>
        <v>VIC-SA</v>
      </c>
      <c r="AD10" s="162" t="str">
        <f t="shared" si="12"/>
        <v>VIC-NSW</v>
      </c>
      <c r="AE10" s="130">
        <f t="shared" si="13"/>
        <v>0</v>
      </c>
      <c r="AF10" s="51">
        <f t="shared" si="14"/>
        <v>24.100231699999998</v>
      </c>
      <c r="AG10" s="163">
        <f t="shared" si="15"/>
        <v>34.407148533333334</v>
      </c>
      <c r="AH10" s="33">
        <f t="shared" si="16"/>
        <v>0</v>
      </c>
      <c r="AI10" s="140">
        <f t="shared" si="17"/>
        <v>0</v>
      </c>
      <c r="AJ10" s="164">
        <f t="shared" si="17"/>
        <v>0</v>
      </c>
      <c r="AK10" s="164">
        <f t="shared" si="18"/>
        <v>34.407148533333334</v>
      </c>
      <c r="AL10" s="164">
        <f t="shared" si="6"/>
        <v>0</v>
      </c>
      <c r="AM10" s="164">
        <f t="shared" si="6"/>
        <v>24.100231699999998</v>
      </c>
      <c r="AN10" s="141">
        <f t="shared" si="6"/>
        <v>0</v>
      </c>
      <c r="AO10" s="23">
        <f t="shared" si="19"/>
        <v>0</v>
      </c>
      <c r="AP10" s="30">
        <f t="shared" si="20"/>
        <v>0</v>
      </c>
      <c r="AQ10" s="30">
        <f t="shared" si="21"/>
        <v>15999.324068</v>
      </c>
      <c r="AR10" s="30">
        <f t="shared" si="22"/>
        <v>0</v>
      </c>
      <c r="AS10" s="30">
        <f t="shared" si="23"/>
        <v>6253.2871191989998</v>
      </c>
      <c r="AT10" s="24">
        <f t="shared" si="24"/>
        <v>0</v>
      </c>
      <c r="AU10" s="155">
        <f t="shared" si="36"/>
        <v>0</v>
      </c>
      <c r="AV10" s="165">
        <f t="shared" si="37"/>
        <v>0</v>
      </c>
      <c r="AW10" s="165">
        <f t="shared" si="38"/>
        <v>15799.287081889819</v>
      </c>
      <c r="AX10" s="165">
        <f t="shared" si="39"/>
        <v>0</v>
      </c>
      <c r="AY10" s="165">
        <f t="shared" si="40"/>
        <v>6175.1032719758496</v>
      </c>
      <c r="AZ10" s="156">
        <f t="shared" si="41"/>
        <v>0</v>
      </c>
      <c r="BA10" s="94">
        <f t="shared" si="30"/>
        <v>0</v>
      </c>
      <c r="BB10" s="166">
        <f t="shared" si="31"/>
        <v>0</v>
      </c>
      <c r="BC10" s="166">
        <f t="shared" si="32"/>
        <v>15799.287081889819</v>
      </c>
      <c r="BD10" s="166">
        <f t="shared" si="33"/>
        <v>0</v>
      </c>
      <c r="BE10" s="166">
        <f t="shared" si="34"/>
        <v>6175.1032719758496</v>
      </c>
      <c r="BF10" s="95">
        <f t="shared" si="35"/>
        <v>0</v>
      </c>
    </row>
    <row r="11" spans="1:58">
      <c r="B11" s="146">
        <v>8</v>
      </c>
      <c r="C11" s="23" cm="1">
        <f t="array" ref="C11">_xlfn.XLOOKUP(C$3&amp;$B11,'In-TI'!$D$4:$D$867&amp;'In-TI'!$C$4:$C$867,'In-TI'!$E$4:$E$867)</f>
        <v>500</v>
      </c>
      <c r="D11" s="30" cm="1">
        <f t="array" ref="D11">_xlfn.XLOOKUP(D$3&amp;$B11,'In-TI'!$D$4:$D$867&amp;'In-TI'!$C$4:$C$867,'In-TI'!$E$4:$E$867)</f>
        <v>311.24</v>
      </c>
      <c r="E11" s="24" cm="1">
        <f t="array" ref="E11">_xlfn.XLOOKUP(E$3&amp;$B11,'In-TI'!$D$4:$D$867&amp;'In-TI'!$C$4:$C$867,'In-TI'!$E$4:$E$867)</f>
        <v>35</v>
      </c>
      <c r="F11" s="12">
        <f>SUMIFS('In-TI'!$W$4:$W$1155,'In-TI'!$Y$4:$Y$1155,F$3,'In-TI'!$Q$4:$Q$1155,$B11)</f>
        <v>3.5879432000000002</v>
      </c>
      <c r="G11" s="157">
        <f>SUMIFS('In-TI'!$W$4:$W$1155,'In-TI'!$Y$4:$Y$1155,G$3,'In-TI'!$Q$4:$Q$1155,$B11)</f>
        <v>-34.017563400000007</v>
      </c>
      <c r="H11" s="13">
        <f>SUMIFS('In-TI'!$W$4:$W$1155,'In-TI'!$Y$4:$Y$1155,H$3,'In-TI'!$Q$4:$Q$1155,$B11)</f>
        <v>-41.1986408</v>
      </c>
      <c r="I11" s="16">
        <f>SUMIFS('In-TI'!$X$4:$X$1155,'In-TI'!$Y$4:$Y$1155,I$3,'In-TI'!$Q$4:$Q$1155,$B11)</f>
        <v>-4.2296098666666664</v>
      </c>
      <c r="J11" s="158">
        <f>SUMIFS('In-TI'!$X$4:$X$1155,'In-TI'!$Y$4:$Y$1155,J$3,'In-TI'!$Q$4:$Q$1155,$B11)</f>
        <v>33.790896733333341</v>
      </c>
      <c r="K11" s="17">
        <f>SUMIFS('In-TI'!$X$4:$X$1155,'In-TI'!$Y$4:$Y$1155,K$3,'In-TI'!$Q$4:$Q$1155,$B11)</f>
        <v>34.848640799999998</v>
      </c>
      <c r="L11" s="26" cm="1">
        <f t="array" ref="L11">IF(_xlfn.XLOOKUP($B11&amp;F$3,'In-TI'!$Q$4:$Q$1155&amp;'In-TI'!$Y$4:$Y$1155,'In-TI'!$Z$4:$Z$1155)=L$3,F11*C11+I11*D11,0)</f>
        <v>0</v>
      </c>
      <c r="M11" s="159" cm="1">
        <f t="array" ref="M11">IF(_xlfn.XLOOKUP($B11&amp;I$3,'In-TI'!$Q$4:$Q$1155&amp;'In-TI'!$Y$4:$Y$1155,'In-TI'!$Z$4:$Z$1155)=M$3,F11*C11+I11*D11,0)</f>
        <v>477.54782509866686</v>
      </c>
      <c r="N11" s="159" cm="1">
        <f t="array" ref="N11">IF(_xlfn.XLOOKUP($B11&amp;G$3,'In-TI'!$Q$4:$Q$1155&amp;'In-TI'!$Y$4:$Y$1155,'In-TI'!$Z$4:$Z$1155)=N$3,G11*E11+J11*C11,0)</f>
        <v>15704.83364766667</v>
      </c>
      <c r="O11" s="159" cm="1">
        <f t="array" ref="O11">IF(_xlfn.XLOOKUP($B11&amp;J$3,'In-TI'!$Q$4:$Q$1155&amp;'In-TI'!$Y$4:$Y$1155,'In-TI'!$Z$4:$Z$1155)=O$3,G11*E11+J11*C11,0)</f>
        <v>0</v>
      </c>
      <c r="P11" s="159" cm="1">
        <f t="array" ref="P11">IF(_xlfn.XLOOKUP($B11&amp;H$3,'In-TI'!$Q$4:$Q$1155&amp;'In-TI'!$Y$4:$Y$1155,'In-TI'!$Z$4:$Z$1155)=P$3,H11*E11+K11*D11,0)</f>
        <v>9404.3385345919996</v>
      </c>
      <c r="Q11" s="25" cm="1">
        <f t="array" ref="Q11">IF(_xlfn.XLOOKUP($B11&amp;K$3,'In-TI'!$Q$4:$Q$1155&amp;'In-TI'!$Y$4:$Y$1155,'In-TI'!$Z$4:$Z$1155)=Q$3,H11*E11+K11*D11,0)</f>
        <v>0</v>
      </c>
      <c r="R11" s="74">
        <f t="shared" si="0"/>
        <v>25586.720007357337</v>
      </c>
      <c r="S11" s="82">
        <f>IF($R11&gt;=0,0,$R11*VLOOKUP(S$3,'In-NonTI'!$S$4:$U$6,3,0))</f>
        <v>0</v>
      </c>
      <c r="T11" s="160">
        <f>IF($R11&gt;=0,0,$R11*VLOOKUP(T$3,'In-NonTI'!$S$4:$U$6,3,0))</f>
        <v>0</v>
      </c>
      <c r="U11" s="83">
        <f>IF($R11&gt;=0,0,$R11*VLOOKUP(U$3,'In-NonTI'!$S$4:$U$6,3,0))</f>
        <v>0</v>
      </c>
      <c r="V11" s="19">
        <f t="shared" si="9"/>
        <v>37.378839933333339</v>
      </c>
      <c r="W11" s="161">
        <f t="shared" si="1"/>
        <v>30.619030933333331</v>
      </c>
      <c r="X11" s="18">
        <f t="shared" si="10"/>
        <v>-75.216204200000007</v>
      </c>
      <c r="Y11" s="77">
        <f t="shared" si="2"/>
        <v>1</v>
      </c>
      <c r="Z11" s="32" t="str">
        <f t="shared" si="3"/>
        <v>VIC</v>
      </c>
      <c r="AA11" s="4" t="str">
        <f t="shared" si="4"/>
        <v>SA</v>
      </c>
      <c r="AB11" s="31" t="str">
        <f t="shared" si="5"/>
        <v>NSW</v>
      </c>
      <c r="AC11" s="129" t="str">
        <f t="shared" si="11"/>
        <v>VIC-SA</v>
      </c>
      <c r="AD11" s="162" t="str">
        <f t="shared" si="12"/>
        <v>VIC-NSW</v>
      </c>
      <c r="AE11" s="130">
        <f t="shared" si="13"/>
        <v>0</v>
      </c>
      <c r="AF11" s="51">
        <f t="shared" si="14"/>
        <v>30.619030933333331</v>
      </c>
      <c r="AG11" s="163">
        <f t="shared" si="15"/>
        <v>37.378839933333339</v>
      </c>
      <c r="AH11" s="33">
        <f t="shared" si="16"/>
        <v>0</v>
      </c>
      <c r="AI11" s="140">
        <f t="shared" si="17"/>
        <v>0</v>
      </c>
      <c r="AJ11" s="164">
        <f t="shared" si="17"/>
        <v>0</v>
      </c>
      <c r="AK11" s="164">
        <f t="shared" si="18"/>
        <v>37.378839933333339</v>
      </c>
      <c r="AL11" s="164">
        <f t="shared" si="6"/>
        <v>0</v>
      </c>
      <c r="AM11" s="164">
        <f t="shared" si="6"/>
        <v>30.619030933333331</v>
      </c>
      <c r="AN11" s="141">
        <f t="shared" si="6"/>
        <v>0</v>
      </c>
      <c r="AO11" s="23">
        <f t="shared" si="19"/>
        <v>0</v>
      </c>
      <c r="AP11" s="30">
        <f t="shared" si="20"/>
        <v>0</v>
      </c>
      <c r="AQ11" s="30">
        <f t="shared" si="21"/>
        <v>17381.160569000003</v>
      </c>
      <c r="AR11" s="30">
        <f t="shared" si="22"/>
        <v>0</v>
      </c>
      <c r="AS11" s="30">
        <f t="shared" si="23"/>
        <v>8458.2011050239998</v>
      </c>
      <c r="AT11" s="24">
        <f t="shared" si="24"/>
        <v>0</v>
      </c>
      <c r="AU11" s="155">
        <f t="shared" si="36"/>
        <v>0</v>
      </c>
      <c r="AV11" s="165">
        <f t="shared" si="37"/>
        <v>0</v>
      </c>
      <c r="AW11" s="165">
        <f t="shared" si="38"/>
        <v>17211.21808241112</v>
      </c>
      <c r="AX11" s="165">
        <f t="shared" si="39"/>
        <v>0</v>
      </c>
      <c r="AY11" s="165">
        <f t="shared" si="40"/>
        <v>8375.5019249462148</v>
      </c>
      <c r="AZ11" s="156">
        <f t="shared" si="41"/>
        <v>0</v>
      </c>
      <c r="BA11" s="94">
        <f t="shared" si="30"/>
        <v>0</v>
      </c>
      <c r="BB11" s="166">
        <f t="shared" si="31"/>
        <v>0</v>
      </c>
      <c r="BC11" s="166">
        <f t="shared" si="32"/>
        <v>17211.218082411124</v>
      </c>
      <c r="BD11" s="166">
        <f t="shared" si="33"/>
        <v>0</v>
      </c>
      <c r="BE11" s="166">
        <f t="shared" si="34"/>
        <v>8375.5019249462148</v>
      </c>
      <c r="BF11" s="95">
        <f t="shared" si="35"/>
        <v>0</v>
      </c>
    </row>
    <row r="12" spans="1:58">
      <c r="B12" s="146">
        <v>9</v>
      </c>
      <c r="C12" s="23" cm="1">
        <f t="array" ref="C12">_xlfn.XLOOKUP(C$3&amp;$B12,'In-TI'!$D$4:$D$867&amp;'In-TI'!$C$4:$C$867,'In-TI'!$E$4:$E$867)</f>
        <v>500</v>
      </c>
      <c r="D12" s="30" cm="1">
        <f t="array" ref="D12">_xlfn.XLOOKUP(D$3&amp;$B12,'In-TI'!$D$4:$D$867&amp;'In-TI'!$C$4:$C$867,'In-TI'!$E$4:$E$867)</f>
        <v>311.24</v>
      </c>
      <c r="E12" s="24" cm="1">
        <f t="array" ref="E12">_xlfn.XLOOKUP(E$3&amp;$B12,'In-TI'!$D$4:$D$867&amp;'In-TI'!$C$4:$C$867,'In-TI'!$E$4:$E$867)</f>
        <v>35</v>
      </c>
      <c r="F12" s="12">
        <f>SUMIFS('In-TI'!$W$4:$W$1155,'In-TI'!$Y$4:$Y$1155,F$3,'In-TI'!$Q$4:$Q$1155,$B12)</f>
        <v>2.5715148000000001</v>
      </c>
      <c r="G12" s="157">
        <f>SUMIFS('In-TI'!$W$4:$W$1155,'In-TI'!$Y$4:$Y$1155,G$3,'In-TI'!$Q$4:$Q$1155,$B12)</f>
        <v>-28.136498700000001</v>
      </c>
      <c r="H12" s="13">
        <f>SUMIFS('In-TI'!$W$4:$W$1155,'In-TI'!$Y$4:$Y$1155,H$3,'In-TI'!$Q$4:$Q$1155,$B12)</f>
        <v>-43.291449533333335</v>
      </c>
      <c r="I12" s="16">
        <f>SUMIFS('In-TI'!$X$4:$X$1155,'In-TI'!$Y$4:$Y$1155,I$3,'In-TI'!$Q$4:$Q$1155,$B12)</f>
        <v>-3.1865147999999999</v>
      </c>
      <c r="J12" s="158">
        <f>SUMIFS('In-TI'!$X$4:$X$1155,'In-TI'!$Y$4:$Y$1155,J$3,'In-TI'!$Q$4:$Q$1155,$B12)</f>
        <v>27.893165366666665</v>
      </c>
      <c r="K12" s="17">
        <f>SUMIFS('In-TI'!$X$4:$X$1155,'In-TI'!$Y$4:$Y$1155,K$3,'In-TI'!$Q$4:$Q$1155,$B12)</f>
        <v>37.16478286666667</v>
      </c>
      <c r="L12" s="26" cm="1">
        <f t="array" ref="L12">IF(_xlfn.XLOOKUP($B12&amp;F$3,'In-TI'!$Q$4:$Q$1155&amp;'In-TI'!$Y$4:$Y$1155,'In-TI'!$Z$4:$Z$1155)=L$3,F12*C12+I12*D12,0)</f>
        <v>0</v>
      </c>
      <c r="M12" s="159" cm="1">
        <f t="array" ref="M12">IF(_xlfn.XLOOKUP($B12&amp;I$3,'In-TI'!$Q$4:$Q$1155&amp;'In-TI'!$Y$4:$Y$1155,'In-TI'!$Z$4:$Z$1155)=M$3,F12*C12+I12*D12,0)</f>
        <v>293.98653364799998</v>
      </c>
      <c r="N12" s="159" cm="1">
        <f t="array" ref="N12">IF(_xlfn.XLOOKUP($B12&amp;G$3,'In-TI'!$Q$4:$Q$1155&amp;'In-TI'!$Y$4:$Y$1155,'In-TI'!$Z$4:$Z$1155)=N$3,G12*E12+J12*C12,0)</f>
        <v>12961.805228833333</v>
      </c>
      <c r="O12" s="159" cm="1">
        <f t="array" ref="O12">IF(_xlfn.XLOOKUP($B12&amp;J$3,'In-TI'!$Q$4:$Q$1155&amp;'In-TI'!$Y$4:$Y$1155,'In-TI'!$Z$4:$Z$1155)=O$3,G12*E12+J12*C12,0)</f>
        <v>0</v>
      </c>
      <c r="P12" s="159" cm="1">
        <f t="array" ref="P12">IF(_xlfn.XLOOKUP($B12&amp;H$3,'In-TI'!$Q$4:$Q$1155&amp;'In-TI'!$Y$4:$Y$1155,'In-TI'!$Z$4:$Z$1155)=P$3,H12*E12+K12*D12,0)</f>
        <v>10051.966285754668</v>
      </c>
      <c r="Q12" s="25" cm="1">
        <f t="array" ref="Q12">IF(_xlfn.XLOOKUP($B12&amp;K$3,'In-TI'!$Q$4:$Q$1155&amp;'In-TI'!$Y$4:$Y$1155,'In-TI'!$Z$4:$Z$1155)=Q$3,H12*E12+K12*D12,0)</f>
        <v>0</v>
      </c>
      <c r="R12" s="74">
        <f t="shared" si="0"/>
        <v>23307.758048235999</v>
      </c>
      <c r="S12" s="82">
        <f>IF($R12&gt;=0,0,$R12*VLOOKUP(S$3,'In-NonTI'!$S$4:$U$6,3,0))</f>
        <v>0</v>
      </c>
      <c r="T12" s="160">
        <f>IF($R12&gt;=0,0,$R12*VLOOKUP(T$3,'In-NonTI'!$S$4:$U$6,3,0))</f>
        <v>0</v>
      </c>
      <c r="U12" s="83">
        <f>IF($R12&gt;=0,0,$R12*VLOOKUP(U$3,'In-NonTI'!$S$4:$U$6,3,0))</f>
        <v>0</v>
      </c>
      <c r="V12" s="19">
        <f t="shared" si="9"/>
        <v>30.464680166666664</v>
      </c>
      <c r="W12" s="161">
        <f t="shared" si="1"/>
        <v>33.978268066666672</v>
      </c>
      <c r="X12" s="18">
        <f t="shared" si="10"/>
        <v>-71.427948233333339</v>
      </c>
      <c r="Y12" s="77">
        <f t="shared" si="2"/>
        <v>1</v>
      </c>
      <c r="Z12" s="32" t="str">
        <f t="shared" si="3"/>
        <v>VIC</v>
      </c>
      <c r="AA12" s="4" t="str">
        <f t="shared" si="4"/>
        <v>NSW</v>
      </c>
      <c r="AB12" s="31" t="str">
        <f t="shared" si="5"/>
        <v>SA</v>
      </c>
      <c r="AC12" s="129" t="str">
        <f t="shared" si="11"/>
        <v>VIC-NSW</v>
      </c>
      <c r="AD12" s="162" t="str">
        <f t="shared" si="12"/>
        <v>VIC-SA</v>
      </c>
      <c r="AE12" s="130">
        <f t="shared" si="13"/>
        <v>0</v>
      </c>
      <c r="AF12" s="51">
        <f t="shared" si="14"/>
        <v>30.464680166666664</v>
      </c>
      <c r="AG12" s="163">
        <f t="shared" si="15"/>
        <v>33.978268066666672</v>
      </c>
      <c r="AH12" s="33">
        <f t="shared" si="16"/>
        <v>0</v>
      </c>
      <c r="AI12" s="140">
        <f t="shared" si="17"/>
        <v>0</v>
      </c>
      <c r="AJ12" s="164">
        <f t="shared" si="17"/>
        <v>0</v>
      </c>
      <c r="AK12" s="164">
        <f t="shared" si="18"/>
        <v>30.464680166666664</v>
      </c>
      <c r="AL12" s="164">
        <f t="shared" si="6"/>
        <v>0</v>
      </c>
      <c r="AM12" s="164">
        <f t="shared" si="6"/>
        <v>33.978268066666672</v>
      </c>
      <c r="AN12" s="141">
        <f t="shared" si="6"/>
        <v>0</v>
      </c>
      <c r="AO12" s="23">
        <f t="shared" si="19"/>
        <v>0</v>
      </c>
      <c r="AP12" s="30">
        <f t="shared" si="20"/>
        <v>0</v>
      </c>
      <c r="AQ12" s="30">
        <f t="shared" si="21"/>
        <v>14166.076277499998</v>
      </c>
      <c r="AR12" s="30">
        <f t="shared" si="22"/>
        <v>0</v>
      </c>
      <c r="AS12" s="30">
        <f t="shared" si="23"/>
        <v>9386.1567707360009</v>
      </c>
      <c r="AT12" s="24">
        <f t="shared" si="24"/>
        <v>0</v>
      </c>
      <c r="AU12" s="155">
        <f t="shared" si="36"/>
        <v>0</v>
      </c>
      <c r="AV12" s="165">
        <f t="shared" si="37"/>
        <v>0</v>
      </c>
      <c r="AW12" s="165">
        <f t="shared" si="38"/>
        <v>14019.030709003418</v>
      </c>
      <c r="AX12" s="165">
        <f t="shared" si="39"/>
        <v>0</v>
      </c>
      <c r="AY12" s="165">
        <f t="shared" si="40"/>
        <v>9288.7273392325824</v>
      </c>
      <c r="AZ12" s="156">
        <f t="shared" si="41"/>
        <v>0</v>
      </c>
      <c r="BA12" s="94">
        <f t="shared" si="30"/>
        <v>0</v>
      </c>
      <c r="BB12" s="166">
        <f t="shared" si="31"/>
        <v>0</v>
      </c>
      <c r="BC12" s="166">
        <f t="shared" si="32"/>
        <v>14019.030709003418</v>
      </c>
      <c r="BD12" s="166">
        <f t="shared" si="33"/>
        <v>0</v>
      </c>
      <c r="BE12" s="166">
        <f t="shared" si="34"/>
        <v>9288.7273392325824</v>
      </c>
      <c r="BF12" s="95">
        <f t="shared" si="35"/>
        <v>0</v>
      </c>
    </row>
    <row r="13" spans="1:58">
      <c r="B13" s="146">
        <v>10</v>
      </c>
      <c r="C13" s="23" cm="1">
        <f t="array" ref="C13">_xlfn.XLOOKUP(C$3&amp;$B13,'In-TI'!$D$4:$D$867&amp;'In-TI'!$C$4:$C$867,'In-TI'!$E$4:$E$867)</f>
        <v>500</v>
      </c>
      <c r="D13" s="30" cm="1">
        <f t="array" ref="D13">_xlfn.XLOOKUP(D$3&amp;$B13,'In-TI'!$D$4:$D$867&amp;'In-TI'!$C$4:$C$867,'In-TI'!$E$4:$E$867)</f>
        <v>360.55</v>
      </c>
      <c r="E13" s="24" cm="1">
        <f t="array" ref="E13">_xlfn.XLOOKUP(E$3&amp;$B13,'In-TI'!$D$4:$D$867&amp;'In-TI'!$C$4:$C$867,'In-TI'!$E$4:$E$867)</f>
        <v>35</v>
      </c>
      <c r="F13" s="12">
        <f>SUMIFS('In-TI'!$W$4:$W$1155,'In-TI'!$Y$4:$Y$1155,F$3,'In-TI'!$Q$4:$Q$1155,$B13)</f>
        <v>1.9926467999999999</v>
      </c>
      <c r="G13" s="157">
        <f>SUMIFS('In-TI'!$W$4:$W$1155,'In-TI'!$Y$4:$Y$1155,G$3,'In-TI'!$Q$4:$Q$1155,$B13)</f>
        <v>-24.2124746</v>
      </c>
      <c r="H13" s="13">
        <f>SUMIFS('In-TI'!$W$4:$W$1155,'In-TI'!$Y$4:$Y$1155,H$3,'In-TI'!$Q$4:$Q$1155,$B13)</f>
        <v>-45.763741199999998</v>
      </c>
      <c r="I13" s="16">
        <f>SUMIFS('In-TI'!$X$4:$X$1155,'In-TI'!$Y$4:$Y$1155,I$3,'In-TI'!$Q$4:$Q$1155,$B13)</f>
        <v>-2.6268134666666665</v>
      </c>
      <c r="J13" s="158">
        <f>SUMIFS('In-TI'!$X$4:$X$1155,'In-TI'!$Y$4:$Y$1155,J$3,'In-TI'!$Q$4:$Q$1155,$B13)</f>
        <v>23.944974600000002</v>
      </c>
      <c r="K13" s="17">
        <f>SUMIFS('In-TI'!$X$4:$X$1155,'In-TI'!$Y$4:$Y$1155,K$3,'In-TI'!$Q$4:$Q$1155,$B13)</f>
        <v>39.491241199999997</v>
      </c>
      <c r="L13" s="26" cm="1">
        <f t="array" ref="L13">IF(_xlfn.XLOOKUP($B13&amp;F$3,'In-TI'!$Q$4:$Q$1155&amp;'In-TI'!$Y$4:$Y$1155,'In-TI'!$Z$4:$Z$1155)=L$3,F13*C13+I13*D13,0)</f>
        <v>0</v>
      </c>
      <c r="M13" s="159" cm="1">
        <f t="array" ref="M13">IF(_xlfn.XLOOKUP($B13&amp;I$3,'In-TI'!$Q$4:$Q$1155&amp;'In-TI'!$Y$4:$Y$1155,'In-TI'!$Z$4:$Z$1155)=M$3,F13*C13+I13*D13,0)</f>
        <v>49.225804593333351</v>
      </c>
      <c r="N13" s="159" cm="1">
        <f t="array" ref="N13">IF(_xlfn.XLOOKUP($B13&amp;G$3,'In-TI'!$Q$4:$Q$1155&amp;'In-TI'!$Y$4:$Y$1155,'In-TI'!$Z$4:$Z$1155)=N$3,G13*E13+J13*C13,0)</f>
        <v>11125.050689000002</v>
      </c>
      <c r="O13" s="159" cm="1">
        <f t="array" ref="O13">IF(_xlfn.XLOOKUP($B13&amp;J$3,'In-TI'!$Q$4:$Q$1155&amp;'In-TI'!$Y$4:$Y$1155,'In-TI'!$Z$4:$Z$1155)=O$3,G13*E13+J13*C13,0)</f>
        <v>0</v>
      </c>
      <c r="P13" s="159" cm="1">
        <f t="array" ref="P13">IF(_xlfn.XLOOKUP($B13&amp;H$3,'In-TI'!$Q$4:$Q$1155&amp;'In-TI'!$Y$4:$Y$1155,'In-TI'!$Z$4:$Z$1155)=P$3,H13*E13+K13*D13,0)</f>
        <v>12636.836072659999</v>
      </c>
      <c r="Q13" s="25" cm="1">
        <f t="array" ref="Q13">IF(_xlfn.XLOOKUP($B13&amp;K$3,'In-TI'!$Q$4:$Q$1155&amp;'In-TI'!$Y$4:$Y$1155,'In-TI'!$Z$4:$Z$1155)=Q$3,H13*E13+K13*D13,0)</f>
        <v>0</v>
      </c>
      <c r="R13" s="74">
        <f t="shared" si="0"/>
        <v>23811.112566253334</v>
      </c>
      <c r="S13" s="82">
        <f>IF($R13&gt;=0,0,$R13*VLOOKUP(S$3,'In-NonTI'!$S$4:$U$6,3,0))</f>
        <v>0</v>
      </c>
      <c r="T13" s="160">
        <f>IF($R13&gt;=0,0,$R13*VLOOKUP(T$3,'In-NonTI'!$S$4:$U$6,3,0))</f>
        <v>0</v>
      </c>
      <c r="U13" s="83">
        <f>IF($R13&gt;=0,0,$R13*VLOOKUP(U$3,'In-NonTI'!$S$4:$U$6,3,0))</f>
        <v>0</v>
      </c>
      <c r="V13" s="19">
        <f t="shared" si="9"/>
        <v>25.937621400000001</v>
      </c>
      <c r="W13" s="161">
        <f t="shared" si="1"/>
        <v>36.864427733333329</v>
      </c>
      <c r="X13" s="18">
        <f t="shared" si="10"/>
        <v>-69.976215800000006</v>
      </c>
      <c r="Y13" s="77">
        <f t="shared" si="2"/>
        <v>1</v>
      </c>
      <c r="Z13" s="32" t="str">
        <f t="shared" si="3"/>
        <v>VIC</v>
      </c>
      <c r="AA13" s="4" t="str">
        <f t="shared" si="4"/>
        <v>NSW</v>
      </c>
      <c r="AB13" s="31" t="str">
        <f t="shared" si="5"/>
        <v>SA</v>
      </c>
      <c r="AC13" s="129" t="str">
        <f t="shared" si="11"/>
        <v>VIC-NSW</v>
      </c>
      <c r="AD13" s="162" t="str">
        <f t="shared" si="12"/>
        <v>VIC-SA</v>
      </c>
      <c r="AE13" s="130">
        <f t="shared" si="13"/>
        <v>0</v>
      </c>
      <c r="AF13" s="51">
        <f t="shared" si="14"/>
        <v>25.937621400000001</v>
      </c>
      <c r="AG13" s="163">
        <f t="shared" si="15"/>
        <v>36.864427733333329</v>
      </c>
      <c r="AH13" s="33">
        <f t="shared" si="16"/>
        <v>0</v>
      </c>
      <c r="AI13" s="140">
        <f t="shared" si="17"/>
        <v>0</v>
      </c>
      <c r="AJ13" s="164">
        <f t="shared" si="17"/>
        <v>0</v>
      </c>
      <c r="AK13" s="164">
        <f t="shared" si="18"/>
        <v>25.937621400000001</v>
      </c>
      <c r="AL13" s="164">
        <f t="shared" si="6"/>
        <v>0</v>
      </c>
      <c r="AM13" s="164">
        <f t="shared" si="6"/>
        <v>36.864427733333329</v>
      </c>
      <c r="AN13" s="141">
        <f t="shared" si="6"/>
        <v>0</v>
      </c>
      <c r="AO13" s="23">
        <f t="shared" si="19"/>
        <v>0</v>
      </c>
      <c r="AP13" s="30">
        <f t="shared" si="20"/>
        <v>0</v>
      </c>
      <c r="AQ13" s="30">
        <f t="shared" si="21"/>
        <v>12060.993951</v>
      </c>
      <c r="AR13" s="30">
        <f t="shared" si="22"/>
        <v>0</v>
      </c>
      <c r="AS13" s="30">
        <f t="shared" si="23"/>
        <v>12001.214448586667</v>
      </c>
      <c r="AT13" s="24">
        <f t="shared" si="24"/>
        <v>0</v>
      </c>
      <c r="AU13" s="155">
        <f t="shared" si="36"/>
        <v>0</v>
      </c>
      <c r="AV13" s="165">
        <f t="shared" si="37"/>
        <v>0</v>
      </c>
      <c r="AW13" s="165">
        <f t="shared" si="38"/>
        <v>11935.134126470899</v>
      </c>
      <c r="AX13" s="165">
        <f t="shared" si="39"/>
        <v>0</v>
      </c>
      <c r="AY13" s="165">
        <f t="shared" si="40"/>
        <v>11875.978439782435</v>
      </c>
      <c r="AZ13" s="156">
        <f t="shared" si="41"/>
        <v>0</v>
      </c>
      <c r="BA13" s="94">
        <f t="shared" si="30"/>
        <v>0</v>
      </c>
      <c r="BB13" s="166">
        <f t="shared" si="31"/>
        <v>0</v>
      </c>
      <c r="BC13" s="166">
        <f t="shared" si="32"/>
        <v>11935.134126470899</v>
      </c>
      <c r="BD13" s="166">
        <f t="shared" si="33"/>
        <v>0</v>
      </c>
      <c r="BE13" s="166">
        <f t="shared" si="34"/>
        <v>11875.978439782435</v>
      </c>
      <c r="BF13" s="95">
        <f t="shared" si="35"/>
        <v>0</v>
      </c>
    </row>
    <row r="14" spans="1:58">
      <c r="B14" s="146">
        <v>11</v>
      </c>
      <c r="C14" s="23" cm="1">
        <f t="array" ref="C14">_xlfn.XLOOKUP(C$3&amp;$B14,'In-TI'!$D$4:$D$867&amp;'In-TI'!$C$4:$C$867,'In-TI'!$E$4:$E$867)</f>
        <v>500</v>
      </c>
      <c r="D14" s="30" cm="1">
        <f t="array" ref="D14">_xlfn.XLOOKUP(D$3&amp;$B14,'In-TI'!$D$4:$D$867&amp;'In-TI'!$C$4:$C$867,'In-TI'!$E$4:$E$867)</f>
        <v>360.55</v>
      </c>
      <c r="E14" s="24" cm="1">
        <f t="array" ref="E14">_xlfn.XLOOKUP(E$3&amp;$B14,'In-TI'!$D$4:$D$867&amp;'In-TI'!$C$4:$C$867,'In-TI'!$E$4:$E$867)</f>
        <v>35</v>
      </c>
      <c r="F14" s="12">
        <f>SUMIFS('In-TI'!$W$4:$W$1155,'In-TI'!$Y$4:$Y$1155,F$3,'In-TI'!$Q$4:$Q$1155,$B14)</f>
        <v>1.8413196000000003</v>
      </c>
      <c r="G14" s="157">
        <f>SUMIFS('In-TI'!$W$4:$W$1155,'In-TI'!$Y$4:$Y$1155,G$3,'In-TI'!$Q$4:$Q$1155,$B14)</f>
        <v>-28.054938499999999</v>
      </c>
      <c r="H14" s="13">
        <f>SUMIFS('In-TI'!$W$4:$W$1155,'In-TI'!$Y$4:$Y$1155,H$3,'In-TI'!$Q$4:$Q$1155,$B14)</f>
        <v>-45.239034600000004</v>
      </c>
      <c r="I14" s="16">
        <f>SUMIFS('In-TI'!$X$4:$X$1155,'In-TI'!$Y$4:$Y$1155,I$3,'In-TI'!$Q$4:$Q$1155,$B14)</f>
        <v>-2.4621529333333334</v>
      </c>
      <c r="J14" s="158">
        <f>SUMIFS('In-TI'!$X$4:$X$1155,'In-TI'!$Y$4:$Y$1155,J$3,'In-TI'!$Q$4:$Q$1155,$B14)</f>
        <v>27.788271833333333</v>
      </c>
      <c r="K14" s="17">
        <f>SUMIFS('In-TI'!$X$4:$X$1155,'In-TI'!$Y$4:$Y$1155,K$3,'In-TI'!$Q$4:$Q$1155,$B14)</f>
        <v>38.981534600000003</v>
      </c>
      <c r="L14" s="26" cm="1">
        <f t="array" ref="L14">IF(_xlfn.XLOOKUP($B14&amp;F$3,'In-TI'!$Q$4:$Q$1155&amp;'In-TI'!$Y$4:$Y$1155,'In-TI'!$Z$4:$Z$1155)=L$3,F14*C14+I14*D14,0)</f>
        <v>0</v>
      </c>
      <c r="M14" s="159" cm="1">
        <f t="array" ref="M14">IF(_xlfn.XLOOKUP($B14&amp;I$3,'In-TI'!$Q$4:$Q$1155&amp;'In-TI'!$Y$4:$Y$1155,'In-TI'!$Z$4:$Z$1155)=M$3,F14*C14+I14*D14,0)</f>
        <v>32.930559886666742</v>
      </c>
      <c r="N14" s="159" cm="1">
        <f t="array" ref="N14">IF(_xlfn.XLOOKUP($B14&amp;G$3,'In-TI'!$Q$4:$Q$1155&amp;'In-TI'!$Y$4:$Y$1155,'In-TI'!$Z$4:$Z$1155)=N$3,G14*E14+J14*C14,0)</f>
        <v>12912.213069166666</v>
      </c>
      <c r="O14" s="159" cm="1">
        <f t="array" ref="O14">IF(_xlfn.XLOOKUP($B14&amp;J$3,'In-TI'!$Q$4:$Q$1155&amp;'In-TI'!$Y$4:$Y$1155,'In-TI'!$Z$4:$Z$1155)=O$3,G14*E14+J14*C14,0)</f>
        <v>0</v>
      </c>
      <c r="P14" s="159" cm="1">
        <f t="array" ref="P14">IF(_xlfn.XLOOKUP($B14&amp;H$3,'In-TI'!$Q$4:$Q$1155&amp;'In-TI'!$Y$4:$Y$1155,'In-TI'!$Z$4:$Z$1155)=P$3,H14*E14+K14*D14,0)</f>
        <v>12471.426089030001</v>
      </c>
      <c r="Q14" s="25" cm="1">
        <f t="array" ref="Q14">IF(_xlfn.XLOOKUP($B14&amp;K$3,'In-TI'!$Q$4:$Q$1155&amp;'In-TI'!$Y$4:$Y$1155,'In-TI'!$Z$4:$Z$1155)=Q$3,H14*E14+K14*D14,0)</f>
        <v>0</v>
      </c>
      <c r="R14" s="74">
        <f t="shared" si="0"/>
        <v>25416.569718083334</v>
      </c>
      <c r="S14" s="82">
        <f>IF($R14&gt;=0,0,$R14*VLOOKUP(S$3,'In-NonTI'!$S$4:$U$6,3,0))</f>
        <v>0</v>
      </c>
      <c r="T14" s="160">
        <f>IF($R14&gt;=0,0,$R14*VLOOKUP(T$3,'In-NonTI'!$S$4:$U$6,3,0))</f>
        <v>0</v>
      </c>
      <c r="U14" s="83">
        <f>IF($R14&gt;=0,0,$R14*VLOOKUP(U$3,'In-NonTI'!$S$4:$U$6,3,0))</f>
        <v>0</v>
      </c>
      <c r="V14" s="19">
        <f t="shared" si="9"/>
        <v>29.629591433333331</v>
      </c>
      <c r="W14" s="161">
        <f t="shared" si="1"/>
        <v>36.519381666666668</v>
      </c>
      <c r="X14" s="18">
        <f t="shared" si="10"/>
        <v>-73.293973100000002</v>
      </c>
      <c r="Y14" s="77">
        <f t="shared" si="2"/>
        <v>1</v>
      </c>
      <c r="Z14" s="32" t="str">
        <f t="shared" si="3"/>
        <v>VIC</v>
      </c>
      <c r="AA14" s="4" t="str">
        <f t="shared" si="4"/>
        <v>NSW</v>
      </c>
      <c r="AB14" s="31" t="str">
        <f t="shared" si="5"/>
        <v>SA</v>
      </c>
      <c r="AC14" s="129" t="str">
        <f t="shared" si="11"/>
        <v>VIC-NSW</v>
      </c>
      <c r="AD14" s="162" t="str">
        <f t="shared" si="12"/>
        <v>VIC-SA</v>
      </c>
      <c r="AE14" s="130">
        <f t="shared" si="13"/>
        <v>0</v>
      </c>
      <c r="AF14" s="51">
        <f t="shared" si="14"/>
        <v>29.629591433333331</v>
      </c>
      <c r="AG14" s="163">
        <f t="shared" si="15"/>
        <v>36.519381666666668</v>
      </c>
      <c r="AH14" s="33">
        <f t="shared" si="16"/>
        <v>0</v>
      </c>
      <c r="AI14" s="140">
        <f t="shared" si="17"/>
        <v>0</v>
      </c>
      <c r="AJ14" s="164">
        <f t="shared" si="17"/>
        <v>0</v>
      </c>
      <c r="AK14" s="164">
        <f t="shared" si="18"/>
        <v>29.629591433333331</v>
      </c>
      <c r="AL14" s="164">
        <f t="shared" si="6"/>
        <v>0</v>
      </c>
      <c r="AM14" s="164">
        <f t="shared" si="6"/>
        <v>36.519381666666668</v>
      </c>
      <c r="AN14" s="141">
        <f t="shared" si="6"/>
        <v>0</v>
      </c>
      <c r="AO14" s="23">
        <f t="shared" si="19"/>
        <v>0</v>
      </c>
      <c r="AP14" s="30">
        <f t="shared" si="20"/>
        <v>0</v>
      </c>
      <c r="AQ14" s="30">
        <f t="shared" si="21"/>
        <v>13777.760016499999</v>
      </c>
      <c r="AR14" s="30">
        <f t="shared" si="22"/>
        <v>0</v>
      </c>
      <c r="AS14" s="30">
        <f t="shared" si="23"/>
        <v>11888.884701583334</v>
      </c>
      <c r="AT14" s="24">
        <f t="shared" si="24"/>
        <v>0</v>
      </c>
      <c r="AU14" s="155">
        <f t="shared" si="36"/>
        <v>0</v>
      </c>
      <c r="AV14" s="165">
        <f t="shared" si="37"/>
        <v>0</v>
      </c>
      <c r="AW14" s="165">
        <f t="shared" si="38"/>
        <v>13643.520680818589</v>
      </c>
      <c r="AX14" s="165">
        <f t="shared" si="39"/>
        <v>0</v>
      </c>
      <c r="AY14" s="165">
        <f t="shared" si="40"/>
        <v>11773.049037264742</v>
      </c>
      <c r="AZ14" s="156">
        <f t="shared" si="41"/>
        <v>0</v>
      </c>
      <c r="BA14" s="94">
        <f t="shared" si="30"/>
        <v>0</v>
      </c>
      <c r="BB14" s="166">
        <f t="shared" si="31"/>
        <v>0</v>
      </c>
      <c r="BC14" s="166">
        <f t="shared" si="32"/>
        <v>13643.520680818592</v>
      </c>
      <c r="BD14" s="166">
        <f t="shared" si="33"/>
        <v>0</v>
      </c>
      <c r="BE14" s="166">
        <f t="shared" si="34"/>
        <v>11773.049037264744</v>
      </c>
      <c r="BF14" s="95">
        <f t="shared" si="35"/>
        <v>0</v>
      </c>
    </row>
    <row r="15" spans="1:58">
      <c r="B15" s="146">
        <v>12</v>
      </c>
      <c r="C15" s="23" cm="1">
        <f t="array" ref="C15">_xlfn.XLOOKUP(C$3&amp;$B15,'In-TI'!$D$4:$D$867&amp;'In-TI'!$C$4:$C$867,'In-TI'!$E$4:$E$867)</f>
        <v>500</v>
      </c>
      <c r="D15" s="30" cm="1">
        <f t="array" ref="D15">_xlfn.XLOOKUP(D$3&amp;$B15,'In-TI'!$D$4:$D$867&amp;'In-TI'!$C$4:$C$867,'In-TI'!$E$4:$E$867)</f>
        <v>360.55</v>
      </c>
      <c r="E15" s="24" cm="1">
        <f t="array" ref="E15">_xlfn.XLOOKUP(E$3&amp;$B15,'In-TI'!$D$4:$D$867&amp;'In-TI'!$C$4:$C$867,'In-TI'!$E$4:$E$867)</f>
        <v>35</v>
      </c>
      <c r="F15" s="12">
        <f>SUMIFS('In-TI'!$W$4:$W$1155,'In-TI'!$Y$4:$Y$1155,F$3,'In-TI'!$Q$4:$Q$1155,$B15)</f>
        <v>2.2408239999999999</v>
      </c>
      <c r="G15" s="157">
        <f>SUMIFS('In-TI'!$W$4:$W$1155,'In-TI'!$Y$4:$Y$1155,G$3,'In-TI'!$Q$4:$Q$1155,$B15)</f>
        <v>-27.4845185</v>
      </c>
      <c r="H15" s="13">
        <f>SUMIFS('In-TI'!$W$4:$W$1155,'In-TI'!$Y$4:$Y$1155,H$3,'In-TI'!$Q$4:$Q$1155,$B15)</f>
        <v>-44.167705733333328</v>
      </c>
      <c r="I15" s="16">
        <f>SUMIFS('In-TI'!$X$4:$X$1155,'In-TI'!$Y$4:$Y$1155,I$3,'In-TI'!$Q$4:$Q$1155,$B15)</f>
        <v>-2.860824</v>
      </c>
      <c r="J15" s="158">
        <f>SUMIFS('In-TI'!$X$4:$X$1155,'In-TI'!$Y$4:$Y$1155,J$3,'In-TI'!$Q$4:$Q$1155,$B15)</f>
        <v>27.223685166666666</v>
      </c>
      <c r="K15" s="17">
        <f>SUMIFS('In-TI'!$X$4:$X$1155,'In-TI'!$Y$4:$Y$1155,K$3,'In-TI'!$Q$4:$Q$1155,$B15)</f>
        <v>37.903539066666667</v>
      </c>
      <c r="L15" s="26" cm="1">
        <f t="array" ref="L15">IF(_xlfn.XLOOKUP($B15&amp;F$3,'In-TI'!$Q$4:$Q$1155&amp;'In-TI'!$Y$4:$Y$1155,'In-TI'!$Z$4:$Z$1155)=L$3,F15*C15+I15*D15,0)</f>
        <v>0</v>
      </c>
      <c r="M15" s="159" cm="1">
        <f t="array" ref="M15">IF(_xlfn.XLOOKUP($B15&amp;I$3,'In-TI'!$Q$4:$Q$1155&amp;'In-TI'!$Y$4:$Y$1155,'In-TI'!$Z$4:$Z$1155)=M$3,F15*C15+I15*D15,0)</f>
        <v>88.94190679999997</v>
      </c>
      <c r="N15" s="159" cm="1">
        <f t="array" ref="N15">IF(_xlfn.XLOOKUP($B15&amp;G$3,'In-TI'!$Q$4:$Q$1155&amp;'In-TI'!$Y$4:$Y$1155,'In-TI'!$Z$4:$Z$1155)=N$3,G15*E15+J15*C15,0)</f>
        <v>12649.884435833334</v>
      </c>
      <c r="O15" s="159" cm="1">
        <f t="array" ref="O15">IF(_xlfn.XLOOKUP($B15&amp;J$3,'In-TI'!$Q$4:$Q$1155&amp;'In-TI'!$Y$4:$Y$1155,'In-TI'!$Z$4:$Z$1155)=O$3,G15*E15+J15*C15,0)</f>
        <v>0</v>
      </c>
      <c r="P15" s="159" cm="1">
        <f t="array" ref="P15">IF(_xlfn.XLOOKUP($B15&amp;H$3,'In-TI'!$Q$4:$Q$1155&amp;'In-TI'!$Y$4:$Y$1155,'In-TI'!$Z$4:$Z$1155)=P$3,H15*E15+K15*D15,0)</f>
        <v>12120.251309820002</v>
      </c>
      <c r="Q15" s="25" cm="1">
        <f t="array" ref="Q15">IF(_xlfn.XLOOKUP($B15&amp;K$3,'In-TI'!$Q$4:$Q$1155&amp;'In-TI'!$Y$4:$Y$1155,'In-TI'!$Z$4:$Z$1155)=Q$3,H15*E15+K15*D15,0)</f>
        <v>0</v>
      </c>
      <c r="R15" s="74">
        <f t="shared" si="0"/>
        <v>24859.077652453336</v>
      </c>
      <c r="S15" s="82">
        <f>IF($R15&gt;=0,0,$R15*VLOOKUP(S$3,'In-NonTI'!$S$4:$U$6,3,0))</f>
        <v>0</v>
      </c>
      <c r="T15" s="160">
        <f>IF($R15&gt;=0,0,$R15*VLOOKUP(T$3,'In-NonTI'!$S$4:$U$6,3,0))</f>
        <v>0</v>
      </c>
      <c r="U15" s="83">
        <f>IF($R15&gt;=0,0,$R15*VLOOKUP(U$3,'In-NonTI'!$S$4:$U$6,3,0))</f>
        <v>0</v>
      </c>
      <c r="V15" s="19">
        <f t="shared" si="9"/>
        <v>29.464509166666666</v>
      </c>
      <c r="W15" s="161">
        <f t="shared" si="1"/>
        <v>35.042715066666666</v>
      </c>
      <c r="X15" s="18">
        <f t="shared" si="10"/>
        <v>-71.652224233333328</v>
      </c>
      <c r="Y15" s="77">
        <f t="shared" si="2"/>
        <v>1</v>
      </c>
      <c r="Z15" s="32" t="str">
        <f t="shared" si="3"/>
        <v>VIC</v>
      </c>
      <c r="AA15" s="4" t="str">
        <f t="shared" si="4"/>
        <v>NSW</v>
      </c>
      <c r="AB15" s="31" t="str">
        <f t="shared" si="5"/>
        <v>SA</v>
      </c>
      <c r="AC15" s="129" t="str">
        <f t="shared" si="11"/>
        <v>VIC-NSW</v>
      </c>
      <c r="AD15" s="162" t="str">
        <f t="shared" si="12"/>
        <v>VIC-SA</v>
      </c>
      <c r="AE15" s="130">
        <f t="shared" si="13"/>
        <v>0</v>
      </c>
      <c r="AF15" s="51">
        <f t="shared" si="14"/>
        <v>29.464509166666666</v>
      </c>
      <c r="AG15" s="163">
        <f t="shared" si="15"/>
        <v>35.042715066666666</v>
      </c>
      <c r="AH15" s="33">
        <f t="shared" si="16"/>
        <v>0</v>
      </c>
      <c r="AI15" s="140">
        <f t="shared" si="17"/>
        <v>0</v>
      </c>
      <c r="AJ15" s="164">
        <f t="shared" si="17"/>
        <v>0</v>
      </c>
      <c r="AK15" s="164">
        <f t="shared" si="18"/>
        <v>29.464509166666666</v>
      </c>
      <c r="AL15" s="164">
        <f t="shared" si="6"/>
        <v>0</v>
      </c>
      <c r="AM15" s="164">
        <f t="shared" si="6"/>
        <v>35.042715066666666</v>
      </c>
      <c r="AN15" s="141">
        <f t="shared" si="6"/>
        <v>0</v>
      </c>
      <c r="AO15" s="23">
        <f t="shared" si="19"/>
        <v>0</v>
      </c>
      <c r="AP15" s="30">
        <f t="shared" si="20"/>
        <v>0</v>
      </c>
      <c r="AQ15" s="30">
        <f t="shared" si="21"/>
        <v>13700.996762499999</v>
      </c>
      <c r="AR15" s="30">
        <f t="shared" si="22"/>
        <v>0</v>
      </c>
      <c r="AS15" s="30">
        <f t="shared" si="23"/>
        <v>11408.155889953334</v>
      </c>
      <c r="AT15" s="24">
        <f t="shared" si="24"/>
        <v>0</v>
      </c>
      <c r="AU15" s="155">
        <f t="shared" si="36"/>
        <v>0</v>
      </c>
      <c r="AV15" s="165">
        <f t="shared" si="37"/>
        <v>0</v>
      </c>
      <c r="AW15" s="165">
        <f t="shared" si="38"/>
        <v>13564.541470168684</v>
      </c>
      <c r="AX15" s="165">
        <f t="shared" si="39"/>
        <v>0</v>
      </c>
      <c r="AY15" s="165">
        <f t="shared" si="40"/>
        <v>11294.536182284652</v>
      </c>
      <c r="AZ15" s="156">
        <f t="shared" si="41"/>
        <v>0</v>
      </c>
      <c r="BA15" s="94">
        <f t="shared" si="30"/>
        <v>0</v>
      </c>
      <c r="BB15" s="166">
        <f t="shared" si="31"/>
        <v>0</v>
      </c>
      <c r="BC15" s="166">
        <f t="shared" si="32"/>
        <v>13564.541470168684</v>
      </c>
      <c r="BD15" s="166">
        <f t="shared" si="33"/>
        <v>0</v>
      </c>
      <c r="BE15" s="166">
        <f t="shared" si="34"/>
        <v>11294.536182284652</v>
      </c>
      <c r="BF15" s="95">
        <f t="shared" si="35"/>
        <v>0</v>
      </c>
    </row>
    <row r="16" spans="1:58">
      <c r="B16" s="146">
        <v>13</v>
      </c>
      <c r="C16" s="23" cm="1">
        <f t="array" ref="C16">_xlfn.XLOOKUP(C$3&amp;$B16,'In-TI'!$D$4:$D$867&amp;'In-TI'!$C$4:$C$867,'In-TI'!$E$4:$E$867)</f>
        <v>-152.63999999999999</v>
      </c>
      <c r="D16" s="30" cm="1">
        <f t="array" ref="D16">_xlfn.XLOOKUP(D$3&amp;$B16,'In-TI'!$D$4:$D$867&amp;'In-TI'!$C$4:$C$867,'In-TI'!$E$4:$E$867)</f>
        <v>311.24</v>
      </c>
      <c r="E16" s="24" cm="1">
        <f t="array" ref="E16">_xlfn.XLOOKUP(E$3&amp;$B16,'In-TI'!$D$4:$D$867&amp;'In-TI'!$C$4:$C$867,'In-TI'!$E$4:$E$867)</f>
        <v>35</v>
      </c>
      <c r="F16" s="12">
        <f>SUMIFS('In-TI'!$W$4:$W$1155,'In-TI'!$Y$4:$Y$1155,F$3,'In-TI'!$Q$4:$Q$1155,$B16)</f>
        <v>3.1052114</v>
      </c>
      <c r="G16" s="157">
        <f>SUMIFS('In-TI'!$W$4:$W$1155,'In-TI'!$Y$4:$Y$1155,G$3,'In-TI'!$Q$4:$Q$1155,$B16)</f>
        <v>-30.221748999999996</v>
      </c>
      <c r="H16" s="13">
        <f>SUMIFS('In-TI'!$W$4:$W$1155,'In-TI'!$Y$4:$Y$1155,H$3,'In-TI'!$Q$4:$Q$1155,$B16)</f>
        <v>-39.101521699999992</v>
      </c>
      <c r="I16" s="16">
        <f>SUMIFS('In-TI'!$X$4:$X$1155,'In-TI'!$Y$4:$Y$1155,I$3,'In-TI'!$Q$4:$Q$1155,$B16)</f>
        <v>-3.7577113999999998</v>
      </c>
      <c r="J16" s="158">
        <f>SUMIFS('In-TI'!$X$4:$X$1155,'In-TI'!$Y$4:$Y$1155,J$3,'In-TI'!$Q$4:$Q$1155,$B16)</f>
        <v>29.727582333333331</v>
      </c>
      <c r="K16" s="17">
        <f>SUMIFS('In-TI'!$X$4:$X$1155,'In-TI'!$Y$4:$Y$1155,K$3,'In-TI'!$Q$4:$Q$1155,$B16)</f>
        <v>32.686521699999993</v>
      </c>
      <c r="L16" s="26" cm="1">
        <f t="array" ref="L16">IF(_xlfn.XLOOKUP($B16&amp;F$3,'In-TI'!$Q$4:$Q$1155&amp;'In-TI'!$Y$4:$Y$1155,'In-TI'!$Z$4:$Z$1155)=L$3,F16*C16+I16*D16,0)</f>
        <v>0</v>
      </c>
      <c r="M16" s="159" cm="1">
        <f t="array" ref="M16">IF(_xlfn.XLOOKUP($B16&amp;I$3,'In-TI'!$Q$4:$Q$1155&amp;'In-TI'!$Y$4:$Y$1155,'In-TI'!$Z$4:$Z$1155)=M$3,F16*C16+I16*D16,0)</f>
        <v>-1643.5295642319998</v>
      </c>
      <c r="N16" s="159" cm="1">
        <f t="array" ref="N16">IF(_xlfn.XLOOKUP($B16&amp;G$3,'In-TI'!$Q$4:$Q$1155&amp;'In-TI'!$Y$4:$Y$1155,'In-TI'!$Z$4:$Z$1155)=N$3,G16*E16+J16*C16,0)</f>
        <v>-5595.379382359999</v>
      </c>
      <c r="O16" s="159" cm="1">
        <f t="array" ref="O16">IF(_xlfn.XLOOKUP($B16&amp;J$3,'In-TI'!$Q$4:$Q$1155&amp;'In-TI'!$Y$4:$Y$1155,'In-TI'!$Z$4:$Z$1155)=O$3,G16*E16+J16*C16,0)</f>
        <v>0</v>
      </c>
      <c r="P16" s="159" cm="1">
        <f t="array" ref="P16">IF(_xlfn.XLOOKUP($B16&amp;H$3,'In-TI'!$Q$4:$Q$1155&amp;'In-TI'!$Y$4:$Y$1155,'In-TI'!$Z$4:$Z$1155)=P$3,H16*E16+K16*D16,0)</f>
        <v>8804.7997544079972</v>
      </c>
      <c r="Q16" s="25" cm="1">
        <f t="array" ref="Q16">IF(_xlfn.XLOOKUP($B16&amp;K$3,'In-TI'!$Q$4:$Q$1155&amp;'In-TI'!$Y$4:$Y$1155,'In-TI'!$Z$4:$Z$1155)=Q$3,H16*E16+K16*D16,0)</f>
        <v>0</v>
      </c>
      <c r="R16" s="74">
        <f t="shared" si="0"/>
        <v>1565.8908078159984</v>
      </c>
      <c r="S16" s="82">
        <f>IF($R16&gt;=0,0,$R16*VLOOKUP(S$3,'In-NonTI'!$S$4:$U$6,3,0))</f>
        <v>0</v>
      </c>
      <c r="T16" s="160">
        <f>IF($R16&gt;=0,0,$R16*VLOOKUP(T$3,'In-NonTI'!$S$4:$U$6,3,0))</f>
        <v>0</v>
      </c>
      <c r="U16" s="83">
        <f>IF($R16&gt;=0,0,$R16*VLOOKUP(U$3,'In-NonTI'!$S$4:$U$6,3,0))</f>
        <v>0</v>
      </c>
      <c r="V16" s="19">
        <f t="shared" si="9"/>
        <v>32.832793733333332</v>
      </c>
      <c r="W16" s="161">
        <f t="shared" si="1"/>
        <v>28.928810299999995</v>
      </c>
      <c r="X16" s="18">
        <f t="shared" si="10"/>
        <v>-69.323270699999995</v>
      </c>
      <c r="Y16" s="77">
        <f t="shared" si="2"/>
        <v>1</v>
      </c>
      <c r="Z16" s="32" t="str">
        <f t="shared" si="3"/>
        <v>VIC</v>
      </c>
      <c r="AA16" s="4" t="str">
        <f t="shared" si="4"/>
        <v>SA</v>
      </c>
      <c r="AB16" s="31" t="str">
        <f t="shared" si="5"/>
        <v>NSW</v>
      </c>
      <c r="AC16" s="129" t="str">
        <f t="shared" si="11"/>
        <v>VIC-SA</v>
      </c>
      <c r="AD16" s="162" t="str">
        <f t="shared" si="12"/>
        <v>VIC-NSW</v>
      </c>
      <c r="AE16" s="130">
        <f t="shared" si="13"/>
        <v>0</v>
      </c>
      <c r="AF16" s="51">
        <f t="shared" si="14"/>
        <v>28.928810299999995</v>
      </c>
      <c r="AG16" s="163">
        <f t="shared" si="15"/>
        <v>32.832793733333332</v>
      </c>
      <c r="AH16" s="33">
        <f t="shared" si="16"/>
        <v>0</v>
      </c>
      <c r="AI16" s="140">
        <f t="shared" si="17"/>
        <v>0</v>
      </c>
      <c r="AJ16" s="164">
        <f t="shared" si="17"/>
        <v>0</v>
      </c>
      <c r="AK16" s="164">
        <f t="shared" si="18"/>
        <v>32.832793733333332</v>
      </c>
      <c r="AL16" s="164">
        <f t="shared" si="6"/>
        <v>0</v>
      </c>
      <c r="AM16" s="164">
        <f t="shared" si="6"/>
        <v>28.928810299999995</v>
      </c>
      <c r="AN16" s="141">
        <f t="shared" si="6"/>
        <v>0</v>
      </c>
      <c r="AO16" s="23">
        <f t="shared" si="19"/>
        <v>0</v>
      </c>
      <c r="AP16" s="30">
        <f t="shared" si="20"/>
        <v>0</v>
      </c>
      <c r="AQ16" s="30">
        <f t="shared" si="21"/>
        <v>-6160.745416122666</v>
      </c>
      <c r="AR16" s="30">
        <f t="shared" si="22"/>
        <v>0</v>
      </c>
      <c r="AS16" s="30">
        <f t="shared" si="23"/>
        <v>7991.2945572719991</v>
      </c>
      <c r="AT16" s="24">
        <f t="shared" si="24"/>
        <v>0</v>
      </c>
      <c r="AU16" s="155">
        <f t="shared" si="36"/>
        <v>0</v>
      </c>
      <c r="AV16" s="165">
        <f t="shared" si="37"/>
        <v>0</v>
      </c>
      <c r="AW16" s="165">
        <f t="shared" si="38"/>
        <v>-5270.0331280612372</v>
      </c>
      <c r="AX16" s="165">
        <f t="shared" si="39"/>
        <v>0</v>
      </c>
      <c r="AY16" s="165">
        <f t="shared" si="40"/>
        <v>6835.9239358772356</v>
      </c>
      <c r="AZ16" s="156">
        <f t="shared" si="41"/>
        <v>0</v>
      </c>
      <c r="BA16" s="94">
        <f t="shared" si="30"/>
        <v>0</v>
      </c>
      <c r="BB16" s="166">
        <f t="shared" si="31"/>
        <v>0</v>
      </c>
      <c r="BC16" s="166">
        <f t="shared" si="32"/>
        <v>0</v>
      </c>
      <c r="BD16" s="166">
        <f t="shared" si="33"/>
        <v>0</v>
      </c>
      <c r="BE16" s="166">
        <f t="shared" si="34"/>
        <v>1565.8908078159984</v>
      </c>
      <c r="BF16" s="95">
        <f t="shared" si="35"/>
        <v>0</v>
      </c>
    </row>
    <row r="17" spans="2:58">
      <c r="B17" s="146">
        <v>14</v>
      </c>
      <c r="C17" s="23" cm="1">
        <f t="array" ref="C17">_xlfn.XLOOKUP(C$3&amp;$B17,'In-TI'!$D$4:$D$867&amp;'In-TI'!$C$4:$C$867,'In-TI'!$E$4:$E$867)</f>
        <v>-113.48</v>
      </c>
      <c r="D17" s="30" cm="1">
        <f t="array" ref="D17">_xlfn.XLOOKUP(D$3&amp;$B17,'In-TI'!$D$4:$D$867&amp;'In-TI'!$C$4:$C$867,'In-TI'!$E$4:$E$867)</f>
        <v>360.55</v>
      </c>
      <c r="E17" s="24" cm="1">
        <f t="array" ref="E17">_xlfn.XLOOKUP(E$3&amp;$B17,'In-TI'!$D$4:$D$867&amp;'In-TI'!$C$4:$C$867,'In-TI'!$E$4:$E$867)</f>
        <v>35</v>
      </c>
      <c r="F17" s="12">
        <f>SUMIFS('In-TI'!$W$4:$W$1155,'In-TI'!$Y$4:$Y$1155,F$3,'In-TI'!$Q$4:$Q$1155,$B17)</f>
        <v>2.3809024000000001</v>
      </c>
      <c r="G17" s="157">
        <f>SUMIFS('In-TI'!$W$4:$W$1155,'In-TI'!$Y$4:$Y$1155,G$3,'In-TI'!$Q$4:$Q$1155,$B17)</f>
        <v>-26.504089</v>
      </c>
      <c r="H17" s="13">
        <f>SUMIFS('In-TI'!$W$4:$W$1155,'In-TI'!$Y$4:$Y$1155,H$3,'In-TI'!$Q$4:$Q$1155,$B17)</f>
        <v>-44.249357799999999</v>
      </c>
      <c r="I17" s="16">
        <f>SUMIFS('In-TI'!$X$4:$X$1155,'In-TI'!$Y$4:$Y$1155,I$3,'In-TI'!$Q$4:$Q$1155,$B17)</f>
        <v>-3.0475690666666666</v>
      </c>
      <c r="J17" s="158">
        <f>SUMIFS('In-TI'!$X$4:$X$1155,'In-TI'!$Y$4:$Y$1155,J$3,'In-TI'!$Q$4:$Q$1155,$B17)</f>
        <v>26.140755666666667</v>
      </c>
      <c r="K17" s="17">
        <f>SUMIFS('In-TI'!$X$4:$X$1155,'In-TI'!$Y$4:$Y$1155,K$3,'In-TI'!$Q$4:$Q$1155,$B17)</f>
        <v>37.714357799999995</v>
      </c>
      <c r="L17" s="26" cm="1">
        <f t="array" ref="L17">IF(_xlfn.XLOOKUP($B17&amp;F$3,'In-TI'!$Q$4:$Q$1155&amp;'In-TI'!$Y$4:$Y$1155,'In-TI'!$Z$4:$Z$1155)=L$3,F17*C17+I17*D17,0)</f>
        <v>0</v>
      </c>
      <c r="M17" s="159" cm="1">
        <f t="array" ref="M17">IF(_xlfn.XLOOKUP($B17&amp;I$3,'In-TI'!$Q$4:$Q$1155&amp;'In-TI'!$Y$4:$Y$1155,'In-TI'!$Z$4:$Z$1155)=M$3,F17*C17+I17*D17,0)</f>
        <v>-1368.9858313386667</v>
      </c>
      <c r="N17" s="159" cm="1">
        <f t="array" ref="N17">IF(_xlfn.XLOOKUP($B17&amp;G$3,'In-TI'!$Q$4:$Q$1155&amp;'In-TI'!$Y$4:$Y$1155,'In-TI'!$Z$4:$Z$1155)=N$3,G17*E17+J17*C17,0)</f>
        <v>-3894.0960680533335</v>
      </c>
      <c r="O17" s="159" cm="1">
        <f t="array" ref="O17">IF(_xlfn.XLOOKUP($B17&amp;J$3,'In-TI'!$Q$4:$Q$1155&amp;'In-TI'!$Y$4:$Y$1155,'In-TI'!$Z$4:$Z$1155)=O$3,G17*E17+J17*C17,0)</f>
        <v>0</v>
      </c>
      <c r="P17" s="159" cm="1">
        <f t="array" ref="P17">IF(_xlfn.XLOOKUP($B17&amp;H$3,'In-TI'!$Q$4:$Q$1155&amp;'In-TI'!$Y$4:$Y$1155,'In-TI'!$Z$4:$Z$1155)=P$3,H17*E17+K17*D17,0)</f>
        <v>12049.184181789999</v>
      </c>
      <c r="Q17" s="25" cm="1">
        <f t="array" ref="Q17">IF(_xlfn.XLOOKUP($B17&amp;K$3,'In-TI'!$Q$4:$Q$1155&amp;'In-TI'!$Y$4:$Y$1155,'In-TI'!$Z$4:$Z$1155)=Q$3,H17*E17+K17*D17,0)</f>
        <v>0</v>
      </c>
      <c r="R17" s="74">
        <f t="shared" si="0"/>
        <v>6786.1022823979984</v>
      </c>
      <c r="S17" s="82">
        <f>IF($R17&gt;=0,0,$R17*VLOOKUP(S$3,'In-NonTI'!$S$4:$U$6,3,0))</f>
        <v>0</v>
      </c>
      <c r="T17" s="160">
        <f>IF($R17&gt;=0,0,$R17*VLOOKUP(T$3,'In-NonTI'!$S$4:$U$6,3,0))</f>
        <v>0</v>
      </c>
      <c r="U17" s="83">
        <f>IF($R17&gt;=0,0,$R17*VLOOKUP(U$3,'In-NonTI'!$S$4:$U$6,3,0))</f>
        <v>0</v>
      </c>
      <c r="V17" s="19">
        <f t="shared" si="9"/>
        <v>28.521658066666667</v>
      </c>
      <c r="W17" s="161">
        <f t="shared" si="1"/>
        <v>34.666788733333327</v>
      </c>
      <c r="X17" s="18">
        <f t="shared" si="10"/>
        <v>-70.753446800000006</v>
      </c>
      <c r="Y17" s="77">
        <f t="shared" si="2"/>
        <v>1</v>
      </c>
      <c r="Z17" s="32" t="str">
        <f t="shared" si="3"/>
        <v>VIC</v>
      </c>
      <c r="AA17" s="4" t="str">
        <f t="shared" si="4"/>
        <v>NSW</v>
      </c>
      <c r="AB17" s="31" t="str">
        <f t="shared" si="5"/>
        <v>SA</v>
      </c>
      <c r="AC17" s="129" t="str">
        <f t="shared" si="11"/>
        <v>VIC-NSW</v>
      </c>
      <c r="AD17" s="162" t="str">
        <f t="shared" si="12"/>
        <v>VIC-SA</v>
      </c>
      <c r="AE17" s="130">
        <f t="shared" si="13"/>
        <v>0</v>
      </c>
      <c r="AF17" s="51">
        <f t="shared" si="14"/>
        <v>28.521658066666667</v>
      </c>
      <c r="AG17" s="163">
        <f t="shared" si="15"/>
        <v>34.666788733333327</v>
      </c>
      <c r="AH17" s="33">
        <f t="shared" si="16"/>
        <v>0</v>
      </c>
      <c r="AI17" s="140">
        <f t="shared" si="17"/>
        <v>0</v>
      </c>
      <c r="AJ17" s="164">
        <f t="shared" si="17"/>
        <v>0</v>
      </c>
      <c r="AK17" s="164">
        <f t="shared" si="18"/>
        <v>28.521658066666667</v>
      </c>
      <c r="AL17" s="164">
        <f t="shared" si="6"/>
        <v>0</v>
      </c>
      <c r="AM17" s="164">
        <f t="shared" si="6"/>
        <v>34.666788733333327</v>
      </c>
      <c r="AN17" s="141">
        <f t="shared" si="6"/>
        <v>0</v>
      </c>
      <c r="AO17" s="23">
        <f t="shared" si="19"/>
        <v>0</v>
      </c>
      <c r="AP17" s="30">
        <f t="shared" si="20"/>
        <v>0</v>
      </c>
      <c r="AQ17" s="30">
        <f t="shared" si="21"/>
        <v>-4234.8957897386672</v>
      </c>
      <c r="AR17" s="30">
        <f t="shared" si="22"/>
        <v>0</v>
      </c>
      <c r="AS17" s="30">
        <f t="shared" si="23"/>
        <v>11285.773072136664</v>
      </c>
      <c r="AT17" s="24">
        <f t="shared" si="24"/>
        <v>0</v>
      </c>
      <c r="AU17" s="155">
        <f t="shared" si="36"/>
        <v>0</v>
      </c>
      <c r="AV17" s="165">
        <f t="shared" si="37"/>
        <v>0</v>
      </c>
      <c r="AW17" s="165">
        <f t="shared" si="38"/>
        <v>-4075.8667089848041</v>
      </c>
      <c r="AX17" s="165">
        <f t="shared" si="39"/>
        <v>0</v>
      </c>
      <c r="AY17" s="165">
        <f t="shared" si="40"/>
        <v>10861.968991382802</v>
      </c>
      <c r="AZ17" s="156">
        <f t="shared" si="41"/>
        <v>0</v>
      </c>
      <c r="BA17" s="94">
        <f t="shared" si="30"/>
        <v>0</v>
      </c>
      <c r="BB17" s="166">
        <f t="shared" si="31"/>
        <v>0</v>
      </c>
      <c r="BC17" s="166">
        <f t="shared" si="32"/>
        <v>0</v>
      </c>
      <c r="BD17" s="166">
        <f t="shared" si="33"/>
        <v>0</v>
      </c>
      <c r="BE17" s="166">
        <f t="shared" si="34"/>
        <v>6786.1022823979984</v>
      </c>
      <c r="BF17" s="95">
        <f t="shared" si="35"/>
        <v>0</v>
      </c>
    </row>
    <row r="18" spans="2:58">
      <c r="B18" s="146">
        <v>15</v>
      </c>
      <c r="C18" s="23" cm="1">
        <f t="array" ref="C18">_xlfn.XLOOKUP(C$3&amp;$B18,'In-TI'!$D$4:$D$867&amp;'In-TI'!$C$4:$C$867,'In-TI'!$E$4:$E$867)</f>
        <v>-114.25</v>
      </c>
      <c r="D18" s="30" cm="1">
        <f t="array" ref="D18">_xlfn.XLOOKUP(D$3&amp;$B18,'In-TI'!$D$4:$D$867&amp;'In-TI'!$C$4:$C$867,'In-TI'!$E$4:$E$867)</f>
        <v>369.65</v>
      </c>
      <c r="E18" s="24" cm="1">
        <f t="array" ref="E18">_xlfn.XLOOKUP(E$3&amp;$B18,'In-TI'!$D$4:$D$867&amp;'In-TI'!$C$4:$C$867,'In-TI'!$E$4:$E$867)</f>
        <v>35</v>
      </c>
      <c r="F18" s="12">
        <f>SUMIFS('In-TI'!$W$4:$W$1155,'In-TI'!$Y$4:$Y$1155,F$3,'In-TI'!$Q$4:$Q$1155,$B18)</f>
        <v>1.7616681999999999</v>
      </c>
      <c r="G18" s="157">
        <f>SUMIFS('In-TI'!$W$4:$W$1155,'In-TI'!$Y$4:$Y$1155,G$3,'In-TI'!$Q$4:$Q$1155,$B18)</f>
        <v>-25.737608599999998</v>
      </c>
      <c r="H18" s="13">
        <f>SUMIFS('In-TI'!$W$4:$W$1155,'In-TI'!$Y$4:$Y$1155,H$3,'In-TI'!$Q$4:$Q$1155,$B18)</f>
        <v>-45.973287300000003</v>
      </c>
      <c r="I18" s="16">
        <f>SUMIFS('In-TI'!$X$4:$X$1155,'In-TI'!$Y$4:$Y$1155,I$3,'In-TI'!$Q$4:$Q$1155,$B18)</f>
        <v>-2.3658348666666669</v>
      </c>
      <c r="J18" s="158">
        <f>SUMIFS('In-TI'!$X$4:$X$1155,'In-TI'!$Y$4:$Y$1155,J$3,'In-TI'!$Q$4:$Q$1155,$B18)</f>
        <v>25.426775266666667</v>
      </c>
      <c r="K18" s="17">
        <f>SUMIFS('In-TI'!$X$4:$X$1155,'In-TI'!$Y$4:$Y$1155,K$3,'In-TI'!$Q$4:$Q$1155,$B18)</f>
        <v>39.608287300000001</v>
      </c>
      <c r="L18" s="26" cm="1">
        <f t="array" ref="L18">IF(_xlfn.XLOOKUP($B18&amp;F$3,'In-TI'!$Q$4:$Q$1155&amp;'In-TI'!$Y$4:$Y$1155,'In-TI'!$Z$4:$Z$1155)=L$3,F18*C18+I18*D18,0)</f>
        <v>0</v>
      </c>
      <c r="M18" s="159" cm="1">
        <f t="array" ref="M18">IF(_xlfn.XLOOKUP($B18&amp;I$3,'In-TI'!$Q$4:$Q$1155&amp;'In-TI'!$Y$4:$Y$1155,'In-TI'!$Z$4:$Z$1155)=M$3,F18*C18+I18*D18,0)</f>
        <v>-1075.8014503133334</v>
      </c>
      <c r="N18" s="159" cm="1">
        <f t="array" ref="N18">IF(_xlfn.XLOOKUP($B18&amp;G$3,'In-TI'!$Q$4:$Q$1155&amp;'In-TI'!$Y$4:$Y$1155,'In-TI'!$Z$4:$Z$1155)=N$3,G18*E18+J18*C18,0)</f>
        <v>-3805.8253752166665</v>
      </c>
      <c r="O18" s="159" cm="1">
        <f t="array" ref="O18">IF(_xlfn.XLOOKUP($B18&amp;J$3,'In-TI'!$Q$4:$Q$1155&amp;'In-TI'!$Y$4:$Y$1155,'In-TI'!$Z$4:$Z$1155)=O$3,G18*E18+J18*C18,0)</f>
        <v>0</v>
      </c>
      <c r="P18" s="159" cm="1">
        <f t="array" ref="P18">IF(_xlfn.XLOOKUP($B18&amp;H$3,'In-TI'!$Q$4:$Q$1155&amp;'In-TI'!$Y$4:$Y$1155,'In-TI'!$Z$4:$Z$1155)=P$3,H18*E18+K18*D18,0)</f>
        <v>13032.138344945</v>
      </c>
      <c r="Q18" s="25" cm="1">
        <f t="array" ref="Q18">IF(_xlfn.XLOOKUP($B18&amp;K$3,'In-TI'!$Q$4:$Q$1155&amp;'In-TI'!$Y$4:$Y$1155,'In-TI'!$Z$4:$Z$1155)=Q$3,H18*E18+K18*D18,0)</f>
        <v>0</v>
      </c>
      <c r="R18" s="74">
        <f t="shared" si="0"/>
        <v>8150.5115194150003</v>
      </c>
      <c r="S18" s="82">
        <f>IF($R18&gt;=0,0,$R18*VLOOKUP(S$3,'In-NonTI'!$S$4:$U$6,3,0))</f>
        <v>0</v>
      </c>
      <c r="T18" s="160">
        <f>IF($R18&gt;=0,0,$R18*VLOOKUP(T$3,'In-NonTI'!$S$4:$U$6,3,0))</f>
        <v>0</v>
      </c>
      <c r="U18" s="83">
        <f>IF($R18&gt;=0,0,$R18*VLOOKUP(U$3,'In-NonTI'!$S$4:$U$6,3,0))</f>
        <v>0</v>
      </c>
      <c r="V18" s="19">
        <f t="shared" si="9"/>
        <v>27.188443466666666</v>
      </c>
      <c r="W18" s="161">
        <f t="shared" si="1"/>
        <v>37.242452433333334</v>
      </c>
      <c r="X18" s="18">
        <f t="shared" si="10"/>
        <v>-71.710895899999997</v>
      </c>
      <c r="Y18" s="77">
        <f t="shared" si="2"/>
        <v>1</v>
      </c>
      <c r="Z18" s="32" t="str">
        <f t="shared" si="3"/>
        <v>VIC</v>
      </c>
      <c r="AA18" s="4" t="str">
        <f t="shared" si="4"/>
        <v>NSW</v>
      </c>
      <c r="AB18" s="31" t="str">
        <f t="shared" si="5"/>
        <v>SA</v>
      </c>
      <c r="AC18" s="129" t="str">
        <f t="shared" si="11"/>
        <v>VIC-NSW</v>
      </c>
      <c r="AD18" s="162" t="str">
        <f t="shared" si="12"/>
        <v>VIC-SA</v>
      </c>
      <c r="AE18" s="130">
        <f t="shared" si="13"/>
        <v>0</v>
      </c>
      <c r="AF18" s="51">
        <f t="shared" si="14"/>
        <v>27.188443466666666</v>
      </c>
      <c r="AG18" s="163">
        <f t="shared" si="15"/>
        <v>37.242452433333334</v>
      </c>
      <c r="AH18" s="33">
        <f t="shared" si="16"/>
        <v>0</v>
      </c>
      <c r="AI18" s="140">
        <f t="shared" si="17"/>
        <v>0</v>
      </c>
      <c r="AJ18" s="164">
        <f t="shared" si="17"/>
        <v>0</v>
      </c>
      <c r="AK18" s="164">
        <f t="shared" si="18"/>
        <v>27.188443466666666</v>
      </c>
      <c r="AL18" s="164">
        <f t="shared" si="6"/>
        <v>0</v>
      </c>
      <c r="AM18" s="164">
        <f t="shared" si="6"/>
        <v>37.242452433333334</v>
      </c>
      <c r="AN18" s="141">
        <f t="shared" si="6"/>
        <v>0</v>
      </c>
      <c r="AO18" s="23">
        <f t="shared" si="19"/>
        <v>0</v>
      </c>
      <c r="AP18" s="30">
        <f t="shared" si="20"/>
        <v>0</v>
      </c>
      <c r="AQ18" s="30">
        <f t="shared" si="21"/>
        <v>-4057.8751874</v>
      </c>
      <c r="AR18" s="30">
        <f t="shared" si="22"/>
        <v>0</v>
      </c>
      <c r="AS18" s="30">
        <f t="shared" si="23"/>
        <v>12463.186706814999</v>
      </c>
      <c r="AT18" s="24">
        <f t="shared" si="24"/>
        <v>0</v>
      </c>
      <c r="AU18" s="155">
        <f t="shared" si="36"/>
        <v>0</v>
      </c>
      <c r="AV18" s="165">
        <f t="shared" si="37"/>
        <v>0</v>
      </c>
      <c r="AW18" s="165">
        <f t="shared" si="38"/>
        <v>-3934.864089552972</v>
      </c>
      <c r="AX18" s="165">
        <f t="shared" si="39"/>
        <v>0</v>
      </c>
      <c r="AY18" s="165">
        <f t="shared" si="40"/>
        <v>12085.375608967974</v>
      </c>
      <c r="AZ18" s="156">
        <f t="shared" si="41"/>
        <v>0</v>
      </c>
      <c r="BA18" s="94">
        <f t="shared" si="30"/>
        <v>0</v>
      </c>
      <c r="BB18" s="166">
        <f t="shared" si="31"/>
        <v>0</v>
      </c>
      <c r="BC18" s="166">
        <f t="shared" si="32"/>
        <v>0</v>
      </c>
      <c r="BD18" s="166">
        <f t="shared" si="33"/>
        <v>0</v>
      </c>
      <c r="BE18" s="166">
        <f t="shared" si="34"/>
        <v>8150.5115194150003</v>
      </c>
      <c r="BF18" s="95">
        <f t="shared" si="35"/>
        <v>0</v>
      </c>
    </row>
    <row r="19" spans="2:58">
      <c r="B19" s="146">
        <v>16</v>
      </c>
      <c r="C19" s="23" cm="1">
        <f t="array" ref="C19">_xlfn.XLOOKUP(C$3&amp;$B19,'In-TI'!$D$4:$D$867&amp;'In-TI'!$C$4:$C$867,'In-TI'!$E$4:$E$867)</f>
        <v>-97.9</v>
      </c>
      <c r="D19" s="30" cm="1">
        <f t="array" ref="D19">_xlfn.XLOOKUP(D$3&amp;$B19,'In-TI'!$D$4:$D$867&amp;'In-TI'!$C$4:$C$867,'In-TI'!$E$4:$E$867)</f>
        <v>369.65</v>
      </c>
      <c r="E19" s="24" cm="1">
        <f t="array" ref="E19">_xlfn.XLOOKUP(E$3&amp;$B19,'In-TI'!$D$4:$D$867&amp;'In-TI'!$C$4:$C$867,'In-TI'!$E$4:$E$867)</f>
        <v>35</v>
      </c>
      <c r="F19" s="12">
        <f>SUMIFS('In-TI'!$W$4:$W$1155,'In-TI'!$Y$4:$Y$1155,F$3,'In-TI'!$Q$4:$Q$1155,$B19)</f>
        <v>0.54782239999999993</v>
      </c>
      <c r="G19" s="157">
        <f>SUMIFS('In-TI'!$W$4:$W$1155,'In-TI'!$Y$4:$Y$1155,G$3,'In-TI'!$Q$4:$Q$1155,$B19)</f>
        <v>-26.506536100000002</v>
      </c>
      <c r="H19" s="13">
        <f>SUMIFS('In-TI'!$W$4:$W$1155,'In-TI'!$Y$4:$Y$1155,H$3,'In-TI'!$Q$4:$Q$1155,$B19)</f>
        <v>-44.8648594</v>
      </c>
      <c r="I19" s="16">
        <f>SUMIFS('In-TI'!$X$4:$X$1155,'In-TI'!$Y$4:$Y$1155,I$3,'In-TI'!$Q$4:$Q$1155,$B19)</f>
        <v>-1.1411557333333333</v>
      </c>
      <c r="J19" s="158">
        <f>SUMIFS('In-TI'!$X$4:$X$1155,'In-TI'!$Y$4:$Y$1155,J$3,'In-TI'!$Q$4:$Q$1155,$B19)</f>
        <v>26.230702766666667</v>
      </c>
      <c r="K19" s="17">
        <f>SUMIFS('In-TI'!$X$4:$X$1155,'In-TI'!$Y$4:$Y$1155,K$3,'In-TI'!$Q$4:$Q$1155,$B19)</f>
        <v>38.552359399999993</v>
      </c>
      <c r="L19" s="26" cm="1">
        <f t="array" ref="L19">IF(_xlfn.XLOOKUP($B19&amp;F$3,'In-TI'!$Q$4:$Q$1155&amp;'In-TI'!$Y$4:$Y$1155,'In-TI'!$Z$4:$Z$1155)=L$3,F19*C19+I19*D19,0)</f>
        <v>0</v>
      </c>
      <c r="M19" s="159" cm="1">
        <f t="array" ref="M19">IF(_xlfn.XLOOKUP($B19&amp;I$3,'In-TI'!$Q$4:$Q$1155&amp;'In-TI'!$Y$4:$Y$1155,'In-TI'!$Z$4:$Z$1155)=M$3,F19*C19+I19*D19,0)</f>
        <v>-475.46002978666661</v>
      </c>
      <c r="N19" s="159" cm="1">
        <f t="array" ref="N19">IF(_xlfn.XLOOKUP($B19&amp;G$3,'In-TI'!$Q$4:$Q$1155&amp;'In-TI'!$Y$4:$Y$1155,'In-TI'!$Z$4:$Z$1155)=N$3,G19*E19+J19*C19,0)</f>
        <v>-3495.7145643566664</v>
      </c>
      <c r="O19" s="159" cm="1">
        <f t="array" ref="O19">IF(_xlfn.XLOOKUP($B19&amp;J$3,'In-TI'!$Q$4:$Q$1155&amp;'In-TI'!$Y$4:$Y$1155,'In-TI'!$Z$4:$Z$1155)=O$3,G19*E19+J19*C19,0)</f>
        <v>0</v>
      </c>
      <c r="P19" s="159" cm="1">
        <f t="array" ref="P19">IF(_xlfn.XLOOKUP($B19&amp;H$3,'In-TI'!$Q$4:$Q$1155&amp;'In-TI'!$Y$4:$Y$1155,'In-TI'!$Z$4:$Z$1155)=P$3,H19*E19+K19*D19,0)</f>
        <v>12680.609573209997</v>
      </c>
      <c r="Q19" s="25" cm="1">
        <f t="array" ref="Q19">IF(_xlfn.XLOOKUP($B19&amp;K$3,'In-TI'!$Q$4:$Q$1155&amp;'In-TI'!$Y$4:$Y$1155,'In-TI'!$Z$4:$Z$1155)=Q$3,H19*E19+K19*D19,0)</f>
        <v>0</v>
      </c>
      <c r="R19" s="74">
        <f t="shared" si="0"/>
        <v>8709.4349790666638</v>
      </c>
      <c r="S19" s="82">
        <f>IF($R19&gt;=0,0,$R19*VLOOKUP(S$3,'In-NonTI'!$S$4:$U$6,3,0))</f>
        <v>0</v>
      </c>
      <c r="T19" s="160">
        <f>IF($R19&gt;=0,0,$R19*VLOOKUP(T$3,'In-NonTI'!$S$4:$U$6,3,0))</f>
        <v>0</v>
      </c>
      <c r="U19" s="83">
        <f>IF($R19&gt;=0,0,$R19*VLOOKUP(U$3,'In-NonTI'!$S$4:$U$6,3,0))</f>
        <v>0</v>
      </c>
      <c r="V19" s="19">
        <f t="shared" si="9"/>
        <v>26.778525166666668</v>
      </c>
      <c r="W19" s="161">
        <f t="shared" si="1"/>
        <v>37.411203666666658</v>
      </c>
      <c r="X19" s="18">
        <f t="shared" si="10"/>
        <v>-71.371395500000006</v>
      </c>
      <c r="Y19" s="77">
        <f t="shared" si="2"/>
        <v>1</v>
      </c>
      <c r="Z19" s="32" t="str">
        <f t="shared" si="3"/>
        <v>VIC</v>
      </c>
      <c r="AA19" s="4" t="str">
        <f t="shared" si="4"/>
        <v>NSW</v>
      </c>
      <c r="AB19" s="31" t="str">
        <f t="shared" si="5"/>
        <v>SA</v>
      </c>
      <c r="AC19" s="129" t="str">
        <f t="shared" si="11"/>
        <v>VIC-NSW</v>
      </c>
      <c r="AD19" s="162" t="str">
        <f t="shared" si="12"/>
        <v>VIC-SA</v>
      </c>
      <c r="AE19" s="130">
        <f t="shared" si="13"/>
        <v>0</v>
      </c>
      <c r="AF19" s="51">
        <f t="shared" si="14"/>
        <v>26.778525166666668</v>
      </c>
      <c r="AG19" s="163">
        <f t="shared" si="15"/>
        <v>37.411203666666658</v>
      </c>
      <c r="AH19" s="33">
        <f t="shared" si="16"/>
        <v>0</v>
      </c>
      <c r="AI19" s="140">
        <f t="shared" si="17"/>
        <v>0</v>
      </c>
      <c r="AJ19" s="164">
        <f t="shared" si="17"/>
        <v>0</v>
      </c>
      <c r="AK19" s="164">
        <f t="shared" si="18"/>
        <v>26.778525166666668</v>
      </c>
      <c r="AL19" s="164">
        <f t="shared" si="6"/>
        <v>0</v>
      </c>
      <c r="AM19" s="164">
        <f t="shared" si="6"/>
        <v>37.411203666666658</v>
      </c>
      <c r="AN19" s="141">
        <f t="shared" si="6"/>
        <v>0</v>
      </c>
      <c r="AO19" s="23">
        <f t="shared" si="19"/>
        <v>0</v>
      </c>
      <c r="AP19" s="30">
        <f t="shared" si="20"/>
        <v>0</v>
      </c>
      <c r="AQ19" s="30">
        <f t="shared" si="21"/>
        <v>-3558.8659946500002</v>
      </c>
      <c r="AR19" s="30">
        <f t="shared" si="22"/>
        <v>0</v>
      </c>
      <c r="AS19" s="30">
        <f t="shared" si="23"/>
        <v>12519.659307049997</v>
      </c>
      <c r="AT19" s="24">
        <f t="shared" si="24"/>
        <v>0</v>
      </c>
      <c r="AU19" s="155">
        <f t="shared" si="36"/>
        <v>0</v>
      </c>
      <c r="AV19" s="165">
        <f t="shared" si="37"/>
        <v>0</v>
      </c>
      <c r="AW19" s="165">
        <f t="shared" si="38"/>
        <v>-3459.0365940840911</v>
      </c>
      <c r="AX19" s="165">
        <f t="shared" si="39"/>
        <v>0</v>
      </c>
      <c r="AY19" s="165">
        <f t="shared" si="40"/>
        <v>12168.471573150753</v>
      </c>
      <c r="AZ19" s="156">
        <f t="shared" si="41"/>
        <v>0</v>
      </c>
      <c r="BA19" s="94">
        <f t="shared" si="30"/>
        <v>0</v>
      </c>
      <c r="BB19" s="166">
        <f t="shared" si="31"/>
        <v>0</v>
      </c>
      <c r="BC19" s="166">
        <f t="shared" si="32"/>
        <v>0</v>
      </c>
      <c r="BD19" s="166">
        <f t="shared" si="33"/>
        <v>0</v>
      </c>
      <c r="BE19" s="166">
        <f t="shared" si="34"/>
        <v>8709.4349790666638</v>
      </c>
      <c r="BF19" s="95">
        <f t="shared" si="35"/>
        <v>0</v>
      </c>
    </row>
    <row r="20" spans="2:58">
      <c r="B20" s="146">
        <v>17</v>
      </c>
      <c r="C20" s="23" cm="1">
        <f t="array" ref="C20">_xlfn.XLOOKUP(C$3&amp;$B20,'In-TI'!$D$4:$D$867&amp;'In-TI'!$C$4:$C$867,'In-TI'!$E$4:$E$867)</f>
        <v>-114.37</v>
      </c>
      <c r="D20" s="30" cm="1">
        <f t="array" ref="D20">_xlfn.XLOOKUP(D$3&amp;$B20,'In-TI'!$D$4:$D$867&amp;'In-TI'!$C$4:$C$867,'In-TI'!$E$4:$E$867)</f>
        <v>369.67</v>
      </c>
      <c r="E20" s="24" cm="1">
        <f t="array" ref="E20">_xlfn.XLOOKUP(E$3&amp;$B20,'In-TI'!$D$4:$D$867&amp;'In-TI'!$C$4:$C$867,'In-TI'!$E$4:$E$867)</f>
        <v>35</v>
      </c>
      <c r="F20" s="12">
        <f>SUMIFS('In-TI'!$W$4:$W$1155,'In-TI'!$Y$4:$Y$1155,F$3,'In-TI'!$Q$4:$Q$1155,$B20)</f>
        <v>-0.97494579999999997</v>
      </c>
      <c r="G20" s="157">
        <f>SUMIFS('In-TI'!$W$4:$W$1155,'In-TI'!$Y$4:$Y$1155,G$3,'In-TI'!$Q$4:$Q$1155,$B20)</f>
        <v>-28.2783412</v>
      </c>
      <c r="H20" s="13">
        <f>SUMIFS('In-TI'!$W$4:$W$1155,'In-TI'!$Y$4:$Y$1155,H$3,'In-TI'!$Q$4:$Q$1155,$B20)</f>
        <v>-46.022806299999992</v>
      </c>
      <c r="I20" s="16">
        <f>SUMIFS('In-TI'!$X$4:$X$1155,'In-TI'!$Y$4:$Y$1155,I$3,'In-TI'!$Q$4:$Q$1155,$B20)</f>
        <v>0.43411246666666659</v>
      </c>
      <c r="J20" s="158">
        <f>SUMIFS('In-TI'!$X$4:$X$1155,'In-TI'!$Y$4:$Y$1155,J$3,'In-TI'!$Q$4:$Q$1155,$B20)</f>
        <v>28.010841200000002</v>
      </c>
      <c r="K20" s="17">
        <f>SUMIFS('In-TI'!$X$4:$X$1155,'In-TI'!$Y$4:$Y$1155,K$3,'In-TI'!$Q$4:$Q$1155,$B20)</f>
        <v>40.032806299999997</v>
      </c>
      <c r="L20" s="26" cm="1">
        <f t="array" ref="L20">IF(_xlfn.XLOOKUP($B20&amp;F$3,'In-TI'!$Q$4:$Q$1155&amp;'In-TI'!$Y$4:$Y$1155,'In-TI'!$Z$4:$Z$1155)=L$3,F20*C20+I20*D20,0)</f>
        <v>271.98290669866662</v>
      </c>
      <c r="M20" s="159" cm="1">
        <f t="array" ref="M20">IF(_xlfn.XLOOKUP($B20&amp;I$3,'In-TI'!$Q$4:$Q$1155&amp;'In-TI'!$Y$4:$Y$1155,'In-TI'!$Z$4:$Z$1155)=M$3,F20*C20+I20*D20,0)</f>
        <v>0</v>
      </c>
      <c r="N20" s="159" cm="1">
        <f t="array" ref="N20">IF(_xlfn.XLOOKUP($B20&amp;G$3,'In-TI'!$Q$4:$Q$1155&amp;'In-TI'!$Y$4:$Y$1155,'In-TI'!$Z$4:$Z$1155)=N$3,G20*E20+J20*C20,0)</f>
        <v>-4193.3418500440002</v>
      </c>
      <c r="O20" s="159" cm="1">
        <f t="array" ref="O20">IF(_xlfn.XLOOKUP($B20&amp;J$3,'In-TI'!$Q$4:$Q$1155&amp;'In-TI'!$Y$4:$Y$1155,'In-TI'!$Z$4:$Z$1155)=O$3,G20*E20+J20*C20,0)</f>
        <v>0</v>
      </c>
      <c r="P20" s="159" cm="1">
        <f t="array" ref="P20">IF(_xlfn.XLOOKUP($B20&amp;H$3,'In-TI'!$Q$4:$Q$1155&amp;'In-TI'!$Y$4:$Y$1155,'In-TI'!$Z$4:$Z$1155)=P$3,H20*E20+K20*D20,0)</f>
        <v>13188.129284421</v>
      </c>
      <c r="Q20" s="25" cm="1">
        <f t="array" ref="Q20">IF(_xlfn.XLOOKUP($B20&amp;K$3,'In-TI'!$Q$4:$Q$1155&amp;'In-TI'!$Y$4:$Y$1155,'In-TI'!$Z$4:$Z$1155)=Q$3,H20*E20+K20*D20,0)</f>
        <v>0</v>
      </c>
      <c r="R20" s="74">
        <f t="shared" si="0"/>
        <v>9266.7703410756658</v>
      </c>
      <c r="S20" s="82">
        <f>IF($R20&gt;=0,0,$R20*VLOOKUP(S$3,'In-NonTI'!$S$4:$U$6,3,0))</f>
        <v>0</v>
      </c>
      <c r="T20" s="160">
        <f>IF($R20&gt;=0,0,$R20*VLOOKUP(T$3,'In-NonTI'!$S$4:$U$6,3,0))</f>
        <v>0</v>
      </c>
      <c r="U20" s="83">
        <f>IF($R20&gt;=0,0,$R20*VLOOKUP(U$3,'In-NonTI'!$S$4:$U$6,3,0))</f>
        <v>0</v>
      </c>
      <c r="V20" s="19">
        <f t="shared" si="9"/>
        <v>27.035895400000001</v>
      </c>
      <c r="W20" s="161">
        <f t="shared" si="1"/>
        <v>40.466918766666666</v>
      </c>
      <c r="X20" s="18">
        <f t="shared" si="10"/>
        <v>-74.301147499999985</v>
      </c>
      <c r="Y20" s="77">
        <f t="shared" si="2"/>
        <v>1</v>
      </c>
      <c r="Z20" s="32" t="str">
        <f t="shared" si="3"/>
        <v>VIC</v>
      </c>
      <c r="AA20" s="4" t="str">
        <f t="shared" si="4"/>
        <v>NSW</v>
      </c>
      <c r="AB20" s="31" t="str">
        <f t="shared" si="5"/>
        <v>SA</v>
      </c>
      <c r="AC20" s="129" t="str">
        <f t="shared" si="11"/>
        <v>VIC-NSW</v>
      </c>
      <c r="AD20" s="162" t="str">
        <f t="shared" si="12"/>
        <v>VIC-SA</v>
      </c>
      <c r="AE20" s="130">
        <f t="shared" si="13"/>
        <v>0</v>
      </c>
      <c r="AF20" s="51">
        <f t="shared" si="14"/>
        <v>27.035895400000001</v>
      </c>
      <c r="AG20" s="163">
        <f t="shared" si="15"/>
        <v>40.466918766666666</v>
      </c>
      <c r="AH20" s="33">
        <f t="shared" si="16"/>
        <v>0</v>
      </c>
      <c r="AI20" s="140">
        <f t="shared" si="17"/>
        <v>0</v>
      </c>
      <c r="AJ20" s="164">
        <f t="shared" si="17"/>
        <v>0</v>
      </c>
      <c r="AK20" s="164">
        <f t="shared" si="18"/>
        <v>27.035895400000001</v>
      </c>
      <c r="AL20" s="164">
        <f t="shared" si="18"/>
        <v>0</v>
      </c>
      <c r="AM20" s="164">
        <f t="shared" si="18"/>
        <v>40.466918766666666</v>
      </c>
      <c r="AN20" s="141">
        <f t="shared" si="18"/>
        <v>0</v>
      </c>
      <c r="AO20" s="23">
        <f t="shared" si="19"/>
        <v>0</v>
      </c>
      <c r="AP20" s="30">
        <f t="shared" si="20"/>
        <v>0</v>
      </c>
      <c r="AQ20" s="30">
        <f t="shared" si="21"/>
        <v>-4038.3516958980003</v>
      </c>
      <c r="AR20" s="30">
        <f t="shared" si="22"/>
        <v>0</v>
      </c>
      <c r="AS20" s="30">
        <f t="shared" si="23"/>
        <v>13543.063703640333</v>
      </c>
      <c r="AT20" s="24">
        <f t="shared" si="24"/>
        <v>0</v>
      </c>
      <c r="AU20" s="155">
        <f t="shared" si="36"/>
        <v>0</v>
      </c>
      <c r="AV20" s="165">
        <f t="shared" si="37"/>
        <v>0</v>
      </c>
      <c r="AW20" s="165">
        <f t="shared" si="38"/>
        <v>-3937.2552994658504</v>
      </c>
      <c r="AX20" s="165">
        <f t="shared" si="39"/>
        <v>0</v>
      </c>
      <c r="AY20" s="165">
        <f t="shared" si="40"/>
        <v>13204.025640541517</v>
      </c>
      <c r="AZ20" s="156">
        <f t="shared" si="41"/>
        <v>0</v>
      </c>
      <c r="BA20" s="94">
        <f t="shared" si="30"/>
        <v>0</v>
      </c>
      <c r="BB20" s="166">
        <f t="shared" si="31"/>
        <v>0</v>
      </c>
      <c r="BC20" s="166">
        <f t="shared" si="32"/>
        <v>0</v>
      </c>
      <c r="BD20" s="166">
        <f t="shared" si="33"/>
        <v>0</v>
      </c>
      <c r="BE20" s="166">
        <f t="shared" si="34"/>
        <v>9266.7703410756658</v>
      </c>
      <c r="BF20" s="95">
        <f t="shared" si="35"/>
        <v>0</v>
      </c>
    </row>
    <row r="21" spans="2:58">
      <c r="B21" s="146">
        <v>18</v>
      </c>
      <c r="C21" s="23" cm="1">
        <f t="array" ref="C21">_xlfn.XLOOKUP(C$3&amp;$B21,'In-TI'!$D$4:$D$867&amp;'In-TI'!$C$4:$C$867,'In-TI'!$E$4:$E$867)</f>
        <v>-85.48</v>
      </c>
      <c r="D21" s="30" cm="1">
        <f t="array" ref="D21">_xlfn.XLOOKUP(D$3&amp;$B21,'In-TI'!$D$4:$D$867&amp;'In-TI'!$C$4:$C$867,'In-TI'!$E$4:$E$867)</f>
        <v>369.67</v>
      </c>
      <c r="E21" s="24" cm="1">
        <f t="array" ref="E21">_xlfn.XLOOKUP(E$3&amp;$B21,'In-TI'!$D$4:$D$867&amp;'In-TI'!$C$4:$C$867,'In-TI'!$E$4:$E$867)</f>
        <v>25.67</v>
      </c>
      <c r="F21" s="12">
        <f>SUMIFS('In-TI'!$W$4:$W$1155,'In-TI'!$Y$4:$Y$1155,F$3,'In-TI'!$Q$4:$Q$1155,$B21)</f>
        <v>-0.5807658</v>
      </c>
      <c r="G21" s="157">
        <f>SUMIFS('In-TI'!$W$4:$W$1155,'In-TI'!$Y$4:$Y$1155,G$3,'In-TI'!$Q$4:$Q$1155,$B21)</f>
        <v>-29.659621699999999</v>
      </c>
      <c r="H21" s="13">
        <f>SUMIFS('In-TI'!$W$4:$W$1155,'In-TI'!$Y$4:$Y$1155,H$3,'In-TI'!$Q$4:$Q$1155,$B21)</f>
        <v>-48.833808366666666</v>
      </c>
      <c r="I21" s="16">
        <f>SUMIFS('In-TI'!$X$4:$X$1155,'In-TI'!$Y$4:$Y$1155,I$3,'In-TI'!$Q$4:$Q$1155,$B21)</f>
        <v>6.5765799999999985E-2</v>
      </c>
      <c r="J21" s="158">
        <f>SUMIFS('In-TI'!$X$4:$X$1155,'In-TI'!$Y$4:$Y$1155,J$3,'In-TI'!$Q$4:$Q$1155,$B21)</f>
        <v>29.278788366666664</v>
      </c>
      <c r="K21" s="17">
        <f>SUMIFS('In-TI'!$X$4:$X$1155,'In-TI'!$Y$4:$Y$1155,K$3,'In-TI'!$Q$4:$Q$1155,$B21)</f>
        <v>42.982975033333325</v>
      </c>
      <c r="L21" s="26" cm="1">
        <f t="array" ref="L21">IF(_xlfn.XLOOKUP($B21&amp;F$3,'In-TI'!$Q$4:$Q$1155&amp;'In-TI'!$Y$4:$Y$1155,'In-TI'!$Z$4:$Z$1155)=L$3,F21*C21+I21*D21,0)</f>
        <v>73.955503870000001</v>
      </c>
      <c r="M21" s="159" cm="1">
        <f t="array" ref="M21">IF(_xlfn.XLOOKUP($B21&amp;I$3,'In-TI'!$Q$4:$Q$1155&amp;'In-TI'!$Y$4:$Y$1155,'In-TI'!$Z$4:$Z$1155)=M$3,F21*C21+I21*D21,0)</f>
        <v>0</v>
      </c>
      <c r="N21" s="159" cm="1">
        <f t="array" ref="N21">IF(_xlfn.XLOOKUP($B21&amp;G$3,'In-TI'!$Q$4:$Q$1155&amp;'In-TI'!$Y$4:$Y$1155,'In-TI'!$Z$4:$Z$1155)=N$3,G21*E21+J21*C21,0)</f>
        <v>-3264.1133186216666</v>
      </c>
      <c r="O21" s="159" cm="1">
        <f t="array" ref="O21">IF(_xlfn.XLOOKUP($B21&amp;J$3,'In-TI'!$Q$4:$Q$1155&amp;'In-TI'!$Y$4:$Y$1155,'In-TI'!$Z$4:$Z$1155)=O$3,G21*E21+J21*C21,0)</f>
        <v>0</v>
      </c>
      <c r="P21" s="159" cm="1">
        <f t="array" ref="P21">IF(_xlfn.XLOOKUP($B21&amp;H$3,'In-TI'!$Q$4:$Q$1155&amp;'In-TI'!$Y$4:$Y$1155,'In-TI'!$Z$4:$Z$1155)=P$3,H21*E21+K21*D21,0)</f>
        <v>14635.952519799997</v>
      </c>
      <c r="Q21" s="25" cm="1">
        <f t="array" ref="Q21">IF(_xlfn.XLOOKUP($B21&amp;K$3,'In-TI'!$Q$4:$Q$1155&amp;'In-TI'!$Y$4:$Y$1155,'In-TI'!$Z$4:$Z$1155)=Q$3,H21*E21+K21*D21,0)</f>
        <v>0</v>
      </c>
      <c r="R21" s="74">
        <f t="shared" si="0"/>
        <v>11445.794705048331</v>
      </c>
      <c r="S21" s="82">
        <f>IF($R21&gt;=0,0,$R21*VLOOKUP(S$3,'In-NonTI'!$S$4:$U$6,3,0))</f>
        <v>0</v>
      </c>
      <c r="T21" s="160">
        <f>IF($R21&gt;=0,0,$R21*VLOOKUP(T$3,'In-NonTI'!$S$4:$U$6,3,0))</f>
        <v>0</v>
      </c>
      <c r="U21" s="83">
        <f>IF($R21&gt;=0,0,$R21*VLOOKUP(U$3,'In-NonTI'!$S$4:$U$6,3,0))</f>
        <v>0</v>
      </c>
      <c r="V21" s="19">
        <f t="shared" si="9"/>
        <v>28.698022566666666</v>
      </c>
      <c r="W21" s="161">
        <f t="shared" si="1"/>
        <v>43.048740833333326</v>
      </c>
      <c r="X21" s="18">
        <f t="shared" si="10"/>
        <v>-78.493430066666662</v>
      </c>
      <c r="Y21" s="77">
        <f t="shared" si="2"/>
        <v>1</v>
      </c>
      <c r="Z21" s="32" t="str">
        <f t="shared" si="3"/>
        <v>VIC</v>
      </c>
      <c r="AA21" s="4" t="str">
        <f t="shared" si="4"/>
        <v>NSW</v>
      </c>
      <c r="AB21" s="31" t="str">
        <f t="shared" si="5"/>
        <v>SA</v>
      </c>
      <c r="AC21" s="129" t="str">
        <f t="shared" si="11"/>
        <v>VIC-NSW</v>
      </c>
      <c r="AD21" s="162" t="str">
        <f t="shared" si="12"/>
        <v>VIC-SA</v>
      </c>
      <c r="AE21" s="130">
        <f t="shared" si="13"/>
        <v>0</v>
      </c>
      <c r="AF21" s="51">
        <f t="shared" si="14"/>
        <v>28.698022566666666</v>
      </c>
      <c r="AG21" s="163">
        <f t="shared" si="15"/>
        <v>43.048740833333326</v>
      </c>
      <c r="AH21" s="33">
        <f t="shared" si="16"/>
        <v>0</v>
      </c>
      <c r="AI21" s="140">
        <f t="shared" si="17"/>
        <v>0</v>
      </c>
      <c r="AJ21" s="164">
        <f t="shared" si="17"/>
        <v>0</v>
      </c>
      <c r="AK21" s="164">
        <f t="shared" si="18"/>
        <v>28.698022566666666</v>
      </c>
      <c r="AL21" s="164">
        <f t="shared" si="18"/>
        <v>0</v>
      </c>
      <c r="AM21" s="164">
        <f t="shared" si="18"/>
        <v>43.048740833333326</v>
      </c>
      <c r="AN21" s="141">
        <f t="shared" si="18"/>
        <v>0</v>
      </c>
      <c r="AO21" s="23">
        <f t="shared" si="19"/>
        <v>0</v>
      </c>
      <c r="AP21" s="30">
        <f t="shared" si="20"/>
        <v>0</v>
      </c>
      <c r="AQ21" s="30">
        <f t="shared" si="21"/>
        <v>-3189.785208285</v>
      </c>
      <c r="AR21" s="30">
        <f t="shared" si="22"/>
        <v>0</v>
      </c>
      <c r="AS21" s="30">
        <f t="shared" si="23"/>
        <v>14808.766846666664</v>
      </c>
      <c r="AT21" s="24">
        <f t="shared" si="24"/>
        <v>0</v>
      </c>
      <c r="AU21" s="155">
        <f t="shared" si="36"/>
        <v>0</v>
      </c>
      <c r="AV21" s="165">
        <f t="shared" si="37"/>
        <v>0</v>
      </c>
      <c r="AW21" s="165">
        <f t="shared" si="38"/>
        <v>-3142.2398092639678</v>
      </c>
      <c r="AX21" s="165">
        <f t="shared" si="39"/>
        <v>0</v>
      </c>
      <c r="AY21" s="165">
        <f t="shared" si="40"/>
        <v>14588.0345143123</v>
      </c>
      <c r="AZ21" s="156">
        <f t="shared" si="41"/>
        <v>0</v>
      </c>
      <c r="BA21" s="94">
        <f t="shared" si="30"/>
        <v>0</v>
      </c>
      <c r="BB21" s="166">
        <f t="shared" si="31"/>
        <v>0</v>
      </c>
      <c r="BC21" s="166">
        <f t="shared" si="32"/>
        <v>0</v>
      </c>
      <c r="BD21" s="166">
        <f t="shared" si="33"/>
        <v>0</v>
      </c>
      <c r="BE21" s="166">
        <f t="shared" si="34"/>
        <v>11445.794705048331</v>
      </c>
      <c r="BF21" s="95">
        <f t="shared" si="35"/>
        <v>0</v>
      </c>
    </row>
    <row r="22" spans="2:58">
      <c r="B22" s="146">
        <v>19</v>
      </c>
      <c r="C22" s="23" cm="1">
        <f t="array" ref="C22">_xlfn.XLOOKUP(C$3&amp;$B22,'In-TI'!$D$4:$D$867&amp;'In-TI'!$C$4:$C$867,'In-TI'!$E$4:$E$867)</f>
        <v>-69.98</v>
      </c>
      <c r="D22" s="30" cm="1">
        <f t="array" ref="D22">_xlfn.XLOOKUP(D$3&amp;$B22,'In-TI'!$D$4:$D$867&amp;'In-TI'!$C$4:$C$867,'In-TI'!$E$4:$E$867)</f>
        <v>369.65</v>
      </c>
      <c r="E22" s="24" cm="1">
        <f t="array" ref="E22">_xlfn.XLOOKUP(E$3&amp;$B22,'In-TI'!$D$4:$D$867&amp;'In-TI'!$C$4:$C$867,'In-TI'!$E$4:$E$867)</f>
        <v>20.67</v>
      </c>
      <c r="F22" s="12">
        <f>SUMIFS('In-TI'!$W$4:$W$1155,'In-TI'!$Y$4:$Y$1155,F$3,'In-TI'!$Q$4:$Q$1155,$B22)</f>
        <v>0.27488179999999995</v>
      </c>
      <c r="G22" s="157">
        <f>SUMIFS('In-TI'!$W$4:$W$1155,'In-TI'!$Y$4:$Y$1155,G$3,'In-TI'!$Q$4:$Q$1155,$B22)</f>
        <v>-36.306119199999998</v>
      </c>
      <c r="H22" s="13">
        <f>SUMIFS('In-TI'!$W$4:$W$1155,'In-TI'!$Y$4:$Y$1155,H$3,'In-TI'!$Q$4:$Q$1155,$B22)</f>
        <v>-44.042301066666674</v>
      </c>
      <c r="I22" s="16">
        <f>SUMIFS('In-TI'!$X$4:$X$1155,'In-TI'!$Y$4:$Y$1155,I$3,'In-TI'!$Q$4:$Q$1155,$B22)</f>
        <v>-0.78988180000000008</v>
      </c>
      <c r="J22" s="158">
        <f>SUMIFS('In-TI'!$X$4:$X$1155,'In-TI'!$Y$4:$Y$1155,J$3,'In-TI'!$Q$4:$Q$1155,$B22)</f>
        <v>35.943619199999993</v>
      </c>
      <c r="K22" s="17">
        <f>SUMIFS('In-TI'!$X$4:$X$1155,'In-TI'!$Y$4:$Y$1155,K$3,'In-TI'!$Q$4:$Q$1155,$B22)</f>
        <v>38.093967733333344</v>
      </c>
      <c r="L22" s="26" cm="1">
        <f t="array" ref="L22">IF(_xlfn.XLOOKUP($B22&amp;F$3,'In-TI'!$Q$4:$Q$1155&amp;'In-TI'!$Y$4:$Y$1155,'In-TI'!$Z$4:$Z$1155)=L$3,F22*C22+I22*D22,0)</f>
        <v>0</v>
      </c>
      <c r="M22" s="159" cm="1">
        <f t="array" ref="M22">IF(_xlfn.XLOOKUP($B22&amp;I$3,'In-TI'!$Q$4:$Q$1155&amp;'In-TI'!$Y$4:$Y$1155,'In-TI'!$Z$4:$Z$1155)=M$3,F22*C22+I22*D22,0)</f>
        <v>-311.216035734</v>
      </c>
      <c r="N22" s="159" cm="1">
        <f t="array" ref="N22">IF(_xlfn.XLOOKUP($B22&amp;G$3,'In-TI'!$Q$4:$Q$1155&amp;'In-TI'!$Y$4:$Y$1155,'In-TI'!$Z$4:$Z$1155)=N$3,G22*E22+J22*C22,0)</f>
        <v>-3265.7819554799994</v>
      </c>
      <c r="O22" s="159" cm="1">
        <f t="array" ref="O22">IF(_xlfn.XLOOKUP($B22&amp;J$3,'In-TI'!$Q$4:$Q$1155&amp;'In-TI'!$Y$4:$Y$1155,'In-TI'!$Z$4:$Z$1155)=O$3,G22*E22+J22*C22,0)</f>
        <v>0</v>
      </c>
      <c r="P22" s="159" cm="1">
        <f t="array" ref="P22">IF(_xlfn.XLOOKUP($B22&amp;H$3,'In-TI'!$Q$4:$Q$1155&amp;'In-TI'!$Y$4:$Y$1155,'In-TI'!$Z$4:$Z$1155)=P$3,H22*E22+K22*D22,0)</f>
        <v>13171.080809578671</v>
      </c>
      <c r="Q22" s="25" cm="1">
        <f t="array" ref="Q22">IF(_xlfn.XLOOKUP($B22&amp;K$3,'In-TI'!$Q$4:$Q$1155&amp;'In-TI'!$Y$4:$Y$1155,'In-TI'!$Z$4:$Z$1155)=Q$3,H22*E22+K22*D22,0)</f>
        <v>0</v>
      </c>
      <c r="R22" s="74">
        <f t="shared" si="0"/>
        <v>9594.0828183646718</v>
      </c>
      <c r="S22" s="82">
        <f>IF($R22&gt;=0,0,$R22*VLOOKUP(S$3,'In-NonTI'!$S$4:$U$6,3,0))</f>
        <v>0</v>
      </c>
      <c r="T22" s="160">
        <f>IF($R22&gt;=0,0,$R22*VLOOKUP(T$3,'In-NonTI'!$S$4:$U$6,3,0))</f>
        <v>0</v>
      </c>
      <c r="U22" s="83">
        <f>IF($R22&gt;=0,0,$R22*VLOOKUP(U$3,'In-NonTI'!$S$4:$U$6,3,0))</f>
        <v>0</v>
      </c>
      <c r="V22" s="19">
        <f t="shared" si="9"/>
        <v>36.218500999999996</v>
      </c>
      <c r="W22" s="161">
        <f t="shared" si="1"/>
        <v>37.30408593333334</v>
      </c>
      <c r="X22" s="18">
        <f t="shared" si="10"/>
        <v>-80.348420266666665</v>
      </c>
      <c r="Y22" s="77">
        <f t="shared" si="2"/>
        <v>1</v>
      </c>
      <c r="Z22" s="32" t="str">
        <f t="shared" si="3"/>
        <v>VIC</v>
      </c>
      <c r="AA22" s="4" t="str">
        <f t="shared" si="4"/>
        <v>NSW</v>
      </c>
      <c r="AB22" s="31" t="str">
        <f t="shared" si="5"/>
        <v>SA</v>
      </c>
      <c r="AC22" s="129" t="str">
        <f t="shared" si="11"/>
        <v>VIC-NSW</v>
      </c>
      <c r="AD22" s="162" t="str">
        <f t="shared" si="12"/>
        <v>VIC-SA</v>
      </c>
      <c r="AE22" s="130">
        <f t="shared" si="13"/>
        <v>0</v>
      </c>
      <c r="AF22" s="51">
        <f t="shared" si="14"/>
        <v>36.218500999999996</v>
      </c>
      <c r="AG22" s="163">
        <f t="shared" si="15"/>
        <v>37.30408593333334</v>
      </c>
      <c r="AH22" s="33">
        <f t="shared" si="16"/>
        <v>0</v>
      </c>
      <c r="AI22" s="140">
        <f t="shared" si="17"/>
        <v>0</v>
      </c>
      <c r="AJ22" s="164">
        <f t="shared" si="17"/>
        <v>0</v>
      </c>
      <c r="AK22" s="164">
        <f t="shared" si="18"/>
        <v>36.218500999999996</v>
      </c>
      <c r="AL22" s="164">
        <f t="shared" si="18"/>
        <v>0</v>
      </c>
      <c r="AM22" s="164">
        <f t="shared" si="18"/>
        <v>37.30408593333334</v>
      </c>
      <c r="AN22" s="141">
        <f t="shared" si="18"/>
        <v>0</v>
      </c>
      <c r="AO22" s="23">
        <f t="shared" si="19"/>
        <v>0</v>
      </c>
      <c r="AP22" s="30">
        <f t="shared" si="20"/>
        <v>0</v>
      </c>
      <c r="AQ22" s="30">
        <f t="shared" si="21"/>
        <v>-3283.2071156499997</v>
      </c>
      <c r="AR22" s="30">
        <f t="shared" si="22"/>
        <v>0</v>
      </c>
      <c r="AS22" s="30">
        <f t="shared" si="23"/>
        <v>13018.379909014668</v>
      </c>
      <c r="AT22" s="24">
        <f t="shared" si="24"/>
        <v>0</v>
      </c>
      <c r="AU22" s="155">
        <f t="shared" si="36"/>
        <v>0</v>
      </c>
      <c r="AV22" s="165">
        <f t="shared" si="37"/>
        <v>0</v>
      </c>
      <c r="AW22" s="165">
        <f t="shared" si="38"/>
        <v>-3235.6242304050043</v>
      </c>
      <c r="AX22" s="165">
        <f t="shared" si="39"/>
        <v>0</v>
      </c>
      <c r="AY22" s="165">
        <f t="shared" si="40"/>
        <v>12829.707048769675</v>
      </c>
      <c r="AZ22" s="156">
        <f t="shared" si="41"/>
        <v>0</v>
      </c>
      <c r="BA22" s="94">
        <f t="shared" si="30"/>
        <v>0</v>
      </c>
      <c r="BB22" s="166">
        <f t="shared" si="31"/>
        <v>0</v>
      </c>
      <c r="BC22" s="166">
        <f t="shared" si="32"/>
        <v>0</v>
      </c>
      <c r="BD22" s="166">
        <f t="shared" si="33"/>
        <v>0</v>
      </c>
      <c r="BE22" s="166">
        <f t="shared" si="34"/>
        <v>9594.0828183646718</v>
      </c>
      <c r="BF22" s="95">
        <f t="shared" si="35"/>
        <v>0</v>
      </c>
    </row>
    <row r="23" spans="2:58">
      <c r="B23" s="146">
        <v>20</v>
      </c>
      <c r="C23" s="23" cm="1">
        <f t="array" ref="C23">_xlfn.XLOOKUP(C$3&amp;$B23,'In-TI'!$D$4:$D$867&amp;'In-TI'!$C$4:$C$867,'In-TI'!$E$4:$E$867)</f>
        <v>-30.55</v>
      </c>
      <c r="D23" s="30" cm="1">
        <f t="array" ref="D23">_xlfn.XLOOKUP(D$3&amp;$B23,'In-TI'!$D$4:$D$867&amp;'In-TI'!$C$4:$C$867,'In-TI'!$E$4:$E$867)</f>
        <v>370</v>
      </c>
      <c r="E23" s="24" cm="1">
        <f t="array" ref="E23">_xlfn.XLOOKUP(E$3&amp;$B23,'In-TI'!$D$4:$D$867&amp;'In-TI'!$C$4:$C$867,'In-TI'!$E$4:$E$867)</f>
        <v>35</v>
      </c>
      <c r="F23" s="12">
        <f>SUMIFS('In-TI'!$W$4:$W$1155,'In-TI'!$Y$4:$Y$1155,F$3,'In-TI'!$Q$4:$Q$1155,$B23)</f>
        <v>0.22980159999999997</v>
      </c>
      <c r="G23" s="157">
        <f>SUMIFS('In-TI'!$W$4:$W$1155,'In-TI'!$Y$4:$Y$1155,G$3,'In-TI'!$Q$4:$Q$1155,$B23)</f>
        <v>-41.597422300000005</v>
      </c>
      <c r="H23" s="13">
        <f>SUMIFS('In-TI'!$W$4:$W$1155,'In-TI'!$Y$4:$Y$1155,H$3,'In-TI'!$Q$4:$Q$1155,$B23)</f>
        <v>-41.803456533333332</v>
      </c>
      <c r="I23" s="16">
        <f>SUMIFS('In-TI'!$X$4:$X$1155,'In-TI'!$Y$4:$Y$1155,I$3,'In-TI'!$Q$4:$Q$1155,$B23)</f>
        <v>-0.77063493333333333</v>
      </c>
      <c r="J23" s="158">
        <f>SUMIFS('In-TI'!$X$4:$X$1155,'In-TI'!$Y$4:$Y$1155,J$3,'In-TI'!$Q$4:$Q$1155,$B23)</f>
        <v>41.358255633333336</v>
      </c>
      <c r="K23" s="17">
        <f>SUMIFS('In-TI'!$X$4:$X$1155,'In-TI'!$Y$4:$Y$1155,K$3,'In-TI'!$Q$4:$Q$1155,$B23)</f>
        <v>35.681789866666669</v>
      </c>
      <c r="L23" s="26" cm="1">
        <f t="array" ref="L23">IF(_xlfn.XLOOKUP($B23&amp;F$3,'In-TI'!$Q$4:$Q$1155&amp;'In-TI'!$Y$4:$Y$1155,'In-TI'!$Z$4:$Z$1155)=L$3,F23*C23+I23*D23,0)</f>
        <v>0</v>
      </c>
      <c r="M23" s="159" cm="1">
        <f t="array" ref="M23">IF(_xlfn.XLOOKUP($B23&amp;I$3,'In-TI'!$Q$4:$Q$1155&amp;'In-TI'!$Y$4:$Y$1155,'In-TI'!$Z$4:$Z$1155)=M$3,F23*C23+I23*D23,0)</f>
        <v>-292.15536421333331</v>
      </c>
      <c r="N23" s="159" cm="1">
        <f t="array" ref="N23">IF(_xlfn.XLOOKUP($B23&amp;G$3,'In-TI'!$Q$4:$Q$1155&amp;'In-TI'!$Y$4:$Y$1155,'In-TI'!$Z$4:$Z$1155)=N$3,G23*E23+J23*C23,0)</f>
        <v>-2719.4044900983336</v>
      </c>
      <c r="O23" s="159" cm="1">
        <f t="array" ref="O23">IF(_xlfn.XLOOKUP($B23&amp;J$3,'In-TI'!$Q$4:$Q$1155&amp;'In-TI'!$Y$4:$Y$1155,'In-TI'!$Z$4:$Z$1155)=O$3,G23*E23+J23*C23,0)</f>
        <v>0</v>
      </c>
      <c r="P23" s="159" cm="1">
        <f t="array" ref="P23">IF(_xlfn.XLOOKUP($B23&amp;H$3,'In-TI'!$Q$4:$Q$1155&amp;'In-TI'!$Y$4:$Y$1155,'In-TI'!$Z$4:$Z$1155)=P$3,H23*E23+K23*D23,0)</f>
        <v>11739.141272000003</v>
      </c>
      <c r="Q23" s="25" cm="1">
        <f t="array" ref="Q23">IF(_xlfn.XLOOKUP($B23&amp;K$3,'In-TI'!$Q$4:$Q$1155&amp;'In-TI'!$Y$4:$Y$1155,'In-TI'!$Z$4:$Z$1155)=Q$3,H23*E23+K23*D23,0)</f>
        <v>0</v>
      </c>
      <c r="R23" s="74">
        <f t="shared" si="0"/>
        <v>8727.5814176883359</v>
      </c>
      <c r="S23" s="82">
        <f>IF($R23&gt;=0,0,$R23*VLOOKUP(S$3,'In-NonTI'!$S$4:$U$6,3,0))</f>
        <v>0</v>
      </c>
      <c r="T23" s="160">
        <f>IF($R23&gt;=0,0,$R23*VLOOKUP(T$3,'In-NonTI'!$S$4:$U$6,3,0))</f>
        <v>0</v>
      </c>
      <c r="U23" s="83">
        <f>IF($R23&gt;=0,0,$R23*VLOOKUP(U$3,'In-NonTI'!$S$4:$U$6,3,0))</f>
        <v>0</v>
      </c>
      <c r="V23" s="19">
        <f t="shared" si="9"/>
        <v>41.588057233333338</v>
      </c>
      <c r="W23" s="161">
        <f t="shared" si="1"/>
        <v>34.911154933333336</v>
      </c>
      <c r="X23" s="18">
        <f t="shared" si="10"/>
        <v>-83.400878833333337</v>
      </c>
      <c r="Y23" s="77">
        <f t="shared" si="2"/>
        <v>1</v>
      </c>
      <c r="Z23" s="32" t="str">
        <f t="shared" si="3"/>
        <v>VIC</v>
      </c>
      <c r="AA23" s="4" t="str">
        <f t="shared" si="4"/>
        <v>SA</v>
      </c>
      <c r="AB23" s="31" t="str">
        <f t="shared" si="5"/>
        <v>NSW</v>
      </c>
      <c r="AC23" s="129" t="str">
        <f t="shared" si="11"/>
        <v>VIC-SA</v>
      </c>
      <c r="AD23" s="162" t="str">
        <f t="shared" si="12"/>
        <v>VIC-NSW</v>
      </c>
      <c r="AE23" s="130">
        <f t="shared" si="13"/>
        <v>0</v>
      </c>
      <c r="AF23" s="51">
        <f t="shared" si="14"/>
        <v>34.911154933333336</v>
      </c>
      <c r="AG23" s="163">
        <f t="shared" si="15"/>
        <v>41.588057233333338</v>
      </c>
      <c r="AH23" s="33">
        <f t="shared" si="16"/>
        <v>0</v>
      </c>
      <c r="AI23" s="140">
        <f t="shared" si="17"/>
        <v>0</v>
      </c>
      <c r="AJ23" s="164">
        <f t="shared" si="17"/>
        <v>0</v>
      </c>
      <c r="AK23" s="164">
        <f t="shared" si="18"/>
        <v>41.588057233333338</v>
      </c>
      <c r="AL23" s="164">
        <f t="shared" si="18"/>
        <v>0</v>
      </c>
      <c r="AM23" s="164">
        <f t="shared" si="18"/>
        <v>34.911154933333336</v>
      </c>
      <c r="AN23" s="141">
        <f t="shared" si="18"/>
        <v>0</v>
      </c>
      <c r="AO23" s="23">
        <f t="shared" si="19"/>
        <v>0</v>
      </c>
      <c r="AP23" s="30">
        <f t="shared" si="20"/>
        <v>0</v>
      </c>
      <c r="AQ23" s="30">
        <f t="shared" si="21"/>
        <v>-2726.0971516449999</v>
      </c>
      <c r="AR23" s="30">
        <f t="shared" si="22"/>
        <v>0</v>
      </c>
      <c r="AS23" s="30">
        <f t="shared" si="23"/>
        <v>11695.236902666667</v>
      </c>
      <c r="AT23" s="24">
        <f t="shared" si="24"/>
        <v>0</v>
      </c>
      <c r="AU23" s="155">
        <f t="shared" si="36"/>
        <v>0</v>
      </c>
      <c r="AV23" s="165">
        <f t="shared" si="37"/>
        <v>0</v>
      </c>
      <c r="AW23" s="165">
        <f t="shared" si="38"/>
        <v>-2652.6774589279703</v>
      </c>
      <c r="AX23" s="165">
        <f t="shared" si="39"/>
        <v>0</v>
      </c>
      <c r="AY23" s="165">
        <f t="shared" si="40"/>
        <v>11380.258876616306</v>
      </c>
      <c r="AZ23" s="156">
        <f t="shared" si="41"/>
        <v>0</v>
      </c>
      <c r="BA23" s="94">
        <f t="shared" si="30"/>
        <v>0</v>
      </c>
      <c r="BB23" s="166">
        <f t="shared" si="31"/>
        <v>0</v>
      </c>
      <c r="BC23" s="166">
        <f t="shared" si="32"/>
        <v>0</v>
      </c>
      <c r="BD23" s="166">
        <f t="shared" si="33"/>
        <v>0</v>
      </c>
      <c r="BE23" s="166">
        <f t="shared" si="34"/>
        <v>8727.5814176883359</v>
      </c>
      <c r="BF23" s="95">
        <f t="shared" si="35"/>
        <v>0</v>
      </c>
    </row>
    <row r="24" spans="2:58">
      <c r="B24" s="146">
        <v>21</v>
      </c>
      <c r="C24" s="23" cm="1">
        <f t="array" ref="C24">_xlfn.XLOOKUP(C$3&amp;$B24,'In-TI'!$D$4:$D$867&amp;'In-TI'!$C$4:$C$867,'In-TI'!$E$4:$E$867)</f>
        <v>-35.450000000000003</v>
      </c>
      <c r="D24" s="30" cm="1">
        <f t="array" ref="D24">_xlfn.XLOOKUP(D$3&amp;$B24,'In-TI'!$D$4:$D$867&amp;'In-TI'!$C$4:$C$867,'In-TI'!$E$4:$E$867)</f>
        <v>360.55</v>
      </c>
      <c r="E24" s="24" cm="1">
        <f t="array" ref="E24">_xlfn.XLOOKUP(E$3&amp;$B24,'In-TI'!$D$4:$D$867&amp;'In-TI'!$C$4:$C$867,'In-TI'!$E$4:$E$867)</f>
        <v>35</v>
      </c>
      <c r="F24" s="12">
        <f>SUMIFS('In-TI'!$W$4:$W$1155,'In-TI'!$Y$4:$Y$1155,F$3,'In-TI'!$Q$4:$Q$1155,$B24)</f>
        <v>0.45079399999999997</v>
      </c>
      <c r="G24" s="157">
        <f>SUMIFS('In-TI'!$W$4:$W$1155,'In-TI'!$Y$4:$Y$1155,G$3,'In-TI'!$Q$4:$Q$1155,$B24)</f>
        <v>-40.2911249</v>
      </c>
      <c r="H24" s="13">
        <f>SUMIFS('In-TI'!$W$4:$W$1155,'In-TI'!$Y$4:$Y$1155,H$3,'In-TI'!$Q$4:$Q$1155,$B24)</f>
        <v>-45.610358633333334</v>
      </c>
      <c r="I24" s="16">
        <f>SUMIFS('In-TI'!$X$4:$X$1155,'In-TI'!$Y$4:$Y$1155,I$3,'In-TI'!$Q$4:$Q$1155,$B24)</f>
        <v>-1.0341273333333334</v>
      </c>
      <c r="J24" s="158">
        <f>SUMIFS('In-TI'!$X$4:$X$1155,'In-TI'!$Y$4:$Y$1155,J$3,'In-TI'!$Q$4:$Q$1155,$B24)</f>
        <v>40.026124899999999</v>
      </c>
      <c r="K24" s="17">
        <f>SUMIFS('In-TI'!$X$4:$X$1155,'In-TI'!$Y$4:$Y$1155,K$3,'In-TI'!$Q$4:$Q$1155,$B24)</f>
        <v>39.25869196666666</v>
      </c>
      <c r="L24" s="26" cm="1">
        <f t="array" ref="L24">IF(_xlfn.XLOOKUP($B24&amp;F$3,'In-TI'!$Q$4:$Q$1155&amp;'In-TI'!$Y$4:$Y$1155,'In-TI'!$Z$4:$Z$1155)=L$3,F24*C24+I24*D24,0)</f>
        <v>0</v>
      </c>
      <c r="M24" s="159" cm="1">
        <f t="array" ref="M24">IF(_xlfn.XLOOKUP($B24&amp;I$3,'In-TI'!$Q$4:$Q$1155&amp;'In-TI'!$Y$4:$Y$1155,'In-TI'!$Z$4:$Z$1155)=M$3,F24*C24+I24*D24,0)</f>
        <v>-388.83525733333335</v>
      </c>
      <c r="N24" s="159" cm="1">
        <f t="array" ref="N24">IF(_xlfn.XLOOKUP($B24&amp;G$3,'In-TI'!$Q$4:$Q$1155&amp;'In-TI'!$Y$4:$Y$1155,'In-TI'!$Z$4:$Z$1155)=N$3,G24*E24+J24*C24,0)</f>
        <v>-2829.1154992050001</v>
      </c>
      <c r="O24" s="159" cm="1">
        <f t="array" ref="O24">IF(_xlfn.XLOOKUP($B24&amp;J$3,'In-TI'!$Q$4:$Q$1155&amp;'In-TI'!$Y$4:$Y$1155,'In-TI'!$Z$4:$Z$1155)=O$3,G24*E24+J24*C24,0)</f>
        <v>0</v>
      </c>
      <c r="P24" s="159" cm="1">
        <f t="array" ref="P24">IF(_xlfn.XLOOKUP($B24&amp;H$3,'In-TI'!$Q$4:$Q$1155&amp;'In-TI'!$Y$4:$Y$1155,'In-TI'!$Z$4:$Z$1155)=P$3,H24*E24+K24*D24,0)</f>
        <v>12558.358836414998</v>
      </c>
      <c r="Q24" s="25" cm="1">
        <f t="array" ref="Q24">IF(_xlfn.XLOOKUP($B24&amp;K$3,'In-TI'!$Q$4:$Q$1155&amp;'In-TI'!$Y$4:$Y$1155,'In-TI'!$Z$4:$Z$1155)=Q$3,H24*E24+K24*D24,0)</f>
        <v>0</v>
      </c>
      <c r="R24" s="74">
        <f t="shared" si="0"/>
        <v>9340.4080798766645</v>
      </c>
      <c r="S24" s="82">
        <f>IF($R24&gt;=0,0,$R24*VLOOKUP(S$3,'In-NonTI'!$S$4:$U$6,3,0))</f>
        <v>0</v>
      </c>
      <c r="T24" s="160">
        <f>IF($R24&gt;=0,0,$R24*VLOOKUP(T$3,'In-NonTI'!$S$4:$U$6,3,0))</f>
        <v>0</v>
      </c>
      <c r="U24" s="83">
        <f>IF($R24&gt;=0,0,$R24*VLOOKUP(U$3,'In-NonTI'!$S$4:$U$6,3,0))</f>
        <v>0</v>
      </c>
      <c r="V24" s="19">
        <f t="shared" si="9"/>
        <v>40.476918900000001</v>
      </c>
      <c r="W24" s="161">
        <f t="shared" si="1"/>
        <v>38.22456463333333</v>
      </c>
      <c r="X24" s="18">
        <f t="shared" si="10"/>
        <v>-85.901483533333334</v>
      </c>
      <c r="Y24" s="77">
        <f t="shared" si="2"/>
        <v>1</v>
      </c>
      <c r="Z24" s="32" t="str">
        <f t="shared" si="3"/>
        <v>VIC</v>
      </c>
      <c r="AA24" s="4" t="str">
        <f t="shared" si="4"/>
        <v>SA</v>
      </c>
      <c r="AB24" s="31" t="str">
        <f t="shared" si="5"/>
        <v>NSW</v>
      </c>
      <c r="AC24" s="129" t="str">
        <f t="shared" si="11"/>
        <v>VIC-SA</v>
      </c>
      <c r="AD24" s="162" t="str">
        <f t="shared" si="12"/>
        <v>VIC-NSW</v>
      </c>
      <c r="AE24" s="130">
        <f t="shared" si="13"/>
        <v>0</v>
      </c>
      <c r="AF24" s="51">
        <f t="shared" si="14"/>
        <v>38.22456463333333</v>
      </c>
      <c r="AG24" s="163">
        <f t="shared" si="15"/>
        <v>40.476918900000001</v>
      </c>
      <c r="AH24" s="33">
        <f t="shared" si="16"/>
        <v>0</v>
      </c>
      <c r="AI24" s="140">
        <f t="shared" si="17"/>
        <v>0</v>
      </c>
      <c r="AJ24" s="164">
        <f t="shared" si="17"/>
        <v>0</v>
      </c>
      <c r="AK24" s="164">
        <f t="shared" si="18"/>
        <v>40.476918900000001</v>
      </c>
      <c r="AL24" s="164">
        <f t="shared" si="18"/>
        <v>0</v>
      </c>
      <c r="AM24" s="164">
        <f t="shared" si="18"/>
        <v>38.22456463333333</v>
      </c>
      <c r="AN24" s="141">
        <f t="shared" si="18"/>
        <v>0</v>
      </c>
      <c r="AO24" s="23">
        <f t="shared" si="19"/>
        <v>0</v>
      </c>
      <c r="AP24" s="30">
        <f t="shared" si="20"/>
        <v>0</v>
      </c>
      <c r="AQ24" s="30">
        <f t="shared" si="21"/>
        <v>-2851.598936505</v>
      </c>
      <c r="AR24" s="30">
        <f t="shared" si="22"/>
        <v>0</v>
      </c>
      <c r="AS24" s="30">
        <f t="shared" si="23"/>
        <v>12444.007016381665</v>
      </c>
      <c r="AT24" s="24">
        <f t="shared" si="24"/>
        <v>0</v>
      </c>
      <c r="AU24" s="155">
        <f t="shared" si="36"/>
        <v>0</v>
      </c>
      <c r="AV24" s="165">
        <f t="shared" si="37"/>
        <v>0</v>
      </c>
      <c r="AW24" s="165">
        <f t="shared" si="38"/>
        <v>-2776.6852207815436</v>
      </c>
      <c r="AX24" s="165">
        <f t="shared" si="39"/>
        <v>0</v>
      </c>
      <c r="AY24" s="165">
        <f t="shared" si="40"/>
        <v>12117.093300658207</v>
      </c>
      <c r="AZ24" s="156">
        <f t="shared" si="41"/>
        <v>0</v>
      </c>
      <c r="BA24" s="94">
        <f t="shared" si="30"/>
        <v>0</v>
      </c>
      <c r="BB24" s="166">
        <f t="shared" si="31"/>
        <v>0</v>
      </c>
      <c r="BC24" s="166">
        <f t="shared" si="32"/>
        <v>0</v>
      </c>
      <c r="BD24" s="166">
        <f t="shared" si="33"/>
        <v>0</v>
      </c>
      <c r="BE24" s="166">
        <f t="shared" si="34"/>
        <v>9340.4080798766645</v>
      </c>
      <c r="BF24" s="95">
        <f t="shared" si="35"/>
        <v>0</v>
      </c>
    </row>
    <row r="25" spans="2:58">
      <c r="B25" s="146">
        <v>22</v>
      </c>
      <c r="C25" s="23" cm="1">
        <f t="array" ref="C25">_xlfn.XLOOKUP(C$3&amp;$B25,'In-TI'!$D$4:$D$867&amp;'In-TI'!$C$4:$C$867,'In-TI'!$E$4:$E$867)</f>
        <v>-37.07</v>
      </c>
      <c r="D25" s="30" cm="1">
        <f t="array" ref="D25">_xlfn.XLOOKUP(D$3&amp;$B25,'In-TI'!$D$4:$D$867&amp;'In-TI'!$C$4:$C$867,'In-TI'!$E$4:$E$867)</f>
        <v>369.37</v>
      </c>
      <c r="E25" s="24" cm="1">
        <f t="array" ref="E25">_xlfn.XLOOKUP(E$3&amp;$B25,'In-TI'!$D$4:$D$867&amp;'In-TI'!$C$4:$C$867,'In-TI'!$E$4:$E$867)</f>
        <v>35</v>
      </c>
      <c r="F25" s="12">
        <f>SUMIFS('In-TI'!$W$4:$W$1155,'In-TI'!$Y$4:$Y$1155,F$3,'In-TI'!$Q$4:$Q$1155,$B25)</f>
        <v>0.19691519999999998</v>
      </c>
      <c r="G25" s="157">
        <f>SUMIFS('In-TI'!$W$4:$W$1155,'In-TI'!$Y$4:$Y$1155,G$3,'In-TI'!$Q$4:$Q$1155,$B25)</f>
        <v>-40.005027300000002</v>
      </c>
      <c r="H25" s="13">
        <f>SUMIFS('In-TI'!$W$4:$W$1155,'In-TI'!$Y$4:$Y$1155,H$3,'In-TI'!$Q$4:$Q$1155,$B25)</f>
        <v>-50.005372066666666</v>
      </c>
      <c r="I25" s="16">
        <f>SUMIFS('In-TI'!$X$4:$X$1155,'In-TI'!$Y$4:$Y$1155,I$3,'In-TI'!$Q$4:$Q$1155,$B25)</f>
        <v>-0.71858186666666657</v>
      </c>
      <c r="J25" s="158">
        <f>SUMIFS('In-TI'!$X$4:$X$1155,'In-TI'!$Y$4:$Y$1155,J$3,'In-TI'!$Q$4:$Q$1155,$B25)</f>
        <v>39.778360633333335</v>
      </c>
      <c r="K25" s="17">
        <f>SUMIFS('In-TI'!$X$4:$X$1155,'In-TI'!$Y$4:$Y$1155,K$3,'In-TI'!$Q$4:$Q$1155,$B25)</f>
        <v>43.952038733333339</v>
      </c>
      <c r="L25" s="26" cm="1">
        <f t="array" ref="L25">IF(_xlfn.XLOOKUP($B25&amp;F$3,'In-TI'!$Q$4:$Q$1155&amp;'In-TI'!$Y$4:$Y$1155,'In-TI'!$Z$4:$Z$1155)=L$3,F25*C25+I25*D25,0)</f>
        <v>0</v>
      </c>
      <c r="M25" s="159" cm="1">
        <f t="array" ref="M25">IF(_xlfn.XLOOKUP($B25&amp;I$3,'In-TI'!$Q$4:$Q$1155&amp;'In-TI'!$Y$4:$Y$1155,'In-TI'!$Z$4:$Z$1155)=M$3,F25*C25+I25*D25,0)</f>
        <v>-272.72223055466662</v>
      </c>
      <c r="N25" s="159" cm="1">
        <f t="array" ref="N25">IF(_xlfn.XLOOKUP($B25&amp;G$3,'In-TI'!$Q$4:$Q$1155&amp;'In-TI'!$Y$4:$Y$1155,'In-TI'!$Z$4:$Z$1155)=N$3,G25*E25+J25*C25,0)</f>
        <v>-2874.7597841776669</v>
      </c>
      <c r="O25" s="159" cm="1">
        <f t="array" ref="O25">IF(_xlfn.XLOOKUP($B25&amp;J$3,'In-TI'!$Q$4:$Q$1155&amp;'In-TI'!$Y$4:$Y$1155,'In-TI'!$Z$4:$Z$1155)=O$3,G25*E25+J25*C25,0)</f>
        <v>0</v>
      </c>
      <c r="P25" s="159" cm="1">
        <f t="array" ref="P25">IF(_xlfn.XLOOKUP($B25&amp;H$3,'In-TI'!$Q$4:$Q$1155&amp;'In-TI'!$Y$4:$Y$1155,'In-TI'!$Z$4:$Z$1155)=P$3,H25*E25+K25*D25,0)</f>
        <v>14484.376524598001</v>
      </c>
      <c r="Q25" s="25" cm="1">
        <f t="array" ref="Q25">IF(_xlfn.XLOOKUP($B25&amp;K$3,'In-TI'!$Q$4:$Q$1155&amp;'In-TI'!$Y$4:$Y$1155,'In-TI'!$Z$4:$Z$1155)=Q$3,H25*E25+K25*D25,0)</f>
        <v>0</v>
      </c>
      <c r="R25" s="74">
        <f t="shared" si="0"/>
        <v>11336.894509865668</v>
      </c>
      <c r="S25" s="82">
        <f>IF($R25&gt;=0,0,$R25*VLOOKUP(S$3,'In-NonTI'!$S$4:$U$6,3,0))</f>
        <v>0</v>
      </c>
      <c r="T25" s="160">
        <f>IF($R25&gt;=0,0,$R25*VLOOKUP(T$3,'In-NonTI'!$S$4:$U$6,3,0))</f>
        <v>0</v>
      </c>
      <c r="U25" s="83">
        <f>IF($R25&gt;=0,0,$R25*VLOOKUP(U$3,'In-NonTI'!$S$4:$U$6,3,0))</f>
        <v>0</v>
      </c>
      <c r="V25" s="19">
        <f t="shared" si="9"/>
        <v>39.975275833333335</v>
      </c>
      <c r="W25" s="161">
        <f t="shared" si="1"/>
        <v>43.233456866666671</v>
      </c>
      <c r="X25" s="18">
        <f t="shared" si="10"/>
        <v>-90.010399366666661</v>
      </c>
      <c r="Y25" s="77">
        <f t="shared" si="2"/>
        <v>1</v>
      </c>
      <c r="Z25" s="32" t="str">
        <f t="shared" si="3"/>
        <v>VIC</v>
      </c>
      <c r="AA25" s="4" t="str">
        <f t="shared" si="4"/>
        <v>NSW</v>
      </c>
      <c r="AB25" s="31" t="str">
        <f t="shared" si="5"/>
        <v>SA</v>
      </c>
      <c r="AC25" s="129" t="str">
        <f t="shared" si="11"/>
        <v>VIC-NSW</v>
      </c>
      <c r="AD25" s="162" t="str">
        <f t="shared" si="12"/>
        <v>VIC-SA</v>
      </c>
      <c r="AE25" s="130">
        <f t="shared" si="13"/>
        <v>0</v>
      </c>
      <c r="AF25" s="51">
        <f t="shared" si="14"/>
        <v>39.975275833333335</v>
      </c>
      <c r="AG25" s="163">
        <f t="shared" si="15"/>
        <v>43.233456866666671</v>
      </c>
      <c r="AH25" s="33">
        <f t="shared" si="16"/>
        <v>0</v>
      </c>
      <c r="AI25" s="140">
        <f t="shared" ref="AI25:AJ44" si="42">IF($AC25=AI$3,$AF25,IF($AD25=AI$3,$AG25,IF($AE25=AI$3,$AH25,0)))</f>
        <v>0</v>
      </c>
      <c r="AJ25" s="164">
        <f t="shared" si="42"/>
        <v>0</v>
      </c>
      <c r="AK25" s="164">
        <f t="shared" si="18"/>
        <v>39.975275833333335</v>
      </c>
      <c r="AL25" s="164">
        <f t="shared" si="18"/>
        <v>0</v>
      </c>
      <c r="AM25" s="164">
        <f t="shared" si="18"/>
        <v>43.233456866666671</v>
      </c>
      <c r="AN25" s="141">
        <f t="shared" si="18"/>
        <v>0</v>
      </c>
      <c r="AO25" s="23">
        <f t="shared" si="19"/>
        <v>0</v>
      </c>
      <c r="AP25" s="30">
        <f t="shared" si="20"/>
        <v>0</v>
      </c>
      <c r="AQ25" s="30">
        <f t="shared" si="21"/>
        <v>-2881.0181293083333</v>
      </c>
      <c r="AR25" s="30">
        <f t="shared" si="22"/>
        <v>0</v>
      </c>
      <c r="AS25" s="30">
        <f t="shared" si="23"/>
        <v>14455.970972507335</v>
      </c>
      <c r="AT25" s="24">
        <f t="shared" si="24"/>
        <v>0</v>
      </c>
      <c r="AU25" s="155">
        <f t="shared" si="36"/>
        <v>0</v>
      </c>
      <c r="AV25" s="165">
        <f t="shared" si="37"/>
        <v>0</v>
      </c>
      <c r="AW25" s="165">
        <f t="shared" si="38"/>
        <v>-2821.765155801038</v>
      </c>
      <c r="AX25" s="165">
        <f t="shared" si="39"/>
        <v>0</v>
      </c>
      <c r="AY25" s="165">
        <f t="shared" si="40"/>
        <v>14158.659665666706</v>
      </c>
      <c r="AZ25" s="156">
        <f t="shared" si="41"/>
        <v>0</v>
      </c>
      <c r="BA25" s="94">
        <f t="shared" si="30"/>
        <v>0</v>
      </c>
      <c r="BB25" s="166">
        <f t="shared" si="31"/>
        <v>0</v>
      </c>
      <c r="BC25" s="166">
        <f t="shared" si="32"/>
        <v>0</v>
      </c>
      <c r="BD25" s="166">
        <f t="shared" si="33"/>
        <v>0</v>
      </c>
      <c r="BE25" s="166">
        <f t="shared" si="34"/>
        <v>11336.894509865668</v>
      </c>
      <c r="BF25" s="95">
        <f t="shared" si="35"/>
        <v>0</v>
      </c>
    </row>
    <row r="26" spans="2:58">
      <c r="B26" s="146">
        <v>23</v>
      </c>
      <c r="C26" s="23" cm="1">
        <f t="array" ref="C26">_xlfn.XLOOKUP(C$3&amp;$B26,'In-TI'!$D$4:$D$867&amp;'In-TI'!$C$4:$C$867,'In-TI'!$E$4:$E$867)</f>
        <v>-8.89</v>
      </c>
      <c r="D26" s="30" cm="1">
        <f t="array" ref="D26">_xlfn.XLOOKUP(D$3&amp;$B26,'In-TI'!$D$4:$D$867&amp;'In-TI'!$C$4:$C$867,'In-TI'!$E$4:$E$867)</f>
        <v>369.65</v>
      </c>
      <c r="E26" s="24" cm="1">
        <f t="array" ref="E26">_xlfn.XLOOKUP(E$3&amp;$B26,'In-TI'!$D$4:$D$867&amp;'In-TI'!$C$4:$C$867,'In-TI'!$E$4:$E$867)</f>
        <v>25.67</v>
      </c>
      <c r="F26" s="12">
        <f>SUMIFS('In-TI'!$W$4:$W$1155,'In-TI'!$Y$4:$Y$1155,F$3,'In-TI'!$Q$4:$Q$1155,$B26)</f>
        <v>-0.66366879999999995</v>
      </c>
      <c r="G26" s="157">
        <f>SUMIFS('In-TI'!$W$4:$W$1155,'In-TI'!$Y$4:$Y$1155,G$3,'In-TI'!$Q$4:$Q$1155,$B26)</f>
        <v>-42.771485800000001</v>
      </c>
      <c r="H26" s="13">
        <f>SUMIFS('In-TI'!$W$4:$W$1155,'In-TI'!$Y$4:$Y$1155,H$3,'In-TI'!$Q$4:$Q$1155,$B26)</f>
        <v>-44.026834366666662</v>
      </c>
      <c r="I26" s="16">
        <f>SUMIFS('In-TI'!$X$4:$X$1155,'In-TI'!$Y$4:$Y$1155,I$3,'In-TI'!$Q$4:$Q$1155,$B26)</f>
        <v>0.15200213333333334</v>
      </c>
      <c r="J26" s="158">
        <f>SUMIFS('In-TI'!$X$4:$X$1155,'In-TI'!$Y$4:$Y$1155,J$3,'In-TI'!$Q$4:$Q$1155,$B26)</f>
        <v>42.574819133333335</v>
      </c>
      <c r="K26" s="17">
        <f>SUMIFS('In-TI'!$X$4:$X$1155,'In-TI'!$Y$4:$Y$1155,K$3,'In-TI'!$Q$4:$Q$1155,$B26)</f>
        <v>37.968501033333332</v>
      </c>
      <c r="L26" s="26" cm="1">
        <f t="array" ref="L26">IF(_xlfn.XLOOKUP($B26&amp;F$3,'In-TI'!$Q$4:$Q$1155&amp;'In-TI'!$Y$4:$Y$1155,'In-TI'!$Z$4:$Z$1155)=L$3,F26*C26+I26*D26,0)</f>
        <v>62.087604218666669</v>
      </c>
      <c r="M26" s="159" cm="1">
        <f t="array" ref="M26">IF(_xlfn.XLOOKUP($B26&amp;I$3,'In-TI'!$Q$4:$Q$1155&amp;'In-TI'!$Y$4:$Y$1155,'In-TI'!$Z$4:$Z$1155)=M$3,F26*C26+I26*D26,0)</f>
        <v>0</v>
      </c>
      <c r="N26" s="159" cm="1">
        <f t="array" ref="N26">IF(_xlfn.XLOOKUP($B26&amp;G$3,'In-TI'!$Q$4:$Q$1155&amp;'In-TI'!$Y$4:$Y$1155,'In-TI'!$Z$4:$Z$1155)=N$3,G26*E26+J26*C26,0)</f>
        <v>-1476.4341825813335</v>
      </c>
      <c r="O26" s="159" cm="1">
        <f t="array" ref="O26">IF(_xlfn.XLOOKUP($B26&amp;J$3,'In-TI'!$Q$4:$Q$1155&amp;'In-TI'!$Y$4:$Y$1155,'In-TI'!$Z$4:$Z$1155)=O$3,G26*E26+J26*C26,0)</f>
        <v>0</v>
      </c>
      <c r="P26" s="159" cm="1">
        <f t="array" ref="P26">IF(_xlfn.XLOOKUP($B26&amp;H$3,'In-TI'!$Q$4:$Q$1155&amp;'In-TI'!$Y$4:$Y$1155,'In-TI'!$Z$4:$Z$1155)=P$3,H26*E26+K26*D26,0)</f>
        <v>12904.887568779332</v>
      </c>
      <c r="Q26" s="25" cm="1">
        <f t="array" ref="Q26">IF(_xlfn.XLOOKUP($B26&amp;K$3,'In-TI'!$Q$4:$Q$1155&amp;'In-TI'!$Y$4:$Y$1155,'In-TI'!$Z$4:$Z$1155)=Q$3,H26*E26+K26*D26,0)</f>
        <v>0</v>
      </c>
      <c r="R26" s="74">
        <f t="shared" si="0"/>
        <v>11490.540990416664</v>
      </c>
      <c r="S26" s="82">
        <f>IF($R26&gt;=0,0,$R26*VLOOKUP(S$3,'In-NonTI'!$S$4:$U$6,3,0))</f>
        <v>0</v>
      </c>
      <c r="T26" s="160">
        <f>IF($R26&gt;=0,0,$R26*VLOOKUP(T$3,'In-NonTI'!$S$4:$U$6,3,0))</f>
        <v>0</v>
      </c>
      <c r="U26" s="83">
        <f>IF($R26&gt;=0,0,$R26*VLOOKUP(U$3,'In-NonTI'!$S$4:$U$6,3,0))</f>
        <v>0</v>
      </c>
      <c r="V26" s="19">
        <f t="shared" si="9"/>
        <v>41.911150333333339</v>
      </c>
      <c r="W26" s="161">
        <f t="shared" si="1"/>
        <v>38.120503166666666</v>
      </c>
      <c r="X26" s="18">
        <f t="shared" si="10"/>
        <v>-86.798320166666656</v>
      </c>
      <c r="Y26" s="77">
        <f t="shared" si="2"/>
        <v>1</v>
      </c>
      <c r="Z26" s="32" t="str">
        <f t="shared" si="3"/>
        <v>VIC</v>
      </c>
      <c r="AA26" s="4" t="str">
        <f t="shared" si="4"/>
        <v>SA</v>
      </c>
      <c r="AB26" s="31" t="str">
        <f t="shared" si="5"/>
        <v>NSW</v>
      </c>
      <c r="AC26" s="129" t="str">
        <f t="shared" si="11"/>
        <v>VIC-SA</v>
      </c>
      <c r="AD26" s="162" t="str">
        <f t="shared" si="12"/>
        <v>VIC-NSW</v>
      </c>
      <c r="AE26" s="130">
        <f t="shared" si="13"/>
        <v>0</v>
      </c>
      <c r="AF26" s="51">
        <f t="shared" si="14"/>
        <v>38.120503166666666</v>
      </c>
      <c r="AG26" s="163">
        <f t="shared" si="15"/>
        <v>41.911150333333339</v>
      </c>
      <c r="AH26" s="33">
        <f t="shared" si="16"/>
        <v>0</v>
      </c>
      <c r="AI26" s="140">
        <f t="shared" si="42"/>
        <v>0</v>
      </c>
      <c r="AJ26" s="164">
        <f t="shared" si="42"/>
        <v>0</v>
      </c>
      <c r="AK26" s="164">
        <f t="shared" si="18"/>
        <v>41.911150333333339</v>
      </c>
      <c r="AL26" s="164">
        <f t="shared" si="18"/>
        <v>0</v>
      </c>
      <c r="AM26" s="164">
        <f t="shared" si="18"/>
        <v>38.120503166666666</v>
      </c>
      <c r="AN26" s="141">
        <f t="shared" si="18"/>
        <v>0</v>
      </c>
      <c r="AO26" s="23">
        <f t="shared" si="19"/>
        <v>0</v>
      </c>
      <c r="AP26" s="30">
        <f t="shared" si="20"/>
        <v>0</v>
      </c>
      <c r="AQ26" s="30">
        <f t="shared" si="21"/>
        <v>-1448.4493555200004</v>
      </c>
      <c r="AR26" s="30">
        <f t="shared" si="22"/>
        <v>0</v>
      </c>
      <c r="AS26" s="30">
        <f t="shared" si="23"/>
        <v>13112.690679269997</v>
      </c>
      <c r="AT26" s="24">
        <f t="shared" si="24"/>
        <v>0</v>
      </c>
      <c r="AU26" s="155">
        <f t="shared" si="36"/>
        <v>0</v>
      </c>
      <c r="AV26" s="165">
        <f t="shared" si="37"/>
        <v>0</v>
      </c>
      <c r="AW26" s="165">
        <f t="shared" si="38"/>
        <v>-1426.8794883604457</v>
      </c>
      <c r="AX26" s="165">
        <f t="shared" si="39"/>
        <v>0</v>
      </c>
      <c r="AY26" s="165">
        <f t="shared" si="40"/>
        <v>12917.420478777112</v>
      </c>
      <c r="AZ26" s="156">
        <f t="shared" si="41"/>
        <v>0</v>
      </c>
      <c r="BA26" s="94">
        <f t="shared" si="30"/>
        <v>0</v>
      </c>
      <c r="BB26" s="166">
        <f t="shared" si="31"/>
        <v>0</v>
      </c>
      <c r="BC26" s="166">
        <f t="shared" si="32"/>
        <v>0</v>
      </c>
      <c r="BD26" s="166">
        <f t="shared" si="33"/>
        <v>0</v>
      </c>
      <c r="BE26" s="166">
        <f t="shared" si="34"/>
        <v>11490.540990416664</v>
      </c>
      <c r="BF26" s="95">
        <f t="shared" si="35"/>
        <v>0</v>
      </c>
    </row>
    <row r="27" spans="2:58">
      <c r="B27" s="146">
        <v>24</v>
      </c>
      <c r="C27" s="23" cm="1">
        <f t="array" ref="C27">_xlfn.XLOOKUP(C$3&amp;$B27,'In-TI'!$D$4:$D$867&amp;'In-TI'!$C$4:$C$867,'In-TI'!$E$4:$E$867)</f>
        <v>-8.8800000000000008</v>
      </c>
      <c r="D27" s="30" cm="1">
        <f t="array" ref="D27">_xlfn.XLOOKUP(D$3&amp;$B27,'In-TI'!$D$4:$D$867&amp;'In-TI'!$C$4:$C$867,'In-TI'!$E$4:$E$867)</f>
        <v>370</v>
      </c>
      <c r="E27" s="24" cm="1">
        <f t="array" ref="E27">_xlfn.XLOOKUP(E$3&amp;$B27,'In-TI'!$D$4:$D$867&amp;'In-TI'!$C$4:$C$867,'In-TI'!$E$4:$E$867)</f>
        <v>33.19</v>
      </c>
      <c r="F27" s="12">
        <f>SUMIFS('In-TI'!$W$4:$W$1155,'In-TI'!$Y$4:$Y$1155,F$3,'In-TI'!$Q$4:$Q$1155,$B27)</f>
        <v>-1.017577</v>
      </c>
      <c r="G27" s="157">
        <f>SUMIFS('In-TI'!$W$4:$W$1155,'In-TI'!$Y$4:$Y$1155,G$3,'In-TI'!$Q$4:$Q$1155,$B27)</f>
        <v>-45.259305699999999</v>
      </c>
      <c r="H27" s="13">
        <f>SUMIFS('In-TI'!$W$4:$W$1155,'In-TI'!$Y$4:$Y$1155,H$3,'In-TI'!$Q$4:$Q$1155,$B27)</f>
        <v>-43.23362933333334</v>
      </c>
      <c r="I27" s="16">
        <f>SUMIFS('In-TI'!$X$4:$X$1155,'In-TI'!$Y$4:$Y$1155,I$3,'In-TI'!$Q$4:$Q$1155,$B27)</f>
        <v>0.50591033333333335</v>
      </c>
      <c r="J27" s="158">
        <f>SUMIFS('In-TI'!$X$4:$X$1155,'In-TI'!$Y$4:$Y$1155,J$3,'In-TI'!$Q$4:$Q$1155,$B27)</f>
        <v>45.050972366666663</v>
      </c>
      <c r="K27" s="17">
        <f>SUMIFS('In-TI'!$X$4:$X$1155,'In-TI'!$Y$4:$Y$1155,K$3,'In-TI'!$Q$4:$Q$1155,$B27)</f>
        <v>37.129462666666669</v>
      </c>
      <c r="L27" s="26" cm="1">
        <f t="array" ref="L27">IF(_xlfn.XLOOKUP($B27&amp;F$3,'In-TI'!$Q$4:$Q$1155&amp;'In-TI'!$Y$4:$Y$1155,'In-TI'!$Z$4:$Z$1155)=L$3,F27*C27+I27*D27,0)</f>
        <v>196.22290709333333</v>
      </c>
      <c r="M27" s="159" cm="1">
        <f t="array" ref="M27">IF(_xlfn.XLOOKUP($B27&amp;I$3,'In-TI'!$Q$4:$Q$1155&amp;'In-TI'!$Y$4:$Y$1155,'In-TI'!$Z$4:$Z$1155)=M$3,F27*C27+I27*D27,0)</f>
        <v>0</v>
      </c>
      <c r="N27" s="159" cm="1">
        <f t="array" ref="N27">IF(_xlfn.XLOOKUP($B27&amp;G$3,'In-TI'!$Q$4:$Q$1155&amp;'In-TI'!$Y$4:$Y$1155,'In-TI'!$Z$4:$Z$1155)=N$3,G27*E27+J27*C27,0)</f>
        <v>-1902.2089907989998</v>
      </c>
      <c r="O27" s="159" cm="1">
        <f t="array" ref="O27">IF(_xlfn.XLOOKUP($B27&amp;J$3,'In-TI'!$Q$4:$Q$1155&amp;'In-TI'!$Y$4:$Y$1155,'In-TI'!$Z$4:$Z$1155)=O$3,G27*E27+J27*C27,0)</f>
        <v>0</v>
      </c>
      <c r="P27" s="159" cm="1">
        <f t="array" ref="P27">IF(_xlfn.XLOOKUP($B27&amp;H$3,'In-TI'!$Q$4:$Q$1155&amp;'In-TI'!$Y$4:$Y$1155,'In-TI'!$Z$4:$Z$1155)=P$3,H27*E27+K27*D27,0)</f>
        <v>12302.977029093334</v>
      </c>
      <c r="Q27" s="25" cm="1">
        <f t="array" ref="Q27">IF(_xlfn.XLOOKUP($B27&amp;K$3,'In-TI'!$Q$4:$Q$1155&amp;'In-TI'!$Y$4:$Y$1155,'In-TI'!$Z$4:$Z$1155)=Q$3,H27*E27+K27*D27,0)</f>
        <v>0</v>
      </c>
      <c r="R27" s="74">
        <f t="shared" si="0"/>
        <v>10596.990945387668</v>
      </c>
      <c r="S27" s="82">
        <f>IF($R27&gt;=0,0,$R27*VLOOKUP(S$3,'In-NonTI'!$S$4:$U$6,3,0))</f>
        <v>0</v>
      </c>
      <c r="T27" s="160">
        <f>IF($R27&gt;=0,0,$R27*VLOOKUP(T$3,'In-NonTI'!$S$4:$U$6,3,0))</f>
        <v>0</v>
      </c>
      <c r="U27" s="83">
        <f>IF($R27&gt;=0,0,$R27*VLOOKUP(U$3,'In-NonTI'!$S$4:$U$6,3,0))</f>
        <v>0</v>
      </c>
      <c r="V27" s="19">
        <f t="shared" si="9"/>
        <v>44.03339536666666</v>
      </c>
      <c r="W27" s="161">
        <f t="shared" si="1"/>
        <v>37.635373000000001</v>
      </c>
      <c r="X27" s="18">
        <f t="shared" si="10"/>
        <v>-88.492935033333339</v>
      </c>
      <c r="Y27" s="77">
        <f t="shared" si="2"/>
        <v>1</v>
      </c>
      <c r="Z27" s="32" t="str">
        <f t="shared" si="3"/>
        <v>VIC</v>
      </c>
      <c r="AA27" s="4" t="str">
        <f t="shared" si="4"/>
        <v>SA</v>
      </c>
      <c r="AB27" s="31" t="str">
        <f t="shared" si="5"/>
        <v>NSW</v>
      </c>
      <c r="AC27" s="129" t="str">
        <f t="shared" si="11"/>
        <v>VIC-SA</v>
      </c>
      <c r="AD27" s="162" t="str">
        <f t="shared" si="12"/>
        <v>VIC-NSW</v>
      </c>
      <c r="AE27" s="130">
        <f t="shared" si="13"/>
        <v>0</v>
      </c>
      <c r="AF27" s="51">
        <f t="shared" si="14"/>
        <v>37.635373000000001</v>
      </c>
      <c r="AG27" s="163">
        <f t="shared" si="15"/>
        <v>44.03339536666666</v>
      </c>
      <c r="AH27" s="33">
        <f t="shared" si="16"/>
        <v>0</v>
      </c>
      <c r="AI27" s="140">
        <f t="shared" si="42"/>
        <v>0</v>
      </c>
      <c r="AJ27" s="164">
        <f t="shared" si="42"/>
        <v>0</v>
      </c>
      <c r="AK27" s="164">
        <f t="shared" si="18"/>
        <v>44.03339536666666</v>
      </c>
      <c r="AL27" s="164">
        <f t="shared" si="18"/>
        <v>0</v>
      </c>
      <c r="AM27" s="164">
        <f t="shared" si="18"/>
        <v>37.635373000000001</v>
      </c>
      <c r="AN27" s="141">
        <f t="shared" si="18"/>
        <v>0</v>
      </c>
      <c r="AO27" s="23">
        <f t="shared" si="19"/>
        <v>0</v>
      </c>
      <c r="AP27" s="30">
        <f t="shared" si="20"/>
        <v>0</v>
      </c>
      <c r="AQ27" s="30">
        <f t="shared" si="21"/>
        <v>-1852.4849430756665</v>
      </c>
      <c r="AR27" s="30">
        <f t="shared" si="22"/>
        <v>0</v>
      </c>
      <c r="AS27" s="30">
        <f t="shared" si="23"/>
        <v>12675.969980130001</v>
      </c>
      <c r="AT27" s="24">
        <f t="shared" si="24"/>
        <v>0</v>
      </c>
      <c r="AU27" s="155">
        <f t="shared" si="36"/>
        <v>0</v>
      </c>
      <c r="AV27" s="165">
        <f t="shared" si="37"/>
        <v>0</v>
      </c>
      <c r="AW27" s="165">
        <f t="shared" si="38"/>
        <v>-1813.7195275859538</v>
      </c>
      <c r="AX27" s="165">
        <f t="shared" si="39"/>
        <v>0</v>
      </c>
      <c r="AY27" s="165">
        <f t="shared" si="40"/>
        <v>12410.71047297362</v>
      </c>
      <c r="AZ27" s="156">
        <f t="shared" si="41"/>
        <v>0</v>
      </c>
      <c r="BA27" s="94">
        <f t="shared" si="30"/>
        <v>0</v>
      </c>
      <c r="BB27" s="166">
        <f t="shared" si="31"/>
        <v>0</v>
      </c>
      <c r="BC27" s="166">
        <f t="shared" si="32"/>
        <v>0</v>
      </c>
      <c r="BD27" s="166">
        <f t="shared" si="33"/>
        <v>0</v>
      </c>
      <c r="BE27" s="166">
        <f t="shared" si="34"/>
        <v>10596.990945387668</v>
      </c>
      <c r="BF27" s="95">
        <f t="shared" si="35"/>
        <v>0</v>
      </c>
    </row>
    <row r="28" spans="2:58">
      <c r="B28" s="146">
        <v>25</v>
      </c>
      <c r="C28" s="23" cm="1">
        <f t="array" ref="C28">_xlfn.XLOOKUP(C$3&amp;$B28,'In-TI'!$D$4:$D$867&amp;'In-TI'!$C$4:$C$867,'In-TI'!$E$4:$E$867)</f>
        <v>11.3</v>
      </c>
      <c r="D28" s="30" cm="1">
        <f t="array" ref="D28">_xlfn.XLOOKUP(D$3&amp;$B28,'In-TI'!$D$4:$D$867&amp;'In-TI'!$C$4:$C$867,'In-TI'!$E$4:$E$867)</f>
        <v>370</v>
      </c>
      <c r="E28" s="24" cm="1">
        <f t="array" ref="E28">_xlfn.XLOOKUP(E$3&amp;$B28,'In-TI'!$D$4:$D$867&amp;'In-TI'!$C$4:$C$867,'In-TI'!$E$4:$E$867)</f>
        <v>20.67</v>
      </c>
      <c r="F28" s="12">
        <f>SUMIFS('In-TI'!$W$4:$W$1155,'In-TI'!$Y$4:$Y$1155,F$3,'In-TI'!$Q$4:$Q$1155,$B28)</f>
        <v>-0.54338900000000001</v>
      </c>
      <c r="G28" s="157">
        <f>SUMIFS('In-TI'!$W$4:$W$1155,'In-TI'!$Y$4:$Y$1155,G$3,'In-TI'!$Q$4:$Q$1155,$B28)</f>
        <v>-44.868100300000002</v>
      </c>
      <c r="H28" s="13">
        <f>SUMIFS('In-TI'!$W$4:$W$1155,'In-TI'!$Y$4:$Y$1155,H$3,'In-TI'!$Q$4:$Q$1155,$B28)</f>
        <v>-44.8058063</v>
      </c>
      <c r="I28" s="16">
        <f>SUMIFS('In-TI'!$X$4:$X$1155,'In-TI'!$Y$4:$Y$1155,I$3,'In-TI'!$Q$4:$Q$1155,$B28)</f>
        <v>4.2555666666666658E-2</v>
      </c>
      <c r="J28" s="158">
        <f>SUMIFS('In-TI'!$X$4:$X$1155,'In-TI'!$Y$4:$Y$1155,J$3,'In-TI'!$Q$4:$Q$1155,$B28)</f>
        <v>44.723100299999999</v>
      </c>
      <c r="K28" s="17">
        <f>SUMIFS('In-TI'!$X$4:$X$1155,'In-TI'!$Y$4:$Y$1155,K$3,'In-TI'!$Q$4:$Q$1155,$B28)</f>
        <v>38.628306299999991</v>
      </c>
      <c r="L28" s="26" cm="1">
        <f t="array" ref="L28">IF(_xlfn.XLOOKUP($B28&amp;F$3,'In-TI'!$Q$4:$Q$1155&amp;'In-TI'!$Y$4:$Y$1155,'In-TI'!$Z$4:$Z$1155)=L$3,F28*C28+I28*D28,0)</f>
        <v>9.6053009666666647</v>
      </c>
      <c r="M28" s="159" cm="1">
        <f t="array" ref="M28">IF(_xlfn.XLOOKUP($B28&amp;I$3,'In-TI'!$Q$4:$Q$1155&amp;'In-TI'!$Y$4:$Y$1155,'In-TI'!$Z$4:$Z$1155)=M$3,F28*C28+I28*D28,0)</f>
        <v>0</v>
      </c>
      <c r="N28" s="159" cm="1">
        <f t="array" ref="N28">IF(_xlfn.XLOOKUP($B28&amp;G$3,'In-TI'!$Q$4:$Q$1155&amp;'In-TI'!$Y$4:$Y$1155,'In-TI'!$Z$4:$Z$1155)=N$3,G28*E28+J28*C28,0)</f>
        <v>-422.05259981100011</v>
      </c>
      <c r="O28" s="159" cm="1">
        <f t="array" ref="O28">IF(_xlfn.XLOOKUP($B28&amp;J$3,'In-TI'!$Q$4:$Q$1155&amp;'In-TI'!$Y$4:$Y$1155,'In-TI'!$Z$4:$Z$1155)=O$3,G28*E28+J28*C28,0)</f>
        <v>0</v>
      </c>
      <c r="P28" s="159" cm="1">
        <f t="array" ref="P28">IF(_xlfn.XLOOKUP($B28&amp;H$3,'In-TI'!$Q$4:$Q$1155&amp;'In-TI'!$Y$4:$Y$1155,'In-TI'!$Z$4:$Z$1155)=P$3,H28*E28+K28*D28,0)</f>
        <v>13366.337314778997</v>
      </c>
      <c r="Q28" s="25" cm="1">
        <f t="array" ref="Q28">IF(_xlfn.XLOOKUP($B28&amp;K$3,'In-TI'!$Q$4:$Q$1155&amp;'In-TI'!$Y$4:$Y$1155,'In-TI'!$Z$4:$Z$1155)=Q$3,H28*E28+K28*D28,0)</f>
        <v>0</v>
      </c>
      <c r="R28" s="74">
        <f t="shared" si="0"/>
        <v>12953.890015934663</v>
      </c>
      <c r="S28" s="82">
        <f>IF($R28&gt;=0,0,$R28*VLOOKUP(S$3,'In-NonTI'!$S$4:$U$6,3,0))</f>
        <v>0</v>
      </c>
      <c r="T28" s="160">
        <f>IF($R28&gt;=0,0,$R28*VLOOKUP(T$3,'In-NonTI'!$S$4:$U$6,3,0))</f>
        <v>0</v>
      </c>
      <c r="U28" s="83">
        <f>IF($R28&gt;=0,0,$R28*VLOOKUP(U$3,'In-NonTI'!$S$4:$U$6,3,0))</f>
        <v>0</v>
      </c>
      <c r="V28" s="19">
        <f t="shared" si="9"/>
        <v>44.179711300000001</v>
      </c>
      <c r="W28" s="161">
        <f t="shared" si="1"/>
        <v>38.670861966666656</v>
      </c>
      <c r="X28" s="18">
        <f t="shared" si="10"/>
        <v>-89.673906600000009</v>
      </c>
      <c r="Y28" s="77">
        <f t="shared" si="2"/>
        <v>1</v>
      </c>
      <c r="Z28" s="32" t="str">
        <f t="shared" si="3"/>
        <v>VIC</v>
      </c>
      <c r="AA28" s="4" t="str">
        <f t="shared" si="4"/>
        <v>SA</v>
      </c>
      <c r="AB28" s="31" t="str">
        <f t="shared" si="5"/>
        <v>NSW</v>
      </c>
      <c r="AC28" s="129" t="str">
        <f t="shared" si="11"/>
        <v>VIC-SA</v>
      </c>
      <c r="AD28" s="162" t="str">
        <f t="shared" si="12"/>
        <v>VIC-NSW</v>
      </c>
      <c r="AE28" s="130">
        <f t="shared" si="13"/>
        <v>0</v>
      </c>
      <c r="AF28" s="51">
        <f t="shared" si="14"/>
        <v>38.670861966666656</v>
      </c>
      <c r="AG28" s="163">
        <f t="shared" si="15"/>
        <v>44.179711300000001</v>
      </c>
      <c r="AH28" s="33">
        <f t="shared" si="16"/>
        <v>0</v>
      </c>
      <c r="AI28" s="140">
        <f t="shared" si="42"/>
        <v>0</v>
      </c>
      <c r="AJ28" s="164">
        <f t="shared" si="42"/>
        <v>0</v>
      </c>
      <c r="AK28" s="164">
        <f t="shared" si="18"/>
        <v>44.179711300000001</v>
      </c>
      <c r="AL28" s="164">
        <f t="shared" si="18"/>
        <v>0</v>
      </c>
      <c r="AM28" s="164">
        <f t="shared" si="18"/>
        <v>38.670861966666656</v>
      </c>
      <c r="AN28" s="141">
        <f t="shared" si="18"/>
        <v>0</v>
      </c>
      <c r="AO28" s="23">
        <f t="shared" si="19"/>
        <v>0</v>
      </c>
      <c r="AP28" s="30">
        <f t="shared" si="20"/>
        <v>0</v>
      </c>
      <c r="AQ28" s="30">
        <f t="shared" si="21"/>
        <v>-413.96389488100004</v>
      </c>
      <c r="AR28" s="30">
        <f t="shared" si="22"/>
        <v>0</v>
      </c>
      <c r="AS28" s="30">
        <f t="shared" si="23"/>
        <v>13508.892210815662</v>
      </c>
      <c r="AT28" s="24">
        <f t="shared" si="24"/>
        <v>0</v>
      </c>
      <c r="AU28" s="155">
        <f t="shared" si="36"/>
        <v>0</v>
      </c>
      <c r="AV28" s="165">
        <f t="shared" si="37"/>
        <v>0</v>
      </c>
      <c r="AW28" s="165">
        <f t="shared" si="38"/>
        <v>-409.50531652251078</v>
      </c>
      <c r="AX28" s="165">
        <f t="shared" si="39"/>
        <v>0</v>
      </c>
      <c r="AY28" s="165">
        <f t="shared" si="40"/>
        <v>13363.395332457174</v>
      </c>
      <c r="AZ28" s="156">
        <f t="shared" si="41"/>
        <v>0</v>
      </c>
      <c r="BA28" s="94">
        <f t="shared" si="30"/>
        <v>0</v>
      </c>
      <c r="BB28" s="166">
        <f t="shared" si="31"/>
        <v>0</v>
      </c>
      <c r="BC28" s="166">
        <f t="shared" si="32"/>
        <v>0</v>
      </c>
      <c r="BD28" s="166">
        <f t="shared" si="33"/>
        <v>0</v>
      </c>
      <c r="BE28" s="166">
        <f t="shared" si="34"/>
        <v>12953.890015934663</v>
      </c>
      <c r="BF28" s="95">
        <f t="shared" si="35"/>
        <v>0</v>
      </c>
    </row>
    <row r="29" spans="2:58">
      <c r="B29" s="146">
        <v>26</v>
      </c>
      <c r="C29" s="23" cm="1">
        <f t="array" ref="C29">_xlfn.XLOOKUP(C$3&amp;$B29,'In-TI'!$D$4:$D$867&amp;'In-TI'!$C$4:$C$867,'In-TI'!$E$4:$E$867)</f>
        <v>-5.01</v>
      </c>
      <c r="D29" s="30" cm="1">
        <f t="array" ref="D29">_xlfn.XLOOKUP(D$3&amp;$B29,'In-TI'!$D$4:$D$867&amp;'In-TI'!$C$4:$C$867,'In-TI'!$E$4:$E$867)</f>
        <v>369.65</v>
      </c>
      <c r="E29" s="24" cm="1">
        <f t="array" ref="E29">_xlfn.XLOOKUP(E$3&amp;$B29,'In-TI'!$D$4:$D$867&amp;'In-TI'!$C$4:$C$867,'In-TI'!$E$4:$E$867)</f>
        <v>8.9499999999999993</v>
      </c>
      <c r="F29" s="12">
        <f>SUMIFS('In-TI'!$W$4:$W$1155,'In-TI'!$Y$4:$Y$1155,F$3,'In-TI'!$Q$4:$Q$1155,$B29)</f>
        <v>-0.16557120000000003</v>
      </c>
      <c r="G29" s="157">
        <f>SUMIFS('In-TI'!$W$4:$W$1155,'In-TI'!$Y$4:$Y$1155,G$3,'In-TI'!$Q$4:$Q$1155,$B29)</f>
        <v>-37.808505799999999</v>
      </c>
      <c r="H29" s="13">
        <f>SUMIFS('In-TI'!$W$4:$W$1155,'In-TI'!$Y$4:$Y$1155,H$3,'In-TI'!$Q$4:$Q$1155,$B29)</f>
        <v>-47.388822300000001</v>
      </c>
      <c r="I29" s="16">
        <f>SUMIFS('In-TI'!$X$4:$X$1155,'In-TI'!$Y$4:$Y$1155,I$3,'In-TI'!$Q$4:$Q$1155,$B29)</f>
        <v>-0.33526213333333338</v>
      </c>
      <c r="J29" s="158">
        <f>SUMIFS('In-TI'!$X$4:$X$1155,'In-TI'!$Y$4:$Y$1155,J$3,'In-TI'!$Q$4:$Q$1155,$B29)</f>
        <v>37.667672466666666</v>
      </c>
      <c r="K29" s="17">
        <f>SUMIFS('In-TI'!$X$4:$X$1155,'In-TI'!$Y$4:$Y$1155,K$3,'In-TI'!$Q$4:$Q$1155,$B29)</f>
        <v>41.196322299999999</v>
      </c>
      <c r="L29" s="26" cm="1">
        <f t="array" ref="L29">IF(_xlfn.XLOOKUP($B29&amp;F$3,'In-TI'!$Q$4:$Q$1155&amp;'In-TI'!$Y$4:$Y$1155,'In-TI'!$Z$4:$Z$1155)=L$3,F29*C29+I29*D29,0)</f>
        <v>0</v>
      </c>
      <c r="M29" s="159" cm="1">
        <f t="array" ref="M29">IF(_xlfn.XLOOKUP($B29&amp;I$3,'In-TI'!$Q$4:$Q$1155&amp;'In-TI'!$Y$4:$Y$1155,'In-TI'!$Z$4:$Z$1155)=M$3,F29*C29+I29*D29,0)</f>
        <v>-123.10013587466668</v>
      </c>
      <c r="N29" s="159" cm="1">
        <f t="array" ref="N29">IF(_xlfn.XLOOKUP($B29&amp;G$3,'In-TI'!$Q$4:$Q$1155&amp;'In-TI'!$Y$4:$Y$1155,'In-TI'!$Z$4:$Z$1155)=N$3,G29*E29+J29*C29,0)</f>
        <v>-527.10116596799992</v>
      </c>
      <c r="O29" s="159" cm="1">
        <f t="array" ref="O29">IF(_xlfn.XLOOKUP($B29&amp;J$3,'In-TI'!$Q$4:$Q$1155&amp;'In-TI'!$Y$4:$Y$1155,'In-TI'!$Z$4:$Z$1155)=O$3,G29*E29+J29*C29,0)</f>
        <v>0</v>
      </c>
      <c r="P29" s="159" cm="1">
        <f t="array" ref="P29">IF(_xlfn.XLOOKUP($B29&amp;H$3,'In-TI'!$Q$4:$Q$1155&amp;'In-TI'!$Y$4:$Y$1155,'In-TI'!$Z$4:$Z$1155)=P$3,H29*E29+K29*D29,0)</f>
        <v>14804.090578609999</v>
      </c>
      <c r="Q29" s="25" cm="1">
        <f t="array" ref="Q29">IF(_xlfn.XLOOKUP($B29&amp;K$3,'In-TI'!$Q$4:$Q$1155&amp;'In-TI'!$Y$4:$Y$1155,'In-TI'!$Z$4:$Z$1155)=Q$3,H29*E29+K29*D29,0)</f>
        <v>0</v>
      </c>
      <c r="R29" s="74">
        <f t="shared" si="0"/>
        <v>14153.889276767333</v>
      </c>
      <c r="S29" s="82">
        <f>IF($R29&gt;=0,0,$R29*VLOOKUP(S$3,'In-NonTI'!$S$4:$U$6,3,0))</f>
        <v>0</v>
      </c>
      <c r="T29" s="160">
        <f>IF($R29&gt;=0,0,$R29*VLOOKUP(T$3,'In-NonTI'!$S$4:$U$6,3,0))</f>
        <v>0</v>
      </c>
      <c r="U29" s="83">
        <f>IF($R29&gt;=0,0,$R29*VLOOKUP(U$3,'In-NonTI'!$S$4:$U$6,3,0))</f>
        <v>0</v>
      </c>
      <c r="V29" s="19">
        <f t="shared" si="9"/>
        <v>37.502101266666664</v>
      </c>
      <c r="W29" s="161">
        <f t="shared" si="1"/>
        <v>40.861060166666668</v>
      </c>
      <c r="X29" s="18">
        <f t="shared" si="10"/>
        <v>-85.197328099999993</v>
      </c>
      <c r="Y29" s="77">
        <f t="shared" si="2"/>
        <v>1</v>
      </c>
      <c r="Z29" s="32" t="str">
        <f t="shared" si="3"/>
        <v>VIC</v>
      </c>
      <c r="AA29" s="4" t="str">
        <f t="shared" si="4"/>
        <v>NSW</v>
      </c>
      <c r="AB29" s="31" t="str">
        <f t="shared" si="5"/>
        <v>SA</v>
      </c>
      <c r="AC29" s="129" t="str">
        <f t="shared" si="11"/>
        <v>VIC-NSW</v>
      </c>
      <c r="AD29" s="162" t="str">
        <f t="shared" si="12"/>
        <v>VIC-SA</v>
      </c>
      <c r="AE29" s="130">
        <f t="shared" si="13"/>
        <v>0</v>
      </c>
      <c r="AF29" s="51">
        <f t="shared" si="14"/>
        <v>37.502101266666664</v>
      </c>
      <c r="AG29" s="163">
        <f t="shared" si="15"/>
        <v>40.861060166666668</v>
      </c>
      <c r="AH29" s="33">
        <f t="shared" si="16"/>
        <v>0</v>
      </c>
      <c r="AI29" s="140">
        <f t="shared" si="42"/>
        <v>0</v>
      </c>
      <c r="AJ29" s="164">
        <f t="shared" si="42"/>
        <v>0</v>
      </c>
      <c r="AK29" s="164">
        <f t="shared" si="18"/>
        <v>37.502101266666664</v>
      </c>
      <c r="AL29" s="164">
        <f t="shared" si="18"/>
        <v>0</v>
      </c>
      <c r="AM29" s="164">
        <f t="shared" si="18"/>
        <v>40.861060166666668</v>
      </c>
      <c r="AN29" s="141">
        <f t="shared" si="18"/>
        <v>0</v>
      </c>
      <c r="AO29" s="23">
        <f t="shared" si="19"/>
        <v>0</v>
      </c>
      <c r="AP29" s="30">
        <f t="shared" si="20"/>
        <v>0</v>
      </c>
      <c r="AQ29" s="30">
        <f t="shared" si="21"/>
        <v>-523.52933368266656</v>
      </c>
      <c r="AR29" s="30">
        <f t="shared" si="22"/>
        <v>0</v>
      </c>
      <c r="AS29" s="30">
        <f t="shared" si="23"/>
        <v>14738.584402116667</v>
      </c>
      <c r="AT29" s="24">
        <f t="shared" si="24"/>
        <v>0</v>
      </c>
      <c r="AU29" s="155">
        <f t="shared" si="36"/>
        <v>0</v>
      </c>
      <c r="AV29" s="165">
        <f t="shared" si="37"/>
        <v>0</v>
      </c>
      <c r="AW29" s="165">
        <f t="shared" si="38"/>
        <v>-521.27664552906731</v>
      </c>
      <c r="AX29" s="165">
        <f t="shared" si="39"/>
        <v>0</v>
      </c>
      <c r="AY29" s="165">
        <f t="shared" si="40"/>
        <v>14675.165922296403</v>
      </c>
      <c r="AZ29" s="156">
        <f t="shared" si="41"/>
        <v>0</v>
      </c>
      <c r="BA29" s="94">
        <f t="shared" si="30"/>
        <v>0</v>
      </c>
      <c r="BB29" s="166">
        <f t="shared" si="31"/>
        <v>0</v>
      </c>
      <c r="BC29" s="166">
        <f t="shared" si="32"/>
        <v>0</v>
      </c>
      <c r="BD29" s="166">
        <f t="shared" si="33"/>
        <v>0</v>
      </c>
      <c r="BE29" s="166">
        <f t="shared" si="34"/>
        <v>14153.889276767333</v>
      </c>
      <c r="BF29" s="95">
        <f t="shared" si="35"/>
        <v>0</v>
      </c>
    </row>
    <row r="30" spans="2:58">
      <c r="B30" s="146">
        <v>27</v>
      </c>
      <c r="C30" s="23" cm="1">
        <f t="array" ref="C30">_xlfn.XLOOKUP(C$3&amp;$B30,'In-TI'!$D$4:$D$867&amp;'In-TI'!$C$4:$C$867,'In-TI'!$E$4:$E$867)</f>
        <v>-5.01</v>
      </c>
      <c r="D30" s="30" cm="1">
        <f t="array" ref="D30">_xlfn.XLOOKUP(D$3&amp;$B30,'In-TI'!$D$4:$D$867&amp;'In-TI'!$C$4:$C$867,'In-TI'!$E$4:$E$867)</f>
        <v>370</v>
      </c>
      <c r="E30" s="24" cm="1">
        <f t="array" ref="E30">_xlfn.XLOOKUP(E$3&amp;$B30,'In-TI'!$D$4:$D$867&amp;'In-TI'!$C$4:$C$867,'In-TI'!$E$4:$E$867)</f>
        <v>19.600000000000001</v>
      </c>
      <c r="F30" s="12">
        <f>SUMIFS('In-TI'!$W$4:$W$1155,'In-TI'!$Y$4:$Y$1155,F$3,'In-TI'!$Q$4:$Q$1155,$B30)</f>
        <v>-0.69332579999999999</v>
      </c>
      <c r="G30" s="157">
        <f>SUMIFS('In-TI'!$W$4:$W$1155,'In-TI'!$Y$4:$Y$1155,G$3,'In-TI'!$Q$4:$Q$1155,$B30)</f>
        <v>-36.068231900000001</v>
      </c>
      <c r="H30" s="13">
        <f>SUMIFS('In-TI'!$W$4:$W$1155,'In-TI'!$Y$4:$Y$1155,H$3,'In-TI'!$Q$4:$Q$1155,$B30)</f>
        <v>-47.936691866666671</v>
      </c>
      <c r="I30" s="16">
        <f>SUMIFS('In-TI'!$X$4:$X$1155,'In-TI'!$Y$4:$Y$1155,I$3,'In-TI'!$Q$4:$Q$1155,$B30)</f>
        <v>0.19165913333333334</v>
      </c>
      <c r="J30" s="158">
        <f>SUMIFS('In-TI'!$X$4:$X$1155,'In-TI'!$Y$4:$Y$1155,J$3,'In-TI'!$Q$4:$Q$1155,$B30)</f>
        <v>35.92489856666667</v>
      </c>
      <c r="K30" s="17">
        <f>SUMIFS('In-TI'!$X$4:$X$1155,'In-TI'!$Y$4:$Y$1155,K$3,'In-TI'!$Q$4:$Q$1155,$B30)</f>
        <v>41.783358533333328</v>
      </c>
      <c r="L30" s="26" cm="1">
        <f t="array" ref="L30">IF(_xlfn.XLOOKUP($B30&amp;F$3,'In-TI'!$Q$4:$Q$1155&amp;'In-TI'!$Y$4:$Y$1155,'In-TI'!$Z$4:$Z$1155)=L$3,F30*C30+I30*D30,0)</f>
        <v>74.387441591333342</v>
      </c>
      <c r="M30" s="159" cm="1">
        <f t="array" ref="M30">IF(_xlfn.XLOOKUP($B30&amp;I$3,'In-TI'!$Q$4:$Q$1155&amp;'In-TI'!$Y$4:$Y$1155,'In-TI'!$Z$4:$Z$1155)=M$3,F30*C30+I30*D30,0)</f>
        <v>0</v>
      </c>
      <c r="N30" s="159" cm="1">
        <f t="array" ref="N30">IF(_xlfn.XLOOKUP($B30&amp;G$3,'In-TI'!$Q$4:$Q$1155&amp;'In-TI'!$Y$4:$Y$1155,'In-TI'!$Z$4:$Z$1155)=N$3,G30*E30+J30*C30,0)</f>
        <v>-886.921087059</v>
      </c>
      <c r="O30" s="159" cm="1">
        <f t="array" ref="O30">IF(_xlfn.XLOOKUP($B30&amp;J$3,'In-TI'!$Q$4:$Q$1155&amp;'In-TI'!$Y$4:$Y$1155,'In-TI'!$Z$4:$Z$1155)=O$3,G30*E30+J30*C30,0)</f>
        <v>0</v>
      </c>
      <c r="P30" s="159" cm="1">
        <f t="array" ref="P30">IF(_xlfn.XLOOKUP($B30&amp;H$3,'In-TI'!$Q$4:$Q$1155&amp;'In-TI'!$Y$4:$Y$1155,'In-TI'!$Z$4:$Z$1155)=P$3,H30*E30+K30*D30,0)</f>
        <v>14520.283496746664</v>
      </c>
      <c r="Q30" s="25" cm="1">
        <f t="array" ref="Q30">IF(_xlfn.XLOOKUP($B30&amp;K$3,'In-TI'!$Q$4:$Q$1155&amp;'In-TI'!$Y$4:$Y$1155,'In-TI'!$Z$4:$Z$1155)=Q$3,H30*E30+K30*D30,0)</f>
        <v>0</v>
      </c>
      <c r="R30" s="74">
        <f t="shared" si="0"/>
        <v>13707.749851278997</v>
      </c>
      <c r="S30" s="82">
        <f>IF($R30&gt;=0,0,$R30*VLOOKUP(S$3,'In-NonTI'!$S$4:$U$6,3,0))</f>
        <v>0</v>
      </c>
      <c r="T30" s="160">
        <f>IF($R30&gt;=0,0,$R30*VLOOKUP(T$3,'In-NonTI'!$S$4:$U$6,3,0))</f>
        <v>0</v>
      </c>
      <c r="U30" s="83">
        <f>IF($R30&gt;=0,0,$R30*VLOOKUP(U$3,'In-NonTI'!$S$4:$U$6,3,0))</f>
        <v>0</v>
      </c>
      <c r="V30" s="19">
        <f t="shared" si="9"/>
        <v>35.231572766666673</v>
      </c>
      <c r="W30" s="161">
        <f t="shared" si="1"/>
        <v>41.975017666666659</v>
      </c>
      <c r="X30" s="18">
        <f t="shared" si="10"/>
        <v>-84.004923766666678</v>
      </c>
      <c r="Y30" s="77">
        <f t="shared" si="2"/>
        <v>1</v>
      </c>
      <c r="Z30" s="32" t="str">
        <f t="shared" si="3"/>
        <v>VIC</v>
      </c>
      <c r="AA30" s="4" t="str">
        <f t="shared" si="4"/>
        <v>NSW</v>
      </c>
      <c r="AB30" s="31" t="str">
        <f t="shared" si="5"/>
        <v>SA</v>
      </c>
      <c r="AC30" s="129" t="str">
        <f t="shared" si="11"/>
        <v>VIC-NSW</v>
      </c>
      <c r="AD30" s="162" t="str">
        <f t="shared" si="12"/>
        <v>VIC-SA</v>
      </c>
      <c r="AE30" s="130">
        <f t="shared" si="13"/>
        <v>0</v>
      </c>
      <c r="AF30" s="51">
        <f t="shared" si="14"/>
        <v>35.231572766666673</v>
      </c>
      <c r="AG30" s="163">
        <f t="shared" si="15"/>
        <v>41.975017666666659</v>
      </c>
      <c r="AH30" s="33">
        <f t="shared" si="16"/>
        <v>0</v>
      </c>
      <c r="AI30" s="140">
        <f t="shared" si="42"/>
        <v>0</v>
      </c>
      <c r="AJ30" s="164">
        <f t="shared" si="42"/>
        <v>0</v>
      </c>
      <c r="AK30" s="164">
        <f t="shared" si="18"/>
        <v>35.231572766666673</v>
      </c>
      <c r="AL30" s="164">
        <f t="shared" si="18"/>
        <v>0</v>
      </c>
      <c r="AM30" s="164">
        <f t="shared" si="18"/>
        <v>41.975017666666659</v>
      </c>
      <c r="AN30" s="141">
        <f t="shared" si="18"/>
        <v>0</v>
      </c>
      <c r="AO30" s="23">
        <f t="shared" si="19"/>
        <v>0</v>
      </c>
      <c r="AP30" s="30">
        <f t="shared" si="20"/>
        <v>0</v>
      </c>
      <c r="AQ30" s="30">
        <f t="shared" si="21"/>
        <v>-867.04900578766683</v>
      </c>
      <c r="AR30" s="30">
        <f t="shared" si="22"/>
        <v>0</v>
      </c>
      <c r="AS30" s="30">
        <f t="shared" si="23"/>
        <v>14708.046190399997</v>
      </c>
      <c r="AT30" s="24">
        <f t="shared" si="24"/>
        <v>0</v>
      </c>
      <c r="AU30" s="155">
        <f t="shared" si="36"/>
        <v>0</v>
      </c>
      <c r="AV30" s="165">
        <f t="shared" si="37"/>
        <v>0</v>
      </c>
      <c r="AW30" s="165">
        <f t="shared" si="38"/>
        <v>-858.70192166146194</v>
      </c>
      <c r="AX30" s="165">
        <f t="shared" si="39"/>
        <v>0</v>
      </c>
      <c r="AY30" s="165">
        <f t="shared" si="40"/>
        <v>14566.451772940458</v>
      </c>
      <c r="AZ30" s="156">
        <f t="shared" si="41"/>
        <v>0</v>
      </c>
      <c r="BA30" s="94">
        <f t="shared" si="30"/>
        <v>0</v>
      </c>
      <c r="BB30" s="166">
        <f t="shared" si="31"/>
        <v>0</v>
      </c>
      <c r="BC30" s="166">
        <f t="shared" si="32"/>
        <v>0</v>
      </c>
      <c r="BD30" s="166">
        <f t="shared" si="33"/>
        <v>0</v>
      </c>
      <c r="BE30" s="166">
        <f t="shared" si="34"/>
        <v>13707.749851278997</v>
      </c>
      <c r="BF30" s="95">
        <f t="shared" si="35"/>
        <v>0</v>
      </c>
    </row>
    <row r="31" spans="2:58">
      <c r="B31" s="146">
        <v>28</v>
      </c>
      <c r="C31" s="23" cm="1">
        <f t="array" ref="C31">_xlfn.XLOOKUP(C$3&amp;$B31,'In-TI'!$D$4:$D$867&amp;'In-TI'!$C$4:$C$867,'In-TI'!$E$4:$E$867)</f>
        <v>-8.8800000000000008</v>
      </c>
      <c r="D31" s="30" cm="1">
        <f t="array" ref="D31">_xlfn.XLOOKUP(D$3&amp;$B31,'In-TI'!$D$4:$D$867&amp;'In-TI'!$C$4:$C$867,'In-TI'!$E$4:$E$867)</f>
        <v>370</v>
      </c>
      <c r="E31" s="24" cm="1">
        <f t="array" ref="E31">_xlfn.XLOOKUP(E$3&amp;$B31,'In-TI'!$D$4:$D$867&amp;'In-TI'!$C$4:$C$867,'In-TI'!$E$4:$E$867)</f>
        <v>19.61</v>
      </c>
      <c r="F31" s="12">
        <f>SUMIFS('In-TI'!$W$4:$W$1155,'In-TI'!$Y$4:$Y$1155,F$3,'In-TI'!$Q$4:$Q$1155,$B31)</f>
        <v>-0.9808772</v>
      </c>
      <c r="G31" s="157">
        <f>SUMIFS('In-TI'!$W$4:$W$1155,'In-TI'!$Y$4:$Y$1155,G$3,'In-TI'!$Q$4:$Q$1155,$B31)</f>
        <v>-37.245074199999998</v>
      </c>
      <c r="H31" s="13">
        <f>SUMIFS('In-TI'!$W$4:$W$1155,'In-TI'!$Y$4:$Y$1155,H$3,'In-TI'!$Q$4:$Q$1155,$B31)</f>
        <v>-48.717080700000004</v>
      </c>
      <c r="I31" s="16">
        <f>SUMIFS('In-TI'!$X$4:$X$1155,'In-TI'!$Y$4:$Y$1155,I$3,'In-TI'!$Q$4:$Q$1155,$B31)</f>
        <v>0.49171053333333331</v>
      </c>
      <c r="J31" s="158">
        <f>SUMIFS('In-TI'!$X$4:$X$1155,'In-TI'!$Y$4:$Y$1155,J$3,'In-TI'!$Q$4:$Q$1155,$B31)</f>
        <v>37.104240866666665</v>
      </c>
      <c r="K31" s="17">
        <f>SUMIFS('In-TI'!$X$4:$X$1155,'In-TI'!$Y$4:$Y$1155,K$3,'In-TI'!$Q$4:$Q$1155,$B31)</f>
        <v>42.647080700000004</v>
      </c>
      <c r="L31" s="26" cm="1">
        <f t="array" ref="L31">IF(_xlfn.XLOOKUP($B31&amp;F$3,'In-TI'!$Q$4:$Q$1155&amp;'In-TI'!$Y$4:$Y$1155,'In-TI'!$Z$4:$Z$1155)=L$3,F31*C31+I31*D31,0)</f>
        <v>190.64308686933333</v>
      </c>
      <c r="M31" s="159" cm="1">
        <f t="array" ref="M31">IF(_xlfn.XLOOKUP($B31&amp;I$3,'In-TI'!$Q$4:$Q$1155&amp;'In-TI'!$Y$4:$Y$1155,'In-TI'!$Z$4:$Z$1155)=M$3,F31*C31+I31*D31,0)</f>
        <v>0</v>
      </c>
      <c r="N31" s="159" cm="1">
        <f t="array" ref="N31">IF(_xlfn.XLOOKUP($B31&amp;G$3,'In-TI'!$Q$4:$Q$1155&amp;'In-TI'!$Y$4:$Y$1155,'In-TI'!$Z$4:$Z$1155)=N$3,G31*E31+J31*C31,0)</f>
        <v>-1059.8615639579998</v>
      </c>
      <c r="O31" s="159" cm="1">
        <f t="array" ref="O31">IF(_xlfn.XLOOKUP($B31&amp;J$3,'In-TI'!$Q$4:$Q$1155&amp;'In-TI'!$Y$4:$Y$1155,'In-TI'!$Z$4:$Z$1155)=O$3,G31*E31+J31*C31,0)</f>
        <v>0</v>
      </c>
      <c r="P31" s="159" cm="1">
        <f t="array" ref="P31">IF(_xlfn.XLOOKUP($B31&amp;H$3,'In-TI'!$Q$4:$Q$1155&amp;'In-TI'!$Y$4:$Y$1155,'In-TI'!$Z$4:$Z$1155)=P$3,H31*E31+K31*D31,0)</f>
        <v>14824.077906473001</v>
      </c>
      <c r="Q31" s="25" cm="1">
        <f t="array" ref="Q31">IF(_xlfn.XLOOKUP($B31&amp;K$3,'In-TI'!$Q$4:$Q$1155&amp;'In-TI'!$Y$4:$Y$1155,'In-TI'!$Z$4:$Z$1155)=Q$3,H31*E31+K31*D31,0)</f>
        <v>0</v>
      </c>
      <c r="R31" s="74">
        <f t="shared" si="0"/>
        <v>13954.859429384334</v>
      </c>
      <c r="S31" s="82">
        <f>IF($R31&gt;=0,0,$R31*VLOOKUP(S$3,'In-NonTI'!$S$4:$U$6,3,0))</f>
        <v>0</v>
      </c>
      <c r="T31" s="160">
        <f>IF($R31&gt;=0,0,$R31*VLOOKUP(T$3,'In-NonTI'!$S$4:$U$6,3,0))</f>
        <v>0</v>
      </c>
      <c r="U31" s="83">
        <f>IF($R31&gt;=0,0,$R31*VLOOKUP(U$3,'In-NonTI'!$S$4:$U$6,3,0))</f>
        <v>0</v>
      </c>
      <c r="V31" s="19">
        <f t="shared" si="9"/>
        <v>36.123363666666663</v>
      </c>
      <c r="W31" s="161">
        <f t="shared" si="1"/>
        <v>43.138791233333336</v>
      </c>
      <c r="X31" s="18">
        <f t="shared" si="10"/>
        <v>-85.962154900000002</v>
      </c>
      <c r="Y31" s="77">
        <f t="shared" si="2"/>
        <v>1</v>
      </c>
      <c r="Z31" s="32" t="str">
        <f t="shared" si="3"/>
        <v>VIC</v>
      </c>
      <c r="AA31" s="4" t="str">
        <f t="shared" si="4"/>
        <v>NSW</v>
      </c>
      <c r="AB31" s="31" t="str">
        <f t="shared" si="5"/>
        <v>SA</v>
      </c>
      <c r="AC31" s="129" t="str">
        <f t="shared" si="11"/>
        <v>VIC-NSW</v>
      </c>
      <c r="AD31" s="162" t="str">
        <f t="shared" si="12"/>
        <v>VIC-SA</v>
      </c>
      <c r="AE31" s="130">
        <f t="shared" si="13"/>
        <v>0</v>
      </c>
      <c r="AF31" s="51">
        <f t="shared" si="14"/>
        <v>36.123363666666663</v>
      </c>
      <c r="AG31" s="163">
        <f t="shared" si="15"/>
        <v>43.138791233333336</v>
      </c>
      <c r="AH31" s="33">
        <f t="shared" si="16"/>
        <v>0</v>
      </c>
      <c r="AI31" s="140">
        <f t="shared" si="42"/>
        <v>0</v>
      </c>
      <c r="AJ31" s="164">
        <f t="shared" si="42"/>
        <v>0</v>
      </c>
      <c r="AK31" s="164">
        <f t="shared" si="18"/>
        <v>36.123363666666663</v>
      </c>
      <c r="AL31" s="164">
        <f t="shared" si="18"/>
        <v>0</v>
      </c>
      <c r="AM31" s="164">
        <f t="shared" si="18"/>
        <v>43.138791233333336</v>
      </c>
      <c r="AN31" s="141">
        <f t="shared" si="18"/>
        <v>0</v>
      </c>
      <c r="AO31" s="23">
        <f t="shared" si="19"/>
        <v>0</v>
      </c>
      <c r="AP31" s="30">
        <f t="shared" si="20"/>
        <v>0</v>
      </c>
      <c r="AQ31" s="30">
        <f t="shared" si="21"/>
        <v>-1029.1546308633333</v>
      </c>
      <c r="AR31" s="30">
        <f t="shared" si="22"/>
        <v>0</v>
      </c>
      <c r="AS31" s="30">
        <f t="shared" si="23"/>
        <v>15115.401060247666</v>
      </c>
      <c r="AT31" s="24">
        <f t="shared" si="24"/>
        <v>0</v>
      </c>
      <c r="AU31" s="155">
        <f t="shared" si="36"/>
        <v>0</v>
      </c>
      <c r="AV31" s="165">
        <f t="shared" si="37"/>
        <v>0</v>
      </c>
      <c r="AW31" s="165">
        <f t="shared" si="38"/>
        <v>-1019.5553710347411</v>
      </c>
      <c r="AX31" s="165">
        <f t="shared" si="39"/>
        <v>0</v>
      </c>
      <c r="AY31" s="165">
        <f t="shared" si="40"/>
        <v>14974.414800419076</v>
      </c>
      <c r="AZ31" s="156">
        <f t="shared" si="41"/>
        <v>0</v>
      </c>
      <c r="BA31" s="94">
        <f t="shared" si="30"/>
        <v>0</v>
      </c>
      <c r="BB31" s="166">
        <f t="shared" si="31"/>
        <v>0</v>
      </c>
      <c r="BC31" s="166">
        <f t="shared" si="32"/>
        <v>0</v>
      </c>
      <c r="BD31" s="166">
        <f t="shared" si="33"/>
        <v>0</v>
      </c>
      <c r="BE31" s="166">
        <f t="shared" si="34"/>
        <v>13954.859429384334</v>
      </c>
      <c r="BF31" s="95">
        <f t="shared" si="35"/>
        <v>0</v>
      </c>
    </row>
    <row r="32" spans="2:58">
      <c r="B32" s="146">
        <v>29</v>
      </c>
      <c r="C32" s="23" cm="1">
        <f t="array" ref="C32">_xlfn.XLOOKUP(C$3&amp;$B32,'In-TI'!$D$4:$D$867&amp;'In-TI'!$C$4:$C$867,'In-TI'!$E$4:$E$867)</f>
        <v>-8.8800000000000008</v>
      </c>
      <c r="D32" s="30" cm="1">
        <f t="array" ref="D32">_xlfn.XLOOKUP(D$3&amp;$B32,'In-TI'!$D$4:$D$867&amp;'In-TI'!$C$4:$C$867,'In-TI'!$E$4:$E$867)</f>
        <v>410.63</v>
      </c>
      <c r="E32" s="24" cm="1">
        <f t="array" ref="E32">_xlfn.XLOOKUP(E$3&amp;$B32,'In-TI'!$D$4:$D$867&amp;'In-TI'!$C$4:$C$867,'In-TI'!$E$4:$E$867)</f>
        <v>8.9499999999999993</v>
      </c>
      <c r="F32" s="12">
        <f>SUMIFS('In-TI'!$W$4:$W$1155,'In-TI'!$Y$4:$Y$1155,F$3,'In-TI'!$Q$4:$Q$1155,$B32)</f>
        <v>-1.7540397999999999</v>
      </c>
      <c r="G32" s="157">
        <f>SUMIFS('In-TI'!$W$4:$W$1155,'In-TI'!$Y$4:$Y$1155,G$3,'In-TI'!$Q$4:$Q$1155,$B32)</f>
        <v>-40.476397300000002</v>
      </c>
      <c r="H32" s="13">
        <f>SUMIFS('In-TI'!$W$4:$W$1155,'In-TI'!$Y$4:$Y$1155,H$3,'In-TI'!$Q$4:$Q$1155,$B32)</f>
        <v>-44.007926866666665</v>
      </c>
      <c r="I32" s="16">
        <f>SUMIFS('In-TI'!$X$4:$X$1155,'In-TI'!$Y$4:$Y$1155,I$3,'In-TI'!$Q$4:$Q$1155,$B32)</f>
        <v>1.2857064666666667</v>
      </c>
      <c r="J32" s="158">
        <f>SUMIFS('In-TI'!$X$4:$X$1155,'In-TI'!$Y$4:$Y$1155,J$3,'In-TI'!$Q$4:$Q$1155,$B32)</f>
        <v>40.336397300000002</v>
      </c>
      <c r="K32" s="17">
        <f>SUMIFS('In-TI'!$X$4:$X$1155,'In-TI'!$Y$4:$Y$1155,K$3,'In-TI'!$Q$4:$Q$1155,$B32)</f>
        <v>38.019593533333335</v>
      </c>
      <c r="L32" s="26" cm="1">
        <f t="array" ref="L32">IF(_xlfn.XLOOKUP($B32&amp;F$3,'In-TI'!$Q$4:$Q$1155&amp;'In-TI'!$Y$4:$Y$1155,'In-TI'!$Z$4:$Z$1155)=L$3,F32*C32+I32*D32,0)</f>
        <v>543.52551983133333</v>
      </c>
      <c r="M32" s="159" cm="1">
        <f t="array" ref="M32">IF(_xlfn.XLOOKUP($B32&amp;I$3,'In-TI'!$Q$4:$Q$1155&amp;'In-TI'!$Y$4:$Y$1155,'In-TI'!$Z$4:$Z$1155)=M$3,F32*C32+I32*D32,0)</f>
        <v>0</v>
      </c>
      <c r="N32" s="159" cm="1">
        <f t="array" ref="N32">IF(_xlfn.XLOOKUP($B32&amp;G$3,'In-TI'!$Q$4:$Q$1155&amp;'In-TI'!$Y$4:$Y$1155,'In-TI'!$Z$4:$Z$1155)=N$3,G32*E32+J32*C32,0)</f>
        <v>-720.45096385900001</v>
      </c>
      <c r="O32" s="159" cm="1">
        <f t="array" ref="O32">IF(_xlfn.XLOOKUP($B32&amp;J$3,'In-TI'!$Q$4:$Q$1155&amp;'In-TI'!$Y$4:$Y$1155,'In-TI'!$Z$4:$Z$1155)=O$3,G32*E32+J32*C32,0)</f>
        <v>0</v>
      </c>
      <c r="P32" s="159" cm="1">
        <f t="array" ref="P32">IF(_xlfn.XLOOKUP($B32&amp;H$3,'In-TI'!$Q$4:$Q$1155&amp;'In-TI'!$Y$4:$Y$1155,'In-TI'!$Z$4:$Z$1155)=P$3,H32*E32+K32*D32,0)</f>
        <v>15218.114747136</v>
      </c>
      <c r="Q32" s="25" cm="1">
        <f t="array" ref="Q32">IF(_xlfn.XLOOKUP($B32&amp;K$3,'In-TI'!$Q$4:$Q$1155&amp;'In-TI'!$Y$4:$Y$1155,'In-TI'!$Z$4:$Z$1155)=Q$3,H32*E32+K32*D32,0)</f>
        <v>0</v>
      </c>
      <c r="R32" s="74">
        <f t="shared" si="0"/>
        <v>15041.189303108333</v>
      </c>
      <c r="S32" s="82">
        <f>IF($R32&gt;=0,0,$R32*VLOOKUP(S$3,'In-NonTI'!$S$4:$U$6,3,0))</f>
        <v>0</v>
      </c>
      <c r="T32" s="160">
        <f>IF($R32&gt;=0,0,$R32*VLOOKUP(T$3,'In-NonTI'!$S$4:$U$6,3,0))</f>
        <v>0</v>
      </c>
      <c r="U32" s="83">
        <f>IF($R32&gt;=0,0,$R32*VLOOKUP(U$3,'In-NonTI'!$S$4:$U$6,3,0))</f>
        <v>0</v>
      </c>
      <c r="V32" s="19">
        <f t="shared" si="9"/>
        <v>38.582357500000001</v>
      </c>
      <c r="W32" s="161">
        <f t="shared" si="1"/>
        <v>39.305300000000003</v>
      </c>
      <c r="X32" s="18">
        <f t="shared" si="10"/>
        <v>-84.484324166666667</v>
      </c>
      <c r="Y32" s="77">
        <f t="shared" si="2"/>
        <v>1</v>
      </c>
      <c r="Z32" s="32" t="str">
        <f t="shared" si="3"/>
        <v>VIC</v>
      </c>
      <c r="AA32" s="4" t="str">
        <f t="shared" si="4"/>
        <v>NSW</v>
      </c>
      <c r="AB32" s="31" t="str">
        <f t="shared" si="5"/>
        <v>SA</v>
      </c>
      <c r="AC32" s="129" t="str">
        <f t="shared" si="11"/>
        <v>VIC-NSW</v>
      </c>
      <c r="AD32" s="162" t="str">
        <f t="shared" si="12"/>
        <v>VIC-SA</v>
      </c>
      <c r="AE32" s="130">
        <f t="shared" si="13"/>
        <v>0</v>
      </c>
      <c r="AF32" s="51">
        <f t="shared" si="14"/>
        <v>38.582357500000001</v>
      </c>
      <c r="AG32" s="163">
        <f t="shared" si="15"/>
        <v>39.305300000000003</v>
      </c>
      <c r="AH32" s="33">
        <f t="shared" si="16"/>
        <v>0</v>
      </c>
      <c r="AI32" s="140">
        <f t="shared" si="42"/>
        <v>0</v>
      </c>
      <c r="AJ32" s="164">
        <f t="shared" si="42"/>
        <v>0</v>
      </c>
      <c r="AK32" s="164">
        <f t="shared" si="18"/>
        <v>38.582357500000001</v>
      </c>
      <c r="AL32" s="164">
        <f t="shared" si="18"/>
        <v>0</v>
      </c>
      <c r="AM32" s="164">
        <f t="shared" si="18"/>
        <v>39.305300000000003</v>
      </c>
      <c r="AN32" s="141">
        <f t="shared" si="18"/>
        <v>0</v>
      </c>
      <c r="AO32" s="23">
        <f t="shared" si="19"/>
        <v>0</v>
      </c>
      <c r="AP32" s="30">
        <f t="shared" si="20"/>
        <v>0</v>
      </c>
      <c r="AQ32" s="30">
        <f t="shared" si="21"/>
        <v>-687.92343422499994</v>
      </c>
      <c r="AR32" s="30">
        <f t="shared" si="22"/>
        <v>0</v>
      </c>
      <c r="AS32" s="30">
        <f t="shared" si="23"/>
        <v>15788.152904</v>
      </c>
      <c r="AT32" s="24">
        <f t="shared" si="24"/>
        <v>0</v>
      </c>
      <c r="AU32" s="155">
        <f t="shared" si="36"/>
        <v>0</v>
      </c>
      <c r="AV32" s="165">
        <f t="shared" si="37"/>
        <v>0</v>
      </c>
      <c r="AW32" s="165">
        <f t="shared" si="38"/>
        <v>-685.23373243657034</v>
      </c>
      <c r="AX32" s="165">
        <f t="shared" si="39"/>
        <v>0</v>
      </c>
      <c r="AY32" s="165">
        <f t="shared" si="40"/>
        <v>15726.423035544905</v>
      </c>
      <c r="AZ32" s="156">
        <f t="shared" si="41"/>
        <v>0</v>
      </c>
      <c r="BA32" s="94">
        <f t="shared" si="30"/>
        <v>0</v>
      </c>
      <c r="BB32" s="166">
        <f t="shared" si="31"/>
        <v>0</v>
      </c>
      <c r="BC32" s="166">
        <f t="shared" si="32"/>
        <v>0</v>
      </c>
      <c r="BD32" s="166">
        <f t="shared" si="33"/>
        <v>0</v>
      </c>
      <c r="BE32" s="166">
        <f t="shared" si="34"/>
        <v>15041.189303108333</v>
      </c>
      <c r="BF32" s="95">
        <f t="shared" si="35"/>
        <v>0</v>
      </c>
    </row>
    <row r="33" spans="2:58">
      <c r="B33" s="146">
        <v>30</v>
      </c>
      <c r="C33" s="23" cm="1">
        <f t="array" ref="C33">_xlfn.XLOOKUP(C$3&amp;$B33,'In-TI'!$D$4:$D$867&amp;'In-TI'!$C$4:$C$867,'In-TI'!$E$4:$E$867)</f>
        <v>-5.01</v>
      </c>
      <c r="D33" s="30" cm="1">
        <f t="array" ref="D33">_xlfn.XLOOKUP(D$3&amp;$B33,'In-TI'!$D$4:$D$867&amp;'In-TI'!$C$4:$C$867,'In-TI'!$E$4:$E$867)</f>
        <v>497.5</v>
      </c>
      <c r="E33" s="24" cm="1">
        <f t="array" ref="E33">_xlfn.XLOOKUP(E$3&amp;$B33,'In-TI'!$D$4:$D$867&amp;'In-TI'!$C$4:$C$867,'In-TI'!$E$4:$E$867)</f>
        <v>5.67</v>
      </c>
      <c r="F33" s="12">
        <f>SUMIFS('In-TI'!$W$4:$W$1155,'In-TI'!$Y$4:$Y$1155,F$3,'In-TI'!$Q$4:$Q$1155,$B33)</f>
        <v>-2.1844716000000002</v>
      </c>
      <c r="G33" s="157">
        <f>SUMIFS('In-TI'!$W$4:$W$1155,'In-TI'!$Y$4:$Y$1155,G$3,'In-TI'!$Q$4:$Q$1155,$B33)</f>
        <v>-43.188195699999994</v>
      </c>
      <c r="H33" s="13">
        <f>SUMIFS('In-TI'!$W$4:$W$1155,'In-TI'!$Y$4:$Y$1155,H$3,'In-TI'!$Q$4:$Q$1155,$B33)</f>
        <v>-43.646023466666669</v>
      </c>
      <c r="I33" s="16">
        <f>SUMIFS('In-TI'!$X$4:$X$1155,'In-TI'!$Y$4:$Y$1155,I$3,'In-TI'!$Q$4:$Q$1155,$B33)</f>
        <v>1.7361382666666667</v>
      </c>
      <c r="J33" s="158">
        <f>SUMIFS('In-TI'!$X$4:$X$1155,'In-TI'!$Y$4:$Y$1155,J$3,'In-TI'!$Q$4:$Q$1155,$B33)</f>
        <v>43.042362366666666</v>
      </c>
      <c r="K33" s="17">
        <f>SUMIFS('In-TI'!$X$4:$X$1155,'In-TI'!$Y$4:$Y$1155,K$3,'In-TI'!$Q$4:$Q$1155,$B33)</f>
        <v>37.742690133333333</v>
      </c>
      <c r="L33" s="26" cm="1">
        <f t="array" ref="L33">IF(_xlfn.XLOOKUP($B33&amp;F$3,'In-TI'!$Q$4:$Q$1155&amp;'In-TI'!$Y$4:$Y$1155,'In-TI'!$Z$4:$Z$1155)=L$3,F33*C33+I33*D33,0)</f>
        <v>874.67299038266663</v>
      </c>
      <c r="M33" s="159" cm="1">
        <f t="array" ref="M33">IF(_xlfn.XLOOKUP($B33&amp;I$3,'In-TI'!$Q$4:$Q$1155&amp;'In-TI'!$Y$4:$Y$1155,'In-TI'!$Z$4:$Z$1155)=M$3,F33*C33+I33*D33,0)</f>
        <v>0</v>
      </c>
      <c r="N33" s="159" cm="1">
        <f t="array" ref="N33">IF(_xlfn.XLOOKUP($B33&amp;G$3,'In-TI'!$Q$4:$Q$1155&amp;'In-TI'!$Y$4:$Y$1155,'In-TI'!$Z$4:$Z$1155)=N$3,G33*E33+J33*C33,0)</f>
        <v>-460.51930507599997</v>
      </c>
      <c r="O33" s="159" cm="1">
        <f t="array" ref="O33">IF(_xlfn.XLOOKUP($B33&amp;J$3,'In-TI'!$Q$4:$Q$1155&amp;'In-TI'!$Y$4:$Y$1155,'In-TI'!$Z$4:$Z$1155)=O$3,G33*E33+J33*C33,0)</f>
        <v>0</v>
      </c>
      <c r="P33" s="159" cm="1">
        <f t="array" ref="P33">IF(_xlfn.XLOOKUP($B33&amp;H$3,'In-TI'!$Q$4:$Q$1155&amp;'In-TI'!$Y$4:$Y$1155,'In-TI'!$Z$4:$Z$1155)=P$3,H33*E33+K33*D33,0)</f>
        <v>18529.515388277334</v>
      </c>
      <c r="Q33" s="25" cm="1">
        <f t="array" ref="Q33">IF(_xlfn.XLOOKUP($B33&amp;K$3,'In-TI'!$Q$4:$Q$1155&amp;'In-TI'!$Y$4:$Y$1155,'In-TI'!$Z$4:$Z$1155)=Q$3,H33*E33+K33*D33,0)</f>
        <v>0</v>
      </c>
      <c r="R33" s="74">
        <f t="shared" si="0"/>
        <v>18943.669073584002</v>
      </c>
      <c r="S33" s="82">
        <f>IF($R33&gt;=0,0,$R33*VLOOKUP(S$3,'In-NonTI'!$S$4:$U$6,3,0))</f>
        <v>0</v>
      </c>
      <c r="T33" s="160">
        <f>IF($R33&gt;=0,0,$R33*VLOOKUP(T$3,'In-NonTI'!$S$4:$U$6,3,0))</f>
        <v>0</v>
      </c>
      <c r="U33" s="83">
        <f>IF($R33&gt;=0,0,$R33*VLOOKUP(U$3,'In-NonTI'!$S$4:$U$6,3,0))</f>
        <v>0</v>
      </c>
      <c r="V33" s="19">
        <f t="shared" si="9"/>
        <v>40.857890766666664</v>
      </c>
      <c r="W33" s="161">
        <f t="shared" si="1"/>
        <v>39.478828399999998</v>
      </c>
      <c r="X33" s="18">
        <f t="shared" si="10"/>
        <v>-86.834219166666657</v>
      </c>
      <c r="Y33" s="77">
        <f t="shared" si="2"/>
        <v>1</v>
      </c>
      <c r="Z33" s="32" t="str">
        <f t="shared" si="3"/>
        <v>VIC</v>
      </c>
      <c r="AA33" s="4" t="str">
        <f t="shared" si="4"/>
        <v>SA</v>
      </c>
      <c r="AB33" s="31" t="str">
        <f t="shared" si="5"/>
        <v>NSW</v>
      </c>
      <c r="AC33" s="129" t="str">
        <f t="shared" si="11"/>
        <v>VIC-SA</v>
      </c>
      <c r="AD33" s="162" t="str">
        <f t="shared" si="12"/>
        <v>VIC-NSW</v>
      </c>
      <c r="AE33" s="130">
        <f t="shared" si="13"/>
        <v>0</v>
      </c>
      <c r="AF33" s="51">
        <f t="shared" si="14"/>
        <v>39.478828399999998</v>
      </c>
      <c r="AG33" s="163">
        <f t="shared" si="15"/>
        <v>40.857890766666664</v>
      </c>
      <c r="AH33" s="33">
        <f t="shared" si="16"/>
        <v>0</v>
      </c>
      <c r="AI33" s="140">
        <f t="shared" si="42"/>
        <v>0</v>
      </c>
      <c r="AJ33" s="164">
        <f t="shared" si="42"/>
        <v>0</v>
      </c>
      <c r="AK33" s="164">
        <f t="shared" si="18"/>
        <v>40.857890766666664</v>
      </c>
      <c r="AL33" s="164">
        <f t="shared" si="18"/>
        <v>0</v>
      </c>
      <c r="AM33" s="164">
        <f t="shared" si="18"/>
        <v>39.478828399999998</v>
      </c>
      <c r="AN33" s="141">
        <f t="shared" si="18"/>
        <v>0</v>
      </c>
      <c r="AO33" s="23">
        <f t="shared" si="19"/>
        <v>0</v>
      </c>
      <c r="AP33" s="30">
        <f t="shared" si="20"/>
        <v>0</v>
      </c>
      <c r="AQ33" s="30">
        <f t="shared" si="21"/>
        <v>-436.36227338799995</v>
      </c>
      <c r="AR33" s="30">
        <f t="shared" si="22"/>
        <v>0</v>
      </c>
      <c r="AS33" s="30">
        <f t="shared" si="23"/>
        <v>19416.872171971998</v>
      </c>
      <c r="AT33" s="24">
        <f t="shared" si="24"/>
        <v>0</v>
      </c>
      <c r="AU33" s="155">
        <f t="shared" si="36"/>
        <v>0</v>
      </c>
      <c r="AV33" s="165">
        <f t="shared" si="37"/>
        <v>0</v>
      </c>
      <c r="AW33" s="165">
        <f t="shared" si="38"/>
        <v>-435.51530214031567</v>
      </c>
      <c r="AX33" s="165">
        <f t="shared" si="39"/>
        <v>0</v>
      </c>
      <c r="AY33" s="165">
        <f t="shared" si="40"/>
        <v>19379.184375724319</v>
      </c>
      <c r="AZ33" s="156">
        <f t="shared" si="41"/>
        <v>0</v>
      </c>
      <c r="BA33" s="94">
        <f t="shared" si="30"/>
        <v>0</v>
      </c>
      <c r="BB33" s="166">
        <f t="shared" si="31"/>
        <v>0</v>
      </c>
      <c r="BC33" s="166">
        <f t="shared" si="32"/>
        <v>0</v>
      </c>
      <c r="BD33" s="166">
        <f t="shared" si="33"/>
        <v>0</v>
      </c>
      <c r="BE33" s="166">
        <f t="shared" si="34"/>
        <v>18943.669073584002</v>
      </c>
      <c r="BF33" s="95">
        <f t="shared" si="35"/>
        <v>0</v>
      </c>
    </row>
    <row r="34" spans="2:58">
      <c r="B34" s="146">
        <v>31</v>
      </c>
      <c r="C34" s="23" cm="1">
        <f t="array" ref="C34">_xlfn.XLOOKUP(C$3&amp;$B34,'In-TI'!$D$4:$D$867&amp;'In-TI'!$C$4:$C$867,'In-TI'!$E$4:$E$867)</f>
        <v>-5.01</v>
      </c>
      <c r="D34" s="30" cm="1">
        <f t="array" ref="D34">_xlfn.XLOOKUP(D$3&amp;$B34,'In-TI'!$D$4:$D$867&amp;'In-TI'!$C$4:$C$867,'In-TI'!$E$4:$E$867)</f>
        <v>497.5</v>
      </c>
      <c r="E34" s="24" cm="1">
        <f t="array" ref="E34">_xlfn.XLOOKUP(E$3&amp;$B34,'In-TI'!$D$4:$D$867&amp;'In-TI'!$C$4:$C$867,'In-TI'!$E$4:$E$867)</f>
        <v>7.95</v>
      </c>
      <c r="F34" s="12">
        <f>SUMIFS('In-TI'!$W$4:$W$1155,'In-TI'!$Y$4:$Y$1155,F$3,'In-TI'!$Q$4:$Q$1155,$B34)</f>
        <v>-3.1860656000000001</v>
      </c>
      <c r="G34" s="157">
        <f>SUMIFS('In-TI'!$W$4:$W$1155,'In-TI'!$Y$4:$Y$1155,G$3,'In-TI'!$Q$4:$Q$1155,$B34)</f>
        <v>-44.342711500000007</v>
      </c>
      <c r="H34" s="13">
        <f>SUMIFS('In-TI'!$W$4:$W$1155,'In-TI'!$Y$4:$Y$1155,H$3,'In-TI'!$Q$4:$Q$1155,$B34)</f>
        <v>-43.812551066666671</v>
      </c>
      <c r="I34" s="16">
        <f>SUMIFS('In-TI'!$X$4:$X$1155,'In-TI'!$Y$4:$Y$1155,I$3,'In-TI'!$Q$4:$Q$1155,$B34)</f>
        <v>2.7202322666666667</v>
      </c>
      <c r="J34" s="158">
        <f>SUMIFS('In-TI'!$X$4:$X$1155,'In-TI'!$Y$4:$Y$1155,J$3,'In-TI'!$Q$4:$Q$1155,$B34)</f>
        <v>44.188544833333339</v>
      </c>
      <c r="K34" s="17">
        <f>SUMIFS('In-TI'!$X$4:$X$1155,'In-TI'!$Y$4:$Y$1155,K$3,'In-TI'!$Q$4:$Q$1155,$B34)</f>
        <v>37.799217733333343</v>
      </c>
      <c r="L34" s="26" cm="1">
        <f t="array" ref="L34">IF(_xlfn.XLOOKUP($B34&amp;F$3,'In-TI'!$Q$4:$Q$1155&amp;'In-TI'!$Y$4:$Y$1155,'In-TI'!$Z$4:$Z$1155)=L$3,F34*C34+I34*D34,0)</f>
        <v>1369.2777413226668</v>
      </c>
      <c r="M34" s="159" cm="1">
        <f t="array" ref="M34">IF(_xlfn.XLOOKUP($B34&amp;I$3,'In-TI'!$Q$4:$Q$1155&amp;'In-TI'!$Y$4:$Y$1155,'In-TI'!$Z$4:$Z$1155)=M$3,F34*C34+I34*D34,0)</f>
        <v>0</v>
      </c>
      <c r="N34" s="159" cm="1">
        <f t="array" ref="N34">IF(_xlfn.XLOOKUP($B34&amp;G$3,'In-TI'!$Q$4:$Q$1155&amp;'In-TI'!$Y$4:$Y$1155,'In-TI'!$Z$4:$Z$1155)=N$3,G34*E34+J34*C34,0)</f>
        <v>-573.90916604000006</v>
      </c>
      <c r="O34" s="159" cm="1">
        <f t="array" ref="O34">IF(_xlfn.XLOOKUP($B34&amp;J$3,'In-TI'!$Q$4:$Q$1155&amp;'In-TI'!$Y$4:$Y$1155,'In-TI'!$Z$4:$Z$1155)=O$3,G34*E34+J34*C34,0)</f>
        <v>0</v>
      </c>
      <c r="P34" s="159" cm="1">
        <f t="array" ref="P34">IF(_xlfn.XLOOKUP($B34&amp;H$3,'In-TI'!$Q$4:$Q$1155&amp;'In-TI'!$Y$4:$Y$1155,'In-TI'!$Z$4:$Z$1155)=P$3,H34*E34+K34*D34,0)</f>
        <v>18456.801041353341</v>
      </c>
      <c r="Q34" s="25" cm="1">
        <f t="array" ref="Q34">IF(_xlfn.XLOOKUP($B34&amp;K$3,'In-TI'!$Q$4:$Q$1155&amp;'In-TI'!$Y$4:$Y$1155,'In-TI'!$Z$4:$Z$1155)=Q$3,H34*E34+K34*D34,0)</f>
        <v>0</v>
      </c>
      <c r="R34" s="74">
        <f t="shared" si="0"/>
        <v>19252.169616636009</v>
      </c>
      <c r="S34" s="82">
        <f>IF($R34&gt;=0,0,$R34*VLOOKUP(S$3,'In-NonTI'!$S$4:$U$6,3,0))</f>
        <v>0</v>
      </c>
      <c r="T34" s="160">
        <f>IF($R34&gt;=0,0,$R34*VLOOKUP(T$3,'In-NonTI'!$S$4:$U$6,3,0))</f>
        <v>0</v>
      </c>
      <c r="U34" s="83">
        <f>IF($R34&gt;=0,0,$R34*VLOOKUP(U$3,'In-NonTI'!$S$4:$U$6,3,0))</f>
        <v>0</v>
      </c>
      <c r="V34" s="19">
        <f t="shared" si="9"/>
        <v>41.002479233333339</v>
      </c>
      <c r="W34" s="161">
        <f t="shared" si="1"/>
        <v>40.519450000000006</v>
      </c>
      <c r="X34" s="18">
        <f t="shared" si="10"/>
        <v>-88.155262566666678</v>
      </c>
      <c r="Y34" s="77">
        <f t="shared" si="2"/>
        <v>1</v>
      </c>
      <c r="Z34" s="32" t="str">
        <f t="shared" si="3"/>
        <v>VIC</v>
      </c>
      <c r="AA34" s="4" t="str">
        <f t="shared" si="4"/>
        <v>SA</v>
      </c>
      <c r="AB34" s="31" t="str">
        <f t="shared" si="5"/>
        <v>NSW</v>
      </c>
      <c r="AC34" s="129" t="str">
        <f t="shared" si="11"/>
        <v>VIC-SA</v>
      </c>
      <c r="AD34" s="162" t="str">
        <f t="shared" si="12"/>
        <v>VIC-NSW</v>
      </c>
      <c r="AE34" s="130">
        <f t="shared" si="13"/>
        <v>0</v>
      </c>
      <c r="AF34" s="51">
        <f t="shared" si="14"/>
        <v>40.519450000000006</v>
      </c>
      <c r="AG34" s="163">
        <f t="shared" si="15"/>
        <v>41.002479233333339</v>
      </c>
      <c r="AH34" s="33">
        <f t="shared" si="16"/>
        <v>0</v>
      </c>
      <c r="AI34" s="140">
        <f t="shared" si="42"/>
        <v>0</v>
      </c>
      <c r="AJ34" s="164">
        <f t="shared" si="42"/>
        <v>0</v>
      </c>
      <c r="AK34" s="164">
        <f t="shared" si="18"/>
        <v>41.002479233333339</v>
      </c>
      <c r="AL34" s="164">
        <f t="shared" si="18"/>
        <v>0</v>
      </c>
      <c r="AM34" s="164">
        <f t="shared" si="18"/>
        <v>40.519450000000006</v>
      </c>
      <c r="AN34" s="141">
        <f t="shared" si="18"/>
        <v>0</v>
      </c>
      <c r="AO34" s="23">
        <f t="shared" si="19"/>
        <v>0</v>
      </c>
      <c r="AP34" s="30">
        <f t="shared" si="20"/>
        <v>0</v>
      </c>
      <c r="AQ34" s="30">
        <f t="shared" si="21"/>
        <v>-531.39213086400014</v>
      </c>
      <c r="AR34" s="30">
        <f t="shared" si="22"/>
        <v>0</v>
      </c>
      <c r="AS34" s="30">
        <f t="shared" si="23"/>
        <v>19836.296747500004</v>
      </c>
      <c r="AT34" s="24">
        <f t="shared" si="24"/>
        <v>0</v>
      </c>
      <c r="AU34" s="155">
        <f t="shared" si="36"/>
        <v>0</v>
      </c>
      <c r="AV34" s="165">
        <f t="shared" si="37"/>
        <v>0</v>
      </c>
      <c r="AW34" s="165">
        <f t="shared" si="38"/>
        <v>-529.94053270396762</v>
      </c>
      <c r="AX34" s="165">
        <f t="shared" si="39"/>
        <v>0</v>
      </c>
      <c r="AY34" s="165">
        <f t="shared" si="40"/>
        <v>19782.110149339973</v>
      </c>
      <c r="AZ34" s="156">
        <f t="shared" si="41"/>
        <v>0</v>
      </c>
      <c r="BA34" s="94">
        <f t="shared" si="30"/>
        <v>0</v>
      </c>
      <c r="BB34" s="166">
        <f t="shared" si="31"/>
        <v>0</v>
      </c>
      <c r="BC34" s="166">
        <f t="shared" si="32"/>
        <v>0</v>
      </c>
      <c r="BD34" s="166">
        <f t="shared" si="33"/>
        <v>0</v>
      </c>
      <c r="BE34" s="166">
        <f t="shared" si="34"/>
        <v>19252.169616636009</v>
      </c>
      <c r="BF34" s="95">
        <f t="shared" si="35"/>
        <v>0</v>
      </c>
    </row>
    <row r="35" spans="2:58">
      <c r="B35" s="146">
        <v>32</v>
      </c>
      <c r="C35" s="23" cm="1">
        <f t="array" ref="C35">_xlfn.XLOOKUP(C$3&amp;$B35,'In-TI'!$D$4:$D$867&amp;'In-TI'!$C$4:$C$867,'In-TI'!$E$4:$E$867)</f>
        <v>-5.01</v>
      </c>
      <c r="D35" s="30" cm="1">
        <f t="array" ref="D35">_xlfn.XLOOKUP(D$3&amp;$B35,'In-TI'!$D$4:$D$867&amp;'In-TI'!$C$4:$C$867,'In-TI'!$E$4:$E$867)</f>
        <v>369.65</v>
      </c>
      <c r="E35" s="24" cm="1">
        <f t="array" ref="E35">_xlfn.XLOOKUP(E$3&amp;$B35,'In-TI'!$D$4:$D$867&amp;'In-TI'!$C$4:$C$867,'In-TI'!$E$4:$E$867)</f>
        <v>5.67</v>
      </c>
      <c r="F35" s="12">
        <f>SUMIFS('In-TI'!$W$4:$W$1155,'In-TI'!$Y$4:$Y$1155,F$3,'In-TI'!$Q$4:$Q$1155,$B35)</f>
        <v>-2.9589694</v>
      </c>
      <c r="G35" s="157">
        <f>SUMIFS('In-TI'!$W$4:$W$1155,'In-TI'!$Y$4:$Y$1155,G$3,'In-TI'!$Q$4:$Q$1155,$B35)</f>
        <v>-40.536957400000006</v>
      </c>
      <c r="H35" s="13">
        <f>SUMIFS('In-TI'!$W$4:$W$1155,'In-TI'!$Y$4:$Y$1155,H$3,'In-TI'!$Q$4:$Q$1155,$B35)</f>
        <v>-44.795774800000004</v>
      </c>
      <c r="I35" s="16">
        <f>SUMIFS('In-TI'!$X$4:$X$1155,'In-TI'!$Y$4:$Y$1155,I$3,'In-TI'!$Q$4:$Q$1155,$B35)</f>
        <v>2.5273027333333333</v>
      </c>
      <c r="J35" s="158">
        <f>SUMIFS('In-TI'!$X$4:$X$1155,'In-TI'!$Y$4:$Y$1155,J$3,'In-TI'!$Q$4:$Q$1155,$B35)</f>
        <v>40.381957400000005</v>
      </c>
      <c r="K35" s="17">
        <f>SUMIFS('In-TI'!$X$4:$X$1155,'In-TI'!$Y$4:$Y$1155,K$3,'In-TI'!$Q$4:$Q$1155,$B35)</f>
        <v>38.980774800000006</v>
      </c>
      <c r="L35" s="26" cm="1">
        <f t="array" ref="L35">IF(_xlfn.XLOOKUP($B35&amp;F$3,'In-TI'!$Q$4:$Q$1155&amp;'In-TI'!$Y$4:$Y$1155,'In-TI'!$Z$4:$Z$1155)=L$3,F35*C35+I35*D35,0)</f>
        <v>949.04189207066668</v>
      </c>
      <c r="M35" s="159" cm="1">
        <f t="array" ref="M35">IF(_xlfn.XLOOKUP($B35&amp;I$3,'In-TI'!$Q$4:$Q$1155&amp;'In-TI'!$Y$4:$Y$1155,'In-TI'!$Z$4:$Z$1155)=M$3,F35*C35+I35*D35,0)</f>
        <v>0</v>
      </c>
      <c r="N35" s="159" cm="1">
        <f t="array" ref="N35">IF(_xlfn.XLOOKUP($B35&amp;G$3,'In-TI'!$Q$4:$Q$1155&amp;'In-TI'!$Y$4:$Y$1155,'In-TI'!$Z$4:$Z$1155)=N$3,G35*E35+J35*C35,0)</f>
        <v>-432.15815503200002</v>
      </c>
      <c r="O35" s="159" cm="1">
        <f t="array" ref="O35">IF(_xlfn.XLOOKUP($B35&amp;J$3,'In-TI'!$Q$4:$Q$1155&amp;'In-TI'!$Y$4:$Y$1155,'In-TI'!$Z$4:$Z$1155)=O$3,G35*E35+J35*C35,0)</f>
        <v>0</v>
      </c>
      <c r="P35" s="159" cm="1">
        <f t="array" ref="P35">IF(_xlfn.XLOOKUP($B35&amp;H$3,'In-TI'!$Q$4:$Q$1155&amp;'In-TI'!$Y$4:$Y$1155,'In-TI'!$Z$4:$Z$1155)=P$3,H35*E35+K35*D35,0)</f>
        <v>14155.251361704</v>
      </c>
      <c r="Q35" s="25" cm="1">
        <f t="array" ref="Q35">IF(_xlfn.XLOOKUP($B35&amp;K$3,'In-TI'!$Q$4:$Q$1155&amp;'In-TI'!$Y$4:$Y$1155,'In-TI'!$Z$4:$Z$1155)=Q$3,H35*E35+K35*D35,0)</f>
        <v>0</v>
      </c>
      <c r="R35" s="74">
        <f t="shared" si="0"/>
        <v>14672.135098742667</v>
      </c>
      <c r="S35" s="82">
        <f>IF($R35&gt;=0,0,$R35*VLOOKUP(S$3,'In-NonTI'!$S$4:$U$6,3,0))</f>
        <v>0</v>
      </c>
      <c r="T35" s="160">
        <f>IF($R35&gt;=0,0,$R35*VLOOKUP(T$3,'In-NonTI'!$S$4:$U$6,3,0))</f>
        <v>0</v>
      </c>
      <c r="U35" s="83">
        <f>IF($R35&gt;=0,0,$R35*VLOOKUP(U$3,'In-NonTI'!$S$4:$U$6,3,0))</f>
        <v>0</v>
      </c>
      <c r="V35" s="19">
        <f t="shared" si="9"/>
        <v>37.422988000000004</v>
      </c>
      <c r="W35" s="161">
        <f t="shared" si="1"/>
        <v>41.508077533333342</v>
      </c>
      <c r="X35" s="18">
        <f t="shared" si="10"/>
        <v>-85.332732200000009</v>
      </c>
      <c r="Y35" s="77">
        <f t="shared" si="2"/>
        <v>1</v>
      </c>
      <c r="Z35" s="32" t="str">
        <f t="shared" si="3"/>
        <v>VIC</v>
      </c>
      <c r="AA35" s="4" t="str">
        <f t="shared" si="4"/>
        <v>NSW</v>
      </c>
      <c r="AB35" s="31" t="str">
        <f t="shared" si="5"/>
        <v>SA</v>
      </c>
      <c r="AC35" s="129" t="str">
        <f t="shared" si="11"/>
        <v>VIC-NSW</v>
      </c>
      <c r="AD35" s="162" t="str">
        <f t="shared" si="12"/>
        <v>VIC-SA</v>
      </c>
      <c r="AE35" s="130">
        <f t="shared" si="13"/>
        <v>0</v>
      </c>
      <c r="AF35" s="51">
        <f t="shared" si="14"/>
        <v>37.422988000000004</v>
      </c>
      <c r="AG35" s="163">
        <f t="shared" si="15"/>
        <v>41.508077533333342</v>
      </c>
      <c r="AH35" s="33">
        <f t="shared" si="16"/>
        <v>0</v>
      </c>
      <c r="AI35" s="140">
        <f t="shared" si="42"/>
        <v>0</v>
      </c>
      <c r="AJ35" s="164">
        <f t="shared" si="42"/>
        <v>0</v>
      </c>
      <c r="AK35" s="164">
        <f t="shared" si="18"/>
        <v>37.422988000000004</v>
      </c>
      <c r="AL35" s="164">
        <f t="shared" si="18"/>
        <v>0</v>
      </c>
      <c r="AM35" s="164">
        <f t="shared" si="18"/>
        <v>41.508077533333342</v>
      </c>
      <c r="AN35" s="141">
        <f t="shared" si="18"/>
        <v>0</v>
      </c>
      <c r="AO35" s="23">
        <f t="shared" si="19"/>
        <v>0</v>
      </c>
      <c r="AP35" s="30">
        <f t="shared" si="20"/>
        <v>0</v>
      </c>
      <c r="AQ35" s="30">
        <f t="shared" si="21"/>
        <v>-399.67751184000002</v>
      </c>
      <c r="AR35" s="30">
        <f t="shared" si="22"/>
        <v>0</v>
      </c>
      <c r="AS35" s="30">
        <f t="shared" si="23"/>
        <v>15108.110060582669</v>
      </c>
      <c r="AT35" s="24">
        <f t="shared" si="24"/>
        <v>0</v>
      </c>
      <c r="AU35" s="155">
        <f t="shared" si="36"/>
        <v>0</v>
      </c>
      <c r="AV35" s="165">
        <f t="shared" si="37"/>
        <v>0</v>
      </c>
      <c r="AW35" s="165">
        <f t="shared" si="38"/>
        <v>-398.69118821550359</v>
      </c>
      <c r="AX35" s="165">
        <f t="shared" si="39"/>
        <v>0</v>
      </c>
      <c r="AY35" s="165">
        <f t="shared" si="40"/>
        <v>15070.826286958169</v>
      </c>
      <c r="AZ35" s="156">
        <f t="shared" si="41"/>
        <v>0</v>
      </c>
      <c r="BA35" s="94">
        <f t="shared" si="30"/>
        <v>0</v>
      </c>
      <c r="BB35" s="166">
        <f t="shared" si="31"/>
        <v>0</v>
      </c>
      <c r="BC35" s="166">
        <f t="shared" si="32"/>
        <v>0</v>
      </c>
      <c r="BD35" s="166">
        <f t="shared" si="33"/>
        <v>0</v>
      </c>
      <c r="BE35" s="166">
        <f t="shared" si="34"/>
        <v>14672.135098742667</v>
      </c>
      <c r="BF35" s="95">
        <f t="shared" si="35"/>
        <v>0</v>
      </c>
    </row>
    <row r="36" spans="2:58">
      <c r="B36" s="146">
        <v>33</v>
      </c>
      <c r="C36" s="23" cm="1">
        <f t="array" ref="C36">_xlfn.XLOOKUP(C$3&amp;$B36,'In-TI'!$D$4:$D$867&amp;'In-TI'!$C$4:$C$867,'In-TI'!$E$4:$E$867)</f>
        <v>-5.01</v>
      </c>
      <c r="D36" s="30" cm="1">
        <f t="array" ref="D36">_xlfn.XLOOKUP(D$3&amp;$B36,'In-TI'!$D$4:$D$867&amp;'In-TI'!$C$4:$C$867,'In-TI'!$E$4:$E$867)</f>
        <v>497.5</v>
      </c>
      <c r="E36" s="24" cm="1">
        <f t="array" ref="E36">_xlfn.XLOOKUP(E$3&amp;$B36,'In-TI'!$D$4:$D$867&amp;'In-TI'!$C$4:$C$867,'In-TI'!$E$4:$E$867)</f>
        <v>5.67</v>
      </c>
      <c r="F36" s="12">
        <f>SUMIFS('In-TI'!$W$4:$W$1155,'In-TI'!$Y$4:$Y$1155,F$3,'In-TI'!$Q$4:$Q$1155,$B36)</f>
        <v>-3.1459174000000001</v>
      </c>
      <c r="G36" s="157">
        <f>SUMIFS('In-TI'!$W$4:$W$1155,'In-TI'!$Y$4:$Y$1155,G$3,'In-TI'!$Q$4:$Q$1155,$B36)</f>
        <v>-40.460520500000001</v>
      </c>
      <c r="H36" s="13">
        <f>SUMIFS('In-TI'!$W$4:$W$1155,'In-TI'!$Y$4:$Y$1155,H$3,'In-TI'!$Q$4:$Q$1155,$B36)</f>
        <v>-45.545185199999999</v>
      </c>
      <c r="I36" s="16">
        <f>SUMIFS('In-TI'!$X$4:$X$1155,'In-TI'!$Y$4:$Y$1155,I$3,'In-TI'!$Q$4:$Q$1155,$B36)</f>
        <v>2.7425840666666663</v>
      </c>
      <c r="J36" s="158">
        <f>SUMIFS('In-TI'!$X$4:$X$1155,'In-TI'!$Y$4:$Y$1155,J$3,'In-TI'!$Q$4:$Q$1155,$B36)</f>
        <v>40.297187166666667</v>
      </c>
      <c r="K36" s="17">
        <f>SUMIFS('In-TI'!$X$4:$X$1155,'In-TI'!$Y$4:$Y$1155,K$3,'In-TI'!$Q$4:$Q$1155,$B36)</f>
        <v>39.860185200000004</v>
      </c>
      <c r="L36" s="26" cm="1">
        <f t="array" ref="L36">IF(_xlfn.XLOOKUP($B36&amp;F$3,'In-TI'!$Q$4:$Q$1155&amp;'In-TI'!$Y$4:$Y$1155,'In-TI'!$Z$4:$Z$1155)=L$3,F36*C36+I36*D36,0)</f>
        <v>1380.1966193406665</v>
      </c>
      <c r="M36" s="159" cm="1">
        <f t="array" ref="M36">IF(_xlfn.XLOOKUP($B36&amp;I$3,'In-TI'!$Q$4:$Q$1155&amp;'In-TI'!$Y$4:$Y$1155,'In-TI'!$Z$4:$Z$1155)=M$3,F36*C36+I36*D36,0)</f>
        <v>0</v>
      </c>
      <c r="N36" s="159" cm="1">
        <f t="array" ref="N36">IF(_xlfn.XLOOKUP($B36&amp;G$3,'In-TI'!$Q$4:$Q$1155&amp;'In-TI'!$Y$4:$Y$1155,'In-TI'!$Z$4:$Z$1155)=N$3,G36*E36+J36*C36,0)</f>
        <v>-431.30005893999999</v>
      </c>
      <c r="O36" s="159" cm="1">
        <f t="array" ref="O36">IF(_xlfn.XLOOKUP($B36&amp;J$3,'In-TI'!$Q$4:$Q$1155&amp;'In-TI'!$Y$4:$Y$1155,'In-TI'!$Z$4:$Z$1155)=O$3,G36*E36+J36*C36,0)</f>
        <v>0</v>
      </c>
      <c r="P36" s="159" cm="1">
        <f t="array" ref="P36">IF(_xlfn.XLOOKUP($B36&amp;H$3,'In-TI'!$Q$4:$Q$1155&amp;'In-TI'!$Y$4:$Y$1155,'In-TI'!$Z$4:$Z$1155)=P$3,H36*E36+K36*D36,0)</f>
        <v>19572.200936916001</v>
      </c>
      <c r="Q36" s="25" cm="1">
        <f t="array" ref="Q36">IF(_xlfn.XLOOKUP($B36&amp;K$3,'In-TI'!$Q$4:$Q$1155&amp;'In-TI'!$Y$4:$Y$1155,'In-TI'!$Z$4:$Z$1155)=Q$3,H36*E36+K36*D36,0)</f>
        <v>0</v>
      </c>
      <c r="R36" s="74">
        <f t="shared" si="0"/>
        <v>20521.097497316667</v>
      </c>
      <c r="S36" s="82">
        <f>IF($R36&gt;=0,0,$R36*VLOOKUP(S$3,'In-NonTI'!$S$4:$U$6,3,0))</f>
        <v>0</v>
      </c>
      <c r="T36" s="160">
        <f>IF($R36&gt;=0,0,$R36*VLOOKUP(T$3,'In-NonTI'!$S$4:$U$6,3,0))</f>
        <v>0</v>
      </c>
      <c r="U36" s="83">
        <f>IF($R36&gt;=0,0,$R36*VLOOKUP(U$3,'In-NonTI'!$S$4:$U$6,3,0))</f>
        <v>0</v>
      </c>
      <c r="V36" s="19">
        <f t="shared" si="9"/>
        <v>37.151269766666665</v>
      </c>
      <c r="W36" s="161">
        <f t="shared" si="1"/>
        <v>42.60276926666667</v>
      </c>
      <c r="X36" s="18">
        <f t="shared" si="10"/>
        <v>-86.005705699999993</v>
      </c>
      <c r="Y36" s="77">
        <f t="shared" si="2"/>
        <v>1</v>
      </c>
      <c r="Z36" s="32" t="str">
        <f t="shared" si="3"/>
        <v>VIC</v>
      </c>
      <c r="AA36" s="4" t="str">
        <f t="shared" si="4"/>
        <v>NSW</v>
      </c>
      <c r="AB36" s="31" t="str">
        <f t="shared" si="5"/>
        <v>SA</v>
      </c>
      <c r="AC36" s="129" t="str">
        <f t="shared" si="11"/>
        <v>VIC-NSW</v>
      </c>
      <c r="AD36" s="162" t="str">
        <f t="shared" si="12"/>
        <v>VIC-SA</v>
      </c>
      <c r="AE36" s="130">
        <f t="shared" si="13"/>
        <v>0</v>
      </c>
      <c r="AF36" s="51">
        <f t="shared" si="14"/>
        <v>37.151269766666665</v>
      </c>
      <c r="AG36" s="163">
        <f t="shared" si="15"/>
        <v>42.60276926666667</v>
      </c>
      <c r="AH36" s="33">
        <f t="shared" si="16"/>
        <v>0</v>
      </c>
      <c r="AI36" s="140">
        <f t="shared" si="42"/>
        <v>0</v>
      </c>
      <c r="AJ36" s="164">
        <f t="shared" si="42"/>
        <v>0</v>
      </c>
      <c r="AK36" s="164">
        <f t="shared" si="18"/>
        <v>37.151269766666665</v>
      </c>
      <c r="AL36" s="164">
        <f t="shared" si="18"/>
        <v>0</v>
      </c>
      <c r="AM36" s="164">
        <f t="shared" si="18"/>
        <v>42.60276926666667</v>
      </c>
      <c r="AN36" s="141">
        <f t="shared" si="18"/>
        <v>0</v>
      </c>
      <c r="AO36" s="23">
        <f t="shared" si="19"/>
        <v>0</v>
      </c>
      <c r="AP36" s="30">
        <f t="shared" si="20"/>
        <v>0</v>
      </c>
      <c r="AQ36" s="30">
        <f t="shared" si="21"/>
        <v>-396.77556110799998</v>
      </c>
      <c r="AR36" s="30">
        <f t="shared" si="22"/>
        <v>0</v>
      </c>
      <c r="AS36" s="30">
        <f t="shared" si="23"/>
        <v>20953.320008424667</v>
      </c>
      <c r="AT36" s="24">
        <f t="shared" si="24"/>
        <v>0</v>
      </c>
      <c r="AU36" s="155">
        <f t="shared" si="36"/>
        <v>0</v>
      </c>
      <c r="AV36" s="165">
        <f t="shared" si="37"/>
        <v>0</v>
      </c>
      <c r="AW36" s="165">
        <f t="shared" si="38"/>
        <v>-396.09137590791136</v>
      </c>
      <c r="AX36" s="165">
        <f t="shared" si="39"/>
        <v>0</v>
      </c>
      <c r="AY36" s="165">
        <f t="shared" si="40"/>
        <v>20917.188873224575</v>
      </c>
      <c r="AZ36" s="156">
        <f t="shared" si="41"/>
        <v>0</v>
      </c>
      <c r="BA36" s="94">
        <f t="shared" si="30"/>
        <v>0</v>
      </c>
      <c r="BB36" s="166">
        <f t="shared" si="31"/>
        <v>0</v>
      </c>
      <c r="BC36" s="166">
        <f t="shared" si="32"/>
        <v>0</v>
      </c>
      <c r="BD36" s="166">
        <f t="shared" si="33"/>
        <v>0</v>
      </c>
      <c r="BE36" s="166">
        <f t="shared" si="34"/>
        <v>20521.097497316667</v>
      </c>
      <c r="BF36" s="95">
        <f t="shared" si="35"/>
        <v>0</v>
      </c>
    </row>
    <row r="37" spans="2:58">
      <c r="B37" s="146">
        <v>34</v>
      </c>
      <c r="C37" s="23" cm="1">
        <f t="array" ref="C37">_xlfn.XLOOKUP(C$3&amp;$B37,'In-TI'!$D$4:$D$867&amp;'In-TI'!$C$4:$C$867,'In-TI'!$E$4:$E$867)</f>
        <v>11.3</v>
      </c>
      <c r="D37" s="30" cm="1">
        <f t="array" ref="D37">_xlfn.XLOOKUP(D$3&amp;$B37,'In-TI'!$D$4:$D$867&amp;'In-TI'!$C$4:$C$867,'In-TI'!$E$4:$E$867)</f>
        <v>497.5</v>
      </c>
      <c r="E37" s="24" cm="1">
        <f t="array" ref="E37">_xlfn.XLOOKUP(E$3&amp;$B37,'In-TI'!$D$4:$D$867&amp;'In-TI'!$C$4:$C$867,'In-TI'!$E$4:$E$867)</f>
        <v>5.67</v>
      </c>
      <c r="F37" s="12">
        <f>SUMIFS('In-TI'!$W$4:$W$1155,'In-TI'!$Y$4:$Y$1155,F$3,'In-TI'!$Q$4:$Q$1155,$B37)</f>
        <v>-3.2734052</v>
      </c>
      <c r="G37" s="157">
        <f>SUMIFS('In-TI'!$W$4:$W$1155,'In-TI'!$Y$4:$Y$1155,G$3,'In-TI'!$Q$4:$Q$1155,$B37)</f>
        <v>-43.384605300000004</v>
      </c>
      <c r="H37" s="13">
        <f>SUMIFS('In-TI'!$W$4:$W$1155,'In-TI'!$Y$4:$Y$1155,H$3,'In-TI'!$Q$4:$Q$1155,$B37)</f>
        <v>-46.411595566666669</v>
      </c>
      <c r="I37" s="16">
        <f>SUMIFS('In-TI'!$X$4:$X$1155,'In-TI'!$Y$4:$Y$1155,I$3,'In-TI'!$Q$4:$Q$1155,$B37)</f>
        <v>2.8875718666666668</v>
      </c>
      <c r="J37" s="158">
        <f>SUMIFS('In-TI'!$X$4:$X$1155,'In-TI'!$Y$4:$Y$1155,J$3,'In-TI'!$Q$4:$Q$1155,$B37)</f>
        <v>43.226271966666673</v>
      </c>
      <c r="K37" s="17">
        <f>SUMIFS('In-TI'!$X$4:$X$1155,'In-TI'!$Y$4:$Y$1155,K$3,'In-TI'!$Q$4:$Q$1155,$B37)</f>
        <v>40.753262233333338</v>
      </c>
      <c r="L37" s="26" cm="1">
        <f t="array" ref="L37">IF(_xlfn.XLOOKUP($B37&amp;F$3,'In-TI'!$Q$4:$Q$1155&amp;'In-TI'!$Y$4:$Y$1155,'In-TI'!$Z$4:$Z$1155)=L$3,F37*C37+I37*D37,0)</f>
        <v>1399.5775249066667</v>
      </c>
      <c r="M37" s="159" cm="1">
        <f t="array" ref="M37">IF(_xlfn.XLOOKUP($B37&amp;I$3,'In-TI'!$Q$4:$Q$1155&amp;'In-TI'!$Y$4:$Y$1155,'In-TI'!$Z$4:$Z$1155)=M$3,F37*C37+I37*D37,0)</f>
        <v>0</v>
      </c>
      <c r="N37" s="159" cm="1">
        <f t="array" ref="N37">IF(_xlfn.XLOOKUP($B37&amp;G$3,'In-TI'!$Q$4:$Q$1155&amp;'In-TI'!$Y$4:$Y$1155,'In-TI'!$Z$4:$Z$1155)=N$3,G37*E37+J37*C37,0)</f>
        <v>242.46616117233341</v>
      </c>
      <c r="O37" s="159" cm="1">
        <f t="array" ref="O37">IF(_xlfn.XLOOKUP($B37&amp;J$3,'In-TI'!$Q$4:$Q$1155&amp;'In-TI'!$Y$4:$Y$1155,'In-TI'!$Z$4:$Z$1155)=O$3,G37*E37+J37*C37,0)</f>
        <v>0</v>
      </c>
      <c r="P37" s="159" cm="1">
        <f t="array" ref="P37">IF(_xlfn.XLOOKUP($B37&amp;H$3,'In-TI'!$Q$4:$Q$1155&amp;'In-TI'!$Y$4:$Y$1155,'In-TI'!$Z$4:$Z$1155)=P$3,H37*E37+K37*D37,0)</f>
        <v>20011.594214220335</v>
      </c>
      <c r="Q37" s="25" cm="1">
        <f t="array" ref="Q37">IF(_xlfn.XLOOKUP($B37&amp;K$3,'In-TI'!$Q$4:$Q$1155&amp;'In-TI'!$Y$4:$Y$1155,'In-TI'!$Z$4:$Z$1155)=Q$3,H37*E37+K37*D37,0)</f>
        <v>0</v>
      </c>
      <c r="R37" s="74">
        <f t="shared" si="0"/>
        <v>21653.637900299334</v>
      </c>
      <c r="S37" s="82">
        <f>IF($R37&gt;=0,0,$R37*VLOOKUP(S$3,'In-NonTI'!$S$4:$U$6,3,0))</f>
        <v>0</v>
      </c>
      <c r="T37" s="160">
        <f>IF($R37&gt;=0,0,$R37*VLOOKUP(T$3,'In-NonTI'!$S$4:$U$6,3,0))</f>
        <v>0</v>
      </c>
      <c r="U37" s="83">
        <f>IF($R37&gt;=0,0,$R37*VLOOKUP(U$3,'In-NonTI'!$S$4:$U$6,3,0))</f>
        <v>0</v>
      </c>
      <c r="V37" s="19">
        <f t="shared" si="9"/>
        <v>39.952866766666673</v>
      </c>
      <c r="W37" s="161">
        <f t="shared" si="1"/>
        <v>43.640834100000006</v>
      </c>
      <c r="X37" s="18">
        <f t="shared" si="10"/>
        <v>-89.79620086666668</v>
      </c>
      <c r="Y37" s="77">
        <f t="shared" si="2"/>
        <v>1</v>
      </c>
      <c r="Z37" s="32" t="str">
        <f t="shared" si="3"/>
        <v>VIC</v>
      </c>
      <c r="AA37" s="4" t="str">
        <f t="shared" si="4"/>
        <v>NSW</v>
      </c>
      <c r="AB37" s="31" t="str">
        <f t="shared" si="5"/>
        <v>SA</v>
      </c>
      <c r="AC37" s="129" t="str">
        <f t="shared" si="11"/>
        <v>VIC-NSW</v>
      </c>
      <c r="AD37" s="162" t="str">
        <f t="shared" si="12"/>
        <v>VIC-SA</v>
      </c>
      <c r="AE37" s="130">
        <f t="shared" si="13"/>
        <v>0</v>
      </c>
      <c r="AF37" s="51">
        <f t="shared" si="14"/>
        <v>39.952866766666673</v>
      </c>
      <c r="AG37" s="163">
        <f t="shared" si="15"/>
        <v>43.640834100000006</v>
      </c>
      <c r="AH37" s="33">
        <f t="shared" si="16"/>
        <v>0</v>
      </c>
      <c r="AI37" s="140">
        <f t="shared" si="42"/>
        <v>0</v>
      </c>
      <c r="AJ37" s="164">
        <f t="shared" si="42"/>
        <v>0</v>
      </c>
      <c r="AK37" s="164">
        <f t="shared" si="18"/>
        <v>39.952866766666673</v>
      </c>
      <c r="AL37" s="164">
        <f t="shared" si="18"/>
        <v>0</v>
      </c>
      <c r="AM37" s="164">
        <f t="shared" si="18"/>
        <v>43.640834100000006</v>
      </c>
      <c r="AN37" s="141">
        <f t="shared" si="18"/>
        <v>0</v>
      </c>
      <c r="AO37" s="23">
        <f t="shared" si="19"/>
        <v>0</v>
      </c>
      <c r="AP37" s="30">
        <f t="shared" si="20"/>
        <v>0</v>
      </c>
      <c r="AQ37" s="30">
        <f t="shared" si="21"/>
        <v>224.93463989633341</v>
      </c>
      <c r="AR37" s="30">
        <f t="shared" si="22"/>
        <v>0</v>
      </c>
      <c r="AS37" s="30">
        <f t="shared" si="23"/>
        <v>21463.871435403002</v>
      </c>
      <c r="AT37" s="24">
        <f t="shared" si="24"/>
        <v>0</v>
      </c>
      <c r="AU37" s="155">
        <f t="shared" si="36"/>
        <v>0</v>
      </c>
      <c r="AV37" s="165">
        <f t="shared" si="37"/>
        <v>0</v>
      </c>
      <c r="AW37" s="165">
        <f t="shared" si="38"/>
        <v>224.56991070137576</v>
      </c>
      <c r="AX37" s="165">
        <f t="shared" si="39"/>
        <v>0</v>
      </c>
      <c r="AY37" s="165">
        <f t="shared" si="40"/>
        <v>21429.067989597959</v>
      </c>
      <c r="AZ37" s="156">
        <f t="shared" si="41"/>
        <v>0</v>
      </c>
      <c r="BA37" s="94">
        <f t="shared" si="30"/>
        <v>0</v>
      </c>
      <c r="BB37" s="166">
        <f t="shared" si="31"/>
        <v>0</v>
      </c>
      <c r="BC37" s="166">
        <f t="shared" si="32"/>
        <v>224.56991070137576</v>
      </c>
      <c r="BD37" s="166">
        <f t="shared" si="33"/>
        <v>0</v>
      </c>
      <c r="BE37" s="166">
        <f t="shared" si="34"/>
        <v>21429.067989597959</v>
      </c>
      <c r="BF37" s="95">
        <f t="shared" si="35"/>
        <v>0</v>
      </c>
    </row>
    <row r="38" spans="2:58">
      <c r="B38" s="146">
        <v>35</v>
      </c>
      <c r="C38" s="23" cm="1">
        <f t="array" ref="C38">_xlfn.XLOOKUP(C$3&amp;$B38,'In-TI'!$D$4:$D$867&amp;'In-TI'!$C$4:$C$867,'In-TI'!$E$4:$E$867)</f>
        <v>11.3</v>
      </c>
      <c r="D38" s="30" cm="1">
        <f t="array" ref="D38">_xlfn.XLOOKUP(D$3&amp;$B38,'In-TI'!$D$4:$D$867&amp;'In-TI'!$C$4:$C$867,'In-TI'!$E$4:$E$867)</f>
        <v>370</v>
      </c>
      <c r="E38" s="24" cm="1">
        <f t="array" ref="E38">_xlfn.XLOOKUP(E$3&amp;$B38,'In-TI'!$D$4:$D$867&amp;'In-TI'!$C$4:$C$867,'In-TI'!$E$4:$E$867)</f>
        <v>5.67</v>
      </c>
      <c r="F38" s="12">
        <f>SUMIFS('In-TI'!$W$4:$W$1155,'In-TI'!$Y$4:$Y$1155,F$3,'In-TI'!$Q$4:$Q$1155,$B38)</f>
        <v>-2.0288660000000003</v>
      </c>
      <c r="G38" s="157">
        <f>SUMIFS('In-TI'!$W$4:$W$1155,'In-TI'!$Y$4:$Y$1155,G$3,'In-TI'!$Q$4:$Q$1155,$B38)</f>
        <v>-45.585493399999997</v>
      </c>
      <c r="H38" s="13">
        <f>SUMIFS('In-TI'!$W$4:$W$1155,'In-TI'!$Y$4:$Y$1155,H$3,'In-TI'!$Q$4:$Q$1155,$B38)</f>
        <v>-48.555251166666665</v>
      </c>
      <c r="I38" s="16">
        <f>SUMIFS('In-TI'!$X$4:$X$1155,'In-TI'!$Y$4:$Y$1155,I$3,'In-TI'!$Q$4:$Q$1155,$B38)</f>
        <v>1.626366</v>
      </c>
      <c r="J38" s="158">
        <f>SUMIFS('In-TI'!$X$4:$X$1155,'In-TI'!$Y$4:$Y$1155,J$3,'In-TI'!$Q$4:$Q$1155,$B38)</f>
        <v>45.427160066666666</v>
      </c>
      <c r="K38" s="17">
        <f>SUMIFS('In-TI'!$X$4:$X$1155,'In-TI'!$Y$4:$Y$1155,K$3,'In-TI'!$Q$4:$Q$1155,$B38)</f>
        <v>42.769417833333328</v>
      </c>
      <c r="L38" s="26" cm="1">
        <f t="array" ref="L38">IF(_xlfn.XLOOKUP($B38&amp;F$3,'In-TI'!$Q$4:$Q$1155&amp;'In-TI'!$Y$4:$Y$1155,'In-TI'!$Z$4:$Z$1155)=L$3,F38*C38+I38*D38,0)</f>
        <v>578.82923419999997</v>
      </c>
      <c r="M38" s="159" cm="1">
        <f t="array" ref="M38">IF(_xlfn.XLOOKUP($B38&amp;I$3,'In-TI'!$Q$4:$Q$1155&amp;'In-TI'!$Y$4:$Y$1155,'In-TI'!$Z$4:$Z$1155)=M$3,F38*C38+I38*D38,0)</f>
        <v>0</v>
      </c>
      <c r="N38" s="159" cm="1">
        <f t="array" ref="N38">IF(_xlfn.XLOOKUP($B38&amp;G$3,'In-TI'!$Q$4:$Q$1155&amp;'In-TI'!$Y$4:$Y$1155,'In-TI'!$Z$4:$Z$1155)=N$3,G38*E38+J38*C38,0)</f>
        <v>254.85716117533337</v>
      </c>
      <c r="O38" s="159" cm="1">
        <f t="array" ref="O38">IF(_xlfn.XLOOKUP($B38&amp;J$3,'In-TI'!$Q$4:$Q$1155&amp;'In-TI'!$Y$4:$Y$1155,'In-TI'!$Z$4:$Z$1155)=O$3,G38*E38+J38*C38,0)</f>
        <v>0</v>
      </c>
      <c r="P38" s="159" cm="1">
        <f t="array" ref="P38">IF(_xlfn.XLOOKUP($B38&amp;H$3,'In-TI'!$Q$4:$Q$1155&amp;'In-TI'!$Y$4:$Y$1155,'In-TI'!$Z$4:$Z$1155)=P$3,H38*E38+K38*D38,0)</f>
        <v>15549.376324218332</v>
      </c>
      <c r="Q38" s="25" cm="1">
        <f t="array" ref="Q38">IF(_xlfn.XLOOKUP($B38&amp;K$3,'In-TI'!$Q$4:$Q$1155&amp;'In-TI'!$Y$4:$Y$1155,'In-TI'!$Z$4:$Z$1155)=Q$3,H38*E38+K38*D38,0)</f>
        <v>0</v>
      </c>
      <c r="R38" s="74">
        <f t="shared" si="0"/>
        <v>16383.062719593665</v>
      </c>
      <c r="S38" s="82">
        <f>IF($R38&gt;=0,0,$R38*VLOOKUP(S$3,'In-NonTI'!$S$4:$U$6,3,0))</f>
        <v>0</v>
      </c>
      <c r="T38" s="160">
        <f>IF($R38&gt;=0,0,$R38*VLOOKUP(T$3,'In-NonTI'!$S$4:$U$6,3,0))</f>
        <v>0</v>
      </c>
      <c r="U38" s="83">
        <f>IF($R38&gt;=0,0,$R38*VLOOKUP(U$3,'In-NonTI'!$S$4:$U$6,3,0))</f>
        <v>0</v>
      </c>
      <c r="V38" s="19">
        <f t="shared" si="9"/>
        <v>43.398294066666665</v>
      </c>
      <c r="W38" s="161">
        <f t="shared" si="1"/>
        <v>44.395783833333326</v>
      </c>
      <c r="X38" s="18">
        <f t="shared" si="10"/>
        <v>-94.140744566666655</v>
      </c>
      <c r="Y38" s="77">
        <f t="shared" si="2"/>
        <v>1</v>
      </c>
      <c r="Z38" s="32" t="str">
        <f t="shared" si="3"/>
        <v>VIC</v>
      </c>
      <c r="AA38" s="4" t="str">
        <f t="shared" si="4"/>
        <v>NSW</v>
      </c>
      <c r="AB38" s="31" t="str">
        <f t="shared" si="5"/>
        <v>SA</v>
      </c>
      <c r="AC38" s="129" t="str">
        <f t="shared" si="11"/>
        <v>VIC-NSW</v>
      </c>
      <c r="AD38" s="162" t="str">
        <f t="shared" si="12"/>
        <v>VIC-SA</v>
      </c>
      <c r="AE38" s="130">
        <f t="shared" si="13"/>
        <v>0</v>
      </c>
      <c r="AF38" s="51">
        <f t="shared" si="14"/>
        <v>43.398294066666665</v>
      </c>
      <c r="AG38" s="163">
        <f t="shared" si="15"/>
        <v>44.395783833333326</v>
      </c>
      <c r="AH38" s="33">
        <f t="shared" si="16"/>
        <v>0</v>
      </c>
      <c r="AI38" s="140">
        <f t="shared" si="42"/>
        <v>0</v>
      </c>
      <c r="AJ38" s="164">
        <f t="shared" si="42"/>
        <v>0</v>
      </c>
      <c r="AK38" s="164">
        <f t="shared" si="18"/>
        <v>43.398294066666665</v>
      </c>
      <c r="AL38" s="164">
        <f t="shared" si="18"/>
        <v>0</v>
      </c>
      <c r="AM38" s="164">
        <f t="shared" si="18"/>
        <v>44.395783833333326</v>
      </c>
      <c r="AN38" s="141">
        <f t="shared" si="18"/>
        <v>0</v>
      </c>
      <c r="AO38" s="23">
        <f t="shared" si="19"/>
        <v>0</v>
      </c>
      <c r="AP38" s="30">
        <f t="shared" si="20"/>
        <v>0</v>
      </c>
      <c r="AQ38" s="30">
        <f t="shared" si="21"/>
        <v>244.33239559533337</v>
      </c>
      <c r="AR38" s="30">
        <f t="shared" si="22"/>
        <v>0</v>
      </c>
      <c r="AS38" s="30">
        <f t="shared" si="23"/>
        <v>16174.71592399833</v>
      </c>
      <c r="AT38" s="24">
        <f t="shared" si="24"/>
        <v>0</v>
      </c>
      <c r="AU38" s="155">
        <f t="shared" si="36"/>
        <v>0</v>
      </c>
      <c r="AV38" s="165">
        <f t="shared" si="37"/>
        <v>0</v>
      </c>
      <c r="AW38" s="165">
        <f t="shared" si="38"/>
        <v>243.79689270358276</v>
      </c>
      <c r="AX38" s="165">
        <f t="shared" si="39"/>
        <v>0</v>
      </c>
      <c r="AY38" s="165">
        <f t="shared" si="40"/>
        <v>16139.26582689008</v>
      </c>
      <c r="AZ38" s="156">
        <f t="shared" si="41"/>
        <v>0</v>
      </c>
      <c r="BA38" s="94">
        <f t="shared" si="30"/>
        <v>0</v>
      </c>
      <c r="BB38" s="166">
        <f t="shared" si="31"/>
        <v>0</v>
      </c>
      <c r="BC38" s="166">
        <f t="shared" si="32"/>
        <v>243.79689270358278</v>
      </c>
      <c r="BD38" s="166">
        <f t="shared" si="33"/>
        <v>0</v>
      </c>
      <c r="BE38" s="166">
        <f t="shared" si="34"/>
        <v>16139.265826890081</v>
      </c>
      <c r="BF38" s="95">
        <f t="shared" si="35"/>
        <v>0</v>
      </c>
    </row>
    <row r="39" spans="2:58">
      <c r="B39" s="146">
        <v>36</v>
      </c>
      <c r="C39" s="23" cm="1">
        <f t="array" ref="C39">_xlfn.XLOOKUP(C$3&amp;$B39,'In-TI'!$D$4:$D$867&amp;'In-TI'!$C$4:$C$867,'In-TI'!$E$4:$E$867)</f>
        <v>11.3</v>
      </c>
      <c r="D39" s="30" cm="1">
        <f t="array" ref="D39">_xlfn.XLOOKUP(D$3&amp;$B39,'In-TI'!$D$4:$D$867&amp;'In-TI'!$C$4:$C$867,'In-TI'!$E$4:$E$867)</f>
        <v>370</v>
      </c>
      <c r="E39" s="24" cm="1">
        <f t="array" ref="E39">_xlfn.XLOOKUP(E$3&amp;$B39,'In-TI'!$D$4:$D$867&amp;'In-TI'!$C$4:$C$867,'In-TI'!$E$4:$E$867)</f>
        <v>5.67</v>
      </c>
      <c r="F39" s="12">
        <f>SUMIFS('In-TI'!$W$4:$W$1155,'In-TI'!$Y$4:$Y$1155,F$3,'In-TI'!$Q$4:$Q$1155,$B39)</f>
        <v>-2.2803960000000001</v>
      </c>
      <c r="G39" s="157">
        <f>SUMIFS('In-TI'!$W$4:$W$1155,'In-TI'!$Y$4:$Y$1155,G$3,'In-TI'!$Q$4:$Q$1155,$B39)</f>
        <v>-51.366948200000003</v>
      </c>
      <c r="H39" s="13">
        <f>SUMIFS('In-TI'!$W$4:$W$1155,'In-TI'!$Y$4:$Y$1155,H$3,'In-TI'!$Q$4:$Q$1155,$B39)</f>
        <v>-44.213556533333339</v>
      </c>
      <c r="I39" s="16">
        <f>SUMIFS('In-TI'!$X$4:$X$1155,'In-TI'!$Y$4:$Y$1155,I$3,'In-TI'!$Q$4:$Q$1155,$B39)</f>
        <v>1.8178960000000002</v>
      </c>
      <c r="J39" s="158">
        <f>SUMIFS('In-TI'!$X$4:$X$1155,'In-TI'!$Y$4:$Y$1155,J$3,'In-TI'!$Q$4:$Q$1155,$B39)</f>
        <v>51.208614866666672</v>
      </c>
      <c r="K39" s="17">
        <f>SUMIFS('In-TI'!$X$4:$X$1155,'In-TI'!$Y$4:$Y$1155,K$3,'In-TI'!$Q$4:$Q$1155,$B39)</f>
        <v>38.159389866666672</v>
      </c>
      <c r="L39" s="26" cm="1">
        <f t="array" ref="L39">IF(_xlfn.XLOOKUP($B39&amp;F$3,'In-TI'!$Q$4:$Q$1155&amp;'In-TI'!$Y$4:$Y$1155,'In-TI'!$Z$4:$Z$1155)=L$3,F39*C39+I39*D39,0)</f>
        <v>646.8530452</v>
      </c>
      <c r="M39" s="159" cm="1">
        <f t="array" ref="M39">IF(_xlfn.XLOOKUP($B39&amp;I$3,'In-TI'!$Q$4:$Q$1155&amp;'In-TI'!$Y$4:$Y$1155,'In-TI'!$Z$4:$Z$1155)=M$3,F39*C39+I39*D39,0)</f>
        <v>0</v>
      </c>
      <c r="N39" s="159" cm="1">
        <f t="array" ref="N39">IF(_xlfn.XLOOKUP($B39&amp;G$3,'In-TI'!$Q$4:$Q$1155&amp;'In-TI'!$Y$4:$Y$1155,'In-TI'!$Z$4:$Z$1155)=N$3,G39*E39+J39*C39,0)</f>
        <v>287.40675169933348</v>
      </c>
      <c r="O39" s="159" cm="1">
        <f t="array" ref="O39">IF(_xlfn.XLOOKUP($B39&amp;J$3,'In-TI'!$Q$4:$Q$1155&amp;'In-TI'!$Y$4:$Y$1155,'In-TI'!$Z$4:$Z$1155)=O$3,G39*E39+J39*C39,0)</f>
        <v>0</v>
      </c>
      <c r="P39" s="159" cm="1">
        <f t="array" ref="P39">IF(_xlfn.XLOOKUP($B39&amp;H$3,'In-TI'!$Q$4:$Q$1155&amp;'In-TI'!$Y$4:$Y$1155,'In-TI'!$Z$4:$Z$1155)=P$3,H39*E39+K39*D39,0)</f>
        <v>13868.283385122668</v>
      </c>
      <c r="Q39" s="25" cm="1">
        <f t="array" ref="Q39">IF(_xlfn.XLOOKUP($B39&amp;K$3,'In-TI'!$Q$4:$Q$1155&amp;'In-TI'!$Y$4:$Y$1155,'In-TI'!$Z$4:$Z$1155)=Q$3,H39*E39+K39*D39,0)</f>
        <v>0</v>
      </c>
      <c r="R39" s="74">
        <f t="shared" si="0"/>
        <v>14802.543182022002</v>
      </c>
      <c r="S39" s="82">
        <f>IF($R39&gt;=0,0,$R39*VLOOKUP(S$3,'In-NonTI'!$S$4:$U$6,3,0))</f>
        <v>0</v>
      </c>
      <c r="T39" s="160">
        <f>IF($R39&gt;=0,0,$R39*VLOOKUP(T$3,'In-NonTI'!$S$4:$U$6,3,0))</f>
        <v>0</v>
      </c>
      <c r="U39" s="83">
        <f>IF($R39&gt;=0,0,$R39*VLOOKUP(U$3,'In-NonTI'!$S$4:$U$6,3,0))</f>
        <v>0</v>
      </c>
      <c r="V39" s="19">
        <f t="shared" si="9"/>
        <v>48.928218866666668</v>
      </c>
      <c r="W39" s="161">
        <f t="shared" si="1"/>
        <v>39.977285866666669</v>
      </c>
      <c r="X39" s="18">
        <f t="shared" si="10"/>
        <v>-95.580504733333342</v>
      </c>
      <c r="Y39" s="77">
        <f t="shared" si="2"/>
        <v>1</v>
      </c>
      <c r="Z39" s="32" t="str">
        <f t="shared" si="3"/>
        <v>VIC</v>
      </c>
      <c r="AA39" s="4" t="str">
        <f t="shared" si="4"/>
        <v>SA</v>
      </c>
      <c r="AB39" s="31" t="str">
        <f t="shared" si="5"/>
        <v>NSW</v>
      </c>
      <c r="AC39" s="129" t="str">
        <f t="shared" si="11"/>
        <v>VIC-SA</v>
      </c>
      <c r="AD39" s="162" t="str">
        <f t="shared" si="12"/>
        <v>VIC-NSW</v>
      </c>
      <c r="AE39" s="130">
        <f t="shared" si="13"/>
        <v>0</v>
      </c>
      <c r="AF39" s="51">
        <f t="shared" si="14"/>
        <v>39.977285866666669</v>
      </c>
      <c r="AG39" s="163">
        <f t="shared" si="15"/>
        <v>48.928218866666668</v>
      </c>
      <c r="AH39" s="33">
        <f t="shared" si="16"/>
        <v>0</v>
      </c>
      <c r="AI39" s="140">
        <f t="shared" si="42"/>
        <v>0</v>
      </c>
      <c r="AJ39" s="164">
        <f t="shared" si="42"/>
        <v>0</v>
      </c>
      <c r="AK39" s="164">
        <f t="shared" si="18"/>
        <v>48.928218866666668</v>
      </c>
      <c r="AL39" s="164">
        <f t="shared" si="18"/>
        <v>0</v>
      </c>
      <c r="AM39" s="164">
        <f t="shared" si="18"/>
        <v>39.977285866666669</v>
      </c>
      <c r="AN39" s="141">
        <f t="shared" si="18"/>
        <v>0</v>
      </c>
      <c r="AO39" s="23">
        <f t="shared" si="19"/>
        <v>0</v>
      </c>
      <c r="AP39" s="30">
        <f t="shared" si="20"/>
        <v>0</v>
      </c>
      <c r="AQ39" s="30">
        <f t="shared" si="21"/>
        <v>275.46587221933339</v>
      </c>
      <c r="AR39" s="30">
        <f t="shared" si="22"/>
        <v>0</v>
      </c>
      <c r="AS39" s="30">
        <f t="shared" si="23"/>
        <v>14564.924559802666</v>
      </c>
      <c r="AT39" s="24">
        <f t="shared" si="24"/>
        <v>0</v>
      </c>
      <c r="AU39" s="155">
        <f t="shared" si="36"/>
        <v>0</v>
      </c>
      <c r="AV39" s="165">
        <f t="shared" si="37"/>
        <v>0</v>
      </c>
      <c r="AW39" s="165">
        <f t="shared" si="38"/>
        <v>274.76335527544921</v>
      </c>
      <c r="AX39" s="165">
        <f t="shared" si="39"/>
        <v>0</v>
      </c>
      <c r="AY39" s="165">
        <f t="shared" si="40"/>
        <v>14527.779826746553</v>
      </c>
      <c r="AZ39" s="156">
        <f t="shared" si="41"/>
        <v>0</v>
      </c>
      <c r="BA39" s="94">
        <f t="shared" si="30"/>
        <v>0</v>
      </c>
      <c r="BB39" s="166">
        <f t="shared" si="31"/>
        <v>0</v>
      </c>
      <c r="BC39" s="166">
        <f t="shared" si="32"/>
        <v>274.76335527544921</v>
      </c>
      <c r="BD39" s="166">
        <f t="shared" si="33"/>
        <v>0</v>
      </c>
      <c r="BE39" s="166">
        <f t="shared" si="34"/>
        <v>14527.779826746553</v>
      </c>
      <c r="BF39" s="95">
        <f t="shared" si="35"/>
        <v>0</v>
      </c>
    </row>
    <row r="40" spans="2:58">
      <c r="B40" s="146">
        <v>37</v>
      </c>
      <c r="C40" s="23" cm="1">
        <f t="array" ref="C40">_xlfn.XLOOKUP(C$3&amp;$B40,'In-TI'!$D$4:$D$867&amp;'In-TI'!$C$4:$C$867,'In-TI'!$E$4:$E$867)</f>
        <v>-8.8800000000000008</v>
      </c>
      <c r="D40" s="30" cm="1">
        <f t="array" ref="D40">_xlfn.XLOOKUP(D$3&amp;$B40,'In-TI'!$D$4:$D$867&amp;'In-TI'!$C$4:$C$867,'In-TI'!$E$4:$E$867)</f>
        <v>370</v>
      </c>
      <c r="E40" s="24" cm="1">
        <f t="array" ref="E40">_xlfn.XLOOKUP(E$3&amp;$B40,'In-TI'!$D$4:$D$867&amp;'In-TI'!$C$4:$C$867,'In-TI'!$E$4:$E$867)</f>
        <v>5.67</v>
      </c>
      <c r="F40" s="12">
        <f>SUMIFS('In-TI'!$W$4:$W$1155,'In-TI'!$Y$4:$Y$1155,F$3,'In-TI'!$Q$4:$Q$1155,$B40)</f>
        <v>-2.4433197999999998</v>
      </c>
      <c r="G40" s="157">
        <f>SUMIFS('In-TI'!$W$4:$W$1155,'In-TI'!$Y$4:$Y$1155,G$3,'In-TI'!$Q$4:$Q$1155,$B40)</f>
        <v>-54.409669600000001</v>
      </c>
      <c r="H40" s="13">
        <f>SUMIFS('In-TI'!$W$4:$W$1155,'In-TI'!$Y$4:$Y$1155,H$3,'In-TI'!$Q$4:$Q$1155,$B40)</f>
        <v>-38.015961099999998</v>
      </c>
      <c r="I40" s="16">
        <f>SUMIFS('In-TI'!$X$4:$X$1155,'In-TI'!$Y$4:$Y$1155,I$3,'In-TI'!$Q$4:$Q$1155,$B40)</f>
        <v>1.9808197999999999</v>
      </c>
      <c r="J40" s="158">
        <f>SUMIFS('In-TI'!$X$4:$X$1155,'In-TI'!$Y$4:$Y$1155,J$3,'In-TI'!$Q$4:$Q$1155,$B40)</f>
        <v>54.248002933333332</v>
      </c>
      <c r="K40" s="17">
        <f>SUMIFS('In-TI'!$X$4:$X$1155,'In-TI'!$Y$4:$Y$1155,K$3,'In-TI'!$Q$4:$Q$1155,$B40)</f>
        <v>31.955961099999996</v>
      </c>
      <c r="L40" s="26" cm="1">
        <f t="array" ref="L40">IF(_xlfn.XLOOKUP($B40&amp;F$3,'In-TI'!$Q$4:$Q$1155&amp;'In-TI'!$Y$4:$Y$1155,'In-TI'!$Z$4:$Z$1155)=L$3,F40*C40+I40*D40,0)</f>
        <v>754.60000582399994</v>
      </c>
      <c r="M40" s="159" cm="1">
        <f t="array" ref="M40">IF(_xlfn.XLOOKUP($B40&amp;I$3,'In-TI'!$Q$4:$Q$1155&amp;'In-TI'!$Y$4:$Y$1155,'In-TI'!$Z$4:$Z$1155)=M$3,F40*C40+I40*D40,0)</f>
        <v>0</v>
      </c>
      <c r="N40" s="159" cm="1">
        <f t="array" ref="N40">IF(_xlfn.XLOOKUP($B40&amp;G$3,'In-TI'!$Q$4:$Q$1155&amp;'In-TI'!$Y$4:$Y$1155,'In-TI'!$Z$4:$Z$1155)=N$3,G40*E40+J40*C40,0)</f>
        <v>-790.22509267999999</v>
      </c>
      <c r="O40" s="159" cm="1">
        <f t="array" ref="O40">IF(_xlfn.XLOOKUP($B40&amp;J$3,'In-TI'!$Q$4:$Q$1155&amp;'In-TI'!$Y$4:$Y$1155,'In-TI'!$Z$4:$Z$1155)=O$3,G40*E40+J40*C40,0)</f>
        <v>0</v>
      </c>
      <c r="P40" s="159" cm="1">
        <f t="array" ref="P40">IF(_xlfn.XLOOKUP($B40&amp;H$3,'In-TI'!$Q$4:$Q$1155&amp;'In-TI'!$Y$4:$Y$1155,'In-TI'!$Z$4:$Z$1155)=P$3,H40*E40+K40*D40,0)</f>
        <v>11608.155107562998</v>
      </c>
      <c r="Q40" s="25" cm="1">
        <f t="array" ref="Q40">IF(_xlfn.XLOOKUP($B40&amp;K$3,'In-TI'!$Q$4:$Q$1155&amp;'In-TI'!$Y$4:$Y$1155,'In-TI'!$Z$4:$Z$1155)=Q$3,H40*E40+K40*D40,0)</f>
        <v>0</v>
      </c>
      <c r="R40" s="74">
        <f t="shared" si="0"/>
        <v>11572.530020706998</v>
      </c>
      <c r="S40" s="82">
        <f>IF($R40&gt;=0,0,$R40*VLOOKUP(S$3,'In-NonTI'!$S$4:$U$6,3,0))</f>
        <v>0</v>
      </c>
      <c r="T40" s="160">
        <f>IF($R40&gt;=0,0,$R40*VLOOKUP(T$3,'In-NonTI'!$S$4:$U$6,3,0))</f>
        <v>0</v>
      </c>
      <c r="U40" s="83">
        <f>IF($R40&gt;=0,0,$R40*VLOOKUP(U$3,'In-NonTI'!$S$4:$U$6,3,0))</f>
        <v>0</v>
      </c>
      <c r="V40" s="19">
        <f t="shared" si="9"/>
        <v>51.804683133333334</v>
      </c>
      <c r="W40" s="161">
        <f t="shared" si="1"/>
        <v>33.936780899999995</v>
      </c>
      <c r="X40" s="18">
        <f t="shared" si="10"/>
        <v>-92.425630699999999</v>
      </c>
      <c r="Y40" s="77">
        <f t="shared" si="2"/>
        <v>1</v>
      </c>
      <c r="Z40" s="32" t="str">
        <f t="shared" si="3"/>
        <v>VIC</v>
      </c>
      <c r="AA40" s="4" t="str">
        <f t="shared" si="4"/>
        <v>SA</v>
      </c>
      <c r="AB40" s="31" t="str">
        <f t="shared" si="5"/>
        <v>NSW</v>
      </c>
      <c r="AC40" s="129" t="str">
        <f t="shared" si="11"/>
        <v>VIC-SA</v>
      </c>
      <c r="AD40" s="162" t="str">
        <f t="shared" si="12"/>
        <v>VIC-NSW</v>
      </c>
      <c r="AE40" s="130">
        <f t="shared" si="13"/>
        <v>0</v>
      </c>
      <c r="AF40" s="51">
        <f t="shared" si="14"/>
        <v>33.936780899999995</v>
      </c>
      <c r="AG40" s="163">
        <f t="shared" si="15"/>
        <v>51.804683133333334</v>
      </c>
      <c r="AH40" s="33">
        <f t="shared" si="16"/>
        <v>0</v>
      </c>
      <c r="AI40" s="140">
        <f t="shared" si="42"/>
        <v>0</v>
      </c>
      <c r="AJ40" s="164">
        <f t="shared" si="42"/>
        <v>0</v>
      </c>
      <c r="AK40" s="164">
        <f t="shared" si="18"/>
        <v>51.804683133333334</v>
      </c>
      <c r="AL40" s="164">
        <f t="shared" si="18"/>
        <v>0</v>
      </c>
      <c r="AM40" s="164">
        <f t="shared" si="18"/>
        <v>33.936780899999995</v>
      </c>
      <c r="AN40" s="141">
        <f t="shared" si="18"/>
        <v>0</v>
      </c>
      <c r="AO40" s="23">
        <f t="shared" si="19"/>
        <v>0</v>
      </c>
      <c r="AP40" s="30">
        <f t="shared" si="20"/>
        <v>0</v>
      </c>
      <c r="AQ40" s="30">
        <f t="shared" si="21"/>
        <v>-753.75813959000004</v>
      </c>
      <c r="AR40" s="30">
        <f t="shared" si="22"/>
        <v>0</v>
      </c>
      <c r="AS40" s="30">
        <f t="shared" si="23"/>
        <v>12364.187385296998</v>
      </c>
      <c r="AT40" s="24">
        <f t="shared" si="24"/>
        <v>0</v>
      </c>
      <c r="AU40" s="155">
        <f t="shared" si="36"/>
        <v>0</v>
      </c>
      <c r="AV40" s="165">
        <f t="shared" si="37"/>
        <v>0</v>
      </c>
      <c r="AW40" s="165">
        <f t="shared" si="38"/>
        <v>-751.29769228668727</v>
      </c>
      <c r="AX40" s="165">
        <f t="shared" si="39"/>
        <v>0</v>
      </c>
      <c r="AY40" s="165">
        <f t="shared" si="40"/>
        <v>12323.827712993683</v>
      </c>
      <c r="AZ40" s="156">
        <f t="shared" si="41"/>
        <v>0</v>
      </c>
      <c r="BA40" s="94">
        <f t="shared" si="30"/>
        <v>0</v>
      </c>
      <c r="BB40" s="166">
        <f t="shared" si="31"/>
        <v>0</v>
      </c>
      <c r="BC40" s="166">
        <f t="shared" si="32"/>
        <v>0</v>
      </c>
      <c r="BD40" s="166">
        <f t="shared" si="33"/>
        <v>0</v>
      </c>
      <c r="BE40" s="166">
        <f t="shared" si="34"/>
        <v>11572.530020706998</v>
      </c>
      <c r="BF40" s="95">
        <f t="shared" si="35"/>
        <v>0</v>
      </c>
    </row>
    <row r="41" spans="2:58">
      <c r="B41" s="146">
        <v>38</v>
      </c>
      <c r="C41" s="23" cm="1">
        <f t="array" ref="C41">_xlfn.XLOOKUP(C$3&amp;$B41,'In-TI'!$D$4:$D$867&amp;'In-TI'!$C$4:$C$867,'In-TI'!$E$4:$E$867)</f>
        <v>-8.8800000000000008</v>
      </c>
      <c r="D41" s="30" cm="1">
        <f t="array" ref="D41">_xlfn.XLOOKUP(D$3&amp;$B41,'In-TI'!$D$4:$D$867&amp;'In-TI'!$C$4:$C$867,'In-TI'!$E$4:$E$867)</f>
        <v>370</v>
      </c>
      <c r="E41" s="24" cm="1">
        <f t="array" ref="E41">_xlfn.XLOOKUP(E$3&amp;$B41,'In-TI'!$D$4:$D$867&amp;'In-TI'!$C$4:$C$867,'In-TI'!$E$4:$E$867)</f>
        <v>5.67</v>
      </c>
      <c r="F41" s="12">
        <f>SUMIFS('In-TI'!$W$4:$W$1155,'In-TI'!$Y$4:$Y$1155,F$3,'In-TI'!$Q$4:$Q$1155,$B41)</f>
        <v>-1.8482706000000002</v>
      </c>
      <c r="G41" s="157">
        <f>SUMIFS('In-TI'!$W$4:$W$1155,'In-TI'!$Y$4:$Y$1155,G$3,'In-TI'!$Q$4:$Q$1155,$B41)</f>
        <v>-53.379207100000002</v>
      </c>
      <c r="H41" s="13">
        <f>SUMIFS('In-TI'!$W$4:$W$1155,'In-TI'!$Y$4:$Y$1155,H$3,'In-TI'!$Q$4:$Q$1155,$B41)</f>
        <v>-41.270026666666666</v>
      </c>
      <c r="I41" s="16">
        <f>SUMIFS('In-TI'!$X$4:$X$1155,'In-TI'!$Y$4:$Y$1155,I$3,'In-TI'!$Q$4:$Q$1155,$B41)</f>
        <v>1.4257706000000001</v>
      </c>
      <c r="J41" s="158">
        <f>SUMIFS('In-TI'!$X$4:$X$1155,'In-TI'!$Y$4:$Y$1155,J$3,'In-TI'!$Q$4:$Q$1155,$B41)</f>
        <v>53.231707100000001</v>
      </c>
      <c r="K41" s="17">
        <f>SUMIFS('In-TI'!$X$4:$X$1155,'In-TI'!$Y$4:$Y$1155,K$3,'In-TI'!$Q$4:$Q$1155,$B41)</f>
        <v>35.326693333333331</v>
      </c>
      <c r="L41" s="26" cm="1">
        <f t="array" ref="L41">IF(_xlfn.XLOOKUP($B41&amp;F$3,'In-TI'!$Q$4:$Q$1155&amp;'In-TI'!$Y$4:$Y$1155,'In-TI'!$Z$4:$Z$1155)=L$3,F41*C41+I41*D41,0)</f>
        <v>543.94776492799997</v>
      </c>
      <c r="M41" s="159" cm="1">
        <f t="array" ref="M41">IF(_xlfn.XLOOKUP($B41&amp;I$3,'In-TI'!$Q$4:$Q$1155&amp;'In-TI'!$Y$4:$Y$1155,'In-TI'!$Z$4:$Z$1155)=M$3,F41*C41+I41*D41,0)</f>
        <v>0</v>
      </c>
      <c r="N41" s="159" cm="1">
        <f t="array" ref="N41">IF(_xlfn.XLOOKUP($B41&amp;G$3,'In-TI'!$Q$4:$Q$1155&amp;'In-TI'!$Y$4:$Y$1155,'In-TI'!$Z$4:$Z$1155)=N$3,G41*E41+J41*C41,0)</f>
        <v>-775.35766330500007</v>
      </c>
      <c r="O41" s="159" cm="1">
        <f t="array" ref="O41">IF(_xlfn.XLOOKUP($B41&amp;J$3,'In-TI'!$Q$4:$Q$1155&amp;'In-TI'!$Y$4:$Y$1155,'In-TI'!$Z$4:$Z$1155)=O$3,G41*E41+J41*C41,0)</f>
        <v>0</v>
      </c>
      <c r="P41" s="159" cm="1">
        <f t="array" ref="P41">IF(_xlfn.XLOOKUP($B41&amp;H$3,'In-TI'!$Q$4:$Q$1155&amp;'In-TI'!$Y$4:$Y$1155,'In-TI'!$Z$4:$Z$1155)=P$3,H41*E41+K41*D41,0)</f>
        <v>12836.875482133331</v>
      </c>
      <c r="Q41" s="25" cm="1">
        <f t="array" ref="Q41">IF(_xlfn.XLOOKUP($B41&amp;K$3,'In-TI'!$Q$4:$Q$1155&amp;'In-TI'!$Y$4:$Y$1155,'In-TI'!$Z$4:$Z$1155)=Q$3,H41*E41+K41*D41,0)</f>
        <v>0</v>
      </c>
      <c r="R41" s="74">
        <f t="shared" si="0"/>
        <v>12605.465583756331</v>
      </c>
      <c r="S41" s="82">
        <f>IF($R41&gt;=0,0,$R41*VLOOKUP(S$3,'In-NonTI'!$S$4:$U$6,3,0))</f>
        <v>0</v>
      </c>
      <c r="T41" s="160">
        <f>IF($R41&gt;=0,0,$R41*VLOOKUP(T$3,'In-NonTI'!$S$4:$U$6,3,0))</f>
        <v>0</v>
      </c>
      <c r="U41" s="83">
        <f>IF($R41&gt;=0,0,$R41*VLOOKUP(U$3,'In-NonTI'!$S$4:$U$6,3,0))</f>
        <v>0</v>
      </c>
      <c r="V41" s="19">
        <f t="shared" si="9"/>
        <v>51.383436500000002</v>
      </c>
      <c r="W41" s="161">
        <f t="shared" si="1"/>
        <v>36.752463933333331</v>
      </c>
      <c r="X41" s="18">
        <f t="shared" si="10"/>
        <v>-94.649233766666669</v>
      </c>
      <c r="Y41" s="77">
        <f t="shared" si="2"/>
        <v>1</v>
      </c>
      <c r="Z41" s="32" t="str">
        <f t="shared" si="3"/>
        <v>VIC</v>
      </c>
      <c r="AA41" s="4" t="str">
        <f t="shared" si="4"/>
        <v>SA</v>
      </c>
      <c r="AB41" s="31" t="str">
        <f t="shared" si="5"/>
        <v>NSW</v>
      </c>
      <c r="AC41" s="129" t="str">
        <f t="shared" si="11"/>
        <v>VIC-SA</v>
      </c>
      <c r="AD41" s="162" t="str">
        <f t="shared" si="12"/>
        <v>VIC-NSW</v>
      </c>
      <c r="AE41" s="130">
        <f t="shared" si="13"/>
        <v>0</v>
      </c>
      <c r="AF41" s="51">
        <f t="shared" si="14"/>
        <v>36.752463933333331</v>
      </c>
      <c r="AG41" s="163">
        <f t="shared" si="15"/>
        <v>51.383436500000002</v>
      </c>
      <c r="AH41" s="33">
        <f t="shared" si="16"/>
        <v>0</v>
      </c>
      <c r="AI41" s="140">
        <f t="shared" si="42"/>
        <v>0</v>
      </c>
      <c r="AJ41" s="164">
        <f t="shared" si="42"/>
        <v>0</v>
      </c>
      <c r="AK41" s="164">
        <f t="shared" si="18"/>
        <v>51.383436500000002</v>
      </c>
      <c r="AL41" s="164">
        <f t="shared" si="18"/>
        <v>0</v>
      </c>
      <c r="AM41" s="164">
        <f t="shared" si="18"/>
        <v>36.752463933333331</v>
      </c>
      <c r="AN41" s="141">
        <f t="shared" si="18"/>
        <v>0</v>
      </c>
      <c r="AO41" s="23">
        <f t="shared" si="19"/>
        <v>0</v>
      </c>
      <c r="AP41" s="30">
        <f t="shared" si="20"/>
        <v>0</v>
      </c>
      <c r="AQ41" s="30">
        <f t="shared" si="21"/>
        <v>-747.62900107500002</v>
      </c>
      <c r="AR41" s="30">
        <f t="shared" si="22"/>
        <v>0</v>
      </c>
      <c r="AS41" s="30">
        <f t="shared" si="23"/>
        <v>13390.025184831333</v>
      </c>
      <c r="AT41" s="24">
        <f t="shared" si="24"/>
        <v>0</v>
      </c>
      <c r="AU41" s="155">
        <f t="shared" si="36"/>
        <v>0</v>
      </c>
      <c r="AV41" s="165">
        <f t="shared" si="37"/>
        <v>0</v>
      </c>
      <c r="AW41" s="165">
        <f t="shared" si="38"/>
        <v>-745.44504898349874</v>
      </c>
      <c r="AX41" s="165">
        <f t="shared" si="39"/>
        <v>0</v>
      </c>
      <c r="AY41" s="165">
        <f t="shared" si="40"/>
        <v>13350.910632739831</v>
      </c>
      <c r="AZ41" s="156">
        <f t="shared" si="41"/>
        <v>0</v>
      </c>
      <c r="BA41" s="94">
        <f t="shared" si="30"/>
        <v>0</v>
      </c>
      <c r="BB41" s="166">
        <f t="shared" si="31"/>
        <v>0</v>
      </c>
      <c r="BC41" s="166">
        <f t="shared" si="32"/>
        <v>0</v>
      </c>
      <c r="BD41" s="166">
        <f t="shared" si="33"/>
        <v>0</v>
      </c>
      <c r="BE41" s="166">
        <f t="shared" si="34"/>
        <v>12605.465583756331</v>
      </c>
      <c r="BF41" s="95">
        <f t="shared" si="35"/>
        <v>0</v>
      </c>
    </row>
    <row r="42" spans="2:58">
      <c r="B42" s="146">
        <v>39</v>
      </c>
      <c r="C42" s="23" cm="1">
        <f t="array" ref="C42">_xlfn.XLOOKUP(C$3&amp;$B42,'In-TI'!$D$4:$D$867&amp;'In-TI'!$C$4:$C$867,'In-TI'!$E$4:$E$867)</f>
        <v>-8.8800000000000008</v>
      </c>
      <c r="D42" s="30" cm="1">
        <f t="array" ref="D42">_xlfn.XLOOKUP(D$3&amp;$B42,'In-TI'!$D$4:$D$867&amp;'In-TI'!$C$4:$C$867,'In-TI'!$E$4:$E$867)</f>
        <v>367.6</v>
      </c>
      <c r="E42" s="24" cm="1">
        <f t="array" ref="E42">_xlfn.XLOOKUP(E$3&amp;$B42,'In-TI'!$D$4:$D$867&amp;'In-TI'!$C$4:$C$867,'In-TI'!$E$4:$E$867)</f>
        <v>5.67</v>
      </c>
      <c r="F42" s="12">
        <f>SUMIFS('In-TI'!$W$4:$W$1155,'In-TI'!$Y$4:$Y$1155,F$3,'In-TI'!$Q$4:$Q$1155,$B42)</f>
        <v>-1.509962</v>
      </c>
      <c r="G42" s="157">
        <f>SUMIFS('In-TI'!$W$4:$W$1155,'In-TI'!$Y$4:$Y$1155,G$3,'In-TI'!$Q$4:$Q$1155,$B42)</f>
        <v>-55.312370299999998</v>
      </c>
      <c r="H42" s="13">
        <f>SUMIFS('In-TI'!$W$4:$W$1155,'In-TI'!$Y$4:$Y$1155,H$3,'In-TI'!$Q$4:$Q$1155,$B42)</f>
        <v>-43.352855766666664</v>
      </c>
      <c r="I42" s="16">
        <f>SUMIFS('In-TI'!$X$4:$X$1155,'In-TI'!$Y$4:$Y$1155,I$3,'In-TI'!$Q$4:$Q$1155,$B42)</f>
        <v>1.0491286666666666</v>
      </c>
      <c r="J42" s="158">
        <f>SUMIFS('In-TI'!$X$4:$X$1155,'In-TI'!$Y$4:$Y$1155,J$3,'In-TI'!$Q$4:$Q$1155,$B42)</f>
        <v>55.159036966666669</v>
      </c>
      <c r="K42" s="17">
        <f>SUMIFS('In-TI'!$X$4:$X$1155,'In-TI'!$Y$4:$Y$1155,K$3,'In-TI'!$Q$4:$Q$1155,$B42)</f>
        <v>37.264522433333333</v>
      </c>
      <c r="L42" s="26" cm="1">
        <f t="array" ref="L42">IF(_xlfn.XLOOKUP($B42&amp;F$3,'In-TI'!$Q$4:$Q$1155&amp;'In-TI'!$Y$4:$Y$1155,'In-TI'!$Z$4:$Z$1155)=L$3,F42*C42+I42*D42,0)</f>
        <v>399.06816042666662</v>
      </c>
      <c r="M42" s="159" cm="1">
        <f t="array" ref="M42">IF(_xlfn.XLOOKUP($B42&amp;I$3,'In-TI'!$Q$4:$Q$1155&amp;'In-TI'!$Y$4:$Y$1155,'In-TI'!$Z$4:$Z$1155)=M$3,F42*C42+I42*D42,0)</f>
        <v>0</v>
      </c>
      <c r="N42" s="159" cm="1">
        <f t="array" ref="N42">IF(_xlfn.XLOOKUP($B42&amp;G$3,'In-TI'!$Q$4:$Q$1155&amp;'In-TI'!$Y$4:$Y$1155,'In-TI'!$Z$4:$Z$1155)=N$3,G42*E42+J42*C42,0)</f>
        <v>-803.43338786499999</v>
      </c>
      <c r="O42" s="159" cm="1">
        <f t="array" ref="O42">IF(_xlfn.XLOOKUP($B42&amp;J$3,'In-TI'!$Q$4:$Q$1155&amp;'In-TI'!$Y$4:$Y$1155,'In-TI'!$Z$4:$Z$1155)=O$3,G42*E42+J42*C42,0)</f>
        <v>0</v>
      </c>
      <c r="P42" s="159" cm="1">
        <f t="array" ref="P42">IF(_xlfn.XLOOKUP($B42&amp;H$3,'In-TI'!$Q$4:$Q$1155&amp;'In-TI'!$Y$4:$Y$1155,'In-TI'!$Z$4:$Z$1155)=P$3,H42*E42+K42*D42,0)</f>
        <v>13452.627754296334</v>
      </c>
      <c r="Q42" s="25" cm="1">
        <f t="array" ref="Q42">IF(_xlfn.XLOOKUP($B42&amp;K$3,'In-TI'!$Q$4:$Q$1155&amp;'In-TI'!$Y$4:$Y$1155,'In-TI'!$Z$4:$Z$1155)=Q$3,H42*E42+K42*D42,0)</f>
        <v>0</v>
      </c>
      <c r="R42" s="74">
        <f t="shared" si="0"/>
        <v>13048.262526858001</v>
      </c>
      <c r="S42" s="82">
        <f>IF($R42&gt;=0,0,$R42*VLOOKUP(S$3,'In-NonTI'!$S$4:$U$6,3,0))</f>
        <v>0</v>
      </c>
      <c r="T42" s="160">
        <f>IF($R42&gt;=0,0,$R42*VLOOKUP(T$3,'In-NonTI'!$S$4:$U$6,3,0))</f>
        <v>0</v>
      </c>
      <c r="U42" s="83">
        <f>IF($R42&gt;=0,0,$R42*VLOOKUP(U$3,'In-NonTI'!$S$4:$U$6,3,0))</f>
        <v>0</v>
      </c>
      <c r="V42" s="19">
        <f t="shared" si="9"/>
        <v>53.649074966666667</v>
      </c>
      <c r="W42" s="161">
        <f t="shared" si="1"/>
        <v>38.313651100000001</v>
      </c>
      <c r="X42" s="18">
        <f t="shared" si="10"/>
        <v>-98.665226066666662</v>
      </c>
      <c r="Y42" s="77">
        <f t="shared" si="2"/>
        <v>1</v>
      </c>
      <c r="Z42" s="32" t="str">
        <f t="shared" si="3"/>
        <v>VIC</v>
      </c>
      <c r="AA42" s="4" t="str">
        <f t="shared" si="4"/>
        <v>SA</v>
      </c>
      <c r="AB42" s="31" t="str">
        <f t="shared" si="5"/>
        <v>NSW</v>
      </c>
      <c r="AC42" s="129" t="str">
        <f t="shared" si="11"/>
        <v>VIC-SA</v>
      </c>
      <c r="AD42" s="162" t="str">
        <f t="shared" si="12"/>
        <v>VIC-NSW</v>
      </c>
      <c r="AE42" s="130">
        <f t="shared" si="13"/>
        <v>0</v>
      </c>
      <c r="AF42" s="51">
        <f t="shared" si="14"/>
        <v>38.313651100000001</v>
      </c>
      <c r="AG42" s="163">
        <f t="shared" si="15"/>
        <v>53.649074966666667</v>
      </c>
      <c r="AH42" s="33">
        <f t="shared" si="16"/>
        <v>0</v>
      </c>
      <c r="AI42" s="140">
        <f t="shared" si="42"/>
        <v>0</v>
      </c>
      <c r="AJ42" s="164">
        <f t="shared" si="42"/>
        <v>0</v>
      </c>
      <c r="AK42" s="164">
        <f t="shared" si="18"/>
        <v>53.649074966666667</v>
      </c>
      <c r="AL42" s="164">
        <f t="shared" si="18"/>
        <v>0</v>
      </c>
      <c r="AM42" s="164">
        <f t="shared" si="18"/>
        <v>38.313651100000001</v>
      </c>
      <c r="AN42" s="141">
        <f t="shared" si="18"/>
        <v>0</v>
      </c>
      <c r="AO42" s="23">
        <f t="shared" si="19"/>
        <v>0</v>
      </c>
      <c r="AP42" s="30">
        <f t="shared" si="20"/>
        <v>0</v>
      </c>
      <c r="AQ42" s="30">
        <f t="shared" si="21"/>
        <v>-780.59404076500005</v>
      </c>
      <c r="AR42" s="30">
        <f t="shared" si="22"/>
        <v>0</v>
      </c>
      <c r="AS42" s="30">
        <f t="shared" si="23"/>
        <v>13866.859742623001</v>
      </c>
      <c r="AT42" s="24">
        <f t="shared" si="24"/>
        <v>0</v>
      </c>
      <c r="AU42" s="155">
        <f t="shared" si="36"/>
        <v>0</v>
      </c>
      <c r="AV42" s="165">
        <f t="shared" si="37"/>
        <v>0</v>
      </c>
      <c r="AW42" s="165">
        <f t="shared" si="38"/>
        <v>-778.32715633738701</v>
      </c>
      <c r="AX42" s="165">
        <f t="shared" si="39"/>
        <v>0</v>
      </c>
      <c r="AY42" s="165">
        <f t="shared" si="40"/>
        <v>13826.589683195389</v>
      </c>
      <c r="AZ42" s="156">
        <f t="shared" si="41"/>
        <v>0</v>
      </c>
      <c r="BA42" s="94">
        <f t="shared" si="30"/>
        <v>0</v>
      </c>
      <c r="BB42" s="166">
        <f t="shared" si="31"/>
        <v>0</v>
      </c>
      <c r="BC42" s="166">
        <f t="shared" si="32"/>
        <v>0</v>
      </c>
      <c r="BD42" s="166">
        <f t="shared" si="33"/>
        <v>0</v>
      </c>
      <c r="BE42" s="166">
        <f t="shared" si="34"/>
        <v>13048.262526858001</v>
      </c>
      <c r="BF42" s="95">
        <f t="shared" si="35"/>
        <v>0</v>
      </c>
    </row>
    <row r="43" spans="2:58">
      <c r="B43" s="146">
        <v>40</v>
      </c>
      <c r="C43" s="23" cm="1">
        <f t="array" ref="C43">_xlfn.XLOOKUP(C$3&amp;$B43,'In-TI'!$D$4:$D$867&amp;'In-TI'!$C$4:$C$867,'In-TI'!$E$4:$E$867)</f>
        <v>-8.89</v>
      </c>
      <c r="D43" s="30" cm="1">
        <f t="array" ref="D43">_xlfn.XLOOKUP(D$3&amp;$B43,'In-TI'!$D$4:$D$867&amp;'In-TI'!$C$4:$C$867,'In-TI'!$E$4:$E$867)</f>
        <v>369.65</v>
      </c>
      <c r="E43" s="24" cm="1">
        <f t="array" ref="E43">_xlfn.XLOOKUP(E$3&amp;$B43,'In-TI'!$D$4:$D$867&amp;'In-TI'!$C$4:$C$867,'In-TI'!$E$4:$E$867)</f>
        <v>5.67</v>
      </c>
      <c r="F43" s="12">
        <f>SUMIFS('In-TI'!$W$4:$W$1155,'In-TI'!$Y$4:$Y$1155,F$3,'In-TI'!$Q$4:$Q$1155,$B43)</f>
        <v>-1.4838964000000001</v>
      </c>
      <c r="G43" s="157">
        <f>SUMIFS('In-TI'!$W$4:$W$1155,'In-TI'!$Y$4:$Y$1155,G$3,'In-TI'!$Q$4:$Q$1155,$B43)</f>
        <v>-54.494349400000004</v>
      </c>
      <c r="H43" s="13">
        <f>SUMIFS('In-TI'!$W$4:$W$1155,'In-TI'!$Y$4:$Y$1155,H$3,'In-TI'!$Q$4:$Q$1155,$B43)</f>
        <v>-45.471697766666665</v>
      </c>
      <c r="I43" s="16">
        <f>SUMIFS('In-TI'!$X$4:$X$1155,'In-TI'!$Y$4:$Y$1155,I$3,'In-TI'!$Q$4:$Q$1155,$B43)</f>
        <v>1.0097297333333333</v>
      </c>
      <c r="J43" s="158">
        <f>SUMIFS('In-TI'!$X$4:$X$1155,'In-TI'!$Y$4:$Y$1155,J$3,'In-TI'!$Q$4:$Q$1155,$B43)</f>
        <v>54.332682733333336</v>
      </c>
      <c r="K43" s="17">
        <f>SUMIFS('In-TI'!$X$4:$X$1155,'In-TI'!$Y$4:$Y$1155,K$3,'In-TI'!$Q$4:$Q$1155,$B43)</f>
        <v>39.320864433333334</v>
      </c>
      <c r="L43" s="26" cm="1">
        <f t="array" ref="L43">IF(_xlfn.XLOOKUP($B43&amp;F$3,'In-TI'!$Q$4:$Q$1155&amp;'In-TI'!$Y$4:$Y$1155,'In-TI'!$Z$4:$Z$1155)=L$3,F43*C43+I43*D43,0)</f>
        <v>386.4384349226666</v>
      </c>
      <c r="M43" s="159" cm="1">
        <f t="array" ref="M43">IF(_xlfn.XLOOKUP($B43&amp;I$3,'In-TI'!$Q$4:$Q$1155&amp;'In-TI'!$Y$4:$Y$1155,'In-TI'!$Z$4:$Z$1155)=M$3,F43*C43+I43*D43,0)</f>
        <v>0</v>
      </c>
      <c r="N43" s="159" cm="1">
        <f t="array" ref="N43">IF(_xlfn.XLOOKUP($B43&amp;G$3,'In-TI'!$Q$4:$Q$1155&amp;'In-TI'!$Y$4:$Y$1155,'In-TI'!$Z$4:$Z$1155)=N$3,G43*E43+J43*C43,0)</f>
        <v>-792.00051059733346</v>
      </c>
      <c r="O43" s="159" cm="1">
        <f t="array" ref="O43">IF(_xlfn.XLOOKUP($B43&amp;J$3,'In-TI'!$Q$4:$Q$1155&amp;'In-TI'!$Y$4:$Y$1155,'In-TI'!$Z$4:$Z$1155)=O$3,G43*E43+J43*C43,0)</f>
        <v>0</v>
      </c>
      <c r="P43" s="159" cm="1">
        <f t="array" ref="P43">IF(_xlfn.XLOOKUP($B43&amp;H$3,'In-TI'!$Q$4:$Q$1155&amp;'In-TI'!$Y$4:$Y$1155,'In-TI'!$Z$4:$Z$1155)=P$3,H43*E43+K43*D43,0)</f>
        <v>14277.133011444665</v>
      </c>
      <c r="Q43" s="25" cm="1">
        <f t="array" ref="Q43">IF(_xlfn.XLOOKUP($B43&amp;K$3,'In-TI'!$Q$4:$Q$1155&amp;'In-TI'!$Y$4:$Y$1155,'In-TI'!$Z$4:$Z$1155)=Q$3,H43*E43+K43*D43,0)</f>
        <v>0</v>
      </c>
      <c r="R43" s="74">
        <f t="shared" si="0"/>
        <v>13871.570935769998</v>
      </c>
      <c r="S43" s="82">
        <f>IF($R43&gt;=0,0,$R43*VLOOKUP(S$3,'In-NonTI'!$S$4:$U$6,3,0))</f>
        <v>0</v>
      </c>
      <c r="T43" s="160">
        <f>IF($R43&gt;=0,0,$R43*VLOOKUP(T$3,'In-NonTI'!$S$4:$U$6,3,0))</f>
        <v>0</v>
      </c>
      <c r="U43" s="83">
        <f>IF($R43&gt;=0,0,$R43*VLOOKUP(U$3,'In-NonTI'!$S$4:$U$6,3,0))</f>
        <v>0</v>
      </c>
      <c r="V43" s="19">
        <f t="shared" si="9"/>
        <v>52.848786333333337</v>
      </c>
      <c r="W43" s="161">
        <f t="shared" si="1"/>
        <v>40.330594166666664</v>
      </c>
      <c r="X43" s="18">
        <f t="shared" si="10"/>
        <v>-99.966047166666669</v>
      </c>
      <c r="Y43" s="77">
        <f t="shared" si="2"/>
        <v>1</v>
      </c>
      <c r="Z43" s="32" t="str">
        <f t="shared" si="3"/>
        <v>VIC</v>
      </c>
      <c r="AA43" s="4" t="str">
        <f t="shared" si="4"/>
        <v>SA</v>
      </c>
      <c r="AB43" s="31" t="str">
        <f t="shared" si="5"/>
        <v>NSW</v>
      </c>
      <c r="AC43" s="129" t="str">
        <f t="shared" si="11"/>
        <v>VIC-SA</v>
      </c>
      <c r="AD43" s="162" t="str">
        <f t="shared" si="12"/>
        <v>VIC-NSW</v>
      </c>
      <c r="AE43" s="130">
        <f t="shared" si="13"/>
        <v>0</v>
      </c>
      <c r="AF43" s="51">
        <f t="shared" si="14"/>
        <v>40.330594166666664</v>
      </c>
      <c r="AG43" s="163">
        <f t="shared" si="15"/>
        <v>52.848786333333337</v>
      </c>
      <c r="AH43" s="33">
        <f t="shared" si="16"/>
        <v>0</v>
      </c>
      <c r="AI43" s="140">
        <f t="shared" si="42"/>
        <v>0</v>
      </c>
      <c r="AJ43" s="164">
        <f t="shared" si="42"/>
        <v>0</v>
      </c>
      <c r="AK43" s="164">
        <f t="shared" si="18"/>
        <v>52.848786333333337</v>
      </c>
      <c r="AL43" s="164">
        <f t="shared" si="18"/>
        <v>0</v>
      </c>
      <c r="AM43" s="164">
        <f t="shared" si="18"/>
        <v>40.330594166666664</v>
      </c>
      <c r="AN43" s="141">
        <f t="shared" si="18"/>
        <v>0</v>
      </c>
      <c r="AO43" s="23">
        <f t="shared" si="19"/>
        <v>0</v>
      </c>
      <c r="AP43" s="30">
        <f t="shared" si="20"/>
        <v>0</v>
      </c>
      <c r="AQ43" s="30">
        <f t="shared" si="21"/>
        <v>-769.47832901333345</v>
      </c>
      <c r="AR43" s="30">
        <f t="shared" si="22"/>
        <v>0</v>
      </c>
      <c r="AS43" s="30">
        <f t="shared" si="23"/>
        <v>14679.529664783331</v>
      </c>
      <c r="AT43" s="24">
        <f t="shared" si="24"/>
        <v>0</v>
      </c>
      <c r="AU43" s="155">
        <f t="shared" si="36"/>
        <v>0</v>
      </c>
      <c r="AV43" s="165">
        <f t="shared" si="37"/>
        <v>0</v>
      </c>
      <c r="AW43" s="165">
        <f t="shared" si="38"/>
        <v>-767.34966441123936</v>
      </c>
      <c r="AX43" s="165">
        <f t="shared" si="39"/>
        <v>0</v>
      </c>
      <c r="AY43" s="165">
        <f t="shared" si="40"/>
        <v>14638.920600181236</v>
      </c>
      <c r="AZ43" s="156">
        <f t="shared" si="41"/>
        <v>0</v>
      </c>
      <c r="BA43" s="94">
        <f t="shared" si="30"/>
        <v>0</v>
      </c>
      <c r="BB43" s="166">
        <f t="shared" si="31"/>
        <v>0</v>
      </c>
      <c r="BC43" s="166">
        <f t="shared" si="32"/>
        <v>0</v>
      </c>
      <c r="BD43" s="166">
        <f t="shared" si="33"/>
        <v>0</v>
      </c>
      <c r="BE43" s="166">
        <f t="shared" si="34"/>
        <v>13871.570935769998</v>
      </c>
      <c r="BF43" s="95">
        <f t="shared" si="35"/>
        <v>0</v>
      </c>
    </row>
    <row r="44" spans="2:58">
      <c r="B44" s="146">
        <v>41</v>
      </c>
      <c r="C44" s="23" cm="1">
        <f t="array" ref="C44">_xlfn.XLOOKUP(C$3&amp;$B44,'In-TI'!$D$4:$D$867&amp;'In-TI'!$C$4:$C$867,'In-TI'!$E$4:$E$867)</f>
        <v>-8.89</v>
      </c>
      <c r="D44" s="30" cm="1">
        <f t="array" ref="D44">_xlfn.XLOOKUP(D$3&amp;$B44,'In-TI'!$D$4:$D$867&amp;'In-TI'!$C$4:$C$867,'In-TI'!$E$4:$E$867)</f>
        <v>369.37</v>
      </c>
      <c r="E44" s="24" cm="1">
        <f t="array" ref="E44">_xlfn.XLOOKUP(E$3&amp;$B44,'In-TI'!$D$4:$D$867&amp;'In-TI'!$C$4:$C$867,'In-TI'!$E$4:$E$867)</f>
        <v>5.67</v>
      </c>
      <c r="F44" s="12">
        <f>SUMIFS('In-TI'!$W$4:$W$1155,'In-TI'!$Y$4:$Y$1155,F$3,'In-TI'!$Q$4:$Q$1155,$B44)</f>
        <v>-1.0303599999999999</v>
      </c>
      <c r="G44" s="157">
        <f>SUMIFS('In-TI'!$W$4:$W$1155,'In-TI'!$Y$4:$Y$1155,G$3,'In-TI'!$Q$4:$Q$1155,$B44)</f>
        <v>-55.927575599999997</v>
      </c>
      <c r="H44" s="13">
        <f>SUMIFS('In-TI'!$W$4:$W$1155,'In-TI'!$Y$4:$Y$1155,H$3,'In-TI'!$Q$4:$Q$1155,$B44)</f>
        <v>-43.275475666666665</v>
      </c>
      <c r="I44" s="16">
        <f>SUMIFS('In-TI'!$X$4:$X$1155,'In-TI'!$Y$4:$Y$1155,I$3,'In-TI'!$Q$4:$Q$1155,$B44)</f>
        <v>0.55119333333333331</v>
      </c>
      <c r="J44" s="158">
        <f>SUMIFS('In-TI'!$X$4:$X$1155,'In-TI'!$Y$4:$Y$1155,J$3,'In-TI'!$Q$4:$Q$1155,$B44)</f>
        <v>55.767575600000001</v>
      </c>
      <c r="K44" s="17">
        <f>SUMIFS('In-TI'!$X$4:$X$1155,'In-TI'!$Y$4:$Y$1155,K$3,'In-TI'!$Q$4:$Q$1155,$B44)</f>
        <v>37.102142333333333</v>
      </c>
      <c r="L44" s="26" cm="1">
        <f t="array" ref="L44">IF(_xlfn.XLOOKUP($B44&amp;F$3,'In-TI'!$Q$4:$Q$1155&amp;'In-TI'!$Y$4:$Y$1155,'In-TI'!$Z$4:$Z$1155)=L$3,F44*C44+I44*D44,0)</f>
        <v>212.75418193333331</v>
      </c>
      <c r="M44" s="159" cm="1">
        <f t="array" ref="M44">IF(_xlfn.XLOOKUP($B44&amp;I$3,'In-TI'!$Q$4:$Q$1155&amp;'In-TI'!$Y$4:$Y$1155,'In-TI'!$Z$4:$Z$1155)=M$3,F44*C44+I44*D44,0)</f>
        <v>0</v>
      </c>
      <c r="N44" s="159" cm="1">
        <f t="array" ref="N44">IF(_xlfn.XLOOKUP($B44&amp;G$3,'In-TI'!$Q$4:$Q$1155&amp;'In-TI'!$Y$4:$Y$1155,'In-TI'!$Z$4:$Z$1155)=N$3,G44*E44+J44*C44,0)</f>
        <v>-812.88310073599996</v>
      </c>
      <c r="O44" s="159" cm="1">
        <f t="array" ref="O44">IF(_xlfn.XLOOKUP($B44&amp;J$3,'In-TI'!$Q$4:$Q$1155&amp;'In-TI'!$Y$4:$Y$1155,'In-TI'!$Z$4:$Z$1155)=O$3,G44*E44+J44*C44,0)</f>
        <v>0</v>
      </c>
      <c r="P44" s="159" cm="1">
        <f t="array" ref="P44">IF(_xlfn.XLOOKUP($B44&amp;H$3,'In-TI'!$Q$4:$Q$1155&amp;'In-TI'!$Y$4:$Y$1155,'In-TI'!$Z$4:$Z$1155)=P$3,H44*E44+K44*D44,0)</f>
        <v>13459.046366633333</v>
      </c>
      <c r="Q44" s="25" cm="1">
        <f t="array" ref="Q44">IF(_xlfn.XLOOKUP($B44&amp;K$3,'In-TI'!$Q$4:$Q$1155&amp;'In-TI'!$Y$4:$Y$1155,'In-TI'!$Z$4:$Z$1155)=Q$3,H44*E44+K44*D44,0)</f>
        <v>0</v>
      </c>
      <c r="R44" s="74">
        <f t="shared" si="0"/>
        <v>12858.917447830667</v>
      </c>
      <c r="S44" s="82">
        <f>IF($R44&gt;=0,0,$R44*VLOOKUP(S$3,'In-NonTI'!$S$4:$U$6,3,0))</f>
        <v>0</v>
      </c>
      <c r="T44" s="160">
        <f>IF($R44&gt;=0,0,$R44*VLOOKUP(T$3,'In-NonTI'!$S$4:$U$6,3,0))</f>
        <v>0</v>
      </c>
      <c r="U44" s="83">
        <f>IF($R44&gt;=0,0,$R44*VLOOKUP(U$3,'In-NonTI'!$S$4:$U$6,3,0))</f>
        <v>0</v>
      </c>
      <c r="V44" s="19">
        <f t="shared" si="9"/>
        <v>54.737215599999999</v>
      </c>
      <c r="W44" s="161">
        <f t="shared" si="1"/>
        <v>37.653335666666663</v>
      </c>
      <c r="X44" s="18">
        <f t="shared" si="10"/>
        <v>-99.203051266666662</v>
      </c>
      <c r="Y44" s="77">
        <f t="shared" si="2"/>
        <v>1</v>
      </c>
      <c r="Z44" s="32" t="str">
        <f t="shared" si="3"/>
        <v>VIC</v>
      </c>
      <c r="AA44" s="4" t="str">
        <f t="shared" si="4"/>
        <v>SA</v>
      </c>
      <c r="AB44" s="31" t="str">
        <f t="shared" si="5"/>
        <v>NSW</v>
      </c>
      <c r="AC44" s="129" t="str">
        <f t="shared" si="11"/>
        <v>VIC-SA</v>
      </c>
      <c r="AD44" s="162" t="str">
        <f t="shared" si="12"/>
        <v>VIC-NSW</v>
      </c>
      <c r="AE44" s="130">
        <f t="shared" si="13"/>
        <v>0</v>
      </c>
      <c r="AF44" s="51">
        <f t="shared" si="14"/>
        <v>37.653335666666663</v>
      </c>
      <c r="AG44" s="163">
        <f t="shared" si="15"/>
        <v>54.737215599999999</v>
      </c>
      <c r="AH44" s="33">
        <f t="shared" si="16"/>
        <v>0</v>
      </c>
      <c r="AI44" s="140">
        <f t="shared" si="42"/>
        <v>0</v>
      </c>
      <c r="AJ44" s="164">
        <f t="shared" si="42"/>
        <v>0</v>
      </c>
      <c r="AK44" s="164">
        <f t="shared" si="18"/>
        <v>54.737215599999999</v>
      </c>
      <c r="AL44" s="164">
        <f t="shared" si="18"/>
        <v>0</v>
      </c>
      <c r="AM44" s="164">
        <f t="shared" si="18"/>
        <v>37.653335666666663</v>
      </c>
      <c r="AN44" s="141">
        <f t="shared" si="18"/>
        <v>0</v>
      </c>
      <c r="AO44" s="23">
        <f t="shared" si="19"/>
        <v>0</v>
      </c>
      <c r="AP44" s="30">
        <f t="shared" si="20"/>
        <v>0</v>
      </c>
      <c r="AQ44" s="30">
        <f t="shared" si="21"/>
        <v>-796.97385913599999</v>
      </c>
      <c r="AR44" s="30">
        <f t="shared" si="22"/>
        <v>0</v>
      </c>
      <c r="AS44" s="30">
        <f t="shared" si="23"/>
        <v>13694.518181966665</v>
      </c>
      <c r="AT44" s="24">
        <f t="shared" si="24"/>
        <v>0</v>
      </c>
      <c r="AU44" s="155">
        <f t="shared" si="36"/>
        <v>0</v>
      </c>
      <c r="AV44" s="165">
        <f t="shared" si="37"/>
        <v>0</v>
      </c>
      <c r="AW44" s="165">
        <f t="shared" si="38"/>
        <v>-794.58700091984952</v>
      </c>
      <c r="AX44" s="165">
        <f t="shared" si="39"/>
        <v>0</v>
      </c>
      <c r="AY44" s="165">
        <f t="shared" si="40"/>
        <v>13653.504448750517</v>
      </c>
      <c r="AZ44" s="156">
        <f t="shared" si="41"/>
        <v>0</v>
      </c>
      <c r="BA44" s="94">
        <f t="shared" si="30"/>
        <v>0</v>
      </c>
      <c r="BB44" s="166">
        <f t="shared" si="31"/>
        <v>0</v>
      </c>
      <c r="BC44" s="166">
        <f t="shared" si="32"/>
        <v>0</v>
      </c>
      <c r="BD44" s="166">
        <f t="shared" si="33"/>
        <v>0</v>
      </c>
      <c r="BE44" s="166">
        <f t="shared" si="34"/>
        <v>12858.917447830667</v>
      </c>
      <c r="BF44" s="95">
        <f t="shared" si="35"/>
        <v>0</v>
      </c>
    </row>
    <row r="45" spans="2:58">
      <c r="B45" s="146">
        <v>42</v>
      </c>
      <c r="C45" s="23" cm="1">
        <f t="array" ref="C45">_xlfn.XLOOKUP(C$3&amp;$B45,'In-TI'!$D$4:$D$867&amp;'In-TI'!$C$4:$C$867,'In-TI'!$E$4:$E$867)</f>
        <v>-8.89</v>
      </c>
      <c r="D45" s="30" cm="1">
        <f t="array" ref="D45">_xlfn.XLOOKUP(D$3&amp;$B45,'In-TI'!$D$4:$D$867&amp;'In-TI'!$C$4:$C$867,'In-TI'!$E$4:$E$867)</f>
        <v>369.37</v>
      </c>
      <c r="E45" s="24" cm="1">
        <f t="array" ref="E45">_xlfn.XLOOKUP(E$3&amp;$B45,'In-TI'!$D$4:$D$867&amp;'In-TI'!$C$4:$C$867,'In-TI'!$E$4:$E$867)</f>
        <v>5.67</v>
      </c>
      <c r="F45" s="12">
        <f>SUMIFS('In-TI'!$W$4:$W$1155,'In-TI'!$Y$4:$Y$1155,F$3,'In-TI'!$Q$4:$Q$1155,$B45)</f>
        <v>-1.0958102000000001</v>
      </c>
      <c r="G45" s="157">
        <f>SUMIFS('In-TI'!$W$4:$W$1155,'In-TI'!$Y$4:$Y$1155,G$3,'In-TI'!$Q$4:$Q$1155,$B45)</f>
        <v>-51.746473800000004</v>
      </c>
      <c r="H45" s="13">
        <f>SUMIFS('In-TI'!$W$4:$W$1155,'In-TI'!$Y$4:$Y$1155,H$3,'In-TI'!$Q$4:$Q$1155,$B45)</f>
        <v>-44.279771000000004</v>
      </c>
      <c r="I45" s="16">
        <f>SUMIFS('In-TI'!$X$4:$X$1155,'In-TI'!$Y$4:$Y$1155,I$3,'In-TI'!$Q$4:$Q$1155,$B45)</f>
        <v>0.5866435333333333</v>
      </c>
      <c r="J45" s="158">
        <f>SUMIFS('In-TI'!$X$4:$X$1155,'In-TI'!$Y$4:$Y$1155,J$3,'In-TI'!$Q$4:$Q$1155,$B45)</f>
        <v>51.592307133333335</v>
      </c>
      <c r="K45" s="17">
        <f>SUMIFS('In-TI'!$X$4:$X$1155,'In-TI'!$Y$4:$Y$1155,K$3,'In-TI'!$Q$4:$Q$1155,$B45)</f>
        <v>37.884771000000008</v>
      </c>
      <c r="L45" s="26" cm="1">
        <f t="array" ref="L45">IF(_xlfn.XLOOKUP($B45&amp;F$3,'In-TI'!$Q$4:$Q$1155&amp;'In-TI'!$Y$4:$Y$1155,'In-TI'!$Z$4:$Z$1155)=L$3,F45*C45+I45*D45,0)</f>
        <v>226.43027458533334</v>
      </c>
      <c r="M45" s="159" cm="1">
        <f t="array" ref="M45">IF(_xlfn.XLOOKUP($B45&amp;I$3,'In-TI'!$Q$4:$Q$1155&amp;'In-TI'!$Y$4:$Y$1155,'In-TI'!$Z$4:$Z$1155)=M$3,F45*C45+I45*D45,0)</f>
        <v>0</v>
      </c>
      <c r="N45" s="159" cm="1">
        <f t="array" ref="N45">IF(_xlfn.XLOOKUP($B45&amp;G$3,'In-TI'!$Q$4:$Q$1155&amp;'In-TI'!$Y$4:$Y$1155,'In-TI'!$Z$4:$Z$1155)=N$3,G45*E45+J45*C45,0)</f>
        <v>-752.05811686133347</v>
      </c>
      <c r="O45" s="159" cm="1">
        <f t="array" ref="O45">IF(_xlfn.XLOOKUP($B45&amp;J$3,'In-TI'!$Q$4:$Q$1155&amp;'In-TI'!$Y$4:$Y$1155,'In-TI'!$Z$4:$Z$1155)=O$3,G45*E45+J45*C45,0)</f>
        <v>0</v>
      </c>
      <c r="P45" s="159" cm="1">
        <f t="array" ref="P45">IF(_xlfn.XLOOKUP($B45&amp;H$3,'In-TI'!$Q$4:$Q$1155&amp;'In-TI'!$Y$4:$Y$1155,'In-TI'!$Z$4:$Z$1155)=P$3,H45*E45+K45*D45,0)</f>
        <v>13742.431562700003</v>
      </c>
      <c r="Q45" s="25" cm="1">
        <f t="array" ref="Q45">IF(_xlfn.XLOOKUP($B45&amp;K$3,'In-TI'!$Q$4:$Q$1155&amp;'In-TI'!$Y$4:$Y$1155,'In-TI'!$Z$4:$Z$1155)=Q$3,H45*E45+K45*D45,0)</f>
        <v>0</v>
      </c>
      <c r="R45" s="74">
        <f t="shared" si="0"/>
        <v>13216.803720424003</v>
      </c>
      <c r="S45" s="82">
        <f>IF($R45&gt;=0,0,$R45*VLOOKUP(S$3,'In-NonTI'!$S$4:$U$6,3,0))</f>
        <v>0</v>
      </c>
      <c r="T45" s="160">
        <f>IF($R45&gt;=0,0,$R45*VLOOKUP(T$3,'In-NonTI'!$S$4:$U$6,3,0))</f>
        <v>0</v>
      </c>
      <c r="U45" s="83">
        <f>IF($R45&gt;=0,0,$R45*VLOOKUP(U$3,'In-NonTI'!$S$4:$U$6,3,0))</f>
        <v>0</v>
      </c>
      <c r="V45" s="19">
        <f t="shared" si="9"/>
        <v>50.496496933333333</v>
      </c>
      <c r="W45" s="161">
        <f t="shared" si="1"/>
        <v>38.471414533333338</v>
      </c>
      <c r="X45" s="18">
        <f t="shared" si="10"/>
        <v>-96.026244800000001</v>
      </c>
      <c r="Y45" s="77">
        <f t="shared" si="2"/>
        <v>1</v>
      </c>
      <c r="Z45" s="32" t="str">
        <f t="shared" si="3"/>
        <v>VIC</v>
      </c>
      <c r="AA45" s="4" t="str">
        <f t="shared" si="4"/>
        <v>SA</v>
      </c>
      <c r="AB45" s="31" t="str">
        <f t="shared" si="5"/>
        <v>NSW</v>
      </c>
      <c r="AC45" s="129" t="str">
        <f t="shared" si="11"/>
        <v>VIC-SA</v>
      </c>
      <c r="AD45" s="162" t="str">
        <f t="shared" si="12"/>
        <v>VIC-NSW</v>
      </c>
      <c r="AE45" s="130">
        <f t="shared" si="13"/>
        <v>0</v>
      </c>
      <c r="AF45" s="51">
        <f t="shared" si="14"/>
        <v>38.471414533333338</v>
      </c>
      <c r="AG45" s="163">
        <f t="shared" si="15"/>
        <v>50.496496933333333</v>
      </c>
      <c r="AH45" s="33">
        <f t="shared" si="16"/>
        <v>0</v>
      </c>
      <c r="AI45" s="140">
        <f t="shared" ref="AI45:AJ64" si="43">IF($AC45=AI$3,$AF45,IF($AD45=AI$3,$AG45,IF($AE45=AI$3,$AH45,0)))</f>
        <v>0</v>
      </c>
      <c r="AJ45" s="164">
        <f t="shared" si="43"/>
        <v>0</v>
      </c>
      <c r="AK45" s="164">
        <f t="shared" si="18"/>
        <v>50.496496933333333</v>
      </c>
      <c r="AL45" s="164">
        <f t="shared" si="18"/>
        <v>0</v>
      </c>
      <c r="AM45" s="164">
        <f t="shared" si="18"/>
        <v>38.471414533333338</v>
      </c>
      <c r="AN45" s="141">
        <f t="shared" si="18"/>
        <v>0</v>
      </c>
      <c r="AO45" s="23">
        <f t="shared" si="19"/>
        <v>0</v>
      </c>
      <c r="AP45" s="30">
        <f t="shared" si="20"/>
        <v>0</v>
      </c>
      <c r="AQ45" s="30">
        <f t="shared" si="21"/>
        <v>-735.22899534933333</v>
      </c>
      <c r="AR45" s="30">
        <f t="shared" si="22"/>
        <v>0</v>
      </c>
      <c r="AS45" s="30">
        <f t="shared" si="23"/>
        <v>13992.053465773335</v>
      </c>
      <c r="AT45" s="24">
        <f t="shared" si="24"/>
        <v>0</v>
      </c>
      <c r="AU45" s="155">
        <f t="shared" si="36"/>
        <v>0</v>
      </c>
      <c r="AV45" s="165">
        <f t="shared" si="37"/>
        <v>0</v>
      </c>
      <c r="AW45" s="165">
        <f t="shared" si="38"/>
        <v>-733.00942791964667</v>
      </c>
      <c r="AX45" s="165">
        <f t="shared" si="39"/>
        <v>0</v>
      </c>
      <c r="AY45" s="165">
        <f t="shared" si="40"/>
        <v>13949.813148343648</v>
      </c>
      <c r="AZ45" s="156">
        <f t="shared" si="41"/>
        <v>0</v>
      </c>
      <c r="BA45" s="94">
        <f t="shared" si="30"/>
        <v>0</v>
      </c>
      <c r="BB45" s="166">
        <f t="shared" si="31"/>
        <v>0</v>
      </c>
      <c r="BC45" s="166">
        <f t="shared" si="32"/>
        <v>0</v>
      </c>
      <c r="BD45" s="166">
        <f t="shared" si="33"/>
        <v>0</v>
      </c>
      <c r="BE45" s="166">
        <f t="shared" si="34"/>
        <v>13216.803720424003</v>
      </c>
      <c r="BF45" s="95">
        <f t="shared" si="35"/>
        <v>0</v>
      </c>
    </row>
    <row r="46" spans="2:58">
      <c r="B46" s="146">
        <v>43</v>
      </c>
      <c r="C46" s="23" cm="1">
        <f t="array" ref="C46">_xlfn.XLOOKUP(C$3&amp;$B46,'In-TI'!$D$4:$D$867&amp;'In-TI'!$C$4:$C$867,'In-TI'!$E$4:$E$867)</f>
        <v>-8.89</v>
      </c>
      <c r="D46" s="30" cm="1">
        <f t="array" ref="D46">_xlfn.XLOOKUP(D$3&amp;$B46,'In-TI'!$D$4:$D$867&amp;'In-TI'!$C$4:$C$867,'In-TI'!$E$4:$E$867)</f>
        <v>369.37</v>
      </c>
      <c r="E46" s="24" cm="1">
        <f t="array" ref="E46">_xlfn.XLOOKUP(E$3&amp;$B46,'In-TI'!$D$4:$D$867&amp;'In-TI'!$C$4:$C$867,'In-TI'!$E$4:$E$867)</f>
        <v>5.67</v>
      </c>
      <c r="F46" s="12">
        <f>SUMIFS('In-TI'!$W$4:$W$1155,'In-TI'!$Y$4:$Y$1155,F$3,'In-TI'!$Q$4:$Q$1155,$B46)</f>
        <v>-0.40919280000000002</v>
      </c>
      <c r="G46" s="157">
        <f>SUMIFS('In-TI'!$W$4:$W$1155,'In-TI'!$Y$4:$Y$1155,G$3,'In-TI'!$Q$4:$Q$1155,$B46)</f>
        <v>-49.326917399999999</v>
      </c>
      <c r="H46" s="13">
        <f>SUMIFS('In-TI'!$W$4:$W$1155,'In-TI'!$Y$4:$Y$1155,H$3,'In-TI'!$Q$4:$Q$1155,$B46)</f>
        <v>-43.606451333333339</v>
      </c>
      <c r="I46" s="16">
        <f>SUMIFS('In-TI'!$X$4:$X$1155,'In-TI'!$Y$4:$Y$1155,I$3,'In-TI'!$Q$4:$Q$1155,$B46)</f>
        <v>-9.5807200000000065E-2</v>
      </c>
      <c r="J46" s="158">
        <f>SUMIFS('In-TI'!$X$4:$X$1155,'In-TI'!$Y$4:$Y$1155,J$3,'In-TI'!$Q$4:$Q$1155,$B46)</f>
        <v>49.172750733333331</v>
      </c>
      <c r="K46" s="17">
        <f>SUMIFS('In-TI'!$X$4:$X$1155,'In-TI'!$Y$4:$Y$1155,K$3,'In-TI'!$Q$4:$Q$1155,$B46)</f>
        <v>37.134784666666675</v>
      </c>
      <c r="L46" s="26" cm="1">
        <f t="array" ref="L46">IF(_xlfn.XLOOKUP($B46&amp;F$3,'In-TI'!$Q$4:$Q$1155&amp;'In-TI'!$Y$4:$Y$1155,'In-TI'!$Z$4:$Z$1155)=L$3,F46*C46+I46*D46,0)</f>
        <v>-31.750581472000025</v>
      </c>
      <c r="M46" s="159" cm="1">
        <f t="array" ref="M46">IF(_xlfn.XLOOKUP($B46&amp;I$3,'In-TI'!$Q$4:$Q$1155&amp;'In-TI'!$Y$4:$Y$1155,'In-TI'!$Z$4:$Z$1155)=M$3,F46*C46+I46*D46,0)</f>
        <v>0</v>
      </c>
      <c r="N46" s="159" cm="1">
        <f t="array" ref="N46">IF(_xlfn.XLOOKUP($B46&amp;G$3,'In-TI'!$Q$4:$Q$1155&amp;'In-TI'!$Y$4:$Y$1155,'In-TI'!$Z$4:$Z$1155)=N$3,G46*E46+J46*C46,0)</f>
        <v>-716.82937567733325</v>
      </c>
      <c r="O46" s="159" cm="1">
        <f t="array" ref="O46">IF(_xlfn.XLOOKUP($B46&amp;J$3,'In-TI'!$Q$4:$Q$1155&amp;'In-TI'!$Y$4:$Y$1155,'In-TI'!$Z$4:$Z$1155)=O$3,G46*E46+J46*C46,0)</f>
        <v>0</v>
      </c>
      <c r="P46" s="159" cm="1">
        <f t="array" ref="P46">IF(_xlfn.XLOOKUP($B46&amp;H$3,'In-TI'!$Q$4:$Q$1155&amp;'In-TI'!$Y$4:$Y$1155,'In-TI'!$Z$4:$Z$1155)=P$3,H46*E46+K46*D46,0)</f>
        <v>13469.22683326667</v>
      </c>
      <c r="Q46" s="25" cm="1">
        <f t="array" ref="Q46">IF(_xlfn.XLOOKUP($B46&amp;K$3,'In-TI'!$Q$4:$Q$1155&amp;'In-TI'!$Y$4:$Y$1155,'In-TI'!$Z$4:$Z$1155)=Q$3,H46*E46+K46*D46,0)</f>
        <v>0</v>
      </c>
      <c r="R46" s="74">
        <f t="shared" si="0"/>
        <v>12720.646876117336</v>
      </c>
      <c r="S46" s="82">
        <f>IF($R46&gt;=0,0,$R46*VLOOKUP(S$3,'In-NonTI'!$S$4:$U$6,3,0))</f>
        <v>0</v>
      </c>
      <c r="T46" s="160">
        <f>IF($R46&gt;=0,0,$R46*VLOOKUP(T$3,'In-NonTI'!$S$4:$U$6,3,0))</f>
        <v>0</v>
      </c>
      <c r="U46" s="83">
        <f>IF($R46&gt;=0,0,$R46*VLOOKUP(U$3,'In-NonTI'!$S$4:$U$6,3,0))</f>
        <v>0</v>
      </c>
      <c r="V46" s="19">
        <f t="shared" si="9"/>
        <v>48.763557933333331</v>
      </c>
      <c r="W46" s="161">
        <f t="shared" si="1"/>
        <v>37.038977466666672</v>
      </c>
      <c r="X46" s="18">
        <f t="shared" si="10"/>
        <v>-92.933368733333339</v>
      </c>
      <c r="Y46" s="77">
        <f t="shared" si="2"/>
        <v>1</v>
      </c>
      <c r="Z46" s="32" t="str">
        <f t="shared" si="3"/>
        <v>VIC</v>
      </c>
      <c r="AA46" s="4" t="str">
        <f t="shared" si="4"/>
        <v>SA</v>
      </c>
      <c r="AB46" s="31" t="str">
        <f t="shared" si="5"/>
        <v>NSW</v>
      </c>
      <c r="AC46" s="129" t="str">
        <f t="shared" si="11"/>
        <v>VIC-SA</v>
      </c>
      <c r="AD46" s="162" t="str">
        <f t="shared" si="12"/>
        <v>VIC-NSW</v>
      </c>
      <c r="AE46" s="130">
        <f t="shared" si="13"/>
        <v>0</v>
      </c>
      <c r="AF46" s="51">
        <f t="shared" si="14"/>
        <v>37.038977466666672</v>
      </c>
      <c r="AG46" s="163">
        <f t="shared" si="15"/>
        <v>48.763557933333331</v>
      </c>
      <c r="AH46" s="33">
        <f t="shared" si="16"/>
        <v>0</v>
      </c>
      <c r="AI46" s="140">
        <f t="shared" si="43"/>
        <v>0</v>
      </c>
      <c r="AJ46" s="164">
        <f t="shared" si="43"/>
        <v>0</v>
      </c>
      <c r="AK46" s="164">
        <f t="shared" si="18"/>
        <v>48.763557933333331</v>
      </c>
      <c r="AL46" s="164">
        <f t="shared" si="18"/>
        <v>0</v>
      </c>
      <c r="AM46" s="164">
        <f t="shared" si="18"/>
        <v>37.038977466666672</v>
      </c>
      <c r="AN46" s="141">
        <f t="shared" si="18"/>
        <v>0</v>
      </c>
      <c r="AO46" s="23">
        <f t="shared" si="19"/>
        <v>0</v>
      </c>
      <c r="AP46" s="30">
        <f t="shared" si="20"/>
        <v>0</v>
      </c>
      <c r="AQ46" s="30">
        <f t="shared" si="21"/>
        <v>-709.99740350933337</v>
      </c>
      <c r="AR46" s="30">
        <f t="shared" si="22"/>
        <v>0</v>
      </c>
      <c r="AS46" s="30">
        <f t="shared" si="23"/>
        <v>13471.076104626669</v>
      </c>
      <c r="AT46" s="24">
        <f t="shared" si="24"/>
        <v>0</v>
      </c>
      <c r="AU46" s="155">
        <f t="shared" si="36"/>
        <v>0</v>
      </c>
      <c r="AV46" s="165">
        <f t="shared" si="37"/>
        <v>0</v>
      </c>
      <c r="AW46" s="165">
        <f t="shared" si="38"/>
        <v>-707.74786869793604</v>
      </c>
      <c r="AX46" s="165">
        <f t="shared" si="39"/>
        <v>0</v>
      </c>
      <c r="AY46" s="165">
        <f t="shared" si="40"/>
        <v>13428.394744815272</v>
      </c>
      <c r="AZ46" s="156">
        <f t="shared" si="41"/>
        <v>0</v>
      </c>
      <c r="BA46" s="94">
        <f t="shared" si="30"/>
        <v>0</v>
      </c>
      <c r="BB46" s="166">
        <f t="shared" si="31"/>
        <v>0</v>
      </c>
      <c r="BC46" s="166">
        <f t="shared" si="32"/>
        <v>0</v>
      </c>
      <c r="BD46" s="166">
        <f t="shared" si="33"/>
        <v>0</v>
      </c>
      <c r="BE46" s="166">
        <f t="shared" si="34"/>
        <v>12720.646876117336</v>
      </c>
      <c r="BF46" s="95">
        <f t="shared" si="35"/>
        <v>0</v>
      </c>
    </row>
    <row r="47" spans="2:58">
      <c r="B47" s="146">
        <v>44</v>
      </c>
      <c r="C47" s="23" cm="1">
        <f t="array" ref="C47">_xlfn.XLOOKUP(C$3&amp;$B47,'In-TI'!$D$4:$D$867&amp;'In-TI'!$C$4:$C$867,'In-TI'!$E$4:$E$867)</f>
        <v>-8.89</v>
      </c>
      <c r="D47" s="30" cm="1">
        <f t="array" ref="D47">_xlfn.XLOOKUP(D$3&amp;$B47,'In-TI'!$D$4:$D$867&amp;'In-TI'!$C$4:$C$867,'In-TI'!$E$4:$E$867)</f>
        <v>360.55</v>
      </c>
      <c r="E47" s="24" cm="1">
        <f t="array" ref="E47">_xlfn.XLOOKUP(E$3&amp;$B47,'In-TI'!$D$4:$D$867&amp;'In-TI'!$C$4:$C$867,'In-TI'!$E$4:$E$867)</f>
        <v>5.67</v>
      </c>
      <c r="F47" s="12">
        <f>SUMIFS('In-TI'!$W$4:$W$1155,'In-TI'!$Y$4:$Y$1155,F$3,'In-TI'!$Q$4:$Q$1155,$B47)</f>
        <v>-0.13960020000000001</v>
      </c>
      <c r="G47" s="157">
        <f>SUMIFS('In-TI'!$W$4:$W$1155,'In-TI'!$Y$4:$Y$1155,G$3,'In-TI'!$Q$4:$Q$1155,$B47)</f>
        <v>-49.608965899999994</v>
      </c>
      <c r="H47" s="13">
        <f>SUMIFS('In-TI'!$W$4:$W$1155,'In-TI'!$Y$4:$Y$1155,H$3,'In-TI'!$Q$4:$Q$1155,$B47)</f>
        <v>-45.220334533333336</v>
      </c>
      <c r="I47" s="16">
        <f>SUMIFS('In-TI'!$X$4:$X$1155,'In-TI'!$Y$4:$Y$1155,I$3,'In-TI'!$Q$4:$Q$1155,$B47)</f>
        <v>-0.38039980000000001</v>
      </c>
      <c r="J47" s="158">
        <f>SUMIFS('In-TI'!$X$4:$X$1155,'In-TI'!$Y$4:$Y$1155,J$3,'In-TI'!$Q$4:$Q$1155,$B47)</f>
        <v>49.462299233333326</v>
      </c>
      <c r="K47" s="17">
        <f>SUMIFS('In-TI'!$X$4:$X$1155,'In-TI'!$Y$4:$Y$1155,K$3,'In-TI'!$Q$4:$Q$1155,$B47)</f>
        <v>38.738667866666667</v>
      </c>
      <c r="L47" s="26" cm="1">
        <f t="array" ref="L47">IF(_xlfn.XLOOKUP($B47&amp;F$3,'In-TI'!$Q$4:$Q$1155&amp;'In-TI'!$Y$4:$Y$1155,'In-TI'!$Z$4:$Z$1155)=L$3,F47*C47+I47*D47,0)</f>
        <v>0</v>
      </c>
      <c r="M47" s="159" cm="1">
        <f t="array" ref="M47">IF(_xlfn.XLOOKUP($B47&amp;I$3,'In-TI'!$Q$4:$Q$1155&amp;'In-TI'!$Y$4:$Y$1155,'In-TI'!$Z$4:$Z$1155)=M$3,F47*C47+I47*D47,0)</f>
        <v>-135.91210211200001</v>
      </c>
      <c r="N47" s="159" cm="1">
        <f t="array" ref="N47">IF(_xlfn.XLOOKUP($B47&amp;G$3,'In-TI'!$Q$4:$Q$1155&amp;'In-TI'!$Y$4:$Y$1155,'In-TI'!$Z$4:$Z$1155)=N$3,G47*E47+J47*C47,0)</f>
        <v>-721.00267683733318</v>
      </c>
      <c r="O47" s="159" cm="1">
        <f t="array" ref="O47">IF(_xlfn.XLOOKUP($B47&amp;J$3,'In-TI'!$Q$4:$Q$1155&amp;'In-TI'!$Y$4:$Y$1155,'In-TI'!$Z$4:$Z$1155)=O$3,G47*E47+J47*C47,0)</f>
        <v>0</v>
      </c>
      <c r="P47" s="159" cm="1">
        <f t="array" ref="P47">IF(_xlfn.XLOOKUP($B47&amp;H$3,'In-TI'!$Q$4:$Q$1155&amp;'In-TI'!$Y$4:$Y$1155,'In-TI'!$Z$4:$Z$1155)=P$3,H47*E47+K47*D47,0)</f>
        <v>13710.827402522667</v>
      </c>
      <c r="Q47" s="25" cm="1">
        <f t="array" ref="Q47">IF(_xlfn.XLOOKUP($B47&amp;K$3,'In-TI'!$Q$4:$Q$1155&amp;'In-TI'!$Y$4:$Y$1155,'In-TI'!$Z$4:$Z$1155)=Q$3,H47*E47+K47*D47,0)</f>
        <v>0</v>
      </c>
      <c r="R47" s="74">
        <f t="shared" si="0"/>
        <v>12853.912623573335</v>
      </c>
      <c r="S47" s="82">
        <f>IF($R47&gt;=0,0,$R47*VLOOKUP(S$3,'In-NonTI'!$S$4:$U$6,3,0))</f>
        <v>0</v>
      </c>
      <c r="T47" s="160">
        <f>IF($R47&gt;=0,0,$R47*VLOOKUP(T$3,'In-NonTI'!$S$4:$U$6,3,0))</f>
        <v>0</v>
      </c>
      <c r="U47" s="83">
        <f>IF($R47&gt;=0,0,$R47*VLOOKUP(U$3,'In-NonTI'!$S$4:$U$6,3,0))</f>
        <v>0</v>
      </c>
      <c r="V47" s="19">
        <f t="shared" si="9"/>
        <v>49.322699033333329</v>
      </c>
      <c r="W47" s="161">
        <f t="shared" si="1"/>
        <v>38.358268066666668</v>
      </c>
      <c r="X47" s="18">
        <f t="shared" si="10"/>
        <v>-94.82930043333333</v>
      </c>
      <c r="Y47" s="77">
        <f t="shared" si="2"/>
        <v>1</v>
      </c>
      <c r="Z47" s="32" t="str">
        <f t="shared" si="3"/>
        <v>VIC</v>
      </c>
      <c r="AA47" s="4" t="str">
        <f t="shared" si="4"/>
        <v>SA</v>
      </c>
      <c r="AB47" s="31" t="str">
        <f t="shared" si="5"/>
        <v>NSW</v>
      </c>
      <c r="AC47" s="129" t="str">
        <f t="shared" si="11"/>
        <v>VIC-SA</v>
      </c>
      <c r="AD47" s="162" t="str">
        <f t="shared" si="12"/>
        <v>VIC-NSW</v>
      </c>
      <c r="AE47" s="130">
        <f t="shared" si="13"/>
        <v>0</v>
      </c>
      <c r="AF47" s="51">
        <f t="shared" si="14"/>
        <v>38.358268066666668</v>
      </c>
      <c r="AG47" s="163">
        <f t="shared" si="15"/>
        <v>49.322699033333329</v>
      </c>
      <c r="AH47" s="33">
        <f t="shared" si="16"/>
        <v>0</v>
      </c>
      <c r="AI47" s="140">
        <f t="shared" si="43"/>
        <v>0</v>
      </c>
      <c r="AJ47" s="164">
        <f t="shared" si="43"/>
        <v>0</v>
      </c>
      <c r="AK47" s="164">
        <f t="shared" si="18"/>
        <v>49.322699033333329</v>
      </c>
      <c r="AL47" s="164">
        <f t="shared" si="18"/>
        <v>0</v>
      </c>
      <c r="AM47" s="164">
        <f t="shared" si="18"/>
        <v>38.358268066666668</v>
      </c>
      <c r="AN47" s="141">
        <f t="shared" si="18"/>
        <v>0</v>
      </c>
      <c r="AO47" s="23">
        <f t="shared" si="19"/>
        <v>0</v>
      </c>
      <c r="AP47" s="30">
        <f t="shared" si="20"/>
        <v>0</v>
      </c>
      <c r="AQ47" s="30">
        <f t="shared" si="21"/>
        <v>-718.13849792533324</v>
      </c>
      <c r="AR47" s="30">
        <f t="shared" si="22"/>
        <v>0</v>
      </c>
      <c r="AS47" s="30">
        <f t="shared" si="23"/>
        <v>13612.582171498667</v>
      </c>
      <c r="AT47" s="24">
        <f t="shared" si="24"/>
        <v>0</v>
      </c>
      <c r="AU47" s="155">
        <f t="shared" si="36"/>
        <v>0</v>
      </c>
      <c r="AV47" s="165">
        <f t="shared" si="37"/>
        <v>0</v>
      </c>
      <c r="AW47" s="165">
        <f t="shared" si="38"/>
        <v>-715.88117623676828</v>
      </c>
      <c r="AX47" s="165">
        <f t="shared" si="39"/>
        <v>0</v>
      </c>
      <c r="AY47" s="165">
        <f t="shared" si="40"/>
        <v>13569.793799810102</v>
      </c>
      <c r="AZ47" s="156">
        <f t="shared" si="41"/>
        <v>0</v>
      </c>
      <c r="BA47" s="94">
        <f t="shared" si="30"/>
        <v>0</v>
      </c>
      <c r="BB47" s="166">
        <f t="shared" si="31"/>
        <v>0</v>
      </c>
      <c r="BC47" s="166">
        <f t="shared" si="32"/>
        <v>0</v>
      </c>
      <c r="BD47" s="166">
        <f t="shared" si="33"/>
        <v>0</v>
      </c>
      <c r="BE47" s="166">
        <f t="shared" si="34"/>
        <v>12853.912623573335</v>
      </c>
      <c r="BF47" s="95">
        <f t="shared" si="35"/>
        <v>0</v>
      </c>
    </row>
    <row r="48" spans="2:58">
      <c r="B48" s="146">
        <v>45</v>
      </c>
      <c r="C48" s="23" cm="1">
        <f t="array" ref="C48">_xlfn.XLOOKUP(C$3&amp;$B48,'In-TI'!$D$4:$D$867&amp;'In-TI'!$C$4:$C$867,'In-TI'!$E$4:$E$867)</f>
        <v>-8.89</v>
      </c>
      <c r="D48" s="30" cm="1">
        <f t="array" ref="D48">_xlfn.XLOOKUP(D$3&amp;$B48,'In-TI'!$D$4:$D$867&amp;'In-TI'!$C$4:$C$867,'In-TI'!$E$4:$E$867)</f>
        <v>369.65</v>
      </c>
      <c r="E48" s="24" cm="1">
        <f t="array" ref="E48">_xlfn.XLOOKUP(E$3&amp;$B48,'In-TI'!$D$4:$D$867&amp;'In-TI'!$C$4:$C$867,'In-TI'!$E$4:$E$867)</f>
        <v>5.67</v>
      </c>
      <c r="F48" s="12">
        <f>SUMIFS('In-TI'!$W$4:$W$1155,'In-TI'!$Y$4:$Y$1155,F$3,'In-TI'!$Q$4:$Q$1155,$B48)</f>
        <v>-0.82307679999999994</v>
      </c>
      <c r="G48" s="157">
        <f>SUMIFS('In-TI'!$W$4:$W$1155,'In-TI'!$Y$4:$Y$1155,G$3,'In-TI'!$Q$4:$Q$1155,$B48)</f>
        <v>-45.0981308</v>
      </c>
      <c r="H48" s="13">
        <f>SUMIFS('In-TI'!$W$4:$W$1155,'In-TI'!$Y$4:$Y$1155,H$3,'In-TI'!$Q$4:$Q$1155,$B48)</f>
        <v>-45.996972799999995</v>
      </c>
      <c r="I48" s="16">
        <f>SUMIFS('In-TI'!$X$4:$X$1155,'In-TI'!$Y$4:$Y$1155,I$3,'In-TI'!$Q$4:$Q$1155,$B48)</f>
        <v>0.38391013333333335</v>
      </c>
      <c r="J48" s="158">
        <f>SUMIFS('In-TI'!$X$4:$X$1155,'In-TI'!$Y$4:$Y$1155,J$3,'In-TI'!$Q$4:$Q$1155,$B48)</f>
        <v>44.947297466666669</v>
      </c>
      <c r="K48" s="17">
        <f>SUMIFS('In-TI'!$X$4:$X$1155,'In-TI'!$Y$4:$Y$1155,K$3,'In-TI'!$Q$4:$Q$1155,$B48)</f>
        <v>40.0219728</v>
      </c>
      <c r="L48" s="26" cm="1">
        <f t="array" ref="L48">IF(_xlfn.XLOOKUP($B48&amp;F$3,'In-TI'!$Q$4:$Q$1155&amp;'In-TI'!$Y$4:$Y$1155,'In-TI'!$Z$4:$Z$1155)=L$3,F48*C48+I48*D48,0)</f>
        <v>149.22953353866666</v>
      </c>
      <c r="M48" s="159" cm="1">
        <f t="array" ref="M48">IF(_xlfn.XLOOKUP($B48&amp;I$3,'In-TI'!$Q$4:$Q$1155&amp;'In-TI'!$Y$4:$Y$1155,'In-TI'!$Z$4:$Z$1155)=M$3,F48*C48+I48*D48,0)</f>
        <v>0</v>
      </c>
      <c r="N48" s="159" cm="1">
        <f t="array" ref="N48">IF(_xlfn.XLOOKUP($B48&amp;G$3,'In-TI'!$Q$4:$Q$1155&amp;'In-TI'!$Y$4:$Y$1155,'In-TI'!$Z$4:$Z$1155)=N$3,G48*E48+J48*C48,0)</f>
        <v>-655.28787611466669</v>
      </c>
      <c r="O48" s="159" cm="1">
        <f t="array" ref="O48">IF(_xlfn.XLOOKUP($B48&amp;J$3,'In-TI'!$Q$4:$Q$1155&amp;'In-TI'!$Y$4:$Y$1155,'In-TI'!$Z$4:$Z$1155)=O$3,G48*E48+J48*C48,0)</f>
        <v>0</v>
      </c>
      <c r="P48" s="159" cm="1">
        <f t="array" ref="P48">IF(_xlfn.XLOOKUP($B48&amp;H$3,'In-TI'!$Q$4:$Q$1155&amp;'In-TI'!$Y$4:$Y$1155,'In-TI'!$Z$4:$Z$1155)=P$3,H48*E48+K48*D48,0)</f>
        <v>14533.319409743999</v>
      </c>
      <c r="Q48" s="25" cm="1">
        <f t="array" ref="Q48">IF(_xlfn.XLOOKUP($B48&amp;K$3,'In-TI'!$Q$4:$Q$1155&amp;'In-TI'!$Y$4:$Y$1155,'In-TI'!$Z$4:$Z$1155)=Q$3,H48*E48+K48*D48,0)</f>
        <v>0</v>
      </c>
      <c r="R48" s="74">
        <f t="shared" si="0"/>
        <v>14027.261067167999</v>
      </c>
      <c r="S48" s="82">
        <f>IF($R48&gt;=0,0,$R48*VLOOKUP(S$3,'In-NonTI'!$S$4:$U$6,3,0))</f>
        <v>0</v>
      </c>
      <c r="T48" s="160">
        <f>IF($R48&gt;=0,0,$R48*VLOOKUP(T$3,'In-NonTI'!$S$4:$U$6,3,0))</f>
        <v>0</v>
      </c>
      <c r="U48" s="83">
        <f>IF($R48&gt;=0,0,$R48*VLOOKUP(U$3,'In-NonTI'!$S$4:$U$6,3,0))</f>
        <v>0</v>
      </c>
      <c r="V48" s="19">
        <f t="shared" si="9"/>
        <v>44.124220666666666</v>
      </c>
      <c r="W48" s="161">
        <f t="shared" si="1"/>
        <v>40.405882933333331</v>
      </c>
      <c r="X48" s="18">
        <f t="shared" si="10"/>
        <v>-91.095103599999987</v>
      </c>
      <c r="Y48" s="77">
        <f t="shared" si="2"/>
        <v>1</v>
      </c>
      <c r="Z48" s="32" t="str">
        <f t="shared" si="3"/>
        <v>VIC</v>
      </c>
      <c r="AA48" s="4" t="str">
        <f t="shared" si="4"/>
        <v>SA</v>
      </c>
      <c r="AB48" s="31" t="str">
        <f t="shared" si="5"/>
        <v>NSW</v>
      </c>
      <c r="AC48" s="129" t="str">
        <f t="shared" si="11"/>
        <v>VIC-SA</v>
      </c>
      <c r="AD48" s="162" t="str">
        <f t="shared" si="12"/>
        <v>VIC-NSW</v>
      </c>
      <c r="AE48" s="130">
        <f t="shared" si="13"/>
        <v>0</v>
      </c>
      <c r="AF48" s="51">
        <f t="shared" si="14"/>
        <v>40.405882933333331</v>
      </c>
      <c r="AG48" s="163">
        <f t="shared" si="15"/>
        <v>44.124220666666666</v>
      </c>
      <c r="AH48" s="33">
        <f t="shared" si="16"/>
        <v>0</v>
      </c>
      <c r="AI48" s="140">
        <f t="shared" si="43"/>
        <v>0</v>
      </c>
      <c r="AJ48" s="164">
        <f t="shared" si="43"/>
        <v>0</v>
      </c>
      <c r="AK48" s="164">
        <f t="shared" si="18"/>
        <v>44.124220666666666</v>
      </c>
      <c r="AL48" s="164">
        <f t="shared" si="18"/>
        <v>0</v>
      </c>
      <c r="AM48" s="164">
        <f t="shared" si="18"/>
        <v>40.405882933333331</v>
      </c>
      <c r="AN48" s="141">
        <f t="shared" si="18"/>
        <v>0</v>
      </c>
      <c r="AO48" s="23">
        <f t="shared" si="19"/>
        <v>0</v>
      </c>
      <c r="AP48" s="30">
        <f t="shared" si="20"/>
        <v>0</v>
      </c>
      <c r="AQ48" s="30">
        <f t="shared" si="21"/>
        <v>-642.44865290666667</v>
      </c>
      <c r="AR48" s="30">
        <f t="shared" si="22"/>
        <v>0</v>
      </c>
      <c r="AS48" s="30">
        <f t="shared" si="23"/>
        <v>14706.933270074664</v>
      </c>
      <c r="AT48" s="24">
        <f t="shared" si="24"/>
        <v>0</v>
      </c>
      <c r="AU48" s="155">
        <f t="shared" si="36"/>
        <v>0</v>
      </c>
      <c r="AV48" s="165">
        <f t="shared" si="37"/>
        <v>0</v>
      </c>
      <c r="AW48" s="165">
        <f t="shared" si="38"/>
        <v>-640.74832614711295</v>
      </c>
      <c r="AX48" s="165">
        <f t="shared" si="39"/>
        <v>0</v>
      </c>
      <c r="AY48" s="165">
        <f t="shared" si="40"/>
        <v>14668.009393315115</v>
      </c>
      <c r="AZ48" s="156">
        <f t="shared" si="41"/>
        <v>0</v>
      </c>
      <c r="BA48" s="94">
        <f t="shared" si="30"/>
        <v>0</v>
      </c>
      <c r="BB48" s="166">
        <f t="shared" si="31"/>
        <v>0</v>
      </c>
      <c r="BC48" s="166">
        <f t="shared" si="32"/>
        <v>0</v>
      </c>
      <c r="BD48" s="166">
        <f t="shared" si="33"/>
        <v>0</v>
      </c>
      <c r="BE48" s="166">
        <f t="shared" si="34"/>
        <v>14027.261067167999</v>
      </c>
      <c r="BF48" s="95">
        <f t="shared" si="35"/>
        <v>0</v>
      </c>
    </row>
    <row r="49" spans="2:58">
      <c r="B49" s="146">
        <v>46</v>
      </c>
      <c r="C49" s="23" cm="1">
        <f t="array" ref="C49">_xlfn.XLOOKUP(C$3&amp;$B49,'In-TI'!$D$4:$D$867&amp;'In-TI'!$C$4:$C$867,'In-TI'!$E$4:$E$867)</f>
        <v>-8.89</v>
      </c>
      <c r="D49" s="30" cm="1">
        <f t="array" ref="D49">_xlfn.XLOOKUP(D$3&amp;$B49,'In-TI'!$D$4:$D$867&amp;'In-TI'!$C$4:$C$867,'In-TI'!$E$4:$E$867)</f>
        <v>367.09</v>
      </c>
      <c r="E49" s="24" cm="1">
        <f t="array" ref="E49">_xlfn.XLOOKUP(E$3&amp;$B49,'In-TI'!$D$4:$D$867&amp;'In-TI'!$C$4:$C$867,'In-TI'!$E$4:$E$867)</f>
        <v>5.67</v>
      </c>
      <c r="F49" s="12">
        <f>SUMIFS('In-TI'!$W$4:$W$1155,'In-TI'!$Y$4:$Y$1155,F$3,'In-TI'!$Q$4:$Q$1155,$B49)</f>
        <v>-0.53243240000000003</v>
      </c>
      <c r="G49" s="157">
        <f>SUMIFS('In-TI'!$W$4:$W$1155,'In-TI'!$Y$4:$Y$1155,G$3,'In-TI'!$Q$4:$Q$1155,$B49)</f>
        <v>-48.426361499999999</v>
      </c>
      <c r="H49" s="13">
        <f>SUMIFS('In-TI'!$W$4:$W$1155,'In-TI'!$Y$4:$Y$1155,H$3,'In-TI'!$Q$4:$Q$1155,$B49)</f>
        <v>-44.39430990000001</v>
      </c>
      <c r="I49" s="16">
        <f>SUMIFS('In-TI'!$X$4:$X$1155,'In-TI'!$Y$4:$Y$1155,I$3,'In-TI'!$Q$4:$Q$1155,$B49)</f>
        <v>5.9099066666666644E-2</v>
      </c>
      <c r="J49" s="158">
        <f>SUMIFS('In-TI'!$X$4:$X$1155,'In-TI'!$Y$4:$Y$1155,J$3,'In-TI'!$Q$4:$Q$1155,$B49)</f>
        <v>48.278028166666665</v>
      </c>
      <c r="K49" s="17">
        <f>SUMIFS('In-TI'!$X$4:$X$1155,'In-TI'!$Y$4:$Y$1155,K$3,'In-TI'!$Q$4:$Q$1155,$B49)</f>
        <v>38.119309900000005</v>
      </c>
      <c r="L49" s="26" cm="1">
        <f t="array" ref="L49">IF(_xlfn.XLOOKUP($B49&amp;F$3,'In-TI'!$Q$4:$Q$1155&amp;'In-TI'!$Y$4:$Y$1155,'In-TI'!$Z$4:$Z$1155)=L$3,F49*C49+I49*D49,0)</f>
        <v>26.428000418666656</v>
      </c>
      <c r="M49" s="159" cm="1">
        <f t="array" ref="M49">IF(_xlfn.XLOOKUP($B49&amp;I$3,'In-TI'!$Q$4:$Q$1155&amp;'In-TI'!$Y$4:$Y$1155,'In-TI'!$Z$4:$Z$1155)=M$3,F49*C49+I49*D49,0)</f>
        <v>0</v>
      </c>
      <c r="N49" s="159" cm="1">
        <f t="array" ref="N49">IF(_xlfn.XLOOKUP($B49&amp;G$3,'In-TI'!$Q$4:$Q$1155&amp;'In-TI'!$Y$4:$Y$1155,'In-TI'!$Z$4:$Z$1155)=N$3,G49*E49+J49*C49,0)</f>
        <v>-703.76914010666667</v>
      </c>
      <c r="O49" s="159" cm="1">
        <f t="array" ref="O49">IF(_xlfn.XLOOKUP($B49&amp;J$3,'In-TI'!$Q$4:$Q$1155&amp;'In-TI'!$Y$4:$Y$1155,'In-TI'!$Z$4:$Z$1155)=O$3,G49*E49+J49*C49,0)</f>
        <v>0</v>
      </c>
      <c r="P49" s="159" cm="1">
        <f t="array" ref="P49">IF(_xlfn.XLOOKUP($B49&amp;H$3,'In-TI'!$Q$4:$Q$1155&amp;'In-TI'!$Y$4:$Y$1155,'In-TI'!$Z$4:$Z$1155)=P$3,H49*E49+K49*D49,0)</f>
        <v>13741.501734058002</v>
      </c>
      <c r="Q49" s="25" cm="1">
        <f t="array" ref="Q49">IF(_xlfn.XLOOKUP($B49&amp;K$3,'In-TI'!$Q$4:$Q$1155&amp;'In-TI'!$Y$4:$Y$1155,'In-TI'!$Z$4:$Z$1155)=Q$3,H49*E49+K49*D49,0)</f>
        <v>0</v>
      </c>
      <c r="R49" s="74">
        <f t="shared" si="0"/>
        <v>13064.160594370001</v>
      </c>
      <c r="S49" s="82">
        <f>IF($R49&gt;=0,0,$R49*VLOOKUP(S$3,'In-NonTI'!$S$4:$U$6,3,0))</f>
        <v>0</v>
      </c>
      <c r="T49" s="160">
        <f>IF($R49&gt;=0,0,$R49*VLOOKUP(T$3,'In-NonTI'!$S$4:$U$6,3,0))</f>
        <v>0</v>
      </c>
      <c r="U49" s="83">
        <f>IF($R49&gt;=0,0,$R49*VLOOKUP(U$3,'In-NonTI'!$S$4:$U$6,3,0))</f>
        <v>0</v>
      </c>
      <c r="V49" s="19">
        <f t="shared" si="9"/>
        <v>47.745595766666668</v>
      </c>
      <c r="W49" s="161">
        <f t="shared" si="1"/>
        <v>38.178408966666673</v>
      </c>
      <c r="X49" s="18">
        <f t="shared" si="10"/>
        <v>-92.820671400000009</v>
      </c>
      <c r="Y49" s="77">
        <f t="shared" si="2"/>
        <v>1</v>
      </c>
      <c r="Z49" s="32" t="str">
        <f t="shared" si="3"/>
        <v>VIC</v>
      </c>
      <c r="AA49" s="4" t="str">
        <f t="shared" si="4"/>
        <v>SA</v>
      </c>
      <c r="AB49" s="31" t="str">
        <f t="shared" si="5"/>
        <v>NSW</v>
      </c>
      <c r="AC49" s="129" t="str">
        <f t="shared" si="11"/>
        <v>VIC-SA</v>
      </c>
      <c r="AD49" s="162" t="str">
        <f t="shared" si="12"/>
        <v>VIC-NSW</v>
      </c>
      <c r="AE49" s="130">
        <f t="shared" si="13"/>
        <v>0</v>
      </c>
      <c r="AF49" s="51">
        <f t="shared" si="14"/>
        <v>38.178408966666673</v>
      </c>
      <c r="AG49" s="163">
        <f t="shared" si="15"/>
        <v>47.745595766666668</v>
      </c>
      <c r="AH49" s="33">
        <f t="shared" si="16"/>
        <v>0</v>
      </c>
      <c r="AI49" s="140">
        <f t="shared" si="43"/>
        <v>0</v>
      </c>
      <c r="AJ49" s="164">
        <f t="shared" si="43"/>
        <v>0</v>
      </c>
      <c r="AK49" s="164">
        <f t="shared" si="18"/>
        <v>47.745595766666668</v>
      </c>
      <c r="AL49" s="164">
        <f t="shared" si="18"/>
        <v>0</v>
      </c>
      <c r="AM49" s="164">
        <f t="shared" si="18"/>
        <v>38.178408966666673</v>
      </c>
      <c r="AN49" s="141">
        <f t="shared" si="18"/>
        <v>0</v>
      </c>
      <c r="AO49" s="23">
        <f t="shared" si="19"/>
        <v>0</v>
      </c>
      <c r="AP49" s="30">
        <f t="shared" si="20"/>
        <v>0</v>
      </c>
      <c r="AQ49" s="30">
        <f t="shared" si="21"/>
        <v>-695.17587436266672</v>
      </c>
      <c r="AR49" s="30">
        <f t="shared" si="22"/>
        <v>0</v>
      </c>
      <c r="AS49" s="30">
        <f t="shared" si="23"/>
        <v>13798.440568732667</v>
      </c>
      <c r="AT49" s="24">
        <f t="shared" si="24"/>
        <v>0</v>
      </c>
      <c r="AU49" s="155">
        <f t="shared" si="36"/>
        <v>0</v>
      </c>
      <c r="AV49" s="165">
        <f t="shared" si="37"/>
        <v>0</v>
      </c>
      <c r="AW49" s="165">
        <f t="shared" si="38"/>
        <v>-693.10125955920137</v>
      </c>
      <c r="AX49" s="165">
        <f t="shared" si="39"/>
        <v>0</v>
      </c>
      <c r="AY49" s="165">
        <f t="shared" si="40"/>
        <v>13757.261853929202</v>
      </c>
      <c r="AZ49" s="156">
        <f t="shared" si="41"/>
        <v>0</v>
      </c>
      <c r="BA49" s="94">
        <f t="shared" si="30"/>
        <v>0</v>
      </c>
      <c r="BB49" s="166">
        <f t="shared" si="31"/>
        <v>0</v>
      </c>
      <c r="BC49" s="166">
        <f t="shared" si="32"/>
        <v>0</v>
      </c>
      <c r="BD49" s="166">
        <f t="shared" si="33"/>
        <v>0</v>
      </c>
      <c r="BE49" s="166">
        <f t="shared" si="34"/>
        <v>13064.160594370001</v>
      </c>
      <c r="BF49" s="95">
        <f t="shared" si="35"/>
        <v>0</v>
      </c>
    </row>
    <row r="50" spans="2:58">
      <c r="B50" s="146">
        <v>47</v>
      </c>
      <c r="C50" s="23" cm="1">
        <f t="array" ref="C50">_xlfn.XLOOKUP(C$3&amp;$B50,'In-TI'!$D$4:$D$867&amp;'In-TI'!$C$4:$C$867,'In-TI'!$E$4:$E$867)</f>
        <v>-8.8800000000000008</v>
      </c>
      <c r="D50" s="30" cm="1">
        <f t="array" ref="D50">_xlfn.XLOOKUP(D$3&amp;$B50,'In-TI'!$D$4:$D$867&amp;'In-TI'!$C$4:$C$867,'In-TI'!$E$4:$E$867)</f>
        <v>369.65</v>
      </c>
      <c r="E50" s="24" cm="1">
        <f t="array" ref="E50">_xlfn.XLOOKUP(E$3&amp;$B50,'In-TI'!$D$4:$D$867&amp;'In-TI'!$C$4:$C$867,'In-TI'!$E$4:$E$867)</f>
        <v>5.67</v>
      </c>
      <c r="F50" s="12">
        <f>SUMIFS('In-TI'!$W$4:$W$1155,'In-TI'!$Y$4:$Y$1155,F$3,'In-TI'!$Q$4:$Q$1155,$B50)</f>
        <v>-0.61849739999999997</v>
      </c>
      <c r="G50" s="157">
        <f>SUMIFS('In-TI'!$W$4:$W$1155,'In-TI'!$Y$4:$Y$1155,G$3,'In-TI'!$Q$4:$Q$1155,$B50)</f>
        <v>-52.608811099999997</v>
      </c>
      <c r="H50" s="13">
        <f>SUMIFS('In-TI'!$W$4:$W$1155,'In-TI'!$Y$4:$Y$1155,H$3,'In-TI'!$Q$4:$Q$1155,$B50)</f>
        <v>-45.528217833333336</v>
      </c>
      <c r="I50" s="16">
        <f>SUMIFS('In-TI'!$X$4:$X$1155,'In-TI'!$Y$4:$Y$1155,I$3,'In-TI'!$Q$4:$Q$1155,$B50)</f>
        <v>0.11766406666666662</v>
      </c>
      <c r="J50" s="158">
        <f>SUMIFS('In-TI'!$X$4:$X$1155,'In-TI'!$Y$4:$Y$1155,J$3,'In-TI'!$Q$4:$Q$1155,$B50)</f>
        <v>52.464644433333326</v>
      </c>
      <c r="K50" s="17">
        <f>SUMIFS('In-TI'!$X$4:$X$1155,'In-TI'!$Y$4:$Y$1155,K$3,'In-TI'!$Q$4:$Q$1155,$B50)</f>
        <v>39.179051166666667</v>
      </c>
      <c r="L50" s="26" cm="1">
        <f t="array" ref="L50">IF(_xlfn.XLOOKUP($B50&amp;F$3,'In-TI'!$Q$4:$Q$1155&amp;'In-TI'!$Y$4:$Y$1155,'In-TI'!$Z$4:$Z$1155)=L$3,F50*C50+I50*D50,0)</f>
        <v>48.986779155333316</v>
      </c>
      <c r="M50" s="159" cm="1">
        <f t="array" ref="M50">IF(_xlfn.XLOOKUP($B50&amp;I$3,'In-TI'!$Q$4:$Q$1155&amp;'In-TI'!$Y$4:$Y$1155,'In-TI'!$Z$4:$Z$1155)=M$3,F50*C50+I50*D50,0)</f>
        <v>0</v>
      </c>
      <c r="N50" s="159" cm="1">
        <f t="array" ref="N50">IF(_xlfn.XLOOKUP($B50&amp;G$3,'In-TI'!$Q$4:$Q$1155&amp;'In-TI'!$Y$4:$Y$1155,'In-TI'!$Z$4:$Z$1155)=N$3,G50*E50+J50*C50,0)</f>
        <v>-764.178001505</v>
      </c>
      <c r="O50" s="159" cm="1">
        <f t="array" ref="O50">IF(_xlfn.XLOOKUP($B50&amp;J$3,'In-TI'!$Q$4:$Q$1155&amp;'In-TI'!$Y$4:$Y$1155,'In-TI'!$Z$4:$Z$1155)=O$3,G50*E50+J50*C50,0)</f>
        <v>0</v>
      </c>
      <c r="P50" s="159" cm="1">
        <f t="array" ref="P50">IF(_xlfn.XLOOKUP($B50&amp;H$3,'In-TI'!$Q$4:$Q$1155&amp;'In-TI'!$Y$4:$Y$1155,'In-TI'!$Z$4:$Z$1155)=P$3,H50*E50+K50*D50,0)</f>
        <v>14224.391268643332</v>
      </c>
      <c r="Q50" s="25" cm="1">
        <f t="array" ref="Q50">IF(_xlfn.XLOOKUP($B50&amp;K$3,'In-TI'!$Q$4:$Q$1155&amp;'In-TI'!$Y$4:$Y$1155,'In-TI'!$Z$4:$Z$1155)=Q$3,H50*E50+K50*D50,0)</f>
        <v>0</v>
      </c>
      <c r="R50" s="74">
        <f t="shared" si="0"/>
        <v>13509.200046293665</v>
      </c>
      <c r="S50" s="82">
        <f>IF($R50&gt;=0,0,$R50*VLOOKUP(S$3,'In-NonTI'!$S$4:$U$6,3,0))</f>
        <v>0</v>
      </c>
      <c r="T50" s="160">
        <f>IF($R50&gt;=0,0,$R50*VLOOKUP(T$3,'In-NonTI'!$S$4:$U$6,3,0))</f>
        <v>0</v>
      </c>
      <c r="U50" s="83">
        <f>IF($R50&gt;=0,0,$R50*VLOOKUP(U$3,'In-NonTI'!$S$4:$U$6,3,0))</f>
        <v>0</v>
      </c>
      <c r="V50" s="19">
        <f t="shared" si="9"/>
        <v>51.846147033333324</v>
      </c>
      <c r="W50" s="161">
        <f t="shared" si="1"/>
        <v>39.296715233333337</v>
      </c>
      <c r="X50" s="18">
        <f t="shared" si="10"/>
        <v>-98.13702893333334</v>
      </c>
      <c r="Y50" s="77">
        <f t="shared" si="2"/>
        <v>1</v>
      </c>
      <c r="Z50" s="32" t="str">
        <f t="shared" si="3"/>
        <v>VIC</v>
      </c>
      <c r="AA50" s="4" t="str">
        <f t="shared" si="4"/>
        <v>SA</v>
      </c>
      <c r="AB50" s="31" t="str">
        <f t="shared" si="5"/>
        <v>NSW</v>
      </c>
      <c r="AC50" s="129" t="str">
        <f t="shared" si="11"/>
        <v>VIC-SA</v>
      </c>
      <c r="AD50" s="162" t="str">
        <f t="shared" si="12"/>
        <v>VIC-NSW</v>
      </c>
      <c r="AE50" s="130">
        <f t="shared" si="13"/>
        <v>0</v>
      </c>
      <c r="AF50" s="51">
        <f t="shared" si="14"/>
        <v>39.296715233333337</v>
      </c>
      <c r="AG50" s="163">
        <f t="shared" si="15"/>
        <v>51.846147033333324</v>
      </c>
      <c r="AH50" s="33">
        <f t="shared" si="16"/>
        <v>0</v>
      </c>
      <c r="AI50" s="140">
        <f t="shared" si="43"/>
        <v>0</v>
      </c>
      <c r="AJ50" s="164">
        <f t="shared" si="43"/>
        <v>0</v>
      </c>
      <c r="AK50" s="164">
        <f t="shared" si="18"/>
        <v>51.846147033333324</v>
      </c>
      <c r="AL50" s="164">
        <f t="shared" si="18"/>
        <v>0</v>
      </c>
      <c r="AM50" s="164">
        <f t="shared" si="18"/>
        <v>39.296715233333337</v>
      </c>
      <c r="AN50" s="141">
        <f t="shared" si="18"/>
        <v>0</v>
      </c>
      <c r="AO50" s="23">
        <f t="shared" si="19"/>
        <v>0</v>
      </c>
      <c r="AP50" s="30">
        <f t="shared" si="20"/>
        <v>0</v>
      </c>
      <c r="AQ50" s="30">
        <f t="shared" si="21"/>
        <v>-754.36143933499989</v>
      </c>
      <c r="AR50" s="30">
        <f t="shared" si="22"/>
        <v>0</v>
      </c>
      <c r="AS50" s="30">
        <f t="shared" si="23"/>
        <v>14303.218410628666</v>
      </c>
      <c r="AT50" s="24">
        <f t="shared" si="24"/>
        <v>0</v>
      </c>
      <c r="AU50" s="155">
        <f t="shared" si="36"/>
        <v>0</v>
      </c>
      <c r="AV50" s="165">
        <f t="shared" si="37"/>
        <v>0</v>
      </c>
      <c r="AW50" s="165">
        <f t="shared" si="38"/>
        <v>-752.15345565888731</v>
      </c>
      <c r="AX50" s="165">
        <f t="shared" si="39"/>
        <v>0</v>
      </c>
      <c r="AY50" s="165">
        <f t="shared" si="40"/>
        <v>14261.353501952552</v>
      </c>
      <c r="AZ50" s="156">
        <f t="shared" si="41"/>
        <v>0</v>
      </c>
      <c r="BA50" s="94">
        <f t="shared" si="30"/>
        <v>0</v>
      </c>
      <c r="BB50" s="166">
        <f t="shared" si="31"/>
        <v>0</v>
      </c>
      <c r="BC50" s="166">
        <f t="shared" si="32"/>
        <v>0</v>
      </c>
      <c r="BD50" s="166">
        <f t="shared" si="33"/>
        <v>0</v>
      </c>
      <c r="BE50" s="166">
        <f t="shared" si="34"/>
        <v>13509.200046293665</v>
      </c>
      <c r="BF50" s="95">
        <f t="shared" si="35"/>
        <v>0</v>
      </c>
    </row>
    <row r="51" spans="2:58">
      <c r="B51" s="146">
        <v>48</v>
      </c>
      <c r="C51" s="23" cm="1">
        <f t="array" ref="C51">_xlfn.XLOOKUP(C$3&amp;$B51,'In-TI'!$D$4:$D$867&amp;'In-TI'!$C$4:$C$867,'In-TI'!$E$4:$E$867)</f>
        <v>-9.41</v>
      </c>
      <c r="D51" s="30" cm="1">
        <f t="array" ref="D51">_xlfn.XLOOKUP(D$3&amp;$B51,'In-TI'!$D$4:$D$867&amp;'In-TI'!$C$4:$C$867,'In-TI'!$E$4:$E$867)</f>
        <v>368.86</v>
      </c>
      <c r="E51" s="24" cm="1">
        <f t="array" ref="E51">_xlfn.XLOOKUP(E$3&amp;$B51,'In-TI'!$D$4:$D$867&amp;'In-TI'!$C$4:$C$867,'In-TI'!$E$4:$E$867)</f>
        <v>5.67</v>
      </c>
      <c r="F51" s="12">
        <f>SUMIFS('In-TI'!$W$4:$W$1155,'In-TI'!$Y$4:$Y$1155,F$3,'In-TI'!$Q$4:$Q$1155,$B51)</f>
        <v>-0.67944879999999996</v>
      </c>
      <c r="G51" s="157">
        <f>SUMIFS('In-TI'!$W$4:$W$1155,'In-TI'!$Y$4:$Y$1155,G$3,'In-TI'!$Q$4:$Q$1155,$B51)</f>
        <v>-56.336816399999996</v>
      </c>
      <c r="H51" s="13">
        <f>SUMIFS('In-TI'!$W$4:$W$1155,'In-TI'!$Y$4:$Y$1155,H$3,'In-TI'!$Q$4:$Q$1155,$B51)</f>
        <v>-43.66616603333334</v>
      </c>
      <c r="I51" s="16">
        <f>SUMIFS('In-TI'!$X$4:$X$1155,'In-TI'!$Y$4:$Y$1155,I$3,'In-TI'!$Q$4:$Q$1155,$B51)</f>
        <v>0.18694879999999997</v>
      </c>
      <c r="J51" s="158">
        <f>SUMIFS('In-TI'!$X$4:$X$1155,'In-TI'!$Y$4:$Y$1155,J$3,'In-TI'!$Q$4:$Q$1155,$B51)</f>
        <v>56.188483066666663</v>
      </c>
      <c r="K51" s="17">
        <f>SUMIFS('In-TI'!$X$4:$X$1155,'In-TI'!$Y$4:$Y$1155,K$3,'In-TI'!$Q$4:$Q$1155,$B51)</f>
        <v>37.376999366666666</v>
      </c>
      <c r="L51" s="26" cm="1">
        <f t="array" ref="L51">IF(_xlfn.XLOOKUP($B51&amp;F$3,'In-TI'!$Q$4:$Q$1155&amp;'In-TI'!$Y$4:$Y$1155,'In-TI'!$Z$4:$Z$1155)=L$3,F51*C51+I51*D51,0)</f>
        <v>75.351547576000002</v>
      </c>
      <c r="M51" s="159" cm="1">
        <f t="array" ref="M51">IF(_xlfn.XLOOKUP($B51&amp;I$3,'In-TI'!$Q$4:$Q$1155&amp;'In-TI'!$Y$4:$Y$1155,'In-TI'!$Z$4:$Z$1155)=M$3,F51*C51+I51*D51,0)</f>
        <v>0</v>
      </c>
      <c r="N51" s="159" cm="1">
        <f t="array" ref="N51">IF(_xlfn.XLOOKUP($B51&amp;G$3,'In-TI'!$Q$4:$Q$1155&amp;'In-TI'!$Y$4:$Y$1155,'In-TI'!$Z$4:$Z$1155)=N$3,G51*E51+J51*C51,0)</f>
        <v>-848.16337464533331</v>
      </c>
      <c r="O51" s="159" cm="1">
        <f t="array" ref="O51">IF(_xlfn.XLOOKUP($B51&amp;J$3,'In-TI'!$Q$4:$Q$1155&amp;'In-TI'!$Y$4:$Y$1155,'In-TI'!$Z$4:$Z$1155)=O$3,G51*E51+J51*C51,0)</f>
        <v>0</v>
      </c>
      <c r="P51" s="159" cm="1">
        <f t="array" ref="P51">IF(_xlfn.XLOOKUP($B51&amp;H$3,'In-TI'!$Q$4:$Q$1155&amp;'In-TI'!$Y$4:$Y$1155,'In-TI'!$Z$4:$Z$1155)=P$3,H51*E51+K51*D51,0)</f>
        <v>13539.292824979668</v>
      </c>
      <c r="Q51" s="25" cm="1">
        <f t="array" ref="Q51">IF(_xlfn.XLOOKUP($B51&amp;K$3,'In-TI'!$Q$4:$Q$1155&amp;'In-TI'!$Y$4:$Y$1155,'In-TI'!$Z$4:$Z$1155)=Q$3,H51*E51+K51*D51,0)</f>
        <v>0</v>
      </c>
      <c r="R51" s="74">
        <f t="shared" si="0"/>
        <v>12766.480997910334</v>
      </c>
      <c r="S51" s="82">
        <f>IF($R51&gt;=0,0,$R51*VLOOKUP(S$3,'In-NonTI'!$S$4:$U$6,3,0))</f>
        <v>0</v>
      </c>
      <c r="T51" s="160">
        <f>IF($R51&gt;=0,0,$R51*VLOOKUP(T$3,'In-NonTI'!$S$4:$U$6,3,0))</f>
        <v>0</v>
      </c>
      <c r="U51" s="83">
        <f>IF($R51&gt;=0,0,$R51*VLOOKUP(U$3,'In-NonTI'!$S$4:$U$6,3,0))</f>
        <v>0</v>
      </c>
      <c r="V51" s="19">
        <f t="shared" si="9"/>
        <v>55.50903426666666</v>
      </c>
      <c r="W51" s="161">
        <f t="shared" si="1"/>
        <v>37.56394816666667</v>
      </c>
      <c r="X51" s="18">
        <f t="shared" si="10"/>
        <v>-100.00298243333333</v>
      </c>
      <c r="Y51" s="77">
        <f t="shared" si="2"/>
        <v>1</v>
      </c>
      <c r="Z51" s="32" t="str">
        <f t="shared" si="3"/>
        <v>VIC</v>
      </c>
      <c r="AA51" s="4" t="str">
        <f t="shared" si="4"/>
        <v>SA</v>
      </c>
      <c r="AB51" s="31" t="str">
        <f t="shared" si="5"/>
        <v>NSW</v>
      </c>
      <c r="AC51" s="129" t="str">
        <f t="shared" si="11"/>
        <v>VIC-SA</v>
      </c>
      <c r="AD51" s="162" t="str">
        <f t="shared" si="12"/>
        <v>VIC-NSW</v>
      </c>
      <c r="AE51" s="130">
        <f t="shared" si="13"/>
        <v>0</v>
      </c>
      <c r="AF51" s="51">
        <f t="shared" si="14"/>
        <v>37.56394816666667</v>
      </c>
      <c r="AG51" s="163">
        <f t="shared" si="15"/>
        <v>55.50903426666666</v>
      </c>
      <c r="AH51" s="33">
        <f t="shared" si="16"/>
        <v>0</v>
      </c>
      <c r="AI51" s="140">
        <f t="shared" si="43"/>
        <v>0</v>
      </c>
      <c r="AJ51" s="164">
        <f t="shared" si="43"/>
        <v>0</v>
      </c>
      <c r="AK51" s="164">
        <f t="shared" si="18"/>
        <v>55.50903426666666</v>
      </c>
      <c r="AL51" s="164">
        <f t="shared" si="18"/>
        <v>0</v>
      </c>
      <c r="AM51" s="164">
        <f t="shared" si="18"/>
        <v>37.56394816666667</v>
      </c>
      <c r="AN51" s="141">
        <f t="shared" si="18"/>
        <v>0</v>
      </c>
      <c r="AO51" s="23">
        <f t="shared" si="19"/>
        <v>0</v>
      </c>
      <c r="AP51" s="30">
        <f t="shared" si="20"/>
        <v>0</v>
      </c>
      <c r="AQ51" s="30">
        <f t="shared" si="21"/>
        <v>-837.07623674133322</v>
      </c>
      <c r="AR51" s="30">
        <f t="shared" si="22"/>
        <v>0</v>
      </c>
      <c r="AS51" s="30">
        <f t="shared" si="23"/>
        <v>13642.850334651668</v>
      </c>
      <c r="AT51" s="24">
        <f t="shared" si="24"/>
        <v>0</v>
      </c>
      <c r="AU51" s="155">
        <f t="shared" si="36"/>
        <v>0</v>
      </c>
      <c r="AV51" s="165">
        <f t="shared" si="37"/>
        <v>0</v>
      </c>
      <c r="AW51" s="165">
        <f t="shared" si="38"/>
        <v>-834.50776098762867</v>
      </c>
      <c r="AX51" s="165">
        <f t="shared" si="39"/>
        <v>0</v>
      </c>
      <c r="AY51" s="165">
        <f t="shared" si="40"/>
        <v>13600.988758897964</v>
      </c>
      <c r="AZ51" s="156">
        <f t="shared" si="41"/>
        <v>0</v>
      </c>
      <c r="BA51" s="94">
        <f t="shared" si="30"/>
        <v>0</v>
      </c>
      <c r="BB51" s="166">
        <f t="shared" si="31"/>
        <v>0</v>
      </c>
      <c r="BC51" s="166">
        <f t="shared" si="32"/>
        <v>0</v>
      </c>
      <c r="BD51" s="166">
        <f t="shared" si="33"/>
        <v>0</v>
      </c>
      <c r="BE51" s="166">
        <f t="shared" si="34"/>
        <v>12766.480997910334</v>
      </c>
      <c r="BF51" s="95">
        <f t="shared" si="35"/>
        <v>0</v>
      </c>
    </row>
    <row r="52" spans="2:58">
      <c r="B52" s="146">
        <v>49</v>
      </c>
      <c r="C52" s="23" cm="1">
        <f t="array" ref="C52">_xlfn.XLOOKUP(C$3&amp;$B52,'In-TI'!$D$4:$D$867&amp;'In-TI'!$C$4:$C$867,'In-TI'!$E$4:$E$867)</f>
        <v>-17.89</v>
      </c>
      <c r="D52" s="30" cm="1">
        <f t="array" ref="D52">_xlfn.XLOOKUP(D$3&amp;$B52,'In-TI'!$D$4:$D$867&amp;'In-TI'!$C$4:$C$867,'In-TI'!$E$4:$E$867)</f>
        <v>300.75</v>
      </c>
      <c r="E52" s="24" cm="1">
        <f t="array" ref="E52">_xlfn.XLOOKUP(E$3&amp;$B52,'In-TI'!$D$4:$D$867&amp;'In-TI'!$C$4:$C$867,'In-TI'!$E$4:$E$867)</f>
        <v>5.67</v>
      </c>
      <c r="F52" s="12">
        <f>SUMIFS('In-TI'!$W$4:$W$1155,'In-TI'!$Y$4:$Y$1155,F$3,'In-TI'!$Q$4:$Q$1155,$B52)</f>
        <v>-0.3775268</v>
      </c>
      <c r="G52" s="157">
        <f>SUMIFS('In-TI'!$W$4:$W$1155,'In-TI'!$Y$4:$Y$1155,G$3,'In-TI'!$Q$4:$Q$1155,$B52)</f>
        <v>-62.583717099999994</v>
      </c>
      <c r="H52" s="13">
        <f>SUMIFS('In-TI'!$W$4:$W$1155,'In-TI'!$Y$4:$Y$1155,H$3,'In-TI'!$Q$4:$Q$1155,$B52)</f>
        <v>-39.328564166666666</v>
      </c>
      <c r="I52" s="16">
        <f>SUMIFS('In-TI'!$X$4:$X$1155,'In-TI'!$Y$4:$Y$1155,I$3,'In-TI'!$Q$4:$Q$1155,$B52)</f>
        <v>-8.2473199999999997E-2</v>
      </c>
      <c r="J52" s="158">
        <f>SUMIFS('In-TI'!$X$4:$X$1155,'In-TI'!$Y$4:$Y$1155,J$3,'In-TI'!$Q$4:$Q$1155,$B52)</f>
        <v>62.379550433333328</v>
      </c>
      <c r="K52" s="17">
        <f>SUMIFS('In-TI'!$X$4:$X$1155,'In-TI'!$Y$4:$Y$1155,K$3,'In-TI'!$Q$4:$Q$1155,$B52)</f>
        <v>33.315230833333338</v>
      </c>
      <c r="L52" s="26" cm="1">
        <f t="array" ref="L52">IF(_xlfn.XLOOKUP($B52&amp;F$3,'In-TI'!$Q$4:$Q$1155&amp;'In-TI'!$Y$4:$Y$1155,'In-TI'!$Z$4:$Z$1155)=L$3,F52*C52+I52*D52,0)</f>
        <v>-18.049860447999997</v>
      </c>
      <c r="M52" s="159" cm="1">
        <f t="array" ref="M52">IF(_xlfn.XLOOKUP($B52&amp;I$3,'In-TI'!$Q$4:$Q$1155&amp;'In-TI'!$Y$4:$Y$1155,'In-TI'!$Z$4:$Z$1155)=M$3,F52*C52+I52*D52,0)</f>
        <v>0</v>
      </c>
      <c r="N52" s="159" cm="1">
        <f t="array" ref="N52">IF(_xlfn.XLOOKUP($B52&amp;G$3,'In-TI'!$Q$4:$Q$1155&amp;'In-TI'!$Y$4:$Y$1155,'In-TI'!$Z$4:$Z$1155)=N$3,G52*E52+J52*C52,0)</f>
        <v>-1470.8198332093334</v>
      </c>
      <c r="O52" s="159" cm="1">
        <f t="array" ref="O52">IF(_xlfn.XLOOKUP($B52&amp;J$3,'In-TI'!$Q$4:$Q$1155&amp;'In-TI'!$Y$4:$Y$1155,'In-TI'!$Z$4:$Z$1155)=O$3,G52*E52+J52*C52,0)</f>
        <v>0</v>
      </c>
      <c r="P52" s="159" cm="1">
        <f t="array" ref="P52">IF(_xlfn.XLOOKUP($B52&amp;H$3,'In-TI'!$Q$4:$Q$1155&amp;'In-TI'!$Y$4:$Y$1155,'In-TI'!$Z$4:$Z$1155)=P$3,H52*E52+K52*D52,0)</f>
        <v>9796.562714300002</v>
      </c>
      <c r="Q52" s="25" cm="1">
        <f t="array" ref="Q52">IF(_xlfn.XLOOKUP($B52&amp;K$3,'In-TI'!$Q$4:$Q$1155&amp;'In-TI'!$Y$4:$Y$1155,'In-TI'!$Z$4:$Z$1155)=Q$3,H52*E52+K52*D52,0)</f>
        <v>0</v>
      </c>
      <c r="R52" s="74">
        <f t="shared" si="0"/>
        <v>8307.6930206426696</v>
      </c>
      <c r="S52" s="82">
        <f>IF($R52&gt;=0,0,$R52*VLOOKUP(S$3,'In-NonTI'!$S$4:$U$6,3,0))</f>
        <v>0</v>
      </c>
      <c r="T52" s="160">
        <f>IF($R52&gt;=0,0,$R52*VLOOKUP(T$3,'In-NonTI'!$S$4:$U$6,3,0))</f>
        <v>0</v>
      </c>
      <c r="U52" s="83">
        <f>IF($R52&gt;=0,0,$R52*VLOOKUP(U$3,'In-NonTI'!$S$4:$U$6,3,0))</f>
        <v>0</v>
      </c>
      <c r="V52" s="19">
        <f t="shared" si="9"/>
        <v>62.00202363333333</v>
      </c>
      <c r="W52" s="161">
        <f t="shared" si="1"/>
        <v>33.232757633333335</v>
      </c>
      <c r="X52" s="18">
        <f t="shared" si="10"/>
        <v>-101.91228126666667</v>
      </c>
      <c r="Y52" s="77">
        <f t="shared" si="2"/>
        <v>1</v>
      </c>
      <c r="Z52" s="32" t="str">
        <f t="shared" si="3"/>
        <v>VIC</v>
      </c>
      <c r="AA52" s="4" t="str">
        <f t="shared" si="4"/>
        <v>SA</v>
      </c>
      <c r="AB52" s="31" t="str">
        <f t="shared" si="5"/>
        <v>NSW</v>
      </c>
      <c r="AC52" s="129" t="str">
        <f t="shared" si="11"/>
        <v>VIC-SA</v>
      </c>
      <c r="AD52" s="162" t="str">
        <f t="shared" si="12"/>
        <v>VIC-NSW</v>
      </c>
      <c r="AE52" s="130">
        <f t="shared" si="13"/>
        <v>0</v>
      </c>
      <c r="AF52" s="51">
        <f t="shared" si="14"/>
        <v>33.232757633333335</v>
      </c>
      <c r="AG52" s="163">
        <f t="shared" si="15"/>
        <v>62.00202363333333</v>
      </c>
      <c r="AH52" s="33">
        <f t="shared" si="16"/>
        <v>0</v>
      </c>
      <c r="AI52" s="140">
        <f t="shared" si="43"/>
        <v>0</v>
      </c>
      <c r="AJ52" s="164">
        <f t="shared" si="43"/>
        <v>0</v>
      </c>
      <c r="AK52" s="164">
        <f t="shared" si="18"/>
        <v>62.00202363333333</v>
      </c>
      <c r="AL52" s="164">
        <f t="shared" si="18"/>
        <v>0</v>
      </c>
      <c r="AM52" s="164">
        <f t="shared" si="18"/>
        <v>33.232757633333335</v>
      </c>
      <c r="AN52" s="141">
        <f t="shared" si="18"/>
        <v>0</v>
      </c>
      <c r="AO52" s="23">
        <f t="shared" si="19"/>
        <v>0</v>
      </c>
      <c r="AP52" s="30">
        <f t="shared" si="20"/>
        <v>0</v>
      </c>
      <c r="AQ52" s="30">
        <f t="shared" si="21"/>
        <v>-1460.7676768013334</v>
      </c>
      <c r="AR52" s="30">
        <f t="shared" si="22"/>
        <v>0</v>
      </c>
      <c r="AS52" s="30">
        <f t="shared" si="23"/>
        <v>9806.3221224440003</v>
      </c>
      <c r="AT52" s="24">
        <f t="shared" si="24"/>
        <v>0</v>
      </c>
      <c r="AU52" s="155">
        <f t="shared" si="36"/>
        <v>0</v>
      </c>
      <c r="AV52" s="165">
        <f t="shared" si="37"/>
        <v>0</v>
      </c>
      <c r="AW52" s="165">
        <f t="shared" si="38"/>
        <v>-1454.1405861511116</v>
      </c>
      <c r="AX52" s="165">
        <f t="shared" si="39"/>
        <v>0</v>
      </c>
      <c r="AY52" s="165">
        <f t="shared" si="40"/>
        <v>9761.8336067937817</v>
      </c>
      <c r="AZ52" s="156">
        <f t="shared" si="41"/>
        <v>0</v>
      </c>
      <c r="BA52" s="94">
        <f t="shared" si="30"/>
        <v>0</v>
      </c>
      <c r="BB52" s="166">
        <f t="shared" si="31"/>
        <v>0</v>
      </c>
      <c r="BC52" s="166">
        <f t="shared" si="32"/>
        <v>0</v>
      </c>
      <c r="BD52" s="166">
        <f t="shared" si="33"/>
        <v>0</v>
      </c>
      <c r="BE52" s="166">
        <f t="shared" si="34"/>
        <v>8307.6930206426696</v>
      </c>
      <c r="BF52" s="95">
        <f t="shared" si="35"/>
        <v>0</v>
      </c>
    </row>
    <row r="53" spans="2:58">
      <c r="B53" s="146">
        <v>50</v>
      </c>
      <c r="C53" s="23" cm="1">
        <f t="array" ref="C53">_xlfn.XLOOKUP(C$3&amp;$B53,'In-TI'!$D$4:$D$867&amp;'In-TI'!$C$4:$C$867,'In-TI'!$E$4:$E$867)</f>
        <v>-43.29</v>
      </c>
      <c r="D53" s="30" cm="1">
        <f t="array" ref="D53">_xlfn.XLOOKUP(D$3&amp;$B53,'In-TI'!$D$4:$D$867&amp;'In-TI'!$C$4:$C$867,'In-TI'!$E$4:$E$867)</f>
        <v>300.75</v>
      </c>
      <c r="E53" s="24" cm="1">
        <f t="array" ref="E53">_xlfn.XLOOKUP(E$3&amp;$B53,'In-TI'!$D$4:$D$867&amp;'In-TI'!$C$4:$C$867,'In-TI'!$E$4:$E$867)</f>
        <v>5.67</v>
      </c>
      <c r="F53" s="12">
        <f>SUMIFS('In-TI'!$W$4:$W$1155,'In-TI'!$Y$4:$Y$1155,F$3,'In-TI'!$Q$4:$Q$1155,$B53)</f>
        <v>-7.2034400000000026E-2</v>
      </c>
      <c r="G53" s="157">
        <f>SUMIFS('In-TI'!$W$4:$W$1155,'In-TI'!$Y$4:$Y$1155,G$3,'In-TI'!$Q$4:$Q$1155,$B53)</f>
        <v>-63.410283099999994</v>
      </c>
      <c r="H53" s="13">
        <f>SUMIFS('In-TI'!$W$4:$W$1155,'In-TI'!$Y$4:$Y$1155,H$3,'In-TI'!$Q$4:$Q$1155,$B53)</f>
        <v>-42.33448606666667</v>
      </c>
      <c r="I53" s="16">
        <f>SUMIFS('In-TI'!$X$4:$X$1155,'In-TI'!$Y$4:$Y$1155,I$3,'In-TI'!$Q$4:$Q$1155,$B53)</f>
        <v>-0.44296560000000007</v>
      </c>
      <c r="J53" s="158">
        <f>SUMIFS('In-TI'!$X$4:$X$1155,'In-TI'!$Y$4:$Y$1155,J$3,'In-TI'!$Q$4:$Q$1155,$B53)</f>
        <v>63.252783099999995</v>
      </c>
      <c r="K53" s="17">
        <f>SUMIFS('In-TI'!$X$4:$X$1155,'In-TI'!$Y$4:$Y$1155,K$3,'In-TI'!$Q$4:$Q$1155,$B53)</f>
        <v>35.981152733333339</v>
      </c>
      <c r="L53" s="26" cm="1">
        <f t="array" ref="L53">IF(_xlfn.XLOOKUP($B53&amp;F$3,'In-TI'!$Q$4:$Q$1155&amp;'In-TI'!$Y$4:$Y$1155,'In-TI'!$Z$4:$Z$1155)=L$3,F53*C53+I53*D53,0)</f>
        <v>0</v>
      </c>
      <c r="M53" s="159" cm="1">
        <f t="array" ref="M53">IF(_xlfn.XLOOKUP($B53&amp;I$3,'In-TI'!$Q$4:$Q$1155&amp;'In-TI'!$Y$4:$Y$1155,'In-TI'!$Z$4:$Z$1155)=M$3,F53*C53+I53*D53,0)</f>
        <v>-130.10353502400002</v>
      </c>
      <c r="N53" s="159" cm="1">
        <f t="array" ref="N53">IF(_xlfn.XLOOKUP($B53&amp;G$3,'In-TI'!$Q$4:$Q$1155&amp;'In-TI'!$Y$4:$Y$1155,'In-TI'!$Z$4:$Z$1155)=N$3,G53*E53+J53*C53,0)</f>
        <v>-3097.7492855759997</v>
      </c>
      <c r="O53" s="159" cm="1">
        <f t="array" ref="O53">IF(_xlfn.XLOOKUP($B53&amp;J$3,'In-TI'!$Q$4:$Q$1155&amp;'In-TI'!$Y$4:$Y$1155,'In-TI'!$Z$4:$Z$1155)=O$3,G53*E53+J53*C53,0)</f>
        <v>0</v>
      </c>
      <c r="P53" s="159" cm="1">
        <f t="array" ref="P53">IF(_xlfn.XLOOKUP($B53&amp;H$3,'In-TI'!$Q$4:$Q$1155&amp;'In-TI'!$Y$4:$Y$1155,'In-TI'!$Z$4:$Z$1155)=P$3,H53*E53+K53*D53,0)</f>
        <v>10581.295148552001</v>
      </c>
      <c r="Q53" s="25" cm="1">
        <f t="array" ref="Q53">IF(_xlfn.XLOOKUP($B53&amp;K$3,'In-TI'!$Q$4:$Q$1155&amp;'In-TI'!$Y$4:$Y$1155,'In-TI'!$Z$4:$Z$1155)=Q$3,H53*E53+K53*D53,0)</f>
        <v>0</v>
      </c>
      <c r="R53" s="74">
        <f t="shared" si="0"/>
        <v>7353.4423279520015</v>
      </c>
      <c r="S53" s="82">
        <f>IF($R53&gt;=0,0,$R53*VLOOKUP(S$3,'In-NonTI'!$S$4:$U$6,3,0))</f>
        <v>0</v>
      </c>
      <c r="T53" s="160">
        <f>IF($R53&gt;=0,0,$R53*VLOOKUP(T$3,'In-NonTI'!$S$4:$U$6,3,0))</f>
        <v>0</v>
      </c>
      <c r="U53" s="83">
        <f>IF($R53&gt;=0,0,$R53*VLOOKUP(U$3,'In-NonTI'!$S$4:$U$6,3,0))</f>
        <v>0</v>
      </c>
      <c r="V53" s="19">
        <f t="shared" si="9"/>
        <v>63.180748699999995</v>
      </c>
      <c r="W53" s="161">
        <f t="shared" si="1"/>
        <v>35.538187133333338</v>
      </c>
      <c r="X53" s="18">
        <f t="shared" si="10"/>
        <v>-105.74476916666666</v>
      </c>
      <c r="Y53" s="77">
        <f t="shared" si="2"/>
        <v>1</v>
      </c>
      <c r="Z53" s="32" t="str">
        <f t="shared" si="3"/>
        <v>VIC</v>
      </c>
      <c r="AA53" s="4" t="str">
        <f t="shared" si="4"/>
        <v>SA</v>
      </c>
      <c r="AB53" s="31" t="str">
        <f t="shared" si="5"/>
        <v>NSW</v>
      </c>
      <c r="AC53" s="129" t="str">
        <f t="shared" si="11"/>
        <v>VIC-SA</v>
      </c>
      <c r="AD53" s="162" t="str">
        <f t="shared" si="12"/>
        <v>VIC-NSW</v>
      </c>
      <c r="AE53" s="130">
        <f t="shared" si="13"/>
        <v>0</v>
      </c>
      <c r="AF53" s="51">
        <f t="shared" si="14"/>
        <v>35.538187133333338</v>
      </c>
      <c r="AG53" s="163">
        <f t="shared" si="15"/>
        <v>63.180748699999995</v>
      </c>
      <c r="AH53" s="33">
        <f t="shared" si="16"/>
        <v>0</v>
      </c>
      <c r="AI53" s="140">
        <f t="shared" si="43"/>
        <v>0</v>
      </c>
      <c r="AJ53" s="164">
        <f t="shared" si="43"/>
        <v>0</v>
      </c>
      <c r="AK53" s="164">
        <f t="shared" si="18"/>
        <v>63.180748699999995</v>
      </c>
      <c r="AL53" s="164">
        <f t="shared" si="18"/>
        <v>0</v>
      </c>
      <c r="AM53" s="164">
        <f t="shared" si="18"/>
        <v>35.538187133333338</v>
      </c>
      <c r="AN53" s="141">
        <f t="shared" si="18"/>
        <v>0</v>
      </c>
      <c r="AO53" s="23">
        <f t="shared" si="19"/>
        <v>0</v>
      </c>
      <c r="AP53" s="30">
        <f t="shared" si="20"/>
        <v>0</v>
      </c>
      <c r="AQ53" s="30">
        <f t="shared" si="21"/>
        <v>-3093.3294563519999</v>
      </c>
      <c r="AR53" s="30">
        <f t="shared" si="22"/>
        <v>0</v>
      </c>
      <c r="AS53" s="30">
        <f t="shared" si="23"/>
        <v>10486.608259304001</v>
      </c>
      <c r="AT53" s="24">
        <f t="shared" si="24"/>
        <v>0</v>
      </c>
      <c r="AU53" s="155">
        <f t="shared" si="36"/>
        <v>0</v>
      </c>
      <c r="AV53" s="165">
        <f t="shared" si="37"/>
        <v>0</v>
      </c>
      <c r="AW53" s="165">
        <f t="shared" si="38"/>
        <v>-3076.6619743269034</v>
      </c>
      <c r="AX53" s="165">
        <f t="shared" si="39"/>
        <v>0</v>
      </c>
      <c r="AY53" s="165">
        <f t="shared" si="40"/>
        <v>10430.104302278905</v>
      </c>
      <c r="AZ53" s="156">
        <f t="shared" si="41"/>
        <v>0</v>
      </c>
      <c r="BA53" s="94">
        <f t="shared" si="30"/>
        <v>0</v>
      </c>
      <c r="BB53" s="166">
        <f t="shared" si="31"/>
        <v>0</v>
      </c>
      <c r="BC53" s="166">
        <f t="shared" si="32"/>
        <v>0</v>
      </c>
      <c r="BD53" s="166">
        <f t="shared" si="33"/>
        <v>0</v>
      </c>
      <c r="BE53" s="166">
        <f t="shared" si="34"/>
        <v>7353.4423279520015</v>
      </c>
      <c r="BF53" s="95">
        <f t="shared" si="35"/>
        <v>0</v>
      </c>
    </row>
    <row r="54" spans="2:58">
      <c r="B54" s="146">
        <v>51</v>
      </c>
      <c r="C54" s="23" cm="1">
        <f t="array" ref="C54">_xlfn.XLOOKUP(C$3&amp;$B54,'In-TI'!$D$4:$D$867&amp;'In-TI'!$C$4:$C$867,'In-TI'!$E$4:$E$867)</f>
        <v>-35.549999999999997</v>
      </c>
      <c r="D54" s="30" cm="1">
        <f t="array" ref="D54">_xlfn.XLOOKUP(D$3&amp;$B54,'In-TI'!$D$4:$D$867&amp;'In-TI'!$C$4:$C$867,'In-TI'!$E$4:$E$867)</f>
        <v>220.87</v>
      </c>
      <c r="E54" s="24" cm="1">
        <f t="array" ref="E54">_xlfn.XLOOKUP(E$3&amp;$B54,'In-TI'!$D$4:$D$867&amp;'In-TI'!$C$4:$C$867,'In-TI'!$E$4:$E$867)</f>
        <v>5.67</v>
      </c>
      <c r="F54" s="12">
        <f>SUMIFS('In-TI'!$W$4:$W$1155,'In-TI'!$Y$4:$Y$1155,F$3,'In-TI'!$Q$4:$Q$1155,$B54)</f>
        <v>0.46225679999999997</v>
      </c>
      <c r="G54" s="157">
        <f>SUMIFS('In-TI'!$W$4:$W$1155,'In-TI'!$Y$4:$Y$1155,G$3,'In-TI'!$Q$4:$Q$1155,$B54)</f>
        <v>-63.498490799999999</v>
      </c>
      <c r="H54" s="13">
        <f>SUMIFS('In-TI'!$W$4:$W$1155,'In-TI'!$Y$4:$Y$1155,H$3,'In-TI'!$Q$4:$Q$1155,$B54)</f>
        <v>-45.913805033333333</v>
      </c>
      <c r="I54" s="16">
        <f>SUMIFS('In-TI'!$X$4:$X$1155,'In-TI'!$Y$4:$Y$1155,I$3,'In-TI'!$Q$4:$Q$1155,$B54)</f>
        <v>-1.0397568000000001</v>
      </c>
      <c r="J54" s="158">
        <f>SUMIFS('In-TI'!$X$4:$X$1155,'In-TI'!$Y$4:$Y$1155,J$3,'In-TI'!$Q$4:$Q$1155,$B54)</f>
        <v>63.345990799999996</v>
      </c>
      <c r="K54" s="17">
        <f>SUMIFS('In-TI'!$X$4:$X$1155,'In-TI'!$Y$4:$Y$1155,K$3,'In-TI'!$Q$4:$Q$1155,$B54)</f>
        <v>39.087138366666672</v>
      </c>
      <c r="L54" s="26" cm="1">
        <f t="array" ref="L54">IF(_xlfn.XLOOKUP($B54&amp;F$3,'In-TI'!$Q$4:$Q$1155&amp;'In-TI'!$Y$4:$Y$1155,'In-TI'!$Z$4:$Z$1155)=L$3,F54*C54+I54*D54,0)</f>
        <v>0</v>
      </c>
      <c r="M54" s="159" cm="1">
        <f t="array" ref="M54">IF(_xlfn.XLOOKUP($B54&amp;I$3,'In-TI'!$Q$4:$Q$1155&amp;'In-TI'!$Y$4:$Y$1155,'In-TI'!$Z$4:$Z$1155)=M$3,F54*C54+I54*D54,0)</f>
        <v>-246.08431365600003</v>
      </c>
      <c r="N54" s="159" cm="1">
        <f t="array" ref="N54">IF(_xlfn.XLOOKUP($B54&amp;G$3,'In-TI'!$Q$4:$Q$1155&amp;'In-TI'!$Y$4:$Y$1155,'In-TI'!$Z$4:$Z$1155)=N$3,G54*E54+J54*C54,0)</f>
        <v>-2611.9864157759994</v>
      </c>
      <c r="O54" s="159" cm="1">
        <f t="array" ref="O54">IF(_xlfn.XLOOKUP($B54&amp;J$3,'In-TI'!$Q$4:$Q$1155&amp;'In-TI'!$Y$4:$Y$1155,'In-TI'!$Z$4:$Z$1155)=O$3,G54*E54+J54*C54,0)</f>
        <v>0</v>
      </c>
      <c r="P54" s="159" cm="1">
        <f t="array" ref="P54">IF(_xlfn.XLOOKUP($B54&amp;H$3,'In-TI'!$Q$4:$Q$1155&amp;'In-TI'!$Y$4:$Y$1155,'In-TI'!$Z$4:$Z$1155)=P$3,H54*E54+K54*D54,0)</f>
        <v>8372.8449765066689</v>
      </c>
      <c r="Q54" s="25" cm="1">
        <f t="array" ref="Q54">IF(_xlfn.XLOOKUP($B54&amp;K$3,'In-TI'!$Q$4:$Q$1155&amp;'In-TI'!$Y$4:$Y$1155,'In-TI'!$Z$4:$Z$1155)=Q$3,H54*E54+K54*D54,0)</f>
        <v>0</v>
      </c>
      <c r="R54" s="74">
        <f t="shared" si="0"/>
        <v>5514.7742470746689</v>
      </c>
      <c r="S54" s="82">
        <f>IF($R54&gt;=0,0,$R54*VLOOKUP(S$3,'In-NonTI'!$S$4:$U$6,3,0))</f>
        <v>0</v>
      </c>
      <c r="T54" s="160">
        <f>IF($R54&gt;=0,0,$R54*VLOOKUP(T$3,'In-NonTI'!$S$4:$U$6,3,0))</f>
        <v>0</v>
      </c>
      <c r="U54" s="83">
        <f>IF($R54&gt;=0,0,$R54*VLOOKUP(U$3,'In-NonTI'!$S$4:$U$6,3,0))</f>
        <v>0</v>
      </c>
      <c r="V54" s="19">
        <f t="shared" si="9"/>
        <v>63.808247599999994</v>
      </c>
      <c r="W54" s="161">
        <f t="shared" si="1"/>
        <v>38.047381566666672</v>
      </c>
      <c r="X54" s="18">
        <f t="shared" si="10"/>
        <v>-109.41229583333333</v>
      </c>
      <c r="Y54" s="77">
        <f t="shared" si="2"/>
        <v>1</v>
      </c>
      <c r="Z54" s="32" t="str">
        <f t="shared" si="3"/>
        <v>VIC</v>
      </c>
      <c r="AA54" s="4" t="str">
        <f t="shared" si="4"/>
        <v>SA</v>
      </c>
      <c r="AB54" s="31" t="str">
        <f t="shared" si="5"/>
        <v>NSW</v>
      </c>
      <c r="AC54" s="129" t="str">
        <f t="shared" si="11"/>
        <v>VIC-SA</v>
      </c>
      <c r="AD54" s="162" t="str">
        <f t="shared" si="12"/>
        <v>VIC-NSW</v>
      </c>
      <c r="AE54" s="130">
        <f t="shared" si="13"/>
        <v>0</v>
      </c>
      <c r="AF54" s="51">
        <f t="shared" si="14"/>
        <v>38.047381566666672</v>
      </c>
      <c r="AG54" s="163">
        <f t="shared" si="15"/>
        <v>63.808247599999994</v>
      </c>
      <c r="AH54" s="33">
        <f t="shared" si="16"/>
        <v>0</v>
      </c>
      <c r="AI54" s="140">
        <f t="shared" si="43"/>
        <v>0</v>
      </c>
      <c r="AJ54" s="164">
        <f t="shared" si="43"/>
        <v>0</v>
      </c>
      <c r="AK54" s="164">
        <f t="shared" si="18"/>
        <v>63.808247599999994</v>
      </c>
      <c r="AL54" s="164">
        <f t="shared" si="18"/>
        <v>0</v>
      </c>
      <c r="AM54" s="164">
        <f t="shared" si="18"/>
        <v>38.047381566666672</v>
      </c>
      <c r="AN54" s="141">
        <f t="shared" si="18"/>
        <v>0</v>
      </c>
      <c r="AO54" s="23">
        <f t="shared" si="19"/>
        <v>0</v>
      </c>
      <c r="AP54" s="30">
        <f t="shared" si="20"/>
        <v>0</v>
      </c>
      <c r="AQ54" s="30">
        <f t="shared" si="21"/>
        <v>-2630.1759660719995</v>
      </c>
      <c r="AR54" s="30">
        <f t="shared" si="22"/>
        <v>0</v>
      </c>
      <c r="AS54" s="30">
        <f t="shared" si="23"/>
        <v>8187.796513146669</v>
      </c>
      <c r="AT54" s="24">
        <f t="shared" si="24"/>
        <v>0</v>
      </c>
      <c r="AU54" s="155">
        <f t="shared" si="36"/>
        <v>0</v>
      </c>
      <c r="AV54" s="165">
        <f t="shared" si="37"/>
        <v>0</v>
      </c>
      <c r="AW54" s="165">
        <f t="shared" si="38"/>
        <v>-2609.8987075689101</v>
      </c>
      <c r="AX54" s="165">
        <f t="shared" si="39"/>
        <v>0</v>
      </c>
      <c r="AY54" s="165">
        <f t="shared" si="40"/>
        <v>8124.672954643579</v>
      </c>
      <c r="AZ54" s="156">
        <f t="shared" si="41"/>
        <v>0</v>
      </c>
      <c r="BA54" s="94">
        <f t="shared" si="30"/>
        <v>0</v>
      </c>
      <c r="BB54" s="166">
        <f t="shared" si="31"/>
        <v>0</v>
      </c>
      <c r="BC54" s="166">
        <f t="shared" si="32"/>
        <v>0</v>
      </c>
      <c r="BD54" s="166">
        <f t="shared" si="33"/>
        <v>0</v>
      </c>
      <c r="BE54" s="166">
        <f t="shared" si="34"/>
        <v>5514.7742470746689</v>
      </c>
      <c r="BF54" s="95">
        <f t="shared" si="35"/>
        <v>0</v>
      </c>
    </row>
    <row r="55" spans="2:58">
      <c r="B55" s="146">
        <v>52</v>
      </c>
      <c r="C55" s="23" cm="1">
        <f t="array" ref="C55">_xlfn.XLOOKUP(C$3&amp;$B55,'In-TI'!$D$4:$D$867&amp;'In-TI'!$C$4:$C$867,'In-TI'!$E$4:$E$867)</f>
        <v>-14.36</v>
      </c>
      <c r="D55" s="30" cm="1">
        <f t="array" ref="D55">_xlfn.XLOOKUP(D$3&amp;$B55,'In-TI'!$D$4:$D$867&amp;'In-TI'!$C$4:$C$867,'In-TI'!$E$4:$E$867)</f>
        <v>300.75</v>
      </c>
      <c r="E55" s="24" cm="1">
        <f t="array" ref="E55">_xlfn.XLOOKUP(E$3&amp;$B55,'In-TI'!$D$4:$D$867&amp;'In-TI'!$C$4:$C$867,'In-TI'!$E$4:$E$867)</f>
        <v>5.67</v>
      </c>
      <c r="F55" s="12">
        <f>SUMIFS('In-TI'!$W$4:$W$1155,'In-TI'!$Y$4:$Y$1155,F$3,'In-TI'!$Q$4:$Q$1155,$B55)</f>
        <v>0.6137184</v>
      </c>
      <c r="G55" s="157">
        <f>SUMIFS('In-TI'!$W$4:$W$1155,'In-TI'!$Y$4:$Y$1155,G$3,'In-TI'!$Q$4:$Q$1155,$B55)</f>
        <v>-65.087440599999994</v>
      </c>
      <c r="H55" s="13">
        <f>SUMIFS('In-TI'!$W$4:$W$1155,'In-TI'!$Y$4:$Y$1155,H$3,'In-TI'!$Q$4:$Q$1155,$B55)</f>
        <v>-43.425523233333337</v>
      </c>
      <c r="I55" s="16">
        <f>SUMIFS('In-TI'!$X$4:$X$1155,'In-TI'!$Y$4:$Y$1155,I$3,'In-TI'!$Q$4:$Q$1155,$B55)</f>
        <v>-1.1328850666666668</v>
      </c>
      <c r="J55" s="158">
        <f>SUMIFS('In-TI'!$X$4:$X$1155,'In-TI'!$Y$4:$Y$1155,J$3,'In-TI'!$Q$4:$Q$1155,$B55)</f>
        <v>64.920773933333336</v>
      </c>
      <c r="K55" s="17">
        <f>SUMIFS('In-TI'!$X$4:$X$1155,'In-TI'!$Y$4:$Y$1155,K$3,'In-TI'!$Q$4:$Q$1155,$B55)</f>
        <v>37.051356566666669</v>
      </c>
      <c r="L55" s="26" cm="1">
        <f t="array" ref="L55">IF(_xlfn.XLOOKUP($B55&amp;F$3,'In-TI'!$Q$4:$Q$1155&amp;'In-TI'!$Y$4:$Y$1155,'In-TI'!$Z$4:$Z$1155)=L$3,F55*C55+I55*D55,0)</f>
        <v>0</v>
      </c>
      <c r="M55" s="159" cm="1">
        <f t="array" ref="M55">IF(_xlfn.XLOOKUP($B55&amp;I$3,'In-TI'!$Q$4:$Q$1155&amp;'In-TI'!$Y$4:$Y$1155,'In-TI'!$Z$4:$Z$1155)=M$3,F55*C55+I55*D55,0)</f>
        <v>-349.52818002400005</v>
      </c>
      <c r="N55" s="159" cm="1">
        <f t="array" ref="N55">IF(_xlfn.XLOOKUP($B55&amp;G$3,'In-TI'!$Q$4:$Q$1155&amp;'In-TI'!$Y$4:$Y$1155,'In-TI'!$Z$4:$Z$1155)=N$3,G55*E55+J55*C55,0)</f>
        <v>-1301.3081018846667</v>
      </c>
      <c r="O55" s="159" cm="1">
        <f t="array" ref="O55">IF(_xlfn.XLOOKUP($B55&amp;J$3,'In-TI'!$Q$4:$Q$1155&amp;'In-TI'!$Y$4:$Y$1155,'In-TI'!$Z$4:$Z$1155)=O$3,G55*E55+J55*C55,0)</f>
        <v>0</v>
      </c>
      <c r="P55" s="159" cm="1">
        <f t="array" ref="P55">IF(_xlfn.XLOOKUP($B55&amp;H$3,'In-TI'!$Q$4:$Q$1155&amp;'In-TI'!$Y$4:$Y$1155,'In-TI'!$Z$4:$Z$1155)=P$3,H55*E55+K55*D55,0)</f>
        <v>10896.972770692</v>
      </c>
      <c r="Q55" s="25" cm="1">
        <f t="array" ref="Q55">IF(_xlfn.XLOOKUP($B55&amp;K$3,'In-TI'!$Q$4:$Q$1155&amp;'In-TI'!$Y$4:$Y$1155,'In-TI'!$Z$4:$Z$1155)=Q$3,H55*E55+K55*D55,0)</f>
        <v>0</v>
      </c>
      <c r="R55" s="74">
        <f t="shared" si="0"/>
        <v>9246.1364887833333</v>
      </c>
      <c r="S55" s="82">
        <f>IF($R55&gt;=0,0,$R55*VLOOKUP(S$3,'In-NonTI'!$S$4:$U$6,3,0))</f>
        <v>0</v>
      </c>
      <c r="T55" s="160">
        <f>IF($R55&gt;=0,0,$R55*VLOOKUP(T$3,'In-NonTI'!$S$4:$U$6,3,0))</f>
        <v>0</v>
      </c>
      <c r="U55" s="83">
        <f>IF($R55&gt;=0,0,$R55*VLOOKUP(U$3,'In-NonTI'!$S$4:$U$6,3,0))</f>
        <v>0</v>
      </c>
      <c r="V55" s="19">
        <f t="shared" si="9"/>
        <v>65.534492333333333</v>
      </c>
      <c r="W55" s="161">
        <f t="shared" si="1"/>
        <v>35.918471500000003</v>
      </c>
      <c r="X55" s="18">
        <f t="shared" si="10"/>
        <v>-108.51296383333333</v>
      </c>
      <c r="Y55" s="77">
        <f t="shared" si="2"/>
        <v>1</v>
      </c>
      <c r="Z55" s="32" t="str">
        <f t="shared" si="3"/>
        <v>VIC</v>
      </c>
      <c r="AA55" s="4" t="str">
        <f t="shared" si="4"/>
        <v>SA</v>
      </c>
      <c r="AB55" s="31" t="str">
        <f t="shared" si="5"/>
        <v>NSW</v>
      </c>
      <c r="AC55" s="129" t="str">
        <f t="shared" si="11"/>
        <v>VIC-SA</v>
      </c>
      <c r="AD55" s="162" t="str">
        <f t="shared" si="12"/>
        <v>VIC-NSW</v>
      </c>
      <c r="AE55" s="130">
        <f t="shared" si="13"/>
        <v>0</v>
      </c>
      <c r="AF55" s="51">
        <f t="shared" si="14"/>
        <v>35.918471500000003</v>
      </c>
      <c r="AG55" s="163">
        <f t="shared" si="15"/>
        <v>65.534492333333333</v>
      </c>
      <c r="AH55" s="33">
        <f t="shared" si="16"/>
        <v>0</v>
      </c>
      <c r="AI55" s="140">
        <f t="shared" si="43"/>
        <v>0</v>
      </c>
      <c r="AJ55" s="164">
        <f t="shared" si="43"/>
        <v>0</v>
      </c>
      <c r="AK55" s="164">
        <f t="shared" si="18"/>
        <v>65.534492333333333</v>
      </c>
      <c r="AL55" s="164">
        <f t="shared" si="18"/>
        <v>0</v>
      </c>
      <c r="AM55" s="164">
        <f t="shared" si="18"/>
        <v>35.918471500000003</v>
      </c>
      <c r="AN55" s="141">
        <f t="shared" si="18"/>
        <v>0</v>
      </c>
      <c r="AO55" s="23">
        <f t="shared" si="19"/>
        <v>0</v>
      </c>
      <c r="AP55" s="30">
        <f t="shared" si="20"/>
        <v>0</v>
      </c>
      <c r="AQ55" s="30">
        <f t="shared" si="21"/>
        <v>-1312.6558814366667</v>
      </c>
      <c r="AR55" s="30">
        <f t="shared" si="22"/>
        <v>0</v>
      </c>
      <c r="AS55" s="30">
        <f t="shared" si="23"/>
        <v>10598.82257022</v>
      </c>
      <c r="AT55" s="24">
        <f t="shared" si="24"/>
        <v>0</v>
      </c>
      <c r="AU55" s="155">
        <f t="shared" si="36"/>
        <v>0</v>
      </c>
      <c r="AV55" s="165">
        <f t="shared" si="37"/>
        <v>0</v>
      </c>
      <c r="AW55" s="165">
        <f t="shared" si="38"/>
        <v>-1306.9973703172666</v>
      </c>
      <c r="AX55" s="165">
        <f t="shared" si="39"/>
        <v>0</v>
      </c>
      <c r="AY55" s="165">
        <f t="shared" si="40"/>
        <v>10553.133859100601</v>
      </c>
      <c r="AZ55" s="156">
        <f t="shared" si="41"/>
        <v>0</v>
      </c>
      <c r="BA55" s="94">
        <f t="shared" si="30"/>
        <v>0</v>
      </c>
      <c r="BB55" s="166">
        <f t="shared" si="31"/>
        <v>0</v>
      </c>
      <c r="BC55" s="166">
        <f t="shared" si="32"/>
        <v>0</v>
      </c>
      <c r="BD55" s="166">
        <f t="shared" si="33"/>
        <v>0</v>
      </c>
      <c r="BE55" s="166">
        <f t="shared" si="34"/>
        <v>9246.1364887833333</v>
      </c>
      <c r="BF55" s="95">
        <f t="shared" si="35"/>
        <v>0</v>
      </c>
    </row>
    <row r="56" spans="2:58">
      <c r="B56" s="146">
        <v>53</v>
      </c>
      <c r="C56" s="23" cm="1">
        <f t="array" ref="C56">_xlfn.XLOOKUP(C$3&amp;$B56,'In-TI'!$D$4:$D$867&amp;'In-TI'!$C$4:$C$867,'In-TI'!$E$4:$E$867)</f>
        <v>-33.869999999999997</v>
      </c>
      <c r="D56" s="30" cm="1">
        <f t="array" ref="D56">_xlfn.XLOOKUP(D$3&amp;$B56,'In-TI'!$D$4:$D$867&amp;'In-TI'!$C$4:$C$867,'In-TI'!$E$4:$E$867)</f>
        <v>300.75</v>
      </c>
      <c r="E56" s="24" cm="1">
        <f t="array" ref="E56">_xlfn.XLOOKUP(E$3&amp;$B56,'In-TI'!$D$4:$D$867&amp;'In-TI'!$C$4:$C$867,'In-TI'!$E$4:$E$867)</f>
        <v>5.67</v>
      </c>
      <c r="F56" s="12">
        <f>SUMIFS('In-TI'!$W$4:$W$1155,'In-TI'!$Y$4:$Y$1155,F$3,'In-TI'!$Q$4:$Q$1155,$B56)</f>
        <v>-1.769960000000001E-2</v>
      </c>
      <c r="G56" s="157">
        <f>SUMIFS('In-TI'!$W$4:$W$1155,'In-TI'!$Y$4:$Y$1155,G$3,'In-TI'!$Q$4:$Q$1155,$B56)</f>
        <v>-61.68283439999999</v>
      </c>
      <c r="H56" s="13">
        <f>SUMIFS('In-TI'!$W$4:$W$1155,'In-TI'!$Y$4:$Y$1155,H$3,'In-TI'!$Q$4:$Q$1155,$B56)</f>
        <v>-44.230726033333333</v>
      </c>
      <c r="I56" s="16">
        <f>SUMIFS('In-TI'!$X$4:$X$1155,'In-TI'!$Y$4:$Y$1155,I$3,'In-TI'!$Q$4:$Q$1155,$B56)</f>
        <v>-0.51980040000000005</v>
      </c>
      <c r="J56" s="158">
        <f>SUMIFS('In-TI'!$X$4:$X$1155,'In-TI'!$Y$4:$Y$1155,J$3,'In-TI'!$Q$4:$Q$1155,$B56)</f>
        <v>61.533667733333324</v>
      </c>
      <c r="K56" s="17">
        <f>SUMIFS('In-TI'!$X$4:$X$1155,'In-TI'!$Y$4:$Y$1155,K$3,'In-TI'!$Q$4:$Q$1155,$B56)</f>
        <v>37.669059366666666</v>
      </c>
      <c r="L56" s="26" cm="1">
        <f t="array" ref="L56">IF(_xlfn.XLOOKUP($B56&amp;F$3,'In-TI'!$Q$4:$Q$1155&amp;'In-TI'!$Y$4:$Y$1155,'In-TI'!$Z$4:$Z$1155)=L$3,F56*C56+I56*D56,0)</f>
        <v>0</v>
      </c>
      <c r="M56" s="159" cm="1">
        <f t="array" ref="M56">IF(_xlfn.XLOOKUP($B56&amp;I$3,'In-TI'!$Q$4:$Q$1155&amp;'In-TI'!$Y$4:$Y$1155,'In-TI'!$Z$4:$Z$1155)=M$3,F56*C56+I56*D56,0)</f>
        <v>-155.730484848</v>
      </c>
      <c r="N56" s="159" cm="1">
        <f t="array" ref="N56">IF(_xlfn.XLOOKUP($B56&amp;G$3,'In-TI'!$Q$4:$Q$1155&amp;'In-TI'!$Y$4:$Y$1155,'In-TI'!$Z$4:$Z$1155)=N$3,G56*E56+J56*C56,0)</f>
        <v>-2433.8869971759996</v>
      </c>
      <c r="O56" s="159" cm="1">
        <f t="array" ref="O56">IF(_xlfn.XLOOKUP($B56&amp;J$3,'In-TI'!$Q$4:$Q$1155&amp;'In-TI'!$Y$4:$Y$1155,'In-TI'!$Z$4:$Z$1155)=O$3,G56*E56+J56*C56,0)</f>
        <v>0</v>
      </c>
      <c r="P56" s="159" cm="1">
        <f t="array" ref="P56">IF(_xlfn.XLOOKUP($B56&amp;H$3,'In-TI'!$Q$4:$Q$1155&amp;'In-TI'!$Y$4:$Y$1155,'In-TI'!$Z$4:$Z$1155)=P$3,H56*E56+K56*D56,0)</f>
        <v>11078.181387916</v>
      </c>
      <c r="Q56" s="25" cm="1">
        <f t="array" ref="Q56">IF(_xlfn.XLOOKUP($B56&amp;K$3,'In-TI'!$Q$4:$Q$1155&amp;'In-TI'!$Y$4:$Y$1155,'In-TI'!$Z$4:$Z$1155)=Q$3,H56*E56+K56*D56,0)</f>
        <v>0</v>
      </c>
      <c r="R56" s="74">
        <f t="shared" si="0"/>
        <v>8488.5639058920005</v>
      </c>
      <c r="S56" s="82">
        <f>IF($R56&gt;=0,0,$R56*VLOOKUP(S$3,'In-NonTI'!$S$4:$U$6,3,0))</f>
        <v>0</v>
      </c>
      <c r="T56" s="160">
        <f>IF($R56&gt;=0,0,$R56*VLOOKUP(T$3,'In-NonTI'!$S$4:$U$6,3,0))</f>
        <v>0</v>
      </c>
      <c r="U56" s="83">
        <f>IF($R56&gt;=0,0,$R56*VLOOKUP(U$3,'In-NonTI'!$S$4:$U$6,3,0))</f>
        <v>0</v>
      </c>
      <c r="V56" s="19">
        <f t="shared" si="9"/>
        <v>61.515968133333324</v>
      </c>
      <c r="W56" s="161">
        <f t="shared" si="1"/>
        <v>37.149258966666665</v>
      </c>
      <c r="X56" s="18">
        <f t="shared" si="10"/>
        <v>-105.91356043333332</v>
      </c>
      <c r="Y56" s="77">
        <f t="shared" si="2"/>
        <v>1</v>
      </c>
      <c r="Z56" s="32" t="str">
        <f t="shared" si="3"/>
        <v>VIC</v>
      </c>
      <c r="AA56" s="4" t="str">
        <f t="shared" si="4"/>
        <v>SA</v>
      </c>
      <c r="AB56" s="31" t="str">
        <f t="shared" si="5"/>
        <v>NSW</v>
      </c>
      <c r="AC56" s="129" t="str">
        <f t="shared" si="11"/>
        <v>VIC-SA</v>
      </c>
      <c r="AD56" s="162" t="str">
        <f t="shared" si="12"/>
        <v>VIC-NSW</v>
      </c>
      <c r="AE56" s="130">
        <f t="shared" si="13"/>
        <v>0</v>
      </c>
      <c r="AF56" s="51">
        <f t="shared" si="14"/>
        <v>37.149258966666665</v>
      </c>
      <c r="AG56" s="163">
        <f t="shared" si="15"/>
        <v>61.515968133333324</v>
      </c>
      <c r="AH56" s="33">
        <f t="shared" si="16"/>
        <v>0</v>
      </c>
      <c r="AI56" s="140">
        <f t="shared" si="43"/>
        <v>0</v>
      </c>
      <c r="AJ56" s="164">
        <f t="shared" si="43"/>
        <v>0</v>
      </c>
      <c r="AK56" s="164">
        <f t="shared" si="18"/>
        <v>61.515968133333324</v>
      </c>
      <c r="AL56" s="164">
        <f t="shared" si="18"/>
        <v>0</v>
      </c>
      <c r="AM56" s="164">
        <f t="shared" si="18"/>
        <v>37.149258966666665</v>
      </c>
      <c r="AN56" s="141">
        <f t="shared" si="18"/>
        <v>0</v>
      </c>
      <c r="AO56" s="23">
        <f t="shared" si="19"/>
        <v>0</v>
      </c>
      <c r="AP56" s="30">
        <f t="shared" si="20"/>
        <v>0</v>
      </c>
      <c r="AQ56" s="30">
        <f t="shared" si="21"/>
        <v>-2432.3413799919995</v>
      </c>
      <c r="AR56" s="30">
        <f t="shared" si="22"/>
        <v>0</v>
      </c>
      <c r="AS56" s="30">
        <f t="shared" si="23"/>
        <v>10962.003335883999</v>
      </c>
      <c r="AT56" s="24">
        <f t="shared" si="24"/>
        <v>0</v>
      </c>
      <c r="AU56" s="155">
        <f t="shared" si="36"/>
        <v>0</v>
      </c>
      <c r="AV56" s="165">
        <f t="shared" si="37"/>
        <v>0</v>
      </c>
      <c r="AW56" s="165">
        <f t="shared" si="38"/>
        <v>-2420.6217493467398</v>
      </c>
      <c r="AX56" s="165">
        <f t="shared" si="39"/>
        <v>0</v>
      </c>
      <c r="AY56" s="165">
        <f t="shared" si="40"/>
        <v>10909.18565523874</v>
      </c>
      <c r="AZ56" s="156">
        <f t="shared" si="41"/>
        <v>0</v>
      </c>
      <c r="BA56" s="94">
        <f t="shared" si="30"/>
        <v>0</v>
      </c>
      <c r="BB56" s="166">
        <f t="shared" si="31"/>
        <v>0</v>
      </c>
      <c r="BC56" s="166">
        <f t="shared" si="32"/>
        <v>0</v>
      </c>
      <c r="BD56" s="166">
        <f t="shared" si="33"/>
        <v>0</v>
      </c>
      <c r="BE56" s="166">
        <f t="shared" si="34"/>
        <v>8488.5639058920005</v>
      </c>
      <c r="BF56" s="95">
        <f t="shared" si="35"/>
        <v>0</v>
      </c>
    </row>
    <row r="57" spans="2:58">
      <c r="B57" s="146">
        <v>54</v>
      </c>
      <c r="C57" s="23" cm="1">
        <f t="array" ref="C57">_xlfn.XLOOKUP(C$3&amp;$B57,'In-TI'!$D$4:$D$867&amp;'In-TI'!$C$4:$C$867,'In-TI'!$E$4:$E$867)</f>
        <v>-14.44</v>
      </c>
      <c r="D57" s="30" cm="1">
        <f t="array" ref="D57">_xlfn.XLOOKUP(D$3&amp;$B57,'In-TI'!$D$4:$D$867&amp;'In-TI'!$C$4:$C$867,'In-TI'!$E$4:$E$867)</f>
        <v>300.75</v>
      </c>
      <c r="E57" s="24" cm="1">
        <f t="array" ref="E57">_xlfn.XLOOKUP(E$3&amp;$B57,'In-TI'!$D$4:$D$867&amp;'In-TI'!$C$4:$C$867,'In-TI'!$E$4:$E$867)</f>
        <v>5.67</v>
      </c>
      <c r="F57" s="12">
        <f>SUMIFS('In-TI'!$W$4:$W$1155,'In-TI'!$Y$4:$Y$1155,F$3,'In-TI'!$Q$4:$Q$1155,$B57)</f>
        <v>-0.1352322</v>
      </c>
      <c r="G57" s="157">
        <f>SUMIFS('In-TI'!$W$4:$W$1155,'In-TI'!$Y$4:$Y$1155,G$3,'In-TI'!$Q$4:$Q$1155,$B57)</f>
        <v>-55.807964999999996</v>
      </c>
      <c r="H57" s="13">
        <f>SUMIFS('In-TI'!$W$4:$W$1155,'In-TI'!$Y$4:$Y$1155,H$3,'In-TI'!$Q$4:$Q$1155,$B57)</f>
        <v>-45.112831999999997</v>
      </c>
      <c r="I57" s="16">
        <f>SUMIFS('In-TI'!$X$4:$X$1155,'In-TI'!$Y$4:$Y$1155,I$3,'In-TI'!$Q$4:$Q$1155,$B57)</f>
        <v>-0.38226780000000005</v>
      </c>
      <c r="J57" s="158">
        <f>SUMIFS('In-TI'!$X$4:$X$1155,'In-TI'!$Y$4:$Y$1155,J$3,'In-TI'!$Q$4:$Q$1155,$B57)</f>
        <v>55.649631666666664</v>
      </c>
      <c r="K57" s="17">
        <f>SUMIFS('In-TI'!$X$4:$X$1155,'In-TI'!$Y$4:$Y$1155,K$3,'In-TI'!$Q$4:$Q$1155,$B57)</f>
        <v>38.735332</v>
      </c>
      <c r="L57" s="26" cm="1">
        <f t="array" ref="L57">IF(_xlfn.XLOOKUP($B57&amp;F$3,'In-TI'!$Q$4:$Q$1155&amp;'In-TI'!$Y$4:$Y$1155,'In-TI'!$Z$4:$Z$1155)=L$3,F57*C57+I57*D57,0)</f>
        <v>0</v>
      </c>
      <c r="M57" s="159" cm="1">
        <f t="array" ref="M57">IF(_xlfn.XLOOKUP($B57&amp;I$3,'In-TI'!$Q$4:$Q$1155&amp;'In-TI'!$Y$4:$Y$1155,'In-TI'!$Z$4:$Z$1155)=M$3,F57*C57+I57*D57,0)</f>
        <v>-113.01428788200002</v>
      </c>
      <c r="N57" s="159" cm="1">
        <f t="array" ref="N57">IF(_xlfn.XLOOKUP($B57&amp;G$3,'In-TI'!$Q$4:$Q$1155&amp;'In-TI'!$Y$4:$Y$1155,'In-TI'!$Z$4:$Z$1155)=N$3,G57*E57+J57*C57,0)</f>
        <v>-1120.0118428166666</v>
      </c>
      <c r="O57" s="159" cm="1">
        <f t="array" ref="O57">IF(_xlfn.XLOOKUP($B57&amp;J$3,'In-TI'!$Q$4:$Q$1155&amp;'In-TI'!$Y$4:$Y$1155,'In-TI'!$Z$4:$Z$1155)=O$3,G57*E57+J57*C57,0)</f>
        <v>0</v>
      </c>
      <c r="P57" s="159" cm="1">
        <f t="array" ref="P57">IF(_xlfn.XLOOKUP($B57&amp;H$3,'In-TI'!$Q$4:$Q$1155&amp;'In-TI'!$Y$4:$Y$1155,'In-TI'!$Z$4:$Z$1155)=P$3,H57*E57+K57*D57,0)</f>
        <v>11393.861341560001</v>
      </c>
      <c r="Q57" s="25" cm="1">
        <f t="array" ref="Q57">IF(_xlfn.XLOOKUP($B57&amp;K$3,'In-TI'!$Q$4:$Q$1155&amp;'In-TI'!$Y$4:$Y$1155,'In-TI'!$Z$4:$Z$1155)=Q$3,H57*E57+K57*D57,0)</f>
        <v>0</v>
      </c>
      <c r="R57" s="74">
        <f t="shared" si="0"/>
        <v>10160.835210861334</v>
      </c>
      <c r="S57" s="82">
        <f>IF($R57&gt;=0,0,$R57*VLOOKUP(S$3,'In-NonTI'!$S$4:$U$6,3,0))</f>
        <v>0</v>
      </c>
      <c r="T57" s="160">
        <f>IF($R57&gt;=0,0,$R57*VLOOKUP(T$3,'In-NonTI'!$S$4:$U$6,3,0))</f>
        <v>0</v>
      </c>
      <c r="U57" s="83">
        <f>IF($R57&gt;=0,0,$R57*VLOOKUP(U$3,'In-NonTI'!$S$4:$U$6,3,0))</f>
        <v>0</v>
      </c>
      <c r="V57" s="19">
        <f t="shared" si="9"/>
        <v>55.514399466666667</v>
      </c>
      <c r="W57" s="161">
        <f t="shared" si="1"/>
        <v>38.353064199999999</v>
      </c>
      <c r="X57" s="18">
        <f t="shared" si="10"/>
        <v>-100.92079699999999</v>
      </c>
      <c r="Y57" s="77">
        <f t="shared" si="2"/>
        <v>1</v>
      </c>
      <c r="Z57" s="32" t="str">
        <f t="shared" si="3"/>
        <v>VIC</v>
      </c>
      <c r="AA57" s="4" t="str">
        <f t="shared" si="4"/>
        <v>SA</v>
      </c>
      <c r="AB57" s="31" t="str">
        <f t="shared" si="5"/>
        <v>NSW</v>
      </c>
      <c r="AC57" s="129" t="str">
        <f t="shared" si="11"/>
        <v>VIC-SA</v>
      </c>
      <c r="AD57" s="162" t="str">
        <f t="shared" si="12"/>
        <v>VIC-NSW</v>
      </c>
      <c r="AE57" s="130">
        <f t="shared" si="13"/>
        <v>0</v>
      </c>
      <c r="AF57" s="51">
        <f t="shared" si="14"/>
        <v>38.353064199999999</v>
      </c>
      <c r="AG57" s="163">
        <f t="shared" si="15"/>
        <v>55.514399466666667</v>
      </c>
      <c r="AH57" s="33">
        <f t="shared" si="16"/>
        <v>0</v>
      </c>
      <c r="AI57" s="140">
        <f t="shared" si="43"/>
        <v>0</v>
      </c>
      <c r="AJ57" s="164">
        <f t="shared" si="43"/>
        <v>0</v>
      </c>
      <c r="AK57" s="164">
        <f t="shared" si="18"/>
        <v>55.514399466666667</v>
      </c>
      <c r="AL57" s="164">
        <f t="shared" si="18"/>
        <v>0</v>
      </c>
      <c r="AM57" s="164">
        <f t="shared" si="18"/>
        <v>38.353064199999999</v>
      </c>
      <c r="AN57" s="141">
        <f t="shared" si="18"/>
        <v>0</v>
      </c>
      <c r="AO57" s="23">
        <f t="shared" si="19"/>
        <v>0</v>
      </c>
      <c r="AP57" s="30">
        <f t="shared" si="20"/>
        <v>0</v>
      </c>
      <c r="AQ57" s="30">
        <f t="shared" si="21"/>
        <v>-1116.3945732746668</v>
      </c>
      <c r="AR57" s="30">
        <f t="shared" si="22"/>
        <v>0</v>
      </c>
      <c r="AS57" s="30">
        <f t="shared" si="23"/>
        <v>11317.222184135999</v>
      </c>
      <c r="AT57" s="24">
        <f t="shared" si="24"/>
        <v>0</v>
      </c>
      <c r="AU57" s="155">
        <f t="shared" si="36"/>
        <v>0</v>
      </c>
      <c r="AV57" s="165">
        <f t="shared" si="37"/>
        <v>0</v>
      </c>
      <c r="AW57" s="165">
        <f t="shared" si="38"/>
        <v>-1112.0177422923757</v>
      </c>
      <c r="AX57" s="165">
        <f t="shared" si="39"/>
        <v>0</v>
      </c>
      <c r="AY57" s="165">
        <f t="shared" si="40"/>
        <v>11272.85295315371</v>
      </c>
      <c r="AZ57" s="156">
        <f t="shared" si="41"/>
        <v>0</v>
      </c>
      <c r="BA57" s="94">
        <f t="shared" si="30"/>
        <v>0</v>
      </c>
      <c r="BB57" s="166">
        <f t="shared" si="31"/>
        <v>0</v>
      </c>
      <c r="BC57" s="166">
        <f t="shared" si="32"/>
        <v>0</v>
      </c>
      <c r="BD57" s="166">
        <f t="shared" si="33"/>
        <v>0</v>
      </c>
      <c r="BE57" s="166">
        <f t="shared" si="34"/>
        <v>10160.835210861334</v>
      </c>
      <c r="BF57" s="95">
        <f t="shared" si="35"/>
        <v>0</v>
      </c>
    </row>
    <row r="58" spans="2:58">
      <c r="B58" s="146">
        <v>55</v>
      </c>
      <c r="C58" s="23" cm="1">
        <f t="array" ref="C58">_xlfn.XLOOKUP(C$3&amp;$B58,'In-TI'!$D$4:$D$867&amp;'In-TI'!$C$4:$C$867,'In-TI'!$E$4:$E$867)</f>
        <v>-16.07</v>
      </c>
      <c r="D58" s="30" cm="1">
        <f t="array" ref="D58">_xlfn.XLOOKUP(D$3&amp;$B58,'In-TI'!$D$4:$D$867&amp;'In-TI'!$C$4:$C$867,'In-TI'!$E$4:$E$867)</f>
        <v>221.2</v>
      </c>
      <c r="E58" s="24" cm="1">
        <f t="array" ref="E58">_xlfn.XLOOKUP(E$3&amp;$B58,'In-TI'!$D$4:$D$867&amp;'In-TI'!$C$4:$C$867,'In-TI'!$E$4:$E$867)</f>
        <v>5.67</v>
      </c>
      <c r="F58" s="12">
        <f>SUMIFS('In-TI'!$W$4:$W$1155,'In-TI'!$Y$4:$Y$1155,F$3,'In-TI'!$Q$4:$Q$1155,$B58)</f>
        <v>1.5156799999999998E-2</v>
      </c>
      <c r="G58" s="157">
        <f>SUMIFS('In-TI'!$W$4:$W$1155,'In-TI'!$Y$4:$Y$1155,G$3,'In-TI'!$Q$4:$Q$1155,$B58)</f>
        <v>-54.502751699999997</v>
      </c>
      <c r="H58" s="13">
        <f>SUMIFS('In-TI'!$W$4:$W$1155,'In-TI'!$Y$4:$Y$1155,H$3,'In-TI'!$Q$4:$Q$1155,$B58)</f>
        <v>-49.797813266666665</v>
      </c>
      <c r="I58" s="16">
        <f>SUMIFS('In-TI'!$X$4:$X$1155,'In-TI'!$Y$4:$Y$1155,I$3,'In-TI'!$Q$4:$Q$1155,$B58)</f>
        <v>-0.53765679999999993</v>
      </c>
      <c r="J58" s="158">
        <f>SUMIFS('In-TI'!$X$4:$X$1155,'In-TI'!$Y$4:$Y$1155,J$3,'In-TI'!$Q$4:$Q$1155,$B58)</f>
        <v>54.346085033333331</v>
      </c>
      <c r="K58" s="17">
        <f>SUMIFS('In-TI'!$X$4:$X$1155,'In-TI'!$Y$4:$Y$1155,K$3,'In-TI'!$Q$4:$Q$1155,$B58)</f>
        <v>43.416979933333337</v>
      </c>
      <c r="L58" s="26" cm="1">
        <f t="array" ref="L58">IF(_xlfn.XLOOKUP($B58&amp;F$3,'In-TI'!$Q$4:$Q$1155&amp;'In-TI'!$Y$4:$Y$1155,'In-TI'!$Z$4:$Z$1155)=L$3,F58*C58+I58*D58,0)</f>
        <v>0</v>
      </c>
      <c r="M58" s="159" cm="1">
        <f t="array" ref="M58">IF(_xlfn.XLOOKUP($B58&amp;I$3,'In-TI'!$Q$4:$Q$1155&amp;'In-TI'!$Y$4:$Y$1155,'In-TI'!$Z$4:$Z$1155)=M$3,F58*C58+I58*D58,0)</f>
        <v>-119.17325393599998</v>
      </c>
      <c r="N58" s="159" cm="1">
        <f t="array" ref="N58">IF(_xlfn.XLOOKUP($B58&amp;G$3,'In-TI'!$Q$4:$Q$1155&amp;'In-TI'!$Y$4:$Y$1155,'In-TI'!$Z$4:$Z$1155)=N$3,G58*E58+J58*C58,0)</f>
        <v>-1182.3721886246667</v>
      </c>
      <c r="O58" s="159" cm="1">
        <f t="array" ref="O58">IF(_xlfn.XLOOKUP($B58&amp;J$3,'In-TI'!$Q$4:$Q$1155&amp;'In-TI'!$Y$4:$Y$1155,'In-TI'!$Z$4:$Z$1155)=O$3,G58*E58+J58*C58,0)</f>
        <v>0</v>
      </c>
      <c r="P58" s="159" cm="1">
        <f t="array" ref="P58">IF(_xlfn.XLOOKUP($B58&amp;H$3,'In-TI'!$Q$4:$Q$1155&amp;'In-TI'!$Y$4:$Y$1155,'In-TI'!$Z$4:$Z$1155)=P$3,H58*E58+K58*D58,0)</f>
        <v>9321.4823600313339</v>
      </c>
      <c r="Q58" s="25" cm="1">
        <f t="array" ref="Q58">IF(_xlfn.XLOOKUP($B58&amp;K$3,'In-TI'!$Q$4:$Q$1155&amp;'In-TI'!$Y$4:$Y$1155,'In-TI'!$Z$4:$Z$1155)=Q$3,H58*E58+K58*D58,0)</f>
        <v>0</v>
      </c>
      <c r="R58" s="74">
        <f t="shared" si="0"/>
        <v>8019.9369174706671</v>
      </c>
      <c r="S58" s="82">
        <f>IF($R58&gt;=0,0,$R58*VLOOKUP(S$3,'In-NonTI'!$S$4:$U$6,3,0))</f>
        <v>0</v>
      </c>
      <c r="T58" s="160">
        <f>IF($R58&gt;=0,0,$R58*VLOOKUP(T$3,'In-NonTI'!$S$4:$U$6,3,0))</f>
        <v>0</v>
      </c>
      <c r="U58" s="83">
        <f>IF($R58&gt;=0,0,$R58*VLOOKUP(U$3,'In-NonTI'!$S$4:$U$6,3,0))</f>
        <v>0</v>
      </c>
      <c r="V58" s="19">
        <f t="shared" si="9"/>
        <v>54.361241833333331</v>
      </c>
      <c r="W58" s="161">
        <f t="shared" si="1"/>
        <v>42.879323133333337</v>
      </c>
      <c r="X58" s="18">
        <f t="shared" si="10"/>
        <v>-104.30056496666666</v>
      </c>
      <c r="Y58" s="77">
        <f t="shared" si="2"/>
        <v>1</v>
      </c>
      <c r="Z58" s="32" t="str">
        <f t="shared" si="3"/>
        <v>VIC</v>
      </c>
      <c r="AA58" s="4" t="str">
        <f t="shared" si="4"/>
        <v>SA</v>
      </c>
      <c r="AB58" s="31" t="str">
        <f t="shared" si="5"/>
        <v>NSW</v>
      </c>
      <c r="AC58" s="129" t="str">
        <f t="shared" si="11"/>
        <v>VIC-SA</v>
      </c>
      <c r="AD58" s="162" t="str">
        <f t="shared" si="12"/>
        <v>VIC-NSW</v>
      </c>
      <c r="AE58" s="130">
        <f t="shared" si="13"/>
        <v>0</v>
      </c>
      <c r="AF58" s="51">
        <f t="shared" si="14"/>
        <v>42.879323133333337</v>
      </c>
      <c r="AG58" s="163">
        <f t="shared" si="15"/>
        <v>54.361241833333331</v>
      </c>
      <c r="AH58" s="33">
        <f t="shared" si="16"/>
        <v>0</v>
      </c>
      <c r="AI58" s="140">
        <f t="shared" si="43"/>
        <v>0</v>
      </c>
      <c r="AJ58" s="164">
        <f t="shared" si="43"/>
        <v>0</v>
      </c>
      <c r="AK58" s="164">
        <f t="shared" si="18"/>
        <v>54.361241833333331</v>
      </c>
      <c r="AL58" s="164">
        <f t="shared" si="18"/>
        <v>0</v>
      </c>
      <c r="AM58" s="164">
        <f t="shared" si="18"/>
        <v>42.879323133333337</v>
      </c>
      <c r="AN58" s="141">
        <f t="shared" si="18"/>
        <v>0</v>
      </c>
      <c r="AO58" s="23">
        <f t="shared" si="19"/>
        <v>0</v>
      </c>
      <c r="AP58" s="30">
        <f t="shared" si="20"/>
        <v>0</v>
      </c>
      <c r="AQ58" s="30">
        <f t="shared" si="21"/>
        <v>-1181.8133974566667</v>
      </c>
      <c r="AR58" s="30">
        <f t="shared" si="22"/>
        <v>0</v>
      </c>
      <c r="AS58" s="30">
        <f t="shared" si="23"/>
        <v>9241.7805149273336</v>
      </c>
      <c r="AT58" s="24">
        <f t="shared" si="24"/>
        <v>0</v>
      </c>
      <c r="AU58" s="155">
        <f t="shared" si="36"/>
        <v>0</v>
      </c>
      <c r="AV58" s="165">
        <f t="shared" si="37"/>
        <v>0</v>
      </c>
      <c r="AW58" s="165">
        <f t="shared" si="38"/>
        <v>-1175.9438664805011</v>
      </c>
      <c r="AX58" s="165">
        <f t="shared" si="39"/>
        <v>0</v>
      </c>
      <c r="AY58" s="165">
        <f t="shared" si="40"/>
        <v>9195.8807839511683</v>
      </c>
      <c r="AZ58" s="156">
        <f t="shared" si="41"/>
        <v>0</v>
      </c>
      <c r="BA58" s="94">
        <f t="shared" si="30"/>
        <v>0</v>
      </c>
      <c r="BB58" s="166">
        <f t="shared" si="31"/>
        <v>0</v>
      </c>
      <c r="BC58" s="166">
        <f t="shared" si="32"/>
        <v>0</v>
      </c>
      <c r="BD58" s="166">
        <f t="shared" si="33"/>
        <v>0</v>
      </c>
      <c r="BE58" s="166">
        <f t="shared" si="34"/>
        <v>8019.9369174706671</v>
      </c>
      <c r="BF58" s="95">
        <f t="shared" si="35"/>
        <v>0</v>
      </c>
    </row>
    <row r="59" spans="2:58">
      <c r="B59" s="146">
        <v>56</v>
      </c>
      <c r="C59" s="23" cm="1">
        <f t="array" ref="C59">_xlfn.XLOOKUP(C$3&amp;$B59,'In-TI'!$D$4:$D$867&amp;'In-TI'!$C$4:$C$867,'In-TI'!$E$4:$E$867)</f>
        <v>-15.27</v>
      </c>
      <c r="D59" s="30" cm="1">
        <f t="array" ref="D59">_xlfn.XLOOKUP(D$3&amp;$B59,'In-TI'!$D$4:$D$867&amp;'In-TI'!$C$4:$C$867,'In-TI'!$E$4:$E$867)</f>
        <v>300.75</v>
      </c>
      <c r="E59" s="24" cm="1">
        <f t="array" ref="E59">_xlfn.XLOOKUP(E$3&amp;$B59,'In-TI'!$D$4:$D$867&amp;'In-TI'!$C$4:$C$867,'In-TI'!$E$4:$E$867)</f>
        <v>5.67</v>
      </c>
      <c r="F59" s="12">
        <f>SUMIFS('In-TI'!$W$4:$W$1155,'In-TI'!$Y$4:$Y$1155,F$3,'In-TI'!$Q$4:$Q$1155,$B59)</f>
        <v>8.4924400000000011E-2</v>
      </c>
      <c r="G59" s="157">
        <f>SUMIFS('In-TI'!$W$4:$W$1155,'In-TI'!$Y$4:$Y$1155,G$3,'In-TI'!$Q$4:$Q$1155,$B59)</f>
        <v>-57.725290199999996</v>
      </c>
      <c r="H59" s="13">
        <f>SUMIFS('In-TI'!$W$4:$W$1155,'In-TI'!$Y$4:$Y$1155,H$3,'In-TI'!$Q$4:$Q$1155,$B59)</f>
        <v>-47.662288566666668</v>
      </c>
      <c r="I59" s="16">
        <f>SUMIFS('In-TI'!$X$4:$X$1155,'In-TI'!$Y$4:$Y$1155,I$3,'In-TI'!$Q$4:$Q$1155,$B59)</f>
        <v>-0.60825773333333333</v>
      </c>
      <c r="J59" s="158">
        <f>SUMIFS('In-TI'!$X$4:$X$1155,'In-TI'!$Y$4:$Y$1155,J$3,'In-TI'!$Q$4:$Q$1155,$B59)</f>
        <v>57.581956866666665</v>
      </c>
      <c r="K59" s="17">
        <f>SUMIFS('In-TI'!$X$4:$X$1155,'In-TI'!$Y$4:$Y$1155,K$3,'In-TI'!$Q$4:$Q$1155,$B59)</f>
        <v>41.306455233333338</v>
      </c>
      <c r="L59" s="26" cm="1">
        <f t="array" ref="L59">IF(_xlfn.XLOOKUP($B59&amp;F$3,'In-TI'!$Q$4:$Q$1155&amp;'In-TI'!$Y$4:$Y$1155,'In-TI'!$Z$4:$Z$1155)=L$3,F59*C59+I59*D59,0)</f>
        <v>0</v>
      </c>
      <c r="M59" s="159" cm="1">
        <f t="array" ref="M59">IF(_xlfn.XLOOKUP($B59&amp;I$3,'In-TI'!$Q$4:$Q$1155&amp;'In-TI'!$Y$4:$Y$1155,'In-TI'!$Z$4:$Z$1155)=M$3,F59*C59+I59*D59,0)</f>
        <v>-184.230308888</v>
      </c>
      <c r="N59" s="159" cm="1">
        <f t="array" ref="N59">IF(_xlfn.XLOOKUP($B59&amp;G$3,'In-TI'!$Q$4:$Q$1155&amp;'In-TI'!$Y$4:$Y$1155,'In-TI'!$Z$4:$Z$1155)=N$3,G59*E59+J59*C59,0)</f>
        <v>-1206.5788767879999</v>
      </c>
      <c r="O59" s="159" cm="1">
        <f t="array" ref="O59">IF(_xlfn.XLOOKUP($B59&amp;J$3,'In-TI'!$Q$4:$Q$1155&amp;'In-TI'!$Y$4:$Y$1155,'In-TI'!$Z$4:$Z$1155)=O$3,G59*E59+J59*C59,0)</f>
        <v>0</v>
      </c>
      <c r="P59" s="159" cm="1">
        <f t="array" ref="P59">IF(_xlfn.XLOOKUP($B59&amp;H$3,'In-TI'!$Q$4:$Q$1155&amp;'In-TI'!$Y$4:$Y$1155,'In-TI'!$Z$4:$Z$1155)=P$3,H59*E59+K59*D59,0)</f>
        <v>12152.671235252001</v>
      </c>
      <c r="Q59" s="25" cm="1">
        <f t="array" ref="Q59">IF(_xlfn.XLOOKUP($B59&amp;K$3,'In-TI'!$Q$4:$Q$1155&amp;'In-TI'!$Y$4:$Y$1155,'In-TI'!$Z$4:$Z$1155)=Q$3,H59*E59+K59*D59,0)</f>
        <v>0</v>
      </c>
      <c r="R59" s="74">
        <f t="shared" si="0"/>
        <v>10761.862049576001</v>
      </c>
      <c r="S59" s="82">
        <f>IF($R59&gt;=0,0,$R59*VLOOKUP(S$3,'In-NonTI'!$S$4:$U$6,3,0))</f>
        <v>0</v>
      </c>
      <c r="T59" s="160">
        <f>IF($R59&gt;=0,0,$R59*VLOOKUP(T$3,'In-NonTI'!$S$4:$U$6,3,0))</f>
        <v>0</v>
      </c>
      <c r="U59" s="83">
        <f>IF($R59&gt;=0,0,$R59*VLOOKUP(U$3,'In-NonTI'!$S$4:$U$6,3,0))</f>
        <v>0</v>
      </c>
      <c r="V59" s="19">
        <f t="shared" si="9"/>
        <v>57.666881266666664</v>
      </c>
      <c r="W59" s="161">
        <f t="shared" si="1"/>
        <v>40.698197500000006</v>
      </c>
      <c r="X59" s="18">
        <f t="shared" si="10"/>
        <v>-105.38757876666666</v>
      </c>
      <c r="Y59" s="77">
        <f t="shared" si="2"/>
        <v>1</v>
      </c>
      <c r="Z59" s="32" t="str">
        <f t="shared" si="3"/>
        <v>VIC</v>
      </c>
      <c r="AA59" s="4" t="str">
        <f t="shared" si="4"/>
        <v>SA</v>
      </c>
      <c r="AB59" s="31" t="str">
        <f t="shared" si="5"/>
        <v>NSW</v>
      </c>
      <c r="AC59" s="129" t="str">
        <f t="shared" si="11"/>
        <v>VIC-SA</v>
      </c>
      <c r="AD59" s="162" t="str">
        <f t="shared" si="12"/>
        <v>VIC-NSW</v>
      </c>
      <c r="AE59" s="130">
        <f t="shared" si="13"/>
        <v>0</v>
      </c>
      <c r="AF59" s="51">
        <f t="shared" si="14"/>
        <v>40.698197500000006</v>
      </c>
      <c r="AG59" s="163">
        <f t="shared" si="15"/>
        <v>57.666881266666664</v>
      </c>
      <c r="AH59" s="33">
        <f t="shared" si="16"/>
        <v>0</v>
      </c>
      <c r="AI59" s="140">
        <f t="shared" si="43"/>
        <v>0</v>
      </c>
      <c r="AJ59" s="164">
        <f t="shared" si="43"/>
        <v>0</v>
      </c>
      <c r="AK59" s="164">
        <f t="shared" si="18"/>
        <v>57.666881266666664</v>
      </c>
      <c r="AL59" s="164">
        <f t="shared" si="18"/>
        <v>0</v>
      </c>
      <c r="AM59" s="164">
        <f t="shared" si="18"/>
        <v>40.698197500000006</v>
      </c>
      <c r="AN59" s="141">
        <f t="shared" si="18"/>
        <v>0</v>
      </c>
      <c r="AO59" s="23">
        <f t="shared" si="19"/>
        <v>0</v>
      </c>
      <c r="AP59" s="30">
        <f t="shared" si="20"/>
        <v>0</v>
      </c>
      <c r="AQ59" s="30">
        <f t="shared" si="21"/>
        <v>-1207.5444937239997</v>
      </c>
      <c r="AR59" s="30">
        <f t="shared" si="22"/>
        <v>0</v>
      </c>
      <c r="AS59" s="30">
        <f t="shared" si="23"/>
        <v>12009.224118300001</v>
      </c>
      <c r="AT59" s="24">
        <f t="shared" si="24"/>
        <v>0</v>
      </c>
      <c r="AU59" s="155">
        <f t="shared" si="36"/>
        <v>0</v>
      </c>
      <c r="AV59" s="165">
        <f t="shared" si="37"/>
        <v>0</v>
      </c>
      <c r="AW59" s="165">
        <f t="shared" si="38"/>
        <v>-1203.0931958596104</v>
      </c>
      <c r="AX59" s="165">
        <f t="shared" si="39"/>
        <v>0</v>
      </c>
      <c r="AY59" s="165">
        <f t="shared" si="40"/>
        <v>11964.955245435611</v>
      </c>
      <c r="AZ59" s="156">
        <f t="shared" si="41"/>
        <v>0</v>
      </c>
      <c r="BA59" s="94">
        <f t="shared" si="30"/>
        <v>0</v>
      </c>
      <c r="BB59" s="166">
        <f t="shared" si="31"/>
        <v>0</v>
      </c>
      <c r="BC59" s="166">
        <f t="shared" si="32"/>
        <v>0</v>
      </c>
      <c r="BD59" s="166">
        <f t="shared" si="33"/>
        <v>0</v>
      </c>
      <c r="BE59" s="166">
        <f t="shared" si="34"/>
        <v>10761.862049576001</v>
      </c>
      <c r="BF59" s="95">
        <f t="shared" si="35"/>
        <v>0</v>
      </c>
    </row>
    <row r="60" spans="2:58">
      <c r="B60" s="146">
        <v>57</v>
      </c>
      <c r="C60" s="23" cm="1">
        <f t="array" ref="C60">_xlfn.XLOOKUP(C$3&amp;$B60,'In-TI'!$D$4:$D$867&amp;'In-TI'!$C$4:$C$867,'In-TI'!$E$4:$E$867)</f>
        <v>-14.6</v>
      </c>
      <c r="D60" s="30" cm="1">
        <f t="array" ref="D60">_xlfn.XLOOKUP(D$3&amp;$B60,'In-TI'!$D$4:$D$867&amp;'In-TI'!$C$4:$C$867,'In-TI'!$E$4:$E$867)</f>
        <v>300.75</v>
      </c>
      <c r="E60" s="24" cm="1">
        <f t="array" ref="E60">_xlfn.XLOOKUP(E$3&amp;$B60,'In-TI'!$D$4:$D$867&amp;'In-TI'!$C$4:$C$867,'In-TI'!$E$4:$E$867)</f>
        <v>6.96</v>
      </c>
      <c r="F60" s="12">
        <f>SUMIFS('In-TI'!$W$4:$W$1155,'In-TI'!$Y$4:$Y$1155,F$3,'In-TI'!$Q$4:$Q$1155,$B60)</f>
        <v>0.700654</v>
      </c>
      <c r="G60" s="157">
        <f>SUMIFS('In-TI'!$W$4:$W$1155,'In-TI'!$Y$4:$Y$1155,G$3,'In-TI'!$Q$4:$Q$1155,$B60)</f>
        <v>-64.272806299999999</v>
      </c>
      <c r="H60" s="13">
        <f>SUMIFS('In-TI'!$W$4:$W$1155,'In-TI'!$Y$4:$Y$1155,H$3,'In-TI'!$Q$4:$Q$1155,$B60)</f>
        <v>-39.442468099999999</v>
      </c>
      <c r="I60" s="16">
        <f>SUMIFS('In-TI'!$X$4:$X$1155,'In-TI'!$Y$4:$Y$1155,I$3,'In-TI'!$Q$4:$Q$1155,$B60)</f>
        <v>-1.2089873333333334</v>
      </c>
      <c r="J60" s="158">
        <f>SUMIFS('In-TI'!$X$4:$X$1155,'In-TI'!$Y$4:$Y$1155,J$3,'In-TI'!$Q$4:$Q$1155,$B60)</f>
        <v>64.129472966666668</v>
      </c>
      <c r="K60" s="17">
        <f>SUMIFS('In-TI'!$X$4:$X$1155,'In-TI'!$Y$4:$Y$1155,K$3,'In-TI'!$Q$4:$Q$1155,$B60)</f>
        <v>33.087468100000002</v>
      </c>
      <c r="L60" s="26" cm="1">
        <f t="array" ref="L60">IF(_xlfn.XLOOKUP($B60&amp;F$3,'In-TI'!$Q$4:$Q$1155&amp;'In-TI'!$Y$4:$Y$1155,'In-TI'!$Z$4:$Z$1155)=L$3,F60*C60+I60*D60,0)</f>
        <v>0</v>
      </c>
      <c r="M60" s="159" cm="1">
        <f t="array" ref="M60">IF(_xlfn.XLOOKUP($B60&amp;I$3,'In-TI'!$Q$4:$Q$1155&amp;'In-TI'!$Y$4:$Y$1155,'In-TI'!$Z$4:$Z$1155)=M$3,F60*C60+I60*D60,0)</f>
        <v>-373.83248890000004</v>
      </c>
      <c r="N60" s="159" cm="1">
        <f t="array" ref="N60">IF(_xlfn.XLOOKUP($B60&amp;G$3,'In-TI'!$Q$4:$Q$1155&amp;'In-TI'!$Y$4:$Y$1155,'In-TI'!$Z$4:$Z$1155)=N$3,G60*E60+J60*C60,0)</f>
        <v>-1383.6290371613334</v>
      </c>
      <c r="O60" s="159" cm="1">
        <f t="array" ref="O60">IF(_xlfn.XLOOKUP($B60&amp;J$3,'In-TI'!$Q$4:$Q$1155&amp;'In-TI'!$Y$4:$Y$1155,'In-TI'!$Z$4:$Z$1155)=O$3,G60*E60+J60*C60,0)</f>
        <v>0</v>
      </c>
      <c r="P60" s="159" cm="1">
        <f t="array" ref="P60">IF(_xlfn.XLOOKUP($B60&amp;H$3,'In-TI'!$Q$4:$Q$1155&amp;'In-TI'!$Y$4:$Y$1155,'In-TI'!$Z$4:$Z$1155)=P$3,H60*E60+K60*D60,0)</f>
        <v>9676.5364530990009</v>
      </c>
      <c r="Q60" s="25" cm="1">
        <f t="array" ref="Q60">IF(_xlfn.XLOOKUP($B60&amp;K$3,'In-TI'!$Q$4:$Q$1155&amp;'In-TI'!$Y$4:$Y$1155,'In-TI'!$Z$4:$Z$1155)=Q$3,H60*E60+K60*D60,0)</f>
        <v>0</v>
      </c>
      <c r="R60" s="74">
        <f t="shared" si="0"/>
        <v>7919.0749270376673</v>
      </c>
      <c r="S60" s="82">
        <f>IF($R60&gt;=0,0,$R60*VLOOKUP(S$3,'In-NonTI'!$S$4:$U$6,3,0))</f>
        <v>0</v>
      </c>
      <c r="T60" s="160">
        <f>IF($R60&gt;=0,0,$R60*VLOOKUP(T$3,'In-NonTI'!$S$4:$U$6,3,0))</f>
        <v>0</v>
      </c>
      <c r="U60" s="83">
        <f>IF($R60&gt;=0,0,$R60*VLOOKUP(U$3,'In-NonTI'!$S$4:$U$6,3,0))</f>
        <v>0</v>
      </c>
      <c r="V60" s="19">
        <f t="shared" si="9"/>
        <v>64.830126966666668</v>
      </c>
      <c r="W60" s="161">
        <f t="shared" si="1"/>
        <v>31.878480766666669</v>
      </c>
      <c r="X60" s="18">
        <f t="shared" si="10"/>
        <v>-103.7152744</v>
      </c>
      <c r="Y60" s="77">
        <f t="shared" si="2"/>
        <v>1</v>
      </c>
      <c r="Z60" s="32" t="str">
        <f t="shared" si="3"/>
        <v>VIC</v>
      </c>
      <c r="AA60" s="4" t="str">
        <f t="shared" si="4"/>
        <v>SA</v>
      </c>
      <c r="AB60" s="31" t="str">
        <f t="shared" si="5"/>
        <v>NSW</v>
      </c>
      <c r="AC60" s="129" t="str">
        <f t="shared" si="11"/>
        <v>VIC-SA</v>
      </c>
      <c r="AD60" s="162" t="str">
        <f t="shared" si="12"/>
        <v>VIC-NSW</v>
      </c>
      <c r="AE60" s="130">
        <f t="shared" si="13"/>
        <v>0</v>
      </c>
      <c r="AF60" s="51">
        <f t="shared" si="14"/>
        <v>31.878480766666669</v>
      </c>
      <c r="AG60" s="163">
        <f t="shared" si="15"/>
        <v>64.830126966666668</v>
      </c>
      <c r="AH60" s="33">
        <f t="shared" si="16"/>
        <v>0</v>
      </c>
      <c r="AI60" s="140">
        <f t="shared" si="43"/>
        <v>0</v>
      </c>
      <c r="AJ60" s="164">
        <f t="shared" si="43"/>
        <v>0</v>
      </c>
      <c r="AK60" s="164">
        <f t="shared" ref="AK60:AN102" si="44">IF($AC60=AK$3,$AF60,IF($AD60=AK$3,$AG60,IF($AE60=AK$3,$AH60,0)))</f>
        <v>64.830126966666668</v>
      </c>
      <c r="AL60" s="164">
        <f t="shared" si="44"/>
        <v>0</v>
      </c>
      <c r="AM60" s="164">
        <f t="shared" si="44"/>
        <v>31.878480766666669</v>
      </c>
      <c r="AN60" s="141">
        <f t="shared" si="44"/>
        <v>0</v>
      </c>
      <c r="AO60" s="23">
        <f t="shared" si="19"/>
        <v>0</v>
      </c>
      <c r="AP60" s="30">
        <f t="shared" si="20"/>
        <v>0</v>
      </c>
      <c r="AQ60" s="30">
        <f t="shared" si="21"/>
        <v>-1397.7375374013334</v>
      </c>
      <c r="AR60" s="30">
        <f t="shared" si="22"/>
        <v>0</v>
      </c>
      <c r="AS60" s="30">
        <f t="shared" si="23"/>
        <v>9365.5788644390013</v>
      </c>
      <c r="AT60" s="24">
        <f t="shared" si="24"/>
        <v>0</v>
      </c>
      <c r="AU60" s="155">
        <f t="shared" si="36"/>
        <v>0</v>
      </c>
      <c r="AV60" s="165">
        <f t="shared" si="37"/>
        <v>0</v>
      </c>
      <c r="AW60" s="165">
        <f t="shared" si="38"/>
        <v>-1389.1828203774603</v>
      </c>
      <c r="AX60" s="165">
        <f t="shared" si="39"/>
        <v>0</v>
      </c>
      <c r="AY60" s="165">
        <f t="shared" si="40"/>
        <v>9308.2577474151276</v>
      </c>
      <c r="AZ60" s="156">
        <f t="shared" si="41"/>
        <v>0</v>
      </c>
      <c r="BA60" s="94">
        <f t="shared" si="30"/>
        <v>0</v>
      </c>
      <c r="BB60" s="166">
        <f t="shared" si="31"/>
        <v>0</v>
      </c>
      <c r="BC60" s="166">
        <f t="shared" si="32"/>
        <v>0</v>
      </c>
      <c r="BD60" s="166">
        <f t="shared" si="33"/>
        <v>0</v>
      </c>
      <c r="BE60" s="166">
        <f t="shared" si="34"/>
        <v>7919.0749270376673</v>
      </c>
      <c r="BF60" s="95">
        <f t="shared" si="35"/>
        <v>0</v>
      </c>
    </row>
    <row r="61" spans="2:58">
      <c r="B61" s="146">
        <v>58</v>
      </c>
      <c r="C61" s="23" cm="1">
        <f t="array" ref="C61">_xlfn.XLOOKUP(C$3&amp;$B61,'In-TI'!$D$4:$D$867&amp;'In-TI'!$C$4:$C$867,'In-TI'!$E$4:$E$867)</f>
        <v>-14.66</v>
      </c>
      <c r="D61" s="30" cm="1">
        <f t="array" ref="D61">_xlfn.XLOOKUP(D$3&amp;$B61,'In-TI'!$D$4:$D$867&amp;'In-TI'!$C$4:$C$867,'In-TI'!$E$4:$E$867)</f>
        <v>180.27</v>
      </c>
      <c r="E61" s="24" cm="1">
        <f t="array" ref="E61">_xlfn.XLOOKUP(E$3&amp;$B61,'In-TI'!$D$4:$D$867&amp;'In-TI'!$C$4:$C$867,'In-TI'!$E$4:$E$867)</f>
        <v>8.9499999999999993</v>
      </c>
      <c r="F61" s="12">
        <f>SUMIFS('In-TI'!$W$4:$W$1155,'In-TI'!$Y$4:$Y$1155,F$3,'In-TI'!$Q$4:$Q$1155,$B61)</f>
        <v>1.5279967999999999</v>
      </c>
      <c r="G61" s="157">
        <f>SUMIFS('In-TI'!$W$4:$W$1155,'In-TI'!$Y$4:$Y$1155,G$3,'In-TI'!$Q$4:$Q$1155,$B61)</f>
        <v>-51.203762499999996</v>
      </c>
      <c r="H61" s="13">
        <f>SUMIFS('In-TI'!$W$4:$W$1155,'In-TI'!$Y$4:$Y$1155,H$3,'In-TI'!$Q$4:$Q$1155,$B61)</f>
        <v>-44.877661500000002</v>
      </c>
      <c r="I61" s="16">
        <f>SUMIFS('In-TI'!$X$4:$X$1155,'In-TI'!$Y$4:$Y$1155,I$3,'In-TI'!$Q$4:$Q$1155,$B61)</f>
        <v>-2.0913301333333334</v>
      </c>
      <c r="J61" s="158">
        <f>SUMIFS('In-TI'!$X$4:$X$1155,'In-TI'!$Y$4:$Y$1155,J$3,'In-TI'!$Q$4:$Q$1155,$B61)</f>
        <v>51.062929166666663</v>
      </c>
      <c r="K61" s="17">
        <f>SUMIFS('In-TI'!$X$4:$X$1155,'In-TI'!$Y$4:$Y$1155,K$3,'In-TI'!$Q$4:$Q$1155,$B61)</f>
        <v>38.282661499999996</v>
      </c>
      <c r="L61" s="26" cm="1">
        <f t="array" ref="L61">IF(_xlfn.XLOOKUP($B61&amp;F$3,'In-TI'!$Q$4:$Q$1155&amp;'In-TI'!$Y$4:$Y$1155,'In-TI'!$Z$4:$Z$1155)=L$3,F61*C61+I61*D61,0)</f>
        <v>0</v>
      </c>
      <c r="M61" s="159" cm="1">
        <f t="array" ref="M61">IF(_xlfn.XLOOKUP($B61&amp;I$3,'In-TI'!$Q$4:$Q$1155&amp;'In-TI'!$Y$4:$Y$1155,'In-TI'!$Z$4:$Z$1155)=M$3,F61*C61+I61*D61,0)</f>
        <v>-399.40451622400002</v>
      </c>
      <c r="N61" s="159" cm="1">
        <f t="array" ref="N61">IF(_xlfn.XLOOKUP($B61&amp;G$3,'In-TI'!$Q$4:$Q$1155&amp;'In-TI'!$Y$4:$Y$1155,'In-TI'!$Z$4:$Z$1155)=N$3,G61*E61+J61*C61,0)</f>
        <v>-1206.8562159583332</v>
      </c>
      <c r="O61" s="159" cm="1">
        <f t="array" ref="O61">IF(_xlfn.XLOOKUP($B61&amp;J$3,'In-TI'!$Q$4:$Q$1155&amp;'In-TI'!$Y$4:$Y$1155,'In-TI'!$Z$4:$Z$1155)=O$3,G61*E61+J61*C61,0)</f>
        <v>0</v>
      </c>
      <c r="P61" s="159" cm="1">
        <f t="array" ref="P61">IF(_xlfn.XLOOKUP($B61&amp;H$3,'In-TI'!$Q$4:$Q$1155&amp;'In-TI'!$Y$4:$Y$1155,'In-TI'!$Z$4:$Z$1155)=P$3,H61*E61+K61*D61,0)</f>
        <v>6499.5603181799997</v>
      </c>
      <c r="Q61" s="25" cm="1">
        <f t="array" ref="Q61">IF(_xlfn.XLOOKUP($B61&amp;K$3,'In-TI'!$Q$4:$Q$1155&amp;'In-TI'!$Y$4:$Y$1155,'In-TI'!$Z$4:$Z$1155)=Q$3,H61*E61+K61*D61,0)</f>
        <v>0</v>
      </c>
      <c r="R61" s="74">
        <f t="shared" si="0"/>
        <v>4893.2995859976663</v>
      </c>
      <c r="S61" s="82">
        <f>IF($R61&gt;=0,0,$R61*VLOOKUP(S$3,'In-NonTI'!$S$4:$U$6,3,0))</f>
        <v>0</v>
      </c>
      <c r="T61" s="160">
        <f>IF($R61&gt;=0,0,$R61*VLOOKUP(T$3,'In-NonTI'!$S$4:$U$6,3,0))</f>
        <v>0</v>
      </c>
      <c r="U61" s="83">
        <f>IF($R61&gt;=0,0,$R61*VLOOKUP(U$3,'In-NonTI'!$S$4:$U$6,3,0))</f>
        <v>0</v>
      </c>
      <c r="V61" s="19">
        <f t="shared" si="9"/>
        <v>52.59092596666666</v>
      </c>
      <c r="W61" s="161">
        <f t="shared" si="1"/>
        <v>36.19133136666666</v>
      </c>
      <c r="X61" s="18">
        <f t="shared" si="10"/>
        <v>-96.081423999999998</v>
      </c>
      <c r="Y61" s="77">
        <f t="shared" si="2"/>
        <v>1</v>
      </c>
      <c r="Z61" s="32" t="str">
        <f t="shared" si="3"/>
        <v>VIC</v>
      </c>
      <c r="AA61" s="4" t="str">
        <f t="shared" si="4"/>
        <v>SA</v>
      </c>
      <c r="AB61" s="31" t="str">
        <f t="shared" si="5"/>
        <v>NSW</v>
      </c>
      <c r="AC61" s="129" t="str">
        <f t="shared" si="11"/>
        <v>VIC-SA</v>
      </c>
      <c r="AD61" s="162" t="str">
        <f t="shared" si="12"/>
        <v>VIC-NSW</v>
      </c>
      <c r="AE61" s="130">
        <f t="shared" si="13"/>
        <v>0</v>
      </c>
      <c r="AF61" s="51">
        <f t="shared" si="14"/>
        <v>36.19133136666666</v>
      </c>
      <c r="AG61" s="163">
        <f t="shared" si="15"/>
        <v>52.59092596666666</v>
      </c>
      <c r="AH61" s="33">
        <f t="shared" si="16"/>
        <v>0</v>
      </c>
      <c r="AI61" s="140">
        <f t="shared" si="43"/>
        <v>0</v>
      </c>
      <c r="AJ61" s="164">
        <f t="shared" si="43"/>
        <v>0</v>
      </c>
      <c r="AK61" s="164">
        <f t="shared" si="44"/>
        <v>52.59092596666666</v>
      </c>
      <c r="AL61" s="164">
        <f t="shared" si="44"/>
        <v>0</v>
      </c>
      <c r="AM61" s="164">
        <f t="shared" si="44"/>
        <v>36.19133136666666</v>
      </c>
      <c r="AN61" s="141">
        <f t="shared" si="44"/>
        <v>0</v>
      </c>
      <c r="AO61" s="23">
        <f t="shared" si="19"/>
        <v>0</v>
      </c>
      <c r="AP61" s="30">
        <f t="shared" si="20"/>
        <v>0</v>
      </c>
      <c r="AQ61" s="30">
        <f t="shared" si="21"/>
        <v>-1241.6717620729999</v>
      </c>
      <c r="AR61" s="30">
        <f t="shared" si="22"/>
        <v>0</v>
      </c>
      <c r="AS61" s="30">
        <f t="shared" si="23"/>
        <v>6200.2988897373325</v>
      </c>
      <c r="AT61" s="24">
        <f t="shared" si="24"/>
        <v>0</v>
      </c>
      <c r="AU61" s="155">
        <f t="shared" si="36"/>
        <v>0</v>
      </c>
      <c r="AV61" s="165">
        <f t="shared" si="37"/>
        <v>0</v>
      </c>
      <c r="AW61" s="165">
        <f t="shared" si="38"/>
        <v>-1225.3133302561362</v>
      </c>
      <c r="AX61" s="165">
        <f t="shared" si="39"/>
        <v>0</v>
      </c>
      <c r="AY61" s="165">
        <f t="shared" si="40"/>
        <v>6118.6129162538027</v>
      </c>
      <c r="AZ61" s="156">
        <f t="shared" si="41"/>
        <v>0</v>
      </c>
      <c r="BA61" s="94">
        <f t="shared" si="30"/>
        <v>0</v>
      </c>
      <c r="BB61" s="166">
        <f t="shared" si="31"/>
        <v>0</v>
      </c>
      <c r="BC61" s="166">
        <f t="shared" si="32"/>
        <v>0</v>
      </c>
      <c r="BD61" s="166">
        <f t="shared" si="33"/>
        <v>0</v>
      </c>
      <c r="BE61" s="166">
        <f t="shared" si="34"/>
        <v>4893.2995859976663</v>
      </c>
      <c r="BF61" s="95">
        <f t="shared" si="35"/>
        <v>0</v>
      </c>
    </row>
    <row r="62" spans="2:58">
      <c r="B62" s="146">
        <v>59</v>
      </c>
      <c r="C62" s="23" cm="1">
        <f t="array" ref="C62">_xlfn.XLOOKUP(C$3&amp;$B62,'In-TI'!$D$4:$D$867&amp;'In-TI'!$C$4:$C$867,'In-TI'!$E$4:$E$867)</f>
        <v>-14.21</v>
      </c>
      <c r="D62" s="30" cm="1">
        <f t="array" ref="D62">_xlfn.XLOOKUP(D$3&amp;$B62,'In-TI'!$D$4:$D$867&amp;'In-TI'!$C$4:$C$867,'In-TI'!$E$4:$E$867)</f>
        <v>192.28</v>
      </c>
      <c r="E62" s="24" cm="1">
        <f t="array" ref="E62">_xlfn.XLOOKUP(E$3&amp;$B62,'In-TI'!$D$4:$D$867&amp;'In-TI'!$C$4:$C$867,'In-TI'!$E$4:$E$867)</f>
        <v>35</v>
      </c>
      <c r="F62" s="12">
        <f>SUMIFS('In-TI'!$W$4:$W$1155,'In-TI'!$Y$4:$Y$1155,F$3,'In-TI'!$Q$4:$Q$1155,$B62)</f>
        <v>2.1089655999999999</v>
      </c>
      <c r="G62" s="157">
        <f>SUMIFS('In-TI'!$W$4:$W$1155,'In-TI'!$Y$4:$Y$1155,G$3,'In-TI'!$Q$4:$Q$1155,$B62)</f>
        <v>-50.843069300000003</v>
      </c>
      <c r="H62" s="13">
        <f>SUMIFS('In-TI'!$W$4:$W$1155,'In-TI'!$Y$4:$Y$1155,H$3,'In-TI'!$Q$4:$Q$1155,$B62)</f>
        <v>-43.720430299999997</v>
      </c>
      <c r="I62" s="16">
        <f>SUMIFS('In-TI'!$X$4:$X$1155,'In-TI'!$Y$4:$Y$1155,I$3,'In-TI'!$Q$4:$Q$1155,$B62)</f>
        <v>-2.6781322666666667</v>
      </c>
      <c r="J62" s="158">
        <f>SUMIFS('In-TI'!$X$4:$X$1155,'In-TI'!$Y$4:$Y$1155,J$3,'In-TI'!$Q$4:$Q$1155,$B62)</f>
        <v>50.718069300000003</v>
      </c>
      <c r="K62" s="17">
        <f>SUMIFS('In-TI'!$X$4:$X$1155,'In-TI'!$Y$4:$Y$1155,K$3,'In-TI'!$Q$4:$Q$1155,$B62)</f>
        <v>37.1229303</v>
      </c>
      <c r="L62" s="26" cm="1">
        <f t="array" ref="L62">IF(_xlfn.XLOOKUP($B62&amp;F$3,'In-TI'!$Q$4:$Q$1155&amp;'In-TI'!$Y$4:$Y$1155,'In-TI'!$Z$4:$Z$1155)=L$3,F62*C62+I62*D62,0)</f>
        <v>0</v>
      </c>
      <c r="M62" s="159" cm="1">
        <f t="array" ref="M62">IF(_xlfn.XLOOKUP($B62&amp;I$3,'In-TI'!$Q$4:$Q$1155&amp;'In-TI'!$Y$4:$Y$1155,'In-TI'!$Z$4:$Z$1155)=M$3,F62*C62+I62*D62,0)</f>
        <v>-544.91967341066675</v>
      </c>
      <c r="N62" s="159" cm="1">
        <f t="array" ref="N62">IF(_xlfn.XLOOKUP($B62&amp;G$3,'In-TI'!$Q$4:$Q$1155&amp;'In-TI'!$Y$4:$Y$1155,'In-TI'!$Z$4:$Z$1155)=N$3,G62*E62+J62*C62,0)</f>
        <v>-2500.2111902530005</v>
      </c>
      <c r="O62" s="159" cm="1">
        <f t="array" ref="O62">IF(_xlfn.XLOOKUP($B62&amp;J$3,'In-TI'!$Q$4:$Q$1155&amp;'In-TI'!$Y$4:$Y$1155,'In-TI'!$Z$4:$Z$1155)=O$3,G62*E62+J62*C62,0)</f>
        <v>0</v>
      </c>
      <c r="P62" s="159" cm="1">
        <f t="array" ref="P62">IF(_xlfn.XLOOKUP($B62&amp;H$3,'In-TI'!$Q$4:$Q$1155&amp;'In-TI'!$Y$4:$Y$1155,'In-TI'!$Z$4:$Z$1155)=P$3,H62*E62+K62*D62,0)</f>
        <v>5607.7819775840007</v>
      </c>
      <c r="Q62" s="25" cm="1">
        <f t="array" ref="Q62">IF(_xlfn.XLOOKUP($B62&amp;K$3,'In-TI'!$Q$4:$Q$1155&amp;'In-TI'!$Y$4:$Y$1155,'In-TI'!$Z$4:$Z$1155)=Q$3,H62*E62+K62*D62,0)</f>
        <v>0</v>
      </c>
      <c r="R62" s="74">
        <f t="shared" si="0"/>
        <v>2562.6511139203335</v>
      </c>
      <c r="S62" s="82">
        <f>IF($R62&gt;=0,0,$R62*VLOOKUP(S$3,'In-NonTI'!$S$4:$U$6,3,0))</f>
        <v>0</v>
      </c>
      <c r="T62" s="160">
        <f>IF($R62&gt;=0,0,$R62*VLOOKUP(T$3,'In-NonTI'!$S$4:$U$6,3,0))</f>
        <v>0</v>
      </c>
      <c r="U62" s="83">
        <f>IF($R62&gt;=0,0,$R62*VLOOKUP(U$3,'In-NonTI'!$S$4:$U$6,3,0))</f>
        <v>0</v>
      </c>
      <c r="V62" s="19">
        <f t="shared" si="9"/>
        <v>52.827034900000001</v>
      </c>
      <c r="W62" s="161">
        <f t="shared" si="1"/>
        <v>34.444798033333335</v>
      </c>
      <c r="X62" s="18">
        <f t="shared" si="10"/>
        <v>-94.5634996</v>
      </c>
      <c r="Y62" s="77">
        <f t="shared" si="2"/>
        <v>1</v>
      </c>
      <c r="Z62" s="32" t="str">
        <f t="shared" si="3"/>
        <v>VIC</v>
      </c>
      <c r="AA62" s="4" t="str">
        <f t="shared" si="4"/>
        <v>SA</v>
      </c>
      <c r="AB62" s="31" t="str">
        <f t="shared" si="5"/>
        <v>NSW</v>
      </c>
      <c r="AC62" s="129" t="str">
        <f t="shared" si="11"/>
        <v>VIC-SA</v>
      </c>
      <c r="AD62" s="162" t="str">
        <f t="shared" si="12"/>
        <v>VIC-NSW</v>
      </c>
      <c r="AE62" s="130">
        <f t="shared" si="13"/>
        <v>0</v>
      </c>
      <c r="AF62" s="51">
        <f t="shared" si="14"/>
        <v>34.444798033333335</v>
      </c>
      <c r="AG62" s="163">
        <f t="shared" si="15"/>
        <v>52.827034900000001</v>
      </c>
      <c r="AH62" s="33">
        <f t="shared" si="16"/>
        <v>0</v>
      </c>
      <c r="AI62" s="140">
        <f t="shared" si="43"/>
        <v>0</v>
      </c>
      <c r="AJ62" s="164">
        <f t="shared" si="43"/>
        <v>0</v>
      </c>
      <c r="AK62" s="164">
        <f t="shared" si="44"/>
        <v>52.827034900000001</v>
      </c>
      <c r="AL62" s="164">
        <f t="shared" si="44"/>
        <v>0</v>
      </c>
      <c r="AM62" s="164">
        <f t="shared" si="44"/>
        <v>34.444798033333335</v>
      </c>
      <c r="AN62" s="141">
        <f t="shared" si="44"/>
        <v>0</v>
      </c>
      <c r="AO62" s="23">
        <f t="shared" si="19"/>
        <v>0</v>
      </c>
      <c r="AP62" s="30">
        <f t="shared" si="20"/>
        <v>0</v>
      </c>
      <c r="AQ62" s="30">
        <f t="shared" si="21"/>
        <v>-2599.618387429</v>
      </c>
      <c r="AR62" s="30">
        <f t="shared" si="22"/>
        <v>0</v>
      </c>
      <c r="AS62" s="30">
        <f t="shared" si="23"/>
        <v>5417.477834682667</v>
      </c>
      <c r="AT62" s="24">
        <f t="shared" si="24"/>
        <v>0</v>
      </c>
      <c r="AU62" s="155">
        <f t="shared" si="36"/>
        <v>0</v>
      </c>
      <c r="AV62" s="165">
        <f t="shared" si="37"/>
        <v>0</v>
      </c>
      <c r="AW62" s="165">
        <f t="shared" si="38"/>
        <v>-2364.1757443954566</v>
      </c>
      <c r="AX62" s="165">
        <f t="shared" si="39"/>
        <v>0</v>
      </c>
      <c r="AY62" s="165">
        <f t="shared" si="40"/>
        <v>4926.8268583157906</v>
      </c>
      <c r="AZ62" s="156">
        <f t="shared" si="41"/>
        <v>0</v>
      </c>
      <c r="BA62" s="94">
        <f t="shared" si="30"/>
        <v>0</v>
      </c>
      <c r="BB62" s="166">
        <f t="shared" si="31"/>
        <v>0</v>
      </c>
      <c r="BC62" s="166">
        <f t="shared" si="32"/>
        <v>0</v>
      </c>
      <c r="BD62" s="166">
        <f t="shared" si="33"/>
        <v>0</v>
      </c>
      <c r="BE62" s="166">
        <f t="shared" si="34"/>
        <v>2562.6511139203335</v>
      </c>
      <c r="BF62" s="95">
        <f t="shared" si="35"/>
        <v>0</v>
      </c>
    </row>
    <row r="63" spans="2:58">
      <c r="B63" s="146">
        <v>60</v>
      </c>
      <c r="C63" s="23" cm="1">
        <f t="array" ref="C63">_xlfn.XLOOKUP(C$3&amp;$B63,'In-TI'!$D$4:$D$867&amp;'In-TI'!$C$4:$C$867,'In-TI'!$E$4:$E$867)</f>
        <v>-19.03</v>
      </c>
      <c r="D63" s="30" cm="1">
        <f t="array" ref="D63">_xlfn.XLOOKUP(D$3&amp;$B63,'In-TI'!$D$4:$D$867&amp;'In-TI'!$C$4:$C$867,'In-TI'!$E$4:$E$867)</f>
        <v>182.4</v>
      </c>
      <c r="E63" s="24" cm="1">
        <f t="array" ref="E63">_xlfn.XLOOKUP(E$3&amp;$B63,'In-TI'!$D$4:$D$867&amp;'In-TI'!$C$4:$C$867,'In-TI'!$E$4:$E$867)</f>
        <v>25.67</v>
      </c>
      <c r="F63" s="12">
        <f>SUMIFS('In-TI'!$W$4:$W$1155,'In-TI'!$Y$4:$Y$1155,F$3,'In-TI'!$Q$4:$Q$1155,$B63)</f>
        <v>2.4590618000000002</v>
      </c>
      <c r="G63" s="157">
        <f>SUMIFS('In-TI'!$W$4:$W$1155,'In-TI'!$Y$4:$Y$1155,G$3,'In-TI'!$Q$4:$Q$1155,$B63)</f>
        <v>-52.0765338</v>
      </c>
      <c r="H63" s="13">
        <f>SUMIFS('In-TI'!$W$4:$W$1155,'In-TI'!$Y$4:$Y$1155,H$3,'In-TI'!$Q$4:$Q$1155,$B63)</f>
        <v>-43.969597033333336</v>
      </c>
      <c r="I63" s="16">
        <f>SUMIFS('In-TI'!$X$4:$X$1155,'In-TI'!$Y$4:$Y$1155,I$3,'In-TI'!$Q$4:$Q$1155,$B63)</f>
        <v>-2.9990618000000002</v>
      </c>
      <c r="J63" s="158">
        <f>SUMIFS('In-TI'!$X$4:$X$1155,'In-TI'!$Y$4:$Y$1155,J$3,'In-TI'!$Q$4:$Q$1155,$B63)</f>
        <v>51.967367133333333</v>
      </c>
      <c r="K63" s="17">
        <f>SUMIFS('In-TI'!$X$4:$X$1155,'In-TI'!$Y$4:$Y$1155,K$3,'In-TI'!$Q$4:$Q$1155,$B63)</f>
        <v>37.590430366666666</v>
      </c>
      <c r="L63" s="26" cm="1">
        <f t="array" ref="L63">IF(_xlfn.XLOOKUP($B63&amp;F$3,'In-TI'!$Q$4:$Q$1155&amp;'In-TI'!$Y$4:$Y$1155,'In-TI'!$Z$4:$Z$1155)=L$3,F63*C63+I63*D63,0)</f>
        <v>0</v>
      </c>
      <c r="M63" s="159" cm="1">
        <f t="array" ref="M63">IF(_xlfn.XLOOKUP($B63&amp;I$3,'In-TI'!$Q$4:$Q$1155&amp;'In-TI'!$Y$4:$Y$1155,'In-TI'!$Z$4:$Z$1155)=M$3,F63*C63+I63*D63,0)</f>
        <v>-593.82481837399996</v>
      </c>
      <c r="N63" s="159" cm="1">
        <f t="array" ref="N63">IF(_xlfn.XLOOKUP($B63&amp;G$3,'In-TI'!$Q$4:$Q$1155&amp;'In-TI'!$Y$4:$Y$1155,'In-TI'!$Z$4:$Z$1155)=N$3,G63*E63+J63*C63,0)</f>
        <v>-2325.7436191933334</v>
      </c>
      <c r="O63" s="159" cm="1">
        <f t="array" ref="O63">IF(_xlfn.XLOOKUP($B63&amp;J$3,'In-TI'!$Q$4:$Q$1155&amp;'In-TI'!$Y$4:$Y$1155,'In-TI'!$Z$4:$Z$1155)=O$3,G63*E63+J63*C63,0)</f>
        <v>0</v>
      </c>
      <c r="P63" s="159" cm="1">
        <f t="array" ref="P63">IF(_xlfn.XLOOKUP($B63&amp;H$3,'In-TI'!$Q$4:$Q$1155&amp;'In-TI'!$Y$4:$Y$1155,'In-TI'!$Z$4:$Z$1155)=P$3,H63*E63+K63*D63,0)</f>
        <v>5727.7949430343333</v>
      </c>
      <c r="Q63" s="25" cm="1">
        <f t="array" ref="Q63">IF(_xlfn.XLOOKUP($B63&amp;K$3,'In-TI'!$Q$4:$Q$1155&amp;'In-TI'!$Y$4:$Y$1155,'In-TI'!$Z$4:$Z$1155)=Q$3,H63*E63+K63*D63,0)</f>
        <v>0</v>
      </c>
      <c r="R63" s="74">
        <f t="shared" si="0"/>
        <v>2808.2265054669997</v>
      </c>
      <c r="S63" s="82">
        <f>IF($R63&gt;=0,0,$R63*VLOOKUP(S$3,'In-NonTI'!$S$4:$U$6,3,0))</f>
        <v>0</v>
      </c>
      <c r="T63" s="160">
        <f>IF($R63&gt;=0,0,$R63*VLOOKUP(T$3,'In-NonTI'!$S$4:$U$6,3,0))</f>
        <v>0</v>
      </c>
      <c r="U63" s="83">
        <f>IF($R63&gt;=0,0,$R63*VLOOKUP(U$3,'In-NonTI'!$S$4:$U$6,3,0))</f>
        <v>0</v>
      </c>
      <c r="V63" s="19">
        <f t="shared" si="9"/>
        <v>54.426428933333334</v>
      </c>
      <c r="W63" s="161">
        <f t="shared" si="1"/>
        <v>34.591368566666667</v>
      </c>
      <c r="X63" s="18">
        <f t="shared" si="10"/>
        <v>-96.046130833333336</v>
      </c>
      <c r="Y63" s="77">
        <f t="shared" si="2"/>
        <v>1</v>
      </c>
      <c r="Z63" s="32" t="str">
        <f t="shared" si="3"/>
        <v>VIC</v>
      </c>
      <c r="AA63" s="4" t="str">
        <f t="shared" si="4"/>
        <v>SA</v>
      </c>
      <c r="AB63" s="31" t="str">
        <f t="shared" si="5"/>
        <v>NSW</v>
      </c>
      <c r="AC63" s="129" t="str">
        <f t="shared" si="11"/>
        <v>VIC-SA</v>
      </c>
      <c r="AD63" s="162" t="str">
        <f t="shared" si="12"/>
        <v>VIC-NSW</v>
      </c>
      <c r="AE63" s="130">
        <f t="shared" si="13"/>
        <v>0</v>
      </c>
      <c r="AF63" s="51">
        <f t="shared" si="14"/>
        <v>34.591368566666667</v>
      </c>
      <c r="AG63" s="163">
        <f t="shared" si="15"/>
        <v>54.426428933333334</v>
      </c>
      <c r="AH63" s="33">
        <f t="shared" si="16"/>
        <v>0</v>
      </c>
      <c r="AI63" s="140">
        <f t="shared" si="43"/>
        <v>0</v>
      </c>
      <c r="AJ63" s="164">
        <f t="shared" si="43"/>
        <v>0</v>
      </c>
      <c r="AK63" s="164">
        <f t="shared" si="44"/>
        <v>54.426428933333334</v>
      </c>
      <c r="AL63" s="164">
        <f t="shared" si="44"/>
        <v>0</v>
      </c>
      <c r="AM63" s="164">
        <f t="shared" si="44"/>
        <v>34.591368566666667</v>
      </c>
      <c r="AN63" s="141">
        <f t="shared" si="44"/>
        <v>0</v>
      </c>
      <c r="AO63" s="23">
        <f t="shared" si="19"/>
        <v>0</v>
      </c>
      <c r="AP63" s="30">
        <f t="shared" si="20"/>
        <v>0</v>
      </c>
      <c r="AQ63" s="30">
        <f t="shared" si="21"/>
        <v>-2432.86137332</v>
      </c>
      <c r="AR63" s="30">
        <f t="shared" si="22"/>
        <v>0</v>
      </c>
      <c r="AS63" s="30">
        <f t="shared" si="23"/>
        <v>5421.5051954536675</v>
      </c>
      <c r="AT63" s="24">
        <f t="shared" si="24"/>
        <v>0</v>
      </c>
      <c r="AU63" s="155">
        <f t="shared" si="36"/>
        <v>0</v>
      </c>
      <c r="AV63" s="165">
        <f t="shared" si="37"/>
        <v>0</v>
      </c>
      <c r="AW63" s="165">
        <f t="shared" si="38"/>
        <v>-2285.9953207159078</v>
      </c>
      <c r="AX63" s="165">
        <f t="shared" si="39"/>
        <v>0</v>
      </c>
      <c r="AY63" s="165">
        <f t="shared" si="40"/>
        <v>5094.2218261829066</v>
      </c>
      <c r="AZ63" s="156">
        <f t="shared" si="41"/>
        <v>0</v>
      </c>
      <c r="BA63" s="94">
        <f t="shared" si="30"/>
        <v>0</v>
      </c>
      <c r="BB63" s="166">
        <f t="shared" si="31"/>
        <v>0</v>
      </c>
      <c r="BC63" s="166">
        <f t="shared" si="32"/>
        <v>0</v>
      </c>
      <c r="BD63" s="166">
        <f t="shared" si="33"/>
        <v>0</v>
      </c>
      <c r="BE63" s="166">
        <f t="shared" si="34"/>
        <v>2808.2265054669997</v>
      </c>
      <c r="BF63" s="95">
        <f t="shared" si="35"/>
        <v>0</v>
      </c>
    </row>
    <row r="64" spans="2:58">
      <c r="B64" s="146">
        <v>61</v>
      </c>
      <c r="C64" s="23" cm="1">
        <f t="array" ref="C64">_xlfn.XLOOKUP(C$3&amp;$B64,'In-TI'!$D$4:$D$867&amp;'In-TI'!$C$4:$C$867,'In-TI'!$E$4:$E$867)</f>
        <v>-18.989999999999998</v>
      </c>
      <c r="D64" s="30" cm="1">
        <f t="array" ref="D64">_xlfn.XLOOKUP(D$3&amp;$B64,'In-TI'!$D$4:$D$867&amp;'In-TI'!$C$4:$C$867,'In-TI'!$E$4:$E$867)</f>
        <v>180.05</v>
      </c>
      <c r="E64" s="24" cm="1">
        <f t="array" ref="E64">_xlfn.XLOOKUP(E$3&amp;$B64,'In-TI'!$D$4:$D$867&amp;'In-TI'!$C$4:$C$867,'In-TI'!$E$4:$E$867)</f>
        <v>35</v>
      </c>
      <c r="F64" s="12">
        <f>SUMIFS('In-TI'!$W$4:$W$1155,'In-TI'!$Y$4:$Y$1155,F$3,'In-TI'!$Q$4:$Q$1155,$B64)</f>
        <v>1.1481002</v>
      </c>
      <c r="G64" s="157">
        <f>SUMIFS('In-TI'!$W$4:$W$1155,'In-TI'!$Y$4:$Y$1155,G$3,'In-TI'!$Q$4:$Q$1155,$B64)</f>
        <v>-46.2610964</v>
      </c>
      <c r="H64" s="13">
        <f>SUMIFS('In-TI'!$W$4:$W$1155,'In-TI'!$Y$4:$Y$1155,H$3,'In-TI'!$Q$4:$Q$1155,$B64)</f>
        <v>-44.956598933333332</v>
      </c>
      <c r="I64" s="16">
        <f>SUMIFS('In-TI'!$X$4:$X$1155,'In-TI'!$Y$4:$Y$1155,I$3,'In-TI'!$Q$4:$Q$1155,$B64)</f>
        <v>-1.7047668666666667</v>
      </c>
      <c r="J64" s="158">
        <f>SUMIFS('In-TI'!$X$4:$X$1155,'In-TI'!$Y$4:$Y$1155,J$3,'In-TI'!$Q$4:$Q$1155,$B64)</f>
        <v>46.164429733333336</v>
      </c>
      <c r="K64" s="17">
        <f>SUMIFS('In-TI'!$X$4:$X$1155,'In-TI'!$Y$4:$Y$1155,K$3,'In-TI'!$Q$4:$Q$1155,$B64)</f>
        <v>38.479932266666665</v>
      </c>
      <c r="L64" s="26" cm="1">
        <f t="array" ref="L64">IF(_xlfn.XLOOKUP($B64&amp;F$3,'In-TI'!$Q$4:$Q$1155&amp;'In-TI'!$Y$4:$Y$1155,'In-TI'!$Z$4:$Z$1155)=L$3,F64*C64+I64*D64,0)</f>
        <v>0</v>
      </c>
      <c r="M64" s="159" cm="1">
        <f t="array" ref="M64">IF(_xlfn.XLOOKUP($B64&amp;I$3,'In-TI'!$Q$4:$Q$1155&amp;'In-TI'!$Y$4:$Y$1155,'In-TI'!$Z$4:$Z$1155)=M$3,F64*C64+I64*D64,0)</f>
        <v>-328.74569714133338</v>
      </c>
      <c r="N64" s="159" cm="1">
        <f t="array" ref="N64">IF(_xlfn.XLOOKUP($B64&amp;G$3,'In-TI'!$Q$4:$Q$1155&amp;'In-TI'!$Y$4:$Y$1155,'In-TI'!$Z$4:$Z$1155)=N$3,G64*E64+J64*C64,0)</f>
        <v>-2495.8008946359996</v>
      </c>
      <c r="O64" s="159" cm="1">
        <f t="array" ref="O64">IF(_xlfn.XLOOKUP($B64&amp;J$3,'In-TI'!$Q$4:$Q$1155&amp;'In-TI'!$Y$4:$Y$1155,'In-TI'!$Z$4:$Z$1155)=O$3,G64*E64+J64*C64,0)</f>
        <v>0</v>
      </c>
      <c r="P64" s="159" cm="1">
        <f t="array" ref="P64">IF(_xlfn.XLOOKUP($B64&amp;H$3,'In-TI'!$Q$4:$Q$1155&amp;'In-TI'!$Y$4:$Y$1155,'In-TI'!$Z$4:$Z$1155)=P$3,H64*E64+K64*D64,0)</f>
        <v>5354.8308419466666</v>
      </c>
      <c r="Q64" s="25" cm="1">
        <f t="array" ref="Q64">IF(_xlfn.XLOOKUP($B64&amp;K$3,'In-TI'!$Q$4:$Q$1155&amp;'In-TI'!$Y$4:$Y$1155,'In-TI'!$Z$4:$Z$1155)=Q$3,H64*E64+K64*D64,0)</f>
        <v>0</v>
      </c>
      <c r="R64" s="74">
        <f t="shared" si="0"/>
        <v>2530.2842501693335</v>
      </c>
      <c r="S64" s="82">
        <f>IF($R64&gt;=0,0,$R64*VLOOKUP(S$3,'In-NonTI'!$S$4:$U$6,3,0))</f>
        <v>0</v>
      </c>
      <c r="T64" s="160">
        <f>IF($R64&gt;=0,0,$R64*VLOOKUP(T$3,'In-NonTI'!$S$4:$U$6,3,0))</f>
        <v>0</v>
      </c>
      <c r="U64" s="83">
        <f>IF($R64&gt;=0,0,$R64*VLOOKUP(U$3,'In-NonTI'!$S$4:$U$6,3,0))</f>
        <v>0</v>
      </c>
      <c r="V64" s="19">
        <f t="shared" si="9"/>
        <v>47.312529933333337</v>
      </c>
      <c r="W64" s="161">
        <f t="shared" si="1"/>
        <v>36.775165399999999</v>
      </c>
      <c r="X64" s="18">
        <f t="shared" si="10"/>
        <v>-91.217695333333324</v>
      </c>
      <c r="Y64" s="77">
        <f t="shared" si="2"/>
        <v>1</v>
      </c>
      <c r="Z64" s="32" t="str">
        <f t="shared" si="3"/>
        <v>VIC</v>
      </c>
      <c r="AA64" s="4" t="str">
        <f t="shared" si="4"/>
        <v>SA</v>
      </c>
      <c r="AB64" s="31" t="str">
        <f t="shared" si="5"/>
        <v>NSW</v>
      </c>
      <c r="AC64" s="129" t="str">
        <f t="shared" si="11"/>
        <v>VIC-SA</v>
      </c>
      <c r="AD64" s="162" t="str">
        <f t="shared" si="12"/>
        <v>VIC-NSW</v>
      </c>
      <c r="AE64" s="130">
        <f t="shared" si="13"/>
        <v>0</v>
      </c>
      <c r="AF64" s="51">
        <f t="shared" si="14"/>
        <v>36.775165399999999</v>
      </c>
      <c r="AG64" s="163">
        <f t="shared" si="15"/>
        <v>47.312529933333337</v>
      </c>
      <c r="AH64" s="33">
        <f t="shared" si="16"/>
        <v>0</v>
      </c>
      <c r="AI64" s="140">
        <f t="shared" si="43"/>
        <v>0</v>
      </c>
      <c r="AJ64" s="164">
        <f t="shared" si="43"/>
        <v>0</v>
      </c>
      <c r="AK64" s="164">
        <f t="shared" si="44"/>
        <v>47.312529933333337</v>
      </c>
      <c r="AL64" s="164">
        <f t="shared" si="44"/>
        <v>0</v>
      </c>
      <c r="AM64" s="164">
        <f t="shared" si="44"/>
        <v>36.775165399999999</v>
      </c>
      <c r="AN64" s="141">
        <f t="shared" si="44"/>
        <v>0</v>
      </c>
      <c r="AO64" s="23">
        <f t="shared" si="19"/>
        <v>0</v>
      </c>
      <c r="AP64" s="30">
        <f t="shared" si="20"/>
        <v>0</v>
      </c>
      <c r="AQ64" s="30">
        <f t="shared" si="21"/>
        <v>-2554.4034911006665</v>
      </c>
      <c r="AR64" s="30">
        <f t="shared" si="22"/>
        <v>0</v>
      </c>
      <c r="AS64" s="30">
        <f t="shared" si="23"/>
        <v>5334.2377412699998</v>
      </c>
      <c r="AT64" s="24">
        <f t="shared" si="24"/>
        <v>0</v>
      </c>
      <c r="AU64" s="155">
        <f t="shared" si="36"/>
        <v>0</v>
      </c>
      <c r="AV64" s="165">
        <f t="shared" si="37"/>
        <v>0</v>
      </c>
      <c r="AW64" s="165">
        <f t="shared" si="38"/>
        <v>-2325.0907573773015</v>
      </c>
      <c r="AX64" s="165">
        <f t="shared" si="39"/>
        <v>0</v>
      </c>
      <c r="AY64" s="165">
        <f t="shared" si="40"/>
        <v>4855.3750075466351</v>
      </c>
      <c r="AZ64" s="156">
        <f t="shared" si="41"/>
        <v>0</v>
      </c>
      <c r="BA64" s="94">
        <f t="shared" si="30"/>
        <v>0</v>
      </c>
      <c r="BB64" s="166">
        <f t="shared" si="31"/>
        <v>0</v>
      </c>
      <c r="BC64" s="166">
        <f t="shared" si="32"/>
        <v>0</v>
      </c>
      <c r="BD64" s="166">
        <f t="shared" si="33"/>
        <v>0</v>
      </c>
      <c r="BE64" s="166">
        <f t="shared" si="34"/>
        <v>2530.2842501693335</v>
      </c>
      <c r="BF64" s="95">
        <f t="shared" si="35"/>
        <v>0</v>
      </c>
    </row>
    <row r="65" spans="2:58">
      <c r="B65" s="146">
        <v>62</v>
      </c>
      <c r="C65" s="23" cm="1">
        <f t="array" ref="C65">_xlfn.XLOOKUP(C$3&amp;$B65,'In-TI'!$D$4:$D$867&amp;'In-TI'!$C$4:$C$867,'In-TI'!$E$4:$E$867)</f>
        <v>-48.8</v>
      </c>
      <c r="D65" s="30" cm="1">
        <f t="array" ref="D65">_xlfn.XLOOKUP(D$3&amp;$B65,'In-TI'!$D$4:$D$867&amp;'In-TI'!$C$4:$C$867,'In-TI'!$E$4:$E$867)</f>
        <v>182.47</v>
      </c>
      <c r="E65" s="24" cm="1">
        <f t="array" ref="E65">_xlfn.XLOOKUP(E$3&amp;$B65,'In-TI'!$D$4:$D$867&amp;'In-TI'!$C$4:$C$867,'In-TI'!$E$4:$E$867)</f>
        <v>32.090000000000003</v>
      </c>
      <c r="F65" s="12">
        <f>SUMIFS('In-TI'!$W$4:$W$1155,'In-TI'!$Y$4:$Y$1155,F$3,'In-TI'!$Q$4:$Q$1155,$B65)</f>
        <v>0.71516900000000005</v>
      </c>
      <c r="G65" s="157">
        <f>SUMIFS('In-TI'!$W$4:$W$1155,'In-TI'!$Y$4:$Y$1155,G$3,'In-TI'!$Q$4:$Q$1155,$B65)</f>
        <v>-46.122246400000002</v>
      </c>
      <c r="H65" s="13">
        <f>SUMIFS('In-TI'!$W$4:$W$1155,'In-TI'!$Y$4:$Y$1155,H$3,'In-TI'!$Q$4:$Q$1155,$B65)</f>
        <v>-43.722263400000003</v>
      </c>
      <c r="I65" s="16">
        <f>SUMIFS('In-TI'!$X$4:$X$1155,'In-TI'!$Y$4:$Y$1155,I$3,'In-TI'!$Q$4:$Q$1155,$B65)</f>
        <v>-1.1776690000000001</v>
      </c>
      <c r="J65" s="158">
        <f>SUMIFS('In-TI'!$X$4:$X$1155,'In-TI'!$Y$4:$Y$1155,J$3,'In-TI'!$Q$4:$Q$1155,$B65)</f>
        <v>46.018079733333337</v>
      </c>
      <c r="K65" s="17">
        <f>SUMIFS('In-TI'!$X$4:$X$1155,'In-TI'!$Y$4:$Y$1155,K$3,'In-TI'!$Q$4:$Q$1155,$B65)</f>
        <v>37.784763400000003</v>
      </c>
      <c r="L65" s="26" cm="1">
        <f t="array" ref="L65">IF(_xlfn.XLOOKUP($B65&amp;F$3,'In-TI'!$Q$4:$Q$1155&amp;'In-TI'!$Y$4:$Y$1155,'In-TI'!$Z$4:$Z$1155)=L$3,F65*C65+I65*D65,0)</f>
        <v>0</v>
      </c>
      <c r="M65" s="159" cm="1">
        <f t="array" ref="M65">IF(_xlfn.XLOOKUP($B65&amp;I$3,'In-TI'!$Q$4:$Q$1155&amp;'In-TI'!$Y$4:$Y$1155,'In-TI'!$Z$4:$Z$1155)=M$3,F65*C65+I65*D65,0)</f>
        <v>-249.78950963</v>
      </c>
      <c r="N65" s="159" cm="1">
        <f t="array" ref="N65">IF(_xlfn.XLOOKUP($B65&amp;G$3,'In-TI'!$Q$4:$Q$1155&amp;'In-TI'!$Y$4:$Y$1155,'In-TI'!$Z$4:$Z$1155)=N$3,G65*E65+J65*C65,0)</f>
        <v>-3725.7451779626672</v>
      </c>
      <c r="O65" s="159" cm="1">
        <f t="array" ref="O65">IF(_xlfn.XLOOKUP($B65&amp;J$3,'In-TI'!$Q$4:$Q$1155&amp;'In-TI'!$Y$4:$Y$1155,'In-TI'!$Z$4:$Z$1155)=O$3,G65*E65+J65*C65,0)</f>
        <v>0</v>
      </c>
      <c r="P65" s="159" cm="1">
        <f t="array" ref="P65">IF(_xlfn.XLOOKUP($B65&amp;H$3,'In-TI'!$Q$4:$Q$1155&amp;'In-TI'!$Y$4:$Y$1155,'In-TI'!$Z$4:$Z$1155)=P$3,H65*E65+K65*D65,0)</f>
        <v>5491.5383450919999</v>
      </c>
      <c r="Q65" s="25" cm="1">
        <f t="array" ref="Q65">IF(_xlfn.XLOOKUP($B65&amp;K$3,'In-TI'!$Q$4:$Q$1155&amp;'In-TI'!$Y$4:$Y$1155,'In-TI'!$Z$4:$Z$1155)=Q$3,H65*E65+K65*D65,0)</f>
        <v>0</v>
      </c>
      <c r="R65" s="74">
        <f t="shared" si="0"/>
        <v>1516.0036574993328</v>
      </c>
      <c r="S65" s="82">
        <f>IF($R65&gt;=0,0,$R65*VLOOKUP(S$3,'In-NonTI'!$S$4:$U$6,3,0))</f>
        <v>0</v>
      </c>
      <c r="T65" s="160">
        <f>IF($R65&gt;=0,0,$R65*VLOOKUP(T$3,'In-NonTI'!$S$4:$U$6,3,0))</f>
        <v>0</v>
      </c>
      <c r="U65" s="83">
        <f>IF($R65&gt;=0,0,$R65*VLOOKUP(U$3,'In-NonTI'!$S$4:$U$6,3,0))</f>
        <v>0</v>
      </c>
      <c r="V65" s="19">
        <f t="shared" si="9"/>
        <v>46.73324873333334</v>
      </c>
      <c r="W65" s="161">
        <f t="shared" si="1"/>
        <v>36.607094400000001</v>
      </c>
      <c r="X65" s="18">
        <f t="shared" si="10"/>
        <v>-89.844509799999997</v>
      </c>
      <c r="Y65" s="77">
        <f t="shared" si="2"/>
        <v>1</v>
      </c>
      <c r="Z65" s="32" t="str">
        <f t="shared" si="3"/>
        <v>VIC</v>
      </c>
      <c r="AA65" s="4" t="str">
        <f t="shared" si="4"/>
        <v>SA</v>
      </c>
      <c r="AB65" s="31" t="str">
        <f t="shared" si="5"/>
        <v>NSW</v>
      </c>
      <c r="AC65" s="129" t="str">
        <f t="shared" si="11"/>
        <v>VIC-SA</v>
      </c>
      <c r="AD65" s="162" t="str">
        <f t="shared" si="12"/>
        <v>VIC-NSW</v>
      </c>
      <c r="AE65" s="130">
        <f t="shared" si="13"/>
        <v>0</v>
      </c>
      <c r="AF65" s="51">
        <f t="shared" si="14"/>
        <v>36.607094400000001</v>
      </c>
      <c r="AG65" s="163">
        <f t="shared" si="15"/>
        <v>46.73324873333334</v>
      </c>
      <c r="AH65" s="33">
        <f t="shared" si="16"/>
        <v>0</v>
      </c>
      <c r="AI65" s="140">
        <f t="shared" ref="AI65:AJ84" si="45">IF($AC65=AI$3,$AF65,IF($AD65=AI$3,$AG65,IF($AE65=AI$3,$AH65,0)))</f>
        <v>0</v>
      </c>
      <c r="AJ65" s="164">
        <f t="shared" si="45"/>
        <v>0</v>
      </c>
      <c r="AK65" s="164">
        <f t="shared" si="44"/>
        <v>46.73324873333334</v>
      </c>
      <c r="AL65" s="164">
        <f t="shared" si="44"/>
        <v>0</v>
      </c>
      <c r="AM65" s="164">
        <f t="shared" si="44"/>
        <v>36.607094400000001</v>
      </c>
      <c r="AN65" s="141">
        <f t="shared" si="44"/>
        <v>0</v>
      </c>
      <c r="AO65" s="23">
        <f t="shared" si="19"/>
        <v>0</v>
      </c>
      <c r="AP65" s="30">
        <f t="shared" si="20"/>
        <v>0</v>
      </c>
      <c r="AQ65" s="30">
        <f t="shared" si="21"/>
        <v>-3780.2524900393341</v>
      </c>
      <c r="AR65" s="30">
        <f t="shared" si="22"/>
        <v>0</v>
      </c>
      <c r="AS65" s="30">
        <f t="shared" si="23"/>
        <v>5504.9748558720003</v>
      </c>
      <c r="AT65" s="24">
        <f t="shared" si="24"/>
        <v>0</v>
      </c>
      <c r="AU65" s="155">
        <f t="shared" si="36"/>
        <v>0</v>
      </c>
      <c r="AV65" s="165">
        <f t="shared" si="37"/>
        <v>0</v>
      </c>
      <c r="AW65" s="165">
        <f t="shared" si="38"/>
        <v>-3322.7820979777362</v>
      </c>
      <c r="AX65" s="165">
        <f t="shared" si="39"/>
        <v>0</v>
      </c>
      <c r="AY65" s="165">
        <f t="shared" si="40"/>
        <v>4838.785755477069</v>
      </c>
      <c r="AZ65" s="156">
        <f t="shared" si="41"/>
        <v>0</v>
      </c>
      <c r="BA65" s="94">
        <f t="shared" si="30"/>
        <v>0</v>
      </c>
      <c r="BB65" s="166">
        <f t="shared" si="31"/>
        <v>0</v>
      </c>
      <c r="BC65" s="166">
        <f t="shared" si="32"/>
        <v>0</v>
      </c>
      <c r="BD65" s="166">
        <f t="shared" si="33"/>
        <v>0</v>
      </c>
      <c r="BE65" s="166">
        <f t="shared" si="34"/>
        <v>1516.0036574993328</v>
      </c>
      <c r="BF65" s="95">
        <f t="shared" si="35"/>
        <v>0</v>
      </c>
    </row>
    <row r="66" spans="2:58">
      <c r="B66" s="146">
        <v>63</v>
      </c>
      <c r="C66" s="23" cm="1">
        <f t="array" ref="C66">_xlfn.XLOOKUP(C$3&amp;$B66,'In-TI'!$D$4:$D$867&amp;'In-TI'!$C$4:$C$867,'In-TI'!$E$4:$E$867)</f>
        <v>-600</v>
      </c>
      <c r="D66" s="30" cm="1">
        <f t="array" ref="D66">_xlfn.XLOOKUP(D$3&amp;$B66,'In-TI'!$D$4:$D$867&amp;'In-TI'!$C$4:$C$867,'In-TI'!$E$4:$E$867)</f>
        <v>189.84</v>
      </c>
      <c r="E66" s="24" cm="1">
        <f t="array" ref="E66">_xlfn.XLOOKUP(E$3&amp;$B66,'In-TI'!$D$4:$D$867&amp;'In-TI'!$C$4:$C$867,'In-TI'!$E$4:$E$867)</f>
        <v>35</v>
      </c>
      <c r="F66" s="12">
        <f>SUMIFS('In-TI'!$W$4:$W$1155,'In-TI'!$Y$4:$Y$1155,F$3,'In-TI'!$Q$4:$Q$1155,$B66)</f>
        <v>0.79043700000000006</v>
      </c>
      <c r="G66" s="157">
        <f>SUMIFS('In-TI'!$W$4:$W$1155,'In-TI'!$Y$4:$Y$1155,G$3,'In-TI'!$Q$4:$Q$1155,$B66)</f>
        <v>-41.747573899999999</v>
      </c>
      <c r="H66" s="13">
        <f>SUMIFS('In-TI'!$W$4:$W$1155,'In-TI'!$Y$4:$Y$1155,H$3,'In-TI'!$Q$4:$Q$1155,$B66)</f>
        <v>-45.342116166666671</v>
      </c>
      <c r="I66" s="16">
        <f>SUMIFS('In-TI'!$X$4:$X$1155,'In-TI'!$Y$4:$Y$1155,I$3,'In-TI'!$Q$4:$Q$1155,$B66)</f>
        <v>-1.3762703333333335</v>
      </c>
      <c r="J66" s="158">
        <f>SUMIFS('In-TI'!$X$4:$X$1155,'In-TI'!$Y$4:$Y$1155,J$3,'In-TI'!$Q$4:$Q$1155,$B66)</f>
        <v>41.678407233333331</v>
      </c>
      <c r="K66" s="17">
        <f>SUMIFS('In-TI'!$X$4:$X$1155,'In-TI'!$Y$4:$Y$1155,K$3,'In-TI'!$Q$4:$Q$1155,$B66)</f>
        <v>39.326282833333337</v>
      </c>
      <c r="L66" s="26" cm="1">
        <f t="array" ref="L66">IF(_xlfn.XLOOKUP($B66&amp;F$3,'In-TI'!$Q$4:$Q$1155&amp;'In-TI'!$Y$4:$Y$1155,'In-TI'!$Z$4:$Z$1155)=L$3,F66*C66+I66*D66,0)</f>
        <v>0</v>
      </c>
      <c r="M66" s="159" cm="1">
        <f t="array" ref="M66">IF(_xlfn.XLOOKUP($B66&amp;I$3,'In-TI'!$Q$4:$Q$1155&amp;'In-TI'!$Y$4:$Y$1155,'In-TI'!$Z$4:$Z$1155)=M$3,F66*C66+I66*D66,0)</f>
        <v>-735.53336007999997</v>
      </c>
      <c r="N66" s="159" cm="1">
        <f t="array" ref="N66">IF(_xlfn.XLOOKUP($B66&amp;G$3,'In-TI'!$Q$4:$Q$1155&amp;'In-TI'!$Y$4:$Y$1155,'In-TI'!$Z$4:$Z$1155)=N$3,G66*E66+J66*C66,0)</f>
        <v>-26468.209426500001</v>
      </c>
      <c r="O66" s="159" cm="1">
        <f t="array" ref="O66">IF(_xlfn.XLOOKUP($B66&amp;J$3,'In-TI'!$Q$4:$Q$1155&amp;'In-TI'!$Y$4:$Y$1155,'In-TI'!$Z$4:$Z$1155)=O$3,G66*E66+J66*C66,0)</f>
        <v>0</v>
      </c>
      <c r="P66" s="159" cm="1">
        <f t="array" ref="P66">IF(_xlfn.XLOOKUP($B66&amp;H$3,'In-TI'!$Q$4:$Q$1155&amp;'In-TI'!$Y$4:$Y$1155,'In-TI'!$Z$4:$Z$1155)=P$3,H66*E66+K66*D66,0)</f>
        <v>5878.7274672466683</v>
      </c>
      <c r="Q66" s="25" cm="1">
        <f t="array" ref="Q66">IF(_xlfn.XLOOKUP($B66&amp;K$3,'In-TI'!$Q$4:$Q$1155&amp;'In-TI'!$Y$4:$Y$1155,'In-TI'!$Z$4:$Z$1155)=Q$3,H66*E66+K66*D66,0)</f>
        <v>0</v>
      </c>
      <c r="R66" s="74">
        <f t="shared" si="0"/>
        <v>-21325.015319333332</v>
      </c>
      <c r="S66" s="82">
        <f>IF($R66&gt;=0,0,$R66*VLOOKUP(S$3,'In-NonTI'!$S$4:$U$6,3,0))</f>
        <v>-11406.078468497028</v>
      </c>
      <c r="T66" s="160">
        <f>IF($R66&gt;=0,0,$R66*VLOOKUP(T$3,'In-NonTI'!$S$4:$U$6,3,0))</f>
        <v>-2242.8631552126562</v>
      </c>
      <c r="U66" s="83">
        <f>IF($R66&gt;=0,0,$R66*VLOOKUP(U$3,'In-NonTI'!$S$4:$U$6,3,0))</f>
        <v>-7676.0736956236469</v>
      </c>
      <c r="V66" s="19">
        <f t="shared" si="9"/>
        <v>42.468844233333328</v>
      </c>
      <c r="W66" s="161">
        <f t="shared" si="1"/>
        <v>37.950012500000007</v>
      </c>
      <c r="X66" s="18">
        <f t="shared" si="10"/>
        <v>-87.089690066666662</v>
      </c>
      <c r="Y66" s="77">
        <f t="shared" si="2"/>
        <v>1</v>
      </c>
      <c r="Z66" s="32" t="str">
        <f t="shared" si="3"/>
        <v>VIC</v>
      </c>
      <c r="AA66" s="4" t="str">
        <f t="shared" si="4"/>
        <v>SA</v>
      </c>
      <c r="AB66" s="31" t="str">
        <f t="shared" si="5"/>
        <v>NSW</v>
      </c>
      <c r="AC66" s="129" t="str">
        <f t="shared" si="11"/>
        <v>VIC-SA</v>
      </c>
      <c r="AD66" s="162" t="str">
        <f t="shared" si="12"/>
        <v>VIC-NSW</v>
      </c>
      <c r="AE66" s="130">
        <f t="shared" si="13"/>
        <v>0</v>
      </c>
      <c r="AF66" s="51">
        <f t="shared" si="14"/>
        <v>37.950012500000007</v>
      </c>
      <c r="AG66" s="163">
        <f t="shared" si="15"/>
        <v>42.468844233333328</v>
      </c>
      <c r="AH66" s="33">
        <f t="shared" si="16"/>
        <v>0</v>
      </c>
      <c r="AI66" s="140">
        <f t="shared" si="45"/>
        <v>0</v>
      </c>
      <c r="AJ66" s="164">
        <f t="shared" si="45"/>
        <v>0</v>
      </c>
      <c r="AK66" s="164">
        <f t="shared" si="44"/>
        <v>42.468844233333328</v>
      </c>
      <c r="AL66" s="164">
        <f t="shared" si="44"/>
        <v>0</v>
      </c>
      <c r="AM66" s="164">
        <f t="shared" si="44"/>
        <v>37.950012500000007</v>
      </c>
      <c r="AN66" s="141">
        <f t="shared" si="44"/>
        <v>0</v>
      </c>
      <c r="AO66" s="23">
        <f t="shared" si="19"/>
        <v>0</v>
      </c>
      <c r="AP66" s="30">
        <f t="shared" si="20"/>
        <v>0</v>
      </c>
      <c r="AQ66" s="30">
        <f t="shared" si="21"/>
        <v>-26967.716088166664</v>
      </c>
      <c r="AR66" s="30">
        <f t="shared" si="22"/>
        <v>0</v>
      </c>
      <c r="AS66" s="30">
        <f t="shared" si="23"/>
        <v>5876.1799355000012</v>
      </c>
      <c r="AT66" s="24">
        <f t="shared" si="24"/>
        <v>0</v>
      </c>
      <c r="AU66" s="155">
        <f t="shared" si="36"/>
        <v>0</v>
      </c>
      <c r="AV66" s="165">
        <f t="shared" si="37"/>
        <v>0</v>
      </c>
      <c r="AW66" s="165">
        <f t="shared" si="38"/>
        <v>0</v>
      </c>
      <c r="AX66" s="165">
        <f t="shared" si="39"/>
        <v>0</v>
      </c>
      <c r="AY66" s="165">
        <f t="shared" si="40"/>
        <v>0</v>
      </c>
      <c r="AZ66" s="156">
        <f t="shared" si="41"/>
        <v>0</v>
      </c>
      <c r="BA66" s="94">
        <f t="shared" si="30"/>
        <v>0</v>
      </c>
      <c r="BB66" s="166">
        <f t="shared" si="31"/>
        <v>0</v>
      </c>
      <c r="BC66" s="166">
        <f t="shared" si="32"/>
        <v>0</v>
      </c>
      <c r="BD66" s="166">
        <f t="shared" si="33"/>
        <v>0</v>
      </c>
      <c r="BE66" s="166">
        <f t="shared" si="34"/>
        <v>0</v>
      </c>
      <c r="BF66" s="95">
        <f t="shared" si="35"/>
        <v>0</v>
      </c>
    </row>
    <row r="67" spans="2:58">
      <c r="B67" s="146">
        <v>64</v>
      </c>
      <c r="C67" s="23" cm="1">
        <f t="array" ref="C67">_xlfn.XLOOKUP(C$3&amp;$B67,'In-TI'!$D$4:$D$867&amp;'In-TI'!$C$4:$C$867,'In-TI'!$E$4:$E$867)</f>
        <v>-113.88</v>
      </c>
      <c r="D67" s="30" cm="1">
        <f t="array" ref="D67">_xlfn.XLOOKUP(D$3&amp;$B67,'In-TI'!$D$4:$D$867&amp;'In-TI'!$C$4:$C$867,'In-TI'!$E$4:$E$867)</f>
        <v>180.05</v>
      </c>
      <c r="E67" s="24" cm="1">
        <f t="array" ref="E67">_xlfn.XLOOKUP(E$3&amp;$B67,'In-TI'!$D$4:$D$867&amp;'In-TI'!$C$4:$C$867,'In-TI'!$E$4:$E$867)</f>
        <v>35</v>
      </c>
      <c r="F67" s="12">
        <f>SUMIFS('In-TI'!$W$4:$W$1155,'In-TI'!$Y$4:$Y$1155,F$3,'In-TI'!$Q$4:$Q$1155,$B67)</f>
        <v>1.3304155999999998</v>
      </c>
      <c r="G67" s="157">
        <f>SUMIFS('In-TI'!$W$4:$W$1155,'In-TI'!$Y$4:$Y$1155,G$3,'In-TI'!$Q$4:$Q$1155,$B67)</f>
        <v>-42.929734199999999</v>
      </c>
      <c r="H67" s="13">
        <f>SUMIFS('In-TI'!$W$4:$W$1155,'In-TI'!$Y$4:$Y$1155,H$3,'In-TI'!$Q$4:$Q$1155,$B67)</f>
        <v>-46.557941333333332</v>
      </c>
      <c r="I67" s="16">
        <f>SUMIFS('In-TI'!$X$4:$X$1155,'In-TI'!$Y$4:$Y$1155,I$3,'In-TI'!$Q$4:$Q$1155,$B67)</f>
        <v>-1.7662489333333333</v>
      </c>
      <c r="J67" s="158">
        <f>SUMIFS('In-TI'!$X$4:$X$1155,'In-TI'!$Y$4:$Y$1155,J$3,'In-TI'!$Q$4:$Q$1155,$B67)</f>
        <v>42.858067533333333</v>
      </c>
      <c r="K67" s="17">
        <f>SUMIFS('In-TI'!$X$4:$X$1155,'In-TI'!$Y$4:$Y$1155,K$3,'In-TI'!$Q$4:$Q$1155,$B67)</f>
        <v>40.856274666666664</v>
      </c>
      <c r="L67" s="26" cm="1">
        <f t="array" ref="L67">IF(_xlfn.XLOOKUP($B67&amp;F$3,'In-TI'!$Q$4:$Q$1155&amp;'In-TI'!$Y$4:$Y$1155,'In-TI'!$Z$4:$Z$1155)=L$3,F67*C67+I67*D67,0)</f>
        <v>0</v>
      </c>
      <c r="M67" s="159" cm="1">
        <f t="array" ref="M67">IF(_xlfn.XLOOKUP($B67&amp;I$3,'In-TI'!$Q$4:$Q$1155&amp;'In-TI'!$Y$4:$Y$1155,'In-TI'!$Z$4:$Z$1155)=M$3,F67*C67+I67*D67,0)</f>
        <v>-469.52084897466665</v>
      </c>
      <c r="N67" s="159" cm="1">
        <f t="array" ref="N67">IF(_xlfn.XLOOKUP($B67&amp;G$3,'In-TI'!$Q$4:$Q$1155&amp;'In-TI'!$Y$4:$Y$1155,'In-TI'!$Z$4:$Z$1155)=N$3,G67*E67+J67*C67,0)</f>
        <v>-6383.2174276959995</v>
      </c>
      <c r="O67" s="159" cm="1">
        <f t="array" ref="O67">IF(_xlfn.XLOOKUP($B67&amp;J$3,'In-TI'!$Q$4:$Q$1155&amp;'In-TI'!$Y$4:$Y$1155,'In-TI'!$Z$4:$Z$1155)=O$3,G67*E67+J67*C67,0)</f>
        <v>0</v>
      </c>
      <c r="P67" s="159" cm="1">
        <f t="array" ref="P67">IF(_xlfn.XLOOKUP($B67&amp;H$3,'In-TI'!$Q$4:$Q$1155&amp;'In-TI'!$Y$4:$Y$1155,'In-TI'!$Z$4:$Z$1155)=P$3,H67*E67+K67*D67,0)</f>
        <v>5726.6443070666664</v>
      </c>
      <c r="Q67" s="25" cm="1">
        <f t="array" ref="Q67">IF(_xlfn.XLOOKUP($B67&amp;K$3,'In-TI'!$Q$4:$Q$1155&amp;'In-TI'!$Y$4:$Y$1155,'In-TI'!$Z$4:$Z$1155)=Q$3,H67*E67+K67*D67,0)</f>
        <v>0</v>
      </c>
      <c r="R67" s="74">
        <f t="shared" si="0"/>
        <v>-1126.0939696039995</v>
      </c>
      <c r="S67" s="82">
        <f>IF($R67&gt;=0,0,$R67*VLOOKUP(S$3,'In-NonTI'!$S$4:$U$6,3,0))</f>
        <v>-602.31216662057091</v>
      </c>
      <c r="T67" s="160">
        <f>IF($R67&gt;=0,0,$R67*VLOOKUP(T$3,'In-NonTI'!$S$4:$U$6,3,0))</f>
        <v>-118.43717980554914</v>
      </c>
      <c r="U67" s="83">
        <f>IF($R67&gt;=0,0,$R67*VLOOKUP(U$3,'In-NonTI'!$S$4:$U$6,3,0))</f>
        <v>-405.34462317787944</v>
      </c>
      <c r="V67" s="19">
        <f t="shared" si="9"/>
        <v>44.188483133333335</v>
      </c>
      <c r="W67" s="161">
        <f t="shared" si="1"/>
        <v>39.090025733333334</v>
      </c>
      <c r="X67" s="18">
        <f t="shared" si="10"/>
        <v>-89.487675533333331</v>
      </c>
      <c r="Y67" s="77">
        <f t="shared" si="2"/>
        <v>1</v>
      </c>
      <c r="Z67" s="32" t="str">
        <f t="shared" si="3"/>
        <v>VIC</v>
      </c>
      <c r="AA67" s="4" t="str">
        <f t="shared" si="4"/>
        <v>SA</v>
      </c>
      <c r="AB67" s="31" t="str">
        <f t="shared" si="5"/>
        <v>NSW</v>
      </c>
      <c r="AC67" s="129" t="str">
        <f t="shared" si="11"/>
        <v>VIC-SA</v>
      </c>
      <c r="AD67" s="162" t="str">
        <f t="shared" si="12"/>
        <v>VIC-NSW</v>
      </c>
      <c r="AE67" s="130">
        <f t="shared" si="13"/>
        <v>0</v>
      </c>
      <c r="AF67" s="51">
        <f t="shared" si="14"/>
        <v>39.090025733333334</v>
      </c>
      <c r="AG67" s="163">
        <f t="shared" si="15"/>
        <v>44.188483133333335</v>
      </c>
      <c r="AH67" s="33">
        <f t="shared" si="16"/>
        <v>0</v>
      </c>
      <c r="AI67" s="140">
        <f t="shared" si="45"/>
        <v>0</v>
      </c>
      <c r="AJ67" s="164">
        <f t="shared" si="45"/>
        <v>0</v>
      </c>
      <c r="AK67" s="164">
        <f t="shared" si="44"/>
        <v>44.188483133333335</v>
      </c>
      <c r="AL67" s="164">
        <f t="shared" si="44"/>
        <v>0</v>
      </c>
      <c r="AM67" s="164">
        <f t="shared" si="44"/>
        <v>39.090025733333334</v>
      </c>
      <c r="AN67" s="141">
        <f t="shared" si="44"/>
        <v>0</v>
      </c>
      <c r="AO67" s="23">
        <f t="shared" si="19"/>
        <v>0</v>
      </c>
      <c r="AP67" s="30">
        <f t="shared" si="20"/>
        <v>0</v>
      </c>
      <c r="AQ67" s="30">
        <f t="shared" si="21"/>
        <v>-6578.7813688906672</v>
      </c>
      <c r="AR67" s="30">
        <f t="shared" si="22"/>
        <v>0</v>
      </c>
      <c r="AS67" s="30">
        <f t="shared" si="23"/>
        <v>5670.0082326200009</v>
      </c>
      <c r="AT67" s="24">
        <f t="shared" si="24"/>
        <v>0</v>
      </c>
      <c r="AU67" s="155">
        <f t="shared" si="36"/>
        <v>0</v>
      </c>
      <c r="AV67" s="165">
        <f t="shared" si="37"/>
        <v>0</v>
      </c>
      <c r="AW67" s="165">
        <f t="shared" si="38"/>
        <v>0</v>
      </c>
      <c r="AX67" s="165">
        <f t="shared" si="39"/>
        <v>0</v>
      </c>
      <c r="AY67" s="165">
        <f t="shared" si="40"/>
        <v>0</v>
      </c>
      <c r="AZ67" s="156">
        <f t="shared" si="41"/>
        <v>0</v>
      </c>
      <c r="BA67" s="94">
        <f t="shared" si="30"/>
        <v>0</v>
      </c>
      <c r="BB67" s="166">
        <f t="shared" si="31"/>
        <v>0</v>
      </c>
      <c r="BC67" s="166">
        <f t="shared" si="32"/>
        <v>0</v>
      </c>
      <c r="BD67" s="166">
        <f t="shared" si="33"/>
        <v>0</v>
      </c>
      <c r="BE67" s="166">
        <f t="shared" si="34"/>
        <v>0</v>
      </c>
      <c r="BF67" s="95">
        <f t="shared" si="35"/>
        <v>0</v>
      </c>
    </row>
    <row r="68" spans="2:58">
      <c r="B68" s="146">
        <v>65</v>
      </c>
      <c r="C68" s="23" cm="1">
        <f t="array" ref="C68">_xlfn.XLOOKUP(C$3&amp;$B68,'In-TI'!$D$4:$D$867&amp;'In-TI'!$C$4:$C$867,'In-TI'!$E$4:$E$867)</f>
        <v>-112.78</v>
      </c>
      <c r="D68" s="30" cm="1">
        <f t="array" ref="D68">_xlfn.XLOOKUP(D$3&amp;$B68,'In-TI'!$D$4:$D$867&amp;'In-TI'!$C$4:$C$867,'In-TI'!$E$4:$E$867)</f>
        <v>170.19</v>
      </c>
      <c r="E68" s="24" cm="1">
        <f t="array" ref="E68">_xlfn.XLOOKUP(E$3&amp;$B68,'In-TI'!$D$4:$D$867&amp;'In-TI'!$C$4:$C$867,'In-TI'!$E$4:$E$867)</f>
        <v>35</v>
      </c>
      <c r="F68" s="12">
        <f>SUMIFS('In-TI'!$W$4:$W$1155,'In-TI'!$Y$4:$Y$1155,F$3,'In-TI'!$Q$4:$Q$1155,$B68)</f>
        <v>1.9905944</v>
      </c>
      <c r="G68" s="157">
        <f>SUMIFS('In-TI'!$W$4:$W$1155,'In-TI'!$Y$4:$Y$1155,G$3,'In-TI'!$Q$4:$Q$1155,$B68)</f>
        <v>-44.8502005</v>
      </c>
      <c r="H68" s="13">
        <f>SUMIFS('In-TI'!$W$4:$W$1155,'In-TI'!$Y$4:$Y$1155,H$3,'In-TI'!$Q$4:$Q$1155,$B68)</f>
        <v>-47.535060700000002</v>
      </c>
      <c r="I68" s="16">
        <f>SUMIFS('In-TI'!$X$4:$X$1155,'In-TI'!$Y$4:$Y$1155,I$3,'In-TI'!$Q$4:$Q$1155,$B68)</f>
        <v>-2.5047610666666666</v>
      </c>
      <c r="J68" s="158">
        <f>SUMIFS('In-TI'!$X$4:$X$1155,'In-TI'!$Y$4:$Y$1155,J$3,'In-TI'!$Q$4:$Q$1155,$B68)</f>
        <v>44.698533833333329</v>
      </c>
      <c r="K68" s="17">
        <f>SUMIFS('In-TI'!$X$4:$X$1155,'In-TI'!$Y$4:$Y$1155,K$3,'In-TI'!$Q$4:$Q$1155,$B68)</f>
        <v>41.510060699999997</v>
      </c>
      <c r="L68" s="26" cm="1">
        <f t="array" ref="L68">IF(_xlfn.XLOOKUP($B68&amp;F$3,'In-TI'!$Q$4:$Q$1155&amp;'In-TI'!$Y$4:$Y$1155,'In-TI'!$Z$4:$Z$1155)=L$3,F68*C68+I68*D68,0)</f>
        <v>0</v>
      </c>
      <c r="M68" s="159" cm="1">
        <f t="array" ref="M68">IF(_xlfn.XLOOKUP($B68&amp;I$3,'In-TI'!$Q$4:$Q$1155&amp;'In-TI'!$Y$4:$Y$1155,'In-TI'!$Z$4:$Z$1155)=M$3,F68*C68+I68*D68,0)</f>
        <v>-650.78452236800001</v>
      </c>
      <c r="N68" s="159" cm="1">
        <f t="array" ref="N68">IF(_xlfn.XLOOKUP($B68&amp;G$3,'In-TI'!$Q$4:$Q$1155&amp;'In-TI'!$Y$4:$Y$1155,'In-TI'!$Z$4:$Z$1155)=N$3,G68*E68+J68*C68,0)</f>
        <v>-6610.8576632233326</v>
      </c>
      <c r="O68" s="159" cm="1">
        <f t="array" ref="O68">IF(_xlfn.XLOOKUP($B68&amp;J$3,'In-TI'!$Q$4:$Q$1155&amp;'In-TI'!$Y$4:$Y$1155,'In-TI'!$Z$4:$Z$1155)=O$3,G68*E68+J68*C68,0)</f>
        <v>0</v>
      </c>
      <c r="P68" s="159" cm="1">
        <f t="array" ref="P68">IF(_xlfn.XLOOKUP($B68&amp;H$3,'In-TI'!$Q$4:$Q$1155&amp;'In-TI'!$Y$4:$Y$1155,'In-TI'!$Z$4:$Z$1155)=P$3,H68*E68+K68*D68,0)</f>
        <v>5400.8701060329995</v>
      </c>
      <c r="Q68" s="25" cm="1">
        <f t="array" ref="Q68">IF(_xlfn.XLOOKUP($B68&amp;K$3,'In-TI'!$Q$4:$Q$1155&amp;'In-TI'!$Y$4:$Y$1155,'In-TI'!$Z$4:$Z$1155)=Q$3,H68*E68+K68*D68,0)</f>
        <v>0</v>
      </c>
      <c r="R68" s="74">
        <f t="shared" ref="R68:R131" si="46">SUM(L68:Q68)</f>
        <v>-1860.7720795583327</v>
      </c>
      <c r="S68" s="82">
        <f>IF($R68&gt;=0,0,$R68*VLOOKUP(S$3,'In-NonTI'!$S$4:$U$6,3,0))</f>
        <v>-995.26832846815751</v>
      </c>
      <c r="T68" s="160">
        <f>IF($R68&gt;=0,0,$R68*VLOOKUP(T$3,'In-NonTI'!$S$4:$U$6,3,0))</f>
        <v>-195.70711087396722</v>
      </c>
      <c r="U68" s="83">
        <f>IF($R68&gt;=0,0,$R68*VLOOKUP(U$3,'In-NonTI'!$S$4:$U$6,3,0))</f>
        <v>-669.79664021620795</v>
      </c>
      <c r="V68" s="19">
        <f t="shared" si="9"/>
        <v>46.689128233333328</v>
      </c>
      <c r="W68" s="161">
        <f t="shared" ref="W68:W131" si="47">I68+K68</f>
        <v>39.00529963333333</v>
      </c>
      <c r="X68" s="18">
        <f t="shared" si="10"/>
        <v>-92.385261200000002</v>
      </c>
      <c r="Y68" s="77">
        <f t="shared" ref="Y68:Y131" si="48">COUNTIFS(V68:X68,"&lt;0")</f>
        <v>1</v>
      </c>
      <c r="Z68" s="32" t="str">
        <f t="shared" ref="Z68:Z131" si="49">INDEX($V$3:$X$3,MATCH(LARGE($V68:$X68,3),$V68:$X68,0))</f>
        <v>VIC</v>
      </c>
      <c r="AA68" s="4" t="str">
        <f t="shared" ref="AA68:AA131" si="50">INDEX($V$3:$X$3,MATCH(LARGE($V68:$X68,2),$V68:$X68,0))</f>
        <v>SA</v>
      </c>
      <c r="AB68" s="31" t="str">
        <f t="shared" ref="AB68:AB131" si="51">INDEX($V$3:$X$3,MATCH(LARGE($V68:$X68,1),$V68:$X68,0))</f>
        <v>NSW</v>
      </c>
      <c r="AC68" s="129" t="str">
        <f t="shared" si="11"/>
        <v>VIC-SA</v>
      </c>
      <c r="AD68" s="162" t="str">
        <f t="shared" si="12"/>
        <v>VIC-NSW</v>
      </c>
      <c r="AE68" s="130">
        <f t="shared" si="13"/>
        <v>0</v>
      </c>
      <c r="AF68" s="51">
        <f t="shared" si="14"/>
        <v>39.00529963333333</v>
      </c>
      <c r="AG68" s="163">
        <f t="shared" si="15"/>
        <v>46.689128233333328</v>
      </c>
      <c r="AH68" s="33">
        <f t="shared" si="16"/>
        <v>0</v>
      </c>
      <c r="AI68" s="140">
        <f t="shared" si="45"/>
        <v>0</v>
      </c>
      <c r="AJ68" s="164">
        <f t="shared" si="45"/>
        <v>0</v>
      </c>
      <c r="AK68" s="164">
        <f t="shared" si="44"/>
        <v>46.689128233333328</v>
      </c>
      <c r="AL68" s="164">
        <f t="shared" si="44"/>
        <v>0</v>
      </c>
      <c r="AM68" s="164">
        <f t="shared" si="44"/>
        <v>39.00529963333333</v>
      </c>
      <c r="AN68" s="141">
        <f t="shared" si="44"/>
        <v>0</v>
      </c>
      <c r="AO68" s="23">
        <f t="shared" si="19"/>
        <v>0</v>
      </c>
      <c r="AP68" s="30">
        <f t="shared" si="20"/>
        <v>0</v>
      </c>
      <c r="AQ68" s="30">
        <f t="shared" si="21"/>
        <v>-6899.7193703219991</v>
      </c>
      <c r="AR68" s="30">
        <f t="shared" si="22"/>
        <v>0</v>
      </c>
      <c r="AS68" s="30">
        <f t="shared" si="23"/>
        <v>5273.1264574303332</v>
      </c>
      <c r="AT68" s="24">
        <f t="shared" si="24"/>
        <v>0</v>
      </c>
      <c r="AU68" s="155">
        <f t="shared" si="36"/>
        <v>0</v>
      </c>
      <c r="AV68" s="165">
        <f t="shared" si="37"/>
        <v>0</v>
      </c>
      <c r="AW68" s="165">
        <f t="shared" si="38"/>
        <v>0</v>
      </c>
      <c r="AX68" s="165">
        <f t="shared" si="39"/>
        <v>0</v>
      </c>
      <c r="AY68" s="165">
        <f t="shared" si="40"/>
        <v>0</v>
      </c>
      <c r="AZ68" s="156">
        <f t="shared" si="41"/>
        <v>0</v>
      </c>
      <c r="BA68" s="94">
        <f t="shared" si="30"/>
        <v>0</v>
      </c>
      <c r="BB68" s="166">
        <f t="shared" si="31"/>
        <v>0</v>
      </c>
      <c r="BC68" s="166">
        <f t="shared" si="32"/>
        <v>0</v>
      </c>
      <c r="BD68" s="166">
        <f t="shared" si="33"/>
        <v>0</v>
      </c>
      <c r="BE68" s="166">
        <f t="shared" si="34"/>
        <v>0</v>
      </c>
      <c r="BF68" s="95">
        <f t="shared" si="35"/>
        <v>0</v>
      </c>
    </row>
    <row r="69" spans="2:58">
      <c r="B69" s="146">
        <v>66</v>
      </c>
      <c r="C69" s="23" cm="1">
        <f t="array" ref="C69">_xlfn.XLOOKUP(C$3&amp;$B69,'In-TI'!$D$4:$D$867&amp;'In-TI'!$C$4:$C$867,'In-TI'!$E$4:$E$867)</f>
        <v>-600</v>
      </c>
      <c r="D69" s="30" cm="1">
        <f t="array" ref="D69">_xlfn.XLOOKUP(D$3&amp;$B69,'In-TI'!$D$4:$D$867&amp;'In-TI'!$C$4:$C$867,'In-TI'!$E$4:$E$867)</f>
        <v>180.05</v>
      </c>
      <c r="E69" s="24" cm="1">
        <f t="array" ref="E69">_xlfn.XLOOKUP(E$3&amp;$B69,'In-TI'!$D$4:$D$867&amp;'In-TI'!$C$4:$C$867,'In-TI'!$E$4:$E$867)</f>
        <v>35</v>
      </c>
      <c r="F69" s="12">
        <f>SUMIFS('In-TI'!$W$4:$W$1155,'In-TI'!$Y$4:$Y$1155,F$3,'In-TI'!$Q$4:$Q$1155,$B69)</f>
        <v>2.1197906</v>
      </c>
      <c r="G69" s="157">
        <f>SUMIFS('In-TI'!$W$4:$W$1155,'In-TI'!$Y$4:$Y$1155,G$3,'In-TI'!$Q$4:$Q$1155,$B69)</f>
        <v>-50.570861800000003</v>
      </c>
      <c r="H69" s="13">
        <f>SUMIFS('In-TI'!$W$4:$W$1155,'In-TI'!$Y$4:$Y$1155,H$3,'In-TI'!$Q$4:$Q$1155,$B69)</f>
        <v>-46.102427166666672</v>
      </c>
      <c r="I69" s="16">
        <f>SUMIFS('In-TI'!$X$4:$X$1155,'In-TI'!$Y$4:$Y$1155,I$3,'In-TI'!$Q$4:$Q$1155,$B69)</f>
        <v>-2.7006239333333335</v>
      </c>
      <c r="J69" s="158">
        <f>SUMIFS('In-TI'!$X$4:$X$1155,'In-TI'!$Y$4:$Y$1155,J$3,'In-TI'!$Q$4:$Q$1155,$B69)</f>
        <v>50.518361800000001</v>
      </c>
      <c r="K69" s="17">
        <f>SUMIFS('In-TI'!$X$4:$X$1155,'In-TI'!$Y$4:$Y$1155,K$3,'In-TI'!$Q$4:$Q$1155,$B69)</f>
        <v>40.339093833333337</v>
      </c>
      <c r="L69" s="26" cm="1">
        <f t="array" ref="L69">IF(_xlfn.XLOOKUP($B69&amp;F$3,'In-TI'!$Q$4:$Q$1155&amp;'In-TI'!$Y$4:$Y$1155,'In-TI'!$Z$4:$Z$1155)=L$3,F69*C69+I69*D69,0)</f>
        <v>0</v>
      </c>
      <c r="M69" s="159" cm="1">
        <f t="array" ref="M69">IF(_xlfn.XLOOKUP($B69&amp;I$3,'In-TI'!$Q$4:$Q$1155&amp;'In-TI'!$Y$4:$Y$1155,'In-TI'!$Z$4:$Z$1155)=M$3,F69*C69+I69*D69,0)</f>
        <v>-1758.1216991966667</v>
      </c>
      <c r="N69" s="159" cm="1">
        <f t="array" ref="N69">IF(_xlfn.XLOOKUP($B69&amp;G$3,'In-TI'!$Q$4:$Q$1155&amp;'In-TI'!$Y$4:$Y$1155,'In-TI'!$Z$4:$Z$1155)=N$3,G69*E69+J69*C69,0)</f>
        <v>-32080.997243000002</v>
      </c>
      <c r="O69" s="159" cm="1">
        <f t="array" ref="O69">IF(_xlfn.XLOOKUP($B69&amp;J$3,'In-TI'!$Q$4:$Q$1155&amp;'In-TI'!$Y$4:$Y$1155,'In-TI'!$Z$4:$Z$1155)=O$3,G69*E69+J69*C69,0)</f>
        <v>0</v>
      </c>
      <c r="P69" s="159" cm="1">
        <f t="array" ref="P69">IF(_xlfn.XLOOKUP($B69&amp;H$3,'In-TI'!$Q$4:$Q$1155&amp;'In-TI'!$Y$4:$Y$1155,'In-TI'!$Z$4:$Z$1155)=P$3,H69*E69+K69*D69,0)</f>
        <v>5649.4688938583349</v>
      </c>
      <c r="Q69" s="25" cm="1">
        <f t="array" ref="Q69">IF(_xlfn.XLOOKUP($B69&amp;K$3,'In-TI'!$Q$4:$Q$1155&amp;'In-TI'!$Y$4:$Y$1155,'In-TI'!$Z$4:$Z$1155)=Q$3,H69*E69+K69*D69,0)</f>
        <v>0</v>
      </c>
      <c r="R69" s="74">
        <f t="shared" si="46"/>
        <v>-28189.650048338335</v>
      </c>
      <c r="S69" s="82">
        <f>IF($R69&gt;=0,0,$R69*VLOOKUP(S$3,'In-NonTI'!$S$4:$U$6,3,0))</f>
        <v>-15077.75519201221</v>
      </c>
      <c r="T69" s="160">
        <f>IF($R69&gt;=0,0,$R69*VLOOKUP(T$3,'In-NonTI'!$S$4:$U$6,3,0))</f>
        <v>-2964.8526158120153</v>
      </c>
      <c r="U69" s="83">
        <f>IF($R69&gt;=0,0,$R69*VLOOKUP(U$3,'In-NonTI'!$S$4:$U$6,3,0))</f>
        <v>-10147.042240514107</v>
      </c>
      <c r="V69" s="19">
        <f t="shared" ref="V69:V132" si="52">F69+J69</f>
        <v>52.638152400000003</v>
      </c>
      <c r="W69" s="161">
        <f t="shared" si="47"/>
        <v>37.638469900000004</v>
      </c>
      <c r="X69" s="18">
        <f t="shared" ref="X69:X132" si="53">G69+H69</f>
        <v>-96.673288966666675</v>
      </c>
      <c r="Y69" s="77">
        <f t="shared" si="48"/>
        <v>1</v>
      </c>
      <c r="Z69" s="32" t="str">
        <f t="shared" si="49"/>
        <v>VIC</v>
      </c>
      <c r="AA69" s="4" t="str">
        <f t="shared" si="50"/>
        <v>SA</v>
      </c>
      <c r="AB69" s="31" t="str">
        <f t="shared" si="51"/>
        <v>NSW</v>
      </c>
      <c r="AC69" s="129" t="str">
        <f t="shared" ref="AC69:AC132" si="54">IF(Y69=2,Z69&amp;"-"&amp;AB69,Z69&amp;"-"&amp;AA69)</f>
        <v>VIC-SA</v>
      </c>
      <c r="AD69" s="162" t="str">
        <f t="shared" ref="AD69:AD132" si="55">IF(Y69=1,Z69&amp;"-"&amp;AB69,AA69&amp;"-"&amp;AB69)</f>
        <v>VIC-NSW</v>
      </c>
      <c r="AE69" s="130">
        <f t="shared" ref="AE69:AE132" si="56">IF(OR(Y69=3,Y69=0),AB69&amp;"-"&amp;Z69,0)</f>
        <v>0</v>
      </c>
      <c r="AF69" s="51">
        <f t="shared" ref="AF69:AF132" si="57">IF(Y69=1,ABS(_xlfn.XLOOKUP(AA69,$V$3:$X$3,V69:X69)),ABS(_xlfn.XLOOKUP(Z69,$V$3:$X$3,V69:X69)))</f>
        <v>37.638469900000004</v>
      </c>
      <c r="AG69" s="163">
        <f t="shared" ref="AG69:AG132" si="58">IF(Y69=1,ABS(_xlfn.XLOOKUP(AB69,$V$3:$X$3,V69:X69)),ABS(_xlfn.XLOOKUP(AA69,$V$3:$X$3,V69:X69)))</f>
        <v>52.638152400000003</v>
      </c>
      <c r="AH69" s="33">
        <f t="shared" ref="AH69:AH132" si="59">IF(Y69=3,ABS(_xlfn.XLOOKUP(AB69,$V$3:$X$3,V69:X69)),0)</f>
        <v>0</v>
      </c>
      <c r="AI69" s="140">
        <f t="shared" si="45"/>
        <v>0</v>
      </c>
      <c r="AJ69" s="164">
        <f t="shared" si="45"/>
        <v>0</v>
      </c>
      <c r="AK69" s="164">
        <f t="shared" si="44"/>
        <v>52.638152400000003</v>
      </c>
      <c r="AL69" s="164">
        <f t="shared" si="44"/>
        <v>0</v>
      </c>
      <c r="AM69" s="164">
        <f t="shared" si="44"/>
        <v>37.638469900000004</v>
      </c>
      <c r="AN69" s="141">
        <f t="shared" si="44"/>
        <v>0</v>
      </c>
      <c r="AO69" s="23">
        <f t="shared" ref="AO69:AO132" si="60">IF(AND(C69=D69,D69=E69),AI69*0.01,AI69*(D69-C69))</f>
        <v>0</v>
      </c>
      <c r="AP69" s="30">
        <f t="shared" ref="AP69:AP132" si="61">IF(AND(C69=D69,D69=E69),AJ69*0.01,AJ69*(C69-D69))</f>
        <v>0</v>
      </c>
      <c r="AQ69" s="30">
        <f t="shared" ref="AQ69:AQ132" si="62">IF(AND(C69=D69,D69=E69),AK69*0.01,AK69*(C69-E69))</f>
        <v>-33425.226774000002</v>
      </c>
      <c r="AR69" s="30">
        <f t="shared" ref="AR69:AR132" si="63">IF(AND(C69=D69,D69=E69),AL69*0.01,AL69*(E69-C69))</f>
        <v>0</v>
      </c>
      <c r="AS69" s="30">
        <f t="shared" ref="AS69:AS132" si="64">IF(AND(C69=D69,D69=E69),AM69*0.01,AM69*(D69-E69))</f>
        <v>5459.4600589950014</v>
      </c>
      <c r="AT69" s="24">
        <f t="shared" ref="AT69:AT132" si="65">IF(AND(C69=D69,D69=E69),AN69*0.01,AN69*(E69-D69))</f>
        <v>0</v>
      </c>
      <c r="AU69" s="155">
        <f t="shared" si="36"/>
        <v>0</v>
      </c>
      <c r="AV69" s="165">
        <f t="shared" si="37"/>
        <v>0</v>
      </c>
      <c r="AW69" s="165">
        <f t="shared" si="38"/>
        <v>0</v>
      </c>
      <c r="AX69" s="165">
        <f t="shared" si="39"/>
        <v>0</v>
      </c>
      <c r="AY69" s="165">
        <f t="shared" si="40"/>
        <v>0</v>
      </c>
      <c r="AZ69" s="156">
        <f t="shared" si="41"/>
        <v>0</v>
      </c>
      <c r="BA69" s="94">
        <f t="shared" ref="BA69:BA132" si="66">IF($R69&lt;=0,0,MAX((AU69/SUMIF($AU69:$AZ69,"&gt;0"))*$R69,0))</f>
        <v>0</v>
      </c>
      <c r="BB69" s="166">
        <f t="shared" ref="BB69:BB132" si="67">IF($R69&lt;=0,0,MAX((AV69/SUMIF($AU69:$AZ69,"&gt;0"))*$R69,0))</f>
        <v>0</v>
      </c>
      <c r="BC69" s="166">
        <f t="shared" ref="BC69:BC132" si="68">IF($R69&lt;=0,0,MAX((AW69/SUMIF($AU69:$AZ69,"&gt;0"))*$R69,0))</f>
        <v>0</v>
      </c>
      <c r="BD69" s="166">
        <f t="shared" ref="BD69:BD132" si="69">IF($R69&lt;=0,0,MAX((AX69/SUMIF($AU69:$AZ69,"&gt;0"))*$R69,0))</f>
        <v>0</v>
      </c>
      <c r="BE69" s="166">
        <f t="shared" ref="BE69:BE132" si="70">IF($R69&lt;=0,0,MAX((AY69/SUMIF($AU69:$AZ69,"&gt;0"))*$R69,0))</f>
        <v>0</v>
      </c>
      <c r="BF69" s="95">
        <f t="shared" ref="BF69:BF132" si="71">IF($R69&lt;=0,0,MAX((AZ69/SUMIF($AU69:$AZ69,"&gt;0"))*$R69,0))</f>
        <v>0</v>
      </c>
    </row>
    <row r="70" spans="2:58">
      <c r="B70" s="146">
        <v>67</v>
      </c>
      <c r="C70" s="23" cm="1">
        <f t="array" ref="C70">_xlfn.XLOOKUP(C$3&amp;$B70,'In-TI'!$D$4:$D$867&amp;'In-TI'!$C$4:$C$867,'In-TI'!$E$4:$E$867)</f>
        <v>-215.39</v>
      </c>
      <c r="D70" s="30" cm="1">
        <f t="array" ref="D70">_xlfn.XLOOKUP(D$3&amp;$B70,'In-TI'!$D$4:$D$867&amp;'In-TI'!$C$4:$C$867,'In-TI'!$E$4:$E$867)</f>
        <v>92.03</v>
      </c>
      <c r="E70" s="24" cm="1">
        <f t="array" ref="E70">_xlfn.XLOOKUP(E$3&amp;$B70,'In-TI'!$D$4:$D$867&amp;'In-TI'!$C$4:$C$867,'In-TI'!$E$4:$E$867)</f>
        <v>35</v>
      </c>
      <c r="F70" s="12">
        <f>SUMIFS('In-TI'!$W$4:$W$1155,'In-TI'!$Y$4:$Y$1155,F$3,'In-TI'!$Q$4:$Q$1155,$B70)</f>
        <v>3.2198873999999997</v>
      </c>
      <c r="G70" s="157">
        <f>SUMIFS('In-TI'!$W$4:$W$1155,'In-TI'!$Y$4:$Y$1155,G$3,'In-TI'!$Q$4:$Q$1155,$B70)</f>
        <v>-51.902987499999995</v>
      </c>
      <c r="H70" s="13">
        <f>SUMIFS('In-TI'!$W$4:$W$1155,'In-TI'!$Y$4:$Y$1155,H$3,'In-TI'!$Q$4:$Q$1155,$B70)</f>
        <v>-46.083743566666662</v>
      </c>
      <c r="I70" s="16">
        <f>SUMIFS('In-TI'!$X$4:$X$1155,'In-TI'!$Y$4:$Y$1155,I$3,'In-TI'!$Q$4:$Q$1155,$B70)</f>
        <v>-3.7507207333333334</v>
      </c>
      <c r="J70" s="158">
        <f>SUMIFS('In-TI'!$X$4:$X$1155,'In-TI'!$Y$4:$Y$1155,J$3,'In-TI'!$Q$4:$Q$1155,$B70)</f>
        <v>51.832154166666662</v>
      </c>
      <c r="K70" s="17">
        <f>SUMIFS('In-TI'!$X$4:$X$1155,'In-TI'!$Y$4:$Y$1155,K$3,'In-TI'!$Q$4:$Q$1155,$B70)</f>
        <v>40.157910233333332</v>
      </c>
      <c r="L70" s="26" cm="1">
        <f t="array" ref="L70">IF(_xlfn.XLOOKUP($B70&amp;F$3,'In-TI'!$Q$4:$Q$1155&amp;'In-TI'!$Y$4:$Y$1155,'In-TI'!$Z$4:$Z$1155)=L$3,F70*C70+I70*D70,0)</f>
        <v>0</v>
      </c>
      <c r="M70" s="159" cm="1">
        <f t="array" ref="M70">IF(_xlfn.XLOOKUP($B70&amp;I$3,'In-TI'!$Q$4:$Q$1155&amp;'In-TI'!$Y$4:$Y$1155,'In-TI'!$Z$4:$Z$1155)=M$3,F70*C70+I70*D70,0)</f>
        <v>-1038.7103761746666</v>
      </c>
      <c r="N70" s="159" cm="1">
        <f t="array" ref="N70">IF(_xlfn.XLOOKUP($B70&amp;G$3,'In-TI'!$Q$4:$Q$1155&amp;'In-TI'!$Y$4:$Y$1155,'In-TI'!$Z$4:$Z$1155)=N$3,G70*E70+J70*C70,0)</f>
        <v>-12980.732248458331</v>
      </c>
      <c r="O70" s="159" cm="1">
        <f t="array" ref="O70">IF(_xlfn.XLOOKUP($B70&amp;J$3,'In-TI'!$Q$4:$Q$1155&amp;'In-TI'!$Y$4:$Y$1155,'In-TI'!$Z$4:$Z$1155)=O$3,G70*E70+J70*C70,0)</f>
        <v>0</v>
      </c>
      <c r="P70" s="159" cm="1">
        <f t="array" ref="P70">IF(_xlfn.XLOOKUP($B70&amp;H$3,'In-TI'!$Q$4:$Q$1155&amp;'In-TI'!$Y$4:$Y$1155,'In-TI'!$Z$4:$Z$1155)=P$3,H70*E70+K70*D70,0)</f>
        <v>2082.8014539403334</v>
      </c>
      <c r="Q70" s="25" cm="1">
        <f t="array" ref="Q70">IF(_xlfn.XLOOKUP($B70&amp;K$3,'In-TI'!$Q$4:$Q$1155&amp;'In-TI'!$Y$4:$Y$1155,'In-TI'!$Z$4:$Z$1155)=Q$3,H70*E70+K70*D70,0)</f>
        <v>0</v>
      </c>
      <c r="R70" s="74">
        <f t="shared" si="46"/>
        <v>-11936.641170692663</v>
      </c>
      <c r="S70" s="82">
        <f>IF($R70&gt;=0,0,$R70*VLOOKUP(S$3,'In-NonTI'!$S$4:$U$6,3,0))</f>
        <v>-6384.5330849435986</v>
      </c>
      <c r="T70" s="160">
        <f>IF($R70&gt;=0,0,$R70*VLOOKUP(T$3,'In-NonTI'!$S$4:$U$6,3,0))</f>
        <v>-1255.4388485934276</v>
      </c>
      <c r="U70" s="83">
        <f>IF($R70&gt;=0,0,$R70*VLOOKUP(U$3,'In-NonTI'!$S$4:$U$6,3,0))</f>
        <v>-4296.6692371556364</v>
      </c>
      <c r="V70" s="19">
        <f t="shared" si="52"/>
        <v>55.052041566666659</v>
      </c>
      <c r="W70" s="161">
        <f t="shared" si="47"/>
        <v>36.407189500000001</v>
      </c>
      <c r="X70" s="18">
        <f t="shared" si="53"/>
        <v>-97.986731066666664</v>
      </c>
      <c r="Y70" s="77">
        <f t="shared" si="48"/>
        <v>1</v>
      </c>
      <c r="Z70" s="32" t="str">
        <f t="shared" si="49"/>
        <v>VIC</v>
      </c>
      <c r="AA70" s="4" t="str">
        <f t="shared" si="50"/>
        <v>SA</v>
      </c>
      <c r="AB70" s="31" t="str">
        <f t="shared" si="51"/>
        <v>NSW</v>
      </c>
      <c r="AC70" s="129" t="str">
        <f t="shared" si="54"/>
        <v>VIC-SA</v>
      </c>
      <c r="AD70" s="162" t="str">
        <f t="shared" si="55"/>
        <v>VIC-NSW</v>
      </c>
      <c r="AE70" s="130">
        <f t="shared" si="56"/>
        <v>0</v>
      </c>
      <c r="AF70" s="51">
        <f t="shared" si="57"/>
        <v>36.407189500000001</v>
      </c>
      <c r="AG70" s="163">
        <f t="shared" si="58"/>
        <v>55.052041566666659</v>
      </c>
      <c r="AH70" s="33">
        <f t="shared" si="59"/>
        <v>0</v>
      </c>
      <c r="AI70" s="140">
        <f t="shared" si="45"/>
        <v>0</v>
      </c>
      <c r="AJ70" s="164">
        <f t="shared" si="45"/>
        <v>0</v>
      </c>
      <c r="AK70" s="164">
        <f t="shared" si="44"/>
        <v>55.052041566666659</v>
      </c>
      <c r="AL70" s="164">
        <f t="shared" si="44"/>
        <v>0</v>
      </c>
      <c r="AM70" s="164">
        <f t="shared" si="44"/>
        <v>36.407189500000001</v>
      </c>
      <c r="AN70" s="141">
        <f t="shared" si="44"/>
        <v>0</v>
      </c>
      <c r="AO70" s="23">
        <f t="shared" si="60"/>
        <v>0</v>
      </c>
      <c r="AP70" s="30">
        <f t="shared" si="61"/>
        <v>0</v>
      </c>
      <c r="AQ70" s="30">
        <f t="shared" si="62"/>
        <v>-13784.480687877664</v>
      </c>
      <c r="AR70" s="30">
        <f t="shared" si="63"/>
        <v>0</v>
      </c>
      <c r="AS70" s="30">
        <f t="shared" si="64"/>
        <v>2076.3020171850003</v>
      </c>
      <c r="AT70" s="24">
        <f t="shared" si="65"/>
        <v>0</v>
      </c>
      <c r="AU70" s="155">
        <f t="shared" ref="AU70:AU133" si="72">IF($R70&lt;=0,0,(AO70/SUM($AO70:$AT70))*$R70)</f>
        <v>0</v>
      </c>
      <c r="AV70" s="165">
        <f t="shared" si="37"/>
        <v>0</v>
      </c>
      <c r="AW70" s="165">
        <f t="shared" si="38"/>
        <v>0</v>
      </c>
      <c r="AX70" s="165">
        <f t="shared" si="39"/>
        <v>0</v>
      </c>
      <c r="AY70" s="165">
        <f t="shared" si="40"/>
        <v>0</v>
      </c>
      <c r="AZ70" s="156">
        <f t="shared" si="41"/>
        <v>0</v>
      </c>
      <c r="BA70" s="94">
        <f t="shared" si="66"/>
        <v>0</v>
      </c>
      <c r="BB70" s="166">
        <f t="shared" si="67"/>
        <v>0</v>
      </c>
      <c r="BC70" s="166">
        <f t="shared" si="68"/>
        <v>0</v>
      </c>
      <c r="BD70" s="166">
        <f t="shared" si="69"/>
        <v>0</v>
      </c>
      <c r="BE70" s="166">
        <f t="shared" si="70"/>
        <v>0</v>
      </c>
      <c r="BF70" s="95">
        <f t="shared" si="71"/>
        <v>0</v>
      </c>
    </row>
    <row r="71" spans="2:58">
      <c r="B71" s="146">
        <v>68</v>
      </c>
      <c r="C71" s="23" cm="1">
        <f t="array" ref="C71">_xlfn.XLOOKUP(C$3&amp;$B71,'In-TI'!$D$4:$D$867&amp;'In-TI'!$C$4:$C$867,'In-TI'!$E$4:$E$867)</f>
        <v>500</v>
      </c>
      <c r="D71" s="30" cm="1">
        <f t="array" ref="D71">_xlfn.XLOOKUP(D$3&amp;$B71,'In-TI'!$D$4:$D$867&amp;'In-TI'!$C$4:$C$867,'In-TI'!$E$4:$E$867)</f>
        <v>93.21</v>
      </c>
      <c r="E71" s="24" cm="1">
        <f t="array" ref="E71">_xlfn.XLOOKUP(E$3&amp;$B71,'In-TI'!$D$4:$D$867&amp;'In-TI'!$C$4:$C$867,'In-TI'!$E$4:$E$867)</f>
        <v>35</v>
      </c>
      <c r="F71" s="12">
        <f>SUMIFS('In-TI'!$W$4:$W$1155,'In-TI'!$Y$4:$Y$1155,F$3,'In-TI'!$Q$4:$Q$1155,$B71)</f>
        <v>5.0413008000000001</v>
      </c>
      <c r="G71" s="157">
        <f>SUMIFS('In-TI'!$W$4:$W$1155,'In-TI'!$Y$4:$Y$1155,G$3,'In-TI'!$Q$4:$Q$1155,$B71)</f>
        <v>-48.119677299999999</v>
      </c>
      <c r="H71" s="13">
        <f>SUMIFS('In-TI'!$W$4:$W$1155,'In-TI'!$Y$4:$Y$1155,H$3,'In-TI'!$Q$4:$Q$1155,$B71)</f>
        <v>-50.269679533333324</v>
      </c>
      <c r="I71" s="16">
        <f>SUMIFS('In-TI'!$X$4:$X$1155,'In-TI'!$Y$4:$Y$1155,I$3,'In-TI'!$Q$4:$Q$1155,$B71)</f>
        <v>-5.7296341333333336</v>
      </c>
      <c r="J71" s="158">
        <f>SUMIFS('In-TI'!$X$4:$X$1155,'In-TI'!$Y$4:$Y$1155,J$3,'In-TI'!$Q$4:$Q$1155,$B71)</f>
        <v>48.084677299999996</v>
      </c>
      <c r="K71" s="17">
        <f>SUMIFS('In-TI'!$X$4:$X$1155,'In-TI'!$Y$4:$Y$1155,K$3,'In-TI'!$Q$4:$Q$1155,$B71)</f>
        <v>43.998012866666663</v>
      </c>
      <c r="L71" s="26" cm="1">
        <f t="array" ref="L71">IF(_xlfn.XLOOKUP($B71&amp;F$3,'In-TI'!$Q$4:$Q$1155&amp;'In-TI'!$Y$4:$Y$1155,'In-TI'!$Z$4:$Z$1155)=L$3,F71*C71+I71*D71,0)</f>
        <v>0</v>
      </c>
      <c r="M71" s="159" cm="1">
        <f t="array" ref="M71">IF(_xlfn.XLOOKUP($B71&amp;I$3,'In-TI'!$Q$4:$Q$1155&amp;'In-TI'!$Y$4:$Y$1155,'In-TI'!$Z$4:$Z$1155)=M$3,F71*C71+I71*D71,0)</f>
        <v>1986.591202432</v>
      </c>
      <c r="N71" s="159" cm="1">
        <f t="array" ref="N71">IF(_xlfn.XLOOKUP($B71&amp;G$3,'In-TI'!$Q$4:$Q$1155&amp;'In-TI'!$Y$4:$Y$1155,'In-TI'!$Z$4:$Z$1155)=N$3,G71*E71+J71*C71,0)</f>
        <v>22358.149944499997</v>
      </c>
      <c r="O71" s="159" cm="1">
        <f t="array" ref="O71">IF(_xlfn.XLOOKUP($B71&amp;J$3,'In-TI'!$Q$4:$Q$1155&amp;'In-TI'!$Y$4:$Y$1155,'In-TI'!$Z$4:$Z$1155)=O$3,G71*E71+J71*C71,0)</f>
        <v>0</v>
      </c>
      <c r="P71" s="159" cm="1">
        <f t="array" ref="P71">IF(_xlfn.XLOOKUP($B71&amp;H$3,'In-TI'!$Q$4:$Q$1155&amp;'In-TI'!$Y$4:$Y$1155,'In-TI'!$Z$4:$Z$1155)=P$3,H71*E71+K71*D71,0)</f>
        <v>2341.6159956353331</v>
      </c>
      <c r="Q71" s="25" cm="1">
        <f t="array" ref="Q71">IF(_xlfn.XLOOKUP($B71&amp;K$3,'In-TI'!$Q$4:$Q$1155&amp;'In-TI'!$Y$4:$Y$1155,'In-TI'!$Z$4:$Z$1155)=Q$3,H71*E71+K71*D71,0)</f>
        <v>0</v>
      </c>
      <c r="R71" s="74">
        <f t="shared" si="46"/>
        <v>26686.357142567329</v>
      </c>
      <c r="S71" s="82">
        <f>IF($R71&gt;=0,0,$R71*VLOOKUP(S$3,'In-NonTI'!$S$4:$U$6,3,0))</f>
        <v>0</v>
      </c>
      <c r="T71" s="160">
        <f>IF($R71&gt;=0,0,$R71*VLOOKUP(T$3,'In-NonTI'!$S$4:$U$6,3,0))</f>
        <v>0</v>
      </c>
      <c r="U71" s="83">
        <f>IF($R71&gt;=0,0,$R71*VLOOKUP(U$3,'In-NonTI'!$S$4:$U$6,3,0))</f>
        <v>0</v>
      </c>
      <c r="V71" s="19">
        <f t="shared" si="52"/>
        <v>53.125978099999998</v>
      </c>
      <c r="W71" s="161">
        <f t="shared" si="47"/>
        <v>38.268378733333329</v>
      </c>
      <c r="X71" s="18">
        <f t="shared" si="53"/>
        <v>-98.389356833333323</v>
      </c>
      <c r="Y71" s="77">
        <f t="shared" si="48"/>
        <v>1</v>
      </c>
      <c r="Z71" s="32" t="str">
        <f t="shared" si="49"/>
        <v>VIC</v>
      </c>
      <c r="AA71" s="4" t="str">
        <f t="shared" si="50"/>
        <v>SA</v>
      </c>
      <c r="AB71" s="31" t="str">
        <f t="shared" si="51"/>
        <v>NSW</v>
      </c>
      <c r="AC71" s="129" t="str">
        <f t="shared" si="54"/>
        <v>VIC-SA</v>
      </c>
      <c r="AD71" s="162" t="str">
        <f t="shared" si="55"/>
        <v>VIC-NSW</v>
      </c>
      <c r="AE71" s="130">
        <f t="shared" si="56"/>
        <v>0</v>
      </c>
      <c r="AF71" s="51">
        <f t="shared" si="57"/>
        <v>38.268378733333329</v>
      </c>
      <c r="AG71" s="163">
        <f t="shared" si="58"/>
        <v>53.125978099999998</v>
      </c>
      <c r="AH71" s="33">
        <f t="shared" si="59"/>
        <v>0</v>
      </c>
      <c r="AI71" s="140">
        <f t="shared" si="45"/>
        <v>0</v>
      </c>
      <c r="AJ71" s="164">
        <f t="shared" si="45"/>
        <v>0</v>
      </c>
      <c r="AK71" s="164">
        <f t="shared" si="44"/>
        <v>53.125978099999998</v>
      </c>
      <c r="AL71" s="164">
        <f t="shared" si="44"/>
        <v>0</v>
      </c>
      <c r="AM71" s="164">
        <f t="shared" si="44"/>
        <v>38.268378733333329</v>
      </c>
      <c r="AN71" s="141">
        <f t="shared" si="44"/>
        <v>0</v>
      </c>
      <c r="AO71" s="23">
        <f t="shared" si="60"/>
        <v>0</v>
      </c>
      <c r="AP71" s="30">
        <f t="shared" si="61"/>
        <v>0</v>
      </c>
      <c r="AQ71" s="30">
        <f t="shared" si="62"/>
        <v>24703.579816499998</v>
      </c>
      <c r="AR71" s="30">
        <f t="shared" si="63"/>
        <v>0</v>
      </c>
      <c r="AS71" s="30">
        <f t="shared" si="64"/>
        <v>2227.6023260673328</v>
      </c>
      <c r="AT71" s="24">
        <f t="shared" si="65"/>
        <v>0</v>
      </c>
      <c r="AU71" s="155">
        <f t="shared" si="72"/>
        <v>0</v>
      </c>
      <c r="AV71" s="165">
        <f t="shared" ref="AV71:AV134" si="73">IF($R71&lt;=0,0,(AP71/SUM($AO71:$AT71))*$R71)</f>
        <v>0</v>
      </c>
      <c r="AW71" s="165">
        <f t="shared" ref="AW71:AW134" si="74">IF($R71&lt;=0,0,(AQ71/SUM($AO71:$AT71))*$R71)</f>
        <v>24479.005421786926</v>
      </c>
      <c r="AX71" s="165">
        <f t="shared" ref="AX71:AX134" si="75">IF($R71&lt;=0,0,(AR71/SUM($AO71:$AT71))*$R71)</f>
        <v>0</v>
      </c>
      <c r="AY71" s="165">
        <f t="shared" ref="AY71:AY134" si="76">IF($R71&lt;=0,0,(AS71/SUM($AO71:$AT71))*$R71)</f>
        <v>2207.351720780407</v>
      </c>
      <c r="AZ71" s="156">
        <f t="shared" ref="AZ71:AZ134" si="77">IF($R71&lt;=0,0,(AT71/SUM($AO71:$AT71))*$R71)</f>
        <v>0</v>
      </c>
      <c r="BA71" s="94">
        <f t="shared" si="66"/>
        <v>0</v>
      </c>
      <c r="BB71" s="166">
        <f t="shared" si="67"/>
        <v>0</v>
      </c>
      <c r="BC71" s="166">
        <f t="shared" si="68"/>
        <v>24479.005421786922</v>
      </c>
      <c r="BD71" s="166">
        <f t="shared" si="69"/>
        <v>0</v>
      </c>
      <c r="BE71" s="166">
        <f t="shared" si="70"/>
        <v>2207.351720780407</v>
      </c>
      <c r="BF71" s="95">
        <f t="shared" si="71"/>
        <v>0</v>
      </c>
    </row>
    <row r="72" spans="2:58">
      <c r="B72" s="146">
        <v>69</v>
      </c>
      <c r="C72" s="23" cm="1">
        <f t="array" ref="C72">_xlfn.XLOOKUP(C$3&amp;$B72,'In-TI'!$D$4:$D$867&amp;'In-TI'!$C$4:$C$867,'In-TI'!$E$4:$E$867)</f>
        <v>500</v>
      </c>
      <c r="D72" s="30" cm="1">
        <f t="array" ref="D72">_xlfn.XLOOKUP(D$3&amp;$B72,'In-TI'!$D$4:$D$867&amp;'In-TI'!$C$4:$C$867,'In-TI'!$E$4:$E$867)</f>
        <v>94.73</v>
      </c>
      <c r="E72" s="24" cm="1">
        <f t="array" ref="E72">_xlfn.XLOOKUP(E$3&amp;$B72,'In-TI'!$D$4:$D$867&amp;'In-TI'!$C$4:$C$867,'In-TI'!$E$4:$E$867)</f>
        <v>35</v>
      </c>
      <c r="F72" s="12">
        <f>SUMIFS('In-TI'!$W$4:$W$1155,'In-TI'!$Y$4:$Y$1155,F$3,'In-TI'!$Q$4:$Q$1155,$B72)</f>
        <v>6.1938193999999998</v>
      </c>
      <c r="G72" s="157">
        <f>SUMIFS('In-TI'!$W$4:$W$1155,'In-TI'!$Y$4:$Y$1155,G$3,'In-TI'!$Q$4:$Q$1155,$B72)</f>
        <v>-56.933424600000002</v>
      </c>
      <c r="H72" s="13">
        <f>SUMIFS('In-TI'!$W$4:$W$1155,'In-TI'!$Y$4:$Y$1155,H$3,'In-TI'!$Q$4:$Q$1155,$B72)</f>
        <v>-45.70367026666667</v>
      </c>
      <c r="I72" s="16">
        <f>SUMIFS('In-TI'!$X$4:$X$1155,'In-TI'!$Y$4:$Y$1155,I$3,'In-TI'!$Q$4:$Q$1155,$B72)</f>
        <v>-6.9213193999999998</v>
      </c>
      <c r="J72" s="158">
        <f>SUMIFS('In-TI'!$X$4:$X$1155,'In-TI'!$Y$4:$Y$1155,J$3,'In-TI'!$Q$4:$Q$1155,$B72)</f>
        <v>56.925091266666669</v>
      </c>
      <c r="K72" s="17">
        <f>SUMIFS('In-TI'!$X$4:$X$1155,'In-TI'!$Y$4:$Y$1155,K$3,'In-TI'!$Q$4:$Q$1155,$B72)</f>
        <v>39.280336933333338</v>
      </c>
      <c r="L72" s="26" cm="1">
        <f t="array" ref="L72">IF(_xlfn.XLOOKUP($B72&amp;F$3,'In-TI'!$Q$4:$Q$1155&amp;'In-TI'!$Y$4:$Y$1155,'In-TI'!$Z$4:$Z$1155)=L$3,F72*C72+I72*D72,0)</f>
        <v>0</v>
      </c>
      <c r="M72" s="159" cm="1">
        <f t="array" ref="M72">IF(_xlfn.XLOOKUP($B72&amp;I$3,'In-TI'!$Q$4:$Q$1155&amp;'In-TI'!$Y$4:$Y$1155,'In-TI'!$Z$4:$Z$1155)=M$3,F72*C72+I72*D72,0)</f>
        <v>2441.253113238</v>
      </c>
      <c r="N72" s="159" cm="1">
        <f t="array" ref="N72">IF(_xlfn.XLOOKUP($B72&amp;G$3,'In-TI'!$Q$4:$Q$1155&amp;'In-TI'!$Y$4:$Y$1155,'In-TI'!$Z$4:$Z$1155)=N$3,G72*E72+J72*C72,0)</f>
        <v>26469.875772333336</v>
      </c>
      <c r="O72" s="159" cm="1">
        <f t="array" ref="O72">IF(_xlfn.XLOOKUP($B72&amp;J$3,'In-TI'!$Q$4:$Q$1155&amp;'In-TI'!$Y$4:$Y$1155,'In-TI'!$Z$4:$Z$1155)=O$3,G72*E72+J72*C72,0)</f>
        <v>0</v>
      </c>
      <c r="P72" s="159" cm="1">
        <f t="array" ref="P72">IF(_xlfn.XLOOKUP($B72&amp;H$3,'In-TI'!$Q$4:$Q$1155&amp;'In-TI'!$Y$4:$Y$1155,'In-TI'!$Z$4:$Z$1155)=P$3,H72*E72+K72*D72,0)</f>
        <v>2121.3978583613339</v>
      </c>
      <c r="Q72" s="25" cm="1">
        <f t="array" ref="Q72">IF(_xlfn.XLOOKUP($B72&amp;K$3,'In-TI'!$Q$4:$Q$1155&amp;'In-TI'!$Y$4:$Y$1155,'In-TI'!$Z$4:$Z$1155)=Q$3,H72*E72+K72*D72,0)</f>
        <v>0</v>
      </c>
      <c r="R72" s="74">
        <f t="shared" si="46"/>
        <v>31032.526743932671</v>
      </c>
      <c r="S72" s="82">
        <f>IF($R72&gt;=0,0,$R72*VLOOKUP(S$3,'In-NonTI'!$S$4:$U$6,3,0))</f>
        <v>0</v>
      </c>
      <c r="T72" s="160">
        <f>IF($R72&gt;=0,0,$R72*VLOOKUP(T$3,'In-NonTI'!$S$4:$U$6,3,0))</f>
        <v>0</v>
      </c>
      <c r="U72" s="83">
        <f>IF($R72&gt;=0,0,$R72*VLOOKUP(U$3,'In-NonTI'!$S$4:$U$6,3,0))</f>
        <v>0</v>
      </c>
      <c r="V72" s="19">
        <f t="shared" si="52"/>
        <v>63.118910666666672</v>
      </c>
      <c r="W72" s="161">
        <f t="shared" si="47"/>
        <v>32.359017533333336</v>
      </c>
      <c r="X72" s="18">
        <f t="shared" si="53"/>
        <v>-102.63709486666667</v>
      </c>
      <c r="Y72" s="77">
        <f t="shared" si="48"/>
        <v>1</v>
      </c>
      <c r="Z72" s="32" t="str">
        <f t="shared" si="49"/>
        <v>VIC</v>
      </c>
      <c r="AA72" s="4" t="str">
        <f t="shared" si="50"/>
        <v>SA</v>
      </c>
      <c r="AB72" s="31" t="str">
        <f t="shared" si="51"/>
        <v>NSW</v>
      </c>
      <c r="AC72" s="129" t="str">
        <f t="shared" si="54"/>
        <v>VIC-SA</v>
      </c>
      <c r="AD72" s="162" t="str">
        <f t="shared" si="55"/>
        <v>VIC-NSW</v>
      </c>
      <c r="AE72" s="130">
        <f t="shared" si="56"/>
        <v>0</v>
      </c>
      <c r="AF72" s="51">
        <f t="shared" si="57"/>
        <v>32.359017533333336</v>
      </c>
      <c r="AG72" s="163">
        <f t="shared" si="58"/>
        <v>63.118910666666672</v>
      </c>
      <c r="AH72" s="33">
        <f t="shared" si="59"/>
        <v>0</v>
      </c>
      <c r="AI72" s="140">
        <f t="shared" si="45"/>
        <v>0</v>
      </c>
      <c r="AJ72" s="164">
        <f t="shared" si="45"/>
        <v>0</v>
      </c>
      <c r="AK72" s="164">
        <f t="shared" si="44"/>
        <v>63.118910666666672</v>
      </c>
      <c r="AL72" s="164">
        <f t="shared" si="44"/>
        <v>0</v>
      </c>
      <c r="AM72" s="164">
        <f t="shared" si="44"/>
        <v>32.359017533333336</v>
      </c>
      <c r="AN72" s="141">
        <f t="shared" si="44"/>
        <v>0</v>
      </c>
      <c r="AO72" s="23">
        <f t="shared" si="60"/>
        <v>0</v>
      </c>
      <c r="AP72" s="30">
        <f t="shared" si="61"/>
        <v>0</v>
      </c>
      <c r="AQ72" s="30">
        <f t="shared" si="62"/>
        <v>29350.293460000001</v>
      </c>
      <c r="AR72" s="30">
        <f t="shared" si="63"/>
        <v>0</v>
      </c>
      <c r="AS72" s="30">
        <f t="shared" si="64"/>
        <v>1932.8041172660003</v>
      </c>
      <c r="AT72" s="24">
        <f t="shared" si="65"/>
        <v>0</v>
      </c>
      <c r="AU72" s="155">
        <f t="shared" si="72"/>
        <v>0</v>
      </c>
      <c r="AV72" s="165">
        <f t="shared" si="73"/>
        <v>0</v>
      </c>
      <c r="AW72" s="165">
        <f t="shared" si="74"/>
        <v>29115.20396885592</v>
      </c>
      <c r="AX72" s="165">
        <f t="shared" si="75"/>
        <v>0</v>
      </c>
      <c r="AY72" s="165">
        <f t="shared" si="76"/>
        <v>1917.3227750767476</v>
      </c>
      <c r="AZ72" s="156">
        <f t="shared" si="77"/>
        <v>0</v>
      </c>
      <c r="BA72" s="94">
        <f t="shared" si="66"/>
        <v>0</v>
      </c>
      <c r="BB72" s="166">
        <f t="shared" si="67"/>
        <v>0</v>
      </c>
      <c r="BC72" s="166">
        <f t="shared" si="68"/>
        <v>29115.203968855923</v>
      </c>
      <c r="BD72" s="166">
        <f t="shared" si="69"/>
        <v>0</v>
      </c>
      <c r="BE72" s="166">
        <f t="shared" si="70"/>
        <v>1917.3227750767478</v>
      </c>
      <c r="BF72" s="95">
        <f t="shared" si="71"/>
        <v>0</v>
      </c>
    </row>
    <row r="73" spans="2:58">
      <c r="B73" s="146">
        <v>70</v>
      </c>
      <c r="C73" s="23" cm="1">
        <f t="array" ref="C73">_xlfn.XLOOKUP(C$3&amp;$B73,'In-TI'!$D$4:$D$867&amp;'In-TI'!$C$4:$C$867,'In-TI'!$E$4:$E$867)</f>
        <v>500</v>
      </c>
      <c r="D73" s="30" cm="1">
        <f t="array" ref="D73">_xlfn.XLOOKUP(D$3&amp;$B73,'In-TI'!$D$4:$D$867&amp;'In-TI'!$C$4:$C$867,'In-TI'!$E$4:$E$867)</f>
        <v>65.819999999999993</v>
      </c>
      <c r="E73" s="24" cm="1">
        <f t="array" ref="E73">_xlfn.XLOOKUP(E$3&amp;$B73,'In-TI'!$D$4:$D$867&amp;'In-TI'!$C$4:$C$867,'In-TI'!$E$4:$E$867)</f>
        <v>60</v>
      </c>
      <c r="F73" s="12">
        <f>SUMIFS('In-TI'!$W$4:$W$1155,'In-TI'!$Y$4:$Y$1155,F$3,'In-TI'!$Q$4:$Q$1155,$B73)</f>
        <v>6.2563008</v>
      </c>
      <c r="G73" s="157">
        <f>SUMIFS('In-TI'!$W$4:$W$1155,'In-TI'!$Y$4:$Y$1155,G$3,'In-TI'!$Q$4:$Q$1155,$B73)</f>
        <v>-56.386926999999993</v>
      </c>
      <c r="H73" s="13">
        <f>SUMIFS('In-TI'!$W$4:$W$1155,'In-TI'!$Y$4:$Y$1155,H$3,'In-TI'!$Q$4:$Q$1155,$B73)</f>
        <v>-40.462797933333334</v>
      </c>
      <c r="I73" s="16">
        <f>SUMIFS('In-TI'!$X$4:$X$1155,'In-TI'!$Y$4:$Y$1155,I$3,'In-TI'!$Q$4:$Q$1155,$B73)</f>
        <v>-7.0196341333333327</v>
      </c>
      <c r="J73" s="158">
        <f>SUMIFS('In-TI'!$X$4:$X$1155,'In-TI'!$Y$4:$Y$1155,J$3,'In-TI'!$Q$4:$Q$1155,$B73)</f>
        <v>56.380260333333325</v>
      </c>
      <c r="K73" s="17">
        <f>SUMIFS('In-TI'!$X$4:$X$1155,'In-TI'!$Y$4:$Y$1155,K$3,'In-TI'!$Q$4:$Q$1155,$B73)</f>
        <v>33.798631266666668</v>
      </c>
      <c r="L73" s="26" cm="1">
        <f t="array" ref="L73">IF(_xlfn.XLOOKUP($B73&amp;F$3,'In-TI'!$Q$4:$Q$1155&amp;'In-TI'!$Y$4:$Y$1155,'In-TI'!$Z$4:$Z$1155)=L$3,F73*C73+I73*D73,0)</f>
        <v>0</v>
      </c>
      <c r="M73" s="159" cm="1">
        <f t="array" ref="M73">IF(_xlfn.XLOOKUP($B73&amp;I$3,'In-TI'!$Q$4:$Q$1155&amp;'In-TI'!$Y$4:$Y$1155,'In-TI'!$Z$4:$Z$1155)=M$3,F73*C73+I73*D73,0)</f>
        <v>2666.1180813440001</v>
      </c>
      <c r="N73" s="159" cm="1">
        <f t="array" ref="N73">IF(_xlfn.XLOOKUP($B73&amp;G$3,'In-TI'!$Q$4:$Q$1155&amp;'In-TI'!$Y$4:$Y$1155,'In-TI'!$Z$4:$Z$1155)=N$3,G73*E73+J73*C73,0)</f>
        <v>24806.914546666663</v>
      </c>
      <c r="O73" s="159" cm="1">
        <f t="array" ref="O73">IF(_xlfn.XLOOKUP($B73&amp;J$3,'In-TI'!$Q$4:$Q$1155&amp;'In-TI'!$Y$4:$Y$1155,'In-TI'!$Z$4:$Z$1155)=O$3,G73*E73+J73*C73,0)</f>
        <v>0</v>
      </c>
      <c r="P73" s="159" cm="1">
        <f t="array" ref="P73">IF(_xlfn.XLOOKUP($B73&amp;H$3,'In-TI'!$Q$4:$Q$1155&amp;'In-TI'!$Y$4:$Y$1155,'In-TI'!$Z$4:$Z$1155)=P$3,H73*E73+K73*D73,0)</f>
        <v>-203.14196602799984</v>
      </c>
      <c r="Q73" s="25" cm="1">
        <f t="array" ref="Q73">IF(_xlfn.XLOOKUP($B73&amp;K$3,'In-TI'!$Q$4:$Q$1155&amp;'In-TI'!$Y$4:$Y$1155,'In-TI'!$Z$4:$Z$1155)=Q$3,H73*E73+K73*D73,0)</f>
        <v>0</v>
      </c>
      <c r="R73" s="74">
        <f t="shared" si="46"/>
        <v>27269.890661982663</v>
      </c>
      <c r="S73" s="82">
        <f>IF($R73&gt;=0,0,$R73*VLOOKUP(S$3,'In-NonTI'!$S$4:$U$6,3,0))</f>
        <v>0</v>
      </c>
      <c r="T73" s="160">
        <f>IF($R73&gt;=0,0,$R73*VLOOKUP(T$3,'In-NonTI'!$S$4:$U$6,3,0))</f>
        <v>0</v>
      </c>
      <c r="U73" s="83">
        <f>IF($R73&gt;=0,0,$R73*VLOOKUP(U$3,'In-NonTI'!$S$4:$U$6,3,0))</f>
        <v>0</v>
      </c>
      <c r="V73" s="19">
        <f t="shared" si="52"/>
        <v>62.636561133333323</v>
      </c>
      <c r="W73" s="161">
        <f t="shared" si="47"/>
        <v>26.778997133333334</v>
      </c>
      <c r="X73" s="18">
        <f t="shared" si="53"/>
        <v>-96.849724933333334</v>
      </c>
      <c r="Y73" s="77">
        <f t="shared" si="48"/>
        <v>1</v>
      </c>
      <c r="Z73" s="32" t="str">
        <f t="shared" si="49"/>
        <v>VIC</v>
      </c>
      <c r="AA73" s="4" t="str">
        <f t="shared" si="50"/>
        <v>SA</v>
      </c>
      <c r="AB73" s="31" t="str">
        <f t="shared" si="51"/>
        <v>NSW</v>
      </c>
      <c r="AC73" s="129" t="str">
        <f t="shared" si="54"/>
        <v>VIC-SA</v>
      </c>
      <c r="AD73" s="162" t="str">
        <f t="shared" si="55"/>
        <v>VIC-NSW</v>
      </c>
      <c r="AE73" s="130">
        <f t="shared" si="56"/>
        <v>0</v>
      </c>
      <c r="AF73" s="51">
        <f t="shared" si="57"/>
        <v>26.778997133333334</v>
      </c>
      <c r="AG73" s="163">
        <f t="shared" si="58"/>
        <v>62.636561133333323</v>
      </c>
      <c r="AH73" s="33">
        <f t="shared" si="59"/>
        <v>0</v>
      </c>
      <c r="AI73" s="140">
        <f t="shared" si="45"/>
        <v>0</v>
      </c>
      <c r="AJ73" s="164">
        <f t="shared" si="45"/>
        <v>0</v>
      </c>
      <c r="AK73" s="164">
        <f t="shared" si="44"/>
        <v>62.636561133333323</v>
      </c>
      <c r="AL73" s="164">
        <f t="shared" si="44"/>
        <v>0</v>
      </c>
      <c r="AM73" s="164">
        <f t="shared" si="44"/>
        <v>26.778997133333334</v>
      </c>
      <c r="AN73" s="141">
        <f t="shared" si="44"/>
        <v>0</v>
      </c>
      <c r="AO73" s="23">
        <f t="shared" si="60"/>
        <v>0</v>
      </c>
      <c r="AP73" s="30">
        <f t="shared" si="61"/>
        <v>0</v>
      </c>
      <c r="AQ73" s="30">
        <f t="shared" si="62"/>
        <v>27560.086898666661</v>
      </c>
      <c r="AR73" s="30">
        <f t="shared" si="63"/>
        <v>0</v>
      </c>
      <c r="AS73" s="30">
        <f t="shared" si="64"/>
        <v>155.85376331599983</v>
      </c>
      <c r="AT73" s="24">
        <f t="shared" si="65"/>
        <v>0</v>
      </c>
      <c r="AU73" s="155">
        <f t="shared" si="72"/>
        <v>0</v>
      </c>
      <c r="AV73" s="165">
        <f t="shared" si="73"/>
        <v>0</v>
      </c>
      <c r="AW73" s="165">
        <f t="shared" si="74"/>
        <v>27116.545150938338</v>
      </c>
      <c r="AX73" s="165">
        <f t="shared" si="75"/>
        <v>0</v>
      </c>
      <c r="AY73" s="165">
        <f t="shared" si="76"/>
        <v>153.34551104432217</v>
      </c>
      <c r="AZ73" s="156">
        <f t="shared" si="77"/>
        <v>0</v>
      </c>
      <c r="BA73" s="94">
        <f t="shared" si="66"/>
        <v>0</v>
      </c>
      <c r="BB73" s="166">
        <f t="shared" si="67"/>
        <v>0</v>
      </c>
      <c r="BC73" s="166">
        <f t="shared" si="68"/>
        <v>27116.545150938342</v>
      </c>
      <c r="BD73" s="166">
        <f t="shared" si="69"/>
        <v>0</v>
      </c>
      <c r="BE73" s="166">
        <f t="shared" si="70"/>
        <v>153.34551104432217</v>
      </c>
      <c r="BF73" s="95">
        <f t="shared" si="71"/>
        <v>0</v>
      </c>
    </row>
    <row r="74" spans="2:58">
      <c r="B74" s="146">
        <v>71</v>
      </c>
      <c r="C74" s="23" cm="1">
        <f t="array" ref="C74">_xlfn.XLOOKUP(C$3&amp;$B74,'In-TI'!$D$4:$D$867&amp;'In-TI'!$C$4:$C$867,'In-TI'!$E$4:$E$867)</f>
        <v>500</v>
      </c>
      <c r="D74" s="30" cm="1">
        <f t="array" ref="D74">_xlfn.XLOOKUP(D$3&amp;$B74,'In-TI'!$D$4:$D$867&amp;'In-TI'!$C$4:$C$867,'In-TI'!$E$4:$E$867)</f>
        <v>99.63</v>
      </c>
      <c r="E74" s="24" cm="1">
        <f t="array" ref="E74">_xlfn.XLOOKUP(E$3&amp;$B74,'In-TI'!$D$4:$D$867&amp;'In-TI'!$C$4:$C$867,'In-TI'!$E$4:$E$867)</f>
        <v>60</v>
      </c>
      <c r="F74" s="12">
        <f>SUMIFS('In-TI'!$W$4:$W$1155,'In-TI'!$Y$4:$Y$1155,F$3,'In-TI'!$Q$4:$Q$1155,$B74)</f>
        <v>5.4473177999999995</v>
      </c>
      <c r="G74" s="157">
        <f>SUMIFS('In-TI'!$W$4:$W$1155,'In-TI'!$Y$4:$Y$1155,G$3,'In-TI'!$Q$4:$Q$1155,$B74)</f>
        <v>-50.6967371</v>
      </c>
      <c r="H74" s="13">
        <f>SUMIFS('In-TI'!$W$4:$W$1155,'In-TI'!$Y$4:$Y$1155,H$3,'In-TI'!$Q$4:$Q$1155,$B74)</f>
        <v>-46.384283433333337</v>
      </c>
      <c r="I74" s="16">
        <f>SUMIFS('In-TI'!$X$4:$X$1155,'In-TI'!$Y$4:$Y$1155,I$3,'In-TI'!$Q$4:$Q$1155,$B74)</f>
        <v>-6.2298177999999993</v>
      </c>
      <c r="J74" s="158">
        <f>SUMIFS('In-TI'!$X$4:$X$1155,'In-TI'!$Y$4:$Y$1155,J$3,'In-TI'!$Q$4:$Q$1155,$B74)</f>
        <v>50.730070433333339</v>
      </c>
      <c r="K74" s="17">
        <f>SUMIFS('In-TI'!$X$4:$X$1155,'In-TI'!$Y$4:$Y$1155,K$3,'In-TI'!$Q$4:$Q$1155,$B74)</f>
        <v>39.332616766666675</v>
      </c>
      <c r="L74" s="26" cm="1">
        <f t="array" ref="L74">IF(_xlfn.XLOOKUP($B74&amp;F$3,'In-TI'!$Q$4:$Q$1155&amp;'In-TI'!$Y$4:$Y$1155,'In-TI'!$Z$4:$Z$1155)=L$3,F74*C74+I74*D74,0)</f>
        <v>0</v>
      </c>
      <c r="M74" s="159" cm="1">
        <f t="array" ref="M74">IF(_xlfn.XLOOKUP($B74&amp;I$3,'In-TI'!$Q$4:$Q$1155&amp;'In-TI'!$Y$4:$Y$1155,'In-TI'!$Z$4:$Z$1155)=M$3,F74*C74+I74*D74,0)</f>
        <v>2102.9821525859998</v>
      </c>
      <c r="N74" s="159" cm="1">
        <f t="array" ref="N74">IF(_xlfn.XLOOKUP($B74&amp;G$3,'In-TI'!$Q$4:$Q$1155&amp;'In-TI'!$Y$4:$Y$1155,'In-TI'!$Z$4:$Z$1155)=N$3,G74*E74+J74*C74,0)</f>
        <v>22323.230990666671</v>
      </c>
      <c r="O74" s="159" cm="1">
        <f t="array" ref="O74">IF(_xlfn.XLOOKUP($B74&amp;J$3,'In-TI'!$Q$4:$Q$1155&amp;'In-TI'!$Y$4:$Y$1155,'In-TI'!$Z$4:$Z$1155)=O$3,G74*E74+J74*C74,0)</f>
        <v>0</v>
      </c>
      <c r="P74" s="159" cm="1">
        <f t="array" ref="P74">IF(_xlfn.XLOOKUP($B74&amp;H$3,'In-TI'!$Q$4:$Q$1155&amp;'In-TI'!$Y$4:$Y$1155,'In-TI'!$Z$4:$Z$1155)=P$3,H74*E74+K74*D74,0)</f>
        <v>1135.6516024630005</v>
      </c>
      <c r="Q74" s="25" cm="1">
        <f t="array" ref="Q74">IF(_xlfn.XLOOKUP($B74&amp;K$3,'In-TI'!$Q$4:$Q$1155&amp;'In-TI'!$Y$4:$Y$1155,'In-TI'!$Z$4:$Z$1155)=Q$3,H74*E74+K74*D74,0)</f>
        <v>0</v>
      </c>
      <c r="R74" s="74">
        <f t="shared" si="46"/>
        <v>25561.864745715669</v>
      </c>
      <c r="S74" s="82">
        <f>IF($R74&gt;=0,0,$R74*VLOOKUP(S$3,'In-NonTI'!$S$4:$U$6,3,0))</f>
        <v>0</v>
      </c>
      <c r="T74" s="160">
        <f>IF($R74&gt;=0,0,$R74*VLOOKUP(T$3,'In-NonTI'!$S$4:$U$6,3,0))</f>
        <v>0</v>
      </c>
      <c r="U74" s="83">
        <f>IF($R74&gt;=0,0,$R74*VLOOKUP(U$3,'In-NonTI'!$S$4:$U$6,3,0))</f>
        <v>0</v>
      </c>
      <c r="V74" s="19">
        <f t="shared" si="52"/>
        <v>56.177388233333339</v>
      </c>
      <c r="W74" s="161">
        <f t="shared" si="47"/>
        <v>33.102798966666676</v>
      </c>
      <c r="X74" s="18">
        <f t="shared" si="53"/>
        <v>-97.081020533333344</v>
      </c>
      <c r="Y74" s="77">
        <f t="shared" si="48"/>
        <v>1</v>
      </c>
      <c r="Z74" s="32" t="str">
        <f t="shared" si="49"/>
        <v>VIC</v>
      </c>
      <c r="AA74" s="4" t="str">
        <f t="shared" si="50"/>
        <v>SA</v>
      </c>
      <c r="AB74" s="31" t="str">
        <f t="shared" si="51"/>
        <v>NSW</v>
      </c>
      <c r="AC74" s="129" t="str">
        <f t="shared" si="54"/>
        <v>VIC-SA</v>
      </c>
      <c r="AD74" s="162" t="str">
        <f t="shared" si="55"/>
        <v>VIC-NSW</v>
      </c>
      <c r="AE74" s="130">
        <f t="shared" si="56"/>
        <v>0</v>
      </c>
      <c r="AF74" s="51">
        <f t="shared" si="57"/>
        <v>33.102798966666676</v>
      </c>
      <c r="AG74" s="163">
        <f t="shared" si="58"/>
        <v>56.177388233333339</v>
      </c>
      <c r="AH74" s="33">
        <f t="shared" si="59"/>
        <v>0</v>
      </c>
      <c r="AI74" s="140">
        <f t="shared" si="45"/>
        <v>0</v>
      </c>
      <c r="AJ74" s="164">
        <f t="shared" si="45"/>
        <v>0</v>
      </c>
      <c r="AK74" s="164">
        <f t="shared" si="44"/>
        <v>56.177388233333339</v>
      </c>
      <c r="AL74" s="164">
        <f t="shared" si="44"/>
        <v>0</v>
      </c>
      <c r="AM74" s="164">
        <f t="shared" si="44"/>
        <v>33.102798966666676</v>
      </c>
      <c r="AN74" s="141">
        <f t="shared" si="44"/>
        <v>0</v>
      </c>
      <c r="AO74" s="23">
        <f t="shared" si="60"/>
        <v>0</v>
      </c>
      <c r="AP74" s="30">
        <f t="shared" si="61"/>
        <v>0</v>
      </c>
      <c r="AQ74" s="30">
        <f t="shared" si="62"/>
        <v>24718.050822666668</v>
      </c>
      <c r="AR74" s="30">
        <f t="shared" si="63"/>
        <v>0</v>
      </c>
      <c r="AS74" s="30">
        <f t="shared" si="64"/>
        <v>1311.8639230490003</v>
      </c>
      <c r="AT74" s="24">
        <f t="shared" si="65"/>
        <v>0</v>
      </c>
      <c r="AU74" s="155">
        <f t="shared" si="72"/>
        <v>0</v>
      </c>
      <c r="AV74" s="165">
        <f t="shared" si="73"/>
        <v>0</v>
      </c>
      <c r="AW74" s="165">
        <f t="shared" si="74"/>
        <v>24273.589755445795</v>
      </c>
      <c r="AX74" s="165">
        <f t="shared" si="75"/>
        <v>0</v>
      </c>
      <c r="AY74" s="165">
        <f t="shared" si="76"/>
        <v>1288.2749902698736</v>
      </c>
      <c r="AZ74" s="156">
        <f t="shared" si="77"/>
        <v>0</v>
      </c>
      <c r="BA74" s="94">
        <f t="shared" si="66"/>
        <v>0</v>
      </c>
      <c r="BB74" s="166">
        <f t="shared" si="67"/>
        <v>0</v>
      </c>
      <c r="BC74" s="166">
        <f t="shared" si="68"/>
        <v>24273.589755445795</v>
      </c>
      <c r="BD74" s="166">
        <f t="shared" si="69"/>
        <v>0</v>
      </c>
      <c r="BE74" s="166">
        <f t="shared" si="70"/>
        <v>1288.2749902698736</v>
      </c>
      <c r="BF74" s="95">
        <f t="shared" si="71"/>
        <v>0</v>
      </c>
    </row>
    <row r="75" spans="2:58">
      <c r="B75" s="146">
        <v>72</v>
      </c>
      <c r="C75" s="23" cm="1">
        <f t="array" ref="C75">_xlfn.XLOOKUP(C$3&amp;$B75,'In-TI'!$D$4:$D$867&amp;'In-TI'!$C$4:$C$867,'In-TI'!$E$4:$E$867)</f>
        <v>500</v>
      </c>
      <c r="D75" s="30" cm="1">
        <f t="array" ref="D75">_xlfn.XLOOKUP(D$3&amp;$B75,'In-TI'!$D$4:$D$867&amp;'In-TI'!$C$4:$C$867,'In-TI'!$E$4:$E$867)</f>
        <v>71.13</v>
      </c>
      <c r="E75" s="24" cm="1">
        <f t="array" ref="E75">_xlfn.XLOOKUP(E$3&amp;$B75,'In-TI'!$D$4:$D$867&amp;'In-TI'!$C$4:$C$867,'In-TI'!$E$4:$E$867)</f>
        <v>105</v>
      </c>
      <c r="F75" s="12">
        <f>SUMIFS('In-TI'!$W$4:$W$1155,'In-TI'!$Y$4:$Y$1155,F$3,'In-TI'!$Q$4:$Q$1155,$B75)</f>
        <v>8.3131104000000011</v>
      </c>
      <c r="G75" s="157">
        <f>SUMIFS('In-TI'!$W$4:$W$1155,'In-TI'!$Y$4:$Y$1155,G$3,'In-TI'!$Q$4:$Q$1155,$B75)</f>
        <v>-50.625241099999997</v>
      </c>
      <c r="H75" s="13">
        <f>SUMIFS('In-TI'!$W$4:$W$1155,'In-TI'!$Y$4:$Y$1155,H$3,'In-TI'!$Q$4:$Q$1155,$B75)</f>
        <v>-47.273574833333335</v>
      </c>
      <c r="I75" s="16">
        <f>SUMIFS('In-TI'!$X$4:$X$1155,'In-TI'!$Y$4:$Y$1155,I$3,'In-TI'!$Q$4:$Q$1155,$B75)</f>
        <v>-9.127277066666668</v>
      </c>
      <c r="J75" s="158">
        <f>SUMIFS('In-TI'!$X$4:$X$1155,'In-TI'!$Y$4:$Y$1155,J$3,'In-TI'!$Q$4:$Q$1155,$B75)</f>
        <v>50.655241099999998</v>
      </c>
      <c r="K75" s="17">
        <f>SUMIFS('In-TI'!$X$4:$X$1155,'In-TI'!$Y$4:$Y$1155,K$3,'In-TI'!$Q$4:$Q$1155,$B75)</f>
        <v>40.656908166666668</v>
      </c>
      <c r="L75" s="26" cm="1">
        <f t="array" ref="L75">IF(_xlfn.XLOOKUP($B75&amp;F$3,'In-TI'!$Q$4:$Q$1155&amp;'In-TI'!$Y$4:$Y$1155,'In-TI'!$Z$4:$Z$1155)=L$3,F75*C75+I75*D75,0)</f>
        <v>0</v>
      </c>
      <c r="M75" s="159" cm="1">
        <f t="array" ref="M75">IF(_xlfn.XLOOKUP($B75&amp;I$3,'In-TI'!$Q$4:$Q$1155&amp;'In-TI'!$Y$4:$Y$1155,'In-TI'!$Z$4:$Z$1155)=M$3,F75*C75+I75*D75,0)</f>
        <v>3507.3319822480007</v>
      </c>
      <c r="N75" s="159" cm="1">
        <f t="array" ref="N75">IF(_xlfn.XLOOKUP($B75&amp;G$3,'In-TI'!$Q$4:$Q$1155&amp;'In-TI'!$Y$4:$Y$1155,'In-TI'!$Z$4:$Z$1155)=N$3,G75*E75+J75*C75,0)</f>
        <v>20011.970234500001</v>
      </c>
      <c r="O75" s="159" cm="1">
        <f t="array" ref="O75">IF(_xlfn.XLOOKUP($B75&amp;J$3,'In-TI'!$Q$4:$Q$1155&amp;'In-TI'!$Y$4:$Y$1155,'In-TI'!$Z$4:$Z$1155)=O$3,G75*E75+J75*C75,0)</f>
        <v>0</v>
      </c>
      <c r="P75" s="159" cm="1">
        <f t="array" ref="P75">IF(_xlfn.XLOOKUP($B75&amp;H$3,'In-TI'!$Q$4:$Q$1155&amp;'In-TI'!$Y$4:$Y$1155,'In-TI'!$Z$4:$Z$1155)=P$3,H75*E75+K75*D75,0)</f>
        <v>-2071.7994796050007</v>
      </c>
      <c r="Q75" s="25" cm="1">
        <f t="array" ref="Q75">IF(_xlfn.XLOOKUP($B75&amp;K$3,'In-TI'!$Q$4:$Q$1155&amp;'In-TI'!$Y$4:$Y$1155,'In-TI'!$Z$4:$Z$1155)=Q$3,H75*E75+K75*D75,0)</f>
        <v>0</v>
      </c>
      <c r="R75" s="74">
        <f t="shared" si="46"/>
        <v>21447.502737143001</v>
      </c>
      <c r="S75" s="82">
        <f>IF($R75&gt;=0,0,$R75*VLOOKUP(S$3,'In-NonTI'!$S$4:$U$6,3,0))</f>
        <v>0</v>
      </c>
      <c r="T75" s="160">
        <f>IF($R75&gt;=0,0,$R75*VLOOKUP(T$3,'In-NonTI'!$S$4:$U$6,3,0))</f>
        <v>0</v>
      </c>
      <c r="U75" s="83">
        <f>IF($R75&gt;=0,0,$R75*VLOOKUP(U$3,'In-NonTI'!$S$4:$U$6,3,0))</f>
        <v>0</v>
      </c>
      <c r="V75" s="19">
        <f t="shared" si="52"/>
        <v>58.968351499999997</v>
      </c>
      <c r="W75" s="161">
        <f t="shared" si="47"/>
        <v>31.5296311</v>
      </c>
      <c r="X75" s="18">
        <f t="shared" si="53"/>
        <v>-97.898815933333339</v>
      </c>
      <c r="Y75" s="77">
        <f t="shared" si="48"/>
        <v>1</v>
      </c>
      <c r="Z75" s="32" t="str">
        <f t="shared" si="49"/>
        <v>VIC</v>
      </c>
      <c r="AA75" s="4" t="str">
        <f t="shared" si="50"/>
        <v>SA</v>
      </c>
      <c r="AB75" s="31" t="str">
        <f t="shared" si="51"/>
        <v>NSW</v>
      </c>
      <c r="AC75" s="129" t="str">
        <f t="shared" si="54"/>
        <v>VIC-SA</v>
      </c>
      <c r="AD75" s="162" t="str">
        <f t="shared" si="55"/>
        <v>VIC-NSW</v>
      </c>
      <c r="AE75" s="130">
        <f t="shared" si="56"/>
        <v>0</v>
      </c>
      <c r="AF75" s="51">
        <f t="shared" si="57"/>
        <v>31.5296311</v>
      </c>
      <c r="AG75" s="163">
        <f t="shared" si="58"/>
        <v>58.968351499999997</v>
      </c>
      <c r="AH75" s="33">
        <f t="shared" si="59"/>
        <v>0</v>
      </c>
      <c r="AI75" s="140">
        <f t="shared" si="45"/>
        <v>0</v>
      </c>
      <c r="AJ75" s="164">
        <f t="shared" si="45"/>
        <v>0</v>
      </c>
      <c r="AK75" s="164">
        <f t="shared" si="44"/>
        <v>58.968351499999997</v>
      </c>
      <c r="AL75" s="164">
        <f t="shared" si="44"/>
        <v>0</v>
      </c>
      <c r="AM75" s="164">
        <f t="shared" si="44"/>
        <v>31.5296311</v>
      </c>
      <c r="AN75" s="141">
        <f t="shared" si="44"/>
        <v>0</v>
      </c>
      <c r="AO75" s="23">
        <f t="shared" si="60"/>
        <v>0</v>
      </c>
      <c r="AP75" s="30">
        <f t="shared" si="61"/>
        <v>0</v>
      </c>
      <c r="AQ75" s="30">
        <f t="shared" si="62"/>
        <v>23292.498842499997</v>
      </c>
      <c r="AR75" s="30">
        <f t="shared" si="63"/>
        <v>0</v>
      </c>
      <c r="AS75" s="30">
        <f t="shared" si="64"/>
        <v>-1067.9086053570002</v>
      </c>
      <c r="AT75" s="24">
        <f t="shared" si="65"/>
        <v>0</v>
      </c>
      <c r="AU75" s="155">
        <f t="shared" si="72"/>
        <v>0</v>
      </c>
      <c r="AV75" s="165">
        <f t="shared" si="73"/>
        <v>0</v>
      </c>
      <c r="AW75" s="165">
        <f t="shared" si="74"/>
        <v>22478.071692161768</v>
      </c>
      <c r="AX75" s="165">
        <f t="shared" si="75"/>
        <v>0</v>
      </c>
      <c r="AY75" s="165">
        <f t="shared" si="76"/>
        <v>-1030.5689550187703</v>
      </c>
      <c r="AZ75" s="156">
        <f t="shared" si="77"/>
        <v>0</v>
      </c>
      <c r="BA75" s="94">
        <f t="shared" si="66"/>
        <v>0</v>
      </c>
      <c r="BB75" s="166">
        <f t="shared" si="67"/>
        <v>0</v>
      </c>
      <c r="BC75" s="166">
        <f t="shared" si="68"/>
        <v>21447.502737143001</v>
      </c>
      <c r="BD75" s="166">
        <f t="shared" si="69"/>
        <v>0</v>
      </c>
      <c r="BE75" s="166">
        <f t="shared" si="70"/>
        <v>0</v>
      </c>
      <c r="BF75" s="95">
        <f t="shared" si="71"/>
        <v>0</v>
      </c>
    </row>
    <row r="76" spans="2:58">
      <c r="B76" s="146">
        <v>73</v>
      </c>
      <c r="C76" s="23" cm="1">
        <f t="array" ref="C76">_xlfn.XLOOKUP(C$3&amp;$B76,'In-TI'!$D$4:$D$867&amp;'In-TI'!$C$4:$C$867,'In-TI'!$E$4:$E$867)</f>
        <v>500</v>
      </c>
      <c r="D76" s="30" cm="1">
        <f t="array" ref="D76">_xlfn.XLOOKUP(D$3&amp;$B76,'In-TI'!$D$4:$D$867&amp;'In-TI'!$C$4:$C$867,'In-TI'!$E$4:$E$867)</f>
        <v>91.54</v>
      </c>
      <c r="E76" s="24" cm="1">
        <f t="array" ref="E76">_xlfn.XLOOKUP(E$3&amp;$B76,'In-TI'!$D$4:$D$867&amp;'In-TI'!$C$4:$C$867,'In-TI'!$E$4:$E$867)</f>
        <v>129.07</v>
      </c>
      <c r="F76" s="12">
        <f>SUMIFS('In-TI'!$W$4:$W$1155,'In-TI'!$Y$4:$Y$1155,F$3,'In-TI'!$Q$4:$Q$1155,$B76)</f>
        <v>9.2833495999999993</v>
      </c>
      <c r="G76" s="157">
        <f>SUMIFS('In-TI'!$W$4:$W$1155,'In-TI'!$Y$4:$Y$1155,G$3,'In-TI'!$Q$4:$Q$1155,$B76)</f>
        <v>-48.2857591</v>
      </c>
      <c r="H76" s="13">
        <f>SUMIFS('In-TI'!$W$4:$W$1155,'In-TI'!$Y$4:$Y$1155,H$3,'In-TI'!$Q$4:$Q$1155,$B76)</f>
        <v>-39.769360200000008</v>
      </c>
      <c r="I76" s="16">
        <f>SUMIFS('In-TI'!$X$4:$X$1155,'In-TI'!$Y$4:$Y$1155,I$3,'In-TI'!$Q$4:$Q$1155,$B76)</f>
        <v>-10.116682933333333</v>
      </c>
      <c r="J76" s="158">
        <f>SUMIFS('In-TI'!$X$4:$X$1155,'In-TI'!$Y$4:$Y$1155,J$3,'In-TI'!$Q$4:$Q$1155,$B76)</f>
        <v>48.302425766666666</v>
      </c>
      <c r="K76" s="17">
        <f>SUMIFS('In-TI'!$X$4:$X$1155,'In-TI'!$Y$4:$Y$1155,K$3,'In-TI'!$Q$4:$Q$1155,$B76)</f>
        <v>33.186860199999998</v>
      </c>
      <c r="L76" s="26" cm="1">
        <f t="array" ref="L76">IF(_xlfn.XLOOKUP($B76&amp;F$3,'In-TI'!$Q$4:$Q$1155&amp;'In-TI'!$Y$4:$Y$1155,'In-TI'!$Z$4:$Z$1155)=L$3,F76*C76+I76*D76,0)</f>
        <v>0</v>
      </c>
      <c r="M76" s="159" cm="1">
        <f t="array" ref="M76">IF(_xlfn.XLOOKUP($B76&amp;I$3,'In-TI'!$Q$4:$Q$1155&amp;'In-TI'!$Y$4:$Y$1155,'In-TI'!$Z$4:$Z$1155)=M$3,F76*C76+I76*D76,0)</f>
        <v>3715.5936442826664</v>
      </c>
      <c r="N76" s="159" cm="1">
        <f t="array" ref="N76">IF(_xlfn.XLOOKUP($B76&amp;G$3,'In-TI'!$Q$4:$Q$1155&amp;'In-TI'!$Y$4:$Y$1155,'In-TI'!$Z$4:$Z$1155)=N$3,G76*E76+J76*C76,0)</f>
        <v>17918.969956296336</v>
      </c>
      <c r="O76" s="159" cm="1">
        <f t="array" ref="O76">IF(_xlfn.XLOOKUP($B76&amp;J$3,'In-TI'!$Q$4:$Q$1155&amp;'In-TI'!$Y$4:$Y$1155,'In-TI'!$Z$4:$Z$1155)=O$3,G76*E76+J76*C76,0)</f>
        <v>0</v>
      </c>
      <c r="P76" s="159" cm="1">
        <f t="array" ref="P76">IF(_xlfn.XLOOKUP($B76&amp;H$3,'In-TI'!$Q$4:$Q$1155&amp;'In-TI'!$Y$4:$Y$1155,'In-TI'!$Z$4:$Z$1155)=P$3,H76*E76+K76*D76,0)</f>
        <v>-2095.106138306001</v>
      </c>
      <c r="Q76" s="25" cm="1">
        <f t="array" ref="Q76">IF(_xlfn.XLOOKUP($B76&amp;K$3,'In-TI'!$Q$4:$Q$1155&amp;'In-TI'!$Y$4:$Y$1155,'In-TI'!$Z$4:$Z$1155)=Q$3,H76*E76+K76*D76,0)</f>
        <v>0</v>
      </c>
      <c r="R76" s="74">
        <f t="shared" si="46"/>
        <v>19539.457462273003</v>
      </c>
      <c r="S76" s="82">
        <f>IF($R76&gt;=0,0,$R76*VLOOKUP(S$3,'In-NonTI'!$S$4:$U$6,3,0))</f>
        <v>0</v>
      </c>
      <c r="T76" s="160">
        <f>IF($R76&gt;=0,0,$R76*VLOOKUP(T$3,'In-NonTI'!$S$4:$U$6,3,0))</f>
        <v>0</v>
      </c>
      <c r="U76" s="83">
        <f>IF($R76&gt;=0,0,$R76*VLOOKUP(U$3,'In-NonTI'!$S$4:$U$6,3,0))</f>
        <v>0</v>
      </c>
      <c r="V76" s="19">
        <f t="shared" si="52"/>
        <v>57.585775366666667</v>
      </c>
      <c r="W76" s="161">
        <f t="shared" si="47"/>
        <v>23.070177266666665</v>
      </c>
      <c r="X76" s="18">
        <f t="shared" si="53"/>
        <v>-88.055119300000001</v>
      </c>
      <c r="Y76" s="77">
        <f t="shared" si="48"/>
        <v>1</v>
      </c>
      <c r="Z76" s="32" t="str">
        <f t="shared" si="49"/>
        <v>VIC</v>
      </c>
      <c r="AA76" s="4" t="str">
        <f t="shared" si="50"/>
        <v>SA</v>
      </c>
      <c r="AB76" s="31" t="str">
        <f t="shared" si="51"/>
        <v>NSW</v>
      </c>
      <c r="AC76" s="129" t="str">
        <f t="shared" si="54"/>
        <v>VIC-SA</v>
      </c>
      <c r="AD76" s="162" t="str">
        <f t="shared" si="55"/>
        <v>VIC-NSW</v>
      </c>
      <c r="AE76" s="130">
        <f t="shared" si="56"/>
        <v>0</v>
      </c>
      <c r="AF76" s="51">
        <f t="shared" si="57"/>
        <v>23.070177266666665</v>
      </c>
      <c r="AG76" s="163">
        <f t="shared" si="58"/>
        <v>57.585775366666667</v>
      </c>
      <c r="AH76" s="33">
        <f t="shared" si="59"/>
        <v>0</v>
      </c>
      <c r="AI76" s="140">
        <f t="shared" si="45"/>
        <v>0</v>
      </c>
      <c r="AJ76" s="164">
        <f t="shared" si="45"/>
        <v>0</v>
      </c>
      <c r="AK76" s="164">
        <f t="shared" si="44"/>
        <v>57.585775366666667</v>
      </c>
      <c r="AL76" s="164">
        <f t="shared" si="44"/>
        <v>0</v>
      </c>
      <c r="AM76" s="164">
        <f t="shared" si="44"/>
        <v>23.070177266666665</v>
      </c>
      <c r="AN76" s="141">
        <f t="shared" si="44"/>
        <v>0</v>
      </c>
      <c r="AO76" s="23">
        <f t="shared" si="60"/>
        <v>0</v>
      </c>
      <c r="AP76" s="30">
        <f t="shared" si="61"/>
        <v>0</v>
      </c>
      <c r="AQ76" s="30">
        <f t="shared" si="62"/>
        <v>21360.291656757669</v>
      </c>
      <c r="AR76" s="30">
        <f t="shared" si="63"/>
        <v>0</v>
      </c>
      <c r="AS76" s="30">
        <f t="shared" si="64"/>
        <v>-865.82375281799966</v>
      </c>
      <c r="AT76" s="24">
        <f t="shared" si="65"/>
        <v>0</v>
      </c>
      <c r="AU76" s="155">
        <f t="shared" si="72"/>
        <v>0</v>
      </c>
      <c r="AV76" s="165">
        <f t="shared" si="73"/>
        <v>0</v>
      </c>
      <c r="AW76" s="165">
        <f t="shared" si="74"/>
        <v>20364.9351700773</v>
      </c>
      <c r="AX76" s="165">
        <f t="shared" si="75"/>
        <v>0</v>
      </c>
      <c r="AY76" s="165">
        <f t="shared" si="76"/>
        <v>-825.47770780429823</v>
      </c>
      <c r="AZ76" s="156">
        <f t="shared" si="77"/>
        <v>0</v>
      </c>
      <c r="BA76" s="94">
        <f t="shared" si="66"/>
        <v>0</v>
      </c>
      <c r="BB76" s="166">
        <f t="shared" si="67"/>
        <v>0</v>
      </c>
      <c r="BC76" s="166">
        <f t="shared" si="68"/>
        <v>19539.457462273003</v>
      </c>
      <c r="BD76" s="166">
        <f t="shared" si="69"/>
        <v>0</v>
      </c>
      <c r="BE76" s="166">
        <f t="shared" si="70"/>
        <v>0</v>
      </c>
      <c r="BF76" s="95">
        <f t="shared" si="71"/>
        <v>0</v>
      </c>
    </row>
    <row r="77" spans="2:58">
      <c r="B77" s="146">
        <v>74</v>
      </c>
      <c r="C77" s="23" cm="1">
        <f t="array" ref="C77">_xlfn.XLOOKUP(C$3&amp;$B77,'In-TI'!$D$4:$D$867&amp;'In-TI'!$C$4:$C$867,'In-TI'!$E$4:$E$867)</f>
        <v>500</v>
      </c>
      <c r="D77" s="30" cm="1">
        <f t="array" ref="D77">_xlfn.XLOOKUP(D$3&amp;$B77,'In-TI'!$D$4:$D$867&amp;'In-TI'!$C$4:$C$867,'In-TI'!$E$4:$E$867)</f>
        <v>116.8</v>
      </c>
      <c r="E77" s="24" cm="1">
        <f t="array" ref="E77">_xlfn.XLOOKUP(E$3&amp;$B77,'In-TI'!$D$4:$D$867&amp;'In-TI'!$C$4:$C$867,'In-TI'!$E$4:$E$867)</f>
        <v>132.41</v>
      </c>
      <c r="F77" s="12">
        <f>SUMIFS('In-TI'!$W$4:$W$1155,'In-TI'!$Y$4:$Y$1155,F$3,'In-TI'!$Q$4:$Q$1155,$B77)</f>
        <v>7.6403682000000002</v>
      </c>
      <c r="G77" s="157">
        <f>SUMIFS('In-TI'!$W$4:$W$1155,'In-TI'!$Y$4:$Y$1155,G$3,'In-TI'!$Q$4:$Q$1155,$B77)</f>
        <v>-45.476104800000002</v>
      </c>
      <c r="H77" s="13">
        <f>SUMIFS('In-TI'!$W$4:$W$1155,'In-TI'!$Y$4:$Y$1155,H$3,'In-TI'!$Q$4:$Q$1155,$B77)</f>
        <v>-41.074658099999994</v>
      </c>
      <c r="I77" s="16">
        <f>SUMIFS('In-TI'!$X$4:$X$1155,'In-TI'!$Y$4:$Y$1155,I$3,'In-TI'!$Q$4:$Q$1155,$B77)</f>
        <v>-8.5312015333333342</v>
      </c>
      <c r="J77" s="158">
        <f>SUMIFS('In-TI'!$X$4:$X$1155,'In-TI'!$Y$4:$Y$1155,J$3,'In-TI'!$Q$4:$Q$1155,$B77)</f>
        <v>45.521938133333336</v>
      </c>
      <c r="K77" s="17">
        <f>SUMIFS('In-TI'!$X$4:$X$1155,'In-TI'!$Y$4:$Y$1155,K$3,'In-TI'!$Q$4:$Q$1155,$B77)</f>
        <v>34.277158099999994</v>
      </c>
      <c r="L77" s="26" cm="1">
        <f t="array" ref="L77">IF(_xlfn.XLOOKUP($B77&amp;F$3,'In-TI'!$Q$4:$Q$1155&amp;'In-TI'!$Y$4:$Y$1155,'In-TI'!$Z$4:$Z$1155)=L$3,F77*C77+I77*D77,0)</f>
        <v>0</v>
      </c>
      <c r="M77" s="159" cm="1">
        <f t="array" ref="M77">IF(_xlfn.XLOOKUP($B77&amp;I$3,'In-TI'!$Q$4:$Q$1155&amp;'In-TI'!$Y$4:$Y$1155,'In-TI'!$Z$4:$Z$1155)=M$3,F77*C77+I77*D77,0)</f>
        <v>2823.7397609066666</v>
      </c>
      <c r="N77" s="159" cm="1">
        <f t="array" ref="N77">IF(_xlfn.XLOOKUP($B77&amp;G$3,'In-TI'!$Q$4:$Q$1155&amp;'In-TI'!$Y$4:$Y$1155,'In-TI'!$Z$4:$Z$1155)=N$3,G77*E77+J77*C77,0)</f>
        <v>16739.478030098668</v>
      </c>
      <c r="O77" s="159" cm="1">
        <f t="array" ref="O77">IF(_xlfn.XLOOKUP($B77&amp;J$3,'In-TI'!$Q$4:$Q$1155&amp;'In-TI'!$Y$4:$Y$1155,'In-TI'!$Z$4:$Z$1155)=O$3,G77*E77+J77*C77,0)</f>
        <v>0</v>
      </c>
      <c r="P77" s="159" cm="1">
        <f t="array" ref="P77">IF(_xlfn.XLOOKUP($B77&amp;H$3,'In-TI'!$Q$4:$Q$1155&amp;'In-TI'!$Y$4:$Y$1155,'In-TI'!$Z$4:$Z$1155)=P$3,H77*E77+K77*D77,0)</f>
        <v>-1435.123412941</v>
      </c>
      <c r="Q77" s="25" cm="1">
        <f t="array" ref="Q77">IF(_xlfn.XLOOKUP($B77&amp;K$3,'In-TI'!$Q$4:$Q$1155&amp;'In-TI'!$Y$4:$Y$1155,'In-TI'!$Z$4:$Z$1155)=Q$3,H77*E77+K77*D77,0)</f>
        <v>0</v>
      </c>
      <c r="R77" s="74">
        <f t="shared" si="46"/>
        <v>18128.094378064336</v>
      </c>
      <c r="S77" s="82">
        <f>IF($R77&gt;=0,0,$R77*VLOOKUP(S$3,'In-NonTI'!$S$4:$U$6,3,0))</f>
        <v>0</v>
      </c>
      <c r="T77" s="160">
        <f>IF($R77&gt;=0,0,$R77*VLOOKUP(T$3,'In-NonTI'!$S$4:$U$6,3,0))</f>
        <v>0</v>
      </c>
      <c r="U77" s="83">
        <f>IF($R77&gt;=0,0,$R77*VLOOKUP(U$3,'In-NonTI'!$S$4:$U$6,3,0))</f>
        <v>0</v>
      </c>
      <c r="V77" s="19">
        <f t="shared" si="52"/>
        <v>53.162306333333333</v>
      </c>
      <c r="W77" s="161">
        <f t="shared" si="47"/>
        <v>25.74595656666666</v>
      </c>
      <c r="X77" s="18">
        <f t="shared" si="53"/>
        <v>-86.550762899999995</v>
      </c>
      <c r="Y77" s="77">
        <f t="shared" si="48"/>
        <v>1</v>
      </c>
      <c r="Z77" s="32" t="str">
        <f t="shared" si="49"/>
        <v>VIC</v>
      </c>
      <c r="AA77" s="4" t="str">
        <f t="shared" si="50"/>
        <v>SA</v>
      </c>
      <c r="AB77" s="31" t="str">
        <f t="shared" si="51"/>
        <v>NSW</v>
      </c>
      <c r="AC77" s="129" t="str">
        <f t="shared" si="54"/>
        <v>VIC-SA</v>
      </c>
      <c r="AD77" s="162" t="str">
        <f t="shared" si="55"/>
        <v>VIC-NSW</v>
      </c>
      <c r="AE77" s="130">
        <f t="shared" si="56"/>
        <v>0</v>
      </c>
      <c r="AF77" s="51">
        <f t="shared" si="57"/>
        <v>25.74595656666666</v>
      </c>
      <c r="AG77" s="163">
        <f t="shared" si="58"/>
        <v>53.162306333333333</v>
      </c>
      <c r="AH77" s="33">
        <f t="shared" si="59"/>
        <v>0</v>
      </c>
      <c r="AI77" s="140">
        <f t="shared" si="45"/>
        <v>0</v>
      </c>
      <c r="AJ77" s="164">
        <f t="shared" si="45"/>
        <v>0</v>
      </c>
      <c r="AK77" s="164">
        <f t="shared" si="44"/>
        <v>53.162306333333333</v>
      </c>
      <c r="AL77" s="164">
        <f t="shared" si="44"/>
        <v>0</v>
      </c>
      <c r="AM77" s="164">
        <f t="shared" si="44"/>
        <v>25.74595656666666</v>
      </c>
      <c r="AN77" s="141">
        <f t="shared" si="44"/>
        <v>0</v>
      </c>
      <c r="AO77" s="23">
        <f t="shared" si="60"/>
        <v>0</v>
      </c>
      <c r="AP77" s="30">
        <f t="shared" si="61"/>
        <v>0</v>
      </c>
      <c r="AQ77" s="30">
        <f t="shared" si="62"/>
        <v>19541.932185070003</v>
      </c>
      <c r="AR77" s="30">
        <f t="shared" si="63"/>
        <v>0</v>
      </c>
      <c r="AS77" s="30">
        <f t="shared" si="64"/>
        <v>-401.89438200566656</v>
      </c>
      <c r="AT77" s="24">
        <f t="shared" si="65"/>
        <v>0</v>
      </c>
      <c r="AU77" s="155">
        <f t="shared" si="72"/>
        <v>0</v>
      </c>
      <c r="AV77" s="165">
        <f t="shared" si="73"/>
        <v>0</v>
      </c>
      <c r="AW77" s="165">
        <f t="shared" si="74"/>
        <v>18508.740401963314</v>
      </c>
      <c r="AX77" s="165">
        <f t="shared" si="75"/>
        <v>0</v>
      </c>
      <c r="AY77" s="165">
        <f t="shared" si="76"/>
        <v>-380.64602389897772</v>
      </c>
      <c r="AZ77" s="156">
        <f t="shared" si="77"/>
        <v>0</v>
      </c>
      <c r="BA77" s="94">
        <f t="shared" si="66"/>
        <v>0</v>
      </c>
      <c r="BB77" s="166">
        <f t="shared" si="67"/>
        <v>0</v>
      </c>
      <c r="BC77" s="166">
        <f t="shared" si="68"/>
        <v>18128.094378064336</v>
      </c>
      <c r="BD77" s="166">
        <f t="shared" si="69"/>
        <v>0</v>
      </c>
      <c r="BE77" s="166">
        <f t="shared" si="70"/>
        <v>0</v>
      </c>
      <c r="BF77" s="95">
        <f t="shared" si="71"/>
        <v>0</v>
      </c>
    </row>
    <row r="78" spans="2:58">
      <c r="B78" s="146">
        <v>75</v>
      </c>
      <c r="C78" s="23" cm="1">
        <f t="array" ref="C78">_xlfn.XLOOKUP(C$3&amp;$B78,'In-TI'!$D$4:$D$867&amp;'In-TI'!$C$4:$C$867,'In-TI'!$E$4:$E$867)</f>
        <v>500</v>
      </c>
      <c r="D78" s="30" cm="1">
        <f t="array" ref="D78">_xlfn.XLOOKUP(D$3&amp;$B78,'In-TI'!$D$4:$D$867&amp;'In-TI'!$C$4:$C$867,'In-TI'!$E$4:$E$867)</f>
        <v>164.93</v>
      </c>
      <c r="E78" s="24" cm="1">
        <f t="array" ref="E78">_xlfn.XLOOKUP(E$3&amp;$B78,'In-TI'!$D$4:$D$867&amp;'In-TI'!$C$4:$C$867,'In-TI'!$E$4:$E$867)</f>
        <v>179.69</v>
      </c>
      <c r="F78" s="12">
        <f>SUMIFS('In-TI'!$W$4:$W$1155,'In-TI'!$Y$4:$Y$1155,F$3,'In-TI'!$Q$4:$Q$1155,$B78)</f>
        <v>8.1821104000000009</v>
      </c>
      <c r="G78" s="157">
        <f>SUMIFS('In-TI'!$W$4:$W$1155,'In-TI'!$Y$4:$Y$1155,G$3,'In-TI'!$Q$4:$Q$1155,$B78)</f>
        <v>-37.469330900000003</v>
      </c>
      <c r="H78" s="13">
        <f>SUMIFS('In-TI'!$W$4:$W$1155,'In-TI'!$Y$4:$Y$1155,H$3,'In-TI'!$Q$4:$Q$1155,$B78)</f>
        <v>-44.794782566666669</v>
      </c>
      <c r="I78" s="16">
        <f>SUMIFS('In-TI'!$X$4:$X$1155,'In-TI'!$Y$4:$Y$1155,I$3,'In-TI'!$Q$4:$Q$1155,$B78)</f>
        <v>-9.0946104000000005</v>
      </c>
      <c r="J78" s="158">
        <f>SUMIFS('In-TI'!$X$4:$X$1155,'In-TI'!$Y$4:$Y$1155,J$3,'In-TI'!$Q$4:$Q$1155,$B78)</f>
        <v>37.525997566666668</v>
      </c>
      <c r="K78" s="17">
        <f>SUMIFS('In-TI'!$X$4:$X$1155,'In-TI'!$Y$4:$Y$1155,K$3,'In-TI'!$Q$4:$Q$1155,$B78)</f>
        <v>37.94894923333333</v>
      </c>
      <c r="L78" s="26" cm="1">
        <f t="array" ref="L78">IF(_xlfn.XLOOKUP($B78&amp;F$3,'In-TI'!$Q$4:$Q$1155&amp;'In-TI'!$Y$4:$Y$1155,'In-TI'!$Z$4:$Z$1155)=L$3,F78*C78+I78*D78,0)</f>
        <v>0</v>
      </c>
      <c r="M78" s="159" cm="1">
        <f t="array" ref="M78">IF(_xlfn.XLOOKUP($B78&amp;I$3,'In-TI'!$Q$4:$Q$1155&amp;'In-TI'!$Y$4:$Y$1155,'In-TI'!$Z$4:$Z$1155)=M$3,F78*C78+I78*D78,0)</f>
        <v>2591.0811067280001</v>
      </c>
      <c r="N78" s="159" cm="1">
        <f t="array" ref="N78">IF(_xlfn.XLOOKUP($B78&amp;G$3,'In-TI'!$Q$4:$Q$1155&amp;'In-TI'!$Y$4:$Y$1155,'In-TI'!$Z$4:$Z$1155)=N$3,G78*E78+J78*C78,0)</f>
        <v>12030.134713912332</v>
      </c>
      <c r="O78" s="159" cm="1">
        <f t="array" ref="O78">IF(_xlfn.XLOOKUP($B78&amp;J$3,'In-TI'!$Q$4:$Q$1155&amp;'In-TI'!$Y$4:$Y$1155,'In-TI'!$Z$4:$Z$1155)=O$3,G78*E78+J78*C78,0)</f>
        <v>0</v>
      </c>
      <c r="P78" s="159" cm="1">
        <f t="array" ref="P78">IF(_xlfn.XLOOKUP($B78&amp;H$3,'In-TI'!$Q$4:$Q$1155&amp;'In-TI'!$Y$4:$Y$1155,'In-TI'!$Z$4:$Z$1155)=P$3,H78*E78+K78*D78,0)</f>
        <v>-1790.2542823506674</v>
      </c>
      <c r="Q78" s="25" cm="1">
        <f t="array" ref="Q78">IF(_xlfn.XLOOKUP($B78&amp;K$3,'In-TI'!$Q$4:$Q$1155&amp;'In-TI'!$Y$4:$Y$1155,'In-TI'!$Z$4:$Z$1155)=Q$3,H78*E78+K78*D78,0)</f>
        <v>0</v>
      </c>
      <c r="R78" s="74">
        <f t="shared" si="46"/>
        <v>12830.961538289666</v>
      </c>
      <c r="S78" s="82">
        <f>IF($R78&gt;=0,0,$R78*VLOOKUP(S$3,'In-NonTI'!$S$4:$U$6,3,0))</f>
        <v>0</v>
      </c>
      <c r="T78" s="160">
        <f>IF($R78&gt;=0,0,$R78*VLOOKUP(T$3,'In-NonTI'!$S$4:$U$6,3,0))</f>
        <v>0</v>
      </c>
      <c r="U78" s="83">
        <f>IF($R78&gt;=0,0,$R78*VLOOKUP(U$3,'In-NonTI'!$S$4:$U$6,3,0))</f>
        <v>0</v>
      </c>
      <c r="V78" s="19">
        <f t="shared" si="52"/>
        <v>45.708107966666667</v>
      </c>
      <c r="W78" s="161">
        <f t="shared" si="47"/>
        <v>28.85433883333333</v>
      </c>
      <c r="X78" s="18">
        <f t="shared" si="53"/>
        <v>-82.264113466666672</v>
      </c>
      <c r="Y78" s="77">
        <f t="shared" si="48"/>
        <v>1</v>
      </c>
      <c r="Z78" s="32" t="str">
        <f t="shared" si="49"/>
        <v>VIC</v>
      </c>
      <c r="AA78" s="4" t="str">
        <f t="shared" si="50"/>
        <v>SA</v>
      </c>
      <c r="AB78" s="31" t="str">
        <f t="shared" si="51"/>
        <v>NSW</v>
      </c>
      <c r="AC78" s="129" t="str">
        <f t="shared" si="54"/>
        <v>VIC-SA</v>
      </c>
      <c r="AD78" s="162" t="str">
        <f t="shared" si="55"/>
        <v>VIC-NSW</v>
      </c>
      <c r="AE78" s="130">
        <f t="shared" si="56"/>
        <v>0</v>
      </c>
      <c r="AF78" s="51">
        <f t="shared" si="57"/>
        <v>28.85433883333333</v>
      </c>
      <c r="AG78" s="163">
        <f t="shared" si="58"/>
        <v>45.708107966666667</v>
      </c>
      <c r="AH78" s="33">
        <f t="shared" si="59"/>
        <v>0</v>
      </c>
      <c r="AI78" s="140">
        <f t="shared" si="45"/>
        <v>0</v>
      </c>
      <c r="AJ78" s="164">
        <f t="shared" si="45"/>
        <v>0</v>
      </c>
      <c r="AK78" s="164">
        <f t="shared" si="44"/>
        <v>45.708107966666667</v>
      </c>
      <c r="AL78" s="164">
        <f t="shared" si="44"/>
        <v>0</v>
      </c>
      <c r="AM78" s="164">
        <f t="shared" si="44"/>
        <v>28.85433883333333</v>
      </c>
      <c r="AN78" s="141">
        <f t="shared" si="44"/>
        <v>0</v>
      </c>
      <c r="AO78" s="23">
        <f t="shared" si="60"/>
        <v>0</v>
      </c>
      <c r="AP78" s="30">
        <f t="shared" si="61"/>
        <v>0</v>
      </c>
      <c r="AQ78" s="30">
        <f t="shared" si="62"/>
        <v>14640.764062803</v>
      </c>
      <c r="AR78" s="30">
        <f t="shared" si="63"/>
        <v>0</v>
      </c>
      <c r="AS78" s="30">
        <f t="shared" si="64"/>
        <v>-425.89004117999968</v>
      </c>
      <c r="AT78" s="24">
        <f t="shared" si="65"/>
        <v>0</v>
      </c>
      <c r="AU78" s="155">
        <f t="shared" si="72"/>
        <v>0</v>
      </c>
      <c r="AV78" s="165">
        <f t="shared" si="73"/>
        <v>0</v>
      </c>
      <c r="AW78" s="165">
        <f t="shared" si="74"/>
        <v>13215.3883527383</v>
      </c>
      <c r="AX78" s="165">
        <f t="shared" si="75"/>
        <v>0</v>
      </c>
      <c r="AY78" s="165">
        <f t="shared" si="76"/>
        <v>-384.42681444863439</v>
      </c>
      <c r="AZ78" s="156">
        <f t="shared" si="77"/>
        <v>0</v>
      </c>
      <c r="BA78" s="94">
        <f t="shared" si="66"/>
        <v>0</v>
      </c>
      <c r="BB78" s="166">
        <f t="shared" si="67"/>
        <v>0</v>
      </c>
      <c r="BC78" s="166">
        <f t="shared" si="68"/>
        <v>12830.961538289666</v>
      </c>
      <c r="BD78" s="166">
        <f t="shared" si="69"/>
        <v>0</v>
      </c>
      <c r="BE78" s="166">
        <f t="shared" si="70"/>
        <v>0</v>
      </c>
      <c r="BF78" s="95">
        <f t="shared" si="71"/>
        <v>0</v>
      </c>
    </row>
    <row r="79" spans="2:58">
      <c r="B79" s="146">
        <v>76</v>
      </c>
      <c r="C79" s="23" cm="1">
        <f t="array" ref="C79">_xlfn.XLOOKUP(C$3&amp;$B79,'In-TI'!$D$4:$D$867&amp;'In-TI'!$C$4:$C$867,'In-TI'!$E$4:$E$867)</f>
        <v>500</v>
      </c>
      <c r="D79" s="30" cm="1">
        <f t="array" ref="D79">_xlfn.XLOOKUP(D$3&amp;$B79,'In-TI'!$D$4:$D$867&amp;'In-TI'!$C$4:$C$867,'In-TI'!$E$4:$E$867)</f>
        <v>123.33</v>
      </c>
      <c r="E79" s="24" cm="1">
        <f t="array" ref="E79">_xlfn.XLOOKUP(E$3&amp;$B79,'In-TI'!$D$4:$D$867&amp;'In-TI'!$C$4:$C$867,'In-TI'!$E$4:$E$867)</f>
        <v>179.69</v>
      </c>
      <c r="F79" s="12">
        <f>SUMIFS('In-TI'!$W$4:$W$1155,'In-TI'!$Y$4:$Y$1155,F$3,'In-TI'!$Q$4:$Q$1155,$B79)</f>
        <v>10.894224599999999</v>
      </c>
      <c r="G79" s="157">
        <f>SUMIFS('In-TI'!$W$4:$W$1155,'In-TI'!$Y$4:$Y$1155,G$3,'In-TI'!$Q$4:$Q$1155,$B79)</f>
        <v>-33.569665300000004</v>
      </c>
      <c r="H79" s="13">
        <f>SUMIFS('In-TI'!$W$4:$W$1155,'In-TI'!$Y$4:$Y$1155,H$3,'In-TI'!$Q$4:$Q$1155,$B79)</f>
        <v>-50.455109900000004</v>
      </c>
      <c r="I79" s="16">
        <f>SUMIFS('In-TI'!$X$4:$X$1155,'In-TI'!$Y$4:$Y$1155,I$3,'In-TI'!$Q$4:$Q$1155,$B79)</f>
        <v>-11.7417246</v>
      </c>
      <c r="J79" s="158">
        <f>SUMIFS('In-TI'!$X$4:$X$1155,'In-TI'!$Y$4:$Y$1155,J$3,'In-TI'!$Q$4:$Q$1155,$B79)</f>
        <v>33.640498633333337</v>
      </c>
      <c r="K79" s="17">
        <f>SUMIFS('In-TI'!$X$4:$X$1155,'In-TI'!$Y$4:$Y$1155,K$3,'In-TI'!$Q$4:$Q$1155,$B79)</f>
        <v>43.277609900000002</v>
      </c>
      <c r="L79" s="26" cm="1">
        <f t="array" ref="L79">IF(_xlfn.XLOOKUP($B79&amp;F$3,'In-TI'!$Q$4:$Q$1155&amp;'In-TI'!$Y$4:$Y$1155,'In-TI'!$Z$4:$Z$1155)=L$3,F79*C79+I79*D79,0)</f>
        <v>0</v>
      </c>
      <c r="M79" s="159" cm="1">
        <f t="array" ref="M79">IF(_xlfn.XLOOKUP($B79&amp;I$3,'In-TI'!$Q$4:$Q$1155&amp;'In-TI'!$Y$4:$Y$1155,'In-TI'!$Z$4:$Z$1155)=M$3,F79*C79+I79*D79,0)</f>
        <v>3999.0054050819999</v>
      </c>
      <c r="N79" s="159" cm="1">
        <f t="array" ref="N79">IF(_xlfn.XLOOKUP($B79&amp;G$3,'In-TI'!$Q$4:$Q$1155&amp;'In-TI'!$Y$4:$Y$1155,'In-TI'!$Z$4:$Z$1155)=N$3,G79*E79+J79*C79,0)</f>
        <v>10788.116158909666</v>
      </c>
      <c r="O79" s="159" cm="1">
        <f t="array" ref="O79">IF(_xlfn.XLOOKUP($B79&amp;J$3,'In-TI'!$Q$4:$Q$1155&amp;'In-TI'!$Y$4:$Y$1155,'In-TI'!$Z$4:$Z$1155)=O$3,G79*E79+J79*C79,0)</f>
        <v>0</v>
      </c>
      <c r="P79" s="159" cm="1">
        <f t="array" ref="P79">IF(_xlfn.XLOOKUP($B79&amp;H$3,'In-TI'!$Q$4:$Q$1155&amp;'In-TI'!$Y$4:$Y$1155,'In-TI'!$Z$4:$Z$1155)=P$3,H79*E79+K79*D79,0)</f>
        <v>-3728.8510689640007</v>
      </c>
      <c r="Q79" s="25" cm="1">
        <f t="array" ref="Q79">IF(_xlfn.XLOOKUP($B79&amp;K$3,'In-TI'!$Q$4:$Q$1155&amp;'In-TI'!$Y$4:$Y$1155,'In-TI'!$Z$4:$Z$1155)=Q$3,H79*E79+K79*D79,0)</f>
        <v>0</v>
      </c>
      <c r="R79" s="74">
        <f t="shared" si="46"/>
        <v>11058.270495027666</v>
      </c>
      <c r="S79" s="82">
        <f>IF($R79&gt;=0,0,$R79*VLOOKUP(S$3,'In-NonTI'!$S$4:$U$6,3,0))</f>
        <v>0</v>
      </c>
      <c r="T79" s="160">
        <f>IF($R79&gt;=0,0,$R79*VLOOKUP(T$3,'In-NonTI'!$S$4:$U$6,3,0))</f>
        <v>0</v>
      </c>
      <c r="U79" s="83">
        <f>IF($R79&gt;=0,0,$R79*VLOOKUP(U$3,'In-NonTI'!$S$4:$U$6,3,0))</f>
        <v>0</v>
      </c>
      <c r="V79" s="19">
        <f t="shared" si="52"/>
        <v>44.534723233333338</v>
      </c>
      <c r="W79" s="161">
        <f t="shared" si="47"/>
        <v>31.535885300000004</v>
      </c>
      <c r="X79" s="18">
        <f t="shared" si="53"/>
        <v>-84.024775200000008</v>
      </c>
      <c r="Y79" s="77">
        <f t="shared" si="48"/>
        <v>1</v>
      </c>
      <c r="Z79" s="32" t="str">
        <f t="shared" si="49"/>
        <v>VIC</v>
      </c>
      <c r="AA79" s="4" t="str">
        <f t="shared" si="50"/>
        <v>SA</v>
      </c>
      <c r="AB79" s="31" t="str">
        <f t="shared" si="51"/>
        <v>NSW</v>
      </c>
      <c r="AC79" s="129" t="str">
        <f t="shared" si="54"/>
        <v>VIC-SA</v>
      </c>
      <c r="AD79" s="162" t="str">
        <f t="shared" si="55"/>
        <v>VIC-NSW</v>
      </c>
      <c r="AE79" s="130">
        <f t="shared" si="56"/>
        <v>0</v>
      </c>
      <c r="AF79" s="51">
        <f t="shared" si="57"/>
        <v>31.535885300000004</v>
      </c>
      <c r="AG79" s="163">
        <f t="shared" si="58"/>
        <v>44.534723233333338</v>
      </c>
      <c r="AH79" s="33">
        <f t="shared" si="59"/>
        <v>0</v>
      </c>
      <c r="AI79" s="140">
        <f t="shared" si="45"/>
        <v>0</v>
      </c>
      <c r="AJ79" s="164">
        <f t="shared" si="45"/>
        <v>0</v>
      </c>
      <c r="AK79" s="164">
        <f t="shared" si="44"/>
        <v>44.534723233333338</v>
      </c>
      <c r="AL79" s="164">
        <f t="shared" si="44"/>
        <v>0</v>
      </c>
      <c r="AM79" s="164">
        <f t="shared" si="44"/>
        <v>31.535885300000004</v>
      </c>
      <c r="AN79" s="141">
        <f t="shared" si="44"/>
        <v>0</v>
      </c>
      <c r="AO79" s="23">
        <f t="shared" si="60"/>
        <v>0</v>
      </c>
      <c r="AP79" s="30">
        <f t="shared" si="61"/>
        <v>0</v>
      </c>
      <c r="AQ79" s="30">
        <f t="shared" si="62"/>
        <v>14264.917198869001</v>
      </c>
      <c r="AR79" s="30">
        <f t="shared" si="63"/>
        <v>0</v>
      </c>
      <c r="AS79" s="30">
        <f t="shared" si="64"/>
        <v>-1777.3624955080002</v>
      </c>
      <c r="AT79" s="24">
        <f t="shared" si="65"/>
        <v>0</v>
      </c>
      <c r="AU79" s="155">
        <f t="shared" si="72"/>
        <v>0</v>
      </c>
      <c r="AV79" s="165">
        <f t="shared" si="73"/>
        <v>0</v>
      </c>
      <c r="AW79" s="165">
        <f t="shared" si="74"/>
        <v>12632.201957986932</v>
      </c>
      <c r="AX79" s="165">
        <f t="shared" si="75"/>
        <v>0</v>
      </c>
      <c r="AY79" s="165">
        <f t="shared" si="76"/>
        <v>-1573.9314629592675</v>
      </c>
      <c r="AZ79" s="156">
        <f t="shared" si="77"/>
        <v>0</v>
      </c>
      <c r="BA79" s="94">
        <f t="shared" si="66"/>
        <v>0</v>
      </c>
      <c r="BB79" s="166">
        <f t="shared" si="67"/>
        <v>0</v>
      </c>
      <c r="BC79" s="166">
        <f t="shared" si="68"/>
        <v>11058.270495027666</v>
      </c>
      <c r="BD79" s="166">
        <f t="shared" si="69"/>
        <v>0</v>
      </c>
      <c r="BE79" s="166">
        <f t="shared" si="70"/>
        <v>0</v>
      </c>
      <c r="BF79" s="95">
        <f t="shared" si="71"/>
        <v>0</v>
      </c>
    </row>
    <row r="80" spans="2:58">
      <c r="B80" s="146">
        <v>77</v>
      </c>
      <c r="C80" s="23" cm="1">
        <f t="array" ref="C80">_xlfn.XLOOKUP(C$3&amp;$B80,'In-TI'!$D$4:$D$867&amp;'In-TI'!$C$4:$C$867,'In-TI'!$E$4:$E$867)</f>
        <v>500</v>
      </c>
      <c r="D80" s="30" cm="1">
        <f t="array" ref="D80">_xlfn.XLOOKUP(D$3&amp;$B80,'In-TI'!$D$4:$D$867&amp;'In-TI'!$C$4:$C$867,'In-TI'!$E$4:$E$867)</f>
        <v>144.44999999999999</v>
      </c>
      <c r="E80" s="24" cm="1">
        <f t="array" ref="E80">_xlfn.XLOOKUP(E$3&amp;$B80,'In-TI'!$D$4:$D$867&amp;'In-TI'!$C$4:$C$867,'In-TI'!$E$4:$E$867)</f>
        <v>179.69</v>
      </c>
      <c r="F80" s="12">
        <f>SUMIFS('In-TI'!$W$4:$W$1155,'In-TI'!$Y$4:$Y$1155,F$3,'In-TI'!$Q$4:$Q$1155,$B80)</f>
        <v>12.591177800000001</v>
      </c>
      <c r="G80" s="157">
        <f>SUMIFS('In-TI'!$W$4:$W$1155,'In-TI'!$Y$4:$Y$1155,G$3,'In-TI'!$Q$4:$Q$1155,$B80)</f>
        <v>-35.182296400000006</v>
      </c>
      <c r="H80" s="13">
        <f>SUMIFS('In-TI'!$W$4:$W$1155,'In-TI'!$Y$4:$Y$1155,H$3,'In-TI'!$Q$4:$Q$1155,$B80)</f>
        <v>-47.023073533333331</v>
      </c>
      <c r="I80" s="16">
        <f>SUMIFS('In-TI'!$X$4:$X$1155,'In-TI'!$Y$4:$Y$1155,I$3,'In-TI'!$Q$4:$Q$1155,$B80)</f>
        <v>-13.403677800000001</v>
      </c>
      <c r="J80" s="158">
        <f>SUMIFS('In-TI'!$X$4:$X$1155,'In-TI'!$Y$4:$Y$1155,J$3,'In-TI'!$Q$4:$Q$1155,$B80)</f>
        <v>35.273129733333334</v>
      </c>
      <c r="K80" s="17">
        <f>SUMIFS('In-TI'!$X$4:$X$1155,'In-TI'!$Y$4:$Y$1155,K$3,'In-TI'!$Q$4:$Q$1155,$B80)</f>
        <v>40.588906866666662</v>
      </c>
      <c r="L80" s="26" cm="1">
        <f t="array" ref="L80">IF(_xlfn.XLOOKUP($B80&amp;F$3,'In-TI'!$Q$4:$Q$1155&amp;'In-TI'!$Y$4:$Y$1155,'In-TI'!$Z$4:$Z$1155)=L$3,F80*C80+I80*D80,0)</f>
        <v>0</v>
      </c>
      <c r="M80" s="159" cm="1">
        <f t="array" ref="M80">IF(_xlfn.XLOOKUP($B80&amp;I$3,'In-TI'!$Q$4:$Q$1155&amp;'In-TI'!$Y$4:$Y$1155,'In-TI'!$Z$4:$Z$1155)=M$3,F80*C80+I80*D80,0)</f>
        <v>4359.427641790001</v>
      </c>
      <c r="N80" s="159" cm="1">
        <f t="array" ref="N80">IF(_xlfn.XLOOKUP($B80&amp;G$3,'In-TI'!$Q$4:$Q$1155&amp;'In-TI'!$Y$4:$Y$1155,'In-TI'!$Z$4:$Z$1155)=N$3,G80*E80+J80*C80,0)</f>
        <v>11314.658026550667</v>
      </c>
      <c r="O80" s="159" cm="1">
        <f t="array" ref="O80">IF(_xlfn.XLOOKUP($B80&amp;J$3,'In-TI'!$Q$4:$Q$1155&amp;'In-TI'!$Y$4:$Y$1155,'In-TI'!$Z$4:$Z$1155)=O$3,G80*E80+J80*C80,0)</f>
        <v>0</v>
      </c>
      <c r="P80" s="159" cm="1">
        <f t="array" ref="P80">IF(_xlfn.XLOOKUP($B80&amp;H$3,'In-TI'!$Q$4:$Q$1155&amp;'In-TI'!$Y$4:$Y$1155,'In-TI'!$Z$4:$Z$1155)=P$3,H80*E80+K80*D80,0)</f>
        <v>-2586.5084863146667</v>
      </c>
      <c r="Q80" s="25" cm="1">
        <f t="array" ref="Q80">IF(_xlfn.XLOOKUP($B80&amp;K$3,'In-TI'!$Q$4:$Q$1155&amp;'In-TI'!$Y$4:$Y$1155,'In-TI'!$Z$4:$Z$1155)=Q$3,H80*E80+K80*D80,0)</f>
        <v>0</v>
      </c>
      <c r="R80" s="74">
        <f t="shared" si="46"/>
        <v>13087.577182026002</v>
      </c>
      <c r="S80" s="82">
        <f>IF($R80&gt;=0,0,$R80*VLOOKUP(S$3,'In-NonTI'!$S$4:$U$6,3,0))</f>
        <v>0</v>
      </c>
      <c r="T80" s="160">
        <f>IF($R80&gt;=0,0,$R80*VLOOKUP(T$3,'In-NonTI'!$S$4:$U$6,3,0))</f>
        <v>0</v>
      </c>
      <c r="U80" s="83">
        <f>IF($R80&gt;=0,0,$R80*VLOOKUP(U$3,'In-NonTI'!$S$4:$U$6,3,0))</f>
        <v>0</v>
      </c>
      <c r="V80" s="19">
        <f t="shared" si="52"/>
        <v>47.864307533333331</v>
      </c>
      <c r="W80" s="161">
        <f t="shared" si="47"/>
        <v>27.185229066666661</v>
      </c>
      <c r="X80" s="18">
        <f t="shared" si="53"/>
        <v>-82.205369933333344</v>
      </c>
      <c r="Y80" s="77">
        <f t="shared" si="48"/>
        <v>1</v>
      </c>
      <c r="Z80" s="32" t="str">
        <f t="shared" si="49"/>
        <v>VIC</v>
      </c>
      <c r="AA80" s="4" t="str">
        <f t="shared" si="50"/>
        <v>SA</v>
      </c>
      <c r="AB80" s="31" t="str">
        <f t="shared" si="51"/>
        <v>NSW</v>
      </c>
      <c r="AC80" s="129" t="str">
        <f t="shared" si="54"/>
        <v>VIC-SA</v>
      </c>
      <c r="AD80" s="162" t="str">
        <f t="shared" si="55"/>
        <v>VIC-NSW</v>
      </c>
      <c r="AE80" s="130">
        <f t="shared" si="56"/>
        <v>0</v>
      </c>
      <c r="AF80" s="51">
        <f t="shared" si="57"/>
        <v>27.185229066666661</v>
      </c>
      <c r="AG80" s="163">
        <f t="shared" si="58"/>
        <v>47.864307533333331</v>
      </c>
      <c r="AH80" s="33">
        <f t="shared" si="59"/>
        <v>0</v>
      </c>
      <c r="AI80" s="140">
        <f t="shared" si="45"/>
        <v>0</v>
      </c>
      <c r="AJ80" s="164">
        <f t="shared" si="45"/>
        <v>0</v>
      </c>
      <c r="AK80" s="164">
        <f t="shared" si="44"/>
        <v>47.864307533333331</v>
      </c>
      <c r="AL80" s="164">
        <f t="shared" si="44"/>
        <v>0</v>
      </c>
      <c r="AM80" s="164">
        <f t="shared" si="44"/>
        <v>27.185229066666661</v>
      </c>
      <c r="AN80" s="141">
        <f t="shared" si="44"/>
        <v>0</v>
      </c>
      <c r="AO80" s="23">
        <f t="shared" si="60"/>
        <v>0</v>
      </c>
      <c r="AP80" s="30">
        <f t="shared" si="61"/>
        <v>0</v>
      </c>
      <c r="AQ80" s="30">
        <f t="shared" si="62"/>
        <v>15331.416346001999</v>
      </c>
      <c r="AR80" s="30">
        <f t="shared" si="63"/>
        <v>0</v>
      </c>
      <c r="AS80" s="30">
        <f t="shared" si="64"/>
        <v>-958.00747230933337</v>
      </c>
      <c r="AT80" s="24">
        <f t="shared" si="65"/>
        <v>0</v>
      </c>
      <c r="AU80" s="155">
        <f t="shared" si="72"/>
        <v>0</v>
      </c>
      <c r="AV80" s="165">
        <f t="shared" si="73"/>
        <v>0</v>
      </c>
      <c r="AW80" s="165">
        <f t="shared" si="74"/>
        <v>13959.882203401554</v>
      </c>
      <c r="AX80" s="165">
        <f t="shared" si="75"/>
        <v>0</v>
      </c>
      <c r="AY80" s="165">
        <f t="shared" si="76"/>
        <v>-872.30502137555254</v>
      </c>
      <c r="AZ80" s="156">
        <f t="shared" si="77"/>
        <v>0</v>
      </c>
      <c r="BA80" s="94">
        <f t="shared" si="66"/>
        <v>0</v>
      </c>
      <c r="BB80" s="166">
        <f t="shared" si="67"/>
        <v>0</v>
      </c>
      <c r="BC80" s="166">
        <f t="shared" si="68"/>
        <v>13087.577182026002</v>
      </c>
      <c r="BD80" s="166">
        <f t="shared" si="69"/>
        <v>0</v>
      </c>
      <c r="BE80" s="166">
        <f t="shared" si="70"/>
        <v>0</v>
      </c>
      <c r="BF80" s="95">
        <f t="shared" si="71"/>
        <v>0</v>
      </c>
    </row>
    <row r="81" spans="2:58">
      <c r="B81" s="146">
        <v>78</v>
      </c>
      <c r="C81" s="23" cm="1">
        <f t="array" ref="C81">_xlfn.XLOOKUP(C$3&amp;$B81,'In-TI'!$D$4:$D$867&amp;'In-TI'!$C$4:$C$867,'In-TI'!$E$4:$E$867)</f>
        <v>500</v>
      </c>
      <c r="D81" s="30" cm="1">
        <f t="array" ref="D81">_xlfn.XLOOKUP(D$3&amp;$B81,'In-TI'!$D$4:$D$867&amp;'In-TI'!$C$4:$C$867,'In-TI'!$E$4:$E$867)</f>
        <v>93.49</v>
      </c>
      <c r="E81" s="24" cm="1">
        <f t="array" ref="E81">_xlfn.XLOOKUP(E$3&amp;$B81,'In-TI'!$D$4:$D$867&amp;'In-TI'!$C$4:$C$867,'In-TI'!$E$4:$E$867)</f>
        <v>235.16</v>
      </c>
      <c r="F81" s="12">
        <f>SUMIFS('In-TI'!$W$4:$W$1155,'In-TI'!$Y$4:$Y$1155,F$3,'In-TI'!$Q$4:$Q$1155,$B81)</f>
        <v>10.980176800000001</v>
      </c>
      <c r="G81" s="157">
        <f>SUMIFS('In-TI'!$W$4:$W$1155,'In-TI'!$Y$4:$Y$1155,G$3,'In-TI'!$Q$4:$Q$1155,$B81)</f>
        <v>-34.825799699999997</v>
      </c>
      <c r="H81" s="13">
        <f>SUMIFS('In-TI'!$W$4:$W$1155,'In-TI'!$Y$4:$Y$1155,H$3,'In-TI'!$Q$4:$Q$1155,$B81)</f>
        <v>-46.801535999999992</v>
      </c>
      <c r="I81" s="16">
        <f>SUMIFS('In-TI'!$X$4:$X$1155,'In-TI'!$Y$4:$Y$1155,I$3,'In-TI'!$Q$4:$Q$1155,$B81)</f>
        <v>-11.667676800000001</v>
      </c>
      <c r="J81" s="158">
        <f>SUMIFS('In-TI'!$X$4:$X$1155,'In-TI'!$Y$4:$Y$1155,J$3,'In-TI'!$Q$4:$Q$1155,$B81)</f>
        <v>34.8232997</v>
      </c>
      <c r="K81" s="17">
        <f>SUMIFS('In-TI'!$X$4:$X$1155,'In-TI'!$Y$4:$Y$1155,K$3,'In-TI'!$Q$4:$Q$1155,$B81)</f>
        <v>40.844035999999996</v>
      </c>
      <c r="L81" s="26" cm="1">
        <f t="array" ref="L81">IF(_xlfn.XLOOKUP($B81&amp;F$3,'In-TI'!$Q$4:$Q$1155&amp;'In-TI'!$Y$4:$Y$1155,'In-TI'!$Z$4:$Z$1155)=L$3,F81*C81+I81*D81,0)</f>
        <v>0</v>
      </c>
      <c r="M81" s="159" cm="1">
        <f t="array" ref="M81">IF(_xlfn.XLOOKUP($B81&amp;I$3,'In-TI'!$Q$4:$Q$1155&amp;'In-TI'!$Y$4:$Y$1155,'In-TI'!$Z$4:$Z$1155)=M$3,F81*C81+I81*D81,0)</f>
        <v>4399.2772959680005</v>
      </c>
      <c r="N81" s="159" cm="1">
        <f t="array" ref="N81">IF(_xlfn.XLOOKUP($B81&amp;G$3,'In-TI'!$Q$4:$Q$1155&amp;'In-TI'!$Y$4:$Y$1155,'In-TI'!$Z$4:$Z$1155)=N$3,G81*E81+J81*C81,0)</f>
        <v>9222.0147925480014</v>
      </c>
      <c r="O81" s="159" cm="1">
        <f t="array" ref="O81">IF(_xlfn.XLOOKUP($B81&amp;J$3,'In-TI'!$Q$4:$Q$1155&amp;'In-TI'!$Y$4:$Y$1155,'In-TI'!$Z$4:$Z$1155)=O$3,G81*E81+J81*C81,0)</f>
        <v>0</v>
      </c>
      <c r="P81" s="159" cm="1">
        <f t="array" ref="P81">IF(_xlfn.XLOOKUP($B81&amp;H$3,'In-TI'!$Q$4:$Q$1155&amp;'In-TI'!$Y$4:$Y$1155,'In-TI'!$Z$4:$Z$1155)=P$3,H81*E81+K81*D81,0)</f>
        <v>-7187.3402801199991</v>
      </c>
      <c r="Q81" s="25" cm="1">
        <f t="array" ref="Q81">IF(_xlfn.XLOOKUP($B81&amp;K$3,'In-TI'!$Q$4:$Q$1155&amp;'In-TI'!$Y$4:$Y$1155,'In-TI'!$Z$4:$Z$1155)=Q$3,H81*E81+K81*D81,0)</f>
        <v>0</v>
      </c>
      <c r="R81" s="74">
        <f t="shared" si="46"/>
        <v>6433.9518083960029</v>
      </c>
      <c r="S81" s="82">
        <f>IF($R81&gt;=0,0,$R81*VLOOKUP(S$3,'In-NonTI'!$S$4:$U$6,3,0))</f>
        <v>0</v>
      </c>
      <c r="T81" s="160">
        <f>IF($R81&gt;=0,0,$R81*VLOOKUP(T$3,'In-NonTI'!$S$4:$U$6,3,0))</f>
        <v>0</v>
      </c>
      <c r="U81" s="83">
        <f>IF($R81&gt;=0,0,$R81*VLOOKUP(U$3,'In-NonTI'!$S$4:$U$6,3,0))</f>
        <v>0</v>
      </c>
      <c r="V81" s="19">
        <f t="shared" si="52"/>
        <v>45.803476500000002</v>
      </c>
      <c r="W81" s="161">
        <f t="shared" si="47"/>
        <v>29.176359199999993</v>
      </c>
      <c r="X81" s="18">
        <f t="shared" si="53"/>
        <v>-81.627335699999989</v>
      </c>
      <c r="Y81" s="77">
        <f t="shared" si="48"/>
        <v>1</v>
      </c>
      <c r="Z81" s="32" t="str">
        <f t="shared" si="49"/>
        <v>VIC</v>
      </c>
      <c r="AA81" s="4" t="str">
        <f t="shared" si="50"/>
        <v>SA</v>
      </c>
      <c r="AB81" s="31" t="str">
        <f t="shared" si="51"/>
        <v>NSW</v>
      </c>
      <c r="AC81" s="129" t="str">
        <f t="shared" si="54"/>
        <v>VIC-SA</v>
      </c>
      <c r="AD81" s="162" t="str">
        <f t="shared" si="55"/>
        <v>VIC-NSW</v>
      </c>
      <c r="AE81" s="130">
        <f t="shared" si="56"/>
        <v>0</v>
      </c>
      <c r="AF81" s="51">
        <f t="shared" si="57"/>
        <v>29.176359199999993</v>
      </c>
      <c r="AG81" s="163">
        <f t="shared" si="58"/>
        <v>45.803476500000002</v>
      </c>
      <c r="AH81" s="33">
        <f t="shared" si="59"/>
        <v>0</v>
      </c>
      <c r="AI81" s="140">
        <f t="shared" si="45"/>
        <v>0</v>
      </c>
      <c r="AJ81" s="164">
        <f t="shared" si="45"/>
        <v>0</v>
      </c>
      <c r="AK81" s="164">
        <f t="shared" si="44"/>
        <v>45.803476500000002</v>
      </c>
      <c r="AL81" s="164">
        <f t="shared" si="44"/>
        <v>0</v>
      </c>
      <c r="AM81" s="164">
        <f t="shared" si="44"/>
        <v>29.176359199999993</v>
      </c>
      <c r="AN81" s="141">
        <f t="shared" si="44"/>
        <v>0</v>
      </c>
      <c r="AO81" s="23">
        <f t="shared" si="60"/>
        <v>0</v>
      </c>
      <c r="AP81" s="30">
        <f t="shared" si="61"/>
        <v>0</v>
      </c>
      <c r="AQ81" s="30">
        <f t="shared" si="62"/>
        <v>12130.592716260002</v>
      </c>
      <c r="AR81" s="30">
        <f t="shared" si="63"/>
        <v>0</v>
      </c>
      <c r="AS81" s="30">
        <f t="shared" si="64"/>
        <v>-4133.4148078639992</v>
      </c>
      <c r="AT81" s="24">
        <f t="shared" si="65"/>
        <v>0</v>
      </c>
      <c r="AU81" s="155">
        <f t="shared" si="72"/>
        <v>0</v>
      </c>
      <c r="AV81" s="165">
        <f t="shared" si="73"/>
        <v>0</v>
      </c>
      <c r="AW81" s="165">
        <f t="shared" si="74"/>
        <v>9759.3988576590855</v>
      </c>
      <c r="AX81" s="165">
        <f t="shared" si="75"/>
        <v>0</v>
      </c>
      <c r="AY81" s="165">
        <f t="shared" si="76"/>
        <v>-3325.4470492630821</v>
      </c>
      <c r="AZ81" s="156">
        <f t="shared" si="77"/>
        <v>0</v>
      </c>
      <c r="BA81" s="94">
        <f t="shared" si="66"/>
        <v>0</v>
      </c>
      <c r="BB81" s="166">
        <f t="shared" si="67"/>
        <v>0</v>
      </c>
      <c r="BC81" s="166">
        <f t="shared" si="68"/>
        <v>6433.9518083960029</v>
      </c>
      <c r="BD81" s="166">
        <f t="shared" si="69"/>
        <v>0</v>
      </c>
      <c r="BE81" s="166">
        <f t="shared" si="70"/>
        <v>0</v>
      </c>
      <c r="BF81" s="95">
        <f t="shared" si="71"/>
        <v>0</v>
      </c>
    </row>
    <row r="82" spans="2:58">
      <c r="B82" s="146">
        <v>79</v>
      </c>
      <c r="C82" s="23" cm="1">
        <f t="array" ref="C82">_xlfn.XLOOKUP(C$3&amp;$B82,'In-TI'!$D$4:$D$867&amp;'In-TI'!$C$4:$C$867,'In-TI'!$E$4:$E$867)</f>
        <v>500</v>
      </c>
      <c r="D82" s="30" cm="1">
        <f t="array" ref="D82">_xlfn.XLOOKUP(D$3&amp;$B82,'In-TI'!$D$4:$D$867&amp;'In-TI'!$C$4:$C$867,'In-TI'!$E$4:$E$867)</f>
        <v>70.010000000000005</v>
      </c>
      <c r="E82" s="24" cm="1">
        <f t="array" ref="E82">_xlfn.XLOOKUP(E$3&amp;$B82,'In-TI'!$D$4:$D$867&amp;'In-TI'!$C$4:$C$867,'In-TI'!$E$4:$E$867)</f>
        <v>251.69</v>
      </c>
      <c r="F82" s="12">
        <f>SUMIFS('In-TI'!$W$4:$W$1155,'In-TI'!$Y$4:$Y$1155,F$3,'In-TI'!$Q$4:$Q$1155,$B82)</f>
        <v>10.5448828</v>
      </c>
      <c r="G82" s="157">
        <f>SUMIFS('In-TI'!$W$4:$W$1155,'In-TI'!$Y$4:$Y$1155,G$3,'In-TI'!$Q$4:$Q$1155,$B82)</f>
        <v>-31.591516300000002</v>
      </c>
      <c r="H82" s="13">
        <f>SUMIFS('In-TI'!$W$4:$W$1155,'In-TI'!$Y$4:$Y$1155,H$3,'In-TI'!$Q$4:$Q$1155,$B82)</f>
        <v>-52.442661233333332</v>
      </c>
      <c r="I82" s="16">
        <f>SUMIFS('In-TI'!$X$4:$X$1155,'In-TI'!$Y$4:$Y$1155,I$3,'In-TI'!$Q$4:$Q$1155,$B82)</f>
        <v>-11.2323828</v>
      </c>
      <c r="J82" s="158">
        <f>SUMIFS('In-TI'!$X$4:$X$1155,'In-TI'!$Y$4:$Y$1155,J$3,'In-TI'!$Q$4:$Q$1155,$B82)</f>
        <v>31.518182966666668</v>
      </c>
      <c r="K82" s="17">
        <f>SUMIFS('In-TI'!$X$4:$X$1155,'In-TI'!$Y$4:$Y$1155,K$3,'In-TI'!$Q$4:$Q$1155,$B82)</f>
        <v>46.42599456666666</v>
      </c>
      <c r="L82" s="26" cm="1">
        <f t="array" ref="L82">IF(_xlfn.XLOOKUP($B82&amp;F$3,'In-TI'!$Q$4:$Q$1155&amp;'In-TI'!$Y$4:$Y$1155,'In-TI'!$Z$4:$Z$1155)=L$3,F82*C82+I82*D82,0)</f>
        <v>0</v>
      </c>
      <c r="M82" s="159" cm="1">
        <f t="array" ref="M82">IF(_xlfn.XLOOKUP($B82&amp;I$3,'In-TI'!$Q$4:$Q$1155&amp;'In-TI'!$Y$4:$Y$1155,'In-TI'!$Z$4:$Z$1155)=M$3,F82*C82+I82*D82,0)</f>
        <v>4486.0622801720001</v>
      </c>
      <c r="N82" s="159" cm="1">
        <f t="array" ref="N82">IF(_xlfn.XLOOKUP($B82&amp;G$3,'In-TI'!$Q$4:$Q$1155&amp;'In-TI'!$Y$4:$Y$1155,'In-TI'!$Z$4:$Z$1155)=N$3,G82*E82+J82*C82,0)</f>
        <v>7807.8227457863331</v>
      </c>
      <c r="O82" s="159" cm="1">
        <f t="array" ref="O82">IF(_xlfn.XLOOKUP($B82&amp;J$3,'In-TI'!$Q$4:$Q$1155&amp;'In-TI'!$Y$4:$Y$1155,'In-TI'!$Z$4:$Z$1155)=O$3,G82*E82+J82*C82,0)</f>
        <v>0</v>
      </c>
      <c r="P82" s="159" cm="1">
        <f t="array" ref="P82">IF(_xlfn.XLOOKUP($B82&amp;H$3,'In-TI'!$Q$4:$Q$1155&amp;'In-TI'!$Y$4:$Y$1155,'In-TI'!$Z$4:$Z$1155)=P$3,H82*E82+K82*D82,0)</f>
        <v>-9949.0095262053328</v>
      </c>
      <c r="Q82" s="25" cm="1">
        <f t="array" ref="Q82">IF(_xlfn.XLOOKUP($B82&amp;K$3,'In-TI'!$Q$4:$Q$1155&amp;'In-TI'!$Y$4:$Y$1155,'In-TI'!$Z$4:$Z$1155)=Q$3,H82*E82+K82*D82,0)</f>
        <v>0</v>
      </c>
      <c r="R82" s="74">
        <f t="shared" si="46"/>
        <v>2344.8754997530013</v>
      </c>
      <c r="S82" s="82">
        <f>IF($R82&gt;=0,0,$R82*VLOOKUP(S$3,'In-NonTI'!$S$4:$U$6,3,0))</f>
        <v>0</v>
      </c>
      <c r="T82" s="160">
        <f>IF($R82&gt;=0,0,$R82*VLOOKUP(T$3,'In-NonTI'!$S$4:$U$6,3,0))</f>
        <v>0</v>
      </c>
      <c r="U82" s="83">
        <f>IF($R82&gt;=0,0,$R82*VLOOKUP(U$3,'In-NonTI'!$S$4:$U$6,3,0))</f>
        <v>0</v>
      </c>
      <c r="V82" s="19">
        <f t="shared" si="52"/>
        <v>42.063065766666668</v>
      </c>
      <c r="W82" s="161">
        <f t="shared" si="47"/>
        <v>35.193611766666663</v>
      </c>
      <c r="X82" s="18">
        <f t="shared" si="53"/>
        <v>-84.034177533333335</v>
      </c>
      <c r="Y82" s="77">
        <f t="shared" si="48"/>
        <v>1</v>
      </c>
      <c r="Z82" s="32" t="str">
        <f t="shared" si="49"/>
        <v>VIC</v>
      </c>
      <c r="AA82" s="4" t="str">
        <f t="shared" si="50"/>
        <v>SA</v>
      </c>
      <c r="AB82" s="31" t="str">
        <f t="shared" si="51"/>
        <v>NSW</v>
      </c>
      <c r="AC82" s="129" t="str">
        <f t="shared" si="54"/>
        <v>VIC-SA</v>
      </c>
      <c r="AD82" s="162" t="str">
        <f t="shared" si="55"/>
        <v>VIC-NSW</v>
      </c>
      <c r="AE82" s="130">
        <f t="shared" si="56"/>
        <v>0</v>
      </c>
      <c r="AF82" s="51">
        <f t="shared" si="57"/>
        <v>35.193611766666663</v>
      </c>
      <c r="AG82" s="163">
        <f t="shared" si="58"/>
        <v>42.063065766666668</v>
      </c>
      <c r="AH82" s="33">
        <f t="shared" si="59"/>
        <v>0</v>
      </c>
      <c r="AI82" s="140">
        <f t="shared" si="45"/>
        <v>0</v>
      </c>
      <c r="AJ82" s="164">
        <f t="shared" si="45"/>
        <v>0</v>
      </c>
      <c r="AK82" s="164">
        <f t="shared" si="44"/>
        <v>42.063065766666668</v>
      </c>
      <c r="AL82" s="164">
        <f t="shared" si="44"/>
        <v>0</v>
      </c>
      <c r="AM82" s="164">
        <f t="shared" si="44"/>
        <v>35.193611766666663</v>
      </c>
      <c r="AN82" s="141">
        <f t="shared" si="44"/>
        <v>0</v>
      </c>
      <c r="AO82" s="23">
        <f t="shared" si="60"/>
        <v>0</v>
      </c>
      <c r="AP82" s="30">
        <f t="shared" si="61"/>
        <v>0</v>
      </c>
      <c r="AQ82" s="30">
        <f t="shared" si="62"/>
        <v>10444.679860521001</v>
      </c>
      <c r="AR82" s="30">
        <f t="shared" si="63"/>
        <v>0</v>
      </c>
      <c r="AS82" s="30">
        <f t="shared" si="64"/>
        <v>-6393.9753857679998</v>
      </c>
      <c r="AT82" s="24">
        <f t="shared" si="65"/>
        <v>0</v>
      </c>
      <c r="AU82" s="155">
        <f t="shared" si="72"/>
        <v>0</v>
      </c>
      <c r="AV82" s="165">
        <f t="shared" si="73"/>
        <v>0</v>
      </c>
      <c r="AW82" s="165">
        <f t="shared" si="74"/>
        <v>6046.2258010546921</v>
      </c>
      <c r="AX82" s="165">
        <f t="shared" si="75"/>
        <v>0</v>
      </c>
      <c r="AY82" s="165">
        <f t="shared" si="76"/>
        <v>-3701.3503013016912</v>
      </c>
      <c r="AZ82" s="156">
        <f t="shared" si="77"/>
        <v>0</v>
      </c>
      <c r="BA82" s="94">
        <f t="shared" si="66"/>
        <v>0</v>
      </c>
      <c r="BB82" s="166">
        <f t="shared" si="67"/>
        <v>0</v>
      </c>
      <c r="BC82" s="166">
        <f t="shared" si="68"/>
        <v>2344.8754997530013</v>
      </c>
      <c r="BD82" s="166">
        <f t="shared" si="69"/>
        <v>0</v>
      </c>
      <c r="BE82" s="166">
        <f t="shared" si="70"/>
        <v>0</v>
      </c>
      <c r="BF82" s="95">
        <f t="shared" si="71"/>
        <v>0</v>
      </c>
    </row>
    <row r="83" spans="2:58">
      <c r="B83" s="146">
        <v>80</v>
      </c>
      <c r="C83" s="23" cm="1">
        <f t="array" ref="C83">_xlfn.XLOOKUP(C$3&amp;$B83,'In-TI'!$D$4:$D$867&amp;'In-TI'!$C$4:$C$867,'In-TI'!$E$4:$E$867)</f>
        <v>-600</v>
      </c>
      <c r="D83" s="30" cm="1">
        <f t="array" ref="D83">_xlfn.XLOOKUP(D$3&amp;$B83,'In-TI'!$D$4:$D$867&amp;'In-TI'!$C$4:$C$867,'In-TI'!$E$4:$E$867)</f>
        <v>-2</v>
      </c>
      <c r="E83" s="24" cm="1">
        <f t="array" ref="E83">_xlfn.XLOOKUP(E$3&amp;$B83,'In-TI'!$D$4:$D$867&amp;'In-TI'!$C$4:$C$867,'In-TI'!$E$4:$E$867)</f>
        <v>251.69</v>
      </c>
      <c r="F83" s="12">
        <f>SUMIFS('In-TI'!$W$4:$W$1155,'In-TI'!$Y$4:$Y$1155,F$3,'In-TI'!$Q$4:$Q$1155,$B83)</f>
        <v>11.7332812</v>
      </c>
      <c r="G83" s="157">
        <f>SUMIFS('In-TI'!$W$4:$W$1155,'In-TI'!$Y$4:$Y$1155,G$3,'In-TI'!$Q$4:$Q$1155,$B83)</f>
        <v>-27.366140299999998</v>
      </c>
      <c r="H83" s="13">
        <f>SUMIFS('In-TI'!$W$4:$W$1155,'In-TI'!$Y$4:$Y$1155,H$3,'In-TI'!$Q$4:$Q$1155,$B83)</f>
        <v>-51.855531966666668</v>
      </c>
      <c r="I83" s="16">
        <f>SUMIFS('In-TI'!$X$4:$X$1155,'In-TI'!$Y$4:$Y$1155,I$3,'In-TI'!$Q$4:$Q$1155,$B83)</f>
        <v>-12.259947866666668</v>
      </c>
      <c r="J83" s="158">
        <f>SUMIFS('In-TI'!$X$4:$X$1155,'In-TI'!$Y$4:$Y$1155,J$3,'In-TI'!$Q$4:$Q$1155,$B83)</f>
        <v>27.346973633333331</v>
      </c>
      <c r="K83" s="17">
        <f>SUMIFS('In-TI'!$X$4:$X$1155,'In-TI'!$Y$4:$Y$1155,K$3,'In-TI'!$Q$4:$Q$1155,$B83)</f>
        <v>46.592198633333332</v>
      </c>
      <c r="L83" s="26" cm="1">
        <f t="array" ref="L83">IF(_xlfn.XLOOKUP($B83&amp;F$3,'In-TI'!$Q$4:$Q$1155&amp;'In-TI'!$Y$4:$Y$1155,'In-TI'!$Z$4:$Z$1155)=L$3,F83*C83+I83*D83,0)</f>
        <v>0</v>
      </c>
      <c r="M83" s="159" cm="1">
        <f t="array" ref="M83">IF(_xlfn.XLOOKUP($B83&amp;I$3,'In-TI'!$Q$4:$Q$1155&amp;'In-TI'!$Y$4:$Y$1155,'In-TI'!$Z$4:$Z$1155)=M$3,F83*C83+I83*D83,0)</f>
        <v>-7015.4488242666666</v>
      </c>
      <c r="N83" s="159" cm="1">
        <f t="array" ref="N83">IF(_xlfn.XLOOKUP($B83&amp;G$3,'In-TI'!$Q$4:$Q$1155&amp;'In-TI'!$Y$4:$Y$1155,'In-TI'!$Z$4:$Z$1155)=N$3,G83*E83+J83*C83,0)</f>
        <v>-23295.968032107001</v>
      </c>
      <c r="O83" s="159" cm="1">
        <f t="array" ref="O83">IF(_xlfn.XLOOKUP($B83&amp;J$3,'In-TI'!$Q$4:$Q$1155&amp;'In-TI'!$Y$4:$Y$1155,'In-TI'!$Z$4:$Z$1155)=O$3,G83*E83+J83*C83,0)</f>
        <v>0</v>
      </c>
      <c r="P83" s="159" cm="1">
        <f t="array" ref="P83">IF(_xlfn.XLOOKUP($B83&amp;H$3,'In-TI'!$Q$4:$Q$1155&amp;'In-TI'!$Y$4:$Y$1155,'In-TI'!$Z$4:$Z$1155)=P$3,H83*E83+K83*D83,0)</f>
        <v>-13144.703237956999</v>
      </c>
      <c r="Q83" s="25" cm="1">
        <f t="array" ref="Q83">IF(_xlfn.XLOOKUP($B83&amp;K$3,'In-TI'!$Q$4:$Q$1155&amp;'In-TI'!$Y$4:$Y$1155,'In-TI'!$Z$4:$Z$1155)=Q$3,H83*E83+K83*D83,0)</f>
        <v>0</v>
      </c>
      <c r="R83" s="74">
        <f t="shared" si="46"/>
        <v>-43456.120094330669</v>
      </c>
      <c r="S83" s="82">
        <f>IF($R83&gt;=0,0,$R83*VLOOKUP(S$3,'In-NonTI'!$S$4:$U$6,3,0))</f>
        <v>-23243.308776570746</v>
      </c>
      <c r="T83" s="160">
        <f>IF($R83&gt;=0,0,$R83*VLOOKUP(T$3,'In-NonTI'!$S$4:$U$6,3,0))</f>
        <v>-4570.5069454138902</v>
      </c>
      <c r="U83" s="83">
        <f>IF($R83&gt;=0,0,$R83*VLOOKUP(U$3,'In-NonTI'!$S$4:$U$6,3,0))</f>
        <v>-15642.304372346029</v>
      </c>
      <c r="V83" s="19">
        <f t="shared" si="52"/>
        <v>39.080254833333328</v>
      </c>
      <c r="W83" s="161">
        <f t="shared" si="47"/>
        <v>34.332250766666661</v>
      </c>
      <c r="X83" s="18">
        <f t="shared" si="53"/>
        <v>-79.221672266666673</v>
      </c>
      <c r="Y83" s="77">
        <f t="shared" si="48"/>
        <v>1</v>
      </c>
      <c r="Z83" s="32" t="str">
        <f t="shared" si="49"/>
        <v>VIC</v>
      </c>
      <c r="AA83" s="4" t="str">
        <f t="shared" si="50"/>
        <v>SA</v>
      </c>
      <c r="AB83" s="31" t="str">
        <f t="shared" si="51"/>
        <v>NSW</v>
      </c>
      <c r="AC83" s="129" t="str">
        <f t="shared" si="54"/>
        <v>VIC-SA</v>
      </c>
      <c r="AD83" s="162" t="str">
        <f t="shared" si="55"/>
        <v>VIC-NSW</v>
      </c>
      <c r="AE83" s="130">
        <f t="shared" si="56"/>
        <v>0</v>
      </c>
      <c r="AF83" s="51">
        <f t="shared" si="57"/>
        <v>34.332250766666661</v>
      </c>
      <c r="AG83" s="163">
        <f t="shared" si="58"/>
        <v>39.080254833333328</v>
      </c>
      <c r="AH83" s="33">
        <f t="shared" si="59"/>
        <v>0</v>
      </c>
      <c r="AI83" s="140">
        <f t="shared" si="45"/>
        <v>0</v>
      </c>
      <c r="AJ83" s="164">
        <f t="shared" si="45"/>
        <v>0</v>
      </c>
      <c r="AK83" s="164">
        <f t="shared" si="44"/>
        <v>39.080254833333328</v>
      </c>
      <c r="AL83" s="164">
        <f t="shared" si="44"/>
        <v>0</v>
      </c>
      <c r="AM83" s="164">
        <f t="shared" si="44"/>
        <v>34.332250766666661</v>
      </c>
      <c r="AN83" s="141">
        <f t="shared" si="44"/>
        <v>0</v>
      </c>
      <c r="AO83" s="23">
        <f t="shared" si="60"/>
        <v>0</v>
      </c>
      <c r="AP83" s="30">
        <f t="shared" si="61"/>
        <v>0</v>
      </c>
      <c r="AQ83" s="30">
        <f t="shared" si="62"/>
        <v>-33284.262239001662</v>
      </c>
      <c r="AR83" s="30">
        <f t="shared" si="63"/>
        <v>0</v>
      </c>
      <c r="AS83" s="30">
        <f t="shared" si="64"/>
        <v>-8709.7486969956644</v>
      </c>
      <c r="AT83" s="24">
        <f t="shared" si="65"/>
        <v>0</v>
      </c>
      <c r="AU83" s="155">
        <f t="shared" si="72"/>
        <v>0</v>
      </c>
      <c r="AV83" s="165">
        <f t="shared" si="73"/>
        <v>0</v>
      </c>
      <c r="AW83" s="165">
        <f t="shared" si="74"/>
        <v>0</v>
      </c>
      <c r="AX83" s="165">
        <f t="shared" si="75"/>
        <v>0</v>
      </c>
      <c r="AY83" s="165">
        <f t="shared" si="76"/>
        <v>0</v>
      </c>
      <c r="AZ83" s="156">
        <f t="shared" si="77"/>
        <v>0</v>
      </c>
      <c r="BA83" s="94">
        <f t="shared" si="66"/>
        <v>0</v>
      </c>
      <c r="BB83" s="166">
        <f t="shared" si="67"/>
        <v>0</v>
      </c>
      <c r="BC83" s="166">
        <f t="shared" si="68"/>
        <v>0</v>
      </c>
      <c r="BD83" s="166">
        <f t="shared" si="69"/>
        <v>0</v>
      </c>
      <c r="BE83" s="166">
        <f t="shared" si="70"/>
        <v>0</v>
      </c>
      <c r="BF83" s="95">
        <f t="shared" si="71"/>
        <v>0</v>
      </c>
    </row>
    <row r="84" spans="2:58">
      <c r="B84" s="146">
        <v>81</v>
      </c>
      <c r="C84" s="23" cm="1">
        <f t="array" ref="C84">_xlfn.XLOOKUP(C$3&amp;$B84,'In-TI'!$D$4:$D$867&amp;'In-TI'!$C$4:$C$867,'In-TI'!$E$4:$E$867)</f>
        <v>-600</v>
      </c>
      <c r="D84" s="30" cm="1">
        <f t="array" ref="D84">_xlfn.XLOOKUP(D$3&amp;$B84,'In-TI'!$D$4:$D$867&amp;'In-TI'!$C$4:$C$867,'In-TI'!$E$4:$E$867)</f>
        <v>-2.0099999999999998</v>
      </c>
      <c r="E84" s="24" cm="1">
        <f t="array" ref="E84">_xlfn.XLOOKUP(E$3&amp;$B84,'In-TI'!$D$4:$D$867&amp;'In-TI'!$C$4:$C$867,'In-TI'!$E$4:$E$867)</f>
        <v>251.69</v>
      </c>
      <c r="F84" s="12">
        <f>SUMIFS('In-TI'!$W$4:$W$1155,'In-TI'!$Y$4:$Y$1155,F$3,'In-TI'!$Q$4:$Q$1155,$B84)</f>
        <v>11.417184600000001</v>
      </c>
      <c r="G84" s="157">
        <f>SUMIFS('In-TI'!$W$4:$W$1155,'In-TI'!$Y$4:$Y$1155,G$3,'In-TI'!$Q$4:$Q$1155,$B84)</f>
        <v>-24.836440800000002</v>
      </c>
      <c r="H84" s="13">
        <f>SUMIFS('In-TI'!$W$4:$W$1155,'In-TI'!$Y$4:$Y$1155,H$3,'In-TI'!$Q$4:$Q$1155,$B84)</f>
        <v>-54.102385233333329</v>
      </c>
      <c r="I84" s="16">
        <f>SUMIFS('In-TI'!$X$4:$X$1155,'In-TI'!$Y$4:$Y$1155,I$3,'In-TI'!$Q$4:$Q$1155,$B84)</f>
        <v>-12.003017933333334</v>
      </c>
      <c r="J84" s="158">
        <f>SUMIFS('In-TI'!$X$4:$X$1155,'In-TI'!$Y$4:$Y$1155,J$3,'In-TI'!$Q$4:$Q$1155,$B84)</f>
        <v>24.755607466666667</v>
      </c>
      <c r="K84" s="17">
        <f>SUMIFS('In-TI'!$X$4:$X$1155,'In-TI'!$Y$4:$Y$1155,K$3,'In-TI'!$Q$4:$Q$1155,$B84)</f>
        <v>48.648218566666664</v>
      </c>
      <c r="L84" s="26" cm="1">
        <f t="array" ref="L84">IF(_xlfn.XLOOKUP($B84&amp;F$3,'In-TI'!$Q$4:$Q$1155&amp;'In-TI'!$Y$4:$Y$1155,'In-TI'!$Z$4:$Z$1155)=L$3,F84*C84+I84*D84,0)</f>
        <v>0</v>
      </c>
      <c r="M84" s="159" cm="1">
        <f t="array" ref="M84">IF(_xlfn.XLOOKUP($B84&amp;I$3,'In-TI'!$Q$4:$Q$1155&amp;'In-TI'!$Y$4:$Y$1155,'In-TI'!$Z$4:$Z$1155)=M$3,F84*C84+I84*D84,0)</f>
        <v>-6826.1846939540001</v>
      </c>
      <c r="N84" s="159" cm="1">
        <f t="array" ref="N84">IF(_xlfn.XLOOKUP($B84&amp;G$3,'In-TI'!$Q$4:$Q$1155&amp;'In-TI'!$Y$4:$Y$1155,'In-TI'!$Z$4:$Z$1155)=N$3,G84*E84+J84*C84,0)</f>
        <v>-21104.448264952</v>
      </c>
      <c r="O84" s="159" cm="1">
        <f t="array" ref="O84">IF(_xlfn.XLOOKUP($B84&amp;J$3,'In-TI'!$Q$4:$Q$1155&amp;'In-TI'!$Y$4:$Y$1155,'In-TI'!$Z$4:$Z$1155)=O$3,G84*E84+J84*C84,0)</f>
        <v>0</v>
      </c>
      <c r="P84" s="159" cm="1">
        <f t="array" ref="P84">IF(_xlfn.XLOOKUP($B84&amp;H$3,'In-TI'!$Q$4:$Q$1155&amp;'In-TI'!$Y$4:$Y$1155,'In-TI'!$Z$4:$Z$1155)=P$3,H84*E84+K84*D84,0)</f>
        <v>-13714.812258696666</v>
      </c>
      <c r="Q84" s="25" cm="1">
        <f t="array" ref="Q84">IF(_xlfn.XLOOKUP($B84&amp;K$3,'In-TI'!$Q$4:$Q$1155&amp;'In-TI'!$Y$4:$Y$1155,'In-TI'!$Z$4:$Z$1155)=Q$3,H84*E84+K84*D84,0)</f>
        <v>0</v>
      </c>
      <c r="R84" s="74">
        <f t="shared" si="46"/>
        <v>-41645.445217602668</v>
      </c>
      <c r="S84" s="82">
        <f>IF($R84&gt;=0,0,$R84*VLOOKUP(S$3,'In-NonTI'!$S$4:$U$6,3,0))</f>
        <v>-22274.835862688618</v>
      </c>
      <c r="T84" s="160">
        <f>IF($R84&gt;=0,0,$R84*VLOOKUP(T$3,'In-NonTI'!$S$4:$U$6,3,0))</f>
        <v>-4380.0688188161266</v>
      </c>
      <c r="U84" s="83">
        <f>IF($R84&gt;=0,0,$R84*VLOOKUP(U$3,'In-NonTI'!$S$4:$U$6,3,0))</f>
        <v>-14990.54053609792</v>
      </c>
      <c r="V84" s="19">
        <f t="shared" si="52"/>
        <v>36.172792066666666</v>
      </c>
      <c r="W84" s="161">
        <f t="shared" si="47"/>
        <v>36.645200633333332</v>
      </c>
      <c r="X84" s="18">
        <f t="shared" si="53"/>
        <v>-78.938826033333328</v>
      </c>
      <c r="Y84" s="77">
        <f t="shared" si="48"/>
        <v>1</v>
      </c>
      <c r="Z84" s="32" t="str">
        <f t="shared" si="49"/>
        <v>VIC</v>
      </c>
      <c r="AA84" s="4" t="str">
        <f t="shared" si="50"/>
        <v>NSW</v>
      </c>
      <c r="AB84" s="31" t="str">
        <f t="shared" si="51"/>
        <v>SA</v>
      </c>
      <c r="AC84" s="129" t="str">
        <f t="shared" si="54"/>
        <v>VIC-NSW</v>
      </c>
      <c r="AD84" s="162" t="str">
        <f t="shared" si="55"/>
        <v>VIC-SA</v>
      </c>
      <c r="AE84" s="130">
        <f t="shared" si="56"/>
        <v>0</v>
      </c>
      <c r="AF84" s="51">
        <f t="shared" si="57"/>
        <v>36.172792066666666</v>
      </c>
      <c r="AG84" s="163">
        <f t="shared" si="58"/>
        <v>36.645200633333332</v>
      </c>
      <c r="AH84" s="33">
        <f t="shared" si="59"/>
        <v>0</v>
      </c>
      <c r="AI84" s="140">
        <f t="shared" si="45"/>
        <v>0</v>
      </c>
      <c r="AJ84" s="164">
        <f t="shared" si="45"/>
        <v>0</v>
      </c>
      <c r="AK84" s="164">
        <f t="shared" si="44"/>
        <v>36.172792066666666</v>
      </c>
      <c r="AL84" s="164">
        <f t="shared" si="44"/>
        <v>0</v>
      </c>
      <c r="AM84" s="164">
        <f t="shared" si="44"/>
        <v>36.645200633333332</v>
      </c>
      <c r="AN84" s="141">
        <f t="shared" si="44"/>
        <v>0</v>
      </c>
      <c r="AO84" s="23">
        <f t="shared" si="60"/>
        <v>0</v>
      </c>
      <c r="AP84" s="30">
        <f t="shared" si="61"/>
        <v>0</v>
      </c>
      <c r="AQ84" s="30">
        <f t="shared" si="62"/>
        <v>-30808.005275259336</v>
      </c>
      <c r="AR84" s="30">
        <f t="shared" si="63"/>
        <v>0</v>
      </c>
      <c r="AS84" s="30">
        <f t="shared" si="64"/>
        <v>-9296.8874006766655</v>
      </c>
      <c r="AT84" s="24">
        <f t="shared" si="65"/>
        <v>0</v>
      </c>
      <c r="AU84" s="155">
        <f t="shared" si="72"/>
        <v>0</v>
      </c>
      <c r="AV84" s="165">
        <f t="shared" si="73"/>
        <v>0</v>
      </c>
      <c r="AW84" s="165">
        <f t="shared" si="74"/>
        <v>0</v>
      </c>
      <c r="AX84" s="165">
        <f t="shared" si="75"/>
        <v>0</v>
      </c>
      <c r="AY84" s="165">
        <f t="shared" si="76"/>
        <v>0</v>
      </c>
      <c r="AZ84" s="156">
        <f t="shared" si="77"/>
        <v>0</v>
      </c>
      <c r="BA84" s="94">
        <f t="shared" si="66"/>
        <v>0</v>
      </c>
      <c r="BB84" s="166">
        <f t="shared" si="67"/>
        <v>0</v>
      </c>
      <c r="BC84" s="166">
        <f t="shared" si="68"/>
        <v>0</v>
      </c>
      <c r="BD84" s="166">
        <f t="shared" si="69"/>
        <v>0</v>
      </c>
      <c r="BE84" s="166">
        <f t="shared" si="70"/>
        <v>0</v>
      </c>
      <c r="BF84" s="95">
        <f t="shared" si="71"/>
        <v>0</v>
      </c>
    </row>
    <row r="85" spans="2:58">
      <c r="B85" s="146">
        <v>82</v>
      </c>
      <c r="C85" s="23" cm="1">
        <f t="array" ref="C85">_xlfn.XLOOKUP(C$3&amp;$B85,'In-TI'!$D$4:$D$867&amp;'In-TI'!$C$4:$C$867,'In-TI'!$E$4:$E$867)</f>
        <v>-600</v>
      </c>
      <c r="D85" s="30" cm="1">
        <f t="array" ref="D85">_xlfn.XLOOKUP(D$3&amp;$B85,'In-TI'!$D$4:$D$867&amp;'In-TI'!$C$4:$C$867,'In-TI'!$E$4:$E$867)</f>
        <v>-2.82</v>
      </c>
      <c r="E85" s="24" cm="1">
        <f t="array" ref="E85">_xlfn.XLOOKUP(E$3&amp;$B85,'In-TI'!$D$4:$D$867&amp;'In-TI'!$C$4:$C$867,'In-TI'!$E$4:$E$867)</f>
        <v>251.69</v>
      </c>
      <c r="F85" s="12">
        <f>SUMIFS('In-TI'!$W$4:$W$1155,'In-TI'!$Y$4:$Y$1155,F$3,'In-TI'!$Q$4:$Q$1155,$B85)</f>
        <v>11.6771406</v>
      </c>
      <c r="G85" s="157">
        <f>SUMIFS('In-TI'!$W$4:$W$1155,'In-TI'!$Y$4:$Y$1155,G$3,'In-TI'!$Q$4:$Q$1155,$B85)</f>
        <v>-24.383678100000001</v>
      </c>
      <c r="H85" s="13">
        <f>SUMIFS('In-TI'!$W$4:$W$1155,'In-TI'!$Y$4:$Y$1155,H$3,'In-TI'!$Q$4:$Q$1155,$B85)</f>
        <v>-54.738039700000002</v>
      </c>
      <c r="I85" s="16">
        <f>SUMIFS('In-TI'!$X$4:$X$1155,'In-TI'!$Y$4:$Y$1155,I$3,'In-TI'!$Q$4:$Q$1155,$B85)</f>
        <v>-12.182140599999999</v>
      </c>
      <c r="J85" s="158">
        <f>SUMIFS('In-TI'!$X$4:$X$1155,'In-TI'!$Y$4:$Y$1155,J$3,'In-TI'!$Q$4:$Q$1155,$B85)</f>
        <v>24.315344766666666</v>
      </c>
      <c r="K85" s="17">
        <f>SUMIFS('In-TI'!$X$4:$X$1155,'In-TI'!$Y$4:$Y$1155,K$3,'In-TI'!$Q$4:$Q$1155,$B85)</f>
        <v>49.663039700000006</v>
      </c>
      <c r="L85" s="26" cm="1">
        <f t="array" ref="L85">IF(_xlfn.XLOOKUP($B85&amp;F$3,'In-TI'!$Q$4:$Q$1155&amp;'In-TI'!$Y$4:$Y$1155,'In-TI'!$Z$4:$Z$1155)=L$3,F85*C85+I85*D85,0)</f>
        <v>0</v>
      </c>
      <c r="M85" s="159" cm="1">
        <f t="array" ref="M85">IF(_xlfn.XLOOKUP($B85&amp;I$3,'In-TI'!$Q$4:$Q$1155&amp;'In-TI'!$Y$4:$Y$1155,'In-TI'!$Z$4:$Z$1155)=M$3,F85*C85+I85*D85,0)</f>
        <v>-6971.9307235079996</v>
      </c>
      <c r="N85" s="159" cm="1">
        <f t="array" ref="N85">IF(_xlfn.XLOOKUP($B85&amp;G$3,'In-TI'!$Q$4:$Q$1155&amp;'In-TI'!$Y$4:$Y$1155,'In-TI'!$Z$4:$Z$1155)=N$3,G85*E85+J85*C85,0)</f>
        <v>-20726.334800989</v>
      </c>
      <c r="O85" s="159" cm="1">
        <f t="array" ref="O85">IF(_xlfn.XLOOKUP($B85&amp;J$3,'In-TI'!$Q$4:$Q$1155&amp;'In-TI'!$Y$4:$Y$1155,'In-TI'!$Z$4:$Z$1155)=O$3,G85*E85+J85*C85,0)</f>
        <v>0</v>
      </c>
      <c r="P85" s="159" cm="1">
        <f t="array" ref="P85">IF(_xlfn.XLOOKUP($B85&amp;H$3,'In-TI'!$Q$4:$Q$1155&amp;'In-TI'!$Y$4:$Y$1155,'In-TI'!$Z$4:$Z$1155)=P$3,H85*E85+K85*D85,0)</f>
        <v>-13917.066984047</v>
      </c>
      <c r="Q85" s="25" cm="1">
        <f t="array" ref="Q85">IF(_xlfn.XLOOKUP($B85&amp;K$3,'In-TI'!$Q$4:$Q$1155&amp;'In-TI'!$Y$4:$Y$1155,'In-TI'!$Z$4:$Z$1155)=Q$3,H85*E85+K85*D85,0)</f>
        <v>0</v>
      </c>
      <c r="R85" s="74">
        <f t="shared" si="46"/>
        <v>-41615.332508544001</v>
      </c>
      <c r="S85" s="82">
        <f>IF($R85&gt;=0,0,$R85*VLOOKUP(S$3,'In-NonTI'!$S$4:$U$6,3,0))</f>
        <v>-22258.729523852333</v>
      </c>
      <c r="T85" s="160">
        <f>IF($R85&gt;=0,0,$R85*VLOOKUP(T$3,'In-NonTI'!$S$4:$U$6,3,0))</f>
        <v>-4376.9017080478598</v>
      </c>
      <c r="U85" s="83">
        <f>IF($R85&gt;=0,0,$R85*VLOOKUP(U$3,'In-NonTI'!$S$4:$U$6,3,0))</f>
        <v>-14979.701276643806</v>
      </c>
      <c r="V85" s="19">
        <f t="shared" si="52"/>
        <v>35.992485366666664</v>
      </c>
      <c r="W85" s="161">
        <f t="shared" si="47"/>
        <v>37.480899100000009</v>
      </c>
      <c r="X85" s="18">
        <f t="shared" si="53"/>
        <v>-79.121717799999999</v>
      </c>
      <c r="Y85" s="77">
        <f t="shared" si="48"/>
        <v>1</v>
      </c>
      <c r="Z85" s="32" t="str">
        <f t="shared" si="49"/>
        <v>VIC</v>
      </c>
      <c r="AA85" s="4" t="str">
        <f t="shared" si="50"/>
        <v>NSW</v>
      </c>
      <c r="AB85" s="31" t="str">
        <f t="shared" si="51"/>
        <v>SA</v>
      </c>
      <c r="AC85" s="129" t="str">
        <f t="shared" si="54"/>
        <v>VIC-NSW</v>
      </c>
      <c r="AD85" s="162" t="str">
        <f t="shared" si="55"/>
        <v>VIC-SA</v>
      </c>
      <c r="AE85" s="130">
        <f t="shared" si="56"/>
        <v>0</v>
      </c>
      <c r="AF85" s="51">
        <f t="shared" si="57"/>
        <v>35.992485366666664</v>
      </c>
      <c r="AG85" s="163">
        <f t="shared" si="58"/>
        <v>37.480899100000009</v>
      </c>
      <c r="AH85" s="33">
        <f t="shared" si="59"/>
        <v>0</v>
      </c>
      <c r="AI85" s="140">
        <f t="shared" ref="AI85:AJ104" si="78">IF($AC85=AI$3,$AF85,IF($AD85=AI$3,$AG85,IF($AE85=AI$3,$AH85,0)))</f>
        <v>0</v>
      </c>
      <c r="AJ85" s="164">
        <f t="shared" si="78"/>
        <v>0</v>
      </c>
      <c r="AK85" s="164">
        <f t="shared" si="44"/>
        <v>35.992485366666664</v>
      </c>
      <c r="AL85" s="164">
        <f t="shared" si="44"/>
        <v>0</v>
      </c>
      <c r="AM85" s="164">
        <f t="shared" si="44"/>
        <v>37.480899100000009</v>
      </c>
      <c r="AN85" s="141">
        <f t="shared" si="44"/>
        <v>0</v>
      </c>
      <c r="AO85" s="23">
        <f t="shared" si="60"/>
        <v>0</v>
      </c>
      <c r="AP85" s="30">
        <f t="shared" si="61"/>
        <v>0</v>
      </c>
      <c r="AQ85" s="30">
        <f t="shared" si="62"/>
        <v>-30654.439861936331</v>
      </c>
      <c r="AR85" s="30">
        <f t="shared" si="63"/>
        <v>0</v>
      </c>
      <c r="AS85" s="30">
        <f t="shared" si="64"/>
        <v>-9539.2636299410024</v>
      </c>
      <c r="AT85" s="24">
        <f t="shared" si="65"/>
        <v>0</v>
      </c>
      <c r="AU85" s="155">
        <f t="shared" si="72"/>
        <v>0</v>
      </c>
      <c r="AV85" s="165">
        <f t="shared" si="73"/>
        <v>0</v>
      </c>
      <c r="AW85" s="165">
        <f t="shared" si="74"/>
        <v>0</v>
      </c>
      <c r="AX85" s="165">
        <f t="shared" si="75"/>
        <v>0</v>
      </c>
      <c r="AY85" s="165">
        <f t="shared" si="76"/>
        <v>0</v>
      </c>
      <c r="AZ85" s="156">
        <f t="shared" si="77"/>
        <v>0</v>
      </c>
      <c r="BA85" s="94">
        <f t="shared" si="66"/>
        <v>0</v>
      </c>
      <c r="BB85" s="166">
        <f t="shared" si="67"/>
        <v>0</v>
      </c>
      <c r="BC85" s="166">
        <f t="shared" si="68"/>
        <v>0</v>
      </c>
      <c r="BD85" s="166">
        <f t="shared" si="69"/>
        <v>0</v>
      </c>
      <c r="BE85" s="166">
        <f t="shared" si="70"/>
        <v>0</v>
      </c>
      <c r="BF85" s="95">
        <f t="shared" si="71"/>
        <v>0</v>
      </c>
    </row>
    <row r="86" spans="2:58">
      <c r="B86" s="146">
        <v>83</v>
      </c>
      <c r="C86" s="23" cm="1">
        <f t="array" ref="C86">_xlfn.XLOOKUP(C$3&amp;$B86,'In-TI'!$D$4:$D$867&amp;'In-TI'!$C$4:$C$867,'In-TI'!$E$4:$E$867)</f>
        <v>-600</v>
      </c>
      <c r="D86" s="30" cm="1">
        <f t="array" ref="D86">_xlfn.XLOOKUP(D$3&amp;$B86,'In-TI'!$D$4:$D$867&amp;'In-TI'!$C$4:$C$867,'In-TI'!$E$4:$E$867)</f>
        <v>-2.0099999999999998</v>
      </c>
      <c r="E86" s="24" cm="1">
        <f t="array" ref="E86">_xlfn.XLOOKUP(E$3&amp;$B86,'In-TI'!$D$4:$D$867&amp;'In-TI'!$C$4:$C$867,'In-TI'!$E$4:$E$867)</f>
        <v>253.32</v>
      </c>
      <c r="F86" s="12">
        <f>SUMIFS('In-TI'!$W$4:$W$1155,'In-TI'!$Y$4:$Y$1155,F$3,'In-TI'!$Q$4:$Q$1155,$B86)</f>
        <v>12.049500999999999</v>
      </c>
      <c r="G86" s="157">
        <f>SUMIFS('In-TI'!$W$4:$W$1155,'In-TI'!$Y$4:$Y$1155,G$3,'In-TI'!$Q$4:$Q$1155,$B86)</f>
        <v>-24.275761899999999</v>
      </c>
      <c r="H86" s="13">
        <f>SUMIFS('In-TI'!$W$4:$W$1155,'In-TI'!$Y$4:$Y$1155,H$3,'In-TI'!$Q$4:$Q$1155,$B86)</f>
        <v>-50.893361599999992</v>
      </c>
      <c r="I86" s="16">
        <f>SUMIFS('In-TI'!$X$4:$X$1155,'In-TI'!$Y$4:$Y$1155,I$3,'In-TI'!$Q$4:$Q$1155,$B86)</f>
        <v>-12.469500999999999</v>
      </c>
      <c r="J86" s="158">
        <f>SUMIFS('In-TI'!$X$4:$X$1155,'In-TI'!$Y$4:$Y$1155,J$3,'In-TI'!$Q$4:$Q$1155,$B86)</f>
        <v>24.215761899999997</v>
      </c>
      <c r="K86" s="17">
        <f>SUMIFS('In-TI'!$X$4:$X$1155,'In-TI'!$Y$4:$Y$1155,K$3,'In-TI'!$Q$4:$Q$1155,$B86)</f>
        <v>46.215861600000004</v>
      </c>
      <c r="L86" s="26" cm="1">
        <f t="array" ref="L86">IF(_xlfn.XLOOKUP($B86&amp;F$3,'In-TI'!$Q$4:$Q$1155&amp;'In-TI'!$Y$4:$Y$1155,'In-TI'!$Z$4:$Z$1155)=L$3,F86*C86+I86*D86,0)</f>
        <v>0</v>
      </c>
      <c r="M86" s="159" cm="1">
        <f t="array" ref="M86">IF(_xlfn.XLOOKUP($B86&amp;I$3,'In-TI'!$Q$4:$Q$1155&amp;'In-TI'!$Y$4:$Y$1155,'In-TI'!$Z$4:$Z$1155)=M$3,F86*C86+I86*D86,0)</f>
        <v>-7204.6369029899988</v>
      </c>
      <c r="N86" s="159" cm="1">
        <f t="array" ref="N86">IF(_xlfn.XLOOKUP($B86&amp;G$3,'In-TI'!$Q$4:$Q$1155&amp;'In-TI'!$Y$4:$Y$1155,'In-TI'!$Z$4:$Z$1155)=N$3,G86*E86+J86*C86,0)</f>
        <v>-20678.993144508</v>
      </c>
      <c r="O86" s="159" cm="1">
        <f t="array" ref="O86">IF(_xlfn.XLOOKUP($B86&amp;J$3,'In-TI'!$Q$4:$Q$1155&amp;'In-TI'!$Y$4:$Y$1155,'In-TI'!$Z$4:$Z$1155)=O$3,G86*E86+J86*C86,0)</f>
        <v>0</v>
      </c>
      <c r="P86" s="159" cm="1">
        <f t="array" ref="P86">IF(_xlfn.XLOOKUP($B86&amp;H$3,'In-TI'!$Q$4:$Q$1155&amp;'In-TI'!$Y$4:$Y$1155,'In-TI'!$Z$4:$Z$1155)=P$3,H86*E86+K86*D86,0)</f>
        <v>-12985.200242327997</v>
      </c>
      <c r="Q86" s="25" cm="1">
        <f t="array" ref="Q86">IF(_xlfn.XLOOKUP($B86&amp;K$3,'In-TI'!$Q$4:$Q$1155&amp;'In-TI'!$Y$4:$Y$1155,'In-TI'!$Z$4:$Z$1155)=Q$3,H86*E86+K86*D86,0)</f>
        <v>0</v>
      </c>
      <c r="R86" s="74">
        <f t="shared" si="46"/>
        <v>-40868.830289825994</v>
      </c>
      <c r="S86" s="82">
        <f>IF($R86&gt;=0,0,$R86*VLOOKUP(S$3,'In-NonTI'!$S$4:$U$6,3,0))</f>
        <v>-21859.44901895697</v>
      </c>
      <c r="T86" s="160">
        <f>IF($R86&gt;=0,0,$R86*VLOOKUP(T$3,'In-NonTI'!$S$4:$U$6,3,0))</f>
        <v>-4298.3881737513948</v>
      </c>
      <c r="U86" s="83">
        <f>IF($R86&gt;=0,0,$R86*VLOOKUP(U$3,'In-NonTI'!$S$4:$U$6,3,0))</f>
        <v>-14710.993097117625</v>
      </c>
      <c r="V86" s="19">
        <f t="shared" si="52"/>
        <v>36.265262899999996</v>
      </c>
      <c r="W86" s="161">
        <f t="shared" si="47"/>
        <v>33.746360600000003</v>
      </c>
      <c r="X86" s="18">
        <f t="shared" si="53"/>
        <v>-75.169123499999984</v>
      </c>
      <c r="Y86" s="77">
        <f t="shared" si="48"/>
        <v>1</v>
      </c>
      <c r="Z86" s="32" t="str">
        <f t="shared" si="49"/>
        <v>VIC</v>
      </c>
      <c r="AA86" s="4" t="str">
        <f t="shared" si="50"/>
        <v>SA</v>
      </c>
      <c r="AB86" s="31" t="str">
        <f t="shared" si="51"/>
        <v>NSW</v>
      </c>
      <c r="AC86" s="129" t="str">
        <f t="shared" si="54"/>
        <v>VIC-SA</v>
      </c>
      <c r="AD86" s="162" t="str">
        <f t="shared" si="55"/>
        <v>VIC-NSW</v>
      </c>
      <c r="AE86" s="130">
        <f t="shared" si="56"/>
        <v>0</v>
      </c>
      <c r="AF86" s="51">
        <f t="shared" si="57"/>
        <v>33.746360600000003</v>
      </c>
      <c r="AG86" s="163">
        <f t="shared" si="58"/>
        <v>36.265262899999996</v>
      </c>
      <c r="AH86" s="33">
        <f t="shared" si="59"/>
        <v>0</v>
      </c>
      <c r="AI86" s="140">
        <f t="shared" si="78"/>
        <v>0</v>
      </c>
      <c r="AJ86" s="164">
        <f t="shared" si="78"/>
        <v>0</v>
      </c>
      <c r="AK86" s="164">
        <f t="shared" si="44"/>
        <v>36.265262899999996</v>
      </c>
      <c r="AL86" s="164">
        <f t="shared" si="44"/>
        <v>0</v>
      </c>
      <c r="AM86" s="164">
        <f t="shared" si="44"/>
        <v>33.746360600000003</v>
      </c>
      <c r="AN86" s="141">
        <f t="shared" si="44"/>
        <v>0</v>
      </c>
      <c r="AO86" s="23">
        <f t="shared" si="60"/>
        <v>0</v>
      </c>
      <c r="AP86" s="30">
        <f t="shared" si="61"/>
        <v>0</v>
      </c>
      <c r="AQ86" s="30">
        <f t="shared" si="62"/>
        <v>-30945.874137827996</v>
      </c>
      <c r="AR86" s="30">
        <f t="shared" si="63"/>
        <v>0</v>
      </c>
      <c r="AS86" s="30">
        <f t="shared" si="64"/>
        <v>-8616.4582519979995</v>
      </c>
      <c r="AT86" s="24">
        <f t="shared" si="65"/>
        <v>0</v>
      </c>
      <c r="AU86" s="155">
        <f t="shared" si="72"/>
        <v>0</v>
      </c>
      <c r="AV86" s="165">
        <f t="shared" si="73"/>
        <v>0</v>
      </c>
      <c r="AW86" s="165">
        <f t="shared" si="74"/>
        <v>0</v>
      </c>
      <c r="AX86" s="165">
        <f t="shared" si="75"/>
        <v>0</v>
      </c>
      <c r="AY86" s="165">
        <f t="shared" si="76"/>
        <v>0</v>
      </c>
      <c r="AZ86" s="156">
        <f t="shared" si="77"/>
        <v>0</v>
      </c>
      <c r="BA86" s="94">
        <f t="shared" si="66"/>
        <v>0</v>
      </c>
      <c r="BB86" s="166">
        <f t="shared" si="67"/>
        <v>0</v>
      </c>
      <c r="BC86" s="166">
        <f t="shared" si="68"/>
        <v>0</v>
      </c>
      <c r="BD86" s="166">
        <f t="shared" si="69"/>
        <v>0</v>
      </c>
      <c r="BE86" s="166">
        <f t="shared" si="70"/>
        <v>0</v>
      </c>
      <c r="BF86" s="95">
        <f t="shared" si="71"/>
        <v>0</v>
      </c>
    </row>
    <row r="87" spans="2:58">
      <c r="B87" s="146">
        <v>84</v>
      </c>
      <c r="C87" s="23" cm="1">
        <f t="array" ref="C87">_xlfn.XLOOKUP(C$3&amp;$B87,'In-TI'!$D$4:$D$867&amp;'In-TI'!$C$4:$C$867,'In-TI'!$E$4:$E$867)</f>
        <v>-600</v>
      </c>
      <c r="D87" s="30" cm="1">
        <f t="array" ref="D87">_xlfn.XLOOKUP(D$3&amp;$B87,'In-TI'!$D$4:$D$867&amp;'In-TI'!$C$4:$C$867,'In-TI'!$E$4:$E$867)</f>
        <v>17.78</v>
      </c>
      <c r="E87" s="24" cm="1">
        <f t="array" ref="E87">_xlfn.XLOOKUP(E$3&amp;$B87,'In-TI'!$D$4:$D$867&amp;'In-TI'!$C$4:$C$867,'In-TI'!$E$4:$E$867)</f>
        <v>277.02</v>
      </c>
      <c r="F87" s="12">
        <f>SUMIFS('In-TI'!$W$4:$W$1155,'In-TI'!$Y$4:$Y$1155,F$3,'In-TI'!$Q$4:$Q$1155,$B87)</f>
        <v>12.837349600000001</v>
      </c>
      <c r="G87" s="157">
        <f>SUMIFS('In-TI'!$W$4:$W$1155,'In-TI'!$Y$4:$Y$1155,G$3,'In-TI'!$Q$4:$Q$1155,$B87)</f>
        <v>-21.227061099999997</v>
      </c>
      <c r="H87" s="13">
        <f>SUMIFS('In-TI'!$W$4:$W$1155,'In-TI'!$Y$4:$Y$1155,H$3,'In-TI'!$Q$4:$Q$1155,$B87)</f>
        <v>-54.29753933333334</v>
      </c>
      <c r="I87" s="16">
        <f>SUMIFS('In-TI'!$X$4:$X$1155,'In-TI'!$Y$4:$Y$1155,I$3,'In-TI'!$Q$4:$Q$1155,$B87)</f>
        <v>-12.998182933333334</v>
      </c>
      <c r="J87" s="158">
        <f>SUMIFS('In-TI'!$X$4:$X$1155,'In-TI'!$Y$4:$Y$1155,J$3,'In-TI'!$Q$4:$Q$1155,$B87)</f>
        <v>21.133727766666663</v>
      </c>
      <c r="K87" s="17">
        <f>SUMIFS('In-TI'!$X$4:$X$1155,'In-TI'!$Y$4:$Y$1155,K$3,'In-TI'!$Q$4:$Q$1155,$B87)</f>
        <v>50.593372666666667</v>
      </c>
      <c r="L87" s="26" cm="1">
        <f t="array" ref="L87">IF(_xlfn.XLOOKUP($B87&amp;F$3,'In-TI'!$Q$4:$Q$1155&amp;'In-TI'!$Y$4:$Y$1155,'In-TI'!$Z$4:$Z$1155)=L$3,F87*C87+I87*D87,0)</f>
        <v>0</v>
      </c>
      <c r="M87" s="159" cm="1">
        <f t="array" ref="M87">IF(_xlfn.XLOOKUP($B87&amp;I$3,'In-TI'!$Q$4:$Q$1155&amp;'In-TI'!$Y$4:$Y$1155,'In-TI'!$Z$4:$Z$1155)=M$3,F87*C87+I87*D87,0)</f>
        <v>-7933.5174525546672</v>
      </c>
      <c r="N87" s="159" cm="1">
        <f t="array" ref="N87">IF(_xlfn.XLOOKUP($B87&amp;G$3,'In-TI'!$Q$4:$Q$1155&amp;'In-TI'!$Y$4:$Y$1155,'In-TI'!$Z$4:$Z$1155)=N$3,G87*E87+J87*C87,0)</f>
        <v>-18560.557125921998</v>
      </c>
      <c r="O87" s="159" cm="1">
        <f t="array" ref="O87">IF(_xlfn.XLOOKUP($B87&amp;J$3,'In-TI'!$Q$4:$Q$1155&amp;'In-TI'!$Y$4:$Y$1155,'In-TI'!$Z$4:$Z$1155)=O$3,G87*E87+J87*C87,0)</f>
        <v>0</v>
      </c>
      <c r="P87" s="159" cm="1">
        <f t="array" ref="P87">IF(_xlfn.XLOOKUP($B87&amp;H$3,'In-TI'!$Q$4:$Q$1155&amp;'In-TI'!$Y$4:$Y$1155,'In-TI'!$Z$4:$Z$1155)=P$3,H87*E87+K87*D87,0)</f>
        <v>-14141.954180106666</v>
      </c>
      <c r="Q87" s="25" cm="1">
        <f t="array" ref="Q87">IF(_xlfn.XLOOKUP($B87&amp;K$3,'In-TI'!$Q$4:$Q$1155&amp;'In-TI'!$Y$4:$Y$1155,'In-TI'!$Z$4:$Z$1155)=Q$3,H87*E87+K87*D87,0)</f>
        <v>0</v>
      </c>
      <c r="R87" s="74">
        <f t="shared" si="46"/>
        <v>-40636.028758583328</v>
      </c>
      <c r="S87" s="82">
        <f>IF($R87&gt;=0,0,$R87*VLOOKUP(S$3,'In-NonTI'!$S$4:$U$6,3,0))</f>
        <v>-21734.930818469078</v>
      </c>
      <c r="T87" s="160">
        <f>IF($R87&gt;=0,0,$R87*VLOOKUP(T$3,'In-NonTI'!$S$4:$U$6,3,0))</f>
        <v>-4273.9032217322565</v>
      </c>
      <c r="U87" s="83">
        <f>IF($R87&gt;=0,0,$R87*VLOOKUP(U$3,'In-NonTI'!$S$4:$U$6,3,0))</f>
        <v>-14627.19471838199</v>
      </c>
      <c r="V87" s="19">
        <f t="shared" si="52"/>
        <v>33.971077366666663</v>
      </c>
      <c r="W87" s="161">
        <f t="shared" si="47"/>
        <v>37.595189733333335</v>
      </c>
      <c r="X87" s="18">
        <f t="shared" si="53"/>
        <v>-75.524600433333333</v>
      </c>
      <c r="Y87" s="77">
        <f t="shared" si="48"/>
        <v>1</v>
      </c>
      <c r="Z87" s="32" t="str">
        <f t="shared" si="49"/>
        <v>VIC</v>
      </c>
      <c r="AA87" s="4" t="str">
        <f t="shared" si="50"/>
        <v>NSW</v>
      </c>
      <c r="AB87" s="31" t="str">
        <f t="shared" si="51"/>
        <v>SA</v>
      </c>
      <c r="AC87" s="129" t="str">
        <f t="shared" si="54"/>
        <v>VIC-NSW</v>
      </c>
      <c r="AD87" s="162" t="str">
        <f t="shared" si="55"/>
        <v>VIC-SA</v>
      </c>
      <c r="AE87" s="130">
        <f t="shared" si="56"/>
        <v>0</v>
      </c>
      <c r="AF87" s="51">
        <f t="shared" si="57"/>
        <v>33.971077366666663</v>
      </c>
      <c r="AG87" s="163">
        <f t="shared" si="58"/>
        <v>37.595189733333335</v>
      </c>
      <c r="AH87" s="33">
        <f t="shared" si="59"/>
        <v>0</v>
      </c>
      <c r="AI87" s="140">
        <f t="shared" si="78"/>
        <v>0</v>
      </c>
      <c r="AJ87" s="164">
        <f t="shared" si="78"/>
        <v>0</v>
      </c>
      <c r="AK87" s="164">
        <f t="shared" si="44"/>
        <v>33.971077366666663</v>
      </c>
      <c r="AL87" s="164">
        <f t="shared" si="44"/>
        <v>0</v>
      </c>
      <c r="AM87" s="164">
        <f t="shared" si="44"/>
        <v>37.595189733333335</v>
      </c>
      <c r="AN87" s="141">
        <f t="shared" si="44"/>
        <v>0</v>
      </c>
      <c r="AO87" s="23">
        <f t="shared" si="60"/>
        <v>0</v>
      </c>
      <c r="AP87" s="30">
        <f t="shared" si="61"/>
        <v>0</v>
      </c>
      <c r="AQ87" s="30">
        <f t="shared" si="62"/>
        <v>-29793.314272113996</v>
      </c>
      <c r="AR87" s="30">
        <f t="shared" si="63"/>
        <v>0</v>
      </c>
      <c r="AS87" s="30">
        <f t="shared" si="64"/>
        <v>-9746.1769864693342</v>
      </c>
      <c r="AT87" s="24">
        <f t="shared" si="65"/>
        <v>0</v>
      </c>
      <c r="AU87" s="155">
        <f t="shared" si="72"/>
        <v>0</v>
      </c>
      <c r="AV87" s="165">
        <f t="shared" si="73"/>
        <v>0</v>
      </c>
      <c r="AW87" s="165">
        <f t="shared" si="74"/>
        <v>0</v>
      </c>
      <c r="AX87" s="165">
        <f t="shared" si="75"/>
        <v>0</v>
      </c>
      <c r="AY87" s="165">
        <f t="shared" si="76"/>
        <v>0</v>
      </c>
      <c r="AZ87" s="156">
        <f t="shared" si="77"/>
        <v>0</v>
      </c>
      <c r="BA87" s="94">
        <f t="shared" si="66"/>
        <v>0</v>
      </c>
      <c r="BB87" s="166">
        <f t="shared" si="67"/>
        <v>0</v>
      </c>
      <c r="BC87" s="166">
        <f t="shared" si="68"/>
        <v>0</v>
      </c>
      <c r="BD87" s="166">
        <f t="shared" si="69"/>
        <v>0</v>
      </c>
      <c r="BE87" s="166">
        <f t="shared" si="70"/>
        <v>0</v>
      </c>
      <c r="BF87" s="95">
        <f t="shared" si="71"/>
        <v>0</v>
      </c>
    </row>
    <row r="88" spans="2:58">
      <c r="B88" s="146">
        <v>85</v>
      </c>
      <c r="C88" s="23" cm="1">
        <f t="array" ref="C88">_xlfn.XLOOKUP(C$3&amp;$B88,'In-TI'!$D$4:$D$867&amp;'In-TI'!$C$4:$C$867,'In-TI'!$E$4:$E$867)</f>
        <v>-600</v>
      </c>
      <c r="D88" s="30" cm="1">
        <f t="array" ref="D88">_xlfn.XLOOKUP(D$3&amp;$B88,'In-TI'!$D$4:$D$867&amp;'In-TI'!$C$4:$C$867,'In-TI'!$E$4:$E$867)</f>
        <v>18.14</v>
      </c>
      <c r="E88" s="24" cm="1">
        <f t="array" ref="E88">_xlfn.XLOOKUP(E$3&amp;$B88,'In-TI'!$D$4:$D$867&amp;'In-TI'!$C$4:$C$867,'In-TI'!$E$4:$E$867)</f>
        <v>277.02</v>
      </c>
      <c r="F88" s="12">
        <f>SUMIFS('In-TI'!$W$4:$W$1155,'In-TI'!$Y$4:$Y$1155,F$3,'In-TI'!$Q$4:$Q$1155,$B88)</f>
        <v>12.265468800000001</v>
      </c>
      <c r="G88" s="157">
        <f>SUMIFS('In-TI'!$W$4:$W$1155,'In-TI'!$Y$4:$Y$1155,G$3,'In-TI'!$Q$4:$Q$1155,$B88)</f>
        <v>-25.326196499999998</v>
      </c>
      <c r="H88" s="13">
        <f>SUMIFS('In-TI'!$W$4:$W$1155,'In-TI'!$Y$4:$Y$1155,H$3,'In-TI'!$Q$4:$Q$1155,$B88)</f>
        <v>-56.594319066666664</v>
      </c>
      <c r="I88" s="16">
        <f>SUMIFS('In-TI'!$X$4:$X$1155,'In-TI'!$Y$4:$Y$1155,I$3,'In-TI'!$Q$4:$Q$1155,$B88)</f>
        <v>-12.476302133333334</v>
      </c>
      <c r="J88" s="158">
        <f>SUMIFS('In-TI'!$X$4:$X$1155,'In-TI'!$Y$4:$Y$1155,J$3,'In-TI'!$Q$4:$Q$1155,$B88)</f>
        <v>25.439529833333332</v>
      </c>
      <c r="K88" s="17">
        <f>SUMIFS('In-TI'!$X$4:$X$1155,'In-TI'!$Y$4:$Y$1155,K$3,'In-TI'!$Q$4:$Q$1155,$B88)</f>
        <v>52.770985733333326</v>
      </c>
      <c r="L88" s="26" cm="1">
        <f t="array" ref="L88">IF(_xlfn.XLOOKUP($B88&amp;F$3,'In-TI'!$Q$4:$Q$1155&amp;'In-TI'!$Y$4:$Y$1155,'In-TI'!$Z$4:$Z$1155)=L$3,F88*C88+I88*D88,0)</f>
        <v>0</v>
      </c>
      <c r="M88" s="159" cm="1">
        <f t="array" ref="M88">IF(_xlfn.XLOOKUP($B88&amp;I$3,'In-TI'!$Q$4:$Q$1155&amp;'In-TI'!$Y$4:$Y$1155,'In-TI'!$Z$4:$Z$1155)=M$3,F88*C88+I88*D88,0)</f>
        <v>-7585.601400698667</v>
      </c>
      <c r="N88" s="159" cm="1">
        <f t="array" ref="N88">IF(_xlfn.XLOOKUP($B88&amp;G$3,'In-TI'!$Q$4:$Q$1155&amp;'In-TI'!$Y$4:$Y$1155,'In-TI'!$Z$4:$Z$1155)=N$3,G88*E88+J88*C88,0)</f>
        <v>-22279.580854429998</v>
      </c>
      <c r="O88" s="159" cm="1">
        <f t="array" ref="O88">IF(_xlfn.XLOOKUP($B88&amp;J$3,'In-TI'!$Q$4:$Q$1155&amp;'In-TI'!$Y$4:$Y$1155,'In-TI'!$Z$4:$Z$1155)=O$3,G88*E88+J88*C88,0)</f>
        <v>0</v>
      </c>
      <c r="P88" s="159" cm="1">
        <f t="array" ref="P88">IF(_xlfn.XLOOKUP($B88&amp;H$3,'In-TI'!$Q$4:$Q$1155&amp;'In-TI'!$Y$4:$Y$1155,'In-TI'!$Z$4:$Z$1155)=P$3,H88*E88+K88*D88,0)</f>
        <v>-14720.49258664533</v>
      </c>
      <c r="Q88" s="25" cm="1">
        <f t="array" ref="Q88">IF(_xlfn.XLOOKUP($B88&amp;K$3,'In-TI'!$Q$4:$Q$1155&amp;'In-TI'!$Y$4:$Y$1155,'In-TI'!$Z$4:$Z$1155)=Q$3,H88*E88+K88*D88,0)</f>
        <v>0</v>
      </c>
      <c r="R88" s="74">
        <f t="shared" si="46"/>
        <v>-44585.674841773995</v>
      </c>
      <c r="S88" s="82">
        <f>IF($R88&gt;=0,0,$R88*VLOOKUP(S$3,'In-NonTI'!$S$4:$U$6,3,0))</f>
        <v>-23847.472004163901</v>
      </c>
      <c r="T88" s="160">
        <f>IF($R88&gt;=0,0,$R88*VLOOKUP(T$3,'In-NonTI'!$S$4:$U$6,3,0))</f>
        <v>-4689.3081132864099</v>
      </c>
      <c r="U88" s="83">
        <f>IF($R88&gt;=0,0,$R88*VLOOKUP(U$3,'In-NonTI'!$S$4:$U$6,3,0))</f>
        <v>-16048.89472432368</v>
      </c>
      <c r="V88" s="19">
        <f t="shared" si="52"/>
        <v>37.704998633333332</v>
      </c>
      <c r="W88" s="161">
        <f t="shared" si="47"/>
        <v>40.294683599999992</v>
      </c>
      <c r="X88" s="18">
        <f t="shared" si="53"/>
        <v>-81.920515566666666</v>
      </c>
      <c r="Y88" s="77">
        <f t="shared" si="48"/>
        <v>1</v>
      </c>
      <c r="Z88" s="32" t="str">
        <f t="shared" si="49"/>
        <v>VIC</v>
      </c>
      <c r="AA88" s="4" t="str">
        <f t="shared" si="50"/>
        <v>NSW</v>
      </c>
      <c r="AB88" s="31" t="str">
        <f t="shared" si="51"/>
        <v>SA</v>
      </c>
      <c r="AC88" s="129" t="str">
        <f t="shared" si="54"/>
        <v>VIC-NSW</v>
      </c>
      <c r="AD88" s="162" t="str">
        <f t="shared" si="55"/>
        <v>VIC-SA</v>
      </c>
      <c r="AE88" s="130">
        <f t="shared" si="56"/>
        <v>0</v>
      </c>
      <c r="AF88" s="51">
        <f t="shared" si="57"/>
        <v>37.704998633333332</v>
      </c>
      <c r="AG88" s="163">
        <f t="shared" si="58"/>
        <v>40.294683599999992</v>
      </c>
      <c r="AH88" s="33">
        <f t="shared" si="59"/>
        <v>0</v>
      </c>
      <c r="AI88" s="140">
        <f t="shared" si="78"/>
        <v>0</v>
      </c>
      <c r="AJ88" s="164">
        <f t="shared" si="78"/>
        <v>0</v>
      </c>
      <c r="AK88" s="164">
        <f t="shared" si="44"/>
        <v>37.704998633333332</v>
      </c>
      <c r="AL88" s="164">
        <f t="shared" si="44"/>
        <v>0</v>
      </c>
      <c r="AM88" s="164">
        <f t="shared" si="44"/>
        <v>40.294683599999992</v>
      </c>
      <c r="AN88" s="141">
        <f t="shared" si="44"/>
        <v>0</v>
      </c>
      <c r="AO88" s="23">
        <f t="shared" si="60"/>
        <v>0</v>
      </c>
      <c r="AP88" s="30">
        <f t="shared" si="61"/>
        <v>0</v>
      </c>
      <c r="AQ88" s="30">
        <f t="shared" si="62"/>
        <v>-33068.037901406002</v>
      </c>
      <c r="AR88" s="30">
        <f t="shared" si="63"/>
        <v>0</v>
      </c>
      <c r="AS88" s="30">
        <f t="shared" si="64"/>
        <v>-10431.487690367998</v>
      </c>
      <c r="AT88" s="24">
        <f t="shared" si="65"/>
        <v>0</v>
      </c>
      <c r="AU88" s="155">
        <f t="shared" si="72"/>
        <v>0</v>
      </c>
      <c r="AV88" s="165">
        <f t="shared" si="73"/>
        <v>0</v>
      </c>
      <c r="AW88" s="165">
        <f t="shared" si="74"/>
        <v>0</v>
      </c>
      <c r="AX88" s="165">
        <f t="shared" si="75"/>
        <v>0</v>
      </c>
      <c r="AY88" s="165">
        <f t="shared" si="76"/>
        <v>0</v>
      </c>
      <c r="AZ88" s="156">
        <f t="shared" si="77"/>
        <v>0</v>
      </c>
      <c r="BA88" s="94">
        <f t="shared" si="66"/>
        <v>0</v>
      </c>
      <c r="BB88" s="166">
        <f t="shared" si="67"/>
        <v>0</v>
      </c>
      <c r="BC88" s="166">
        <f t="shared" si="68"/>
        <v>0</v>
      </c>
      <c r="BD88" s="166">
        <f t="shared" si="69"/>
        <v>0</v>
      </c>
      <c r="BE88" s="166">
        <f t="shared" si="70"/>
        <v>0</v>
      </c>
      <c r="BF88" s="95">
        <f t="shared" si="71"/>
        <v>0</v>
      </c>
    </row>
    <row r="89" spans="2:58">
      <c r="B89" s="146">
        <v>86</v>
      </c>
      <c r="C89" s="23" cm="1">
        <f t="array" ref="C89">_xlfn.XLOOKUP(C$3&amp;$B89,'In-TI'!$D$4:$D$867&amp;'In-TI'!$C$4:$C$867,'In-TI'!$E$4:$E$867)</f>
        <v>-600</v>
      </c>
      <c r="D89" s="30" cm="1">
        <f t="array" ref="D89">_xlfn.XLOOKUP(D$3&amp;$B89,'In-TI'!$D$4:$D$867&amp;'In-TI'!$C$4:$C$867,'In-TI'!$E$4:$E$867)</f>
        <v>18.2</v>
      </c>
      <c r="E89" s="24" cm="1">
        <f t="array" ref="E89">_xlfn.XLOOKUP(E$3&amp;$B89,'In-TI'!$D$4:$D$867&amp;'In-TI'!$C$4:$C$867,'In-TI'!$E$4:$E$867)</f>
        <v>277.02</v>
      </c>
      <c r="F89" s="12">
        <f>SUMIFS('In-TI'!$W$4:$W$1155,'In-TI'!$Y$4:$Y$1155,F$3,'In-TI'!$Q$4:$Q$1155,$B89)</f>
        <v>10.924630000000001</v>
      </c>
      <c r="G89" s="157">
        <f>SUMIFS('In-TI'!$W$4:$W$1155,'In-TI'!$Y$4:$Y$1155,G$3,'In-TI'!$Q$4:$Q$1155,$B89)</f>
        <v>-30.482565500000003</v>
      </c>
      <c r="H89" s="13">
        <f>SUMIFS('In-TI'!$W$4:$W$1155,'In-TI'!$Y$4:$Y$1155,H$3,'In-TI'!$Q$4:$Q$1155,$B89)</f>
        <v>-51.806714333333332</v>
      </c>
      <c r="I89" s="16">
        <f>SUMIFS('In-TI'!$X$4:$X$1155,'In-TI'!$Y$4:$Y$1155,I$3,'In-TI'!$Q$4:$Q$1155,$B89)</f>
        <v>-11.308796666666666</v>
      </c>
      <c r="J89" s="158">
        <f>SUMIFS('In-TI'!$X$4:$X$1155,'In-TI'!$Y$4:$Y$1155,J$3,'In-TI'!$Q$4:$Q$1155,$B89)</f>
        <v>30.532565500000004</v>
      </c>
      <c r="K89" s="17">
        <f>SUMIFS('In-TI'!$X$4:$X$1155,'In-TI'!$Y$4:$Y$1155,K$3,'In-TI'!$Q$4:$Q$1155,$B89)</f>
        <v>47.702547666666668</v>
      </c>
      <c r="L89" s="26" cm="1">
        <f t="array" ref="L89">IF(_xlfn.XLOOKUP($B89&amp;F$3,'In-TI'!$Q$4:$Q$1155&amp;'In-TI'!$Y$4:$Y$1155,'In-TI'!$Z$4:$Z$1155)=L$3,F89*C89+I89*D89,0)</f>
        <v>0</v>
      </c>
      <c r="M89" s="159" cm="1">
        <f t="array" ref="M89">IF(_xlfn.XLOOKUP($B89&amp;I$3,'In-TI'!$Q$4:$Q$1155&amp;'In-TI'!$Y$4:$Y$1155,'In-TI'!$Z$4:$Z$1155)=M$3,F89*C89+I89*D89,0)</f>
        <v>-6760.5980993333333</v>
      </c>
      <c r="N89" s="159" cm="1">
        <f t="array" ref="N89">IF(_xlfn.XLOOKUP($B89&amp;G$3,'In-TI'!$Q$4:$Q$1155&amp;'In-TI'!$Y$4:$Y$1155,'In-TI'!$Z$4:$Z$1155)=N$3,G89*E89+J89*C89,0)</f>
        <v>-26763.819594810004</v>
      </c>
      <c r="O89" s="159" cm="1">
        <f t="array" ref="O89">IF(_xlfn.XLOOKUP($B89&amp;J$3,'In-TI'!$Q$4:$Q$1155&amp;'In-TI'!$Y$4:$Y$1155,'In-TI'!$Z$4:$Z$1155)=O$3,G89*E89+J89*C89,0)</f>
        <v>0</v>
      </c>
      <c r="P89" s="159" cm="1">
        <f t="array" ref="P89">IF(_xlfn.XLOOKUP($B89&amp;H$3,'In-TI'!$Q$4:$Q$1155&amp;'In-TI'!$Y$4:$Y$1155,'In-TI'!$Z$4:$Z$1155)=P$3,H89*E89+K89*D89,0)</f>
        <v>-13483.309637086666</v>
      </c>
      <c r="Q89" s="25" cm="1">
        <f t="array" ref="Q89">IF(_xlfn.XLOOKUP($B89&amp;K$3,'In-TI'!$Q$4:$Q$1155&amp;'In-TI'!$Y$4:$Y$1155,'In-TI'!$Z$4:$Z$1155)=Q$3,H89*E89+K89*D89,0)</f>
        <v>0</v>
      </c>
      <c r="R89" s="74">
        <f t="shared" si="46"/>
        <v>-47007.727331230009</v>
      </c>
      <c r="S89" s="82">
        <f>IF($R89&gt;=0,0,$R89*VLOOKUP(S$3,'In-NonTI'!$S$4:$U$6,3,0))</f>
        <v>-25142.951530713548</v>
      </c>
      <c r="T89" s="160">
        <f>IF($R89&gt;=0,0,$R89*VLOOKUP(T$3,'In-NonTI'!$S$4:$U$6,3,0))</f>
        <v>-4944.0480141608077</v>
      </c>
      <c r="U89" s="83">
        <f>IF($R89&gt;=0,0,$R89*VLOOKUP(U$3,'In-NonTI'!$S$4:$U$6,3,0))</f>
        <v>-16920.727786355652</v>
      </c>
      <c r="V89" s="19">
        <f t="shared" si="52"/>
        <v>41.457195500000005</v>
      </c>
      <c r="W89" s="161">
        <f t="shared" si="47"/>
        <v>36.393751000000002</v>
      </c>
      <c r="X89" s="18">
        <f t="shared" si="53"/>
        <v>-82.289279833333339</v>
      </c>
      <c r="Y89" s="77">
        <f t="shared" si="48"/>
        <v>1</v>
      </c>
      <c r="Z89" s="32" t="str">
        <f t="shared" si="49"/>
        <v>VIC</v>
      </c>
      <c r="AA89" s="4" t="str">
        <f t="shared" si="50"/>
        <v>SA</v>
      </c>
      <c r="AB89" s="31" t="str">
        <f t="shared" si="51"/>
        <v>NSW</v>
      </c>
      <c r="AC89" s="129" t="str">
        <f t="shared" si="54"/>
        <v>VIC-SA</v>
      </c>
      <c r="AD89" s="162" t="str">
        <f t="shared" si="55"/>
        <v>VIC-NSW</v>
      </c>
      <c r="AE89" s="130">
        <f t="shared" si="56"/>
        <v>0</v>
      </c>
      <c r="AF89" s="51">
        <f t="shared" si="57"/>
        <v>36.393751000000002</v>
      </c>
      <c r="AG89" s="163">
        <f t="shared" si="58"/>
        <v>41.457195500000005</v>
      </c>
      <c r="AH89" s="33">
        <f t="shared" si="59"/>
        <v>0</v>
      </c>
      <c r="AI89" s="140">
        <f t="shared" si="78"/>
        <v>0</v>
      </c>
      <c r="AJ89" s="164">
        <f t="shared" si="78"/>
        <v>0</v>
      </c>
      <c r="AK89" s="164">
        <f t="shared" si="44"/>
        <v>41.457195500000005</v>
      </c>
      <c r="AL89" s="164">
        <f t="shared" si="44"/>
        <v>0</v>
      </c>
      <c r="AM89" s="164">
        <f t="shared" si="44"/>
        <v>36.393751000000002</v>
      </c>
      <c r="AN89" s="141">
        <f t="shared" si="44"/>
        <v>0</v>
      </c>
      <c r="AO89" s="23">
        <f t="shared" si="60"/>
        <v>0</v>
      </c>
      <c r="AP89" s="30">
        <f t="shared" si="61"/>
        <v>0</v>
      </c>
      <c r="AQ89" s="30">
        <f t="shared" si="62"/>
        <v>-36358.789597410003</v>
      </c>
      <c r="AR89" s="30">
        <f t="shared" si="63"/>
        <v>0</v>
      </c>
      <c r="AS89" s="30">
        <f t="shared" si="64"/>
        <v>-9419.4306338200004</v>
      </c>
      <c r="AT89" s="24">
        <f t="shared" si="65"/>
        <v>0</v>
      </c>
      <c r="AU89" s="155">
        <f t="shared" si="72"/>
        <v>0</v>
      </c>
      <c r="AV89" s="165">
        <f t="shared" si="73"/>
        <v>0</v>
      </c>
      <c r="AW89" s="165">
        <f t="shared" si="74"/>
        <v>0</v>
      </c>
      <c r="AX89" s="165">
        <f t="shared" si="75"/>
        <v>0</v>
      </c>
      <c r="AY89" s="165">
        <f t="shared" si="76"/>
        <v>0</v>
      </c>
      <c r="AZ89" s="156">
        <f t="shared" si="77"/>
        <v>0</v>
      </c>
      <c r="BA89" s="94">
        <f t="shared" si="66"/>
        <v>0</v>
      </c>
      <c r="BB89" s="166">
        <f t="shared" si="67"/>
        <v>0</v>
      </c>
      <c r="BC89" s="166">
        <f t="shared" si="68"/>
        <v>0</v>
      </c>
      <c r="BD89" s="166">
        <f t="shared" si="69"/>
        <v>0</v>
      </c>
      <c r="BE89" s="166">
        <f t="shared" si="70"/>
        <v>0</v>
      </c>
      <c r="BF89" s="95">
        <f t="shared" si="71"/>
        <v>0</v>
      </c>
    </row>
    <row r="90" spans="2:58">
      <c r="B90" s="146">
        <v>87</v>
      </c>
      <c r="C90" s="23" cm="1">
        <f t="array" ref="C90">_xlfn.XLOOKUP(C$3&amp;$B90,'In-TI'!$D$4:$D$867&amp;'In-TI'!$C$4:$C$867,'In-TI'!$E$4:$E$867)</f>
        <v>-600</v>
      </c>
      <c r="D90" s="30" cm="1">
        <f t="array" ref="D90">_xlfn.XLOOKUP(D$3&amp;$B90,'In-TI'!$D$4:$D$867&amp;'In-TI'!$C$4:$C$867,'In-TI'!$E$4:$E$867)</f>
        <v>121.21</v>
      </c>
      <c r="E90" s="24" cm="1">
        <f t="array" ref="E90">_xlfn.XLOOKUP(E$3&amp;$B90,'In-TI'!$D$4:$D$867&amp;'In-TI'!$C$4:$C$867,'In-TI'!$E$4:$E$867)</f>
        <v>382.89</v>
      </c>
      <c r="F90" s="12">
        <f>SUMIFS('In-TI'!$W$4:$W$1155,'In-TI'!$Y$4:$Y$1155,F$3,'In-TI'!$Q$4:$Q$1155,$B90)</f>
        <v>11.9077462</v>
      </c>
      <c r="G90" s="157">
        <f>SUMIFS('In-TI'!$W$4:$W$1155,'In-TI'!$Y$4:$Y$1155,G$3,'In-TI'!$Q$4:$Q$1155,$B90)</f>
        <v>-34.484948500000002</v>
      </c>
      <c r="H90" s="13">
        <f>SUMIFS('In-TI'!$W$4:$W$1155,'In-TI'!$Y$4:$Y$1155,H$3,'In-TI'!$Q$4:$Q$1155,$B90)</f>
        <v>-52.456114700000001</v>
      </c>
      <c r="I90" s="16">
        <f>SUMIFS('In-TI'!$X$4:$X$1155,'In-TI'!$Y$4:$Y$1155,I$3,'In-TI'!$Q$4:$Q$1155,$B90)</f>
        <v>-12.929412866666667</v>
      </c>
      <c r="J90" s="158">
        <f>SUMIFS('In-TI'!$X$4:$X$1155,'In-TI'!$Y$4:$Y$1155,J$3,'In-TI'!$Q$4:$Q$1155,$B90)</f>
        <v>34.600781833333336</v>
      </c>
      <c r="K90" s="17">
        <f>SUMIFS('In-TI'!$X$4:$X$1155,'In-TI'!$Y$4:$Y$1155,K$3,'In-TI'!$Q$4:$Q$1155,$B90)</f>
        <v>46.713614700000001</v>
      </c>
      <c r="L90" s="26" cm="1">
        <f t="array" ref="L90">IF(_xlfn.XLOOKUP($B90&amp;F$3,'In-TI'!$Q$4:$Q$1155&amp;'In-TI'!$Y$4:$Y$1155,'In-TI'!$Z$4:$Z$1155)=L$3,F90*C90+I90*D90,0)</f>
        <v>0</v>
      </c>
      <c r="M90" s="159" cm="1">
        <f t="array" ref="M90">IF(_xlfn.XLOOKUP($B90&amp;I$3,'In-TI'!$Q$4:$Q$1155&amp;'In-TI'!$Y$4:$Y$1155,'In-TI'!$Z$4:$Z$1155)=M$3,F90*C90+I90*D90,0)</f>
        <v>-8711.8218535686665</v>
      </c>
      <c r="N90" s="159" cm="1">
        <f t="array" ref="N90">IF(_xlfn.XLOOKUP($B90&amp;G$3,'In-TI'!$Q$4:$Q$1155&amp;'In-TI'!$Y$4:$Y$1155,'In-TI'!$Z$4:$Z$1155)=N$3,G90*E90+J90*C90,0)</f>
        <v>-33964.411031165</v>
      </c>
      <c r="O90" s="159" cm="1">
        <f t="array" ref="O90">IF(_xlfn.XLOOKUP($B90&amp;J$3,'In-TI'!$Q$4:$Q$1155&amp;'In-TI'!$Y$4:$Y$1155,'In-TI'!$Z$4:$Z$1155)=O$3,G90*E90+J90*C90,0)</f>
        <v>0</v>
      </c>
      <c r="P90" s="159" cm="1">
        <f t="array" ref="P90">IF(_xlfn.XLOOKUP($B90&amp;H$3,'In-TI'!$Q$4:$Q$1155&amp;'In-TI'!$Y$4:$Y$1155,'In-TI'!$Z$4:$Z$1155)=P$3,H90*E90+K90*D90,0)</f>
        <v>-14422.764519696</v>
      </c>
      <c r="Q90" s="25" cm="1">
        <f t="array" ref="Q90">IF(_xlfn.XLOOKUP($B90&amp;K$3,'In-TI'!$Q$4:$Q$1155&amp;'In-TI'!$Y$4:$Y$1155,'In-TI'!$Z$4:$Z$1155)=Q$3,H90*E90+K90*D90,0)</f>
        <v>0</v>
      </c>
      <c r="R90" s="74">
        <f t="shared" si="46"/>
        <v>-57098.997404429669</v>
      </c>
      <c r="S90" s="82">
        <f>IF($R90&gt;=0,0,$R90*VLOOKUP(S$3,'In-NonTI'!$S$4:$U$6,3,0))</f>
        <v>-30540.453787012484</v>
      </c>
      <c r="T90" s="160">
        <f>IF($R90&gt;=0,0,$R90*VLOOKUP(T$3,'In-NonTI'!$S$4:$U$6,3,0))</f>
        <v>-6005.399553540954</v>
      </c>
      <c r="U90" s="83">
        <f>IF($R90&gt;=0,0,$R90*VLOOKUP(U$3,'In-NonTI'!$S$4:$U$6,3,0))</f>
        <v>-20553.144063876225</v>
      </c>
      <c r="V90" s="19">
        <f t="shared" si="52"/>
        <v>46.508528033333334</v>
      </c>
      <c r="W90" s="161">
        <f t="shared" si="47"/>
        <v>33.784201833333334</v>
      </c>
      <c r="X90" s="18">
        <f t="shared" si="53"/>
        <v>-86.941063200000002</v>
      </c>
      <c r="Y90" s="77">
        <f t="shared" si="48"/>
        <v>1</v>
      </c>
      <c r="Z90" s="32" t="str">
        <f t="shared" si="49"/>
        <v>VIC</v>
      </c>
      <c r="AA90" s="4" t="str">
        <f t="shared" si="50"/>
        <v>SA</v>
      </c>
      <c r="AB90" s="31" t="str">
        <f t="shared" si="51"/>
        <v>NSW</v>
      </c>
      <c r="AC90" s="129" t="str">
        <f t="shared" si="54"/>
        <v>VIC-SA</v>
      </c>
      <c r="AD90" s="162" t="str">
        <f t="shared" si="55"/>
        <v>VIC-NSW</v>
      </c>
      <c r="AE90" s="130">
        <f t="shared" si="56"/>
        <v>0</v>
      </c>
      <c r="AF90" s="51">
        <f t="shared" si="57"/>
        <v>33.784201833333334</v>
      </c>
      <c r="AG90" s="163">
        <f t="shared" si="58"/>
        <v>46.508528033333334</v>
      </c>
      <c r="AH90" s="33">
        <f t="shared" si="59"/>
        <v>0</v>
      </c>
      <c r="AI90" s="140">
        <f t="shared" si="78"/>
        <v>0</v>
      </c>
      <c r="AJ90" s="164">
        <f t="shared" si="78"/>
        <v>0</v>
      </c>
      <c r="AK90" s="164">
        <f t="shared" si="44"/>
        <v>46.508528033333334</v>
      </c>
      <c r="AL90" s="164">
        <f t="shared" si="44"/>
        <v>0</v>
      </c>
      <c r="AM90" s="164">
        <f t="shared" si="44"/>
        <v>33.784201833333334</v>
      </c>
      <c r="AN90" s="141">
        <f t="shared" si="44"/>
        <v>0</v>
      </c>
      <c r="AO90" s="23">
        <f t="shared" si="60"/>
        <v>0</v>
      </c>
      <c r="AP90" s="30">
        <f t="shared" si="61"/>
        <v>0</v>
      </c>
      <c r="AQ90" s="30">
        <f t="shared" si="62"/>
        <v>-45712.767118682998</v>
      </c>
      <c r="AR90" s="30">
        <f t="shared" si="63"/>
        <v>0</v>
      </c>
      <c r="AS90" s="30">
        <f t="shared" si="64"/>
        <v>-8840.6499357466673</v>
      </c>
      <c r="AT90" s="24">
        <f t="shared" si="65"/>
        <v>0</v>
      </c>
      <c r="AU90" s="155">
        <f t="shared" si="72"/>
        <v>0</v>
      </c>
      <c r="AV90" s="165">
        <f t="shared" si="73"/>
        <v>0</v>
      </c>
      <c r="AW90" s="165">
        <f t="shared" si="74"/>
        <v>0</v>
      </c>
      <c r="AX90" s="165">
        <f t="shared" si="75"/>
        <v>0</v>
      </c>
      <c r="AY90" s="165">
        <f t="shared" si="76"/>
        <v>0</v>
      </c>
      <c r="AZ90" s="156">
        <f t="shared" si="77"/>
        <v>0</v>
      </c>
      <c r="BA90" s="94">
        <f t="shared" si="66"/>
        <v>0</v>
      </c>
      <c r="BB90" s="166">
        <f t="shared" si="67"/>
        <v>0</v>
      </c>
      <c r="BC90" s="166">
        <f t="shared" si="68"/>
        <v>0</v>
      </c>
      <c r="BD90" s="166">
        <f t="shared" si="69"/>
        <v>0</v>
      </c>
      <c r="BE90" s="166">
        <f t="shared" si="70"/>
        <v>0</v>
      </c>
      <c r="BF90" s="95">
        <f t="shared" si="71"/>
        <v>0</v>
      </c>
    </row>
    <row r="91" spans="2:58">
      <c r="B91" s="146">
        <v>88</v>
      </c>
      <c r="C91" s="23" cm="1">
        <f t="array" ref="C91">_xlfn.XLOOKUP(C$3&amp;$B91,'In-TI'!$D$4:$D$867&amp;'In-TI'!$C$4:$C$867,'In-TI'!$E$4:$E$867)</f>
        <v>-600</v>
      </c>
      <c r="D91" s="30" cm="1">
        <f t="array" ref="D91">_xlfn.XLOOKUP(D$3&amp;$B91,'In-TI'!$D$4:$D$867&amp;'In-TI'!$C$4:$C$867,'In-TI'!$E$4:$E$867)</f>
        <v>92.31</v>
      </c>
      <c r="E91" s="24" cm="1">
        <f t="array" ref="E91">_xlfn.XLOOKUP(E$3&amp;$B91,'In-TI'!$D$4:$D$867&amp;'In-TI'!$C$4:$C$867,'In-TI'!$E$4:$E$867)</f>
        <v>360.07</v>
      </c>
      <c r="F91" s="12">
        <f>SUMIFS('In-TI'!$W$4:$W$1155,'In-TI'!$Y$4:$Y$1155,F$3,'In-TI'!$Q$4:$Q$1155,$B91)</f>
        <v>10.645428800000001</v>
      </c>
      <c r="G91" s="157">
        <f>SUMIFS('In-TI'!$W$4:$W$1155,'In-TI'!$Y$4:$Y$1155,G$3,'In-TI'!$Q$4:$Q$1155,$B91)</f>
        <v>-36.080784399999992</v>
      </c>
      <c r="H91" s="13">
        <f>SUMIFS('In-TI'!$W$4:$W$1155,'In-TI'!$Y$4:$Y$1155,H$3,'In-TI'!$Q$4:$Q$1155,$B91)</f>
        <v>-54.737941166666666</v>
      </c>
      <c r="I91" s="16">
        <f>SUMIFS('In-TI'!$X$4:$X$1155,'In-TI'!$Y$4:$Y$1155,I$3,'In-TI'!$Q$4:$Q$1155,$B91)</f>
        <v>-11.239595466666668</v>
      </c>
      <c r="J91" s="158">
        <f>SUMIFS('In-TI'!$X$4:$X$1155,'In-TI'!$Y$4:$Y$1155,J$3,'In-TI'!$Q$4:$Q$1155,$B91)</f>
        <v>36.049117733333325</v>
      </c>
      <c r="K91" s="17">
        <f>SUMIFS('In-TI'!$X$4:$X$1155,'In-TI'!$Y$4:$Y$1155,K$3,'In-TI'!$Q$4:$Q$1155,$B91)</f>
        <v>50.834607833333337</v>
      </c>
      <c r="L91" s="26" cm="1">
        <f t="array" ref="L91">IF(_xlfn.XLOOKUP($B91&amp;F$3,'In-TI'!$Q$4:$Q$1155&amp;'In-TI'!$Y$4:$Y$1155,'In-TI'!$Z$4:$Z$1155)=L$3,F91*C91+I91*D91,0)</f>
        <v>0</v>
      </c>
      <c r="M91" s="159" cm="1">
        <f t="array" ref="M91">IF(_xlfn.XLOOKUP($B91&amp;I$3,'In-TI'!$Q$4:$Q$1155&amp;'In-TI'!$Y$4:$Y$1155,'In-TI'!$Z$4:$Z$1155)=M$3,F91*C91+I91*D91,0)</f>
        <v>-7424.7843375280008</v>
      </c>
      <c r="N91" s="159" cm="1">
        <f t="array" ref="N91">IF(_xlfn.XLOOKUP($B91&amp;G$3,'In-TI'!$Q$4:$Q$1155&amp;'In-TI'!$Y$4:$Y$1155,'In-TI'!$Z$4:$Z$1155)=N$3,G91*E91+J91*C91,0)</f>
        <v>-34621.078678907994</v>
      </c>
      <c r="O91" s="159" cm="1">
        <f t="array" ref="O91">IF(_xlfn.XLOOKUP($B91&amp;J$3,'In-TI'!$Q$4:$Q$1155&amp;'In-TI'!$Y$4:$Y$1155,'In-TI'!$Z$4:$Z$1155)=O$3,G91*E91+J91*C91,0)</f>
        <v>0</v>
      </c>
      <c r="P91" s="159" cm="1">
        <f t="array" ref="P91">IF(_xlfn.XLOOKUP($B91&amp;H$3,'In-TI'!$Q$4:$Q$1155&amp;'In-TI'!$Y$4:$Y$1155,'In-TI'!$Z$4:$Z$1155)=P$3,H91*E91+K91*D91,0)</f>
        <v>-15016.947826786665</v>
      </c>
      <c r="Q91" s="25" cm="1">
        <f t="array" ref="Q91">IF(_xlfn.XLOOKUP($B91&amp;K$3,'In-TI'!$Q$4:$Q$1155&amp;'In-TI'!$Y$4:$Y$1155,'In-TI'!$Z$4:$Z$1155)=Q$3,H91*E91+K91*D91,0)</f>
        <v>0</v>
      </c>
      <c r="R91" s="74">
        <f t="shared" si="46"/>
        <v>-57062.810843222658</v>
      </c>
      <c r="S91" s="82">
        <f>IF($R91&gt;=0,0,$R91*VLOOKUP(S$3,'In-NonTI'!$S$4:$U$6,3,0))</f>
        <v>-30521.098736127336</v>
      </c>
      <c r="T91" s="160">
        <f>IF($R91&gt;=0,0,$R91*VLOOKUP(T$3,'In-NonTI'!$S$4:$U$6,3,0))</f>
        <v>-6001.5936240431465</v>
      </c>
      <c r="U91" s="83">
        <f>IF($R91&gt;=0,0,$R91*VLOOKUP(U$3,'In-NonTI'!$S$4:$U$6,3,0))</f>
        <v>-20540.118483052171</v>
      </c>
      <c r="V91" s="19">
        <f t="shared" si="52"/>
        <v>46.694546533333323</v>
      </c>
      <c r="W91" s="161">
        <f t="shared" si="47"/>
        <v>39.595012366666666</v>
      </c>
      <c r="X91" s="18">
        <f t="shared" si="53"/>
        <v>-90.818725566666657</v>
      </c>
      <c r="Y91" s="77">
        <f t="shared" si="48"/>
        <v>1</v>
      </c>
      <c r="Z91" s="32" t="str">
        <f t="shared" si="49"/>
        <v>VIC</v>
      </c>
      <c r="AA91" s="4" t="str">
        <f t="shared" si="50"/>
        <v>SA</v>
      </c>
      <c r="AB91" s="31" t="str">
        <f t="shared" si="51"/>
        <v>NSW</v>
      </c>
      <c r="AC91" s="129" t="str">
        <f t="shared" si="54"/>
        <v>VIC-SA</v>
      </c>
      <c r="AD91" s="162" t="str">
        <f t="shared" si="55"/>
        <v>VIC-NSW</v>
      </c>
      <c r="AE91" s="130">
        <f t="shared" si="56"/>
        <v>0</v>
      </c>
      <c r="AF91" s="51">
        <f t="shared" si="57"/>
        <v>39.595012366666666</v>
      </c>
      <c r="AG91" s="163">
        <f t="shared" si="58"/>
        <v>46.694546533333323</v>
      </c>
      <c r="AH91" s="33">
        <f t="shared" si="59"/>
        <v>0</v>
      </c>
      <c r="AI91" s="140">
        <f t="shared" si="78"/>
        <v>0</v>
      </c>
      <c r="AJ91" s="164">
        <f t="shared" si="78"/>
        <v>0</v>
      </c>
      <c r="AK91" s="164">
        <f t="shared" si="44"/>
        <v>46.694546533333323</v>
      </c>
      <c r="AL91" s="164">
        <f t="shared" si="44"/>
        <v>0</v>
      </c>
      <c r="AM91" s="164">
        <f t="shared" si="44"/>
        <v>39.595012366666666</v>
      </c>
      <c r="AN91" s="141">
        <f t="shared" si="44"/>
        <v>0</v>
      </c>
      <c r="AO91" s="23">
        <f t="shared" si="60"/>
        <v>0</v>
      </c>
      <c r="AP91" s="30">
        <f t="shared" si="61"/>
        <v>0</v>
      </c>
      <c r="AQ91" s="30">
        <f t="shared" si="62"/>
        <v>-44830.033290257321</v>
      </c>
      <c r="AR91" s="30">
        <f t="shared" si="63"/>
        <v>0</v>
      </c>
      <c r="AS91" s="30">
        <f t="shared" si="64"/>
        <v>-10601.960511298666</v>
      </c>
      <c r="AT91" s="24">
        <f t="shared" si="65"/>
        <v>0</v>
      </c>
      <c r="AU91" s="155">
        <f t="shared" si="72"/>
        <v>0</v>
      </c>
      <c r="AV91" s="165">
        <f t="shared" si="73"/>
        <v>0</v>
      </c>
      <c r="AW91" s="165">
        <f t="shared" si="74"/>
        <v>0</v>
      </c>
      <c r="AX91" s="165">
        <f t="shared" si="75"/>
        <v>0</v>
      </c>
      <c r="AY91" s="165">
        <f t="shared" si="76"/>
        <v>0</v>
      </c>
      <c r="AZ91" s="156">
        <f t="shared" si="77"/>
        <v>0</v>
      </c>
      <c r="BA91" s="94">
        <f t="shared" si="66"/>
        <v>0</v>
      </c>
      <c r="BB91" s="166">
        <f t="shared" si="67"/>
        <v>0</v>
      </c>
      <c r="BC91" s="166">
        <f t="shared" si="68"/>
        <v>0</v>
      </c>
      <c r="BD91" s="166">
        <f t="shared" si="69"/>
        <v>0</v>
      </c>
      <c r="BE91" s="166">
        <f t="shared" si="70"/>
        <v>0</v>
      </c>
      <c r="BF91" s="95">
        <f t="shared" si="71"/>
        <v>0</v>
      </c>
    </row>
    <row r="92" spans="2:58">
      <c r="B92" s="146">
        <v>89</v>
      </c>
      <c r="C92" s="23" cm="1">
        <f t="array" ref="C92">_xlfn.XLOOKUP(C$3&amp;$B92,'In-TI'!$D$4:$D$867&amp;'In-TI'!$C$4:$C$867,'In-TI'!$E$4:$E$867)</f>
        <v>-600</v>
      </c>
      <c r="D92" s="30" cm="1">
        <f t="array" ref="D92">_xlfn.XLOOKUP(D$3&amp;$B92,'In-TI'!$D$4:$D$867&amp;'In-TI'!$C$4:$C$867,'In-TI'!$E$4:$E$867)</f>
        <v>93.04</v>
      </c>
      <c r="E92" s="24" cm="1">
        <f t="array" ref="E92">_xlfn.XLOOKUP(E$3&amp;$B92,'In-TI'!$D$4:$D$867&amp;'In-TI'!$C$4:$C$867,'In-TI'!$E$4:$E$867)</f>
        <v>360.07</v>
      </c>
      <c r="F92" s="12">
        <f>SUMIFS('In-TI'!$W$4:$W$1155,'In-TI'!$Y$4:$Y$1155,F$3,'In-TI'!$Q$4:$Q$1155,$B92)</f>
        <v>8.7325537999999998</v>
      </c>
      <c r="G92" s="157">
        <f>SUMIFS('In-TI'!$W$4:$W$1155,'In-TI'!$Y$4:$Y$1155,G$3,'In-TI'!$Q$4:$Q$1155,$B92)</f>
        <v>-30.011476600000002</v>
      </c>
      <c r="H92" s="13">
        <f>SUMIFS('In-TI'!$W$4:$W$1155,'In-TI'!$Y$4:$Y$1155,H$3,'In-TI'!$Q$4:$Q$1155,$B92)</f>
        <v>-60.449543133333336</v>
      </c>
      <c r="I92" s="16">
        <f>SUMIFS('In-TI'!$X$4:$X$1155,'In-TI'!$Y$4:$Y$1155,I$3,'In-TI'!$Q$4:$Q$1155,$B92)</f>
        <v>-9.5267204666666654</v>
      </c>
      <c r="J92" s="158">
        <f>SUMIFS('In-TI'!$X$4:$X$1155,'In-TI'!$Y$4:$Y$1155,J$3,'In-TI'!$Q$4:$Q$1155,$B92)</f>
        <v>29.963976600000002</v>
      </c>
      <c r="K92" s="17">
        <f>SUMIFS('In-TI'!$X$4:$X$1155,'In-TI'!$Y$4:$Y$1155,K$3,'In-TI'!$Q$4:$Q$1155,$B92)</f>
        <v>56.357876466666667</v>
      </c>
      <c r="L92" s="26" cm="1">
        <f t="array" ref="L92">IF(_xlfn.XLOOKUP($B92&amp;F$3,'In-TI'!$Q$4:$Q$1155&amp;'In-TI'!$Y$4:$Y$1155,'In-TI'!$Z$4:$Z$1155)=L$3,F92*C92+I92*D92,0)</f>
        <v>0</v>
      </c>
      <c r="M92" s="159" cm="1">
        <f t="array" ref="M92">IF(_xlfn.XLOOKUP($B92&amp;I$3,'In-TI'!$Q$4:$Q$1155&amp;'In-TI'!$Y$4:$Y$1155,'In-TI'!$Z$4:$Z$1155)=M$3,F92*C92+I92*D92,0)</f>
        <v>-6125.8983522186663</v>
      </c>
      <c r="N92" s="159" cm="1">
        <f t="array" ref="N92">IF(_xlfn.XLOOKUP($B92&amp;G$3,'In-TI'!$Q$4:$Q$1155&amp;'In-TI'!$Y$4:$Y$1155,'In-TI'!$Z$4:$Z$1155)=N$3,G92*E92+J92*C92,0)</f>
        <v>-28784.618339362001</v>
      </c>
      <c r="O92" s="159" cm="1">
        <f t="array" ref="O92">IF(_xlfn.XLOOKUP($B92&amp;J$3,'In-TI'!$Q$4:$Q$1155&amp;'In-TI'!$Y$4:$Y$1155,'In-TI'!$Z$4:$Z$1155)=O$3,G92*E92+J92*C92,0)</f>
        <v>0</v>
      </c>
      <c r="P92" s="159" cm="1">
        <f t="array" ref="P92">IF(_xlfn.XLOOKUP($B92&amp;H$3,'In-TI'!$Q$4:$Q$1155&amp;'In-TI'!$Y$4:$Y$1155,'In-TI'!$Z$4:$Z$1155)=P$3,H92*E92+K92*D92,0)</f>
        <v>-16522.530169560669</v>
      </c>
      <c r="Q92" s="25" cm="1">
        <f t="array" ref="Q92">IF(_xlfn.XLOOKUP($B92&amp;K$3,'In-TI'!$Q$4:$Q$1155&amp;'In-TI'!$Y$4:$Y$1155,'In-TI'!$Z$4:$Z$1155)=Q$3,H92*E92+K92*D92,0)</f>
        <v>0</v>
      </c>
      <c r="R92" s="74">
        <f t="shared" si="46"/>
        <v>-51433.046861141338</v>
      </c>
      <c r="S92" s="82">
        <f>IF($R92&gt;=0,0,$R92*VLOOKUP(S$3,'In-NonTI'!$S$4:$U$6,3,0))</f>
        <v>-27509.915448464155</v>
      </c>
      <c r="T92" s="160">
        <f>IF($R92&gt;=0,0,$R92*VLOOKUP(T$3,'In-NonTI'!$S$4:$U$6,3,0))</f>
        <v>-5409.4819646200467</v>
      </c>
      <c r="U92" s="83">
        <f>IF($R92&gt;=0,0,$R92*VLOOKUP(U$3,'In-NonTI'!$S$4:$U$6,3,0))</f>
        <v>-18513.649448057131</v>
      </c>
      <c r="V92" s="19">
        <f t="shared" si="52"/>
        <v>38.6965304</v>
      </c>
      <c r="W92" s="161">
        <f t="shared" si="47"/>
        <v>46.831156</v>
      </c>
      <c r="X92" s="18">
        <f t="shared" si="53"/>
        <v>-90.46101973333333</v>
      </c>
      <c r="Y92" s="77">
        <f t="shared" si="48"/>
        <v>1</v>
      </c>
      <c r="Z92" s="32" t="str">
        <f t="shared" si="49"/>
        <v>VIC</v>
      </c>
      <c r="AA92" s="4" t="str">
        <f t="shared" si="50"/>
        <v>NSW</v>
      </c>
      <c r="AB92" s="31" t="str">
        <f t="shared" si="51"/>
        <v>SA</v>
      </c>
      <c r="AC92" s="129" t="str">
        <f t="shared" si="54"/>
        <v>VIC-NSW</v>
      </c>
      <c r="AD92" s="162" t="str">
        <f t="shared" si="55"/>
        <v>VIC-SA</v>
      </c>
      <c r="AE92" s="130">
        <f t="shared" si="56"/>
        <v>0</v>
      </c>
      <c r="AF92" s="51">
        <f t="shared" si="57"/>
        <v>38.6965304</v>
      </c>
      <c r="AG92" s="163">
        <f t="shared" si="58"/>
        <v>46.831156</v>
      </c>
      <c r="AH92" s="33">
        <f t="shared" si="59"/>
        <v>0</v>
      </c>
      <c r="AI92" s="140">
        <f t="shared" si="78"/>
        <v>0</v>
      </c>
      <c r="AJ92" s="164">
        <f t="shared" si="78"/>
        <v>0</v>
      </c>
      <c r="AK92" s="164">
        <f t="shared" si="44"/>
        <v>38.6965304</v>
      </c>
      <c r="AL92" s="164">
        <f t="shared" si="44"/>
        <v>0</v>
      </c>
      <c r="AM92" s="164">
        <f t="shared" si="44"/>
        <v>46.831156</v>
      </c>
      <c r="AN92" s="141">
        <f t="shared" si="44"/>
        <v>0</v>
      </c>
      <c r="AO92" s="23">
        <f t="shared" si="60"/>
        <v>0</v>
      </c>
      <c r="AP92" s="30">
        <f t="shared" si="61"/>
        <v>0</v>
      </c>
      <c r="AQ92" s="30">
        <f t="shared" si="62"/>
        <v>-37151.377941127997</v>
      </c>
      <c r="AR92" s="30">
        <f t="shared" si="63"/>
        <v>0</v>
      </c>
      <c r="AS92" s="30">
        <f t="shared" si="64"/>
        <v>-12505.323586679999</v>
      </c>
      <c r="AT92" s="24">
        <f t="shared" si="65"/>
        <v>0</v>
      </c>
      <c r="AU92" s="155">
        <f t="shared" si="72"/>
        <v>0</v>
      </c>
      <c r="AV92" s="165">
        <f t="shared" si="73"/>
        <v>0</v>
      </c>
      <c r="AW92" s="165">
        <f t="shared" si="74"/>
        <v>0</v>
      </c>
      <c r="AX92" s="165">
        <f t="shared" si="75"/>
        <v>0</v>
      </c>
      <c r="AY92" s="165">
        <f t="shared" si="76"/>
        <v>0</v>
      </c>
      <c r="AZ92" s="156">
        <f t="shared" si="77"/>
        <v>0</v>
      </c>
      <c r="BA92" s="94">
        <f t="shared" si="66"/>
        <v>0</v>
      </c>
      <c r="BB92" s="166">
        <f t="shared" si="67"/>
        <v>0</v>
      </c>
      <c r="BC92" s="166">
        <f t="shared" si="68"/>
        <v>0</v>
      </c>
      <c r="BD92" s="166">
        <f t="shared" si="69"/>
        <v>0</v>
      </c>
      <c r="BE92" s="166">
        <f t="shared" si="70"/>
        <v>0</v>
      </c>
      <c r="BF92" s="95">
        <f t="shared" si="71"/>
        <v>0</v>
      </c>
    </row>
    <row r="93" spans="2:58">
      <c r="B93" s="146">
        <v>90</v>
      </c>
      <c r="C93" s="23" cm="1">
        <f t="array" ref="C93">_xlfn.XLOOKUP(C$3&amp;$B93,'In-TI'!$D$4:$D$867&amp;'In-TI'!$C$4:$C$867,'In-TI'!$E$4:$E$867)</f>
        <v>-600</v>
      </c>
      <c r="D93" s="30" cm="1">
        <f t="array" ref="D93">_xlfn.XLOOKUP(D$3&amp;$B93,'In-TI'!$D$4:$D$867&amp;'In-TI'!$C$4:$C$867,'In-TI'!$E$4:$E$867)</f>
        <v>115.97</v>
      </c>
      <c r="E93" s="24" cm="1">
        <f t="array" ref="E93">_xlfn.XLOOKUP(E$3&amp;$B93,'In-TI'!$D$4:$D$867&amp;'In-TI'!$C$4:$C$867,'In-TI'!$E$4:$E$867)</f>
        <v>384.99</v>
      </c>
      <c r="F93" s="12">
        <f>SUMIFS('In-TI'!$W$4:$W$1155,'In-TI'!$Y$4:$Y$1155,F$3,'In-TI'!$Q$4:$Q$1155,$B93)</f>
        <v>7.6834316000000005</v>
      </c>
      <c r="G93" s="157">
        <f>SUMIFS('In-TI'!$W$4:$W$1155,'In-TI'!$Y$4:$Y$1155,G$3,'In-TI'!$Q$4:$Q$1155,$B93)</f>
        <v>-34.468888199999995</v>
      </c>
      <c r="H93" s="13">
        <f>SUMIFS('In-TI'!$W$4:$W$1155,'In-TI'!$Y$4:$Y$1155,H$3,'In-TI'!$Q$4:$Q$1155,$B93)</f>
        <v>-56.169285866666669</v>
      </c>
      <c r="I93" s="16">
        <f>SUMIFS('In-TI'!$X$4:$X$1155,'In-TI'!$Y$4:$Y$1155,I$3,'In-TI'!$Q$4:$Q$1155,$B93)</f>
        <v>-8.7009316000000005</v>
      </c>
      <c r="J93" s="158">
        <f>SUMIFS('In-TI'!$X$4:$X$1155,'In-TI'!$Y$4:$Y$1155,J$3,'In-TI'!$Q$4:$Q$1155,$B93)</f>
        <v>34.375554866666661</v>
      </c>
      <c r="K93" s="17">
        <f>SUMIFS('In-TI'!$X$4:$X$1155,'In-TI'!$Y$4:$Y$1155,K$3,'In-TI'!$Q$4:$Q$1155,$B93)</f>
        <v>52.053452533333335</v>
      </c>
      <c r="L93" s="26" cm="1">
        <f t="array" ref="L93">IF(_xlfn.XLOOKUP($B93&amp;F$3,'In-TI'!$Q$4:$Q$1155&amp;'In-TI'!$Y$4:$Y$1155,'In-TI'!$Z$4:$Z$1155)=L$3,F93*C93+I93*D93,0)</f>
        <v>0</v>
      </c>
      <c r="M93" s="159" cm="1">
        <f t="array" ref="M93">IF(_xlfn.XLOOKUP($B93&amp;I$3,'In-TI'!$Q$4:$Q$1155&amp;'In-TI'!$Y$4:$Y$1155,'In-TI'!$Z$4:$Z$1155)=M$3,F93*C93+I93*D93,0)</f>
        <v>-5619.105997652</v>
      </c>
      <c r="N93" s="159" cm="1">
        <f t="array" ref="N93">IF(_xlfn.XLOOKUP($B93&amp;G$3,'In-TI'!$Q$4:$Q$1155&amp;'In-TI'!$Y$4:$Y$1155,'In-TI'!$Z$4:$Z$1155)=N$3,G93*E93+J93*C93,0)</f>
        <v>-33895.510188117994</v>
      </c>
      <c r="O93" s="159" cm="1">
        <f t="array" ref="O93">IF(_xlfn.XLOOKUP($B93&amp;J$3,'In-TI'!$Q$4:$Q$1155&amp;'In-TI'!$Y$4:$Y$1155,'In-TI'!$Z$4:$Z$1155)=O$3,G93*E93+J93*C93,0)</f>
        <v>0</v>
      </c>
      <c r="P93" s="159" cm="1">
        <f t="array" ref="P93">IF(_xlfn.XLOOKUP($B93&amp;H$3,'In-TI'!$Q$4:$Q$1155&amp;'In-TI'!$Y$4:$Y$1155,'In-TI'!$Z$4:$Z$1155)=P$3,H93*E93+K93*D93,0)</f>
        <v>-15587.974475517334</v>
      </c>
      <c r="Q93" s="25" cm="1">
        <f t="array" ref="Q93">IF(_xlfn.XLOOKUP($B93&amp;K$3,'In-TI'!$Q$4:$Q$1155&amp;'In-TI'!$Y$4:$Y$1155,'In-TI'!$Z$4:$Z$1155)=Q$3,H93*E93+K93*D93,0)</f>
        <v>0</v>
      </c>
      <c r="R93" s="74">
        <f t="shared" si="46"/>
        <v>-55102.590661287322</v>
      </c>
      <c r="S93" s="82">
        <f>IF($R93&gt;=0,0,$R93*VLOOKUP(S$3,'In-NonTI'!$S$4:$U$6,3,0))</f>
        <v>-29472.638752587922</v>
      </c>
      <c r="T93" s="160">
        <f>IF($R93&gt;=0,0,$R93*VLOOKUP(T$3,'In-NonTI'!$S$4:$U$6,3,0))</f>
        <v>-5795.4270372280307</v>
      </c>
      <c r="U93" s="83">
        <f>IF($R93&gt;=0,0,$R93*VLOOKUP(U$3,'In-NonTI'!$S$4:$U$6,3,0))</f>
        <v>-19834.524871471363</v>
      </c>
      <c r="V93" s="19">
        <f t="shared" si="52"/>
        <v>42.05898646666666</v>
      </c>
      <c r="W93" s="161">
        <f t="shared" si="47"/>
        <v>43.352520933333338</v>
      </c>
      <c r="X93" s="18">
        <f t="shared" si="53"/>
        <v>-90.638174066666664</v>
      </c>
      <c r="Y93" s="77">
        <f t="shared" si="48"/>
        <v>1</v>
      </c>
      <c r="Z93" s="32" t="str">
        <f t="shared" si="49"/>
        <v>VIC</v>
      </c>
      <c r="AA93" s="4" t="str">
        <f t="shared" si="50"/>
        <v>NSW</v>
      </c>
      <c r="AB93" s="31" t="str">
        <f t="shared" si="51"/>
        <v>SA</v>
      </c>
      <c r="AC93" s="129" t="str">
        <f t="shared" si="54"/>
        <v>VIC-NSW</v>
      </c>
      <c r="AD93" s="162" t="str">
        <f t="shared" si="55"/>
        <v>VIC-SA</v>
      </c>
      <c r="AE93" s="130">
        <f t="shared" si="56"/>
        <v>0</v>
      </c>
      <c r="AF93" s="51">
        <f t="shared" si="57"/>
        <v>42.05898646666666</v>
      </c>
      <c r="AG93" s="163">
        <f t="shared" si="58"/>
        <v>43.352520933333338</v>
      </c>
      <c r="AH93" s="33">
        <f t="shared" si="59"/>
        <v>0</v>
      </c>
      <c r="AI93" s="140">
        <f t="shared" si="78"/>
        <v>0</v>
      </c>
      <c r="AJ93" s="164">
        <f t="shared" si="78"/>
        <v>0</v>
      </c>
      <c r="AK93" s="164">
        <f t="shared" si="44"/>
        <v>42.05898646666666</v>
      </c>
      <c r="AL93" s="164">
        <f t="shared" si="44"/>
        <v>0</v>
      </c>
      <c r="AM93" s="164">
        <f t="shared" si="44"/>
        <v>43.352520933333338</v>
      </c>
      <c r="AN93" s="141">
        <f t="shared" si="44"/>
        <v>0</v>
      </c>
      <c r="AO93" s="23">
        <f t="shared" si="60"/>
        <v>0</v>
      </c>
      <c r="AP93" s="30">
        <f t="shared" si="61"/>
        <v>0</v>
      </c>
      <c r="AQ93" s="30">
        <f t="shared" si="62"/>
        <v>-41427.681079801994</v>
      </c>
      <c r="AR93" s="30">
        <f t="shared" si="63"/>
        <v>0</v>
      </c>
      <c r="AS93" s="30">
        <f t="shared" si="64"/>
        <v>-11662.695181485335</v>
      </c>
      <c r="AT93" s="24">
        <f t="shared" si="65"/>
        <v>0</v>
      </c>
      <c r="AU93" s="155">
        <f t="shared" si="72"/>
        <v>0</v>
      </c>
      <c r="AV93" s="165">
        <f t="shared" si="73"/>
        <v>0</v>
      </c>
      <c r="AW93" s="165">
        <f t="shared" si="74"/>
        <v>0</v>
      </c>
      <c r="AX93" s="165">
        <f t="shared" si="75"/>
        <v>0</v>
      </c>
      <c r="AY93" s="165">
        <f t="shared" si="76"/>
        <v>0</v>
      </c>
      <c r="AZ93" s="156">
        <f t="shared" si="77"/>
        <v>0</v>
      </c>
      <c r="BA93" s="94">
        <f t="shared" si="66"/>
        <v>0</v>
      </c>
      <c r="BB93" s="166">
        <f t="shared" si="67"/>
        <v>0</v>
      </c>
      <c r="BC93" s="166">
        <f t="shared" si="68"/>
        <v>0</v>
      </c>
      <c r="BD93" s="166">
        <f t="shared" si="69"/>
        <v>0</v>
      </c>
      <c r="BE93" s="166">
        <f t="shared" si="70"/>
        <v>0</v>
      </c>
      <c r="BF93" s="95">
        <f t="shared" si="71"/>
        <v>0</v>
      </c>
    </row>
    <row r="94" spans="2:58">
      <c r="B94" s="146">
        <v>91</v>
      </c>
      <c r="C94" s="23" cm="1">
        <f t="array" ref="C94">_xlfn.XLOOKUP(C$3&amp;$B94,'In-TI'!$D$4:$D$867&amp;'In-TI'!$C$4:$C$867,'In-TI'!$E$4:$E$867)</f>
        <v>-600</v>
      </c>
      <c r="D94" s="30" cm="1">
        <f t="array" ref="D94">_xlfn.XLOOKUP(D$3&amp;$B94,'In-TI'!$D$4:$D$867&amp;'In-TI'!$C$4:$C$867,'In-TI'!$E$4:$E$867)</f>
        <v>91.85</v>
      </c>
      <c r="E94" s="24" cm="1">
        <f t="array" ref="E94">_xlfn.XLOOKUP(E$3&amp;$B94,'In-TI'!$D$4:$D$867&amp;'In-TI'!$C$4:$C$867,'In-TI'!$E$4:$E$867)</f>
        <v>360.07</v>
      </c>
      <c r="F94" s="12">
        <f>SUMIFS('In-TI'!$W$4:$W$1155,'In-TI'!$Y$4:$Y$1155,F$3,'In-TI'!$Q$4:$Q$1155,$B94)</f>
        <v>6.3760024000000008</v>
      </c>
      <c r="G94" s="157">
        <f>SUMIFS('In-TI'!$W$4:$W$1155,'In-TI'!$Y$4:$Y$1155,G$3,'In-TI'!$Q$4:$Q$1155,$B94)</f>
        <v>-34.010128900000005</v>
      </c>
      <c r="H94" s="13">
        <f>SUMIFS('In-TI'!$W$4:$W$1155,'In-TI'!$Y$4:$Y$1155,H$3,'In-TI'!$Q$4:$Q$1155,$B94)</f>
        <v>-52.804075733333335</v>
      </c>
      <c r="I94" s="16">
        <f>SUMIFS('In-TI'!$X$4:$X$1155,'In-TI'!$Y$4:$Y$1155,I$3,'In-TI'!$Q$4:$Q$1155,$B94)</f>
        <v>-7.4443357333333342</v>
      </c>
      <c r="J94" s="158">
        <f>SUMIFS('In-TI'!$X$4:$X$1155,'In-TI'!$Y$4:$Y$1155,J$3,'In-TI'!$Q$4:$Q$1155,$B94)</f>
        <v>33.873462233333335</v>
      </c>
      <c r="K94" s="17">
        <f>SUMIFS('In-TI'!$X$4:$X$1155,'In-TI'!$Y$4:$Y$1155,K$3,'In-TI'!$Q$4:$Q$1155,$B94)</f>
        <v>48.832409066666671</v>
      </c>
      <c r="L94" s="26" cm="1">
        <f t="array" ref="L94">IF(_xlfn.XLOOKUP($B94&amp;F$3,'In-TI'!$Q$4:$Q$1155&amp;'In-TI'!$Y$4:$Y$1155,'In-TI'!$Z$4:$Z$1155)=L$3,F94*C94+I94*D94,0)</f>
        <v>0</v>
      </c>
      <c r="M94" s="159" cm="1">
        <f t="array" ref="M94">IF(_xlfn.XLOOKUP($B94&amp;I$3,'In-TI'!$Q$4:$Q$1155&amp;'In-TI'!$Y$4:$Y$1155,'In-TI'!$Z$4:$Z$1155)=M$3,F94*C94+I94*D94,0)</f>
        <v>-4509.3636771066667</v>
      </c>
      <c r="N94" s="159" cm="1">
        <f t="array" ref="N94">IF(_xlfn.XLOOKUP($B94&amp;G$3,'In-TI'!$Q$4:$Q$1155&amp;'In-TI'!$Y$4:$Y$1155,'In-TI'!$Z$4:$Z$1155)=N$3,G94*E94+J94*C94,0)</f>
        <v>-32570.104453022999</v>
      </c>
      <c r="O94" s="159" cm="1">
        <f t="array" ref="O94">IF(_xlfn.XLOOKUP($B94&amp;J$3,'In-TI'!$Q$4:$Q$1155&amp;'In-TI'!$Y$4:$Y$1155,'In-TI'!$Z$4:$Z$1155)=O$3,G94*E94+J94*C94,0)</f>
        <v>0</v>
      </c>
      <c r="P94" s="159" cm="1">
        <f t="array" ref="P94">IF(_xlfn.XLOOKUP($B94&amp;H$3,'In-TI'!$Q$4:$Q$1155&amp;'In-TI'!$Y$4:$Y$1155,'In-TI'!$Z$4:$Z$1155)=P$3,H94*E94+K94*D94,0)</f>
        <v>-14527.906776528002</v>
      </c>
      <c r="Q94" s="25" cm="1">
        <f t="array" ref="Q94">IF(_xlfn.XLOOKUP($B94&amp;K$3,'In-TI'!$Q$4:$Q$1155&amp;'In-TI'!$Y$4:$Y$1155,'In-TI'!$Z$4:$Z$1155)=Q$3,H94*E94+K94*D94,0)</f>
        <v>0</v>
      </c>
      <c r="R94" s="74">
        <f t="shared" si="46"/>
        <v>-51607.374906657671</v>
      </c>
      <c r="S94" s="82">
        <f>IF($R94&gt;=0,0,$R94*VLOOKUP(S$3,'In-NonTI'!$S$4:$U$6,3,0))</f>
        <v>-27603.158024689474</v>
      </c>
      <c r="T94" s="160">
        <f>IF($R94&gt;=0,0,$R94*VLOOKUP(T$3,'In-NonTI'!$S$4:$U$6,3,0))</f>
        <v>-5427.8169549754512</v>
      </c>
      <c r="U94" s="83">
        <f>IF($R94&gt;=0,0,$R94*VLOOKUP(U$3,'In-NonTI'!$S$4:$U$6,3,0))</f>
        <v>-18576.399926992741</v>
      </c>
      <c r="V94" s="19">
        <f t="shared" si="52"/>
        <v>40.249464633333332</v>
      </c>
      <c r="W94" s="161">
        <f t="shared" si="47"/>
        <v>41.388073333333338</v>
      </c>
      <c r="X94" s="18">
        <f t="shared" si="53"/>
        <v>-86.814204633333333</v>
      </c>
      <c r="Y94" s="77">
        <f t="shared" si="48"/>
        <v>1</v>
      </c>
      <c r="Z94" s="32" t="str">
        <f t="shared" si="49"/>
        <v>VIC</v>
      </c>
      <c r="AA94" s="4" t="str">
        <f t="shared" si="50"/>
        <v>NSW</v>
      </c>
      <c r="AB94" s="31" t="str">
        <f t="shared" si="51"/>
        <v>SA</v>
      </c>
      <c r="AC94" s="129" t="str">
        <f t="shared" si="54"/>
        <v>VIC-NSW</v>
      </c>
      <c r="AD94" s="162" t="str">
        <f t="shared" si="55"/>
        <v>VIC-SA</v>
      </c>
      <c r="AE94" s="130">
        <f t="shared" si="56"/>
        <v>0</v>
      </c>
      <c r="AF94" s="51">
        <f t="shared" si="57"/>
        <v>40.249464633333332</v>
      </c>
      <c r="AG94" s="163">
        <f t="shared" si="58"/>
        <v>41.388073333333338</v>
      </c>
      <c r="AH94" s="33">
        <f t="shared" si="59"/>
        <v>0</v>
      </c>
      <c r="AI94" s="140">
        <f t="shared" si="78"/>
        <v>0</v>
      </c>
      <c r="AJ94" s="164">
        <f t="shared" si="78"/>
        <v>0</v>
      </c>
      <c r="AK94" s="164">
        <f t="shared" si="44"/>
        <v>40.249464633333332</v>
      </c>
      <c r="AL94" s="164">
        <f t="shared" si="44"/>
        <v>0</v>
      </c>
      <c r="AM94" s="164">
        <f t="shared" si="44"/>
        <v>41.388073333333338</v>
      </c>
      <c r="AN94" s="141">
        <f t="shared" si="44"/>
        <v>0</v>
      </c>
      <c r="AO94" s="23">
        <f t="shared" si="60"/>
        <v>0</v>
      </c>
      <c r="AP94" s="30">
        <f t="shared" si="61"/>
        <v>0</v>
      </c>
      <c r="AQ94" s="30">
        <f t="shared" si="62"/>
        <v>-38642.303510524333</v>
      </c>
      <c r="AR94" s="30">
        <f t="shared" si="63"/>
        <v>0</v>
      </c>
      <c r="AS94" s="30">
        <f t="shared" si="64"/>
        <v>-11101.109029466668</v>
      </c>
      <c r="AT94" s="24">
        <f t="shared" si="65"/>
        <v>0</v>
      </c>
      <c r="AU94" s="155">
        <f t="shared" si="72"/>
        <v>0</v>
      </c>
      <c r="AV94" s="165">
        <f t="shared" si="73"/>
        <v>0</v>
      </c>
      <c r="AW94" s="165">
        <f t="shared" si="74"/>
        <v>0</v>
      </c>
      <c r="AX94" s="165">
        <f t="shared" si="75"/>
        <v>0</v>
      </c>
      <c r="AY94" s="165">
        <f t="shared" si="76"/>
        <v>0</v>
      </c>
      <c r="AZ94" s="156">
        <f t="shared" si="77"/>
        <v>0</v>
      </c>
      <c r="BA94" s="94">
        <f t="shared" si="66"/>
        <v>0</v>
      </c>
      <c r="BB94" s="166">
        <f t="shared" si="67"/>
        <v>0</v>
      </c>
      <c r="BC94" s="166">
        <f t="shared" si="68"/>
        <v>0</v>
      </c>
      <c r="BD94" s="166">
        <f t="shared" si="69"/>
        <v>0</v>
      </c>
      <c r="BE94" s="166">
        <f t="shared" si="70"/>
        <v>0</v>
      </c>
      <c r="BF94" s="95">
        <f t="shared" si="71"/>
        <v>0</v>
      </c>
    </row>
    <row r="95" spans="2:58">
      <c r="B95" s="146">
        <v>92</v>
      </c>
      <c r="C95" s="23" cm="1">
        <f t="array" ref="C95">_xlfn.XLOOKUP(C$3&amp;$B95,'In-TI'!$D$4:$D$867&amp;'In-TI'!$C$4:$C$867,'In-TI'!$E$4:$E$867)</f>
        <v>-600</v>
      </c>
      <c r="D95" s="30" cm="1">
        <f t="array" ref="D95">_xlfn.XLOOKUP(D$3&amp;$B95,'In-TI'!$D$4:$D$867&amp;'In-TI'!$C$4:$C$867,'In-TI'!$E$4:$E$867)</f>
        <v>15.99</v>
      </c>
      <c r="E95" s="24" cm="1">
        <f t="array" ref="E95">_xlfn.XLOOKUP(E$3&amp;$B95,'In-TI'!$D$4:$D$867&amp;'In-TI'!$C$4:$C$867,'In-TI'!$E$4:$E$867)</f>
        <v>277.57</v>
      </c>
      <c r="F95" s="12">
        <f>SUMIFS('In-TI'!$W$4:$W$1155,'In-TI'!$Y$4:$Y$1155,F$3,'In-TI'!$Q$4:$Q$1155,$B95)</f>
        <v>4.5152695999999999</v>
      </c>
      <c r="G95" s="157">
        <f>SUMIFS('In-TI'!$W$4:$W$1155,'In-TI'!$Y$4:$Y$1155,G$3,'In-TI'!$Q$4:$Q$1155,$B95)</f>
        <v>-25.355526200000003</v>
      </c>
      <c r="H95" s="13">
        <f>SUMIFS('In-TI'!$W$4:$W$1155,'In-TI'!$Y$4:$Y$1155,H$3,'In-TI'!$Q$4:$Q$1155,$B95)</f>
        <v>-57.076220666666671</v>
      </c>
      <c r="I95" s="16">
        <f>SUMIFS('In-TI'!$X$4:$X$1155,'In-TI'!$Y$4:$Y$1155,I$3,'In-TI'!$Q$4:$Q$1155,$B95)</f>
        <v>-5.9102695999999995</v>
      </c>
      <c r="J95" s="158">
        <f>SUMIFS('In-TI'!$X$4:$X$1155,'In-TI'!$Y$4:$Y$1155,J$3,'In-TI'!$Q$4:$Q$1155,$B95)</f>
        <v>25.156359533333337</v>
      </c>
      <c r="K95" s="17">
        <f>SUMIFS('In-TI'!$X$4:$X$1155,'In-TI'!$Y$4:$Y$1155,K$3,'In-TI'!$Q$4:$Q$1155,$B95)</f>
        <v>52.670387333333338</v>
      </c>
      <c r="L95" s="26" cm="1">
        <f t="array" ref="L95">IF(_xlfn.XLOOKUP($B95&amp;F$3,'In-TI'!$Q$4:$Q$1155&amp;'In-TI'!$Y$4:$Y$1155,'In-TI'!$Z$4:$Z$1155)=L$3,F95*C95+I95*D95,0)</f>
        <v>0</v>
      </c>
      <c r="M95" s="159" cm="1">
        <f t="array" ref="M95">IF(_xlfn.XLOOKUP($B95&amp;I$3,'In-TI'!$Q$4:$Q$1155&amp;'In-TI'!$Y$4:$Y$1155,'In-TI'!$Z$4:$Z$1155)=M$3,F95*C95+I95*D95,0)</f>
        <v>-2803.6669709039998</v>
      </c>
      <c r="N95" s="159" cm="1">
        <f t="array" ref="N95">IF(_xlfn.XLOOKUP($B95&amp;G$3,'In-TI'!$Q$4:$Q$1155&amp;'In-TI'!$Y$4:$Y$1155,'In-TI'!$Z$4:$Z$1155)=N$3,G95*E95+J95*C95,0)</f>
        <v>-22131.749127334002</v>
      </c>
      <c r="O95" s="159" cm="1">
        <f t="array" ref="O95">IF(_xlfn.XLOOKUP($B95&amp;J$3,'In-TI'!$Q$4:$Q$1155&amp;'In-TI'!$Y$4:$Y$1155,'In-TI'!$Z$4:$Z$1155)=O$3,G95*E95+J95*C95,0)</f>
        <v>0</v>
      </c>
      <c r="P95" s="159" cm="1">
        <f t="array" ref="P95">IF(_xlfn.XLOOKUP($B95&amp;H$3,'In-TI'!$Q$4:$Q$1155&amp;'In-TI'!$Y$4:$Y$1155,'In-TI'!$Z$4:$Z$1155)=P$3,H95*E95+K95*D95,0)</f>
        <v>-15000.447076986668</v>
      </c>
      <c r="Q95" s="25" cm="1">
        <f t="array" ref="Q95">IF(_xlfn.XLOOKUP($B95&amp;K$3,'In-TI'!$Q$4:$Q$1155&amp;'In-TI'!$Y$4:$Y$1155,'In-TI'!$Z$4:$Z$1155)=Q$3,H95*E95+K95*D95,0)</f>
        <v>0</v>
      </c>
      <c r="R95" s="74">
        <f t="shared" si="46"/>
        <v>-39935.863175224673</v>
      </c>
      <c r="S95" s="82">
        <f>IF($R95&gt;=0,0,$R95*VLOOKUP(S$3,'In-NonTI'!$S$4:$U$6,3,0))</f>
        <v>-21360.434319163425</v>
      </c>
      <c r="T95" s="160">
        <f>IF($R95&gt;=0,0,$R95*VLOOKUP(T$3,'In-NonTI'!$S$4:$U$6,3,0))</f>
        <v>-4200.2631532048781</v>
      </c>
      <c r="U95" s="83">
        <f>IF($R95&gt;=0,0,$R95*VLOOKUP(U$3,'In-NonTI'!$S$4:$U$6,3,0))</f>
        <v>-14375.16570285637</v>
      </c>
      <c r="V95" s="19">
        <f t="shared" si="52"/>
        <v>29.671629133333337</v>
      </c>
      <c r="W95" s="161">
        <f t="shared" si="47"/>
        <v>46.760117733333338</v>
      </c>
      <c r="X95" s="18">
        <f t="shared" si="53"/>
        <v>-82.431746866666671</v>
      </c>
      <c r="Y95" s="77">
        <f t="shared" si="48"/>
        <v>1</v>
      </c>
      <c r="Z95" s="32" t="str">
        <f t="shared" si="49"/>
        <v>VIC</v>
      </c>
      <c r="AA95" s="4" t="str">
        <f t="shared" si="50"/>
        <v>NSW</v>
      </c>
      <c r="AB95" s="31" t="str">
        <f t="shared" si="51"/>
        <v>SA</v>
      </c>
      <c r="AC95" s="129" t="str">
        <f t="shared" si="54"/>
        <v>VIC-NSW</v>
      </c>
      <c r="AD95" s="162" t="str">
        <f t="shared" si="55"/>
        <v>VIC-SA</v>
      </c>
      <c r="AE95" s="130">
        <f t="shared" si="56"/>
        <v>0</v>
      </c>
      <c r="AF95" s="51">
        <f t="shared" si="57"/>
        <v>29.671629133333337</v>
      </c>
      <c r="AG95" s="163">
        <f t="shared" si="58"/>
        <v>46.760117733333338</v>
      </c>
      <c r="AH95" s="33">
        <f t="shared" si="59"/>
        <v>0</v>
      </c>
      <c r="AI95" s="140">
        <f t="shared" si="78"/>
        <v>0</v>
      </c>
      <c r="AJ95" s="164">
        <f t="shared" si="78"/>
        <v>0</v>
      </c>
      <c r="AK95" s="164">
        <f t="shared" si="44"/>
        <v>29.671629133333337</v>
      </c>
      <c r="AL95" s="164">
        <f t="shared" si="44"/>
        <v>0</v>
      </c>
      <c r="AM95" s="164">
        <f t="shared" si="44"/>
        <v>46.760117733333338</v>
      </c>
      <c r="AN95" s="141">
        <f t="shared" si="44"/>
        <v>0</v>
      </c>
      <c r="AO95" s="23">
        <f t="shared" si="60"/>
        <v>0</v>
      </c>
      <c r="AP95" s="30">
        <f t="shared" si="61"/>
        <v>0</v>
      </c>
      <c r="AQ95" s="30">
        <f t="shared" si="62"/>
        <v>-26038.931578539334</v>
      </c>
      <c r="AR95" s="30">
        <f t="shared" si="63"/>
        <v>0</v>
      </c>
      <c r="AS95" s="30">
        <f t="shared" si="64"/>
        <v>-12231.511596685334</v>
      </c>
      <c r="AT95" s="24">
        <f t="shared" si="65"/>
        <v>0</v>
      </c>
      <c r="AU95" s="155">
        <f t="shared" si="72"/>
        <v>0</v>
      </c>
      <c r="AV95" s="165">
        <f t="shared" si="73"/>
        <v>0</v>
      </c>
      <c r="AW95" s="165">
        <f t="shared" si="74"/>
        <v>0</v>
      </c>
      <c r="AX95" s="165">
        <f t="shared" si="75"/>
        <v>0</v>
      </c>
      <c r="AY95" s="165">
        <f t="shared" si="76"/>
        <v>0</v>
      </c>
      <c r="AZ95" s="156">
        <f t="shared" si="77"/>
        <v>0</v>
      </c>
      <c r="BA95" s="94">
        <f t="shared" si="66"/>
        <v>0</v>
      </c>
      <c r="BB95" s="166">
        <f t="shared" si="67"/>
        <v>0</v>
      </c>
      <c r="BC95" s="166">
        <f t="shared" si="68"/>
        <v>0</v>
      </c>
      <c r="BD95" s="166">
        <f t="shared" si="69"/>
        <v>0</v>
      </c>
      <c r="BE95" s="166">
        <f t="shared" si="70"/>
        <v>0</v>
      </c>
      <c r="BF95" s="95">
        <f t="shared" si="71"/>
        <v>0</v>
      </c>
    </row>
    <row r="96" spans="2:58">
      <c r="B96" s="146">
        <v>93</v>
      </c>
      <c r="C96" s="23" cm="1">
        <f t="array" ref="C96">_xlfn.XLOOKUP(C$3&amp;$B96,'In-TI'!$D$4:$D$867&amp;'In-TI'!$C$4:$C$867,'In-TI'!$E$4:$E$867)</f>
        <v>-600</v>
      </c>
      <c r="D96" s="30" cm="1">
        <f t="array" ref="D96">_xlfn.XLOOKUP(D$3&amp;$B96,'In-TI'!$D$4:$D$867&amp;'In-TI'!$C$4:$C$867,'In-TI'!$E$4:$E$867)</f>
        <v>13.64</v>
      </c>
      <c r="E96" s="24" cm="1">
        <f t="array" ref="E96">_xlfn.XLOOKUP(E$3&amp;$B96,'In-TI'!$D$4:$D$867&amp;'In-TI'!$C$4:$C$867,'In-TI'!$E$4:$E$867)</f>
        <v>277.02</v>
      </c>
      <c r="F96" s="12">
        <f>SUMIFS('In-TI'!$W$4:$W$1155,'In-TI'!$Y$4:$Y$1155,F$3,'In-TI'!$Q$4:$Q$1155,$B96)</f>
        <v>3.4844482000000001</v>
      </c>
      <c r="G96" s="157">
        <f>SUMIFS('In-TI'!$W$4:$W$1155,'In-TI'!$Y$4:$Y$1155,G$3,'In-TI'!$Q$4:$Q$1155,$B96)</f>
        <v>-20.252769700000005</v>
      </c>
      <c r="H96" s="13">
        <f>SUMIFS('In-TI'!$W$4:$W$1155,'In-TI'!$Y$4:$Y$1155,H$3,'In-TI'!$Q$4:$Q$1155,$B96)</f>
        <v>-59.318663700000002</v>
      </c>
      <c r="I96" s="16">
        <f>SUMIFS('In-TI'!$X$4:$X$1155,'In-TI'!$Y$4:$Y$1155,I$3,'In-TI'!$Q$4:$Q$1155,$B96)</f>
        <v>-5.1969482000000005</v>
      </c>
      <c r="J96" s="158">
        <f>SUMIFS('In-TI'!$X$4:$X$1155,'In-TI'!$Y$4:$Y$1155,J$3,'In-TI'!$Q$4:$Q$1155,$B96)</f>
        <v>19.861936366666672</v>
      </c>
      <c r="K96" s="17">
        <f>SUMIFS('In-TI'!$X$4:$X$1155,'In-TI'!$Y$4:$Y$1155,K$3,'In-TI'!$Q$4:$Q$1155,$B96)</f>
        <v>55.373663700000002</v>
      </c>
      <c r="L96" s="26" cm="1">
        <f t="array" ref="L96">IF(_xlfn.XLOOKUP($B96&amp;F$3,'In-TI'!$Q$4:$Q$1155&amp;'In-TI'!$Y$4:$Y$1155,'In-TI'!$Z$4:$Z$1155)=L$3,F96*C96+I96*D96,0)</f>
        <v>0</v>
      </c>
      <c r="M96" s="159" cm="1">
        <f t="array" ref="M96">IF(_xlfn.XLOOKUP($B96&amp;I$3,'In-TI'!$Q$4:$Q$1155&amp;'In-TI'!$Y$4:$Y$1155,'In-TI'!$Z$4:$Z$1155)=M$3,F96*C96+I96*D96,0)</f>
        <v>-2161.5552934480002</v>
      </c>
      <c r="N96" s="159" cm="1">
        <f t="array" ref="N96">IF(_xlfn.XLOOKUP($B96&amp;G$3,'In-TI'!$Q$4:$Q$1155&amp;'In-TI'!$Y$4:$Y$1155,'In-TI'!$Z$4:$Z$1155)=N$3,G96*E96+J96*C96,0)</f>
        <v>-17527.584082294004</v>
      </c>
      <c r="O96" s="159" cm="1">
        <f t="array" ref="O96">IF(_xlfn.XLOOKUP($B96&amp;J$3,'In-TI'!$Q$4:$Q$1155&amp;'In-TI'!$Y$4:$Y$1155,'In-TI'!$Z$4:$Z$1155)=O$3,G96*E96+J96*C96,0)</f>
        <v>0</v>
      </c>
      <c r="P96" s="159" cm="1">
        <f t="array" ref="P96">IF(_xlfn.XLOOKUP($B96&amp;H$3,'In-TI'!$Q$4:$Q$1155&amp;'In-TI'!$Y$4:$Y$1155,'In-TI'!$Z$4:$Z$1155)=P$3,H96*E96+K96*D96,0)</f>
        <v>-15677.159445306001</v>
      </c>
      <c r="Q96" s="25" cm="1">
        <f t="array" ref="Q96">IF(_xlfn.XLOOKUP($B96&amp;K$3,'In-TI'!$Q$4:$Q$1155&amp;'In-TI'!$Y$4:$Y$1155,'In-TI'!$Z$4:$Z$1155)=Q$3,H96*E96+K96*D96,0)</f>
        <v>0</v>
      </c>
      <c r="R96" s="74">
        <f t="shared" si="46"/>
        <v>-35366.298821048003</v>
      </c>
      <c r="S96" s="82">
        <f>IF($R96&gt;=0,0,$R96*VLOOKUP(S$3,'In-NonTI'!$S$4:$U$6,3,0))</f>
        <v>-18916.318391924997</v>
      </c>
      <c r="T96" s="160">
        <f>IF($R96&gt;=0,0,$R96*VLOOKUP(T$3,'In-NonTI'!$S$4:$U$6,3,0))</f>
        <v>-3719.6582217718733</v>
      </c>
      <c r="U96" s="83">
        <f>IF($R96&gt;=0,0,$R96*VLOOKUP(U$3,'In-NonTI'!$S$4:$U$6,3,0))</f>
        <v>-12730.32220735113</v>
      </c>
      <c r="V96" s="19">
        <f t="shared" si="52"/>
        <v>23.346384566666671</v>
      </c>
      <c r="W96" s="161">
        <f t="shared" si="47"/>
        <v>50.1767155</v>
      </c>
      <c r="X96" s="18">
        <f t="shared" si="53"/>
        <v>-79.571433400000004</v>
      </c>
      <c r="Y96" s="77">
        <f t="shared" si="48"/>
        <v>1</v>
      </c>
      <c r="Z96" s="32" t="str">
        <f t="shared" si="49"/>
        <v>VIC</v>
      </c>
      <c r="AA96" s="4" t="str">
        <f t="shared" si="50"/>
        <v>NSW</v>
      </c>
      <c r="AB96" s="31" t="str">
        <f t="shared" si="51"/>
        <v>SA</v>
      </c>
      <c r="AC96" s="129" t="str">
        <f t="shared" si="54"/>
        <v>VIC-NSW</v>
      </c>
      <c r="AD96" s="162" t="str">
        <f t="shared" si="55"/>
        <v>VIC-SA</v>
      </c>
      <c r="AE96" s="130">
        <f t="shared" si="56"/>
        <v>0</v>
      </c>
      <c r="AF96" s="51">
        <f t="shared" si="57"/>
        <v>23.346384566666671</v>
      </c>
      <c r="AG96" s="163">
        <f t="shared" si="58"/>
        <v>50.1767155</v>
      </c>
      <c r="AH96" s="33">
        <f t="shared" si="59"/>
        <v>0</v>
      </c>
      <c r="AI96" s="140">
        <f t="shared" si="78"/>
        <v>0</v>
      </c>
      <c r="AJ96" s="164">
        <f t="shared" si="78"/>
        <v>0</v>
      </c>
      <c r="AK96" s="164">
        <f t="shared" si="44"/>
        <v>23.346384566666671</v>
      </c>
      <c r="AL96" s="164">
        <f t="shared" si="44"/>
        <v>0</v>
      </c>
      <c r="AM96" s="164">
        <f t="shared" si="44"/>
        <v>50.1767155</v>
      </c>
      <c r="AN96" s="141">
        <f t="shared" si="44"/>
        <v>0</v>
      </c>
      <c r="AO96" s="23">
        <f t="shared" si="60"/>
        <v>0</v>
      </c>
      <c r="AP96" s="30">
        <f t="shared" si="61"/>
        <v>0</v>
      </c>
      <c r="AQ96" s="30">
        <f t="shared" si="62"/>
        <v>-20475.246192658004</v>
      </c>
      <c r="AR96" s="30">
        <f t="shared" si="63"/>
        <v>0</v>
      </c>
      <c r="AS96" s="30">
        <f t="shared" si="64"/>
        <v>-13215.54332839</v>
      </c>
      <c r="AT96" s="24">
        <f t="shared" si="65"/>
        <v>0</v>
      </c>
      <c r="AU96" s="155">
        <f t="shared" si="72"/>
        <v>0</v>
      </c>
      <c r="AV96" s="165">
        <f t="shared" si="73"/>
        <v>0</v>
      </c>
      <c r="AW96" s="165">
        <f t="shared" si="74"/>
        <v>0</v>
      </c>
      <c r="AX96" s="165">
        <f t="shared" si="75"/>
        <v>0</v>
      </c>
      <c r="AY96" s="165">
        <f t="shared" si="76"/>
        <v>0</v>
      </c>
      <c r="AZ96" s="156">
        <f t="shared" si="77"/>
        <v>0</v>
      </c>
      <c r="BA96" s="94">
        <f t="shared" si="66"/>
        <v>0</v>
      </c>
      <c r="BB96" s="166">
        <f t="shared" si="67"/>
        <v>0</v>
      </c>
      <c r="BC96" s="166">
        <f t="shared" si="68"/>
        <v>0</v>
      </c>
      <c r="BD96" s="166">
        <f t="shared" si="69"/>
        <v>0</v>
      </c>
      <c r="BE96" s="166">
        <f t="shared" si="70"/>
        <v>0</v>
      </c>
      <c r="BF96" s="95">
        <f t="shared" si="71"/>
        <v>0</v>
      </c>
    </row>
    <row r="97" spans="2:58">
      <c r="B97" s="146">
        <v>94</v>
      </c>
      <c r="C97" s="23" cm="1">
        <f t="array" ref="C97">_xlfn.XLOOKUP(C$3&amp;$B97,'In-TI'!$D$4:$D$867&amp;'In-TI'!$C$4:$C$867,'In-TI'!$E$4:$E$867)</f>
        <v>-600</v>
      </c>
      <c r="D97" s="30" cm="1">
        <f t="array" ref="D97">_xlfn.XLOOKUP(D$3&amp;$B97,'In-TI'!$D$4:$D$867&amp;'In-TI'!$C$4:$C$867,'In-TI'!$E$4:$E$867)</f>
        <v>9.58</v>
      </c>
      <c r="E97" s="24" cm="1">
        <f t="array" ref="E97">_xlfn.XLOOKUP(E$3&amp;$B97,'In-TI'!$D$4:$D$867&amp;'In-TI'!$C$4:$C$867,'In-TI'!$E$4:$E$867)</f>
        <v>273.02999999999997</v>
      </c>
      <c r="F97" s="12">
        <f>SUMIFS('In-TI'!$W$4:$W$1155,'In-TI'!$Y$4:$Y$1155,F$3,'In-TI'!$Q$4:$Q$1155,$B97)</f>
        <v>0.77475279999999991</v>
      </c>
      <c r="G97" s="157">
        <f>SUMIFS('In-TI'!$W$4:$W$1155,'In-TI'!$Y$4:$Y$1155,G$3,'In-TI'!$Q$4:$Q$1155,$B97)</f>
        <v>-2.0107507999999941</v>
      </c>
      <c r="H97" s="13">
        <f>SUMIFS('In-TI'!$W$4:$W$1155,'In-TI'!$Y$4:$Y$1155,H$3,'In-TI'!$Q$4:$Q$1155,$B97)</f>
        <v>-58.540577499999998</v>
      </c>
      <c r="I97" s="16">
        <f>SUMIFS('In-TI'!$X$4:$X$1155,'In-TI'!$Y$4:$Y$1155,I$3,'In-TI'!$Q$4:$Q$1155,$B97)</f>
        <v>-2.7022528000000001</v>
      </c>
      <c r="J97" s="158">
        <f>SUMIFS('In-TI'!$X$4:$X$1155,'In-TI'!$Y$4:$Y$1155,J$3,'In-TI'!$Q$4:$Q$1155,$B97)</f>
        <v>1.5857507999999942</v>
      </c>
      <c r="K97" s="17">
        <f>SUMIFS('In-TI'!$X$4:$X$1155,'In-TI'!$Y$4:$Y$1155,K$3,'In-TI'!$Q$4:$Q$1155,$B97)</f>
        <v>54.713077499999997</v>
      </c>
      <c r="L97" s="26" cm="1">
        <f t="array" ref="L97">IF(_xlfn.XLOOKUP($B97&amp;F$3,'In-TI'!$Q$4:$Q$1155&amp;'In-TI'!$Y$4:$Y$1155,'In-TI'!$Z$4:$Z$1155)=L$3,F97*C97+I97*D97,0)</f>
        <v>0</v>
      </c>
      <c r="M97" s="159" cm="1">
        <f t="array" ref="M97">IF(_xlfn.XLOOKUP($B97&amp;I$3,'In-TI'!$Q$4:$Q$1155&amp;'In-TI'!$Y$4:$Y$1155,'In-TI'!$Z$4:$Z$1155)=M$3,F97*C97+I97*D97,0)</f>
        <v>-490.73926182399993</v>
      </c>
      <c r="N97" s="159" cm="1">
        <f t="array" ref="N97">IF(_xlfn.XLOOKUP($B97&amp;G$3,'In-TI'!$Q$4:$Q$1155&amp;'In-TI'!$Y$4:$Y$1155,'In-TI'!$Z$4:$Z$1155)=N$3,G97*E97+J97*C97,0)</f>
        <v>-1500.445770923995</v>
      </c>
      <c r="O97" s="159" cm="1">
        <f t="array" ref="O97">IF(_xlfn.XLOOKUP($B97&amp;J$3,'In-TI'!$Q$4:$Q$1155&amp;'In-TI'!$Y$4:$Y$1155,'In-TI'!$Z$4:$Z$1155)=O$3,G97*E97+J97*C97,0)</f>
        <v>0</v>
      </c>
      <c r="P97" s="159" cm="1">
        <f t="array" ref="P97">IF(_xlfn.XLOOKUP($B97&amp;H$3,'In-TI'!$Q$4:$Q$1155&amp;'In-TI'!$Y$4:$Y$1155,'In-TI'!$Z$4:$Z$1155)=P$3,H97*E97+K97*D97,0)</f>
        <v>-15459.182592374997</v>
      </c>
      <c r="Q97" s="25" cm="1">
        <f t="array" ref="Q97">IF(_xlfn.XLOOKUP($B97&amp;K$3,'In-TI'!$Q$4:$Q$1155&amp;'In-TI'!$Y$4:$Y$1155,'In-TI'!$Z$4:$Z$1155)=Q$3,H97*E97+K97*D97,0)</f>
        <v>0</v>
      </c>
      <c r="R97" s="74">
        <f t="shared" si="46"/>
        <v>-17450.367625122992</v>
      </c>
      <c r="S97" s="82">
        <f>IF($R97&gt;=0,0,$R97*VLOOKUP(S$3,'In-NonTI'!$S$4:$U$6,3,0))</f>
        <v>-9333.6515569028634</v>
      </c>
      <c r="T97" s="160">
        <f>IF($R97&gt;=0,0,$R97*VLOOKUP(T$3,'In-NonTI'!$S$4:$U$6,3,0))</f>
        <v>-1835.3462356400178</v>
      </c>
      <c r="U97" s="83">
        <f>IF($R97&gt;=0,0,$R97*VLOOKUP(U$3,'In-NonTI'!$S$4:$U$6,3,0))</f>
        <v>-6281.3698325801097</v>
      </c>
      <c r="V97" s="19">
        <f t="shared" si="52"/>
        <v>2.3605035999999942</v>
      </c>
      <c r="W97" s="161">
        <f t="shared" si="47"/>
        <v>52.010824700000001</v>
      </c>
      <c r="X97" s="18">
        <f t="shared" si="53"/>
        <v>-60.551328299999994</v>
      </c>
      <c r="Y97" s="77">
        <f t="shared" si="48"/>
        <v>1</v>
      </c>
      <c r="Z97" s="32" t="str">
        <f t="shared" si="49"/>
        <v>VIC</v>
      </c>
      <c r="AA97" s="4" t="str">
        <f t="shared" si="50"/>
        <v>NSW</v>
      </c>
      <c r="AB97" s="31" t="str">
        <f t="shared" si="51"/>
        <v>SA</v>
      </c>
      <c r="AC97" s="129" t="str">
        <f t="shared" si="54"/>
        <v>VIC-NSW</v>
      </c>
      <c r="AD97" s="162" t="str">
        <f t="shared" si="55"/>
        <v>VIC-SA</v>
      </c>
      <c r="AE97" s="130">
        <f t="shared" si="56"/>
        <v>0</v>
      </c>
      <c r="AF97" s="51">
        <f t="shared" si="57"/>
        <v>2.3605035999999942</v>
      </c>
      <c r="AG97" s="163">
        <f t="shared" si="58"/>
        <v>52.010824700000001</v>
      </c>
      <c r="AH97" s="33">
        <f t="shared" si="59"/>
        <v>0</v>
      </c>
      <c r="AI97" s="140">
        <f t="shared" si="78"/>
        <v>0</v>
      </c>
      <c r="AJ97" s="164">
        <f t="shared" si="78"/>
        <v>0</v>
      </c>
      <c r="AK97" s="164">
        <f t="shared" si="44"/>
        <v>2.3605035999999942</v>
      </c>
      <c r="AL97" s="164">
        <f t="shared" si="44"/>
        <v>0</v>
      </c>
      <c r="AM97" s="164">
        <f t="shared" si="44"/>
        <v>52.010824700000001</v>
      </c>
      <c r="AN97" s="141">
        <f t="shared" si="44"/>
        <v>0</v>
      </c>
      <c r="AO97" s="23">
        <f t="shared" si="60"/>
        <v>0</v>
      </c>
      <c r="AP97" s="30">
        <f t="shared" si="61"/>
        <v>0</v>
      </c>
      <c r="AQ97" s="30">
        <f t="shared" si="62"/>
        <v>-2060.790457907995</v>
      </c>
      <c r="AR97" s="30">
        <f t="shared" si="63"/>
        <v>0</v>
      </c>
      <c r="AS97" s="30">
        <f t="shared" si="64"/>
        <v>-13702.251767214999</v>
      </c>
      <c r="AT97" s="24">
        <f t="shared" si="65"/>
        <v>0</v>
      </c>
      <c r="AU97" s="155">
        <f t="shared" si="72"/>
        <v>0</v>
      </c>
      <c r="AV97" s="165">
        <f t="shared" si="73"/>
        <v>0</v>
      </c>
      <c r="AW97" s="165">
        <f t="shared" si="74"/>
        <v>0</v>
      </c>
      <c r="AX97" s="165">
        <f t="shared" si="75"/>
        <v>0</v>
      </c>
      <c r="AY97" s="165">
        <f t="shared" si="76"/>
        <v>0</v>
      </c>
      <c r="AZ97" s="156">
        <f t="shared" si="77"/>
        <v>0</v>
      </c>
      <c r="BA97" s="94">
        <f t="shared" si="66"/>
        <v>0</v>
      </c>
      <c r="BB97" s="166">
        <f t="shared" si="67"/>
        <v>0</v>
      </c>
      <c r="BC97" s="166">
        <f t="shared" si="68"/>
        <v>0</v>
      </c>
      <c r="BD97" s="166">
        <f t="shared" si="69"/>
        <v>0</v>
      </c>
      <c r="BE97" s="166">
        <f t="shared" si="70"/>
        <v>0</v>
      </c>
      <c r="BF97" s="95">
        <f t="shared" si="71"/>
        <v>0</v>
      </c>
    </row>
    <row r="98" spans="2:58">
      <c r="B98" s="146">
        <v>95</v>
      </c>
      <c r="C98" s="23" cm="1">
        <f t="array" ref="C98">_xlfn.XLOOKUP(C$3&amp;$B98,'In-TI'!$D$4:$D$867&amp;'In-TI'!$C$4:$C$867,'In-TI'!$E$4:$E$867)</f>
        <v>-600</v>
      </c>
      <c r="D98" s="30" cm="1">
        <f t="array" ref="D98">_xlfn.XLOOKUP(D$3&amp;$B98,'In-TI'!$D$4:$D$867&amp;'In-TI'!$C$4:$C$867,'In-TI'!$E$4:$E$867)</f>
        <v>70.010000000000005</v>
      </c>
      <c r="E98" s="24" cm="1">
        <f t="array" ref="E98">_xlfn.XLOOKUP(E$3&amp;$B98,'In-TI'!$D$4:$D$867&amp;'In-TI'!$C$4:$C$867,'In-TI'!$E$4:$E$867)</f>
        <v>190.47</v>
      </c>
      <c r="F98" s="12">
        <f>SUMIFS('In-TI'!$W$4:$W$1155,'In-TI'!$Y$4:$Y$1155,F$3,'In-TI'!$Q$4:$Q$1155,$B98)</f>
        <v>-2.9646526</v>
      </c>
      <c r="G98" s="157">
        <f>SUMIFS('In-TI'!$W$4:$W$1155,'In-TI'!$Y$4:$Y$1155,G$3,'In-TI'!$Q$4:$Q$1155,$B98)</f>
        <v>-7.7932287999999996</v>
      </c>
      <c r="H98" s="13">
        <f>SUMIFS('In-TI'!$W$4:$W$1155,'In-TI'!$Y$4:$Y$1155,H$3,'In-TI'!$Q$4:$Q$1155,$B98)</f>
        <v>-52.89015856666667</v>
      </c>
      <c r="I98" s="16">
        <f>SUMIFS('In-TI'!$X$4:$X$1155,'In-TI'!$Y$4:$Y$1155,I$3,'In-TI'!$Q$4:$Q$1155,$B98)</f>
        <v>0.44798593333333314</v>
      </c>
      <c r="J98" s="158">
        <f>SUMIFS('In-TI'!$X$4:$X$1155,'In-TI'!$Y$4:$Y$1155,J$3,'In-TI'!$Q$4:$Q$1155,$B98)</f>
        <v>7.1873954666666657</v>
      </c>
      <c r="K98" s="17">
        <f>SUMIFS('In-TI'!$X$4:$X$1155,'In-TI'!$Y$4:$Y$1155,K$3,'In-TI'!$Q$4:$Q$1155,$B98)</f>
        <v>49.67182523333333</v>
      </c>
      <c r="L98" s="26" cm="1">
        <f t="array" ref="L98">IF(_xlfn.XLOOKUP($B98&amp;F$3,'In-TI'!$Q$4:$Q$1155&amp;'In-TI'!$Y$4:$Y$1155,'In-TI'!$Z$4:$Z$1155)=L$3,F98*C98+I98*D98,0)</f>
        <v>1810.1550551926666</v>
      </c>
      <c r="M98" s="159" cm="1">
        <f t="array" ref="M98">IF(_xlfn.XLOOKUP($B98&amp;I$3,'In-TI'!$Q$4:$Q$1155&amp;'In-TI'!$Y$4:$Y$1155,'In-TI'!$Z$4:$Z$1155)=M$3,F98*C98+I98*D98,0)</f>
        <v>0</v>
      </c>
      <c r="N98" s="159" cm="1">
        <f t="array" ref="N98">IF(_xlfn.XLOOKUP($B98&amp;G$3,'In-TI'!$Q$4:$Q$1155&amp;'In-TI'!$Y$4:$Y$1155,'In-TI'!$Z$4:$Z$1155)=N$3,G98*E98+J98*C98,0)</f>
        <v>-5796.8135695359988</v>
      </c>
      <c r="O98" s="159" cm="1">
        <f t="array" ref="O98">IF(_xlfn.XLOOKUP($B98&amp;J$3,'In-TI'!$Q$4:$Q$1155&amp;'In-TI'!$Y$4:$Y$1155,'In-TI'!$Z$4:$Z$1155)=O$3,G98*E98+J98*C98,0)</f>
        <v>0</v>
      </c>
      <c r="P98" s="159" cm="1">
        <f t="array" ref="P98">IF(_xlfn.XLOOKUP($B98&amp;H$3,'In-TI'!$Q$4:$Q$1155&amp;'In-TI'!$Y$4:$Y$1155,'In-TI'!$Z$4:$Z$1155)=P$3,H98*E98+K98*D98,0)</f>
        <v>-6596.4640176073335</v>
      </c>
      <c r="Q98" s="25" cm="1">
        <f t="array" ref="Q98">IF(_xlfn.XLOOKUP($B98&amp;K$3,'In-TI'!$Q$4:$Q$1155&amp;'In-TI'!$Y$4:$Y$1155,'In-TI'!$Z$4:$Z$1155)=Q$3,H98*E98+K98*D98,0)</f>
        <v>0</v>
      </c>
      <c r="R98" s="74">
        <f t="shared" si="46"/>
        <v>-10583.122531950667</v>
      </c>
      <c r="S98" s="82">
        <f>IF($R98&gt;=0,0,$R98*VLOOKUP(S$3,'In-NonTI'!$S$4:$U$6,3,0))</f>
        <v>-5660.5786318807659</v>
      </c>
      <c r="T98" s="160">
        <f>IF($R98&gt;=0,0,$R98*VLOOKUP(T$3,'In-NonTI'!$S$4:$U$6,3,0))</f>
        <v>-1113.0822294178349</v>
      </c>
      <c r="U98" s="83">
        <f>IF($R98&gt;=0,0,$R98*VLOOKUP(U$3,'In-NonTI'!$S$4:$U$6,3,0))</f>
        <v>-3809.4616706520651</v>
      </c>
      <c r="V98" s="19">
        <f t="shared" si="52"/>
        <v>4.2227428666666658</v>
      </c>
      <c r="W98" s="161">
        <f t="shared" si="47"/>
        <v>50.119811166666665</v>
      </c>
      <c r="X98" s="18">
        <f t="shared" si="53"/>
        <v>-60.683387366666672</v>
      </c>
      <c r="Y98" s="77">
        <f t="shared" si="48"/>
        <v>1</v>
      </c>
      <c r="Z98" s="32" t="str">
        <f t="shared" si="49"/>
        <v>VIC</v>
      </c>
      <c r="AA98" s="4" t="str">
        <f t="shared" si="50"/>
        <v>NSW</v>
      </c>
      <c r="AB98" s="31" t="str">
        <f t="shared" si="51"/>
        <v>SA</v>
      </c>
      <c r="AC98" s="129" t="str">
        <f t="shared" si="54"/>
        <v>VIC-NSW</v>
      </c>
      <c r="AD98" s="162" t="str">
        <f t="shared" si="55"/>
        <v>VIC-SA</v>
      </c>
      <c r="AE98" s="130">
        <f t="shared" si="56"/>
        <v>0</v>
      </c>
      <c r="AF98" s="51">
        <f t="shared" si="57"/>
        <v>4.2227428666666658</v>
      </c>
      <c r="AG98" s="163">
        <f t="shared" si="58"/>
        <v>50.119811166666665</v>
      </c>
      <c r="AH98" s="33">
        <f t="shared" si="59"/>
        <v>0</v>
      </c>
      <c r="AI98" s="140">
        <f t="shared" si="78"/>
        <v>0</v>
      </c>
      <c r="AJ98" s="164">
        <f t="shared" si="78"/>
        <v>0</v>
      </c>
      <c r="AK98" s="164">
        <f t="shared" si="44"/>
        <v>4.2227428666666658</v>
      </c>
      <c r="AL98" s="164">
        <f t="shared" si="44"/>
        <v>0</v>
      </c>
      <c r="AM98" s="164">
        <f t="shared" si="44"/>
        <v>50.119811166666665</v>
      </c>
      <c r="AN98" s="141">
        <f t="shared" si="44"/>
        <v>0</v>
      </c>
      <c r="AO98" s="23">
        <f t="shared" si="60"/>
        <v>0</v>
      </c>
      <c r="AP98" s="30">
        <f t="shared" si="61"/>
        <v>0</v>
      </c>
      <c r="AQ98" s="30">
        <f t="shared" si="62"/>
        <v>-3337.9515538139995</v>
      </c>
      <c r="AR98" s="30">
        <f t="shared" si="63"/>
        <v>0</v>
      </c>
      <c r="AS98" s="30">
        <f t="shared" si="64"/>
        <v>-6037.4324531366665</v>
      </c>
      <c r="AT98" s="24">
        <f t="shared" si="65"/>
        <v>0</v>
      </c>
      <c r="AU98" s="155">
        <f t="shared" si="72"/>
        <v>0</v>
      </c>
      <c r="AV98" s="165">
        <f t="shared" si="73"/>
        <v>0</v>
      </c>
      <c r="AW98" s="165">
        <f t="shared" si="74"/>
        <v>0</v>
      </c>
      <c r="AX98" s="165">
        <f t="shared" si="75"/>
        <v>0</v>
      </c>
      <c r="AY98" s="165">
        <f t="shared" si="76"/>
        <v>0</v>
      </c>
      <c r="AZ98" s="156">
        <f t="shared" si="77"/>
        <v>0</v>
      </c>
      <c r="BA98" s="94">
        <f t="shared" si="66"/>
        <v>0</v>
      </c>
      <c r="BB98" s="166">
        <f t="shared" si="67"/>
        <v>0</v>
      </c>
      <c r="BC98" s="166">
        <f t="shared" si="68"/>
        <v>0</v>
      </c>
      <c r="BD98" s="166">
        <f t="shared" si="69"/>
        <v>0</v>
      </c>
      <c r="BE98" s="166">
        <f t="shared" si="70"/>
        <v>0</v>
      </c>
      <c r="BF98" s="95">
        <f t="shared" si="71"/>
        <v>0</v>
      </c>
    </row>
    <row r="99" spans="2:58">
      <c r="B99" s="146">
        <v>96</v>
      </c>
      <c r="C99" s="23" cm="1">
        <f t="array" ref="C99">_xlfn.XLOOKUP(C$3&amp;$B99,'In-TI'!$D$4:$D$867&amp;'In-TI'!$C$4:$C$867,'In-TI'!$E$4:$E$867)</f>
        <v>-600</v>
      </c>
      <c r="D99" s="30" cm="1">
        <f t="array" ref="D99">_xlfn.XLOOKUP(D$3&amp;$B99,'In-TI'!$D$4:$D$867&amp;'In-TI'!$C$4:$C$867,'In-TI'!$E$4:$E$867)</f>
        <v>70.010000000000005</v>
      </c>
      <c r="E99" s="24" cm="1">
        <f t="array" ref="E99">_xlfn.XLOOKUP(E$3&amp;$B99,'In-TI'!$D$4:$D$867&amp;'In-TI'!$C$4:$C$867,'In-TI'!$E$4:$E$867)</f>
        <v>179.69</v>
      </c>
      <c r="F99" s="12">
        <f>SUMIFS('In-TI'!$W$4:$W$1155,'In-TI'!$Y$4:$Y$1155,F$3,'In-TI'!$Q$4:$Q$1155,$B99)</f>
        <v>-4.3493340000000007</v>
      </c>
      <c r="G99" s="157">
        <f>SUMIFS('In-TI'!$W$4:$W$1155,'In-TI'!$Y$4:$Y$1155,G$3,'In-TI'!$Q$4:$Q$1155,$B99)</f>
        <v>-7.2673425999999992</v>
      </c>
      <c r="H99" s="13">
        <f>SUMIFS('In-TI'!$W$4:$W$1155,'In-TI'!$Y$4:$Y$1155,H$3,'In-TI'!$Q$4:$Q$1155,$B99)</f>
        <v>-55.103231600000001</v>
      </c>
      <c r="I99" s="16">
        <f>SUMIFS('In-TI'!$X$4:$X$1155,'In-TI'!$Y$4:$Y$1155,I$3,'In-TI'!$Q$4:$Q$1155,$B99)</f>
        <v>1.8443340000000001</v>
      </c>
      <c r="J99" s="158">
        <f>SUMIFS('In-TI'!$X$4:$X$1155,'In-TI'!$Y$4:$Y$1155,J$3,'In-TI'!$Q$4:$Q$1155,$B99)</f>
        <v>6.5231759333333326</v>
      </c>
      <c r="K99" s="17">
        <f>SUMIFS('In-TI'!$X$4:$X$1155,'In-TI'!$Y$4:$Y$1155,K$3,'In-TI'!$Q$4:$Q$1155,$B99)</f>
        <v>51.345731599999993</v>
      </c>
      <c r="L99" s="26" cm="1">
        <f t="array" ref="L99">IF(_xlfn.XLOOKUP($B99&amp;F$3,'In-TI'!$Q$4:$Q$1155&amp;'In-TI'!$Y$4:$Y$1155,'In-TI'!$Z$4:$Z$1155)=L$3,F99*C99+I99*D99,0)</f>
        <v>2738.7222233400003</v>
      </c>
      <c r="M99" s="159" cm="1">
        <f t="array" ref="M99">IF(_xlfn.XLOOKUP($B99&amp;I$3,'In-TI'!$Q$4:$Q$1155&amp;'In-TI'!$Y$4:$Y$1155,'In-TI'!$Z$4:$Z$1155)=M$3,F99*C99+I99*D99,0)</f>
        <v>0</v>
      </c>
      <c r="N99" s="159" cm="1">
        <f t="array" ref="N99">IF(_xlfn.XLOOKUP($B99&amp;G$3,'In-TI'!$Q$4:$Q$1155&amp;'In-TI'!$Y$4:$Y$1155,'In-TI'!$Z$4:$Z$1155)=N$3,G99*E99+J99*C99,0)</f>
        <v>-5219.7743517939998</v>
      </c>
      <c r="O99" s="159" cm="1">
        <f t="array" ref="O99">IF(_xlfn.XLOOKUP($B99&amp;J$3,'In-TI'!$Q$4:$Q$1155&amp;'In-TI'!$Y$4:$Y$1155,'In-TI'!$Z$4:$Z$1155)=O$3,G99*E99+J99*C99,0)</f>
        <v>0</v>
      </c>
      <c r="P99" s="159" cm="1">
        <f t="array" ref="P99">IF(_xlfn.XLOOKUP($B99&amp;H$3,'In-TI'!$Q$4:$Q$1155&amp;'In-TI'!$Y$4:$Y$1155,'In-TI'!$Z$4:$Z$1155)=P$3,H99*E99+K99*D99,0)</f>
        <v>-6306.7850168880013</v>
      </c>
      <c r="Q99" s="25" cm="1">
        <f t="array" ref="Q99">IF(_xlfn.XLOOKUP($B99&amp;K$3,'In-TI'!$Q$4:$Q$1155&amp;'In-TI'!$Y$4:$Y$1155,'In-TI'!$Z$4:$Z$1155)=Q$3,H99*E99+K99*D99,0)</f>
        <v>0</v>
      </c>
      <c r="R99" s="74">
        <f t="shared" si="46"/>
        <v>-8787.8371453420004</v>
      </c>
      <c r="S99" s="82">
        <f>IF($R99&gt;=0,0,$R99*VLOOKUP(S$3,'In-NonTI'!$S$4:$U$6,3,0))</f>
        <v>-4700.3370711424814</v>
      </c>
      <c r="T99" s="160">
        <f>IF($R99&gt;=0,0,$R99*VLOOKUP(T$3,'In-NonTI'!$S$4:$U$6,3,0))</f>
        <v>-924.26269581282156</v>
      </c>
      <c r="U99" s="83">
        <f>IF($R99&gt;=0,0,$R99*VLOOKUP(U$3,'In-NonTI'!$S$4:$U$6,3,0))</f>
        <v>-3163.2373783866974</v>
      </c>
      <c r="V99" s="19">
        <f t="shared" si="52"/>
        <v>2.1738419333333319</v>
      </c>
      <c r="W99" s="161">
        <f t="shared" si="47"/>
        <v>53.190065599999997</v>
      </c>
      <c r="X99" s="18">
        <f t="shared" si="53"/>
        <v>-62.3705742</v>
      </c>
      <c r="Y99" s="77">
        <f t="shared" si="48"/>
        <v>1</v>
      </c>
      <c r="Z99" s="32" t="str">
        <f t="shared" si="49"/>
        <v>VIC</v>
      </c>
      <c r="AA99" s="4" t="str">
        <f t="shared" si="50"/>
        <v>NSW</v>
      </c>
      <c r="AB99" s="31" t="str">
        <f t="shared" si="51"/>
        <v>SA</v>
      </c>
      <c r="AC99" s="129" t="str">
        <f t="shared" si="54"/>
        <v>VIC-NSW</v>
      </c>
      <c r="AD99" s="162" t="str">
        <f t="shared" si="55"/>
        <v>VIC-SA</v>
      </c>
      <c r="AE99" s="130">
        <f t="shared" si="56"/>
        <v>0</v>
      </c>
      <c r="AF99" s="51">
        <f t="shared" si="57"/>
        <v>2.1738419333333319</v>
      </c>
      <c r="AG99" s="163">
        <f t="shared" si="58"/>
        <v>53.190065599999997</v>
      </c>
      <c r="AH99" s="33">
        <f t="shared" si="59"/>
        <v>0</v>
      </c>
      <c r="AI99" s="140">
        <f t="shared" si="78"/>
        <v>0</v>
      </c>
      <c r="AJ99" s="164">
        <f t="shared" si="78"/>
        <v>0</v>
      </c>
      <c r="AK99" s="164">
        <f t="shared" si="44"/>
        <v>2.1738419333333319</v>
      </c>
      <c r="AL99" s="164">
        <f t="shared" si="44"/>
        <v>0</v>
      </c>
      <c r="AM99" s="164">
        <f t="shared" si="44"/>
        <v>53.190065599999997</v>
      </c>
      <c r="AN99" s="141">
        <f t="shared" si="44"/>
        <v>0</v>
      </c>
      <c r="AO99" s="23">
        <f t="shared" si="60"/>
        <v>0</v>
      </c>
      <c r="AP99" s="30">
        <f t="shared" si="61"/>
        <v>0</v>
      </c>
      <c r="AQ99" s="30">
        <f t="shared" si="62"/>
        <v>-1694.9228170006656</v>
      </c>
      <c r="AR99" s="30">
        <f t="shared" si="63"/>
        <v>0</v>
      </c>
      <c r="AS99" s="30">
        <f t="shared" si="64"/>
        <v>-5833.8863950079995</v>
      </c>
      <c r="AT99" s="24">
        <f t="shared" si="65"/>
        <v>0</v>
      </c>
      <c r="AU99" s="155">
        <f t="shared" si="72"/>
        <v>0</v>
      </c>
      <c r="AV99" s="165">
        <f t="shared" si="73"/>
        <v>0</v>
      </c>
      <c r="AW99" s="165">
        <f t="shared" si="74"/>
        <v>0</v>
      </c>
      <c r="AX99" s="165">
        <f t="shared" si="75"/>
        <v>0</v>
      </c>
      <c r="AY99" s="165">
        <f t="shared" si="76"/>
        <v>0</v>
      </c>
      <c r="AZ99" s="156">
        <f t="shared" si="77"/>
        <v>0</v>
      </c>
      <c r="BA99" s="94">
        <f t="shared" si="66"/>
        <v>0</v>
      </c>
      <c r="BB99" s="166">
        <f t="shared" si="67"/>
        <v>0</v>
      </c>
      <c r="BC99" s="166">
        <f t="shared" si="68"/>
        <v>0</v>
      </c>
      <c r="BD99" s="166">
        <f t="shared" si="69"/>
        <v>0</v>
      </c>
      <c r="BE99" s="166">
        <f t="shared" si="70"/>
        <v>0</v>
      </c>
      <c r="BF99" s="95">
        <f t="shared" si="71"/>
        <v>0</v>
      </c>
    </row>
    <row r="100" spans="2:58">
      <c r="B100" s="146">
        <v>97</v>
      </c>
      <c r="C100" s="23" cm="1">
        <f t="array" ref="C100">_xlfn.XLOOKUP(C$3&amp;$B100,'In-TI'!$D$4:$D$867&amp;'In-TI'!$C$4:$C$867,'In-TI'!$E$4:$E$867)</f>
        <v>-127.26</v>
      </c>
      <c r="D100" s="30" cm="1">
        <f t="array" ref="D100">_xlfn.XLOOKUP(D$3&amp;$B100,'In-TI'!$D$4:$D$867&amp;'In-TI'!$C$4:$C$867,'In-TI'!$E$4:$E$867)</f>
        <v>70.010000000000005</v>
      </c>
      <c r="E100" s="24" cm="1">
        <f t="array" ref="E100">_xlfn.XLOOKUP(E$3&amp;$B100,'In-TI'!$D$4:$D$867&amp;'In-TI'!$C$4:$C$867,'In-TI'!$E$4:$E$867)</f>
        <v>114.05</v>
      </c>
      <c r="F100" s="12">
        <f>SUMIFS('In-TI'!$W$4:$W$1155,'In-TI'!$Y$4:$Y$1155,F$3,'In-TI'!$Q$4:$Q$1155,$B100)</f>
        <v>-5.3024532000000004</v>
      </c>
      <c r="G100" s="157">
        <f>SUMIFS('In-TI'!$W$4:$W$1155,'In-TI'!$Y$4:$Y$1155,G$3,'In-TI'!$Q$4:$Q$1155,$B100)</f>
        <v>3.5128897000000006</v>
      </c>
      <c r="H100" s="13">
        <f>SUMIFS('In-TI'!$W$4:$W$1155,'In-TI'!$Y$4:$Y$1155,H$3,'In-TI'!$Q$4:$Q$1155,$B100)</f>
        <v>-54.847277300000002</v>
      </c>
      <c r="I100" s="16">
        <f>SUMIFS('In-TI'!$X$4:$X$1155,'In-TI'!$Y$4:$Y$1155,I$3,'In-TI'!$Q$4:$Q$1155,$B100)</f>
        <v>3.2199532000000004</v>
      </c>
      <c r="J100" s="158">
        <f>SUMIFS('In-TI'!$X$4:$X$1155,'In-TI'!$Y$4:$Y$1155,J$3,'In-TI'!$Q$4:$Q$1155,$B100)</f>
        <v>-4.4820563666666677</v>
      </c>
      <c r="K100" s="17">
        <f>SUMIFS('In-TI'!$X$4:$X$1155,'In-TI'!$Y$4:$Y$1155,K$3,'In-TI'!$Q$4:$Q$1155,$B100)</f>
        <v>52.902277299999994</v>
      </c>
      <c r="L100" s="26" cm="1">
        <f t="array" ref="L100">IF(_xlfn.XLOOKUP($B100&amp;F$3,'In-TI'!$Q$4:$Q$1155&amp;'In-TI'!$Y$4:$Y$1155,'In-TI'!$Z$4:$Z$1155)=L$3,F100*C100+I100*D100,0)</f>
        <v>900.2191177640002</v>
      </c>
      <c r="M100" s="159" cm="1">
        <f t="array" ref="M100">IF(_xlfn.XLOOKUP($B100&amp;I$3,'In-TI'!$Q$4:$Q$1155&amp;'In-TI'!$Y$4:$Y$1155,'In-TI'!$Z$4:$Z$1155)=M$3,F100*C100+I100*D100,0)</f>
        <v>0</v>
      </c>
      <c r="N100" s="159" cm="1">
        <f t="array" ref="N100">IF(_xlfn.XLOOKUP($B100&amp;G$3,'In-TI'!$Q$4:$Q$1155&amp;'In-TI'!$Y$4:$Y$1155,'In-TI'!$Z$4:$Z$1155)=N$3,G100*E100+J100*C100,0)</f>
        <v>0</v>
      </c>
      <c r="O100" s="159" cm="1">
        <f t="array" ref="O100">IF(_xlfn.XLOOKUP($B100&amp;J$3,'In-TI'!$Q$4:$Q$1155&amp;'In-TI'!$Y$4:$Y$1155,'In-TI'!$Z$4:$Z$1155)=O$3,G100*E100+J100*C100,0)</f>
        <v>971.0315635070001</v>
      </c>
      <c r="P100" s="159" cm="1">
        <f t="array" ref="P100">IF(_xlfn.XLOOKUP($B100&amp;H$3,'In-TI'!$Q$4:$Q$1155&amp;'In-TI'!$Y$4:$Y$1155,'In-TI'!$Z$4:$Z$1155)=P$3,H100*E100+K100*D100,0)</f>
        <v>-2551.6435422920003</v>
      </c>
      <c r="Q100" s="25" cm="1">
        <f t="array" ref="Q100">IF(_xlfn.XLOOKUP($B100&amp;K$3,'In-TI'!$Q$4:$Q$1155&amp;'In-TI'!$Y$4:$Y$1155,'In-TI'!$Z$4:$Z$1155)=Q$3,H100*E100+K100*D100,0)</f>
        <v>0</v>
      </c>
      <c r="R100" s="74">
        <f t="shared" si="46"/>
        <v>-680.39286102100004</v>
      </c>
      <c r="S100" s="82">
        <f>IF($R100&gt;=0,0,$R100*VLOOKUP(S$3,'In-NonTI'!$S$4:$U$6,3,0))</f>
        <v>-363.92069342031937</v>
      </c>
      <c r="T100" s="160">
        <f>IF($R100&gt;=0,0,$R100*VLOOKUP(T$3,'In-NonTI'!$S$4:$U$6,3,0))</f>
        <v>-71.5604681263804</v>
      </c>
      <c r="U100" s="83">
        <f>IF($R100&gt;=0,0,$R100*VLOOKUP(U$3,'In-NonTI'!$S$4:$U$6,3,0))</f>
        <v>-244.91169947430026</v>
      </c>
      <c r="V100" s="19">
        <f t="shared" si="52"/>
        <v>-9.7845095666666673</v>
      </c>
      <c r="W100" s="161">
        <f t="shared" si="47"/>
        <v>56.122230499999993</v>
      </c>
      <c r="X100" s="18">
        <f t="shared" si="53"/>
        <v>-51.334387599999999</v>
      </c>
      <c r="Y100" s="77">
        <f t="shared" si="48"/>
        <v>2</v>
      </c>
      <c r="Z100" s="32" t="str">
        <f t="shared" si="49"/>
        <v>VIC</v>
      </c>
      <c r="AA100" s="4" t="str">
        <f t="shared" si="50"/>
        <v>NSW</v>
      </c>
      <c r="AB100" s="31" t="str">
        <f t="shared" si="51"/>
        <v>SA</v>
      </c>
      <c r="AC100" s="129" t="str">
        <f t="shared" si="54"/>
        <v>VIC-SA</v>
      </c>
      <c r="AD100" s="162" t="str">
        <f t="shared" si="55"/>
        <v>NSW-SA</v>
      </c>
      <c r="AE100" s="130">
        <f t="shared" si="56"/>
        <v>0</v>
      </c>
      <c r="AF100" s="51">
        <f t="shared" si="57"/>
        <v>51.334387599999999</v>
      </c>
      <c r="AG100" s="163">
        <f t="shared" si="58"/>
        <v>9.7845095666666673</v>
      </c>
      <c r="AH100" s="33">
        <f t="shared" si="59"/>
        <v>0</v>
      </c>
      <c r="AI100" s="140">
        <f t="shared" si="78"/>
        <v>9.7845095666666673</v>
      </c>
      <c r="AJ100" s="164">
        <f t="shared" si="78"/>
        <v>0</v>
      </c>
      <c r="AK100" s="164">
        <f t="shared" si="44"/>
        <v>0</v>
      </c>
      <c r="AL100" s="164">
        <f t="shared" si="44"/>
        <v>0</v>
      </c>
      <c r="AM100" s="164">
        <f t="shared" si="44"/>
        <v>51.334387599999999</v>
      </c>
      <c r="AN100" s="141">
        <f t="shared" si="44"/>
        <v>0</v>
      </c>
      <c r="AO100" s="23">
        <f t="shared" si="60"/>
        <v>1930.1902022163335</v>
      </c>
      <c r="AP100" s="30">
        <f t="shared" si="61"/>
        <v>0</v>
      </c>
      <c r="AQ100" s="30">
        <f t="shared" si="62"/>
        <v>0</v>
      </c>
      <c r="AR100" s="30">
        <f t="shared" si="63"/>
        <v>0</v>
      </c>
      <c r="AS100" s="30">
        <f t="shared" si="64"/>
        <v>-2260.7664299039998</v>
      </c>
      <c r="AT100" s="24">
        <f t="shared" si="65"/>
        <v>0</v>
      </c>
      <c r="AU100" s="155">
        <f t="shared" si="72"/>
        <v>0</v>
      </c>
      <c r="AV100" s="165">
        <f t="shared" si="73"/>
        <v>0</v>
      </c>
      <c r="AW100" s="165">
        <f t="shared" si="74"/>
        <v>0</v>
      </c>
      <c r="AX100" s="165">
        <f t="shared" si="75"/>
        <v>0</v>
      </c>
      <c r="AY100" s="165">
        <f t="shared" si="76"/>
        <v>0</v>
      </c>
      <c r="AZ100" s="156">
        <f t="shared" si="77"/>
        <v>0</v>
      </c>
      <c r="BA100" s="94">
        <f t="shared" si="66"/>
        <v>0</v>
      </c>
      <c r="BB100" s="166">
        <f t="shared" si="67"/>
        <v>0</v>
      </c>
      <c r="BC100" s="166">
        <f t="shared" si="68"/>
        <v>0</v>
      </c>
      <c r="BD100" s="166">
        <f t="shared" si="69"/>
        <v>0</v>
      </c>
      <c r="BE100" s="166">
        <f t="shared" si="70"/>
        <v>0</v>
      </c>
      <c r="BF100" s="95">
        <f t="shared" si="71"/>
        <v>0</v>
      </c>
    </row>
    <row r="101" spans="2:58">
      <c r="B101" s="146">
        <v>98</v>
      </c>
      <c r="C101" s="23" cm="1">
        <f t="array" ref="C101">_xlfn.XLOOKUP(C$3&amp;$B101,'In-TI'!$D$4:$D$867&amp;'In-TI'!$C$4:$C$867,'In-TI'!$E$4:$E$867)</f>
        <v>-84.03</v>
      </c>
      <c r="D101" s="30" cm="1">
        <f t="array" ref="D101">_xlfn.XLOOKUP(D$3&amp;$B101,'In-TI'!$D$4:$D$867&amp;'In-TI'!$C$4:$C$867,'In-TI'!$E$4:$E$867)</f>
        <v>94.96</v>
      </c>
      <c r="E101" s="24" cm="1">
        <f t="array" ref="E101">_xlfn.XLOOKUP(E$3&amp;$B101,'In-TI'!$D$4:$D$867&amp;'In-TI'!$C$4:$C$867,'In-TI'!$E$4:$E$867)</f>
        <v>129.12</v>
      </c>
      <c r="F101" s="12">
        <f>SUMIFS('In-TI'!$W$4:$W$1155,'In-TI'!$Y$4:$Y$1155,F$3,'In-TI'!$Q$4:$Q$1155,$B101)</f>
        <v>-6.8256639999999997</v>
      </c>
      <c r="G101" s="157">
        <f>SUMIFS('In-TI'!$W$4:$W$1155,'In-TI'!$Y$4:$Y$1155,G$3,'In-TI'!$Q$4:$Q$1155,$B101)</f>
        <v>5.8352102000000023</v>
      </c>
      <c r="H101" s="13">
        <f>SUMIFS('In-TI'!$W$4:$W$1155,'In-TI'!$Y$4:$Y$1155,H$3,'In-TI'!$Q$4:$Q$1155,$B101)</f>
        <v>-57.674303600000002</v>
      </c>
      <c r="I101" s="16">
        <f>SUMIFS('In-TI'!$X$4:$X$1155,'In-TI'!$Y$4:$Y$1155,I$3,'In-TI'!$Q$4:$Q$1155,$B101)</f>
        <v>4.5573306666666671</v>
      </c>
      <c r="J101" s="158">
        <f>SUMIFS('In-TI'!$X$4:$X$1155,'In-TI'!$Y$4:$Y$1155,J$3,'In-TI'!$Q$4:$Q$1155,$B101)</f>
        <v>-7.1360435333333356</v>
      </c>
      <c r="K101" s="17">
        <f>SUMIFS('In-TI'!$X$4:$X$1155,'In-TI'!$Y$4:$Y$1155,K$3,'In-TI'!$Q$4:$Q$1155,$B101)</f>
        <v>55.259303599999996</v>
      </c>
      <c r="L101" s="26" cm="1">
        <f t="array" ref="L101">IF(_xlfn.XLOOKUP($B101&amp;F$3,'In-TI'!$Q$4:$Q$1155&amp;'In-TI'!$Y$4:$Y$1155,'In-TI'!$Z$4:$Z$1155)=L$3,F101*C101+I101*D101,0)</f>
        <v>1006.3246660266666</v>
      </c>
      <c r="M101" s="159" cm="1">
        <f t="array" ref="M101">IF(_xlfn.XLOOKUP($B101&amp;I$3,'In-TI'!$Q$4:$Q$1155&amp;'In-TI'!$Y$4:$Y$1155,'In-TI'!$Z$4:$Z$1155)=M$3,F101*C101+I101*D101,0)</f>
        <v>0</v>
      </c>
      <c r="N101" s="159" cm="1">
        <f t="array" ref="N101">IF(_xlfn.XLOOKUP($B101&amp;G$3,'In-TI'!$Q$4:$Q$1155&amp;'In-TI'!$Y$4:$Y$1155,'In-TI'!$Z$4:$Z$1155)=N$3,G101*E101+J101*C101,0)</f>
        <v>0</v>
      </c>
      <c r="O101" s="159" cm="1">
        <f t="array" ref="O101">IF(_xlfn.XLOOKUP($B101&amp;J$3,'In-TI'!$Q$4:$Q$1155&amp;'In-TI'!$Y$4:$Y$1155,'In-TI'!$Z$4:$Z$1155)=O$3,G101*E101+J101*C101,0)</f>
        <v>1353.0840791300006</v>
      </c>
      <c r="P101" s="159" cm="1">
        <f t="array" ref="P101">IF(_xlfn.XLOOKUP($B101&amp;H$3,'In-TI'!$Q$4:$Q$1155&amp;'In-TI'!$Y$4:$Y$1155,'In-TI'!$Z$4:$Z$1155)=P$3,H101*E101+K101*D101,0)</f>
        <v>-2199.4826109760006</v>
      </c>
      <c r="Q101" s="25" cm="1">
        <f t="array" ref="Q101">IF(_xlfn.XLOOKUP($B101&amp;K$3,'In-TI'!$Q$4:$Q$1155&amp;'In-TI'!$Y$4:$Y$1155,'In-TI'!$Z$4:$Z$1155)=Q$3,H101*E101+K101*D101,0)</f>
        <v>0</v>
      </c>
      <c r="R101" s="74">
        <f t="shared" si="46"/>
        <v>159.92613418066685</v>
      </c>
      <c r="S101" s="82">
        <f>IF($R101&gt;=0,0,$R101*VLOOKUP(S$3,'In-NonTI'!$S$4:$U$6,3,0))</f>
        <v>0</v>
      </c>
      <c r="T101" s="160">
        <f>IF($R101&gt;=0,0,$R101*VLOOKUP(T$3,'In-NonTI'!$S$4:$U$6,3,0))</f>
        <v>0</v>
      </c>
      <c r="U101" s="83">
        <f>IF($R101&gt;=0,0,$R101*VLOOKUP(U$3,'In-NonTI'!$S$4:$U$6,3,0))</f>
        <v>0</v>
      </c>
      <c r="V101" s="19">
        <f t="shared" si="52"/>
        <v>-13.961707533333335</v>
      </c>
      <c r="W101" s="161">
        <f t="shared" si="47"/>
        <v>59.816634266666661</v>
      </c>
      <c r="X101" s="18">
        <f t="shared" si="53"/>
        <v>-51.839093399999996</v>
      </c>
      <c r="Y101" s="77">
        <f t="shared" si="48"/>
        <v>2</v>
      </c>
      <c r="Z101" s="32" t="str">
        <f t="shared" si="49"/>
        <v>VIC</v>
      </c>
      <c r="AA101" s="4" t="str">
        <f t="shared" si="50"/>
        <v>NSW</v>
      </c>
      <c r="AB101" s="31" t="str">
        <f t="shared" si="51"/>
        <v>SA</v>
      </c>
      <c r="AC101" s="129" t="str">
        <f t="shared" si="54"/>
        <v>VIC-SA</v>
      </c>
      <c r="AD101" s="162" t="str">
        <f t="shared" si="55"/>
        <v>NSW-SA</v>
      </c>
      <c r="AE101" s="130">
        <f t="shared" si="56"/>
        <v>0</v>
      </c>
      <c r="AF101" s="51">
        <f t="shared" si="57"/>
        <v>51.839093399999996</v>
      </c>
      <c r="AG101" s="163">
        <f t="shared" si="58"/>
        <v>13.961707533333335</v>
      </c>
      <c r="AH101" s="33">
        <f t="shared" si="59"/>
        <v>0</v>
      </c>
      <c r="AI101" s="140">
        <f t="shared" si="78"/>
        <v>13.961707533333335</v>
      </c>
      <c r="AJ101" s="164">
        <f t="shared" si="78"/>
        <v>0</v>
      </c>
      <c r="AK101" s="164">
        <f t="shared" si="44"/>
        <v>0</v>
      </c>
      <c r="AL101" s="164">
        <f t="shared" si="44"/>
        <v>0</v>
      </c>
      <c r="AM101" s="164">
        <f t="shared" si="44"/>
        <v>51.839093399999996</v>
      </c>
      <c r="AN101" s="141">
        <f t="shared" si="44"/>
        <v>0</v>
      </c>
      <c r="AO101" s="23">
        <f t="shared" si="60"/>
        <v>2499.0060313913336</v>
      </c>
      <c r="AP101" s="30">
        <f t="shared" si="61"/>
        <v>0</v>
      </c>
      <c r="AQ101" s="30">
        <f t="shared" si="62"/>
        <v>0</v>
      </c>
      <c r="AR101" s="30">
        <f t="shared" si="63"/>
        <v>0</v>
      </c>
      <c r="AS101" s="30">
        <f t="shared" si="64"/>
        <v>-1770.8234305440005</v>
      </c>
      <c r="AT101" s="24">
        <f t="shared" si="65"/>
        <v>0</v>
      </c>
      <c r="AU101" s="155">
        <f t="shared" si="72"/>
        <v>548.840872371209</v>
      </c>
      <c r="AV101" s="165">
        <f t="shared" si="73"/>
        <v>0</v>
      </c>
      <c r="AW101" s="165">
        <f t="shared" si="74"/>
        <v>0</v>
      </c>
      <c r="AX101" s="165">
        <f t="shared" si="75"/>
        <v>0</v>
      </c>
      <c r="AY101" s="165">
        <f t="shared" si="76"/>
        <v>-388.91473819054215</v>
      </c>
      <c r="AZ101" s="156">
        <f t="shared" si="77"/>
        <v>0</v>
      </c>
      <c r="BA101" s="94">
        <f t="shared" si="66"/>
        <v>159.92613418066685</v>
      </c>
      <c r="BB101" s="166">
        <f t="shared" si="67"/>
        <v>0</v>
      </c>
      <c r="BC101" s="166">
        <f t="shared" si="68"/>
        <v>0</v>
      </c>
      <c r="BD101" s="166">
        <f t="shared" si="69"/>
        <v>0</v>
      </c>
      <c r="BE101" s="166">
        <f t="shared" si="70"/>
        <v>0</v>
      </c>
      <c r="BF101" s="95">
        <f t="shared" si="71"/>
        <v>0</v>
      </c>
    </row>
    <row r="102" spans="2:58">
      <c r="B102" s="146">
        <v>99</v>
      </c>
      <c r="C102" s="23" cm="1">
        <f t="array" ref="C102">_xlfn.XLOOKUP(C$3&amp;$B102,'In-TI'!$D$4:$D$867&amp;'In-TI'!$C$4:$C$867,'In-TI'!$E$4:$E$867)</f>
        <v>-55.34</v>
      </c>
      <c r="D102" s="30" cm="1">
        <f t="array" ref="D102">_xlfn.XLOOKUP(D$3&amp;$B102,'In-TI'!$D$4:$D$867&amp;'In-TI'!$C$4:$C$867,'In-TI'!$E$4:$E$867)</f>
        <v>70.010000000000005</v>
      </c>
      <c r="E102" s="24" cm="1">
        <f t="array" ref="E102">_xlfn.XLOOKUP(E$3&amp;$B102,'In-TI'!$D$4:$D$867&amp;'In-TI'!$C$4:$C$867,'In-TI'!$E$4:$E$867)</f>
        <v>88.04</v>
      </c>
      <c r="F102" s="12">
        <f>SUMIFS('In-TI'!$W$4:$W$1155,'In-TI'!$Y$4:$Y$1155,F$3,'In-TI'!$Q$4:$Q$1155,$B102)</f>
        <v>-8.0733651999999996</v>
      </c>
      <c r="G102" s="157">
        <f>SUMIFS('In-TI'!$W$4:$W$1155,'In-TI'!$Y$4:$Y$1155,G$3,'In-TI'!$Q$4:$Q$1155,$B102)</f>
        <v>7.3343767999999994</v>
      </c>
      <c r="H102" s="13">
        <f>SUMIFS('In-TI'!$W$4:$W$1155,'In-TI'!$Y$4:$Y$1155,H$3,'In-TI'!$Q$4:$Q$1155,$B102)</f>
        <v>-59.305576200000004</v>
      </c>
      <c r="I102" s="16">
        <f>SUMIFS('In-TI'!$X$4:$X$1155,'In-TI'!$Y$4:$Y$1155,I$3,'In-TI'!$Q$4:$Q$1155,$B102)</f>
        <v>5.6175318666666669</v>
      </c>
      <c r="J102" s="158">
        <f>SUMIFS('In-TI'!$X$4:$X$1155,'In-TI'!$Y$4:$Y$1155,J$3,'In-TI'!$Q$4:$Q$1155,$B102)</f>
        <v>-8.6010434666666651</v>
      </c>
      <c r="K102" s="17">
        <f>SUMIFS('In-TI'!$X$4:$X$1155,'In-TI'!$Y$4:$Y$1155,K$3,'In-TI'!$Q$4:$Q$1155,$B102)</f>
        <v>56.995576200000009</v>
      </c>
      <c r="L102" s="26" cm="1">
        <f t="array" ref="L102">IF(_xlfn.XLOOKUP($B102&amp;F$3,'In-TI'!$Q$4:$Q$1155&amp;'In-TI'!$Y$4:$Y$1155,'In-TI'!$Z$4:$Z$1155)=L$3,F102*C102+I102*D102,0)</f>
        <v>840.06343615333344</v>
      </c>
      <c r="M102" s="159" cm="1">
        <f t="array" ref="M102">IF(_xlfn.XLOOKUP($B102&amp;I$3,'In-TI'!$Q$4:$Q$1155&amp;'In-TI'!$Y$4:$Y$1155,'In-TI'!$Z$4:$Z$1155)=M$3,F102*C102+I102*D102,0)</f>
        <v>0</v>
      </c>
      <c r="N102" s="159" cm="1">
        <f t="array" ref="N102">IF(_xlfn.XLOOKUP($B102&amp;G$3,'In-TI'!$Q$4:$Q$1155&amp;'In-TI'!$Y$4:$Y$1155,'In-TI'!$Z$4:$Z$1155)=N$3,G102*E102+J102*C102,0)</f>
        <v>0</v>
      </c>
      <c r="O102" s="159" cm="1">
        <f t="array" ref="O102">IF(_xlfn.XLOOKUP($B102&amp;J$3,'In-TI'!$Q$4:$Q$1155&amp;'In-TI'!$Y$4:$Y$1155,'In-TI'!$Z$4:$Z$1155)=O$3,G102*E102+J102*C102,0)</f>
        <v>1121.7002789173332</v>
      </c>
      <c r="P102" s="159" cm="1">
        <f t="array" ref="P102">IF(_xlfn.XLOOKUP($B102&amp;H$3,'In-TI'!$Q$4:$Q$1155&amp;'In-TI'!$Y$4:$Y$1155,'In-TI'!$Z$4:$Z$1155)=P$3,H102*E102+K102*D102,0)</f>
        <v>-1231.0026388859997</v>
      </c>
      <c r="Q102" s="25" cm="1">
        <f t="array" ref="Q102">IF(_xlfn.XLOOKUP($B102&amp;K$3,'In-TI'!$Q$4:$Q$1155&amp;'In-TI'!$Y$4:$Y$1155,'In-TI'!$Z$4:$Z$1155)=Q$3,H102*E102+K102*D102,0)</f>
        <v>0</v>
      </c>
      <c r="R102" s="74">
        <f t="shared" si="46"/>
        <v>730.76107618466699</v>
      </c>
      <c r="S102" s="82">
        <f>IF($R102&gt;=0,0,$R102*VLOOKUP(S$3,'In-NonTI'!$S$4:$U$6,3,0))</f>
        <v>0</v>
      </c>
      <c r="T102" s="160">
        <f>IF($R102&gt;=0,0,$R102*VLOOKUP(T$3,'In-NonTI'!$S$4:$U$6,3,0))</f>
        <v>0</v>
      </c>
      <c r="U102" s="83">
        <f>IF($R102&gt;=0,0,$R102*VLOOKUP(U$3,'In-NonTI'!$S$4:$U$6,3,0))</f>
        <v>0</v>
      </c>
      <c r="V102" s="19">
        <f t="shared" si="52"/>
        <v>-16.674408666666665</v>
      </c>
      <c r="W102" s="161">
        <f t="shared" si="47"/>
        <v>62.613108066666676</v>
      </c>
      <c r="X102" s="18">
        <f t="shared" si="53"/>
        <v>-51.971199400000003</v>
      </c>
      <c r="Y102" s="77">
        <f t="shared" si="48"/>
        <v>2</v>
      </c>
      <c r="Z102" s="32" t="str">
        <f t="shared" si="49"/>
        <v>VIC</v>
      </c>
      <c r="AA102" s="4" t="str">
        <f t="shared" si="50"/>
        <v>NSW</v>
      </c>
      <c r="AB102" s="31" t="str">
        <f t="shared" si="51"/>
        <v>SA</v>
      </c>
      <c r="AC102" s="129" t="str">
        <f t="shared" si="54"/>
        <v>VIC-SA</v>
      </c>
      <c r="AD102" s="162" t="str">
        <f t="shared" si="55"/>
        <v>NSW-SA</v>
      </c>
      <c r="AE102" s="130">
        <f t="shared" si="56"/>
        <v>0</v>
      </c>
      <c r="AF102" s="51">
        <f t="shared" si="57"/>
        <v>51.971199400000003</v>
      </c>
      <c r="AG102" s="163">
        <f t="shared" si="58"/>
        <v>16.674408666666665</v>
      </c>
      <c r="AH102" s="33">
        <f t="shared" si="59"/>
        <v>0</v>
      </c>
      <c r="AI102" s="140">
        <f t="shared" si="78"/>
        <v>16.674408666666665</v>
      </c>
      <c r="AJ102" s="164">
        <f t="shared" si="78"/>
        <v>0</v>
      </c>
      <c r="AK102" s="164">
        <f t="shared" si="44"/>
        <v>0</v>
      </c>
      <c r="AL102" s="164">
        <f t="shared" si="44"/>
        <v>0</v>
      </c>
      <c r="AM102" s="164">
        <f t="shared" ref="AL102:AN153" si="79">IF($AC102=AM$3,$AF102,IF($AD102=AM$3,$AG102,IF($AE102=AM$3,$AH102,0)))</f>
        <v>51.971199400000003</v>
      </c>
      <c r="AN102" s="141">
        <f t="shared" si="79"/>
        <v>0</v>
      </c>
      <c r="AO102" s="23">
        <f t="shared" si="60"/>
        <v>2090.1371263666665</v>
      </c>
      <c r="AP102" s="30">
        <f t="shared" si="61"/>
        <v>0</v>
      </c>
      <c r="AQ102" s="30">
        <f t="shared" si="62"/>
        <v>0</v>
      </c>
      <c r="AR102" s="30">
        <f t="shared" si="63"/>
        <v>0</v>
      </c>
      <c r="AS102" s="30">
        <f t="shared" si="64"/>
        <v>-937.04072518200007</v>
      </c>
      <c r="AT102" s="24">
        <f t="shared" si="65"/>
        <v>0</v>
      </c>
      <c r="AU102" s="155">
        <f t="shared" si="72"/>
        <v>1324.5994474252318</v>
      </c>
      <c r="AV102" s="165">
        <f t="shared" si="73"/>
        <v>0</v>
      </c>
      <c r="AW102" s="165">
        <f t="shared" si="74"/>
        <v>0</v>
      </c>
      <c r="AX102" s="165">
        <f t="shared" si="75"/>
        <v>0</v>
      </c>
      <c r="AY102" s="165">
        <f t="shared" si="76"/>
        <v>-593.83837124056481</v>
      </c>
      <c r="AZ102" s="156">
        <f t="shared" si="77"/>
        <v>0</v>
      </c>
      <c r="BA102" s="94">
        <f t="shared" si="66"/>
        <v>730.76107618466699</v>
      </c>
      <c r="BB102" s="166">
        <f t="shared" si="67"/>
        <v>0</v>
      </c>
      <c r="BC102" s="166">
        <f t="shared" si="68"/>
        <v>0</v>
      </c>
      <c r="BD102" s="166">
        <f t="shared" si="69"/>
        <v>0</v>
      </c>
      <c r="BE102" s="166">
        <f t="shared" si="70"/>
        <v>0</v>
      </c>
      <c r="BF102" s="95">
        <f t="shared" si="71"/>
        <v>0</v>
      </c>
    </row>
    <row r="103" spans="2:58">
      <c r="B103" s="146">
        <v>100</v>
      </c>
      <c r="C103" s="23" cm="1">
        <f t="array" ref="C103">_xlfn.XLOOKUP(C$3&amp;$B103,'In-TI'!$D$4:$D$867&amp;'In-TI'!$C$4:$C$867,'In-TI'!$E$4:$E$867)</f>
        <v>-50.01</v>
      </c>
      <c r="D103" s="30" cm="1">
        <f t="array" ref="D103">_xlfn.XLOOKUP(D$3&amp;$B103,'In-TI'!$D$4:$D$867&amp;'In-TI'!$C$4:$C$867,'In-TI'!$E$4:$E$867)</f>
        <v>83.05</v>
      </c>
      <c r="E103" s="24" cm="1">
        <f t="array" ref="E103">_xlfn.XLOOKUP(E$3&amp;$B103,'In-TI'!$D$4:$D$867&amp;'In-TI'!$C$4:$C$867,'In-TI'!$E$4:$E$867)</f>
        <v>75.67</v>
      </c>
      <c r="F103" s="12">
        <f>SUMIFS('In-TI'!$W$4:$W$1155,'In-TI'!$Y$4:$Y$1155,F$3,'In-TI'!$Q$4:$Q$1155,$B103)</f>
        <v>-9.2621500000000001</v>
      </c>
      <c r="G103" s="157">
        <f>SUMIFS('In-TI'!$W$4:$W$1155,'In-TI'!$Y$4:$Y$1155,G$3,'In-TI'!$Q$4:$Q$1155,$B103)</f>
        <v>10.363888999999999</v>
      </c>
      <c r="H103" s="13">
        <f>SUMIFS('In-TI'!$W$4:$W$1155,'In-TI'!$Y$4:$Y$1155,H$3,'In-TI'!$Q$4:$Q$1155,$B103)</f>
        <v>-55.718456799999998</v>
      </c>
      <c r="I103" s="16">
        <f>SUMIFS('In-TI'!$X$4:$X$1155,'In-TI'!$Y$4:$Y$1155,I$3,'In-TI'!$Q$4:$Q$1155,$B103)</f>
        <v>6.8296499999999991</v>
      </c>
      <c r="J103" s="158">
        <f>SUMIFS('In-TI'!$X$4:$X$1155,'In-TI'!$Y$4:$Y$1155,J$3,'In-TI'!$Q$4:$Q$1155,$B103)</f>
        <v>-11.541388999999999</v>
      </c>
      <c r="K103" s="17">
        <f>SUMIFS('In-TI'!$X$4:$X$1155,'In-TI'!$Y$4:$Y$1155,K$3,'In-TI'!$Q$4:$Q$1155,$B103)</f>
        <v>54.485956800000004</v>
      </c>
      <c r="L103" s="26" cm="1">
        <f t="array" ref="L103">IF(_xlfn.XLOOKUP($B103&amp;F$3,'In-TI'!$Q$4:$Q$1155&amp;'In-TI'!$Y$4:$Y$1155,'In-TI'!$Z$4:$Z$1155)=L$3,F103*C103+I103*D103,0)</f>
        <v>1030.4025539999998</v>
      </c>
      <c r="M103" s="159" cm="1">
        <f t="array" ref="M103">IF(_xlfn.XLOOKUP($B103&amp;I$3,'In-TI'!$Q$4:$Q$1155&amp;'In-TI'!$Y$4:$Y$1155,'In-TI'!$Z$4:$Z$1155)=M$3,F103*C103+I103*D103,0)</f>
        <v>0</v>
      </c>
      <c r="N103" s="159" cm="1">
        <f t="array" ref="N103">IF(_xlfn.XLOOKUP($B103&amp;G$3,'In-TI'!$Q$4:$Q$1155&amp;'In-TI'!$Y$4:$Y$1155,'In-TI'!$Z$4:$Z$1155)=N$3,G103*E103+J103*C103,0)</f>
        <v>0</v>
      </c>
      <c r="O103" s="159" cm="1">
        <f t="array" ref="O103">IF(_xlfn.XLOOKUP($B103&amp;J$3,'In-TI'!$Q$4:$Q$1155&amp;'In-TI'!$Y$4:$Y$1155,'In-TI'!$Z$4:$Z$1155)=O$3,G103*E103+J103*C103,0)</f>
        <v>1361.4203445199996</v>
      </c>
      <c r="P103" s="159" cm="1">
        <f t="array" ref="P103">IF(_xlfn.XLOOKUP($B103&amp;H$3,'In-TI'!$Q$4:$Q$1155&amp;'In-TI'!$Y$4:$Y$1155,'In-TI'!$Z$4:$Z$1155)=P$3,H103*E103+K103*D103,0)</f>
        <v>308.84308618400064</v>
      </c>
      <c r="Q103" s="25" cm="1">
        <f t="array" ref="Q103">IF(_xlfn.XLOOKUP($B103&amp;K$3,'In-TI'!$Q$4:$Q$1155&amp;'In-TI'!$Y$4:$Y$1155,'In-TI'!$Z$4:$Z$1155)=Q$3,H103*E103+K103*D103,0)</f>
        <v>0</v>
      </c>
      <c r="R103" s="74">
        <f t="shared" si="46"/>
        <v>2700.665984704</v>
      </c>
      <c r="S103" s="82">
        <f>IF($R103&gt;=0,0,$R103*VLOOKUP(S$3,'In-NonTI'!$S$4:$U$6,3,0))</f>
        <v>0</v>
      </c>
      <c r="T103" s="160">
        <f>IF($R103&gt;=0,0,$R103*VLOOKUP(T$3,'In-NonTI'!$S$4:$U$6,3,0))</f>
        <v>0</v>
      </c>
      <c r="U103" s="83">
        <f>IF($R103&gt;=0,0,$R103*VLOOKUP(U$3,'In-NonTI'!$S$4:$U$6,3,0))</f>
        <v>0</v>
      </c>
      <c r="V103" s="19">
        <f t="shared" si="52"/>
        <v>-20.803539000000001</v>
      </c>
      <c r="W103" s="161">
        <f t="shared" si="47"/>
        <v>61.315606800000005</v>
      </c>
      <c r="X103" s="18">
        <f t="shared" si="53"/>
        <v>-45.354567799999998</v>
      </c>
      <c r="Y103" s="77">
        <f t="shared" si="48"/>
        <v>2</v>
      </c>
      <c r="Z103" s="32" t="str">
        <f t="shared" si="49"/>
        <v>VIC</v>
      </c>
      <c r="AA103" s="4" t="str">
        <f t="shared" si="50"/>
        <v>NSW</v>
      </c>
      <c r="AB103" s="31" t="str">
        <f t="shared" si="51"/>
        <v>SA</v>
      </c>
      <c r="AC103" s="129" t="str">
        <f t="shared" si="54"/>
        <v>VIC-SA</v>
      </c>
      <c r="AD103" s="162" t="str">
        <f t="shared" si="55"/>
        <v>NSW-SA</v>
      </c>
      <c r="AE103" s="130">
        <f t="shared" si="56"/>
        <v>0</v>
      </c>
      <c r="AF103" s="51">
        <f t="shared" si="57"/>
        <v>45.354567799999998</v>
      </c>
      <c r="AG103" s="163">
        <f t="shared" si="58"/>
        <v>20.803539000000001</v>
      </c>
      <c r="AH103" s="33">
        <f t="shared" si="59"/>
        <v>0</v>
      </c>
      <c r="AI103" s="140">
        <f t="shared" si="78"/>
        <v>20.803539000000001</v>
      </c>
      <c r="AJ103" s="164">
        <f t="shared" si="78"/>
        <v>0</v>
      </c>
      <c r="AK103" s="164">
        <f t="shared" ref="AK103:AK166" si="80">IF($AC103=AK$3,$AF103,IF($AD103=AK$3,$AG103,IF($AE103=AK$3,$AH103,0)))</f>
        <v>0</v>
      </c>
      <c r="AL103" s="164">
        <f t="shared" si="79"/>
        <v>0</v>
      </c>
      <c r="AM103" s="164">
        <f t="shared" si="79"/>
        <v>45.354567799999998</v>
      </c>
      <c r="AN103" s="141">
        <f t="shared" si="79"/>
        <v>0</v>
      </c>
      <c r="AO103" s="23">
        <f t="shared" si="60"/>
        <v>2768.1188993400001</v>
      </c>
      <c r="AP103" s="30">
        <f t="shared" si="61"/>
        <v>0</v>
      </c>
      <c r="AQ103" s="30">
        <f t="shared" si="62"/>
        <v>0</v>
      </c>
      <c r="AR103" s="30">
        <f t="shared" si="63"/>
        <v>0</v>
      </c>
      <c r="AS103" s="30">
        <f t="shared" si="64"/>
        <v>334.71671036399977</v>
      </c>
      <c r="AT103" s="24">
        <f t="shared" si="65"/>
        <v>0</v>
      </c>
      <c r="AU103" s="155">
        <f t="shared" si="72"/>
        <v>2409.333104752197</v>
      </c>
      <c r="AV103" s="165">
        <f t="shared" si="73"/>
        <v>0</v>
      </c>
      <c r="AW103" s="165">
        <f t="shared" si="74"/>
        <v>0</v>
      </c>
      <c r="AX103" s="165">
        <f t="shared" si="75"/>
        <v>0</v>
      </c>
      <c r="AY103" s="165">
        <f t="shared" si="76"/>
        <v>291.33287995180302</v>
      </c>
      <c r="AZ103" s="156">
        <f t="shared" si="77"/>
        <v>0</v>
      </c>
      <c r="BA103" s="94">
        <f t="shared" si="66"/>
        <v>2409.333104752197</v>
      </c>
      <c r="BB103" s="166">
        <f t="shared" si="67"/>
        <v>0</v>
      </c>
      <c r="BC103" s="166">
        <f t="shared" si="68"/>
        <v>0</v>
      </c>
      <c r="BD103" s="166">
        <f t="shared" si="69"/>
        <v>0</v>
      </c>
      <c r="BE103" s="166">
        <f t="shared" si="70"/>
        <v>291.33287995180302</v>
      </c>
      <c r="BF103" s="95">
        <f t="shared" si="71"/>
        <v>0</v>
      </c>
    </row>
    <row r="104" spans="2:58">
      <c r="B104" s="146">
        <v>101</v>
      </c>
      <c r="C104" s="23" cm="1">
        <f t="array" ref="C104">_xlfn.XLOOKUP(C$3&amp;$B104,'In-TI'!$D$4:$D$867&amp;'In-TI'!$C$4:$C$867,'In-TI'!$E$4:$E$867)</f>
        <v>-44.81</v>
      </c>
      <c r="D104" s="30" cm="1">
        <f t="array" ref="D104">_xlfn.XLOOKUP(D$3&amp;$B104,'In-TI'!$D$4:$D$867&amp;'In-TI'!$C$4:$C$867,'In-TI'!$E$4:$E$867)</f>
        <v>79.44</v>
      </c>
      <c r="E104" s="24" cm="1">
        <f t="array" ref="E104">_xlfn.XLOOKUP(E$3&amp;$B104,'In-TI'!$D$4:$D$867&amp;'In-TI'!$C$4:$C$867,'In-TI'!$E$4:$E$867)</f>
        <v>60</v>
      </c>
      <c r="F104" s="12">
        <f>SUMIFS('In-TI'!$W$4:$W$1155,'In-TI'!$Y$4:$Y$1155,F$3,'In-TI'!$Q$4:$Q$1155,$B104)</f>
        <v>-11.739585</v>
      </c>
      <c r="G104" s="157">
        <f>SUMIFS('In-TI'!$W$4:$W$1155,'In-TI'!$Y$4:$Y$1155,G$3,'In-TI'!$Q$4:$Q$1155,$B104)</f>
        <v>10.420963200000001</v>
      </c>
      <c r="H104" s="13">
        <f>SUMIFS('In-TI'!$W$4:$W$1155,'In-TI'!$Y$4:$Y$1155,H$3,'In-TI'!$Q$4:$Q$1155,$B104)</f>
        <v>-54.596542933333332</v>
      </c>
      <c r="I104" s="16">
        <f>SUMIFS('In-TI'!$X$4:$X$1155,'In-TI'!$Y$4:$Y$1155,I$3,'In-TI'!$Q$4:$Q$1155,$B104)</f>
        <v>9.3229183333333339</v>
      </c>
      <c r="J104" s="158">
        <f>SUMIFS('In-TI'!$X$4:$X$1155,'In-TI'!$Y$4:$Y$1155,J$3,'In-TI'!$Q$4:$Q$1155,$B104)</f>
        <v>-11.700129866666668</v>
      </c>
      <c r="K104" s="17">
        <f>SUMIFS('In-TI'!$X$4:$X$1155,'In-TI'!$Y$4:$Y$1155,K$3,'In-TI'!$Q$4:$Q$1155,$B104)</f>
        <v>52.784876266666672</v>
      </c>
      <c r="L104" s="26" cm="1">
        <f t="array" ref="L104">IF(_xlfn.XLOOKUP($B104&amp;F$3,'In-TI'!$Q$4:$Q$1155&amp;'In-TI'!$Y$4:$Y$1155,'In-TI'!$Z$4:$Z$1155)=L$3,F104*C104+I104*D104,0)</f>
        <v>1266.6634362500001</v>
      </c>
      <c r="M104" s="159" cm="1">
        <f t="array" ref="M104">IF(_xlfn.XLOOKUP($B104&amp;I$3,'In-TI'!$Q$4:$Q$1155&amp;'In-TI'!$Y$4:$Y$1155,'In-TI'!$Z$4:$Z$1155)=M$3,F104*C104+I104*D104,0)</f>
        <v>0</v>
      </c>
      <c r="N104" s="159" cm="1">
        <f t="array" ref="N104">IF(_xlfn.XLOOKUP($B104&amp;G$3,'In-TI'!$Q$4:$Q$1155&amp;'In-TI'!$Y$4:$Y$1155,'In-TI'!$Z$4:$Z$1155)=N$3,G104*E104+J104*C104,0)</f>
        <v>0</v>
      </c>
      <c r="O104" s="159" cm="1">
        <f t="array" ref="O104">IF(_xlfn.XLOOKUP($B104&amp;J$3,'In-TI'!$Q$4:$Q$1155&amp;'In-TI'!$Y$4:$Y$1155,'In-TI'!$Z$4:$Z$1155)=O$3,G104*E104+J104*C104,0)</f>
        <v>1149.5406113253334</v>
      </c>
      <c r="P104" s="159" cm="1">
        <f t="array" ref="P104">IF(_xlfn.XLOOKUP($B104&amp;H$3,'In-TI'!$Q$4:$Q$1155&amp;'In-TI'!$Y$4:$Y$1155,'In-TI'!$Z$4:$Z$1155)=P$3,H104*E104+K104*D104,0)</f>
        <v>917.43799462400057</v>
      </c>
      <c r="Q104" s="25" cm="1">
        <f t="array" ref="Q104">IF(_xlfn.XLOOKUP($B104&amp;K$3,'In-TI'!$Q$4:$Q$1155&amp;'In-TI'!$Y$4:$Y$1155,'In-TI'!$Z$4:$Z$1155)=Q$3,H104*E104+K104*D104,0)</f>
        <v>0</v>
      </c>
      <c r="R104" s="74">
        <f t="shared" si="46"/>
        <v>3333.6420421993344</v>
      </c>
      <c r="S104" s="82">
        <f>IF($R104&gt;=0,0,$R104*VLOOKUP(S$3,'In-NonTI'!$S$4:$U$6,3,0))</f>
        <v>0</v>
      </c>
      <c r="T104" s="160">
        <f>IF($R104&gt;=0,0,$R104*VLOOKUP(T$3,'In-NonTI'!$S$4:$U$6,3,0))</f>
        <v>0</v>
      </c>
      <c r="U104" s="83">
        <f>IF($R104&gt;=0,0,$R104*VLOOKUP(U$3,'In-NonTI'!$S$4:$U$6,3,0))</f>
        <v>0</v>
      </c>
      <c r="V104" s="19">
        <f t="shared" si="52"/>
        <v>-23.439714866666669</v>
      </c>
      <c r="W104" s="161">
        <f t="shared" si="47"/>
        <v>62.107794600000005</v>
      </c>
      <c r="X104" s="18">
        <f t="shared" si="53"/>
        <v>-44.175579733333329</v>
      </c>
      <c r="Y104" s="77">
        <f t="shared" si="48"/>
        <v>2</v>
      </c>
      <c r="Z104" s="32" t="str">
        <f t="shared" si="49"/>
        <v>VIC</v>
      </c>
      <c r="AA104" s="4" t="str">
        <f t="shared" si="50"/>
        <v>NSW</v>
      </c>
      <c r="AB104" s="31" t="str">
        <f t="shared" si="51"/>
        <v>SA</v>
      </c>
      <c r="AC104" s="129" t="str">
        <f t="shared" si="54"/>
        <v>VIC-SA</v>
      </c>
      <c r="AD104" s="162" t="str">
        <f t="shared" si="55"/>
        <v>NSW-SA</v>
      </c>
      <c r="AE104" s="130">
        <f t="shared" si="56"/>
        <v>0</v>
      </c>
      <c r="AF104" s="51">
        <f t="shared" si="57"/>
        <v>44.175579733333329</v>
      </c>
      <c r="AG104" s="163">
        <f t="shared" si="58"/>
        <v>23.439714866666669</v>
      </c>
      <c r="AH104" s="33">
        <f t="shared" si="59"/>
        <v>0</v>
      </c>
      <c r="AI104" s="140">
        <f t="shared" si="78"/>
        <v>23.439714866666669</v>
      </c>
      <c r="AJ104" s="164">
        <f t="shared" si="78"/>
        <v>0</v>
      </c>
      <c r="AK104" s="164">
        <f t="shared" si="80"/>
        <v>0</v>
      </c>
      <c r="AL104" s="164">
        <f t="shared" si="79"/>
        <v>0</v>
      </c>
      <c r="AM104" s="164">
        <f t="shared" si="79"/>
        <v>44.175579733333329</v>
      </c>
      <c r="AN104" s="141">
        <f t="shared" si="79"/>
        <v>0</v>
      </c>
      <c r="AO104" s="23">
        <f t="shared" si="60"/>
        <v>2912.3845721833336</v>
      </c>
      <c r="AP104" s="30">
        <f t="shared" si="61"/>
        <v>0</v>
      </c>
      <c r="AQ104" s="30">
        <f t="shared" si="62"/>
        <v>0</v>
      </c>
      <c r="AR104" s="30">
        <f t="shared" si="63"/>
        <v>0</v>
      </c>
      <c r="AS104" s="30">
        <f t="shared" si="64"/>
        <v>858.77327001599986</v>
      </c>
      <c r="AT104" s="24">
        <f t="shared" si="65"/>
        <v>0</v>
      </c>
      <c r="AU104" s="155">
        <f t="shared" si="72"/>
        <v>2574.5004741623056</v>
      </c>
      <c r="AV104" s="165">
        <f t="shared" si="73"/>
        <v>0</v>
      </c>
      <c r="AW104" s="165">
        <f t="shared" si="74"/>
        <v>0</v>
      </c>
      <c r="AX104" s="165">
        <f t="shared" si="75"/>
        <v>0</v>
      </c>
      <c r="AY104" s="165">
        <f t="shared" si="76"/>
        <v>759.14156803702826</v>
      </c>
      <c r="AZ104" s="156">
        <f t="shared" si="77"/>
        <v>0</v>
      </c>
      <c r="BA104" s="94">
        <f t="shared" si="66"/>
        <v>2574.5004741623061</v>
      </c>
      <c r="BB104" s="166">
        <f t="shared" si="67"/>
        <v>0</v>
      </c>
      <c r="BC104" s="166">
        <f t="shared" si="68"/>
        <v>0</v>
      </c>
      <c r="BD104" s="166">
        <f t="shared" si="69"/>
        <v>0</v>
      </c>
      <c r="BE104" s="166">
        <f t="shared" si="70"/>
        <v>759.14156803702838</v>
      </c>
      <c r="BF104" s="95">
        <f t="shared" si="71"/>
        <v>0</v>
      </c>
    </row>
    <row r="105" spans="2:58">
      <c r="B105" s="146">
        <v>102</v>
      </c>
      <c r="C105" s="23" cm="1">
        <f t="array" ref="C105">_xlfn.XLOOKUP(C$3&amp;$B105,'In-TI'!$D$4:$D$867&amp;'In-TI'!$C$4:$C$867,'In-TI'!$E$4:$E$867)</f>
        <v>-51.93</v>
      </c>
      <c r="D105" s="30" cm="1">
        <f t="array" ref="D105">_xlfn.XLOOKUP(D$3&amp;$B105,'In-TI'!$D$4:$D$867&amp;'In-TI'!$C$4:$C$867,'In-TI'!$E$4:$E$867)</f>
        <v>70.010000000000005</v>
      </c>
      <c r="E105" s="24" cm="1">
        <f t="array" ref="E105">_xlfn.XLOOKUP(E$3&amp;$B105,'In-TI'!$D$4:$D$867&amp;'In-TI'!$C$4:$C$867,'In-TI'!$E$4:$E$867)</f>
        <v>59.28</v>
      </c>
      <c r="F105" s="12">
        <f>SUMIFS('In-TI'!$W$4:$W$1155,'In-TI'!$Y$4:$Y$1155,F$3,'In-TI'!$Q$4:$Q$1155,$B105)</f>
        <v>-13.3647042</v>
      </c>
      <c r="G105" s="157">
        <f>SUMIFS('In-TI'!$W$4:$W$1155,'In-TI'!$Y$4:$Y$1155,G$3,'In-TI'!$Q$4:$Q$1155,$B105)</f>
        <v>9.9059231000000043</v>
      </c>
      <c r="H105" s="13">
        <f>SUMIFS('In-TI'!$W$4:$W$1155,'In-TI'!$Y$4:$Y$1155,H$3,'In-TI'!$Q$4:$Q$1155,$B105)</f>
        <v>-51.517070866666664</v>
      </c>
      <c r="I105" s="16">
        <f>SUMIFS('In-TI'!$X$4:$X$1155,'In-TI'!$Y$4:$Y$1155,I$3,'In-TI'!$Q$4:$Q$1155,$B105)</f>
        <v>10.973037533333333</v>
      </c>
      <c r="J105" s="158">
        <f>SUMIFS('In-TI'!$X$4:$X$1155,'In-TI'!$Y$4:$Y$1155,J$3,'In-TI'!$Q$4:$Q$1155,$B105)</f>
        <v>-11.337589766666671</v>
      </c>
      <c r="K105" s="17">
        <f>SUMIFS('In-TI'!$X$4:$X$1155,'In-TI'!$Y$4:$Y$1155,K$3,'In-TI'!$Q$4:$Q$1155,$B105)</f>
        <v>49.701237533333327</v>
      </c>
      <c r="L105" s="26" cm="1">
        <f t="array" ref="L105">IF(_xlfn.XLOOKUP($B105&amp;F$3,'In-TI'!$Q$4:$Q$1155&amp;'In-TI'!$Y$4:$Y$1155,'In-TI'!$Z$4:$Z$1155)=L$3,F105*C105+I105*D105,0)</f>
        <v>1462.2514468146667</v>
      </c>
      <c r="M105" s="159" cm="1">
        <f t="array" ref="M105">IF(_xlfn.XLOOKUP($B105&amp;I$3,'In-TI'!$Q$4:$Q$1155&amp;'In-TI'!$Y$4:$Y$1155,'In-TI'!$Z$4:$Z$1155)=M$3,F105*C105+I105*D105,0)</f>
        <v>0</v>
      </c>
      <c r="N105" s="159" cm="1">
        <f t="array" ref="N105">IF(_xlfn.XLOOKUP($B105&amp;G$3,'In-TI'!$Q$4:$Q$1155&amp;'In-TI'!$Y$4:$Y$1155,'In-TI'!$Z$4:$Z$1155)=N$3,G105*E105+J105*C105,0)</f>
        <v>0</v>
      </c>
      <c r="O105" s="159" cm="1">
        <f t="array" ref="O105">IF(_xlfn.XLOOKUP($B105&amp;J$3,'In-TI'!$Q$4:$Q$1155&amp;'In-TI'!$Y$4:$Y$1155,'In-TI'!$Z$4:$Z$1155)=O$3,G105*E105+J105*C105,0)</f>
        <v>1175.9841579510005</v>
      </c>
      <c r="P105" s="159" cm="1">
        <f t="array" ref="P105">IF(_xlfn.XLOOKUP($B105&amp;H$3,'In-TI'!$Q$4:$Q$1155&amp;'In-TI'!$Y$4:$Y$1155,'In-TI'!$Z$4:$Z$1155)=P$3,H105*E105+K105*D105,0)</f>
        <v>425.65167873266637</v>
      </c>
      <c r="Q105" s="25" cm="1">
        <f t="array" ref="Q105">IF(_xlfn.XLOOKUP($B105&amp;K$3,'In-TI'!$Q$4:$Q$1155&amp;'In-TI'!$Y$4:$Y$1155,'In-TI'!$Z$4:$Z$1155)=Q$3,H105*E105+K105*D105,0)</f>
        <v>0</v>
      </c>
      <c r="R105" s="74">
        <f t="shared" si="46"/>
        <v>3063.8872834983335</v>
      </c>
      <c r="S105" s="82">
        <f>IF($R105&gt;=0,0,$R105*VLOOKUP(S$3,'In-NonTI'!$S$4:$U$6,3,0))</f>
        <v>0</v>
      </c>
      <c r="T105" s="160">
        <f>IF($R105&gt;=0,0,$R105*VLOOKUP(T$3,'In-NonTI'!$S$4:$U$6,3,0))</f>
        <v>0</v>
      </c>
      <c r="U105" s="83">
        <f>IF($R105&gt;=0,0,$R105*VLOOKUP(U$3,'In-NonTI'!$S$4:$U$6,3,0))</f>
        <v>0</v>
      </c>
      <c r="V105" s="19">
        <f t="shared" si="52"/>
        <v>-24.702293966666673</v>
      </c>
      <c r="W105" s="161">
        <f t="shared" si="47"/>
        <v>60.674275066666659</v>
      </c>
      <c r="X105" s="18">
        <f t="shared" si="53"/>
        <v>-41.611147766666662</v>
      </c>
      <c r="Y105" s="77">
        <f t="shared" si="48"/>
        <v>2</v>
      </c>
      <c r="Z105" s="32" t="str">
        <f t="shared" si="49"/>
        <v>VIC</v>
      </c>
      <c r="AA105" s="4" t="str">
        <f t="shared" si="50"/>
        <v>NSW</v>
      </c>
      <c r="AB105" s="31" t="str">
        <f t="shared" si="51"/>
        <v>SA</v>
      </c>
      <c r="AC105" s="129" t="str">
        <f t="shared" si="54"/>
        <v>VIC-SA</v>
      </c>
      <c r="AD105" s="162" t="str">
        <f t="shared" si="55"/>
        <v>NSW-SA</v>
      </c>
      <c r="AE105" s="130">
        <f t="shared" si="56"/>
        <v>0</v>
      </c>
      <c r="AF105" s="51">
        <f t="shared" si="57"/>
        <v>41.611147766666662</v>
      </c>
      <c r="AG105" s="163">
        <f t="shared" si="58"/>
        <v>24.702293966666673</v>
      </c>
      <c r="AH105" s="33">
        <f t="shared" si="59"/>
        <v>0</v>
      </c>
      <c r="AI105" s="140">
        <f t="shared" ref="AI105:AJ124" si="81">IF($AC105=AI$3,$AF105,IF($AD105=AI$3,$AG105,IF($AE105=AI$3,$AH105,0)))</f>
        <v>24.702293966666673</v>
      </c>
      <c r="AJ105" s="164">
        <f t="shared" si="81"/>
        <v>0</v>
      </c>
      <c r="AK105" s="164">
        <f t="shared" si="80"/>
        <v>0</v>
      </c>
      <c r="AL105" s="164">
        <f t="shared" si="79"/>
        <v>0</v>
      </c>
      <c r="AM105" s="164">
        <f t="shared" si="79"/>
        <v>41.611147766666662</v>
      </c>
      <c r="AN105" s="141">
        <f t="shared" si="79"/>
        <v>0</v>
      </c>
      <c r="AO105" s="23">
        <f t="shared" si="60"/>
        <v>3012.1977262953342</v>
      </c>
      <c r="AP105" s="30">
        <f t="shared" si="61"/>
        <v>0</v>
      </c>
      <c r="AQ105" s="30">
        <f t="shared" si="62"/>
        <v>0</v>
      </c>
      <c r="AR105" s="30">
        <f t="shared" si="63"/>
        <v>0</v>
      </c>
      <c r="AS105" s="30">
        <f t="shared" si="64"/>
        <v>446.48761553633346</v>
      </c>
      <c r="AT105" s="24">
        <f t="shared" si="65"/>
        <v>0</v>
      </c>
      <c r="AU105" s="155">
        <f t="shared" si="72"/>
        <v>2668.3648256048959</v>
      </c>
      <c r="AV105" s="165">
        <f t="shared" si="73"/>
        <v>0</v>
      </c>
      <c r="AW105" s="165">
        <f t="shared" si="74"/>
        <v>0</v>
      </c>
      <c r="AX105" s="165">
        <f t="shared" si="75"/>
        <v>0</v>
      </c>
      <c r="AY105" s="165">
        <f t="shared" si="76"/>
        <v>395.52245789343738</v>
      </c>
      <c r="AZ105" s="156">
        <f t="shared" si="77"/>
        <v>0</v>
      </c>
      <c r="BA105" s="94">
        <f t="shared" si="66"/>
        <v>2668.3648256048964</v>
      </c>
      <c r="BB105" s="166">
        <f t="shared" si="67"/>
        <v>0</v>
      </c>
      <c r="BC105" s="166">
        <f t="shared" si="68"/>
        <v>0</v>
      </c>
      <c r="BD105" s="166">
        <f t="shared" si="69"/>
        <v>0</v>
      </c>
      <c r="BE105" s="166">
        <f t="shared" si="70"/>
        <v>395.52245789343738</v>
      </c>
      <c r="BF105" s="95">
        <f t="shared" si="71"/>
        <v>0</v>
      </c>
    </row>
    <row r="106" spans="2:58">
      <c r="B106" s="146">
        <v>103</v>
      </c>
      <c r="C106" s="23" cm="1">
        <f t="array" ref="C106">_xlfn.XLOOKUP(C$3&amp;$B106,'In-TI'!$D$4:$D$867&amp;'In-TI'!$C$4:$C$867,'In-TI'!$E$4:$E$867)</f>
        <v>-52.47</v>
      </c>
      <c r="D106" s="30" cm="1">
        <f t="array" ref="D106">_xlfn.XLOOKUP(D$3&amp;$B106,'In-TI'!$D$4:$D$867&amp;'In-TI'!$C$4:$C$867,'In-TI'!$E$4:$E$867)</f>
        <v>70.010000000000005</v>
      </c>
      <c r="E106" s="24" cm="1">
        <f t="array" ref="E106">_xlfn.XLOOKUP(E$3&amp;$B106,'In-TI'!$D$4:$D$867&amp;'In-TI'!$C$4:$C$867,'In-TI'!$E$4:$E$867)</f>
        <v>35</v>
      </c>
      <c r="F106" s="12">
        <f>SUMIFS('In-TI'!$W$4:$W$1155,'In-TI'!$Y$4:$Y$1155,F$3,'In-TI'!$Q$4:$Q$1155,$B106)</f>
        <v>-11.3735128</v>
      </c>
      <c r="G106" s="157">
        <f>SUMIFS('In-TI'!$W$4:$W$1155,'In-TI'!$Y$4:$Y$1155,G$3,'In-TI'!$Q$4:$Q$1155,$B106)</f>
        <v>13.775443899999999</v>
      </c>
      <c r="H106" s="13">
        <f>SUMIFS('In-TI'!$W$4:$W$1155,'In-TI'!$Y$4:$Y$1155,H$3,'In-TI'!$Q$4:$Q$1155,$B106)</f>
        <v>-49.731204766666664</v>
      </c>
      <c r="I106" s="16">
        <f>SUMIFS('In-TI'!$X$4:$X$1155,'In-TI'!$Y$4:$Y$1155,I$3,'In-TI'!$Q$4:$Q$1155,$B106)</f>
        <v>9.3968461333333337</v>
      </c>
      <c r="J106" s="158">
        <f>SUMIFS('In-TI'!$X$4:$X$1155,'In-TI'!$Y$4:$Y$1155,J$3,'In-TI'!$Q$4:$Q$1155,$B106)</f>
        <v>-15.025443899999999</v>
      </c>
      <c r="K106" s="17">
        <f>SUMIFS('In-TI'!$X$4:$X$1155,'In-TI'!$Y$4:$Y$1155,K$3,'In-TI'!$Q$4:$Q$1155,$B106)</f>
        <v>47.420371433333337</v>
      </c>
      <c r="L106" s="26" cm="1">
        <f t="array" ref="L106">IF(_xlfn.XLOOKUP($B106&amp;F$3,'In-TI'!$Q$4:$Q$1155&amp;'In-TI'!$Y$4:$Y$1155,'In-TI'!$Z$4:$Z$1155)=L$3,F106*C106+I106*D106,0)</f>
        <v>1254.6414144106668</v>
      </c>
      <c r="M106" s="159" cm="1">
        <f t="array" ref="M106">IF(_xlfn.XLOOKUP($B106&amp;I$3,'In-TI'!$Q$4:$Q$1155&amp;'In-TI'!$Y$4:$Y$1155,'In-TI'!$Z$4:$Z$1155)=M$3,F106*C106+I106*D106,0)</f>
        <v>0</v>
      </c>
      <c r="N106" s="159" cm="1">
        <f t="array" ref="N106">IF(_xlfn.XLOOKUP($B106&amp;G$3,'In-TI'!$Q$4:$Q$1155&amp;'In-TI'!$Y$4:$Y$1155,'In-TI'!$Z$4:$Z$1155)=N$3,G106*E106+J106*C106,0)</f>
        <v>0</v>
      </c>
      <c r="O106" s="159" cm="1">
        <f t="array" ref="O106">IF(_xlfn.XLOOKUP($B106&amp;J$3,'In-TI'!$Q$4:$Q$1155&amp;'In-TI'!$Y$4:$Y$1155,'In-TI'!$Z$4:$Z$1155)=O$3,G106*E106+J106*C106,0)</f>
        <v>1270.525577933</v>
      </c>
      <c r="P106" s="159" cm="1">
        <f t="array" ref="P106">IF(_xlfn.XLOOKUP($B106&amp;H$3,'In-TI'!$Q$4:$Q$1155&amp;'In-TI'!$Y$4:$Y$1155,'In-TI'!$Z$4:$Z$1155)=P$3,H106*E106+K106*D106,0)</f>
        <v>1579.3080372143338</v>
      </c>
      <c r="Q106" s="25" cm="1">
        <f t="array" ref="Q106">IF(_xlfn.XLOOKUP($B106&amp;K$3,'In-TI'!$Q$4:$Q$1155&amp;'In-TI'!$Y$4:$Y$1155,'In-TI'!$Z$4:$Z$1155)=Q$3,H106*E106+K106*D106,0)</f>
        <v>0</v>
      </c>
      <c r="R106" s="74">
        <f t="shared" si="46"/>
        <v>4104.4750295580006</v>
      </c>
      <c r="S106" s="82">
        <f>IF($R106&gt;=0,0,$R106*VLOOKUP(S$3,'In-NonTI'!$S$4:$U$6,3,0))</f>
        <v>0</v>
      </c>
      <c r="T106" s="160">
        <f>IF($R106&gt;=0,0,$R106*VLOOKUP(T$3,'In-NonTI'!$S$4:$U$6,3,0))</f>
        <v>0</v>
      </c>
      <c r="U106" s="83">
        <f>IF($R106&gt;=0,0,$R106*VLOOKUP(U$3,'In-NonTI'!$S$4:$U$6,3,0))</f>
        <v>0</v>
      </c>
      <c r="V106" s="19">
        <f t="shared" si="52"/>
        <v>-26.398956699999999</v>
      </c>
      <c r="W106" s="161">
        <f t="shared" si="47"/>
        <v>56.81721756666667</v>
      </c>
      <c r="X106" s="18">
        <f t="shared" si="53"/>
        <v>-35.955760866666665</v>
      </c>
      <c r="Y106" s="77">
        <f t="shared" si="48"/>
        <v>2</v>
      </c>
      <c r="Z106" s="32" t="str">
        <f t="shared" si="49"/>
        <v>VIC</v>
      </c>
      <c r="AA106" s="4" t="str">
        <f t="shared" si="50"/>
        <v>NSW</v>
      </c>
      <c r="AB106" s="31" t="str">
        <f t="shared" si="51"/>
        <v>SA</v>
      </c>
      <c r="AC106" s="129" t="str">
        <f t="shared" si="54"/>
        <v>VIC-SA</v>
      </c>
      <c r="AD106" s="162" t="str">
        <f t="shared" si="55"/>
        <v>NSW-SA</v>
      </c>
      <c r="AE106" s="130">
        <f t="shared" si="56"/>
        <v>0</v>
      </c>
      <c r="AF106" s="51">
        <f t="shared" si="57"/>
        <v>35.955760866666665</v>
      </c>
      <c r="AG106" s="163">
        <f t="shared" si="58"/>
        <v>26.398956699999999</v>
      </c>
      <c r="AH106" s="33">
        <f t="shared" si="59"/>
        <v>0</v>
      </c>
      <c r="AI106" s="140">
        <f t="shared" si="81"/>
        <v>26.398956699999999</v>
      </c>
      <c r="AJ106" s="164">
        <f t="shared" si="81"/>
        <v>0</v>
      </c>
      <c r="AK106" s="164">
        <f t="shared" si="80"/>
        <v>0</v>
      </c>
      <c r="AL106" s="164">
        <f t="shared" si="79"/>
        <v>0</v>
      </c>
      <c r="AM106" s="164">
        <f t="shared" si="79"/>
        <v>35.955760866666665</v>
      </c>
      <c r="AN106" s="141">
        <f t="shared" si="79"/>
        <v>0</v>
      </c>
      <c r="AO106" s="23">
        <f t="shared" si="60"/>
        <v>3233.3442166159998</v>
      </c>
      <c r="AP106" s="30">
        <f t="shared" si="61"/>
        <v>0</v>
      </c>
      <c r="AQ106" s="30">
        <f t="shared" si="62"/>
        <v>0</v>
      </c>
      <c r="AR106" s="30">
        <f t="shared" si="63"/>
        <v>0</v>
      </c>
      <c r="AS106" s="30">
        <f t="shared" si="64"/>
        <v>1258.8111879420001</v>
      </c>
      <c r="AT106" s="24">
        <f t="shared" si="65"/>
        <v>0</v>
      </c>
      <c r="AU106" s="155">
        <f t="shared" si="72"/>
        <v>2954.3013105914461</v>
      </c>
      <c r="AV106" s="165">
        <f t="shared" si="73"/>
        <v>0</v>
      </c>
      <c r="AW106" s="165">
        <f t="shared" si="74"/>
        <v>0</v>
      </c>
      <c r="AX106" s="165">
        <f t="shared" si="75"/>
        <v>0</v>
      </c>
      <c r="AY106" s="165">
        <f t="shared" si="76"/>
        <v>1150.1737189665548</v>
      </c>
      <c r="AZ106" s="156">
        <f t="shared" si="77"/>
        <v>0</v>
      </c>
      <c r="BA106" s="94">
        <f t="shared" si="66"/>
        <v>2954.3013105914461</v>
      </c>
      <c r="BB106" s="166">
        <f t="shared" si="67"/>
        <v>0</v>
      </c>
      <c r="BC106" s="166">
        <f t="shared" si="68"/>
        <v>0</v>
      </c>
      <c r="BD106" s="166">
        <f t="shared" si="69"/>
        <v>0</v>
      </c>
      <c r="BE106" s="166">
        <f t="shared" si="70"/>
        <v>1150.1737189665548</v>
      </c>
      <c r="BF106" s="95">
        <f t="shared" si="71"/>
        <v>0</v>
      </c>
    </row>
    <row r="107" spans="2:58">
      <c r="B107" s="146">
        <v>104</v>
      </c>
      <c r="C107" s="23" cm="1">
        <f t="array" ref="C107">_xlfn.XLOOKUP(C$3&amp;$B107,'In-TI'!$D$4:$D$867&amp;'In-TI'!$C$4:$C$867,'In-TI'!$E$4:$E$867)</f>
        <v>-40.21</v>
      </c>
      <c r="D107" s="30" cm="1">
        <f t="array" ref="D107">_xlfn.XLOOKUP(D$3&amp;$B107,'In-TI'!$D$4:$D$867&amp;'In-TI'!$C$4:$C$867,'In-TI'!$E$4:$E$867)</f>
        <v>70.010000000000005</v>
      </c>
      <c r="E107" s="24" cm="1">
        <f t="array" ref="E107">_xlfn.XLOOKUP(E$3&amp;$B107,'In-TI'!$D$4:$D$867&amp;'In-TI'!$C$4:$C$867,'In-TI'!$E$4:$E$867)</f>
        <v>35</v>
      </c>
      <c r="F107" s="12">
        <f>SUMIFS('In-TI'!$W$4:$W$1155,'In-TI'!$Y$4:$Y$1155,F$3,'In-TI'!$Q$4:$Q$1155,$B107)</f>
        <v>-9.0405263999999992</v>
      </c>
      <c r="G107" s="157">
        <f>SUMIFS('In-TI'!$W$4:$W$1155,'In-TI'!$Y$4:$Y$1155,G$3,'In-TI'!$Q$4:$Q$1155,$B107)</f>
        <v>18.2697641</v>
      </c>
      <c r="H107" s="13">
        <f>SUMIFS('In-TI'!$W$4:$W$1155,'In-TI'!$Y$4:$Y$1155,H$3,'In-TI'!$Q$4:$Q$1155,$B107)</f>
        <v>-52.210592833333337</v>
      </c>
      <c r="I107" s="16">
        <f>SUMIFS('In-TI'!$X$4:$X$1155,'In-TI'!$Y$4:$Y$1155,I$3,'In-TI'!$Q$4:$Q$1155,$B107)</f>
        <v>6.7255263999999997</v>
      </c>
      <c r="J107" s="158">
        <f>SUMIFS('In-TI'!$X$4:$X$1155,'In-TI'!$Y$4:$Y$1155,J$3,'In-TI'!$Q$4:$Q$1155,$B107)</f>
        <v>-19.536430766666669</v>
      </c>
      <c r="K107" s="17">
        <f>SUMIFS('In-TI'!$X$4:$X$1155,'In-TI'!$Y$4:$Y$1155,K$3,'In-TI'!$Q$4:$Q$1155,$B107)</f>
        <v>50.22142616666666</v>
      </c>
      <c r="L107" s="26" cm="1">
        <f t="array" ref="L107">IF(_xlfn.XLOOKUP($B107&amp;F$3,'In-TI'!$Q$4:$Q$1155&amp;'In-TI'!$Y$4:$Y$1155,'In-TI'!$Z$4:$Z$1155)=L$3,F107*C107+I107*D107,0)</f>
        <v>834.37366980799993</v>
      </c>
      <c r="M107" s="159" cm="1">
        <f t="array" ref="M107">IF(_xlfn.XLOOKUP($B107&amp;I$3,'In-TI'!$Q$4:$Q$1155&amp;'In-TI'!$Y$4:$Y$1155,'In-TI'!$Z$4:$Z$1155)=M$3,F107*C107+I107*D107,0)</f>
        <v>0</v>
      </c>
      <c r="N107" s="159" cm="1">
        <f t="array" ref="N107">IF(_xlfn.XLOOKUP($B107&amp;G$3,'In-TI'!$Q$4:$Q$1155&amp;'In-TI'!$Y$4:$Y$1155,'In-TI'!$Z$4:$Z$1155)=N$3,G107*E107+J107*C107,0)</f>
        <v>0</v>
      </c>
      <c r="O107" s="159" cm="1">
        <f t="array" ref="O107">IF(_xlfn.XLOOKUP($B107&amp;J$3,'In-TI'!$Q$4:$Q$1155&amp;'In-TI'!$Y$4:$Y$1155,'In-TI'!$Z$4:$Z$1155)=O$3,G107*E107+J107*C107,0)</f>
        <v>1425.0016246276668</v>
      </c>
      <c r="P107" s="159" cm="1">
        <f t="array" ref="P107">IF(_xlfn.XLOOKUP($B107&amp;H$3,'In-TI'!$Q$4:$Q$1155&amp;'In-TI'!$Y$4:$Y$1155,'In-TI'!$Z$4:$Z$1155)=P$3,H107*E107+K107*D107,0)</f>
        <v>1688.6312967616664</v>
      </c>
      <c r="Q107" s="25" cm="1">
        <f t="array" ref="Q107">IF(_xlfn.XLOOKUP($B107&amp;K$3,'In-TI'!$Q$4:$Q$1155&amp;'In-TI'!$Y$4:$Y$1155,'In-TI'!$Z$4:$Z$1155)=Q$3,H107*E107+K107*D107,0)</f>
        <v>0</v>
      </c>
      <c r="R107" s="74">
        <f t="shared" si="46"/>
        <v>3948.0065911973329</v>
      </c>
      <c r="S107" s="82">
        <f>IF($R107&gt;=0,0,$R107*VLOOKUP(S$3,'In-NonTI'!$S$4:$U$6,3,0))</f>
        <v>0</v>
      </c>
      <c r="T107" s="160">
        <f>IF($R107&gt;=0,0,$R107*VLOOKUP(T$3,'In-NonTI'!$S$4:$U$6,3,0))</f>
        <v>0</v>
      </c>
      <c r="U107" s="83">
        <f>IF($R107&gt;=0,0,$R107*VLOOKUP(U$3,'In-NonTI'!$S$4:$U$6,3,0))</f>
        <v>0</v>
      </c>
      <c r="V107" s="19">
        <f t="shared" si="52"/>
        <v>-28.576957166666666</v>
      </c>
      <c r="W107" s="161">
        <f t="shared" si="47"/>
        <v>56.94695256666666</v>
      </c>
      <c r="X107" s="18">
        <f t="shared" si="53"/>
        <v>-33.940828733333333</v>
      </c>
      <c r="Y107" s="77">
        <f t="shared" si="48"/>
        <v>2</v>
      </c>
      <c r="Z107" s="32" t="str">
        <f t="shared" si="49"/>
        <v>VIC</v>
      </c>
      <c r="AA107" s="4" t="str">
        <f t="shared" si="50"/>
        <v>NSW</v>
      </c>
      <c r="AB107" s="31" t="str">
        <f t="shared" si="51"/>
        <v>SA</v>
      </c>
      <c r="AC107" s="129" t="str">
        <f t="shared" si="54"/>
        <v>VIC-SA</v>
      </c>
      <c r="AD107" s="162" t="str">
        <f t="shared" si="55"/>
        <v>NSW-SA</v>
      </c>
      <c r="AE107" s="130">
        <f t="shared" si="56"/>
        <v>0</v>
      </c>
      <c r="AF107" s="51">
        <f t="shared" si="57"/>
        <v>33.940828733333333</v>
      </c>
      <c r="AG107" s="163">
        <f t="shared" si="58"/>
        <v>28.576957166666666</v>
      </c>
      <c r="AH107" s="33">
        <f t="shared" si="59"/>
        <v>0</v>
      </c>
      <c r="AI107" s="140">
        <f t="shared" si="81"/>
        <v>28.576957166666666</v>
      </c>
      <c r="AJ107" s="164">
        <f t="shared" si="81"/>
        <v>0</v>
      </c>
      <c r="AK107" s="164">
        <f t="shared" si="80"/>
        <v>0</v>
      </c>
      <c r="AL107" s="164">
        <f t="shared" si="79"/>
        <v>0</v>
      </c>
      <c r="AM107" s="164">
        <f t="shared" si="79"/>
        <v>33.940828733333333</v>
      </c>
      <c r="AN107" s="141">
        <f t="shared" si="79"/>
        <v>0</v>
      </c>
      <c r="AO107" s="23">
        <f t="shared" si="60"/>
        <v>3149.75221891</v>
      </c>
      <c r="AP107" s="30">
        <f t="shared" si="61"/>
        <v>0</v>
      </c>
      <c r="AQ107" s="30">
        <f t="shared" si="62"/>
        <v>0</v>
      </c>
      <c r="AR107" s="30">
        <f t="shared" si="63"/>
        <v>0</v>
      </c>
      <c r="AS107" s="30">
        <f t="shared" si="64"/>
        <v>1188.2684139540002</v>
      </c>
      <c r="AT107" s="24">
        <f t="shared" si="65"/>
        <v>0</v>
      </c>
      <c r="AU107" s="155">
        <f t="shared" si="72"/>
        <v>2866.5706259412714</v>
      </c>
      <c r="AV107" s="165">
        <f t="shared" si="73"/>
        <v>0</v>
      </c>
      <c r="AW107" s="165">
        <f t="shared" si="74"/>
        <v>0</v>
      </c>
      <c r="AX107" s="165">
        <f t="shared" si="75"/>
        <v>0</v>
      </c>
      <c r="AY107" s="165">
        <f t="shared" si="76"/>
        <v>1081.4359652560622</v>
      </c>
      <c r="AZ107" s="156">
        <f t="shared" si="77"/>
        <v>0</v>
      </c>
      <c r="BA107" s="94">
        <f t="shared" si="66"/>
        <v>2866.5706259412709</v>
      </c>
      <c r="BB107" s="166">
        <f t="shared" si="67"/>
        <v>0</v>
      </c>
      <c r="BC107" s="166">
        <f t="shared" si="68"/>
        <v>0</v>
      </c>
      <c r="BD107" s="166">
        <f t="shared" si="69"/>
        <v>0</v>
      </c>
      <c r="BE107" s="166">
        <f t="shared" si="70"/>
        <v>1081.435965256062</v>
      </c>
      <c r="BF107" s="95">
        <f t="shared" si="71"/>
        <v>0</v>
      </c>
    </row>
    <row r="108" spans="2:58">
      <c r="B108" s="146">
        <v>105</v>
      </c>
      <c r="C108" s="23" cm="1">
        <f t="array" ref="C108">_xlfn.XLOOKUP(C$3&amp;$B108,'In-TI'!$D$4:$D$867&amp;'In-TI'!$C$4:$C$867,'In-TI'!$E$4:$E$867)</f>
        <v>-28.86</v>
      </c>
      <c r="D108" s="30" cm="1">
        <f t="array" ref="D108">_xlfn.XLOOKUP(D$3&amp;$B108,'In-TI'!$D$4:$D$867&amp;'In-TI'!$C$4:$C$867,'In-TI'!$E$4:$E$867)</f>
        <v>47.65</v>
      </c>
      <c r="E108" s="24" cm="1">
        <f t="array" ref="E108">_xlfn.XLOOKUP(E$3&amp;$B108,'In-TI'!$D$4:$D$867&amp;'In-TI'!$C$4:$C$867,'In-TI'!$E$4:$E$867)</f>
        <v>35</v>
      </c>
      <c r="F108" s="12">
        <f>SUMIFS('In-TI'!$W$4:$W$1155,'In-TI'!$Y$4:$Y$1155,F$3,'In-TI'!$Q$4:$Q$1155,$B108)</f>
        <v>-8.2850806000000006</v>
      </c>
      <c r="G108" s="157">
        <f>SUMIFS('In-TI'!$W$4:$W$1155,'In-TI'!$Y$4:$Y$1155,G$3,'In-TI'!$Q$4:$Q$1155,$B108)</f>
        <v>20.212122000000001</v>
      </c>
      <c r="H108" s="13">
        <f>SUMIFS('In-TI'!$W$4:$W$1155,'In-TI'!$Y$4:$Y$1155,H$3,'In-TI'!$Q$4:$Q$1155,$B108)</f>
        <v>-58.414599233333334</v>
      </c>
      <c r="I108" s="16">
        <f>SUMIFS('In-TI'!$X$4:$X$1155,'In-TI'!$Y$4:$Y$1155,I$3,'In-TI'!$Q$4:$Q$1155,$B108)</f>
        <v>5.9967472666666666</v>
      </c>
      <c r="J108" s="158">
        <f>SUMIFS('In-TI'!$X$4:$X$1155,'In-TI'!$Y$4:$Y$1155,J$3,'In-TI'!$Q$4:$Q$1155,$B108)</f>
        <v>-21.256288666666666</v>
      </c>
      <c r="K108" s="17">
        <f>SUMIFS('In-TI'!$X$4:$X$1155,'In-TI'!$Y$4:$Y$1155,K$3,'In-TI'!$Q$4:$Q$1155,$B108)</f>
        <v>56.370432566666665</v>
      </c>
      <c r="L108" s="26" cm="1">
        <f t="array" ref="L108">IF(_xlfn.XLOOKUP($B108&amp;F$3,'In-TI'!$Q$4:$Q$1155&amp;'In-TI'!$Y$4:$Y$1155,'In-TI'!$Z$4:$Z$1155)=L$3,F108*C108+I108*D108,0)</f>
        <v>524.85243337266661</v>
      </c>
      <c r="M108" s="159" cm="1">
        <f t="array" ref="M108">IF(_xlfn.XLOOKUP($B108&amp;I$3,'In-TI'!$Q$4:$Q$1155&amp;'In-TI'!$Y$4:$Y$1155,'In-TI'!$Z$4:$Z$1155)=M$3,F108*C108+I108*D108,0)</f>
        <v>0</v>
      </c>
      <c r="N108" s="159" cm="1">
        <f t="array" ref="N108">IF(_xlfn.XLOOKUP($B108&amp;G$3,'In-TI'!$Q$4:$Q$1155&amp;'In-TI'!$Y$4:$Y$1155,'In-TI'!$Z$4:$Z$1155)=N$3,G108*E108+J108*C108,0)</f>
        <v>0</v>
      </c>
      <c r="O108" s="159" cm="1">
        <f t="array" ref="O108">IF(_xlfn.XLOOKUP($B108&amp;J$3,'In-TI'!$Q$4:$Q$1155&amp;'In-TI'!$Y$4:$Y$1155,'In-TI'!$Z$4:$Z$1155)=O$3,G108*E108+J108*C108,0)</f>
        <v>1320.8807609199998</v>
      </c>
      <c r="P108" s="159" cm="1">
        <f t="array" ref="P108">IF(_xlfn.XLOOKUP($B108&amp;H$3,'In-TI'!$Q$4:$Q$1155&amp;'In-TI'!$Y$4:$Y$1155,'In-TI'!$Z$4:$Z$1155)=P$3,H108*E108+K108*D108,0)</f>
        <v>641.54013863499995</v>
      </c>
      <c r="Q108" s="25" cm="1">
        <f t="array" ref="Q108">IF(_xlfn.XLOOKUP($B108&amp;K$3,'In-TI'!$Q$4:$Q$1155&amp;'In-TI'!$Y$4:$Y$1155,'In-TI'!$Z$4:$Z$1155)=Q$3,H108*E108+K108*D108,0)</f>
        <v>0</v>
      </c>
      <c r="R108" s="74">
        <f t="shared" si="46"/>
        <v>2487.2733329276662</v>
      </c>
      <c r="S108" s="82">
        <f>IF($R108&gt;=0,0,$R108*VLOOKUP(S$3,'In-NonTI'!$S$4:$U$6,3,0))</f>
        <v>0</v>
      </c>
      <c r="T108" s="160">
        <f>IF($R108&gt;=0,0,$R108*VLOOKUP(T$3,'In-NonTI'!$S$4:$U$6,3,0))</f>
        <v>0</v>
      </c>
      <c r="U108" s="83">
        <f>IF($R108&gt;=0,0,$R108*VLOOKUP(U$3,'In-NonTI'!$S$4:$U$6,3,0))</f>
        <v>0</v>
      </c>
      <c r="V108" s="19">
        <f t="shared" si="52"/>
        <v>-29.541369266666667</v>
      </c>
      <c r="W108" s="161">
        <f t="shared" si="47"/>
        <v>62.367179833333331</v>
      </c>
      <c r="X108" s="18">
        <f t="shared" si="53"/>
        <v>-38.202477233333333</v>
      </c>
      <c r="Y108" s="77">
        <f t="shared" si="48"/>
        <v>2</v>
      </c>
      <c r="Z108" s="32" t="str">
        <f t="shared" si="49"/>
        <v>VIC</v>
      </c>
      <c r="AA108" s="4" t="str">
        <f t="shared" si="50"/>
        <v>NSW</v>
      </c>
      <c r="AB108" s="31" t="str">
        <f t="shared" si="51"/>
        <v>SA</v>
      </c>
      <c r="AC108" s="129" t="str">
        <f t="shared" si="54"/>
        <v>VIC-SA</v>
      </c>
      <c r="AD108" s="162" t="str">
        <f t="shared" si="55"/>
        <v>NSW-SA</v>
      </c>
      <c r="AE108" s="130">
        <f t="shared" si="56"/>
        <v>0</v>
      </c>
      <c r="AF108" s="51">
        <f t="shared" si="57"/>
        <v>38.202477233333333</v>
      </c>
      <c r="AG108" s="163">
        <f t="shared" si="58"/>
        <v>29.541369266666667</v>
      </c>
      <c r="AH108" s="33">
        <f t="shared" si="59"/>
        <v>0</v>
      </c>
      <c r="AI108" s="140">
        <f t="shared" si="81"/>
        <v>29.541369266666667</v>
      </c>
      <c r="AJ108" s="164">
        <f t="shared" si="81"/>
        <v>0</v>
      </c>
      <c r="AK108" s="164">
        <f t="shared" si="80"/>
        <v>0</v>
      </c>
      <c r="AL108" s="164">
        <f t="shared" si="79"/>
        <v>0</v>
      </c>
      <c r="AM108" s="164">
        <f t="shared" si="79"/>
        <v>38.202477233333333</v>
      </c>
      <c r="AN108" s="141">
        <f t="shared" si="79"/>
        <v>0</v>
      </c>
      <c r="AO108" s="23">
        <f t="shared" si="60"/>
        <v>2260.2101625926666</v>
      </c>
      <c r="AP108" s="30">
        <f t="shared" si="61"/>
        <v>0</v>
      </c>
      <c r="AQ108" s="30">
        <f t="shared" si="62"/>
        <v>0</v>
      </c>
      <c r="AR108" s="30">
        <f t="shared" si="63"/>
        <v>0</v>
      </c>
      <c r="AS108" s="30">
        <f t="shared" si="64"/>
        <v>483.26133700166662</v>
      </c>
      <c r="AT108" s="24">
        <f t="shared" si="65"/>
        <v>0</v>
      </c>
      <c r="AU108" s="155">
        <f t="shared" si="72"/>
        <v>2049.1411939435538</v>
      </c>
      <c r="AV108" s="165">
        <f t="shared" si="73"/>
        <v>0</v>
      </c>
      <c r="AW108" s="165">
        <f t="shared" si="74"/>
        <v>0</v>
      </c>
      <c r="AX108" s="165">
        <f t="shared" si="75"/>
        <v>0</v>
      </c>
      <c r="AY108" s="165">
        <f t="shared" si="76"/>
        <v>438.13213898411232</v>
      </c>
      <c r="AZ108" s="156">
        <f t="shared" si="77"/>
        <v>0</v>
      </c>
      <c r="BA108" s="94">
        <f t="shared" si="66"/>
        <v>2049.1411939435538</v>
      </c>
      <c r="BB108" s="166">
        <f t="shared" si="67"/>
        <v>0</v>
      </c>
      <c r="BC108" s="166">
        <f t="shared" si="68"/>
        <v>0</v>
      </c>
      <c r="BD108" s="166">
        <f t="shared" si="69"/>
        <v>0</v>
      </c>
      <c r="BE108" s="166">
        <f t="shared" si="70"/>
        <v>438.13213898411232</v>
      </c>
      <c r="BF108" s="95">
        <f t="shared" si="71"/>
        <v>0</v>
      </c>
    </row>
    <row r="109" spans="2:58">
      <c r="B109" s="146">
        <v>106</v>
      </c>
      <c r="C109" s="23" cm="1">
        <f t="array" ref="C109">_xlfn.XLOOKUP(C$3&amp;$B109,'In-TI'!$D$4:$D$867&amp;'In-TI'!$C$4:$C$867,'In-TI'!$E$4:$E$867)</f>
        <v>-29.41</v>
      </c>
      <c r="D109" s="30" cm="1">
        <f t="array" ref="D109">_xlfn.XLOOKUP(D$3&amp;$B109,'In-TI'!$D$4:$D$867&amp;'In-TI'!$C$4:$C$867,'In-TI'!$E$4:$E$867)</f>
        <v>79.44</v>
      </c>
      <c r="E109" s="24" cm="1">
        <f t="array" ref="E109">_xlfn.XLOOKUP(E$3&amp;$B109,'In-TI'!$D$4:$D$867&amp;'In-TI'!$C$4:$C$867,'In-TI'!$E$4:$E$867)</f>
        <v>8.9499999999999993</v>
      </c>
      <c r="F109" s="12">
        <f>SUMIFS('In-TI'!$W$4:$W$1155,'In-TI'!$Y$4:$Y$1155,F$3,'In-TI'!$Q$4:$Q$1155,$B109)</f>
        <v>-7.5214345999999992</v>
      </c>
      <c r="G109" s="157">
        <f>SUMIFS('In-TI'!$W$4:$W$1155,'In-TI'!$Y$4:$Y$1155,G$3,'In-TI'!$Q$4:$Q$1155,$B109)</f>
        <v>13.9209894</v>
      </c>
      <c r="H109" s="13">
        <f>SUMIFS('In-TI'!$W$4:$W$1155,'In-TI'!$Y$4:$Y$1155,H$3,'In-TI'!$Q$4:$Q$1155,$B109)</f>
        <v>-56.764625833333334</v>
      </c>
      <c r="I109" s="16">
        <f>SUMIFS('In-TI'!$X$4:$X$1155,'In-TI'!$Y$4:$Y$1155,I$3,'In-TI'!$Q$4:$Q$1155,$B109)</f>
        <v>5.2639345999999998</v>
      </c>
      <c r="J109" s="158">
        <f>SUMIFS('In-TI'!$X$4:$X$1155,'In-TI'!$Y$4:$Y$1155,J$3,'In-TI'!$Q$4:$Q$1155,$B109)</f>
        <v>-15.020989399999999</v>
      </c>
      <c r="K109" s="17">
        <f>SUMIFS('In-TI'!$X$4:$X$1155,'In-TI'!$Y$4:$Y$1155,K$3,'In-TI'!$Q$4:$Q$1155,$B109)</f>
        <v>55.367959166666665</v>
      </c>
      <c r="L109" s="26" cm="1">
        <f t="array" ref="L109">IF(_xlfn.XLOOKUP($B109&amp;F$3,'In-TI'!$Q$4:$Q$1155&amp;'In-TI'!$Y$4:$Y$1155,'In-TI'!$Z$4:$Z$1155)=L$3,F109*C109+I109*D109,0)</f>
        <v>639.37235620999991</v>
      </c>
      <c r="M109" s="159" cm="1">
        <f t="array" ref="M109">IF(_xlfn.XLOOKUP($B109&amp;I$3,'In-TI'!$Q$4:$Q$1155&amp;'In-TI'!$Y$4:$Y$1155,'In-TI'!$Z$4:$Z$1155)=M$3,F109*C109+I109*D109,0)</f>
        <v>0</v>
      </c>
      <c r="N109" s="159" cm="1">
        <f t="array" ref="N109">IF(_xlfn.XLOOKUP($B109&amp;G$3,'In-TI'!$Q$4:$Q$1155&amp;'In-TI'!$Y$4:$Y$1155,'In-TI'!$Z$4:$Z$1155)=N$3,G109*E109+J109*C109,0)</f>
        <v>0</v>
      </c>
      <c r="O109" s="159" cm="1">
        <f t="array" ref="O109">IF(_xlfn.XLOOKUP($B109&amp;J$3,'In-TI'!$Q$4:$Q$1155&amp;'In-TI'!$Y$4:$Y$1155,'In-TI'!$Z$4:$Z$1155)=O$3,G109*E109+J109*C109,0)</f>
        <v>566.360153384</v>
      </c>
      <c r="P109" s="159" cm="1">
        <f t="array" ref="P109">IF(_xlfn.XLOOKUP($B109&amp;H$3,'In-TI'!$Q$4:$Q$1155&amp;'In-TI'!$Y$4:$Y$1155,'In-TI'!$Z$4:$Z$1155)=P$3,H109*E109+K109*D109,0)</f>
        <v>3890.3872749916663</v>
      </c>
      <c r="Q109" s="25" cm="1">
        <f t="array" ref="Q109">IF(_xlfn.XLOOKUP($B109&amp;K$3,'In-TI'!$Q$4:$Q$1155&amp;'In-TI'!$Y$4:$Y$1155,'In-TI'!$Z$4:$Z$1155)=Q$3,H109*E109+K109*D109,0)</f>
        <v>0</v>
      </c>
      <c r="R109" s="74">
        <f t="shared" si="46"/>
        <v>5096.1197845856659</v>
      </c>
      <c r="S109" s="82">
        <f>IF($R109&gt;=0,0,$R109*VLOOKUP(S$3,'In-NonTI'!$S$4:$U$6,3,0))</f>
        <v>0</v>
      </c>
      <c r="T109" s="160">
        <f>IF($R109&gt;=0,0,$R109*VLOOKUP(T$3,'In-NonTI'!$S$4:$U$6,3,0))</f>
        <v>0</v>
      </c>
      <c r="U109" s="83">
        <f>IF($R109&gt;=0,0,$R109*VLOOKUP(U$3,'In-NonTI'!$S$4:$U$6,3,0))</f>
        <v>0</v>
      </c>
      <c r="V109" s="19">
        <f t="shared" si="52"/>
        <v>-22.542423999999997</v>
      </c>
      <c r="W109" s="161">
        <f t="shared" si="47"/>
        <v>60.631893766666664</v>
      </c>
      <c r="X109" s="18">
        <f t="shared" si="53"/>
        <v>-42.84363643333333</v>
      </c>
      <c r="Y109" s="77">
        <f t="shared" si="48"/>
        <v>2</v>
      </c>
      <c r="Z109" s="32" t="str">
        <f t="shared" si="49"/>
        <v>VIC</v>
      </c>
      <c r="AA109" s="4" t="str">
        <f t="shared" si="50"/>
        <v>NSW</v>
      </c>
      <c r="AB109" s="31" t="str">
        <f t="shared" si="51"/>
        <v>SA</v>
      </c>
      <c r="AC109" s="129" t="str">
        <f t="shared" si="54"/>
        <v>VIC-SA</v>
      </c>
      <c r="AD109" s="162" t="str">
        <f t="shared" si="55"/>
        <v>NSW-SA</v>
      </c>
      <c r="AE109" s="130">
        <f t="shared" si="56"/>
        <v>0</v>
      </c>
      <c r="AF109" s="51">
        <f t="shared" si="57"/>
        <v>42.84363643333333</v>
      </c>
      <c r="AG109" s="163">
        <f t="shared" si="58"/>
        <v>22.542423999999997</v>
      </c>
      <c r="AH109" s="33">
        <f t="shared" si="59"/>
        <v>0</v>
      </c>
      <c r="AI109" s="140">
        <f t="shared" si="81"/>
        <v>22.542423999999997</v>
      </c>
      <c r="AJ109" s="164">
        <f t="shared" si="81"/>
        <v>0</v>
      </c>
      <c r="AK109" s="164">
        <f t="shared" si="80"/>
        <v>0</v>
      </c>
      <c r="AL109" s="164">
        <f t="shared" si="79"/>
        <v>0</v>
      </c>
      <c r="AM109" s="164">
        <f t="shared" si="79"/>
        <v>42.84363643333333</v>
      </c>
      <c r="AN109" s="141">
        <f t="shared" si="79"/>
        <v>0</v>
      </c>
      <c r="AO109" s="23">
        <f t="shared" si="60"/>
        <v>2453.7428523999997</v>
      </c>
      <c r="AP109" s="30">
        <f t="shared" si="61"/>
        <v>0</v>
      </c>
      <c r="AQ109" s="30">
        <f t="shared" si="62"/>
        <v>0</v>
      </c>
      <c r="AR109" s="30">
        <f t="shared" si="63"/>
        <v>0</v>
      </c>
      <c r="AS109" s="30">
        <f t="shared" si="64"/>
        <v>3020.047932185666</v>
      </c>
      <c r="AT109" s="24">
        <f t="shared" si="65"/>
        <v>0</v>
      </c>
      <c r="AU109" s="155">
        <f t="shared" si="72"/>
        <v>2284.4438138948394</v>
      </c>
      <c r="AV109" s="165">
        <f t="shared" si="73"/>
        <v>0</v>
      </c>
      <c r="AW109" s="165">
        <f t="shared" si="74"/>
        <v>0</v>
      </c>
      <c r="AX109" s="165">
        <f t="shared" si="75"/>
        <v>0</v>
      </c>
      <c r="AY109" s="165">
        <f t="shared" si="76"/>
        <v>2811.675970690826</v>
      </c>
      <c r="AZ109" s="156">
        <f t="shared" si="77"/>
        <v>0</v>
      </c>
      <c r="BA109" s="94">
        <f t="shared" si="66"/>
        <v>2284.4438138948394</v>
      </c>
      <c r="BB109" s="166">
        <f t="shared" si="67"/>
        <v>0</v>
      </c>
      <c r="BC109" s="166">
        <f t="shared" si="68"/>
        <v>0</v>
      </c>
      <c r="BD109" s="166">
        <f t="shared" si="69"/>
        <v>0</v>
      </c>
      <c r="BE109" s="166">
        <f t="shared" si="70"/>
        <v>2811.675970690826</v>
      </c>
      <c r="BF109" s="95">
        <f t="shared" si="71"/>
        <v>0</v>
      </c>
    </row>
    <row r="110" spans="2:58">
      <c r="B110" s="146">
        <v>107</v>
      </c>
      <c r="C110" s="23" cm="1">
        <f t="array" ref="C110">_xlfn.XLOOKUP(C$3&amp;$B110,'In-TI'!$D$4:$D$867&amp;'In-TI'!$C$4:$C$867,'In-TI'!$E$4:$E$867)</f>
        <v>-25.5</v>
      </c>
      <c r="D110" s="30" cm="1">
        <f t="array" ref="D110">_xlfn.XLOOKUP(D$3&amp;$B110,'In-TI'!$D$4:$D$867&amp;'In-TI'!$C$4:$C$867,'In-TI'!$E$4:$E$867)</f>
        <v>38.340000000000003</v>
      </c>
      <c r="E110" s="24" cm="1">
        <f t="array" ref="E110">_xlfn.XLOOKUP(E$3&amp;$B110,'In-TI'!$D$4:$D$867&amp;'In-TI'!$C$4:$C$867,'In-TI'!$E$4:$E$867)</f>
        <v>35</v>
      </c>
      <c r="F110" s="12">
        <f>SUMIFS('In-TI'!$W$4:$W$1155,'In-TI'!$Y$4:$Y$1155,F$3,'In-TI'!$Q$4:$Q$1155,$B110)</f>
        <v>-7.5220545999999997</v>
      </c>
      <c r="G110" s="157">
        <f>SUMIFS('In-TI'!$W$4:$W$1155,'In-TI'!$Y$4:$Y$1155,G$3,'In-TI'!$Q$4:$Q$1155,$B110)</f>
        <v>16.716776800000002</v>
      </c>
      <c r="H110" s="13">
        <f>SUMIFS('In-TI'!$W$4:$W$1155,'In-TI'!$Y$4:$Y$1155,H$3,'In-TI'!$Q$4:$Q$1155,$B110)</f>
        <v>-54.884930333333337</v>
      </c>
      <c r="I110" s="16">
        <f>SUMIFS('In-TI'!$X$4:$X$1155,'In-TI'!$Y$4:$Y$1155,I$3,'In-TI'!$Q$4:$Q$1155,$B110)</f>
        <v>5.2887212666666663</v>
      </c>
      <c r="J110" s="158">
        <f>SUMIFS('In-TI'!$X$4:$X$1155,'In-TI'!$Y$4:$Y$1155,J$3,'In-TI'!$Q$4:$Q$1155,$B110)</f>
        <v>-17.720943466666668</v>
      </c>
      <c r="K110" s="17">
        <f>SUMIFS('In-TI'!$X$4:$X$1155,'In-TI'!$Y$4:$Y$1155,K$3,'In-TI'!$Q$4:$Q$1155,$B110)</f>
        <v>53.463263666666663</v>
      </c>
      <c r="L110" s="26" cm="1">
        <f t="array" ref="L110">IF(_xlfn.XLOOKUP($B110&amp;F$3,'In-TI'!$Q$4:$Q$1155&amp;'In-TI'!$Y$4:$Y$1155,'In-TI'!$Z$4:$Z$1155)=L$3,F110*C110+I110*D110,0)</f>
        <v>394.58196566399999</v>
      </c>
      <c r="M110" s="159" cm="1">
        <f t="array" ref="M110">IF(_xlfn.XLOOKUP($B110&amp;I$3,'In-TI'!$Q$4:$Q$1155&amp;'In-TI'!$Y$4:$Y$1155,'In-TI'!$Z$4:$Z$1155)=M$3,F110*C110+I110*D110,0)</f>
        <v>0</v>
      </c>
      <c r="N110" s="159" cm="1">
        <f t="array" ref="N110">IF(_xlfn.XLOOKUP($B110&amp;G$3,'In-TI'!$Q$4:$Q$1155&amp;'In-TI'!$Y$4:$Y$1155,'In-TI'!$Z$4:$Z$1155)=N$3,G110*E110+J110*C110,0)</f>
        <v>0</v>
      </c>
      <c r="O110" s="159" cm="1">
        <f t="array" ref="O110">IF(_xlfn.XLOOKUP($B110&amp;J$3,'In-TI'!$Q$4:$Q$1155&amp;'In-TI'!$Y$4:$Y$1155,'In-TI'!$Z$4:$Z$1155)=O$3,G110*E110+J110*C110,0)</f>
        <v>1036.9712464000002</v>
      </c>
      <c r="P110" s="159" cm="1">
        <f t="array" ref="P110">IF(_xlfn.XLOOKUP($B110&amp;H$3,'In-TI'!$Q$4:$Q$1155&amp;'In-TI'!$Y$4:$Y$1155,'In-TI'!$Z$4:$Z$1155)=P$3,H110*E110+K110*D110,0)</f>
        <v>128.80896731333337</v>
      </c>
      <c r="Q110" s="25" cm="1">
        <f t="array" ref="Q110">IF(_xlfn.XLOOKUP($B110&amp;K$3,'In-TI'!$Q$4:$Q$1155&amp;'In-TI'!$Y$4:$Y$1155,'In-TI'!$Z$4:$Z$1155)=Q$3,H110*E110+K110*D110,0)</f>
        <v>0</v>
      </c>
      <c r="R110" s="74">
        <f t="shared" si="46"/>
        <v>1560.3621793773334</v>
      </c>
      <c r="S110" s="82">
        <f>IF($R110&gt;=0,0,$R110*VLOOKUP(S$3,'In-NonTI'!$S$4:$U$6,3,0))</f>
        <v>0</v>
      </c>
      <c r="T110" s="160">
        <f>IF($R110&gt;=0,0,$R110*VLOOKUP(T$3,'In-NonTI'!$S$4:$U$6,3,0))</f>
        <v>0</v>
      </c>
      <c r="U110" s="83">
        <f>IF($R110&gt;=0,0,$R110*VLOOKUP(U$3,'In-NonTI'!$S$4:$U$6,3,0))</f>
        <v>0</v>
      </c>
      <c r="V110" s="19">
        <f t="shared" si="52"/>
        <v>-25.242998066666669</v>
      </c>
      <c r="W110" s="161">
        <f t="shared" si="47"/>
        <v>58.751984933333333</v>
      </c>
      <c r="X110" s="18">
        <f t="shared" si="53"/>
        <v>-38.168153533333339</v>
      </c>
      <c r="Y110" s="77">
        <f t="shared" si="48"/>
        <v>2</v>
      </c>
      <c r="Z110" s="32" t="str">
        <f t="shared" si="49"/>
        <v>VIC</v>
      </c>
      <c r="AA110" s="4" t="str">
        <f t="shared" si="50"/>
        <v>NSW</v>
      </c>
      <c r="AB110" s="31" t="str">
        <f t="shared" si="51"/>
        <v>SA</v>
      </c>
      <c r="AC110" s="129" t="str">
        <f t="shared" si="54"/>
        <v>VIC-SA</v>
      </c>
      <c r="AD110" s="162" t="str">
        <f t="shared" si="55"/>
        <v>NSW-SA</v>
      </c>
      <c r="AE110" s="130">
        <f t="shared" si="56"/>
        <v>0</v>
      </c>
      <c r="AF110" s="51">
        <f t="shared" si="57"/>
        <v>38.168153533333339</v>
      </c>
      <c r="AG110" s="163">
        <f t="shared" si="58"/>
        <v>25.242998066666669</v>
      </c>
      <c r="AH110" s="33">
        <f t="shared" si="59"/>
        <v>0</v>
      </c>
      <c r="AI110" s="140">
        <f t="shared" si="81"/>
        <v>25.242998066666669</v>
      </c>
      <c r="AJ110" s="164">
        <f t="shared" si="81"/>
        <v>0</v>
      </c>
      <c r="AK110" s="164">
        <f t="shared" si="80"/>
        <v>0</v>
      </c>
      <c r="AL110" s="164">
        <f t="shared" si="79"/>
        <v>0</v>
      </c>
      <c r="AM110" s="164">
        <f t="shared" si="79"/>
        <v>38.168153533333339</v>
      </c>
      <c r="AN110" s="141">
        <f t="shared" si="79"/>
        <v>0</v>
      </c>
      <c r="AO110" s="23">
        <f t="shared" si="60"/>
        <v>1611.5129965760002</v>
      </c>
      <c r="AP110" s="30">
        <f t="shared" si="61"/>
        <v>0</v>
      </c>
      <c r="AQ110" s="30">
        <f t="shared" si="62"/>
        <v>0</v>
      </c>
      <c r="AR110" s="30">
        <f t="shared" si="63"/>
        <v>0</v>
      </c>
      <c r="AS110" s="30">
        <f t="shared" si="64"/>
        <v>127.48163280133348</v>
      </c>
      <c r="AT110" s="24">
        <f t="shared" si="65"/>
        <v>0</v>
      </c>
      <c r="AU110" s="155">
        <f t="shared" si="72"/>
        <v>1445.9756740781802</v>
      </c>
      <c r="AV110" s="165">
        <f t="shared" si="73"/>
        <v>0</v>
      </c>
      <c r="AW110" s="165">
        <f t="shared" si="74"/>
        <v>0</v>
      </c>
      <c r="AX110" s="165">
        <f t="shared" si="75"/>
        <v>0</v>
      </c>
      <c r="AY110" s="165">
        <f t="shared" si="76"/>
        <v>114.38650529915337</v>
      </c>
      <c r="AZ110" s="156">
        <f t="shared" si="77"/>
        <v>0</v>
      </c>
      <c r="BA110" s="94">
        <f t="shared" si="66"/>
        <v>1445.97567407818</v>
      </c>
      <c r="BB110" s="166">
        <f t="shared" si="67"/>
        <v>0</v>
      </c>
      <c r="BC110" s="166">
        <f t="shared" si="68"/>
        <v>0</v>
      </c>
      <c r="BD110" s="166">
        <f t="shared" si="69"/>
        <v>0</v>
      </c>
      <c r="BE110" s="166">
        <f t="shared" si="70"/>
        <v>114.38650529915336</v>
      </c>
      <c r="BF110" s="95">
        <f t="shared" si="71"/>
        <v>0</v>
      </c>
    </row>
    <row r="111" spans="2:58">
      <c r="B111" s="146">
        <v>108</v>
      </c>
      <c r="C111" s="23" cm="1">
        <f t="array" ref="C111">_xlfn.XLOOKUP(C$3&amp;$B111,'In-TI'!$D$4:$D$867&amp;'In-TI'!$C$4:$C$867,'In-TI'!$E$4:$E$867)</f>
        <v>-25.5</v>
      </c>
      <c r="D111" s="30" cm="1">
        <f t="array" ref="D111">_xlfn.XLOOKUP(D$3&amp;$B111,'In-TI'!$D$4:$D$867&amp;'In-TI'!$C$4:$C$867,'In-TI'!$E$4:$E$867)</f>
        <v>39.35</v>
      </c>
      <c r="E111" s="24" cm="1">
        <f t="array" ref="E111">_xlfn.XLOOKUP(E$3&amp;$B111,'In-TI'!$D$4:$D$867&amp;'In-TI'!$C$4:$C$867,'In-TI'!$E$4:$E$867)</f>
        <v>35</v>
      </c>
      <c r="F111" s="12">
        <f>SUMIFS('In-TI'!$W$4:$W$1155,'In-TI'!$Y$4:$Y$1155,F$3,'In-TI'!$Q$4:$Q$1155,$B111)</f>
        <v>-7.2272005999999998</v>
      </c>
      <c r="G111" s="157">
        <f>SUMIFS('In-TI'!$W$4:$W$1155,'In-TI'!$Y$4:$Y$1155,G$3,'In-TI'!$Q$4:$Q$1155,$B111)</f>
        <v>13.085084100000003</v>
      </c>
      <c r="H111" s="13">
        <f>SUMIFS('In-TI'!$W$4:$W$1155,'In-TI'!$Y$4:$Y$1155,H$3,'In-TI'!$Q$4:$Q$1155,$B111)</f>
        <v>-51.862706666666668</v>
      </c>
      <c r="I111" s="16">
        <f>SUMIFS('In-TI'!$X$4:$X$1155,'In-TI'!$Y$4:$Y$1155,I$3,'In-TI'!$Q$4:$Q$1155,$B111)</f>
        <v>5.0330339333333329</v>
      </c>
      <c r="J111" s="158">
        <f>SUMIFS('In-TI'!$X$4:$X$1155,'In-TI'!$Y$4:$Y$1155,J$3,'In-TI'!$Q$4:$Q$1155,$B111)</f>
        <v>-14.09675076666667</v>
      </c>
      <c r="K111" s="17">
        <f>SUMIFS('In-TI'!$X$4:$X$1155,'In-TI'!$Y$4:$Y$1155,K$3,'In-TI'!$Q$4:$Q$1155,$B111)</f>
        <v>50.349373333333332</v>
      </c>
      <c r="L111" s="26" cm="1">
        <f t="array" ref="L111">IF(_xlfn.XLOOKUP($B111&amp;F$3,'In-TI'!$Q$4:$Q$1155&amp;'In-TI'!$Y$4:$Y$1155,'In-TI'!$Z$4:$Z$1155)=L$3,F111*C111+I111*D111,0)</f>
        <v>382.34350057666666</v>
      </c>
      <c r="M111" s="159" cm="1">
        <f t="array" ref="M111">IF(_xlfn.XLOOKUP($B111&amp;I$3,'In-TI'!$Q$4:$Q$1155&amp;'In-TI'!$Y$4:$Y$1155,'In-TI'!$Z$4:$Z$1155)=M$3,F111*C111+I111*D111,0)</f>
        <v>0</v>
      </c>
      <c r="N111" s="159" cm="1">
        <f t="array" ref="N111">IF(_xlfn.XLOOKUP($B111&amp;G$3,'In-TI'!$Q$4:$Q$1155&amp;'In-TI'!$Y$4:$Y$1155,'In-TI'!$Z$4:$Z$1155)=N$3,G111*E111+J111*C111,0)</f>
        <v>0</v>
      </c>
      <c r="O111" s="159" cm="1">
        <f t="array" ref="O111">IF(_xlfn.XLOOKUP($B111&amp;J$3,'In-TI'!$Q$4:$Q$1155&amp;'In-TI'!$Y$4:$Y$1155,'In-TI'!$Z$4:$Z$1155)=O$3,G111*E111+J111*C111,0)</f>
        <v>817.44508805000009</v>
      </c>
      <c r="P111" s="159" cm="1">
        <f t="array" ref="P111">IF(_xlfn.XLOOKUP($B111&amp;H$3,'In-TI'!$Q$4:$Q$1155&amp;'In-TI'!$Y$4:$Y$1155,'In-TI'!$Z$4:$Z$1155)=P$3,H111*E111+K111*D111,0)</f>
        <v>166.0531073333334</v>
      </c>
      <c r="Q111" s="25" cm="1">
        <f t="array" ref="Q111">IF(_xlfn.XLOOKUP($B111&amp;K$3,'In-TI'!$Q$4:$Q$1155&amp;'In-TI'!$Y$4:$Y$1155,'In-TI'!$Z$4:$Z$1155)=Q$3,H111*E111+K111*D111,0)</f>
        <v>0</v>
      </c>
      <c r="R111" s="74">
        <f t="shared" si="46"/>
        <v>1365.8416959600002</v>
      </c>
      <c r="S111" s="82">
        <f>IF($R111&gt;=0,0,$R111*VLOOKUP(S$3,'In-NonTI'!$S$4:$U$6,3,0))</f>
        <v>0</v>
      </c>
      <c r="T111" s="160">
        <f>IF($R111&gt;=0,0,$R111*VLOOKUP(T$3,'In-NonTI'!$S$4:$U$6,3,0))</f>
        <v>0</v>
      </c>
      <c r="U111" s="83">
        <f>IF($R111&gt;=0,0,$R111*VLOOKUP(U$3,'In-NonTI'!$S$4:$U$6,3,0))</f>
        <v>0</v>
      </c>
      <c r="V111" s="19">
        <f t="shared" si="52"/>
        <v>-21.32395136666667</v>
      </c>
      <c r="W111" s="161">
        <f t="shared" si="47"/>
        <v>55.382407266666668</v>
      </c>
      <c r="X111" s="18">
        <f t="shared" si="53"/>
        <v>-38.777622566666665</v>
      </c>
      <c r="Y111" s="77">
        <f t="shared" si="48"/>
        <v>2</v>
      </c>
      <c r="Z111" s="32" t="str">
        <f t="shared" si="49"/>
        <v>VIC</v>
      </c>
      <c r="AA111" s="4" t="str">
        <f t="shared" si="50"/>
        <v>NSW</v>
      </c>
      <c r="AB111" s="31" t="str">
        <f t="shared" si="51"/>
        <v>SA</v>
      </c>
      <c r="AC111" s="129" t="str">
        <f t="shared" si="54"/>
        <v>VIC-SA</v>
      </c>
      <c r="AD111" s="162" t="str">
        <f t="shared" si="55"/>
        <v>NSW-SA</v>
      </c>
      <c r="AE111" s="130">
        <f t="shared" si="56"/>
        <v>0</v>
      </c>
      <c r="AF111" s="51">
        <f t="shared" si="57"/>
        <v>38.777622566666665</v>
      </c>
      <c r="AG111" s="163">
        <f t="shared" si="58"/>
        <v>21.32395136666667</v>
      </c>
      <c r="AH111" s="33">
        <f t="shared" si="59"/>
        <v>0</v>
      </c>
      <c r="AI111" s="140">
        <f t="shared" si="81"/>
        <v>21.32395136666667</v>
      </c>
      <c r="AJ111" s="164">
        <f t="shared" si="81"/>
        <v>0</v>
      </c>
      <c r="AK111" s="164">
        <f t="shared" si="80"/>
        <v>0</v>
      </c>
      <c r="AL111" s="164">
        <f t="shared" si="79"/>
        <v>0</v>
      </c>
      <c r="AM111" s="164">
        <f t="shared" si="79"/>
        <v>38.777622566666665</v>
      </c>
      <c r="AN111" s="141">
        <f t="shared" si="79"/>
        <v>0</v>
      </c>
      <c r="AO111" s="23">
        <f t="shared" si="60"/>
        <v>1382.8582461283333</v>
      </c>
      <c r="AP111" s="30">
        <f t="shared" si="61"/>
        <v>0</v>
      </c>
      <c r="AQ111" s="30">
        <f t="shared" si="62"/>
        <v>0</v>
      </c>
      <c r="AR111" s="30">
        <f t="shared" si="63"/>
        <v>0</v>
      </c>
      <c r="AS111" s="30">
        <f t="shared" si="64"/>
        <v>168.68265816500005</v>
      </c>
      <c r="AT111" s="24">
        <f t="shared" si="65"/>
        <v>0</v>
      </c>
      <c r="AU111" s="155">
        <f t="shared" si="72"/>
        <v>1217.3481517230468</v>
      </c>
      <c r="AV111" s="165">
        <f t="shared" si="73"/>
        <v>0</v>
      </c>
      <c r="AW111" s="165">
        <f t="shared" si="74"/>
        <v>0</v>
      </c>
      <c r="AX111" s="165">
        <f t="shared" si="75"/>
        <v>0</v>
      </c>
      <c r="AY111" s="165">
        <f t="shared" si="76"/>
        <v>148.49354423695331</v>
      </c>
      <c r="AZ111" s="156">
        <f t="shared" si="77"/>
        <v>0</v>
      </c>
      <c r="BA111" s="94">
        <f t="shared" si="66"/>
        <v>1217.3481517230468</v>
      </c>
      <c r="BB111" s="166">
        <f t="shared" si="67"/>
        <v>0</v>
      </c>
      <c r="BC111" s="166">
        <f t="shared" si="68"/>
        <v>0</v>
      </c>
      <c r="BD111" s="166">
        <f t="shared" si="69"/>
        <v>0</v>
      </c>
      <c r="BE111" s="166">
        <f t="shared" si="70"/>
        <v>148.49354423695331</v>
      </c>
      <c r="BF111" s="95">
        <f t="shared" si="71"/>
        <v>0</v>
      </c>
    </row>
    <row r="112" spans="2:58">
      <c r="B112" s="146">
        <v>109</v>
      </c>
      <c r="C112" s="23" cm="1">
        <f t="array" ref="C112">_xlfn.XLOOKUP(C$3&amp;$B112,'In-TI'!$D$4:$D$867&amp;'In-TI'!$C$4:$C$867,'In-TI'!$E$4:$E$867)</f>
        <v>-21.12</v>
      </c>
      <c r="D112" s="30" cm="1">
        <f t="array" ref="D112">_xlfn.XLOOKUP(D$3&amp;$B112,'In-TI'!$D$4:$D$867&amp;'In-TI'!$C$4:$C$867,'In-TI'!$E$4:$E$867)</f>
        <v>119.67</v>
      </c>
      <c r="E112" s="24" cm="1">
        <f t="array" ref="E112">_xlfn.XLOOKUP(E$3&amp;$B112,'In-TI'!$D$4:$D$867&amp;'In-TI'!$C$4:$C$867,'In-TI'!$E$4:$E$867)</f>
        <v>35</v>
      </c>
      <c r="F112" s="12">
        <f>SUMIFS('In-TI'!$W$4:$W$1155,'In-TI'!$Y$4:$Y$1155,F$3,'In-TI'!$Q$4:$Q$1155,$B112)</f>
        <v>-7.4391879999999997</v>
      </c>
      <c r="G112" s="157">
        <f>SUMIFS('In-TI'!$W$4:$W$1155,'In-TI'!$Y$4:$Y$1155,G$3,'In-TI'!$Q$4:$Q$1155,$B112)</f>
        <v>8.8707958999999992</v>
      </c>
      <c r="H112" s="13">
        <f>SUMIFS('In-TI'!$W$4:$W$1155,'In-TI'!$Y$4:$Y$1155,H$3,'In-TI'!$Q$4:$Q$1155,$B112)</f>
        <v>-48.17777323333334</v>
      </c>
      <c r="I112" s="16">
        <f>SUMIFS('In-TI'!$X$4:$X$1155,'In-TI'!$Y$4:$Y$1155,I$3,'In-TI'!$Q$4:$Q$1155,$B112)</f>
        <v>5.2733546666666671</v>
      </c>
      <c r="J112" s="158">
        <f>SUMIFS('In-TI'!$X$4:$X$1155,'In-TI'!$Y$4:$Y$1155,J$3,'In-TI'!$Q$4:$Q$1155,$B112)</f>
        <v>-10.078295900000001</v>
      </c>
      <c r="K112" s="17">
        <f>SUMIFS('In-TI'!$X$4:$X$1155,'In-TI'!$Y$4:$Y$1155,K$3,'In-TI'!$Q$4:$Q$1155,$B112)</f>
        <v>46.936106566666673</v>
      </c>
      <c r="L112" s="26" cm="1">
        <f t="array" ref="L112">IF(_xlfn.XLOOKUP($B112&amp;F$3,'In-TI'!$Q$4:$Q$1155&amp;'In-TI'!$Y$4:$Y$1155,'In-TI'!$Z$4:$Z$1155)=L$3,F112*C112+I112*D112,0)</f>
        <v>788.17800352000017</v>
      </c>
      <c r="M112" s="159" cm="1">
        <f t="array" ref="M112">IF(_xlfn.XLOOKUP($B112&amp;I$3,'In-TI'!$Q$4:$Q$1155&amp;'In-TI'!$Y$4:$Y$1155,'In-TI'!$Z$4:$Z$1155)=M$3,F112*C112+I112*D112,0)</f>
        <v>0</v>
      </c>
      <c r="N112" s="159" cm="1">
        <f t="array" ref="N112">IF(_xlfn.XLOOKUP($B112&amp;G$3,'In-TI'!$Q$4:$Q$1155&amp;'In-TI'!$Y$4:$Y$1155,'In-TI'!$Z$4:$Z$1155)=N$3,G112*E112+J112*C112,0)</f>
        <v>0</v>
      </c>
      <c r="O112" s="159" cm="1">
        <f t="array" ref="O112">IF(_xlfn.XLOOKUP($B112&amp;J$3,'In-TI'!$Q$4:$Q$1155&amp;'In-TI'!$Y$4:$Y$1155,'In-TI'!$Z$4:$Z$1155)=O$3,G112*E112+J112*C112,0)</f>
        <v>523.33146590799993</v>
      </c>
      <c r="P112" s="159" cm="1">
        <f t="array" ref="P112">IF(_xlfn.XLOOKUP($B112&amp;H$3,'In-TI'!$Q$4:$Q$1155&amp;'In-TI'!$Y$4:$Y$1155,'In-TI'!$Z$4:$Z$1155)=P$3,H112*E112+K112*D112,0)</f>
        <v>3930.6218096663342</v>
      </c>
      <c r="Q112" s="25" cm="1">
        <f t="array" ref="Q112">IF(_xlfn.XLOOKUP($B112&amp;K$3,'In-TI'!$Q$4:$Q$1155&amp;'In-TI'!$Y$4:$Y$1155,'In-TI'!$Z$4:$Z$1155)=Q$3,H112*E112+K112*D112,0)</f>
        <v>0</v>
      </c>
      <c r="R112" s="74">
        <f t="shared" si="46"/>
        <v>5242.1312790943339</v>
      </c>
      <c r="S112" s="82">
        <f>IF($R112&gt;=0,0,$R112*VLOOKUP(S$3,'In-NonTI'!$S$4:$U$6,3,0))</f>
        <v>0</v>
      </c>
      <c r="T112" s="160">
        <f>IF($R112&gt;=0,0,$R112*VLOOKUP(T$3,'In-NonTI'!$S$4:$U$6,3,0))</f>
        <v>0</v>
      </c>
      <c r="U112" s="83">
        <f>IF($R112&gt;=0,0,$R112*VLOOKUP(U$3,'In-NonTI'!$S$4:$U$6,3,0))</f>
        <v>0</v>
      </c>
      <c r="V112" s="19">
        <f t="shared" si="52"/>
        <v>-17.517483900000002</v>
      </c>
      <c r="W112" s="161">
        <f t="shared" si="47"/>
        <v>52.209461233333343</v>
      </c>
      <c r="X112" s="18">
        <f t="shared" si="53"/>
        <v>-39.306977333333343</v>
      </c>
      <c r="Y112" s="77">
        <f t="shared" si="48"/>
        <v>2</v>
      </c>
      <c r="Z112" s="32" t="str">
        <f t="shared" si="49"/>
        <v>VIC</v>
      </c>
      <c r="AA112" s="4" t="str">
        <f t="shared" si="50"/>
        <v>NSW</v>
      </c>
      <c r="AB112" s="31" t="str">
        <f t="shared" si="51"/>
        <v>SA</v>
      </c>
      <c r="AC112" s="129" t="str">
        <f t="shared" si="54"/>
        <v>VIC-SA</v>
      </c>
      <c r="AD112" s="162" t="str">
        <f t="shared" si="55"/>
        <v>NSW-SA</v>
      </c>
      <c r="AE112" s="130">
        <f t="shared" si="56"/>
        <v>0</v>
      </c>
      <c r="AF112" s="51">
        <f t="shared" si="57"/>
        <v>39.306977333333343</v>
      </c>
      <c r="AG112" s="163">
        <f t="shared" si="58"/>
        <v>17.517483900000002</v>
      </c>
      <c r="AH112" s="33">
        <f t="shared" si="59"/>
        <v>0</v>
      </c>
      <c r="AI112" s="140">
        <f t="shared" si="81"/>
        <v>17.517483900000002</v>
      </c>
      <c r="AJ112" s="164">
        <f t="shared" si="81"/>
        <v>0</v>
      </c>
      <c r="AK112" s="164">
        <f t="shared" si="80"/>
        <v>0</v>
      </c>
      <c r="AL112" s="164">
        <f t="shared" si="79"/>
        <v>0</v>
      </c>
      <c r="AM112" s="164">
        <f t="shared" si="79"/>
        <v>39.306977333333343</v>
      </c>
      <c r="AN112" s="141">
        <f t="shared" si="79"/>
        <v>0</v>
      </c>
      <c r="AO112" s="23">
        <f t="shared" si="60"/>
        <v>2466.286558281</v>
      </c>
      <c r="AP112" s="30">
        <f t="shared" si="61"/>
        <v>0</v>
      </c>
      <c r="AQ112" s="30">
        <f t="shared" si="62"/>
        <v>0</v>
      </c>
      <c r="AR112" s="30">
        <f t="shared" si="63"/>
        <v>0</v>
      </c>
      <c r="AS112" s="30">
        <f t="shared" si="64"/>
        <v>3328.121770813334</v>
      </c>
      <c r="AT112" s="24">
        <f t="shared" si="65"/>
        <v>0</v>
      </c>
      <c r="AU112" s="155">
        <f t="shared" si="72"/>
        <v>2231.2196821647672</v>
      </c>
      <c r="AV112" s="165">
        <f t="shared" si="73"/>
        <v>0</v>
      </c>
      <c r="AW112" s="165">
        <f t="shared" si="74"/>
        <v>0</v>
      </c>
      <c r="AX112" s="165">
        <f t="shared" si="75"/>
        <v>0</v>
      </c>
      <c r="AY112" s="165">
        <f t="shared" si="76"/>
        <v>3010.9115969295663</v>
      </c>
      <c r="AZ112" s="156">
        <f t="shared" si="77"/>
        <v>0</v>
      </c>
      <c r="BA112" s="94">
        <f t="shared" si="66"/>
        <v>2231.2196821647672</v>
      </c>
      <c r="BB112" s="166">
        <f t="shared" si="67"/>
        <v>0</v>
      </c>
      <c r="BC112" s="166">
        <f t="shared" si="68"/>
        <v>0</v>
      </c>
      <c r="BD112" s="166">
        <f t="shared" si="69"/>
        <v>0</v>
      </c>
      <c r="BE112" s="166">
        <f t="shared" si="70"/>
        <v>3010.9115969295663</v>
      </c>
      <c r="BF112" s="95">
        <f t="shared" si="71"/>
        <v>0</v>
      </c>
    </row>
    <row r="113" spans="2:58">
      <c r="B113" s="146">
        <v>110</v>
      </c>
      <c r="C113" s="23" cm="1">
        <f t="array" ref="C113">_xlfn.XLOOKUP(C$3&amp;$B113,'In-TI'!$D$4:$D$867&amp;'In-TI'!$C$4:$C$867,'In-TI'!$E$4:$E$867)</f>
        <v>-9.34</v>
      </c>
      <c r="D113" s="30" cm="1">
        <f t="array" ref="D113">_xlfn.XLOOKUP(D$3&amp;$B113,'In-TI'!$D$4:$D$867&amp;'In-TI'!$C$4:$C$867,'In-TI'!$E$4:$E$867)</f>
        <v>50.48</v>
      </c>
      <c r="E113" s="24" cm="1">
        <f t="array" ref="E113">_xlfn.XLOOKUP(E$3&amp;$B113,'In-TI'!$D$4:$D$867&amp;'In-TI'!$C$4:$C$867,'In-TI'!$E$4:$E$867)</f>
        <v>35.979999999999997</v>
      </c>
      <c r="F113" s="12">
        <f>SUMIFS('In-TI'!$W$4:$W$1155,'In-TI'!$Y$4:$Y$1155,F$3,'In-TI'!$Q$4:$Q$1155,$B113)</f>
        <v>-7.7671832000000007</v>
      </c>
      <c r="G113" s="157">
        <f>SUMIFS('In-TI'!$W$4:$W$1155,'In-TI'!$Y$4:$Y$1155,G$3,'In-TI'!$Q$4:$Q$1155,$B113)</f>
        <v>12.068136900000001</v>
      </c>
      <c r="H113" s="13">
        <f>SUMIFS('In-TI'!$W$4:$W$1155,'In-TI'!$Y$4:$Y$1155,H$3,'In-TI'!$Q$4:$Q$1155,$B113)</f>
        <v>-45.712526566666668</v>
      </c>
      <c r="I113" s="16">
        <f>SUMIFS('In-TI'!$X$4:$X$1155,'In-TI'!$Y$4:$Y$1155,I$3,'In-TI'!$Q$4:$Q$1155,$B113)</f>
        <v>5.8671832000000004</v>
      </c>
      <c r="J113" s="158">
        <f>SUMIFS('In-TI'!$X$4:$X$1155,'In-TI'!$Y$4:$Y$1155,J$3,'In-TI'!$Q$4:$Q$1155,$B113)</f>
        <v>-12.9106369</v>
      </c>
      <c r="K113" s="17">
        <f>SUMIFS('In-TI'!$X$4:$X$1155,'In-TI'!$Y$4:$Y$1155,K$3,'In-TI'!$Q$4:$Q$1155,$B113)</f>
        <v>43.381693233333337</v>
      </c>
      <c r="L113" s="26" cm="1">
        <f t="array" ref="L113">IF(_xlfn.XLOOKUP($B113&amp;F$3,'In-TI'!$Q$4:$Q$1155&amp;'In-TI'!$Y$4:$Y$1155,'In-TI'!$Z$4:$Z$1155)=L$3,F113*C113+I113*D113,0)</f>
        <v>368.720899024</v>
      </c>
      <c r="M113" s="159" cm="1">
        <f t="array" ref="M113">IF(_xlfn.XLOOKUP($B113&amp;I$3,'In-TI'!$Q$4:$Q$1155&amp;'In-TI'!$Y$4:$Y$1155,'In-TI'!$Z$4:$Z$1155)=M$3,F113*C113+I113*D113,0)</f>
        <v>0</v>
      </c>
      <c r="N113" s="159" cm="1">
        <f t="array" ref="N113">IF(_xlfn.XLOOKUP($B113&amp;G$3,'In-TI'!$Q$4:$Q$1155&amp;'In-TI'!$Y$4:$Y$1155,'In-TI'!$Z$4:$Z$1155)=N$3,G113*E113+J113*C113,0)</f>
        <v>0</v>
      </c>
      <c r="O113" s="159" cm="1">
        <f t="array" ref="O113">IF(_xlfn.XLOOKUP($B113&amp;J$3,'In-TI'!$Q$4:$Q$1155&amp;'In-TI'!$Y$4:$Y$1155,'In-TI'!$Z$4:$Z$1155)=O$3,G113*E113+J113*C113,0)</f>
        <v>554.79691430799994</v>
      </c>
      <c r="P113" s="159" cm="1">
        <f t="array" ref="P113">IF(_xlfn.XLOOKUP($B113&amp;H$3,'In-TI'!$Q$4:$Q$1155&amp;'In-TI'!$Y$4:$Y$1155,'In-TI'!$Z$4:$Z$1155)=P$3,H113*E113+K113*D113,0)</f>
        <v>545.17116855000017</v>
      </c>
      <c r="Q113" s="25" cm="1">
        <f t="array" ref="Q113">IF(_xlfn.XLOOKUP($B113&amp;K$3,'In-TI'!$Q$4:$Q$1155&amp;'In-TI'!$Y$4:$Y$1155,'In-TI'!$Z$4:$Z$1155)=Q$3,H113*E113+K113*D113,0)</f>
        <v>0</v>
      </c>
      <c r="R113" s="74">
        <f t="shared" si="46"/>
        <v>1468.688981882</v>
      </c>
      <c r="S113" s="82">
        <f>IF($R113&gt;=0,0,$R113*VLOOKUP(S$3,'In-NonTI'!$S$4:$U$6,3,0))</f>
        <v>0</v>
      </c>
      <c r="T113" s="160">
        <f>IF($R113&gt;=0,0,$R113*VLOOKUP(T$3,'In-NonTI'!$S$4:$U$6,3,0))</f>
        <v>0</v>
      </c>
      <c r="U113" s="83">
        <f>IF($R113&gt;=0,0,$R113*VLOOKUP(U$3,'In-NonTI'!$S$4:$U$6,3,0))</f>
        <v>0</v>
      </c>
      <c r="V113" s="19">
        <f t="shared" si="52"/>
        <v>-20.677820100000002</v>
      </c>
      <c r="W113" s="161">
        <f t="shared" si="47"/>
        <v>49.248876433333336</v>
      </c>
      <c r="X113" s="18">
        <f t="shared" si="53"/>
        <v>-33.644389666666669</v>
      </c>
      <c r="Y113" s="77">
        <f t="shared" si="48"/>
        <v>2</v>
      </c>
      <c r="Z113" s="32" t="str">
        <f t="shared" si="49"/>
        <v>VIC</v>
      </c>
      <c r="AA113" s="4" t="str">
        <f t="shared" si="50"/>
        <v>NSW</v>
      </c>
      <c r="AB113" s="31" t="str">
        <f t="shared" si="51"/>
        <v>SA</v>
      </c>
      <c r="AC113" s="129" t="str">
        <f t="shared" si="54"/>
        <v>VIC-SA</v>
      </c>
      <c r="AD113" s="162" t="str">
        <f t="shared" si="55"/>
        <v>NSW-SA</v>
      </c>
      <c r="AE113" s="130">
        <f t="shared" si="56"/>
        <v>0</v>
      </c>
      <c r="AF113" s="51">
        <f t="shared" si="57"/>
        <v>33.644389666666669</v>
      </c>
      <c r="AG113" s="163">
        <f t="shared" si="58"/>
        <v>20.677820100000002</v>
      </c>
      <c r="AH113" s="33">
        <f t="shared" si="59"/>
        <v>0</v>
      </c>
      <c r="AI113" s="140">
        <f t="shared" si="81"/>
        <v>20.677820100000002</v>
      </c>
      <c r="AJ113" s="164">
        <f t="shared" si="81"/>
        <v>0</v>
      </c>
      <c r="AK113" s="164">
        <f t="shared" si="80"/>
        <v>0</v>
      </c>
      <c r="AL113" s="164">
        <f t="shared" si="79"/>
        <v>0</v>
      </c>
      <c r="AM113" s="164">
        <f t="shared" si="79"/>
        <v>33.644389666666669</v>
      </c>
      <c r="AN113" s="141">
        <f t="shared" si="79"/>
        <v>0</v>
      </c>
      <c r="AO113" s="23">
        <f t="shared" si="60"/>
        <v>1236.9471983819999</v>
      </c>
      <c r="AP113" s="30">
        <f t="shared" si="61"/>
        <v>0</v>
      </c>
      <c r="AQ113" s="30">
        <f t="shared" si="62"/>
        <v>0</v>
      </c>
      <c r="AR113" s="30">
        <f t="shared" si="63"/>
        <v>0</v>
      </c>
      <c r="AS113" s="30">
        <f t="shared" si="64"/>
        <v>487.84365016666669</v>
      </c>
      <c r="AT113" s="24">
        <f t="shared" si="65"/>
        <v>0</v>
      </c>
      <c r="AU113" s="155">
        <f t="shared" si="72"/>
        <v>1053.281748892693</v>
      </c>
      <c r="AV113" s="165">
        <f t="shared" si="73"/>
        <v>0</v>
      </c>
      <c r="AW113" s="165">
        <f t="shared" si="74"/>
        <v>0</v>
      </c>
      <c r="AX113" s="165">
        <f t="shared" si="75"/>
        <v>0</v>
      </c>
      <c r="AY113" s="165">
        <f t="shared" si="76"/>
        <v>415.40723298930692</v>
      </c>
      <c r="AZ113" s="156">
        <f t="shared" si="77"/>
        <v>0</v>
      </c>
      <c r="BA113" s="94">
        <f t="shared" si="66"/>
        <v>1053.281748892693</v>
      </c>
      <c r="BB113" s="166">
        <f t="shared" si="67"/>
        <v>0</v>
      </c>
      <c r="BC113" s="166">
        <f t="shared" si="68"/>
        <v>0</v>
      </c>
      <c r="BD113" s="166">
        <f t="shared" si="69"/>
        <v>0</v>
      </c>
      <c r="BE113" s="166">
        <f t="shared" si="70"/>
        <v>415.40723298930692</v>
      </c>
      <c r="BF113" s="95">
        <f t="shared" si="71"/>
        <v>0</v>
      </c>
    </row>
    <row r="114" spans="2:58">
      <c r="B114" s="146">
        <v>111</v>
      </c>
      <c r="C114" s="23" cm="1">
        <f t="array" ref="C114">_xlfn.XLOOKUP(C$3&amp;$B114,'In-TI'!$D$4:$D$867&amp;'In-TI'!$C$4:$C$867,'In-TI'!$E$4:$E$867)</f>
        <v>-9.2799999999999994</v>
      </c>
      <c r="D114" s="30" cm="1">
        <f t="array" ref="D114">_xlfn.XLOOKUP(D$3&amp;$B114,'In-TI'!$D$4:$D$867&amp;'In-TI'!$C$4:$C$867,'In-TI'!$E$4:$E$867)</f>
        <v>53.46</v>
      </c>
      <c r="E114" s="24" cm="1">
        <f t="array" ref="E114">_xlfn.XLOOKUP(E$3&amp;$B114,'In-TI'!$D$4:$D$867&amp;'In-TI'!$C$4:$C$867,'In-TI'!$E$4:$E$867)</f>
        <v>35</v>
      </c>
      <c r="F114" s="12">
        <f>SUMIFS('In-TI'!$W$4:$W$1155,'In-TI'!$Y$4:$Y$1155,F$3,'In-TI'!$Q$4:$Q$1155,$B114)</f>
        <v>-8.465672399999999</v>
      </c>
      <c r="G114" s="157">
        <f>SUMIFS('In-TI'!$W$4:$W$1155,'In-TI'!$Y$4:$Y$1155,G$3,'In-TI'!$Q$4:$Q$1155,$B114)</f>
        <v>9.334686900000003</v>
      </c>
      <c r="H114" s="13">
        <f>SUMIFS('In-TI'!$W$4:$W$1155,'In-TI'!$Y$4:$Y$1155,H$3,'In-TI'!$Q$4:$Q$1155,$B114)</f>
        <v>-47.0434172</v>
      </c>
      <c r="I114" s="16">
        <f>SUMIFS('In-TI'!$X$4:$X$1155,'In-TI'!$Y$4:$Y$1155,I$3,'In-TI'!$Q$4:$Q$1155,$B114)</f>
        <v>6.4206723999999991</v>
      </c>
      <c r="J114" s="158">
        <f>SUMIFS('In-TI'!$X$4:$X$1155,'In-TI'!$Y$4:$Y$1155,J$3,'In-TI'!$Q$4:$Q$1155,$B114)</f>
        <v>-10.213020233333335</v>
      </c>
      <c r="K114" s="17">
        <f>SUMIFS('In-TI'!$X$4:$X$1155,'In-TI'!$Y$4:$Y$1155,K$3,'In-TI'!$Q$4:$Q$1155,$B114)</f>
        <v>44.803417199999998</v>
      </c>
      <c r="L114" s="26" cm="1">
        <f t="array" ref="L114">IF(_xlfn.XLOOKUP($B114&amp;F$3,'In-TI'!$Q$4:$Q$1155&amp;'In-TI'!$Y$4:$Y$1155,'In-TI'!$Z$4:$Z$1155)=L$3,F114*C114+I114*D114,0)</f>
        <v>421.81058637599995</v>
      </c>
      <c r="M114" s="159" cm="1">
        <f t="array" ref="M114">IF(_xlfn.XLOOKUP($B114&amp;I$3,'In-TI'!$Q$4:$Q$1155&amp;'In-TI'!$Y$4:$Y$1155,'In-TI'!$Z$4:$Z$1155)=M$3,F114*C114+I114*D114,0)</f>
        <v>0</v>
      </c>
      <c r="N114" s="159" cm="1">
        <f t="array" ref="N114">IF(_xlfn.XLOOKUP($B114&amp;G$3,'In-TI'!$Q$4:$Q$1155&amp;'In-TI'!$Y$4:$Y$1155,'In-TI'!$Z$4:$Z$1155)=N$3,G114*E114+J114*C114,0)</f>
        <v>0</v>
      </c>
      <c r="O114" s="159" cm="1">
        <f t="array" ref="O114">IF(_xlfn.XLOOKUP($B114&amp;J$3,'In-TI'!$Q$4:$Q$1155&amp;'In-TI'!$Y$4:$Y$1155,'In-TI'!$Z$4:$Z$1155)=O$3,G114*E114+J114*C114,0)</f>
        <v>421.49086926533346</v>
      </c>
      <c r="P114" s="159" cm="1">
        <f t="array" ref="P114">IF(_xlfn.XLOOKUP($B114&amp;H$3,'In-TI'!$Q$4:$Q$1155&amp;'In-TI'!$Y$4:$Y$1155,'In-TI'!$Z$4:$Z$1155)=P$3,H114*E114+K114*D114,0)</f>
        <v>748.67108151199977</v>
      </c>
      <c r="Q114" s="25" cm="1">
        <f t="array" ref="Q114">IF(_xlfn.XLOOKUP($B114&amp;K$3,'In-TI'!$Q$4:$Q$1155&amp;'In-TI'!$Y$4:$Y$1155,'In-TI'!$Z$4:$Z$1155)=Q$3,H114*E114+K114*D114,0)</f>
        <v>0</v>
      </c>
      <c r="R114" s="74">
        <f t="shared" si="46"/>
        <v>1591.9725371533332</v>
      </c>
      <c r="S114" s="82">
        <f>IF($R114&gt;=0,0,$R114*VLOOKUP(S$3,'In-NonTI'!$S$4:$U$6,3,0))</f>
        <v>0</v>
      </c>
      <c r="T114" s="160">
        <f>IF($R114&gt;=0,0,$R114*VLOOKUP(T$3,'In-NonTI'!$S$4:$U$6,3,0))</f>
        <v>0</v>
      </c>
      <c r="U114" s="83">
        <f>IF($R114&gt;=0,0,$R114*VLOOKUP(U$3,'In-NonTI'!$S$4:$U$6,3,0))</f>
        <v>0</v>
      </c>
      <c r="V114" s="19">
        <f t="shared" si="52"/>
        <v>-18.678692633333334</v>
      </c>
      <c r="W114" s="161">
        <f t="shared" si="47"/>
        <v>51.224089599999999</v>
      </c>
      <c r="X114" s="18">
        <f t="shared" si="53"/>
        <v>-37.708730299999999</v>
      </c>
      <c r="Y114" s="77">
        <f t="shared" si="48"/>
        <v>2</v>
      </c>
      <c r="Z114" s="32" t="str">
        <f t="shared" si="49"/>
        <v>VIC</v>
      </c>
      <c r="AA114" s="4" t="str">
        <f t="shared" si="50"/>
        <v>NSW</v>
      </c>
      <c r="AB114" s="31" t="str">
        <f t="shared" si="51"/>
        <v>SA</v>
      </c>
      <c r="AC114" s="129" t="str">
        <f t="shared" si="54"/>
        <v>VIC-SA</v>
      </c>
      <c r="AD114" s="162" t="str">
        <f t="shared" si="55"/>
        <v>NSW-SA</v>
      </c>
      <c r="AE114" s="130">
        <f t="shared" si="56"/>
        <v>0</v>
      </c>
      <c r="AF114" s="51">
        <f t="shared" si="57"/>
        <v>37.708730299999999</v>
      </c>
      <c r="AG114" s="163">
        <f t="shared" si="58"/>
        <v>18.678692633333334</v>
      </c>
      <c r="AH114" s="33">
        <f t="shared" si="59"/>
        <v>0</v>
      </c>
      <c r="AI114" s="140">
        <f t="shared" si="81"/>
        <v>18.678692633333334</v>
      </c>
      <c r="AJ114" s="164">
        <f t="shared" si="81"/>
        <v>0</v>
      </c>
      <c r="AK114" s="164">
        <f t="shared" si="80"/>
        <v>0</v>
      </c>
      <c r="AL114" s="164">
        <f t="shared" si="79"/>
        <v>0</v>
      </c>
      <c r="AM114" s="164">
        <f t="shared" si="79"/>
        <v>37.708730299999999</v>
      </c>
      <c r="AN114" s="141">
        <f t="shared" si="79"/>
        <v>0</v>
      </c>
      <c r="AO114" s="23">
        <f t="shared" si="60"/>
        <v>1171.9011758153333</v>
      </c>
      <c r="AP114" s="30">
        <f t="shared" si="61"/>
        <v>0</v>
      </c>
      <c r="AQ114" s="30">
        <f t="shared" si="62"/>
        <v>0</v>
      </c>
      <c r="AR114" s="30">
        <f t="shared" si="63"/>
        <v>0</v>
      </c>
      <c r="AS114" s="30">
        <f t="shared" si="64"/>
        <v>696.10316133800006</v>
      </c>
      <c r="AT114" s="24">
        <f t="shared" si="65"/>
        <v>0</v>
      </c>
      <c r="AU114" s="155">
        <f t="shared" si="72"/>
        <v>998.73134716526715</v>
      </c>
      <c r="AV114" s="165">
        <f t="shared" si="73"/>
        <v>0</v>
      </c>
      <c r="AW114" s="165">
        <f t="shared" si="74"/>
        <v>0</v>
      </c>
      <c r="AX114" s="165">
        <f t="shared" si="75"/>
        <v>0</v>
      </c>
      <c r="AY114" s="165">
        <f t="shared" si="76"/>
        <v>593.24118998806603</v>
      </c>
      <c r="AZ114" s="156">
        <f t="shared" si="77"/>
        <v>0</v>
      </c>
      <c r="BA114" s="94">
        <f t="shared" si="66"/>
        <v>998.73134716526715</v>
      </c>
      <c r="BB114" s="166">
        <f t="shared" si="67"/>
        <v>0</v>
      </c>
      <c r="BC114" s="166">
        <f t="shared" si="68"/>
        <v>0</v>
      </c>
      <c r="BD114" s="166">
        <f t="shared" si="69"/>
        <v>0</v>
      </c>
      <c r="BE114" s="166">
        <f t="shared" si="70"/>
        <v>593.24118998806603</v>
      </c>
      <c r="BF114" s="95">
        <f t="shared" si="71"/>
        <v>0</v>
      </c>
    </row>
    <row r="115" spans="2:58">
      <c r="B115" s="146">
        <v>112</v>
      </c>
      <c r="C115" s="23" cm="1">
        <f t="array" ref="C115">_xlfn.XLOOKUP(C$3&amp;$B115,'In-TI'!$D$4:$D$867&amp;'In-TI'!$C$4:$C$867,'In-TI'!$E$4:$E$867)</f>
        <v>-8.8800000000000008</v>
      </c>
      <c r="D115" s="30" cm="1">
        <f t="array" ref="D115">_xlfn.XLOOKUP(D$3&amp;$B115,'In-TI'!$D$4:$D$867&amp;'In-TI'!$C$4:$C$867,'In-TI'!$E$4:$E$867)</f>
        <v>70.010000000000005</v>
      </c>
      <c r="E115" s="24" cm="1">
        <f t="array" ref="E115">_xlfn.XLOOKUP(E$3&amp;$B115,'In-TI'!$D$4:$D$867&amp;'In-TI'!$C$4:$C$867,'In-TI'!$E$4:$E$867)</f>
        <v>35</v>
      </c>
      <c r="F115" s="12">
        <f>SUMIFS('In-TI'!$W$4:$W$1155,'In-TI'!$Y$4:$Y$1155,F$3,'In-TI'!$Q$4:$Q$1155,$B115)</f>
        <v>-10.0921152</v>
      </c>
      <c r="G115" s="157">
        <f>SUMIFS('In-TI'!$W$4:$W$1155,'In-TI'!$Y$4:$Y$1155,G$3,'In-TI'!$Q$4:$Q$1155,$B115)</f>
        <v>10.349399599999998</v>
      </c>
      <c r="H115" s="13">
        <f>SUMIFS('In-TI'!$W$4:$W$1155,'In-TI'!$Y$4:$Y$1155,H$3,'In-TI'!$Q$4:$Q$1155,$B115)</f>
        <v>-52.974961766666667</v>
      </c>
      <c r="I115" s="16">
        <f>SUMIFS('In-TI'!$X$4:$X$1155,'In-TI'!$Y$4:$Y$1155,I$3,'In-TI'!$Q$4:$Q$1155,$B115)</f>
        <v>8.2054485333333336</v>
      </c>
      <c r="J115" s="158">
        <f>SUMIFS('In-TI'!$X$4:$X$1155,'In-TI'!$Y$4:$Y$1155,J$3,'In-TI'!$Q$4:$Q$1155,$B115)</f>
        <v>-11.268566266666665</v>
      </c>
      <c r="K115" s="17">
        <f>SUMIFS('In-TI'!$X$4:$X$1155,'In-TI'!$Y$4:$Y$1155,K$3,'In-TI'!$Q$4:$Q$1155,$B115)</f>
        <v>50.93912843333333</v>
      </c>
      <c r="L115" s="26" cm="1">
        <f t="array" ref="L115">IF(_xlfn.XLOOKUP($B115&amp;F$3,'In-TI'!$Q$4:$Q$1155&amp;'In-TI'!$Y$4:$Y$1155,'In-TI'!$Z$4:$Z$1155)=L$3,F115*C115+I115*D115,0)</f>
        <v>664.08143479466673</v>
      </c>
      <c r="M115" s="159" cm="1">
        <f t="array" ref="M115">IF(_xlfn.XLOOKUP($B115&amp;I$3,'In-TI'!$Q$4:$Q$1155&amp;'In-TI'!$Y$4:$Y$1155,'In-TI'!$Z$4:$Z$1155)=M$3,F115*C115+I115*D115,0)</f>
        <v>0</v>
      </c>
      <c r="N115" s="159" cm="1">
        <f t="array" ref="N115">IF(_xlfn.XLOOKUP($B115&amp;G$3,'In-TI'!$Q$4:$Q$1155&amp;'In-TI'!$Y$4:$Y$1155,'In-TI'!$Z$4:$Z$1155)=N$3,G115*E115+J115*C115,0)</f>
        <v>0</v>
      </c>
      <c r="O115" s="159" cm="1">
        <f t="array" ref="O115">IF(_xlfn.XLOOKUP($B115&amp;J$3,'In-TI'!$Q$4:$Q$1155&amp;'In-TI'!$Y$4:$Y$1155,'In-TI'!$Z$4:$Z$1155)=O$3,G115*E115+J115*C115,0)</f>
        <v>462.29385444799993</v>
      </c>
      <c r="P115" s="159" cm="1">
        <f t="array" ref="P115">IF(_xlfn.XLOOKUP($B115&amp;H$3,'In-TI'!$Q$4:$Q$1155&amp;'In-TI'!$Y$4:$Y$1155,'In-TI'!$Z$4:$Z$1155)=P$3,H115*E115+K115*D115,0)</f>
        <v>1712.1247197843336</v>
      </c>
      <c r="Q115" s="25" cm="1">
        <f t="array" ref="Q115">IF(_xlfn.XLOOKUP($B115&amp;K$3,'In-TI'!$Q$4:$Q$1155&amp;'In-TI'!$Y$4:$Y$1155,'In-TI'!$Z$4:$Z$1155)=Q$3,H115*E115+K115*D115,0)</f>
        <v>0</v>
      </c>
      <c r="R115" s="74">
        <f t="shared" si="46"/>
        <v>2838.5000090270005</v>
      </c>
      <c r="S115" s="82">
        <f>IF($R115&gt;=0,0,$R115*VLOOKUP(S$3,'In-NonTI'!$S$4:$U$6,3,0))</f>
        <v>0</v>
      </c>
      <c r="T115" s="160">
        <f>IF($R115&gt;=0,0,$R115*VLOOKUP(T$3,'In-NonTI'!$S$4:$U$6,3,0))</f>
        <v>0</v>
      </c>
      <c r="U115" s="83">
        <f>IF($R115&gt;=0,0,$R115*VLOOKUP(U$3,'In-NonTI'!$S$4:$U$6,3,0))</f>
        <v>0</v>
      </c>
      <c r="V115" s="19">
        <f t="shared" si="52"/>
        <v>-21.360681466666666</v>
      </c>
      <c r="W115" s="161">
        <f t="shared" si="47"/>
        <v>59.144576966666662</v>
      </c>
      <c r="X115" s="18">
        <f t="shared" si="53"/>
        <v>-42.625562166666668</v>
      </c>
      <c r="Y115" s="77">
        <f t="shared" si="48"/>
        <v>2</v>
      </c>
      <c r="Z115" s="32" t="str">
        <f t="shared" si="49"/>
        <v>VIC</v>
      </c>
      <c r="AA115" s="4" t="str">
        <f t="shared" si="50"/>
        <v>NSW</v>
      </c>
      <c r="AB115" s="31" t="str">
        <f t="shared" si="51"/>
        <v>SA</v>
      </c>
      <c r="AC115" s="129" t="str">
        <f t="shared" si="54"/>
        <v>VIC-SA</v>
      </c>
      <c r="AD115" s="162" t="str">
        <f t="shared" si="55"/>
        <v>NSW-SA</v>
      </c>
      <c r="AE115" s="130">
        <f t="shared" si="56"/>
        <v>0</v>
      </c>
      <c r="AF115" s="51">
        <f t="shared" si="57"/>
        <v>42.625562166666668</v>
      </c>
      <c r="AG115" s="163">
        <f t="shared" si="58"/>
        <v>21.360681466666666</v>
      </c>
      <c r="AH115" s="33">
        <f t="shared" si="59"/>
        <v>0</v>
      </c>
      <c r="AI115" s="140">
        <f t="shared" si="81"/>
        <v>21.360681466666666</v>
      </c>
      <c r="AJ115" s="164">
        <f t="shared" si="81"/>
        <v>0</v>
      </c>
      <c r="AK115" s="164">
        <f t="shared" si="80"/>
        <v>0</v>
      </c>
      <c r="AL115" s="164">
        <f t="shared" si="79"/>
        <v>0</v>
      </c>
      <c r="AM115" s="164">
        <f t="shared" si="79"/>
        <v>42.625562166666668</v>
      </c>
      <c r="AN115" s="141">
        <f t="shared" si="79"/>
        <v>0</v>
      </c>
      <c r="AO115" s="23">
        <f t="shared" si="60"/>
        <v>1685.1441609053334</v>
      </c>
      <c r="AP115" s="30">
        <f t="shared" si="61"/>
        <v>0</v>
      </c>
      <c r="AQ115" s="30">
        <f t="shared" si="62"/>
        <v>0</v>
      </c>
      <c r="AR115" s="30">
        <f t="shared" si="63"/>
        <v>0</v>
      </c>
      <c r="AS115" s="30">
        <f t="shared" si="64"/>
        <v>1492.3209314550004</v>
      </c>
      <c r="AT115" s="24">
        <f t="shared" si="65"/>
        <v>0</v>
      </c>
      <c r="AU115" s="155">
        <f t="shared" si="72"/>
        <v>1505.3766373207877</v>
      </c>
      <c r="AV115" s="165">
        <f t="shared" si="73"/>
        <v>0</v>
      </c>
      <c r="AW115" s="165">
        <f t="shared" si="74"/>
        <v>0</v>
      </c>
      <c r="AX115" s="165">
        <f t="shared" si="75"/>
        <v>0</v>
      </c>
      <c r="AY115" s="165">
        <f t="shared" si="76"/>
        <v>1333.1233717062125</v>
      </c>
      <c r="AZ115" s="156">
        <f t="shared" si="77"/>
        <v>0</v>
      </c>
      <c r="BA115" s="94">
        <f t="shared" si="66"/>
        <v>1505.3766373207877</v>
      </c>
      <c r="BB115" s="166">
        <f t="shared" si="67"/>
        <v>0</v>
      </c>
      <c r="BC115" s="166">
        <f t="shared" si="68"/>
        <v>0</v>
      </c>
      <c r="BD115" s="166">
        <f t="shared" si="69"/>
        <v>0</v>
      </c>
      <c r="BE115" s="166">
        <f t="shared" si="70"/>
        <v>1333.1233717062125</v>
      </c>
      <c r="BF115" s="95">
        <f t="shared" si="71"/>
        <v>0</v>
      </c>
    </row>
    <row r="116" spans="2:58">
      <c r="B116" s="146">
        <v>113</v>
      </c>
      <c r="C116" s="23" cm="1">
        <f t="array" ref="C116">_xlfn.XLOOKUP(C$3&amp;$B116,'In-TI'!$D$4:$D$867&amp;'In-TI'!$C$4:$C$867,'In-TI'!$E$4:$E$867)</f>
        <v>-8.89</v>
      </c>
      <c r="D116" s="30" cm="1">
        <f t="array" ref="D116">_xlfn.XLOOKUP(D$3&amp;$B116,'In-TI'!$D$4:$D$867&amp;'In-TI'!$C$4:$C$867,'In-TI'!$E$4:$E$867)</f>
        <v>141.78</v>
      </c>
      <c r="E116" s="24" cm="1">
        <f t="array" ref="E116">_xlfn.XLOOKUP(E$3&amp;$B116,'In-TI'!$D$4:$D$867&amp;'In-TI'!$C$4:$C$867,'In-TI'!$E$4:$E$867)</f>
        <v>35</v>
      </c>
      <c r="F116" s="12">
        <f>SUMIFS('In-TI'!$W$4:$W$1155,'In-TI'!$Y$4:$Y$1155,F$3,'In-TI'!$Q$4:$Q$1155,$B116)</f>
        <v>-11.946125</v>
      </c>
      <c r="G116" s="157">
        <f>SUMIFS('In-TI'!$W$4:$W$1155,'In-TI'!$Y$4:$Y$1155,G$3,'In-TI'!$Q$4:$Q$1155,$B116)</f>
        <v>-8.0826004000000022</v>
      </c>
      <c r="H116" s="13">
        <f>SUMIFS('In-TI'!$W$4:$W$1155,'In-TI'!$Y$4:$Y$1155,H$3,'In-TI'!$Q$4:$Q$1155,$B116)</f>
        <v>-45.782133733333332</v>
      </c>
      <c r="I116" s="16">
        <f>SUMIFS('In-TI'!$X$4:$X$1155,'In-TI'!$Y$4:$Y$1155,I$3,'In-TI'!$Q$4:$Q$1155,$B116)</f>
        <v>10.551124999999999</v>
      </c>
      <c r="J116" s="158">
        <f>SUMIFS('In-TI'!$X$4:$X$1155,'In-TI'!$Y$4:$Y$1155,J$3,'In-TI'!$Q$4:$Q$1155,$B116)</f>
        <v>6.5851004000000017</v>
      </c>
      <c r="K116" s="17">
        <f>SUMIFS('In-TI'!$X$4:$X$1155,'In-TI'!$Y$4:$Y$1155,K$3,'In-TI'!$Q$4:$Q$1155,$B116)</f>
        <v>44.24546706666667</v>
      </c>
      <c r="L116" s="26" cm="1">
        <f t="array" ref="L116">IF(_xlfn.XLOOKUP($B116&amp;F$3,'In-TI'!$Q$4:$Q$1155&amp;'In-TI'!$Y$4:$Y$1155,'In-TI'!$Z$4:$Z$1155)=L$3,F116*C116+I116*D116,0)</f>
        <v>1602.13955375</v>
      </c>
      <c r="M116" s="159" cm="1">
        <f t="array" ref="M116">IF(_xlfn.XLOOKUP($B116&amp;I$3,'In-TI'!$Q$4:$Q$1155&amp;'In-TI'!$Y$4:$Y$1155,'In-TI'!$Z$4:$Z$1155)=M$3,F116*C116+I116*D116,0)</f>
        <v>0</v>
      </c>
      <c r="N116" s="159" cm="1">
        <f t="array" ref="N116">IF(_xlfn.XLOOKUP($B116&amp;G$3,'In-TI'!$Q$4:$Q$1155&amp;'In-TI'!$Y$4:$Y$1155,'In-TI'!$Z$4:$Z$1155)=N$3,G116*E116+J116*C116,0)</f>
        <v>-341.43255655600012</v>
      </c>
      <c r="O116" s="159" cm="1">
        <f t="array" ref="O116">IF(_xlfn.XLOOKUP($B116&amp;J$3,'In-TI'!$Q$4:$Q$1155&amp;'In-TI'!$Y$4:$Y$1155,'In-TI'!$Z$4:$Z$1155)=O$3,G116*E116+J116*C116,0)</f>
        <v>0</v>
      </c>
      <c r="P116" s="159" cm="1">
        <f t="array" ref="P116">IF(_xlfn.XLOOKUP($B116&amp;H$3,'In-TI'!$Q$4:$Q$1155&amp;'In-TI'!$Y$4:$Y$1155,'In-TI'!$Z$4:$Z$1155)=P$3,H116*E116+K116*D116,0)</f>
        <v>4670.7476400453334</v>
      </c>
      <c r="Q116" s="25" cm="1">
        <f t="array" ref="Q116">IF(_xlfn.XLOOKUP($B116&amp;K$3,'In-TI'!$Q$4:$Q$1155&amp;'In-TI'!$Y$4:$Y$1155,'In-TI'!$Z$4:$Z$1155)=Q$3,H116*E116+K116*D116,0)</f>
        <v>0</v>
      </c>
      <c r="R116" s="74">
        <f t="shared" si="46"/>
        <v>5931.4546372393334</v>
      </c>
      <c r="S116" s="82">
        <f>IF($R116&gt;=0,0,$R116*VLOOKUP(S$3,'In-NonTI'!$S$4:$U$6,3,0))</f>
        <v>0</v>
      </c>
      <c r="T116" s="160">
        <f>IF($R116&gt;=0,0,$R116*VLOOKUP(T$3,'In-NonTI'!$S$4:$U$6,3,0))</f>
        <v>0</v>
      </c>
      <c r="U116" s="83">
        <f>IF($R116&gt;=0,0,$R116*VLOOKUP(U$3,'In-NonTI'!$S$4:$U$6,3,0))</f>
        <v>0</v>
      </c>
      <c r="V116" s="19">
        <f t="shared" si="52"/>
        <v>-5.3610245999999986</v>
      </c>
      <c r="W116" s="161">
        <f t="shared" si="47"/>
        <v>54.796592066666669</v>
      </c>
      <c r="X116" s="18">
        <f t="shared" si="53"/>
        <v>-53.864734133333336</v>
      </c>
      <c r="Y116" s="77">
        <f t="shared" si="48"/>
        <v>2</v>
      </c>
      <c r="Z116" s="32" t="str">
        <f t="shared" si="49"/>
        <v>VIC</v>
      </c>
      <c r="AA116" s="4" t="str">
        <f t="shared" si="50"/>
        <v>NSW</v>
      </c>
      <c r="AB116" s="31" t="str">
        <f t="shared" si="51"/>
        <v>SA</v>
      </c>
      <c r="AC116" s="129" t="str">
        <f t="shared" si="54"/>
        <v>VIC-SA</v>
      </c>
      <c r="AD116" s="162" t="str">
        <f t="shared" si="55"/>
        <v>NSW-SA</v>
      </c>
      <c r="AE116" s="130">
        <f t="shared" si="56"/>
        <v>0</v>
      </c>
      <c r="AF116" s="51">
        <f t="shared" si="57"/>
        <v>53.864734133333336</v>
      </c>
      <c r="AG116" s="163">
        <f t="shared" si="58"/>
        <v>5.3610245999999986</v>
      </c>
      <c r="AH116" s="33">
        <f t="shared" si="59"/>
        <v>0</v>
      </c>
      <c r="AI116" s="140">
        <f t="shared" si="81"/>
        <v>5.3610245999999986</v>
      </c>
      <c r="AJ116" s="164">
        <f t="shared" si="81"/>
        <v>0</v>
      </c>
      <c r="AK116" s="164">
        <f t="shared" si="80"/>
        <v>0</v>
      </c>
      <c r="AL116" s="164">
        <f t="shared" si="79"/>
        <v>0</v>
      </c>
      <c r="AM116" s="164">
        <f t="shared" si="79"/>
        <v>53.864734133333336</v>
      </c>
      <c r="AN116" s="141">
        <f t="shared" si="79"/>
        <v>0</v>
      </c>
      <c r="AO116" s="23">
        <f t="shared" si="60"/>
        <v>807.74557648199982</v>
      </c>
      <c r="AP116" s="30">
        <f t="shared" si="61"/>
        <v>0</v>
      </c>
      <c r="AQ116" s="30">
        <f t="shared" si="62"/>
        <v>0</v>
      </c>
      <c r="AR116" s="30">
        <f t="shared" si="63"/>
        <v>0</v>
      </c>
      <c r="AS116" s="30">
        <f t="shared" si="64"/>
        <v>5751.6763107573333</v>
      </c>
      <c r="AT116" s="24">
        <f t="shared" si="65"/>
        <v>0</v>
      </c>
      <c r="AU116" s="155">
        <f t="shared" si="72"/>
        <v>730.41593111342797</v>
      </c>
      <c r="AV116" s="165">
        <f t="shared" si="73"/>
        <v>0</v>
      </c>
      <c r="AW116" s="165">
        <f t="shared" si="74"/>
        <v>0</v>
      </c>
      <c r="AX116" s="165">
        <f t="shared" si="75"/>
        <v>0</v>
      </c>
      <c r="AY116" s="165">
        <f t="shared" si="76"/>
        <v>5201.0387061259053</v>
      </c>
      <c r="AZ116" s="156">
        <f t="shared" si="77"/>
        <v>0</v>
      </c>
      <c r="BA116" s="94">
        <f t="shared" si="66"/>
        <v>730.41593111342797</v>
      </c>
      <c r="BB116" s="166">
        <f t="shared" si="67"/>
        <v>0</v>
      </c>
      <c r="BC116" s="166">
        <f t="shared" si="68"/>
        <v>0</v>
      </c>
      <c r="BD116" s="166">
        <f t="shared" si="69"/>
        <v>0</v>
      </c>
      <c r="BE116" s="166">
        <f t="shared" si="70"/>
        <v>5201.0387061259053</v>
      </c>
      <c r="BF116" s="95">
        <f t="shared" si="71"/>
        <v>0</v>
      </c>
    </row>
    <row r="117" spans="2:58">
      <c r="B117" s="146">
        <v>114</v>
      </c>
      <c r="C117" s="23" cm="1">
        <f t="array" ref="C117">_xlfn.XLOOKUP(C$3&amp;$B117,'In-TI'!$D$4:$D$867&amp;'In-TI'!$C$4:$C$867,'In-TI'!$E$4:$E$867)</f>
        <v>-9.5</v>
      </c>
      <c r="D117" s="30" cm="1">
        <f t="array" ref="D117">_xlfn.XLOOKUP(D$3&amp;$B117,'In-TI'!$D$4:$D$867&amp;'In-TI'!$C$4:$C$867,'In-TI'!$E$4:$E$867)</f>
        <v>105.41</v>
      </c>
      <c r="E117" s="24" cm="1">
        <f t="array" ref="E117">_xlfn.XLOOKUP(E$3&amp;$B117,'In-TI'!$D$4:$D$867&amp;'In-TI'!$C$4:$C$867,'In-TI'!$E$4:$E$867)</f>
        <v>35</v>
      </c>
      <c r="F117" s="12">
        <f>SUMIFS('In-TI'!$W$4:$W$1155,'In-TI'!$Y$4:$Y$1155,F$3,'In-TI'!$Q$4:$Q$1155,$B117)</f>
        <v>-11.537039200000001</v>
      </c>
      <c r="G117" s="157">
        <f>SUMIFS('In-TI'!$W$4:$W$1155,'In-TI'!$Y$4:$Y$1155,G$3,'In-TI'!$Q$4:$Q$1155,$B117)</f>
        <v>-11.862380699999999</v>
      </c>
      <c r="H117" s="13">
        <f>SUMIFS('In-TI'!$W$4:$W$1155,'In-TI'!$Y$4:$Y$1155,H$3,'In-TI'!$Q$4:$Q$1155,$B117)</f>
        <v>-42.127914400000002</v>
      </c>
      <c r="I117" s="16">
        <f>SUMIFS('In-TI'!$X$4:$X$1155,'In-TI'!$Y$4:$Y$1155,I$3,'In-TI'!$Q$4:$Q$1155,$B117)</f>
        <v>9.6745392000000017</v>
      </c>
      <c r="J117" s="158">
        <f>SUMIFS('In-TI'!$X$4:$X$1155,'In-TI'!$Y$4:$Y$1155,J$3,'In-TI'!$Q$4:$Q$1155,$B117)</f>
        <v>10.835714033333334</v>
      </c>
      <c r="K117" s="17">
        <f>SUMIFS('In-TI'!$X$4:$X$1155,'In-TI'!$Y$4:$Y$1155,K$3,'In-TI'!$Q$4:$Q$1155,$B117)</f>
        <v>39.765414400000004</v>
      </c>
      <c r="L117" s="26" cm="1">
        <f t="array" ref="L117">IF(_xlfn.XLOOKUP($B117&amp;F$3,'In-TI'!$Q$4:$Q$1155&amp;'In-TI'!$Y$4:$Y$1155,'In-TI'!$Z$4:$Z$1155)=L$3,F117*C117+I117*D117,0)</f>
        <v>1129.3950494720002</v>
      </c>
      <c r="M117" s="159" cm="1">
        <f t="array" ref="M117">IF(_xlfn.XLOOKUP($B117&amp;I$3,'In-TI'!$Q$4:$Q$1155&amp;'In-TI'!$Y$4:$Y$1155,'In-TI'!$Z$4:$Z$1155)=M$3,F117*C117+I117*D117,0)</f>
        <v>0</v>
      </c>
      <c r="N117" s="159" cm="1">
        <f t="array" ref="N117">IF(_xlfn.XLOOKUP($B117&amp;G$3,'In-TI'!$Q$4:$Q$1155&amp;'In-TI'!$Y$4:$Y$1155,'In-TI'!$Z$4:$Z$1155)=N$3,G117*E117+J117*C117,0)</f>
        <v>-518.12260781666669</v>
      </c>
      <c r="O117" s="159" cm="1">
        <f t="array" ref="O117">IF(_xlfn.XLOOKUP($B117&amp;J$3,'In-TI'!$Q$4:$Q$1155&amp;'In-TI'!$Y$4:$Y$1155,'In-TI'!$Z$4:$Z$1155)=O$3,G117*E117+J117*C117,0)</f>
        <v>0</v>
      </c>
      <c r="P117" s="159" cm="1">
        <f t="array" ref="P117">IF(_xlfn.XLOOKUP($B117&amp;H$3,'In-TI'!$Q$4:$Q$1155&amp;'In-TI'!$Y$4:$Y$1155,'In-TI'!$Z$4:$Z$1155)=P$3,H117*E117+K117*D117,0)</f>
        <v>2717.1953279039999</v>
      </c>
      <c r="Q117" s="25" cm="1">
        <f t="array" ref="Q117">IF(_xlfn.XLOOKUP($B117&amp;K$3,'In-TI'!$Q$4:$Q$1155&amp;'In-TI'!$Y$4:$Y$1155,'In-TI'!$Z$4:$Z$1155)=Q$3,H117*E117+K117*D117,0)</f>
        <v>0</v>
      </c>
      <c r="R117" s="74">
        <f t="shared" si="46"/>
        <v>3328.4677695593336</v>
      </c>
      <c r="S117" s="82">
        <f>IF($R117&gt;=0,0,$R117*VLOOKUP(S$3,'In-NonTI'!$S$4:$U$6,3,0))</f>
        <v>0</v>
      </c>
      <c r="T117" s="160">
        <f>IF($R117&gt;=0,0,$R117*VLOOKUP(T$3,'In-NonTI'!$S$4:$U$6,3,0))</f>
        <v>0</v>
      </c>
      <c r="U117" s="83">
        <f>IF($R117&gt;=0,0,$R117*VLOOKUP(U$3,'In-NonTI'!$S$4:$U$6,3,0))</f>
        <v>0</v>
      </c>
      <c r="V117" s="19">
        <f t="shared" si="52"/>
        <v>-0.70132516666666689</v>
      </c>
      <c r="W117" s="161">
        <f t="shared" si="47"/>
        <v>49.43995360000001</v>
      </c>
      <c r="X117" s="18">
        <f t="shared" si="53"/>
        <v>-53.990295099999997</v>
      </c>
      <c r="Y117" s="77">
        <f t="shared" si="48"/>
        <v>2</v>
      </c>
      <c r="Z117" s="32" t="str">
        <f t="shared" si="49"/>
        <v>VIC</v>
      </c>
      <c r="AA117" s="4" t="str">
        <f t="shared" si="50"/>
        <v>NSW</v>
      </c>
      <c r="AB117" s="31" t="str">
        <f t="shared" si="51"/>
        <v>SA</v>
      </c>
      <c r="AC117" s="129" t="str">
        <f t="shared" si="54"/>
        <v>VIC-SA</v>
      </c>
      <c r="AD117" s="162" t="str">
        <f t="shared" si="55"/>
        <v>NSW-SA</v>
      </c>
      <c r="AE117" s="130">
        <f t="shared" si="56"/>
        <v>0</v>
      </c>
      <c r="AF117" s="51">
        <f t="shared" si="57"/>
        <v>53.990295099999997</v>
      </c>
      <c r="AG117" s="163">
        <f t="shared" si="58"/>
        <v>0.70132516666666689</v>
      </c>
      <c r="AH117" s="33">
        <f t="shared" si="59"/>
        <v>0</v>
      </c>
      <c r="AI117" s="140">
        <f t="shared" si="81"/>
        <v>0.70132516666666689</v>
      </c>
      <c r="AJ117" s="164">
        <f t="shared" si="81"/>
        <v>0</v>
      </c>
      <c r="AK117" s="164">
        <f t="shared" si="80"/>
        <v>0</v>
      </c>
      <c r="AL117" s="164">
        <f t="shared" si="79"/>
        <v>0</v>
      </c>
      <c r="AM117" s="164">
        <f t="shared" si="79"/>
        <v>53.990295099999997</v>
      </c>
      <c r="AN117" s="141">
        <f t="shared" si="79"/>
        <v>0</v>
      </c>
      <c r="AO117" s="23">
        <f t="shared" si="60"/>
        <v>80.589274901666684</v>
      </c>
      <c r="AP117" s="30">
        <f t="shared" si="61"/>
        <v>0</v>
      </c>
      <c r="AQ117" s="30">
        <f t="shared" si="62"/>
        <v>0</v>
      </c>
      <c r="AR117" s="30">
        <f t="shared" si="63"/>
        <v>0</v>
      </c>
      <c r="AS117" s="30">
        <f t="shared" si="64"/>
        <v>3801.4566779909997</v>
      </c>
      <c r="AT117" s="24">
        <f t="shared" si="65"/>
        <v>0</v>
      </c>
      <c r="AU117" s="155">
        <f t="shared" si="72"/>
        <v>69.097276883721364</v>
      </c>
      <c r="AV117" s="165">
        <f t="shared" si="73"/>
        <v>0</v>
      </c>
      <c r="AW117" s="165">
        <f t="shared" si="74"/>
        <v>0</v>
      </c>
      <c r="AX117" s="165">
        <f t="shared" si="75"/>
        <v>0</v>
      </c>
      <c r="AY117" s="165">
        <f t="shared" si="76"/>
        <v>3259.3704926756122</v>
      </c>
      <c r="AZ117" s="156">
        <f t="shared" si="77"/>
        <v>0</v>
      </c>
      <c r="BA117" s="94">
        <f t="shared" si="66"/>
        <v>69.097276883721364</v>
      </c>
      <c r="BB117" s="166">
        <f t="shared" si="67"/>
        <v>0</v>
      </c>
      <c r="BC117" s="166">
        <f t="shared" si="68"/>
        <v>0</v>
      </c>
      <c r="BD117" s="166">
        <f t="shared" si="69"/>
        <v>0</v>
      </c>
      <c r="BE117" s="166">
        <f t="shared" si="70"/>
        <v>3259.3704926756122</v>
      </c>
      <c r="BF117" s="95">
        <f t="shared" si="71"/>
        <v>0</v>
      </c>
    </row>
    <row r="118" spans="2:58">
      <c r="B118" s="146">
        <v>115</v>
      </c>
      <c r="C118" s="23" cm="1">
        <f t="array" ref="C118">_xlfn.XLOOKUP(C$3&amp;$B118,'In-TI'!$D$4:$D$867&amp;'In-TI'!$C$4:$C$867,'In-TI'!$E$4:$E$867)</f>
        <v>-10.210000000000001</v>
      </c>
      <c r="D118" s="30" cm="1">
        <f t="array" ref="D118">_xlfn.XLOOKUP(D$3&amp;$B118,'In-TI'!$D$4:$D$867&amp;'In-TI'!$C$4:$C$867,'In-TI'!$E$4:$E$867)</f>
        <v>98.46</v>
      </c>
      <c r="E118" s="24" cm="1">
        <f t="array" ref="E118">_xlfn.XLOOKUP(E$3&amp;$B118,'In-TI'!$D$4:$D$867&amp;'In-TI'!$C$4:$C$867,'In-TI'!$E$4:$E$867)</f>
        <v>8.9499999999999993</v>
      </c>
      <c r="F118" s="12">
        <f>SUMIFS('In-TI'!$W$4:$W$1155,'In-TI'!$Y$4:$Y$1155,F$3,'In-TI'!$Q$4:$Q$1155,$B118)</f>
        <v>-10.0744942</v>
      </c>
      <c r="G118" s="157">
        <f>SUMIFS('In-TI'!$W$4:$W$1155,'In-TI'!$Y$4:$Y$1155,G$3,'In-TI'!$Q$4:$Q$1155,$B118)</f>
        <v>-15.897399199999997</v>
      </c>
      <c r="H118" s="13">
        <f>SUMIFS('In-TI'!$W$4:$W$1155,'In-TI'!$Y$4:$Y$1155,H$3,'In-TI'!$Q$4:$Q$1155,$B118)</f>
        <v>-43.634277700000005</v>
      </c>
      <c r="I118" s="16">
        <f>SUMIFS('In-TI'!$X$4:$X$1155,'In-TI'!$Y$4:$Y$1155,I$3,'In-TI'!$Q$4:$Q$1155,$B118)</f>
        <v>8.0961608666666667</v>
      </c>
      <c r="J118" s="158">
        <f>SUMIFS('In-TI'!$X$4:$X$1155,'In-TI'!$Y$4:$Y$1155,J$3,'In-TI'!$Q$4:$Q$1155,$B118)</f>
        <v>14.61823253333333</v>
      </c>
      <c r="K118" s="17">
        <f>SUMIFS('In-TI'!$X$4:$X$1155,'In-TI'!$Y$4:$Y$1155,K$3,'In-TI'!$Q$4:$Q$1155,$B118)</f>
        <v>41.1017777</v>
      </c>
      <c r="L118" s="26" cm="1">
        <f t="array" ref="L118">IF(_xlfn.XLOOKUP($B118&amp;F$3,'In-TI'!$Q$4:$Q$1155&amp;'In-TI'!$Y$4:$Y$1155,'In-TI'!$Z$4:$Z$1155)=L$3,F118*C118+I118*D118,0)</f>
        <v>900.00858471399999</v>
      </c>
      <c r="M118" s="159" cm="1">
        <f t="array" ref="M118">IF(_xlfn.XLOOKUP($B118&amp;I$3,'In-TI'!$Q$4:$Q$1155&amp;'In-TI'!$Y$4:$Y$1155,'In-TI'!$Z$4:$Z$1155)=M$3,F118*C118+I118*D118,0)</f>
        <v>0</v>
      </c>
      <c r="N118" s="159" cm="1">
        <f t="array" ref="N118">IF(_xlfn.XLOOKUP($B118&amp;G$3,'In-TI'!$Q$4:$Q$1155&amp;'In-TI'!$Y$4:$Y$1155,'In-TI'!$Z$4:$Z$1155)=N$3,G118*E118+J118*C118,0)</f>
        <v>-291.53387700533324</v>
      </c>
      <c r="O118" s="159" cm="1">
        <f t="array" ref="O118">IF(_xlfn.XLOOKUP($B118&amp;J$3,'In-TI'!$Q$4:$Q$1155&amp;'In-TI'!$Y$4:$Y$1155,'In-TI'!$Z$4:$Z$1155)=O$3,G118*E118+J118*C118,0)</f>
        <v>0</v>
      </c>
      <c r="P118" s="159" cm="1">
        <f t="array" ref="P118">IF(_xlfn.XLOOKUP($B118&amp;H$3,'In-TI'!$Q$4:$Q$1155&amp;'In-TI'!$Y$4:$Y$1155,'In-TI'!$Z$4:$Z$1155)=P$3,H118*E118+K118*D118,0)</f>
        <v>3656.3542469269996</v>
      </c>
      <c r="Q118" s="25" cm="1">
        <f t="array" ref="Q118">IF(_xlfn.XLOOKUP($B118&amp;K$3,'In-TI'!$Q$4:$Q$1155&amp;'In-TI'!$Y$4:$Y$1155,'In-TI'!$Z$4:$Z$1155)=Q$3,H118*E118+K118*D118,0)</f>
        <v>0</v>
      </c>
      <c r="R118" s="74">
        <f t="shared" si="46"/>
        <v>4264.8289546356664</v>
      </c>
      <c r="S118" s="82">
        <f>IF($R118&gt;=0,0,$R118*VLOOKUP(S$3,'In-NonTI'!$S$4:$U$6,3,0))</f>
        <v>0</v>
      </c>
      <c r="T118" s="160">
        <f>IF($R118&gt;=0,0,$R118*VLOOKUP(T$3,'In-NonTI'!$S$4:$U$6,3,0))</f>
        <v>0</v>
      </c>
      <c r="U118" s="83">
        <f>IF($R118&gt;=0,0,$R118*VLOOKUP(U$3,'In-NonTI'!$S$4:$U$6,3,0))</f>
        <v>0</v>
      </c>
      <c r="V118" s="19">
        <f t="shared" si="52"/>
        <v>4.5437383333333301</v>
      </c>
      <c r="W118" s="161">
        <f t="shared" si="47"/>
        <v>49.197938566666664</v>
      </c>
      <c r="X118" s="18">
        <f t="shared" si="53"/>
        <v>-59.531676900000001</v>
      </c>
      <c r="Y118" s="77">
        <f t="shared" si="48"/>
        <v>1</v>
      </c>
      <c r="Z118" s="32" t="str">
        <f t="shared" si="49"/>
        <v>VIC</v>
      </c>
      <c r="AA118" s="4" t="str">
        <f t="shared" si="50"/>
        <v>NSW</v>
      </c>
      <c r="AB118" s="31" t="str">
        <f t="shared" si="51"/>
        <v>SA</v>
      </c>
      <c r="AC118" s="129" t="str">
        <f t="shared" si="54"/>
        <v>VIC-NSW</v>
      </c>
      <c r="AD118" s="162" t="str">
        <f t="shared" si="55"/>
        <v>VIC-SA</v>
      </c>
      <c r="AE118" s="130">
        <f t="shared" si="56"/>
        <v>0</v>
      </c>
      <c r="AF118" s="51">
        <f t="shared" si="57"/>
        <v>4.5437383333333301</v>
      </c>
      <c r="AG118" s="163">
        <f t="shared" si="58"/>
        <v>49.197938566666664</v>
      </c>
      <c r="AH118" s="33">
        <f t="shared" si="59"/>
        <v>0</v>
      </c>
      <c r="AI118" s="140">
        <f t="shared" si="81"/>
        <v>0</v>
      </c>
      <c r="AJ118" s="164">
        <f t="shared" si="81"/>
        <v>0</v>
      </c>
      <c r="AK118" s="164">
        <f t="shared" si="80"/>
        <v>4.5437383333333301</v>
      </c>
      <c r="AL118" s="164">
        <f t="shared" si="79"/>
        <v>0</v>
      </c>
      <c r="AM118" s="164">
        <f t="shared" si="79"/>
        <v>49.197938566666664</v>
      </c>
      <c r="AN118" s="141">
        <f t="shared" si="79"/>
        <v>0</v>
      </c>
      <c r="AO118" s="23">
        <f t="shared" si="60"/>
        <v>0</v>
      </c>
      <c r="AP118" s="30">
        <f t="shared" si="61"/>
        <v>0</v>
      </c>
      <c r="AQ118" s="30">
        <f t="shared" si="62"/>
        <v>-87.058026466666604</v>
      </c>
      <c r="AR118" s="30">
        <f t="shared" si="63"/>
        <v>0</v>
      </c>
      <c r="AS118" s="30">
        <f t="shared" si="64"/>
        <v>4403.7074811023331</v>
      </c>
      <c r="AT118" s="24">
        <f t="shared" si="65"/>
        <v>0</v>
      </c>
      <c r="AU118" s="155">
        <f t="shared" si="72"/>
        <v>0</v>
      </c>
      <c r="AV118" s="165">
        <f t="shared" si="73"/>
        <v>0</v>
      </c>
      <c r="AW118" s="165">
        <f t="shared" si="74"/>
        <v>-86.012912540245949</v>
      </c>
      <c r="AX118" s="165">
        <f t="shared" si="75"/>
        <v>0</v>
      </c>
      <c r="AY118" s="165">
        <f t="shared" si="76"/>
        <v>4350.8418671759127</v>
      </c>
      <c r="AZ118" s="156">
        <f t="shared" si="77"/>
        <v>0</v>
      </c>
      <c r="BA118" s="94">
        <f t="shared" si="66"/>
        <v>0</v>
      </c>
      <c r="BB118" s="166">
        <f t="shared" si="67"/>
        <v>0</v>
      </c>
      <c r="BC118" s="166">
        <f t="shared" si="68"/>
        <v>0</v>
      </c>
      <c r="BD118" s="166">
        <f t="shared" si="69"/>
        <v>0</v>
      </c>
      <c r="BE118" s="166">
        <f t="shared" si="70"/>
        <v>4264.8289546356664</v>
      </c>
      <c r="BF118" s="95">
        <f t="shared" si="71"/>
        <v>0</v>
      </c>
    </row>
    <row r="119" spans="2:58">
      <c r="B119" s="146">
        <v>116</v>
      </c>
      <c r="C119" s="23" cm="1">
        <f t="array" ref="C119">_xlfn.XLOOKUP(C$3&amp;$B119,'In-TI'!$D$4:$D$867&amp;'In-TI'!$C$4:$C$867,'In-TI'!$E$4:$E$867)</f>
        <v>-11.85</v>
      </c>
      <c r="D119" s="30" cm="1">
        <f t="array" ref="D119">_xlfn.XLOOKUP(D$3&amp;$B119,'In-TI'!$D$4:$D$867&amp;'In-TI'!$C$4:$C$867,'In-TI'!$E$4:$E$867)</f>
        <v>138.04</v>
      </c>
      <c r="E119" s="24" cm="1">
        <f t="array" ref="E119">_xlfn.XLOOKUP(E$3&amp;$B119,'In-TI'!$D$4:$D$867&amp;'In-TI'!$C$4:$C$867,'In-TI'!$E$4:$E$867)</f>
        <v>5.67</v>
      </c>
      <c r="F119" s="12">
        <f>SUMIFS('In-TI'!$W$4:$W$1155,'In-TI'!$Y$4:$Y$1155,F$3,'In-TI'!$Q$4:$Q$1155,$B119)</f>
        <v>-12.505645600000001</v>
      </c>
      <c r="G119" s="157">
        <f>SUMIFS('In-TI'!$W$4:$W$1155,'In-TI'!$Y$4:$Y$1155,G$3,'In-TI'!$Q$4:$Q$1155,$B119)</f>
        <v>-13.455246000000001</v>
      </c>
      <c r="H119" s="13">
        <f>SUMIFS('In-TI'!$W$4:$W$1155,'In-TI'!$Y$4:$Y$1155,H$3,'In-TI'!$Q$4:$Q$1155,$B119)</f>
        <v>-49.796650100000001</v>
      </c>
      <c r="I119" s="16">
        <f>SUMIFS('In-TI'!$X$4:$X$1155,'In-TI'!$Y$4:$Y$1155,I$3,'In-TI'!$Q$4:$Q$1155,$B119)</f>
        <v>10.476478933333333</v>
      </c>
      <c r="J119" s="158">
        <f>SUMIFS('In-TI'!$X$4:$X$1155,'In-TI'!$Y$4:$Y$1155,J$3,'In-TI'!$Q$4:$Q$1155,$B119)</f>
        <v>12.122746000000001</v>
      </c>
      <c r="K119" s="17">
        <f>SUMIFS('In-TI'!$X$4:$X$1155,'In-TI'!$Y$4:$Y$1155,K$3,'In-TI'!$Q$4:$Q$1155,$B119)</f>
        <v>47.346650099999998</v>
      </c>
      <c r="L119" s="26" cm="1">
        <f t="array" ref="L119">IF(_xlfn.XLOOKUP($B119&amp;F$3,'In-TI'!$Q$4:$Q$1155&amp;'In-TI'!$Y$4:$Y$1155,'In-TI'!$Z$4:$Z$1155)=L$3,F119*C119+I119*D119,0)</f>
        <v>1594.3650523173333</v>
      </c>
      <c r="M119" s="159" cm="1">
        <f t="array" ref="M119">IF(_xlfn.XLOOKUP($B119&amp;I$3,'In-TI'!$Q$4:$Q$1155&amp;'In-TI'!$Y$4:$Y$1155,'In-TI'!$Z$4:$Z$1155)=M$3,F119*C119+I119*D119,0)</f>
        <v>0</v>
      </c>
      <c r="N119" s="159" cm="1">
        <f t="array" ref="N119">IF(_xlfn.XLOOKUP($B119&amp;G$3,'In-TI'!$Q$4:$Q$1155&amp;'In-TI'!$Y$4:$Y$1155,'In-TI'!$Z$4:$Z$1155)=N$3,G119*E119+J119*C119,0)</f>
        <v>-219.94578492000002</v>
      </c>
      <c r="O119" s="159" cm="1">
        <f t="array" ref="O119">IF(_xlfn.XLOOKUP($B119&amp;J$3,'In-TI'!$Q$4:$Q$1155&amp;'In-TI'!$Y$4:$Y$1155,'In-TI'!$Z$4:$Z$1155)=O$3,G119*E119+J119*C119,0)</f>
        <v>0</v>
      </c>
      <c r="P119" s="159" cm="1">
        <f t="array" ref="P119">IF(_xlfn.XLOOKUP($B119&amp;H$3,'In-TI'!$Q$4:$Q$1155&amp;'In-TI'!$Y$4:$Y$1155,'In-TI'!$Z$4:$Z$1155)=P$3,H119*E119+K119*D119,0)</f>
        <v>6253.3845737369993</v>
      </c>
      <c r="Q119" s="25" cm="1">
        <f t="array" ref="Q119">IF(_xlfn.XLOOKUP($B119&amp;K$3,'In-TI'!$Q$4:$Q$1155&amp;'In-TI'!$Y$4:$Y$1155,'In-TI'!$Z$4:$Z$1155)=Q$3,H119*E119+K119*D119,0)</f>
        <v>0</v>
      </c>
      <c r="R119" s="74">
        <f t="shared" si="46"/>
        <v>7627.8038411343323</v>
      </c>
      <c r="S119" s="82">
        <f>IF($R119&gt;=0,0,$R119*VLOOKUP(S$3,'In-NonTI'!$S$4:$U$6,3,0))</f>
        <v>0</v>
      </c>
      <c r="T119" s="160">
        <f>IF($R119&gt;=0,0,$R119*VLOOKUP(T$3,'In-NonTI'!$S$4:$U$6,3,0))</f>
        <v>0</v>
      </c>
      <c r="U119" s="83">
        <f>IF($R119&gt;=0,0,$R119*VLOOKUP(U$3,'In-NonTI'!$S$4:$U$6,3,0))</f>
        <v>0</v>
      </c>
      <c r="V119" s="19">
        <f t="shared" si="52"/>
        <v>-0.38289960000000001</v>
      </c>
      <c r="W119" s="161">
        <f t="shared" si="47"/>
        <v>57.823129033333331</v>
      </c>
      <c r="X119" s="18">
        <f t="shared" si="53"/>
        <v>-63.251896100000003</v>
      </c>
      <c r="Y119" s="77">
        <f t="shared" si="48"/>
        <v>2</v>
      </c>
      <c r="Z119" s="32" t="str">
        <f t="shared" si="49"/>
        <v>VIC</v>
      </c>
      <c r="AA119" s="4" t="str">
        <f t="shared" si="50"/>
        <v>NSW</v>
      </c>
      <c r="AB119" s="31" t="str">
        <f t="shared" si="51"/>
        <v>SA</v>
      </c>
      <c r="AC119" s="129" t="str">
        <f t="shared" si="54"/>
        <v>VIC-SA</v>
      </c>
      <c r="AD119" s="162" t="str">
        <f t="shared" si="55"/>
        <v>NSW-SA</v>
      </c>
      <c r="AE119" s="130">
        <f t="shared" si="56"/>
        <v>0</v>
      </c>
      <c r="AF119" s="51">
        <f t="shared" si="57"/>
        <v>63.251896100000003</v>
      </c>
      <c r="AG119" s="163">
        <f t="shared" si="58"/>
        <v>0.38289960000000001</v>
      </c>
      <c r="AH119" s="33">
        <f t="shared" si="59"/>
        <v>0</v>
      </c>
      <c r="AI119" s="140">
        <f t="shared" si="81"/>
        <v>0.38289960000000001</v>
      </c>
      <c r="AJ119" s="164">
        <f t="shared" si="81"/>
        <v>0</v>
      </c>
      <c r="AK119" s="164">
        <f t="shared" si="80"/>
        <v>0</v>
      </c>
      <c r="AL119" s="164">
        <f t="shared" si="79"/>
        <v>0</v>
      </c>
      <c r="AM119" s="164">
        <f t="shared" si="79"/>
        <v>63.251896100000003</v>
      </c>
      <c r="AN119" s="141">
        <f t="shared" si="79"/>
        <v>0</v>
      </c>
      <c r="AO119" s="23">
        <f t="shared" si="60"/>
        <v>57.392821043999994</v>
      </c>
      <c r="AP119" s="30">
        <f t="shared" si="61"/>
        <v>0</v>
      </c>
      <c r="AQ119" s="30">
        <f t="shared" si="62"/>
        <v>0</v>
      </c>
      <c r="AR119" s="30">
        <f t="shared" si="63"/>
        <v>0</v>
      </c>
      <c r="AS119" s="30">
        <f t="shared" si="64"/>
        <v>8372.6534867570008</v>
      </c>
      <c r="AT119" s="24">
        <f t="shared" si="65"/>
        <v>0</v>
      </c>
      <c r="AU119" s="155">
        <f t="shared" si="72"/>
        <v>51.931052906298305</v>
      </c>
      <c r="AV119" s="165">
        <f t="shared" si="73"/>
        <v>0</v>
      </c>
      <c r="AW119" s="165">
        <f t="shared" si="74"/>
        <v>0</v>
      </c>
      <c r="AX119" s="165">
        <f t="shared" si="75"/>
        <v>0</v>
      </c>
      <c r="AY119" s="165">
        <f t="shared" si="76"/>
        <v>7575.8727882280336</v>
      </c>
      <c r="AZ119" s="156">
        <f t="shared" si="77"/>
        <v>0</v>
      </c>
      <c r="BA119" s="94">
        <f t="shared" si="66"/>
        <v>51.931052906298305</v>
      </c>
      <c r="BB119" s="166">
        <f t="shared" si="67"/>
        <v>0</v>
      </c>
      <c r="BC119" s="166">
        <f t="shared" si="68"/>
        <v>0</v>
      </c>
      <c r="BD119" s="166">
        <f t="shared" si="69"/>
        <v>0</v>
      </c>
      <c r="BE119" s="166">
        <f t="shared" si="70"/>
        <v>7575.8727882280336</v>
      </c>
      <c r="BF119" s="95">
        <f t="shared" si="71"/>
        <v>0</v>
      </c>
    </row>
    <row r="120" spans="2:58">
      <c r="B120" s="146">
        <v>117</v>
      </c>
      <c r="C120" s="23" cm="1">
        <f t="array" ref="C120">_xlfn.XLOOKUP(C$3&amp;$B120,'In-TI'!$D$4:$D$867&amp;'In-TI'!$C$4:$C$867,'In-TI'!$E$4:$E$867)</f>
        <v>-9.5</v>
      </c>
      <c r="D120" s="30" cm="1">
        <f t="array" ref="D120">_xlfn.XLOOKUP(D$3&amp;$B120,'In-TI'!$D$4:$D$867&amp;'In-TI'!$C$4:$C$867,'In-TI'!$E$4:$E$867)</f>
        <v>311.24</v>
      </c>
      <c r="E120" s="24" cm="1">
        <f t="array" ref="E120">_xlfn.XLOOKUP(E$3&amp;$B120,'In-TI'!$D$4:$D$867&amp;'In-TI'!$C$4:$C$867,'In-TI'!$E$4:$E$867)</f>
        <v>5.67</v>
      </c>
      <c r="F120" s="12">
        <f>SUMIFS('In-TI'!$W$4:$W$1155,'In-TI'!$Y$4:$Y$1155,F$3,'In-TI'!$Q$4:$Q$1155,$B120)</f>
        <v>-13.445189600000001</v>
      </c>
      <c r="G120" s="157">
        <f>SUMIFS('In-TI'!$W$4:$W$1155,'In-TI'!$Y$4:$Y$1155,G$3,'In-TI'!$Q$4:$Q$1155,$B120)</f>
        <v>-8.5241264000000019</v>
      </c>
      <c r="H120" s="13">
        <f>SUMIFS('In-TI'!$W$4:$W$1155,'In-TI'!$Y$4:$Y$1155,H$3,'In-TI'!$Q$4:$Q$1155,$B120)</f>
        <v>-51.188708333333331</v>
      </c>
      <c r="I120" s="16">
        <f>SUMIFS('In-TI'!$X$4:$X$1155,'In-TI'!$Y$4:$Y$1155,I$3,'In-TI'!$Q$4:$Q$1155,$B120)</f>
        <v>11.463522933333333</v>
      </c>
      <c r="J120" s="158">
        <f>SUMIFS('In-TI'!$X$4:$X$1155,'In-TI'!$Y$4:$Y$1155,J$3,'In-TI'!$Q$4:$Q$1155,$B120)</f>
        <v>7.1482930666666684</v>
      </c>
      <c r="K120" s="17">
        <f>SUMIFS('In-TI'!$X$4:$X$1155,'In-TI'!$Y$4:$Y$1155,K$3,'In-TI'!$Q$4:$Q$1155,$B120)</f>
        <v>48.514541666666666</v>
      </c>
      <c r="L120" s="26" cm="1">
        <f t="array" ref="L120">IF(_xlfn.XLOOKUP($B120&amp;F$3,'In-TI'!$Q$4:$Q$1155&amp;'In-TI'!$Y$4:$Y$1155,'In-TI'!$Z$4:$Z$1155)=L$3,F120*C120+I120*D120,0)</f>
        <v>3695.6361789706666</v>
      </c>
      <c r="M120" s="159" cm="1">
        <f t="array" ref="M120">IF(_xlfn.XLOOKUP($B120&amp;I$3,'In-TI'!$Q$4:$Q$1155&amp;'In-TI'!$Y$4:$Y$1155,'In-TI'!$Z$4:$Z$1155)=M$3,F120*C120+I120*D120,0)</f>
        <v>0</v>
      </c>
      <c r="N120" s="159" cm="1">
        <f t="array" ref="N120">IF(_xlfn.XLOOKUP($B120&amp;G$3,'In-TI'!$Q$4:$Q$1155&amp;'In-TI'!$Y$4:$Y$1155,'In-TI'!$Z$4:$Z$1155)=N$3,G120*E120+J120*C120,0)</f>
        <v>-116.24058082133337</v>
      </c>
      <c r="O120" s="159" cm="1">
        <f t="array" ref="O120">IF(_xlfn.XLOOKUP($B120&amp;J$3,'In-TI'!$Q$4:$Q$1155&amp;'In-TI'!$Y$4:$Y$1155,'In-TI'!$Z$4:$Z$1155)=O$3,G120*E120+J120*C120,0)</f>
        <v>0</v>
      </c>
      <c r="P120" s="159" cm="1">
        <f t="array" ref="P120">IF(_xlfn.XLOOKUP($B120&amp;H$3,'In-TI'!$Q$4:$Q$1155&amp;'In-TI'!$Y$4:$Y$1155,'In-TI'!$Z$4:$Z$1155)=P$3,H120*E120+K120*D120,0)</f>
        <v>14809.425972083332</v>
      </c>
      <c r="Q120" s="25" cm="1">
        <f t="array" ref="Q120">IF(_xlfn.XLOOKUP($B120&amp;K$3,'In-TI'!$Q$4:$Q$1155&amp;'In-TI'!$Y$4:$Y$1155,'In-TI'!$Z$4:$Z$1155)=Q$3,H120*E120+K120*D120,0)</f>
        <v>0</v>
      </c>
      <c r="R120" s="74">
        <f t="shared" si="46"/>
        <v>18388.821570232667</v>
      </c>
      <c r="S120" s="82">
        <f>IF($R120&gt;=0,0,$R120*VLOOKUP(S$3,'In-NonTI'!$S$4:$U$6,3,0))</f>
        <v>0</v>
      </c>
      <c r="T120" s="160">
        <f>IF($R120&gt;=0,0,$R120*VLOOKUP(T$3,'In-NonTI'!$S$4:$U$6,3,0))</f>
        <v>0</v>
      </c>
      <c r="U120" s="83">
        <f>IF($R120&gt;=0,0,$R120*VLOOKUP(U$3,'In-NonTI'!$S$4:$U$6,3,0))</f>
        <v>0</v>
      </c>
      <c r="V120" s="19">
        <f t="shared" si="52"/>
        <v>-6.2968965333333324</v>
      </c>
      <c r="W120" s="161">
        <f t="shared" si="47"/>
        <v>59.978064599999996</v>
      </c>
      <c r="X120" s="18">
        <f t="shared" si="53"/>
        <v>-59.712834733333331</v>
      </c>
      <c r="Y120" s="77">
        <f t="shared" si="48"/>
        <v>2</v>
      </c>
      <c r="Z120" s="32" t="str">
        <f t="shared" si="49"/>
        <v>VIC</v>
      </c>
      <c r="AA120" s="4" t="str">
        <f t="shared" si="50"/>
        <v>NSW</v>
      </c>
      <c r="AB120" s="31" t="str">
        <f t="shared" si="51"/>
        <v>SA</v>
      </c>
      <c r="AC120" s="129" t="str">
        <f t="shared" si="54"/>
        <v>VIC-SA</v>
      </c>
      <c r="AD120" s="162" t="str">
        <f t="shared" si="55"/>
        <v>NSW-SA</v>
      </c>
      <c r="AE120" s="130">
        <f t="shared" si="56"/>
        <v>0</v>
      </c>
      <c r="AF120" s="51">
        <f t="shared" si="57"/>
        <v>59.712834733333331</v>
      </c>
      <c r="AG120" s="163">
        <f t="shared" si="58"/>
        <v>6.2968965333333324</v>
      </c>
      <c r="AH120" s="33">
        <f t="shared" si="59"/>
        <v>0</v>
      </c>
      <c r="AI120" s="140">
        <f t="shared" si="81"/>
        <v>6.2968965333333324</v>
      </c>
      <c r="AJ120" s="164">
        <f t="shared" si="81"/>
        <v>0</v>
      </c>
      <c r="AK120" s="164">
        <f t="shared" si="80"/>
        <v>0</v>
      </c>
      <c r="AL120" s="164">
        <f t="shared" si="79"/>
        <v>0</v>
      </c>
      <c r="AM120" s="164">
        <f t="shared" si="79"/>
        <v>59.712834733333331</v>
      </c>
      <c r="AN120" s="141">
        <f t="shared" si="79"/>
        <v>0</v>
      </c>
      <c r="AO120" s="23">
        <f t="shared" si="60"/>
        <v>2019.6665941013332</v>
      </c>
      <c r="AP120" s="30">
        <f t="shared" si="61"/>
        <v>0</v>
      </c>
      <c r="AQ120" s="30">
        <f t="shared" si="62"/>
        <v>0</v>
      </c>
      <c r="AR120" s="30">
        <f t="shared" si="63"/>
        <v>0</v>
      </c>
      <c r="AS120" s="30">
        <f t="shared" si="64"/>
        <v>18246.450909464664</v>
      </c>
      <c r="AT120" s="24">
        <f t="shared" si="65"/>
        <v>0</v>
      </c>
      <c r="AU120" s="155">
        <f t="shared" si="72"/>
        <v>1832.5803461740493</v>
      </c>
      <c r="AV120" s="165">
        <f t="shared" si="73"/>
        <v>0</v>
      </c>
      <c r="AW120" s="165">
        <f t="shared" si="74"/>
        <v>0</v>
      </c>
      <c r="AX120" s="165">
        <f t="shared" si="75"/>
        <v>0</v>
      </c>
      <c r="AY120" s="165">
        <f t="shared" si="76"/>
        <v>16556.241224058616</v>
      </c>
      <c r="AZ120" s="156">
        <f t="shared" si="77"/>
        <v>0</v>
      </c>
      <c r="BA120" s="94">
        <f t="shared" si="66"/>
        <v>1832.5803461740493</v>
      </c>
      <c r="BB120" s="166">
        <f t="shared" si="67"/>
        <v>0</v>
      </c>
      <c r="BC120" s="166">
        <f t="shared" si="68"/>
        <v>0</v>
      </c>
      <c r="BD120" s="166">
        <f t="shared" si="69"/>
        <v>0</v>
      </c>
      <c r="BE120" s="166">
        <f t="shared" si="70"/>
        <v>16556.241224058616</v>
      </c>
      <c r="BF120" s="95">
        <f t="shared" si="71"/>
        <v>0</v>
      </c>
    </row>
    <row r="121" spans="2:58">
      <c r="B121" s="146">
        <v>118</v>
      </c>
      <c r="C121" s="23" cm="1">
        <f t="array" ref="C121">_xlfn.XLOOKUP(C$3&amp;$B121,'In-TI'!$D$4:$D$867&amp;'In-TI'!$C$4:$C$867,'In-TI'!$E$4:$E$867)</f>
        <v>-8.8800000000000008</v>
      </c>
      <c r="D121" s="30" cm="1">
        <f t="array" ref="D121">_xlfn.XLOOKUP(D$3&amp;$B121,'In-TI'!$D$4:$D$867&amp;'In-TI'!$C$4:$C$867,'In-TI'!$E$4:$E$867)</f>
        <v>311.24</v>
      </c>
      <c r="E121" s="24" cm="1">
        <f t="array" ref="E121">_xlfn.XLOOKUP(E$3&amp;$B121,'In-TI'!$D$4:$D$867&amp;'In-TI'!$C$4:$C$867,'In-TI'!$E$4:$E$867)</f>
        <v>7.38</v>
      </c>
      <c r="F121" s="12">
        <f>SUMIFS('In-TI'!$W$4:$W$1155,'In-TI'!$Y$4:$Y$1155,F$3,'In-TI'!$Q$4:$Q$1155,$B121)</f>
        <v>-12.757011799999999</v>
      </c>
      <c r="G121" s="157">
        <f>SUMIFS('In-TI'!$W$4:$W$1155,'In-TI'!$Y$4:$Y$1155,G$3,'In-TI'!$Q$4:$Q$1155,$B121)</f>
        <v>-3.0694267999999969</v>
      </c>
      <c r="H121" s="13">
        <f>SUMIFS('In-TI'!$W$4:$W$1155,'In-TI'!$Y$4:$Y$1155,H$3,'In-TI'!$Q$4:$Q$1155,$B121)</f>
        <v>-46.796349499999998</v>
      </c>
      <c r="I121" s="16">
        <f>SUMIFS('In-TI'!$X$4:$X$1155,'In-TI'!$Y$4:$Y$1155,I$3,'In-TI'!$Q$4:$Q$1155,$B121)</f>
        <v>10.808678466666667</v>
      </c>
      <c r="J121" s="158">
        <f>SUMIFS('In-TI'!$X$4:$X$1155,'In-TI'!$Y$4:$Y$1155,J$3,'In-TI'!$Q$4:$Q$1155,$B121)</f>
        <v>1.8944267999999969</v>
      </c>
      <c r="K121" s="17">
        <f>SUMIFS('In-TI'!$X$4:$X$1155,'In-TI'!$Y$4:$Y$1155,K$3,'In-TI'!$Q$4:$Q$1155,$B121)</f>
        <v>44.471349499999995</v>
      </c>
      <c r="L121" s="26" cm="1">
        <f t="array" ref="L121">IF(_xlfn.XLOOKUP($B121&amp;F$3,'In-TI'!$Q$4:$Q$1155&amp;'In-TI'!$Y$4:$Y$1155,'In-TI'!$Z$4:$Z$1155)=L$3,F121*C121+I121*D121,0)</f>
        <v>3477.3753507493334</v>
      </c>
      <c r="M121" s="159" cm="1">
        <f t="array" ref="M121">IF(_xlfn.XLOOKUP($B121&amp;I$3,'In-TI'!$Q$4:$Q$1155&amp;'In-TI'!$Y$4:$Y$1155,'In-TI'!$Z$4:$Z$1155)=M$3,F121*C121+I121*D121,0)</f>
        <v>0</v>
      </c>
      <c r="N121" s="159" cm="1">
        <f t="array" ref="N121">IF(_xlfn.XLOOKUP($B121&amp;G$3,'In-TI'!$Q$4:$Q$1155&amp;'In-TI'!$Y$4:$Y$1155,'In-TI'!$Z$4:$Z$1155)=N$3,G121*E121+J121*C121,0)</f>
        <v>-39.474879767999951</v>
      </c>
      <c r="O121" s="159" cm="1">
        <f t="array" ref="O121">IF(_xlfn.XLOOKUP($B121&amp;J$3,'In-TI'!$Q$4:$Q$1155&amp;'In-TI'!$Y$4:$Y$1155,'In-TI'!$Z$4:$Z$1155)=O$3,G121*E121+J121*C121,0)</f>
        <v>0</v>
      </c>
      <c r="P121" s="159" cm="1">
        <f t="array" ref="P121">IF(_xlfn.XLOOKUP($B121&amp;H$3,'In-TI'!$Q$4:$Q$1155&amp;'In-TI'!$Y$4:$Y$1155,'In-TI'!$Z$4:$Z$1155)=P$3,H121*E121+K121*D121,0)</f>
        <v>13495.905759069999</v>
      </c>
      <c r="Q121" s="25" cm="1">
        <f t="array" ref="Q121">IF(_xlfn.XLOOKUP($B121&amp;K$3,'In-TI'!$Q$4:$Q$1155&amp;'In-TI'!$Y$4:$Y$1155,'In-TI'!$Z$4:$Z$1155)=Q$3,H121*E121+K121*D121,0)</f>
        <v>0</v>
      </c>
      <c r="R121" s="74">
        <f t="shared" si="46"/>
        <v>16933.806230051334</v>
      </c>
      <c r="S121" s="82">
        <f>IF($R121&gt;=0,0,$R121*VLOOKUP(S$3,'In-NonTI'!$S$4:$U$6,3,0))</f>
        <v>0</v>
      </c>
      <c r="T121" s="160">
        <f>IF($R121&gt;=0,0,$R121*VLOOKUP(T$3,'In-NonTI'!$S$4:$U$6,3,0))</f>
        <v>0</v>
      </c>
      <c r="U121" s="83">
        <f>IF($R121&gt;=0,0,$R121*VLOOKUP(U$3,'In-NonTI'!$S$4:$U$6,3,0))</f>
        <v>0</v>
      </c>
      <c r="V121" s="19">
        <f t="shared" si="52"/>
        <v>-10.862585000000003</v>
      </c>
      <c r="W121" s="161">
        <f t="shared" si="47"/>
        <v>55.280027966666665</v>
      </c>
      <c r="X121" s="18">
        <f t="shared" si="53"/>
        <v>-49.865776299999993</v>
      </c>
      <c r="Y121" s="77">
        <f t="shared" si="48"/>
        <v>2</v>
      </c>
      <c r="Z121" s="32" t="str">
        <f t="shared" si="49"/>
        <v>VIC</v>
      </c>
      <c r="AA121" s="4" t="str">
        <f t="shared" si="50"/>
        <v>NSW</v>
      </c>
      <c r="AB121" s="31" t="str">
        <f t="shared" si="51"/>
        <v>SA</v>
      </c>
      <c r="AC121" s="129" t="str">
        <f t="shared" si="54"/>
        <v>VIC-SA</v>
      </c>
      <c r="AD121" s="162" t="str">
        <f t="shared" si="55"/>
        <v>NSW-SA</v>
      </c>
      <c r="AE121" s="130">
        <f t="shared" si="56"/>
        <v>0</v>
      </c>
      <c r="AF121" s="51">
        <f t="shared" si="57"/>
        <v>49.865776299999993</v>
      </c>
      <c r="AG121" s="163">
        <f t="shared" si="58"/>
        <v>10.862585000000003</v>
      </c>
      <c r="AH121" s="33">
        <f t="shared" si="59"/>
        <v>0</v>
      </c>
      <c r="AI121" s="140">
        <f t="shared" si="81"/>
        <v>10.862585000000003</v>
      </c>
      <c r="AJ121" s="164">
        <f t="shared" si="81"/>
        <v>0</v>
      </c>
      <c r="AK121" s="164">
        <f t="shared" si="80"/>
        <v>0</v>
      </c>
      <c r="AL121" s="164">
        <f t="shared" si="79"/>
        <v>0</v>
      </c>
      <c r="AM121" s="164">
        <f t="shared" si="79"/>
        <v>49.865776299999993</v>
      </c>
      <c r="AN121" s="141">
        <f t="shared" si="79"/>
        <v>0</v>
      </c>
      <c r="AO121" s="23">
        <f t="shared" si="60"/>
        <v>3477.3307102000008</v>
      </c>
      <c r="AP121" s="30">
        <f t="shared" si="61"/>
        <v>0</v>
      </c>
      <c r="AQ121" s="30">
        <f t="shared" si="62"/>
        <v>0</v>
      </c>
      <c r="AR121" s="30">
        <f t="shared" si="63"/>
        <v>0</v>
      </c>
      <c r="AS121" s="30">
        <f t="shared" si="64"/>
        <v>15152.214786517998</v>
      </c>
      <c r="AT121" s="24">
        <f t="shared" si="65"/>
        <v>0</v>
      </c>
      <c r="AU121" s="155">
        <f t="shared" si="72"/>
        <v>3160.8095030932122</v>
      </c>
      <c r="AV121" s="165">
        <f t="shared" si="73"/>
        <v>0</v>
      </c>
      <c r="AW121" s="165">
        <f t="shared" si="74"/>
        <v>0</v>
      </c>
      <c r="AX121" s="165">
        <f t="shared" si="75"/>
        <v>0</v>
      </c>
      <c r="AY121" s="165">
        <f t="shared" si="76"/>
        <v>13772.996726958123</v>
      </c>
      <c r="AZ121" s="156">
        <f t="shared" si="77"/>
        <v>0</v>
      </c>
      <c r="BA121" s="94">
        <f t="shared" si="66"/>
        <v>3160.8095030932122</v>
      </c>
      <c r="BB121" s="166">
        <f t="shared" si="67"/>
        <v>0</v>
      </c>
      <c r="BC121" s="166">
        <f t="shared" si="68"/>
        <v>0</v>
      </c>
      <c r="BD121" s="166">
        <f t="shared" si="69"/>
        <v>0</v>
      </c>
      <c r="BE121" s="166">
        <f t="shared" si="70"/>
        <v>13772.996726958123</v>
      </c>
      <c r="BF121" s="95">
        <f t="shared" si="71"/>
        <v>0</v>
      </c>
    </row>
    <row r="122" spans="2:58">
      <c r="B122" s="146">
        <v>119</v>
      </c>
      <c r="C122" s="23" cm="1">
        <f t="array" ref="C122">_xlfn.XLOOKUP(C$3&amp;$B122,'In-TI'!$D$4:$D$867&amp;'In-TI'!$C$4:$C$867,'In-TI'!$E$4:$E$867)</f>
        <v>-8.89</v>
      </c>
      <c r="D122" s="30" cm="1">
        <f t="array" ref="D122">_xlfn.XLOOKUP(D$3&amp;$B122,'In-TI'!$D$4:$D$867&amp;'In-TI'!$C$4:$C$867,'In-TI'!$E$4:$E$867)</f>
        <v>497.5</v>
      </c>
      <c r="E122" s="24" cm="1">
        <f t="array" ref="E122">_xlfn.XLOOKUP(E$3&amp;$B122,'In-TI'!$D$4:$D$867&amp;'In-TI'!$C$4:$C$867,'In-TI'!$E$4:$E$867)</f>
        <v>0.02</v>
      </c>
      <c r="F122" s="12">
        <f>SUMIFS('In-TI'!$W$4:$W$1155,'In-TI'!$Y$4:$Y$1155,F$3,'In-TI'!$Q$4:$Q$1155,$B122)</f>
        <v>-12.721276400000001</v>
      </c>
      <c r="G122" s="157">
        <f>SUMIFS('In-TI'!$W$4:$W$1155,'In-TI'!$Y$4:$Y$1155,G$3,'In-TI'!$Q$4:$Q$1155,$B122)</f>
        <v>1.1194589000000015</v>
      </c>
      <c r="H122" s="13">
        <f>SUMIFS('In-TI'!$W$4:$W$1155,'In-TI'!$Y$4:$Y$1155,H$3,'In-TI'!$Q$4:$Q$1155,$B122)</f>
        <v>-50.916440399999999</v>
      </c>
      <c r="I122" s="16">
        <f>SUMIFS('In-TI'!$X$4:$X$1155,'In-TI'!$Y$4:$Y$1155,I$3,'In-TI'!$Q$4:$Q$1155,$B122)</f>
        <v>11.249609733333333</v>
      </c>
      <c r="J122" s="158">
        <f>SUMIFS('In-TI'!$X$4:$X$1155,'In-TI'!$Y$4:$Y$1155,J$3,'In-TI'!$Q$4:$Q$1155,$B122)</f>
        <v>-3.4594589000000013</v>
      </c>
      <c r="K122" s="17">
        <f>SUMIFS('In-TI'!$X$4:$X$1155,'In-TI'!$Y$4:$Y$1155,K$3,'In-TI'!$Q$4:$Q$1155,$B122)</f>
        <v>49.836440400000001</v>
      </c>
      <c r="L122" s="26" cm="1">
        <f t="array" ref="L122">IF(_xlfn.XLOOKUP($B122&amp;F$3,'In-TI'!$Q$4:$Q$1155&amp;'In-TI'!$Y$4:$Y$1155,'In-TI'!$Z$4:$Z$1155)=L$3,F122*C122+I122*D122,0)</f>
        <v>5709.7729895293332</v>
      </c>
      <c r="M122" s="159" cm="1">
        <f t="array" ref="M122">IF(_xlfn.XLOOKUP($B122&amp;I$3,'In-TI'!$Q$4:$Q$1155&amp;'In-TI'!$Y$4:$Y$1155,'In-TI'!$Z$4:$Z$1155)=M$3,F122*C122+I122*D122,0)</f>
        <v>0</v>
      </c>
      <c r="N122" s="159" cm="1">
        <f t="array" ref="N122">IF(_xlfn.XLOOKUP($B122&amp;G$3,'In-TI'!$Q$4:$Q$1155&amp;'In-TI'!$Y$4:$Y$1155,'In-TI'!$Z$4:$Z$1155)=N$3,G122*E122+J122*C122,0)</f>
        <v>0</v>
      </c>
      <c r="O122" s="159" cm="1">
        <f t="array" ref="O122">IF(_xlfn.XLOOKUP($B122&amp;J$3,'In-TI'!$Q$4:$Q$1155&amp;'In-TI'!$Y$4:$Y$1155,'In-TI'!$Z$4:$Z$1155)=O$3,G122*E122+J122*C122,0)</f>
        <v>30.776978799000016</v>
      </c>
      <c r="P122" s="159" cm="1">
        <f t="array" ref="P122">IF(_xlfn.XLOOKUP($B122&amp;H$3,'In-TI'!$Q$4:$Q$1155&amp;'In-TI'!$Y$4:$Y$1155,'In-TI'!$Z$4:$Z$1155)=P$3,H122*E122+K122*D122,0)</f>
        <v>24792.610770192001</v>
      </c>
      <c r="Q122" s="25" cm="1">
        <f t="array" ref="Q122">IF(_xlfn.XLOOKUP($B122&amp;K$3,'In-TI'!$Q$4:$Q$1155&amp;'In-TI'!$Y$4:$Y$1155,'In-TI'!$Z$4:$Z$1155)=Q$3,H122*E122+K122*D122,0)</f>
        <v>0</v>
      </c>
      <c r="R122" s="74">
        <f t="shared" si="46"/>
        <v>30533.160738520335</v>
      </c>
      <c r="S122" s="82">
        <f>IF($R122&gt;=0,0,$R122*VLOOKUP(S$3,'In-NonTI'!$S$4:$U$6,3,0))</f>
        <v>0</v>
      </c>
      <c r="T122" s="160">
        <f>IF($R122&gt;=0,0,$R122*VLOOKUP(T$3,'In-NonTI'!$S$4:$U$6,3,0))</f>
        <v>0</v>
      </c>
      <c r="U122" s="83">
        <f>IF($R122&gt;=0,0,$R122*VLOOKUP(U$3,'In-NonTI'!$S$4:$U$6,3,0))</f>
        <v>0</v>
      </c>
      <c r="V122" s="19">
        <f t="shared" si="52"/>
        <v>-16.180735300000002</v>
      </c>
      <c r="W122" s="161">
        <f t="shared" si="47"/>
        <v>61.08605013333333</v>
      </c>
      <c r="X122" s="18">
        <f t="shared" si="53"/>
        <v>-49.796981500000001</v>
      </c>
      <c r="Y122" s="77">
        <f t="shared" si="48"/>
        <v>2</v>
      </c>
      <c r="Z122" s="32" t="str">
        <f t="shared" si="49"/>
        <v>VIC</v>
      </c>
      <c r="AA122" s="4" t="str">
        <f t="shared" si="50"/>
        <v>NSW</v>
      </c>
      <c r="AB122" s="31" t="str">
        <f t="shared" si="51"/>
        <v>SA</v>
      </c>
      <c r="AC122" s="129" t="str">
        <f t="shared" si="54"/>
        <v>VIC-SA</v>
      </c>
      <c r="AD122" s="162" t="str">
        <f t="shared" si="55"/>
        <v>NSW-SA</v>
      </c>
      <c r="AE122" s="130">
        <f t="shared" si="56"/>
        <v>0</v>
      </c>
      <c r="AF122" s="51">
        <f t="shared" si="57"/>
        <v>49.796981500000001</v>
      </c>
      <c r="AG122" s="163">
        <f t="shared" si="58"/>
        <v>16.180735300000002</v>
      </c>
      <c r="AH122" s="33">
        <f t="shared" si="59"/>
        <v>0</v>
      </c>
      <c r="AI122" s="140">
        <f t="shared" si="81"/>
        <v>16.180735300000002</v>
      </c>
      <c r="AJ122" s="164">
        <f t="shared" si="81"/>
        <v>0</v>
      </c>
      <c r="AK122" s="164">
        <f t="shared" si="80"/>
        <v>0</v>
      </c>
      <c r="AL122" s="164">
        <f t="shared" si="79"/>
        <v>0</v>
      </c>
      <c r="AM122" s="164">
        <f t="shared" si="79"/>
        <v>49.796981500000001</v>
      </c>
      <c r="AN122" s="141">
        <f t="shared" si="79"/>
        <v>0</v>
      </c>
      <c r="AO122" s="23">
        <f t="shared" si="60"/>
        <v>8193.7625485670014</v>
      </c>
      <c r="AP122" s="30">
        <f t="shared" si="61"/>
        <v>0</v>
      </c>
      <c r="AQ122" s="30">
        <f t="shared" si="62"/>
        <v>0</v>
      </c>
      <c r="AR122" s="30">
        <f t="shared" si="63"/>
        <v>0</v>
      </c>
      <c r="AS122" s="30">
        <f t="shared" si="64"/>
        <v>24773.00235662</v>
      </c>
      <c r="AT122" s="24">
        <f t="shared" si="65"/>
        <v>0</v>
      </c>
      <c r="AU122" s="155">
        <f t="shared" si="72"/>
        <v>7588.8995983740169</v>
      </c>
      <c r="AV122" s="165">
        <f t="shared" si="73"/>
        <v>0</v>
      </c>
      <c r="AW122" s="165">
        <f t="shared" si="74"/>
        <v>0</v>
      </c>
      <c r="AX122" s="165">
        <f t="shared" si="75"/>
        <v>0</v>
      </c>
      <c r="AY122" s="165">
        <f t="shared" si="76"/>
        <v>22944.261140146315</v>
      </c>
      <c r="AZ122" s="156">
        <f t="shared" si="77"/>
        <v>0</v>
      </c>
      <c r="BA122" s="94">
        <f t="shared" si="66"/>
        <v>7588.8995983740178</v>
      </c>
      <c r="BB122" s="166">
        <f t="shared" si="67"/>
        <v>0</v>
      </c>
      <c r="BC122" s="166">
        <f t="shared" si="68"/>
        <v>0</v>
      </c>
      <c r="BD122" s="166">
        <f t="shared" si="69"/>
        <v>0</v>
      </c>
      <c r="BE122" s="166">
        <f t="shared" si="70"/>
        <v>22944.261140146318</v>
      </c>
      <c r="BF122" s="95">
        <f t="shared" si="71"/>
        <v>0</v>
      </c>
    </row>
    <row r="123" spans="2:58">
      <c r="B123" s="146">
        <v>120</v>
      </c>
      <c r="C123" s="23" cm="1">
        <f t="array" ref="C123">_xlfn.XLOOKUP(C$3&amp;$B123,'In-TI'!$D$4:$D$867&amp;'In-TI'!$C$4:$C$867,'In-TI'!$E$4:$E$867)</f>
        <v>-8.8800000000000008</v>
      </c>
      <c r="D123" s="30" cm="1">
        <f t="array" ref="D123">_xlfn.XLOOKUP(D$3&amp;$B123,'In-TI'!$D$4:$D$867&amp;'In-TI'!$C$4:$C$867,'In-TI'!$E$4:$E$867)</f>
        <v>311.24</v>
      </c>
      <c r="E123" s="24" cm="1">
        <f t="array" ref="E123">_xlfn.XLOOKUP(E$3&amp;$B123,'In-TI'!$D$4:$D$867&amp;'In-TI'!$C$4:$C$867,'In-TI'!$E$4:$E$867)</f>
        <v>7.46</v>
      </c>
      <c r="F123" s="12">
        <f>SUMIFS('In-TI'!$W$4:$W$1155,'In-TI'!$Y$4:$Y$1155,F$3,'In-TI'!$Q$4:$Q$1155,$B123)</f>
        <v>-13.234060600000001</v>
      </c>
      <c r="G123" s="157">
        <f>SUMIFS('In-TI'!$W$4:$W$1155,'In-TI'!$Y$4:$Y$1155,G$3,'In-TI'!$Q$4:$Q$1155,$B123)</f>
        <v>5.0545392000000025</v>
      </c>
      <c r="H123" s="13">
        <f>SUMIFS('In-TI'!$W$4:$W$1155,'In-TI'!$Y$4:$Y$1155,H$3,'In-TI'!$Q$4:$Q$1155,$B123)</f>
        <v>-53.031505899999999</v>
      </c>
      <c r="I123" s="16">
        <f>SUMIFS('In-TI'!$X$4:$X$1155,'In-TI'!$Y$4:$Y$1155,I$3,'In-TI'!$Q$4:$Q$1155,$B123)</f>
        <v>11.319893933333333</v>
      </c>
      <c r="J123" s="158">
        <f>SUMIFS('In-TI'!$X$4:$X$1155,'In-TI'!$Y$4:$Y$1155,J$3,'In-TI'!$Q$4:$Q$1155,$B123)</f>
        <v>-6.0545392000000025</v>
      </c>
      <c r="K123" s="17">
        <f>SUMIFS('In-TI'!$X$4:$X$1155,'In-TI'!$Y$4:$Y$1155,K$3,'In-TI'!$Q$4:$Q$1155,$B123)</f>
        <v>51.006505900000001</v>
      </c>
      <c r="L123" s="26" cm="1">
        <f t="array" ref="L123">IF(_xlfn.XLOOKUP($B123&amp;F$3,'In-TI'!$Q$4:$Q$1155&amp;'In-TI'!$Y$4:$Y$1155,'In-TI'!$Z$4:$Z$1155)=L$3,F123*C123+I123*D123,0)</f>
        <v>3640.7222459386667</v>
      </c>
      <c r="M123" s="159" cm="1">
        <f t="array" ref="M123">IF(_xlfn.XLOOKUP($B123&amp;I$3,'In-TI'!$Q$4:$Q$1155&amp;'In-TI'!$Y$4:$Y$1155,'In-TI'!$Z$4:$Z$1155)=M$3,F123*C123+I123*D123,0)</f>
        <v>0</v>
      </c>
      <c r="N123" s="159" cm="1">
        <f t="array" ref="N123">IF(_xlfn.XLOOKUP($B123&amp;G$3,'In-TI'!$Q$4:$Q$1155&amp;'In-TI'!$Y$4:$Y$1155,'In-TI'!$Z$4:$Z$1155)=N$3,G123*E123+J123*C123,0)</f>
        <v>0</v>
      </c>
      <c r="O123" s="159" cm="1">
        <f t="array" ref="O123">IF(_xlfn.XLOOKUP($B123&amp;J$3,'In-TI'!$Q$4:$Q$1155&amp;'In-TI'!$Y$4:$Y$1155,'In-TI'!$Z$4:$Z$1155)=O$3,G123*E123+J123*C123,0)</f>
        <v>91.471170528000044</v>
      </c>
      <c r="P123" s="159" cm="1">
        <f t="array" ref="P123">IF(_xlfn.XLOOKUP($B123&amp;H$3,'In-TI'!$Q$4:$Q$1155&amp;'In-TI'!$Y$4:$Y$1155,'In-TI'!$Z$4:$Z$1155)=P$3,H123*E123+K123*D123,0)</f>
        <v>15479.649862302002</v>
      </c>
      <c r="Q123" s="25" cm="1">
        <f t="array" ref="Q123">IF(_xlfn.XLOOKUP($B123&amp;K$3,'In-TI'!$Q$4:$Q$1155&amp;'In-TI'!$Y$4:$Y$1155,'In-TI'!$Z$4:$Z$1155)=Q$3,H123*E123+K123*D123,0)</f>
        <v>0</v>
      </c>
      <c r="R123" s="74">
        <f t="shared" si="46"/>
        <v>19211.843278768669</v>
      </c>
      <c r="S123" s="82">
        <f>IF($R123&gt;=0,0,$R123*VLOOKUP(S$3,'In-NonTI'!$S$4:$U$6,3,0))</f>
        <v>0</v>
      </c>
      <c r="T123" s="160">
        <f>IF($R123&gt;=0,0,$R123*VLOOKUP(T$3,'In-NonTI'!$S$4:$U$6,3,0))</f>
        <v>0</v>
      </c>
      <c r="U123" s="83">
        <f>IF($R123&gt;=0,0,$R123*VLOOKUP(U$3,'In-NonTI'!$S$4:$U$6,3,0))</f>
        <v>0</v>
      </c>
      <c r="V123" s="19">
        <f t="shared" si="52"/>
        <v>-19.288599800000004</v>
      </c>
      <c r="W123" s="161">
        <f t="shared" si="47"/>
        <v>62.326399833333333</v>
      </c>
      <c r="X123" s="18">
        <f t="shared" si="53"/>
        <v>-47.976966699999998</v>
      </c>
      <c r="Y123" s="77">
        <f t="shared" si="48"/>
        <v>2</v>
      </c>
      <c r="Z123" s="32" t="str">
        <f t="shared" si="49"/>
        <v>VIC</v>
      </c>
      <c r="AA123" s="4" t="str">
        <f t="shared" si="50"/>
        <v>NSW</v>
      </c>
      <c r="AB123" s="31" t="str">
        <f t="shared" si="51"/>
        <v>SA</v>
      </c>
      <c r="AC123" s="129" t="str">
        <f t="shared" si="54"/>
        <v>VIC-SA</v>
      </c>
      <c r="AD123" s="162" t="str">
        <f t="shared" si="55"/>
        <v>NSW-SA</v>
      </c>
      <c r="AE123" s="130">
        <f t="shared" si="56"/>
        <v>0</v>
      </c>
      <c r="AF123" s="51">
        <f t="shared" si="57"/>
        <v>47.976966699999998</v>
      </c>
      <c r="AG123" s="163">
        <f t="shared" si="58"/>
        <v>19.288599800000004</v>
      </c>
      <c r="AH123" s="33">
        <f t="shared" si="59"/>
        <v>0</v>
      </c>
      <c r="AI123" s="140">
        <f t="shared" si="81"/>
        <v>19.288599800000004</v>
      </c>
      <c r="AJ123" s="164">
        <f t="shared" si="81"/>
        <v>0</v>
      </c>
      <c r="AK123" s="164">
        <f t="shared" si="80"/>
        <v>0</v>
      </c>
      <c r="AL123" s="164">
        <f t="shared" si="79"/>
        <v>0</v>
      </c>
      <c r="AM123" s="164">
        <f t="shared" si="79"/>
        <v>47.976966699999998</v>
      </c>
      <c r="AN123" s="141">
        <f t="shared" si="79"/>
        <v>0</v>
      </c>
      <c r="AO123" s="23">
        <f t="shared" si="60"/>
        <v>6174.6665679760008</v>
      </c>
      <c r="AP123" s="30">
        <f t="shared" si="61"/>
        <v>0</v>
      </c>
      <c r="AQ123" s="30">
        <f t="shared" si="62"/>
        <v>0</v>
      </c>
      <c r="AR123" s="30">
        <f t="shared" si="63"/>
        <v>0</v>
      </c>
      <c r="AS123" s="30">
        <f t="shared" si="64"/>
        <v>14574.442944126002</v>
      </c>
      <c r="AT123" s="24">
        <f t="shared" si="65"/>
        <v>0</v>
      </c>
      <c r="AU123" s="155">
        <f t="shared" si="72"/>
        <v>5717.1960239266082</v>
      </c>
      <c r="AV123" s="165">
        <f t="shared" si="73"/>
        <v>0</v>
      </c>
      <c r="AW123" s="165">
        <f t="shared" si="74"/>
        <v>0</v>
      </c>
      <c r="AX123" s="165">
        <f t="shared" si="75"/>
        <v>0</v>
      </c>
      <c r="AY123" s="165">
        <f t="shared" si="76"/>
        <v>13494.647254842059</v>
      </c>
      <c r="AZ123" s="156">
        <f t="shared" si="77"/>
        <v>0</v>
      </c>
      <c r="BA123" s="94">
        <f t="shared" si="66"/>
        <v>5717.1960239266082</v>
      </c>
      <c r="BB123" s="166">
        <f t="shared" si="67"/>
        <v>0</v>
      </c>
      <c r="BC123" s="166">
        <f t="shared" si="68"/>
        <v>0</v>
      </c>
      <c r="BD123" s="166">
        <f t="shared" si="69"/>
        <v>0</v>
      </c>
      <c r="BE123" s="166">
        <f t="shared" si="70"/>
        <v>13494.647254842059</v>
      </c>
      <c r="BF123" s="95">
        <f t="shared" si="71"/>
        <v>0</v>
      </c>
    </row>
    <row r="124" spans="2:58">
      <c r="B124" s="146">
        <v>121</v>
      </c>
      <c r="C124" s="23" cm="1">
        <f t="array" ref="C124">_xlfn.XLOOKUP(C$3&amp;$B124,'In-TI'!$D$4:$D$867&amp;'In-TI'!$C$4:$C$867,'In-TI'!$E$4:$E$867)</f>
        <v>-10.54</v>
      </c>
      <c r="D124" s="30" cm="1">
        <f t="array" ref="D124">_xlfn.XLOOKUP(D$3&amp;$B124,'In-TI'!$D$4:$D$867&amp;'In-TI'!$C$4:$C$867,'In-TI'!$E$4:$E$867)</f>
        <v>600</v>
      </c>
      <c r="E124" s="24" cm="1">
        <f t="array" ref="E124">_xlfn.XLOOKUP(E$3&amp;$B124,'In-TI'!$D$4:$D$867&amp;'In-TI'!$C$4:$C$867,'In-TI'!$E$4:$E$867)</f>
        <v>0.02</v>
      </c>
      <c r="F124" s="12">
        <f>SUMIFS('In-TI'!$W$4:$W$1155,'In-TI'!$Y$4:$Y$1155,F$3,'In-TI'!$Q$4:$Q$1155,$B124)</f>
        <v>-11.798874000000001</v>
      </c>
      <c r="G124" s="157">
        <f>SUMIFS('In-TI'!$W$4:$W$1155,'In-TI'!$Y$4:$Y$1155,G$3,'In-TI'!$Q$4:$Q$1155,$B124)</f>
        <v>-0.42573910000000159</v>
      </c>
      <c r="H124" s="13">
        <f>SUMIFS('In-TI'!$W$4:$W$1155,'In-TI'!$Y$4:$Y$1155,H$3,'In-TI'!$Q$4:$Q$1155,$B124)</f>
        <v>-52.741183099999994</v>
      </c>
      <c r="I124" s="16">
        <f>SUMIFS('In-TI'!$X$4:$X$1155,'In-TI'!$Y$4:$Y$1155,I$3,'In-TI'!$Q$4:$Q$1155,$B124)</f>
        <v>12.480540666666668</v>
      </c>
      <c r="J124" s="158">
        <f>SUMIFS('In-TI'!$X$4:$X$1155,'In-TI'!$Y$4:$Y$1155,J$3,'In-TI'!$Q$4:$Q$1155,$B124)</f>
        <v>0.23240576666666826</v>
      </c>
      <c r="K124" s="17">
        <f>SUMIFS('In-TI'!$X$4:$X$1155,'In-TI'!$Y$4:$Y$1155,K$3,'In-TI'!$Q$4:$Q$1155,$B124)</f>
        <v>51.993683099999998</v>
      </c>
      <c r="L124" s="26" cm="1">
        <f t="array" ref="L124">IF(_xlfn.XLOOKUP($B124&amp;F$3,'In-TI'!$Q$4:$Q$1155&amp;'In-TI'!$Y$4:$Y$1155,'In-TI'!$Z$4:$Z$1155)=L$3,F124*C124+I124*D124,0)</f>
        <v>7612.6845319600006</v>
      </c>
      <c r="M124" s="159" cm="1">
        <f t="array" ref="M124">IF(_xlfn.XLOOKUP($B124&amp;I$3,'In-TI'!$Q$4:$Q$1155&amp;'In-TI'!$Y$4:$Y$1155,'In-TI'!$Z$4:$Z$1155)=M$3,F124*C124+I124*D124,0)</f>
        <v>0</v>
      </c>
      <c r="N124" s="159" cm="1">
        <f t="array" ref="N124">IF(_xlfn.XLOOKUP($B124&amp;G$3,'In-TI'!$Q$4:$Q$1155&amp;'In-TI'!$Y$4:$Y$1155,'In-TI'!$Z$4:$Z$1155)=N$3,G124*E124+J124*C124,0)</f>
        <v>-2.4580715626666834</v>
      </c>
      <c r="O124" s="159" cm="1">
        <f t="array" ref="O124">IF(_xlfn.XLOOKUP($B124&amp;J$3,'In-TI'!$Q$4:$Q$1155&amp;'In-TI'!$Y$4:$Y$1155,'In-TI'!$Z$4:$Z$1155)=O$3,G124*E124+J124*C124,0)</f>
        <v>0</v>
      </c>
      <c r="P124" s="159" cm="1">
        <f t="array" ref="P124">IF(_xlfn.XLOOKUP($B124&amp;H$3,'In-TI'!$Q$4:$Q$1155&amp;'In-TI'!$Y$4:$Y$1155,'In-TI'!$Z$4:$Z$1155)=P$3,H124*E124+K124*D124,0)</f>
        <v>31195.155036337997</v>
      </c>
      <c r="Q124" s="25" cm="1">
        <f t="array" ref="Q124">IF(_xlfn.XLOOKUP($B124&amp;K$3,'In-TI'!$Q$4:$Q$1155&amp;'In-TI'!$Y$4:$Y$1155,'In-TI'!$Z$4:$Z$1155)=Q$3,H124*E124+K124*D124,0)</f>
        <v>0</v>
      </c>
      <c r="R124" s="74">
        <f t="shared" si="46"/>
        <v>38805.381496735332</v>
      </c>
      <c r="S124" s="82">
        <f>IF($R124&gt;=0,0,$R124*VLOOKUP(S$3,'In-NonTI'!$S$4:$U$6,3,0))</f>
        <v>0</v>
      </c>
      <c r="T124" s="160">
        <f>IF($R124&gt;=0,0,$R124*VLOOKUP(T$3,'In-NonTI'!$S$4:$U$6,3,0))</f>
        <v>0</v>
      </c>
      <c r="U124" s="83">
        <f>IF($R124&gt;=0,0,$R124*VLOOKUP(U$3,'In-NonTI'!$S$4:$U$6,3,0))</f>
        <v>0</v>
      </c>
      <c r="V124" s="19">
        <f t="shared" si="52"/>
        <v>-11.566468233333334</v>
      </c>
      <c r="W124" s="161">
        <f t="shared" si="47"/>
        <v>64.474223766666668</v>
      </c>
      <c r="X124" s="18">
        <f t="shared" si="53"/>
        <v>-53.166922199999995</v>
      </c>
      <c r="Y124" s="77">
        <f t="shared" si="48"/>
        <v>2</v>
      </c>
      <c r="Z124" s="32" t="str">
        <f t="shared" si="49"/>
        <v>VIC</v>
      </c>
      <c r="AA124" s="4" t="str">
        <f t="shared" si="50"/>
        <v>NSW</v>
      </c>
      <c r="AB124" s="31" t="str">
        <f t="shared" si="51"/>
        <v>SA</v>
      </c>
      <c r="AC124" s="129" t="str">
        <f t="shared" si="54"/>
        <v>VIC-SA</v>
      </c>
      <c r="AD124" s="162" t="str">
        <f t="shared" si="55"/>
        <v>NSW-SA</v>
      </c>
      <c r="AE124" s="130">
        <f t="shared" si="56"/>
        <v>0</v>
      </c>
      <c r="AF124" s="51">
        <f t="shared" si="57"/>
        <v>53.166922199999995</v>
      </c>
      <c r="AG124" s="163">
        <f t="shared" si="58"/>
        <v>11.566468233333334</v>
      </c>
      <c r="AH124" s="33">
        <f t="shared" si="59"/>
        <v>0</v>
      </c>
      <c r="AI124" s="140">
        <f t="shared" si="81"/>
        <v>11.566468233333334</v>
      </c>
      <c r="AJ124" s="164">
        <f t="shared" si="81"/>
        <v>0</v>
      </c>
      <c r="AK124" s="164">
        <f t="shared" si="80"/>
        <v>0</v>
      </c>
      <c r="AL124" s="164">
        <f t="shared" si="79"/>
        <v>0</v>
      </c>
      <c r="AM124" s="164">
        <f t="shared" si="79"/>
        <v>53.166922199999995</v>
      </c>
      <c r="AN124" s="141">
        <f t="shared" si="79"/>
        <v>0</v>
      </c>
      <c r="AO124" s="23">
        <f t="shared" si="60"/>
        <v>7061.7915151793331</v>
      </c>
      <c r="AP124" s="30">
        <f t="shared" si="61"/>
        <v>0</v>
      </c>
      <c r="AQ124" s="30">
        <f t="shared" si="62"/>
        <v>0</v>
      </c>
      <c r="AR124" s="30">
        <f t="shared" si="63"/>
        <v>0</v>
      </c>
      <c r="AS124" s="30">
        <f t="shared" si="64"/>
        <v>31899.089981555997</v>
      </c>
      <c r="AT124" s="24">
        <f t="shared" si="65"/>
        <v>0</v>
      </c>
      <c r="AU124" s="155">
        <f t="shared" si="72"/>
        <v>7033.6066143653616</v>
      </c>
      <c r="AV124" s="165">
        <f t="shared" si="73"/>
        <v>0</v>
      </c>
      <c r="AW124" s="165">
        <f t="shared" si="74"/>
        <v>0</v>
      </c>
      <c r="AX124" s="165">
        <f t="shared" si="75"/>
        <v>0</v>
      </c>
      <c r="AY124" s="165">
        <f t="shared" si="76"/>
        <v>31771.774882369969</v>
      </c>
      <c r="AZ124" s="156">
        <f t="shared" si="77"/>
        <v>0</v>
      </c>
      <c r="BA124" s="94">
        <f t="shared" si="66"/>
        <v>7033.6066143653616</v>
      </c>
      <c r="BB124" s="166">
        <f t="shared" si="67"/>
        <v>0</v>
      </c>
      <c r="BC124" s="166">
        <f t="shared" si="68"/>
        <v>0</v>
      </c>
      <c r="BD124" s="166">
        <f t="shared" si="69"/>
        <v>0</v>
      </c>
      <c r="BE124" s="166">
        <f t="shared" si="70"/>
        <v>31771.774882369969</v>
      </c>
      <c r="BF124" s="95">
        <f t="shared" si="71"/>
        <v>0</v>
      </c>
    </row>
    <row r="125" spans="2:58">
      <c r="B125" s="146">
        <v>122</v>
      </c>
      <c r="C125" s="23" cm="1">
        <f t="array" ref="C125">_xlfn.XLOOKUP(C$3&amp;$B125,'In-TI'!$D$4:$D$867&amp;'In-TI'!$C$4:$C$867,'In-TI'!$E$4:$E$867)</f>
        <v>-8.89</v>
      </c>
      <c r="D125" s="30" cm="1">
        <f t="array" ref="D125">_xlfn.XLOOKUP(D$3&amp;$B125,'In-TI'!$D$4:$D$867&amp;'In-TI'!$C$4:$C$867,'In-TI'!$E$4:$E$867)</f>
        <v>600</v>
      </c>
      <c r="E125" s="24" cm="1">
        <f t="array" ref="E125">_xlfn.XLOOKUP(E$3&amp;$B125,'In-TI'!$D$4:$D$867&amp;'In-TI'!$C$4:$C$867,'In-TI'!$E$4:$E$867)</f>
        <v>4.21</v>
      </c>
      <c r="F125" s="12">
        <f>SUMIFS('In-TI'!$W$4:$W$1155,'In-TI'!$Y$4:$Y$1155,F$3,'In-TI'!$Q$4:$Q$1155,$B125)</f>
        <v>-11.611735400000001</v>
      </c>
      <c r="G125" s="157">
        <f>SUMIFS('In-TI'!$W$4:$W$1155,'In-TI'!$Y$4:$Y$1155,G$3,'In-TI'!$Q$4:$Q$1155,$B125)</f>
        <v>5.2440809999999987</v>
      </c>
      <c r="H125" s="13">
        <f>SUMIFS('In-TI'!$W$4:$W$1155,'In-TI'!$Y$4:$Y$1155,H$3,'In-TI'!$Q$4:$Q$1155,$B125)</f>
        <v>-58.703276966666664</v>
      </c>
      <c r="I125" s="16">
        <f>SUMIFS('In-TI'!$X$4:$X$1155,'In-TI'!$Y$4:$Y$1155,I$3,'In-TI'!$Q$4:$Q$1155,$B125)</f>
        <v>12.290902066666666</v>
      </c>
      <c r="J125" s="158">
        <f>SUMIFS('In-TI'!$X$4:$X$1155,'In-TI'!$Y$4:$Y$1155,J$3,'In-TI'!$Q$4:$Q$1155,$B125)</f>
        <v>-5.4365809999999986</v>
      </c>
      <c r="K125" s="17">
        <f>SUMIFS('In-TI'!$X$4:$X$1155,'In-TI'!$Y$4:$Y$1155,K$3,'In-TI'!$Q$4:$Q$1155,$B125)</f>
        <v>57.954943633333336</v>
      </c>
      <c r="L125" s="26" cm="1">
        <f t="array" ref="L125">IF(_xlfn.XLOOKUP($B125&amp;F$3,'In-TI'!$Q$4:$Q$1155&amp;'In-TI'!$Y$4:$Y$1155,'In-TI'!$Z$4:$Z$1155)=L$3,F125*C125+I125*D125,0)</f>
        <v>7477.7695677059992</v>
      </c>
      <c r="M125" s="159" cm="1">
        <f t="array" ref="M125">IF(_xlfn.XLOOKUP($B125&amp;I$3,'In-TI'!$Q$4:$Q$1155&amp;'In-TI'!$Y$4:$Y$1155,'In-TI'!$Z$4:$Z$1155)=M$3,F125*C125+I125*D125,0)</f>
        <v>0</v>
      </c>
      <c r="N125" s="159" cm="1">
        <f t="array" ref="N125">IF(_xlfn.XLOOKUP($B125&amp;G$3,'In-TI'!$Q$4:$Q$1155&amp;'In-TI'!$Y$4:$Y$1155,'In-TI'!$Z$4:$Z$1155)=N$3,G125*E125+J125*C125,0)</f>
        <v>0</v>
      </c>
      <c r="O125" s="159" cm="1">
        <f t="array" ref="O125">IF(_xlfn.XLOOKUP($B125&amp;J$3,'In-TI'!$Q$4:$Q$1155&amp;'In-TI'!$Y$4:$Y$1155,'In-TI'!$Z$4:$Z$1155)=O$3,G125*E125+J125*C125,0)</f>
        <v>70.408786099999986</v>
      </c>
      <c r="P125" s="159" cm="1">
        <f t="array" ref="P125">IF(_xlfn.XLOOKUP($B125&amp;H$3,'In-TI'!$Q$4:$Q$1155&amp;'In-TI'!$Y$4:$Y$1155,'In-TI'!$Z$4:$Z$1155)=P$3,H125*E125+K125*D125,0)</f>
        <v>34525.825383970339</v>
      </c>
      <c r="Q125" s="25" cm="1">
        <f t="array" ref="Q125">IF(_xlfn.XLOOKUP($B125&amp;K$3,'In-TI'!$Q$4:$Q$1155&amp;'In-TI'!$Y$4:$Y$1155,'In-TI'!$Z$4:$Z$1155)=Q$3,H125*E125+K125*D125,0)</f>
        <v>0</v>
      </c>
      <c r="R125" s="74">
        <f t="shared" si="46"/>
        <v>42074.003737776336</v>
      </c>
      <c r="S125" s="82">
        <f>IF($R125&gt;=0,0,$R125*VLOOKUP(S$3,'In-NonTI'!$S$4:$U$6,3,0))</f>
        <v>0</v>
      </c>
      <c r="T125" s="160">
        <f>IF($R125&gt;=0,0,$R125*VLOOKUP(T$3,'In-NonTI'!$S$4:$U$6,3,0))</f>
        <v>0</v>
      </c>
      <c r="U125" s="83">
        <f>IF($R125&gt;=0,0,$R125*VLOOKUP(U$3,'In-NonTI'!$S$4:$U$6,3,0))</f>
        <v>0</v>
      </c>
      <c r="V125" s="19">
        <f t="shared" si="52"/>
        <v>-17.048316399999997</v>
      </c>
      <c r="W125" s="161">
        <f t="shared" si="47"/>
        <v>70.245845700000004</v>
      </c>
      <c r="X125" s="18">
        <f t="shared" si="53"/>
        <v>-53.459195966666663</v>
      </c>
      <c r="Y125" s="77">
        <f t="shared" si="48"/>
        <v>2</v>
      </c>
      <c r="Z125" s="32" t="str">
        <f t="shared" si="49"/>
        <v>VIC</v>
      </c>
      <c r="AA125" s="4" t="str">
        <f t="shared" si="50"/>
        <v>NSW</v>
      </c>
      <c r="AB125" s="31" t="str">
        <f t="shared" si="51"/>
        <v>SA</v>
      </c>
      <c r="AC125" s="129" t="str">
        <f t="shared" si="54"/>
        <v>VIC-SA</v>
      </c>
      <c r="AD125" s="162" t="str">
        <f t="shared" si="55"/>
        <v>NSW-SA</v>
      </c>
      <c r="AE125" s="130">
        <f t="shared" si="56"/>
        <v>0</v>
      </c>
      <c r="AF125" s="51">
        <f t="shared" si="57"/>
        <v>53.459195966666663</v>
      </c>
      <c r="AG125" s="163">
        <f t="shared" si="58"/>
        <v>17.048316399999997</v>
      </c>
      <c r="AH125" s="33">
        <f t="shared" si="59"/>
        <v>0</v>
      </c>
      <c r="AI125" s="140">
        <f t="shared" ref="AI125:AJ144" si="82">IF($AC125=AI$3,$AF125,IF($AD125=AI$3,$AG125,IF($AE125=AI$3,$AH125,0)))</f>
        <v>17.048316399999997</v>
      </c>
      <c r="AJ125" s="164">
        <f t="shared" si="82"/>
        <v>0</v>
      </c>
      <c r="AK125" s="164">
        <f t="shared" si="80"/>
        <v>0</v>
      </c>
      <c r="AL125" s="164">
        <f t="shared" si="79"/>
        <v>0</v>
      </c>
      <c r="AM125" s="164">
        <f t="shared" si="79"/>
        <v>53.459195966666663</v>
      </c>
      <c r="AN125" s="141">
        <f t="shared" si="79"/>
        <v>0</v>
      </c>
      <c r="AO125" s="23">
        <f t="shared" si="60"/>
        <v>10380.549372795998</v>
      </c>
      <c r="AP125" s="30">
        <f t="shared" si="61"/>
        <v>0</v>
      </c>
      <c r="AQ125" s="30">
        <f t="shared" si="62"/>
        <v>0</v>
      </c>
      <c r="AR125" s="30">
        <f t="shared" si="63"/>
        <v>0</v>
      </c>
      <c r="AS125" s="30">
        <f t="shared" si="64"/>
        <v>31850.454364980327</v>
      </c>
      <c r="AT125" s="24">
        <f t="shared" si="65"/>
        <v>0</v>
      </c>
      <c r="AU125" s="155">
        <f t="shared" si="72"/>
        <v>10341.958145799636</v>
      </c>
      <c r="AV125" s="165">
        <f t="shared" si="73"/>
        <v>0</v>
      </c>
      <c r="AW125" s="165">
        <f t="shared" si="74"/>
        <v>0</v>
      </c>
      <c r="AX125" s="165">
        <f t="shared" si="75"/>
        <v>0</v>
      </c>
      <c r="AY125" s="165">
        <f t="shared" si="76"/>
        <v>31732.045591976705</v>
      </c>
      <c r="AZ125" s="156">
        <f t="shared" si="77"/>
        <v>0</v>
      </c>
      <c r="BA125" s="94">
        <f t="shared" si="66"/>
        <v>10341.958145799636</v>
      </c>
      <c r="BB125" s="166">
        <f t="shared" si="67"/>
        <v>0</v>
      </c>
      <c r="BC125" s="166">
        <f t="shared" si="68"/>
        <v>0</v>
      </c>
      <c r="BD125" s="166">
        <f t="shared" si="69"/>
        <v>0</v>
      </c>
      <c r="BE125" s="166">
        <f t="shared" si="70"/>
        <v>31732.045591976705</v>
      </c>
      <c r="BF125" s="95">
        <f t="shared" si="71"/>
        <v>0</v>
      </c>
    </row>
    <row r="126" spans="2:58">
      <c r="B126" s="146">
        <v>123</v>
      </c>
      <c r="C126" s="23" cm="1">
        <f t="array" ref="C126">_xlfn.XLOOKUP(C$3&amp;$B126,'In-TI'!$D$4:$D$867&amp;'In-TI'!$C$4:$C$867,'In-TI'!$E$4:$E$867)</f>
        <v>100.05</v>
      </c>
      <c r="D126" s="30" cm="1">
        <f t="array" ref="D126">_xlfn.XLOOKUP(D$3&amp;$B126,'In-TI'!$D$4:$D$867&amp;'In-TI'!$C$4:$C$867,'In-TI'!$E$4:$E$867)</f>
        <v>600</v>
      </c>
      <c r="E126" s="24" cm="1">
        <f t="array" ref="E126">_xlfn.XLOOKUP(E$3&amp;$B126,'In-TI'!$D$4:$D$867&amp;'In-TI'!$C$4:$C$867,'In-TI'!$E$4:$E$867)</f>
        <v>0</v>
      </c>
      <c r="F126" s="12">
        <f>SUMIFS('In-TI'!$W$4:$W$1155,'In-TI'!$Y$4:$Y$1155,F$3,'In-TI'!$Q$4:$Q$1155,$B126)</f>
        <v>-12.307836</v>
      </c>
      <c r="G126" s="157">
        <f>SUMIFS('In-TI'!$W$4:$W$1155,'In-TI'!$Y$4:$Y$1155,G$3,'In-TI'!$Q$4:$Q$1155,$B126)</f>
        <v>1.705670800000002</v>
      </c>
      <c r="H126" s="13">
        <f>SUMIFS('In-TI'!$W$4:$W$1155,'In-TI'!$Y$4:$Y$1155,H$3,'In-TI'!$Q$4:$Q$1155,$B126)</f>
        <v>-66.115240733333337</v>
      </c>
      <c r="I126" s="16">
        <f>SUMIFS('In-TI'!$X$4:$X$1155,'In-TI'!$Y$4:$Y$1155,I$3,'In-TI'!$Q$4:$Q$1155,$B126)</f>
        <v>11.641169333333332</v>
      </c>
      <c r="J126" s="158">
        <f>SUMIFS('In-TI'!$X$4:$X$1155,'In-TI'!$Y$4:$Y$1155,J$3,'In-TI'!$Q$4:$Q$1155,$B126)</f>
        <v>-4.1840041333333353</v>
      </c>
      <c r="K126" s="17">
        <f>SUMIFS('In-TI'!$X$4:$X$1155,'In-TI'!$Y$4:$Y$1155,K$3,'In-TI'!$Q$4:$Q$1155,$B126)</f>
        <v>65.203574066666661</v>
      </c>
      <c r="L126" s="26" cm="1">
        <f t="array" ref="L126">IF(_xlfn.XLOOKUP($B126&amp;F$3,'In-TI'!$Q$4:$Q$1155&amp;'In-TI'!$Y$4:$Y$1155,'In-TI'!$Z$4:$Z$1155)=L$3,F126*C126+I126*D126,0)</f>
        <v>5753.3026081999997</v>
      </c>
      <c r="M126" s="159" cm="1">
        <f t="array" ref="M126">IF(_xlfn.XLOOKUP($B126&amp;I$3,'In-TI'!$Q$4:$Q$1155&amp;'In-TI'!$Y$4:$Y$1155,'In-TI'!$Z$4:$Z$1155)=M$3,F126*C126+I126*D126,0)</f>
        <v>0</v>
      </c>
      <c r="N126" s="159" cm="1">
        <f t="array" ref="N126">IF(_xlfn.XLOOKUP($B126&amp;G$3,'In-TI'!$Q$4:$Q$1155&amp;'In-TI'!$Y$4:$Y$1155,'In-TI'!$Z$4:$Z$1155)=N$3,G126*E126+J126*C126,0)</f>
        <v>0</v>
      </c>
      <c r="O126" s="159" cm="1">
        <f t="array" ref="O126">IF(_xlfn.XLOOKUP($B126&amp;J$3,'In-TI'!$Q$4:$Q$1155&amp;'In-TI'!$Y$4:$Y$1155,'In-TI'!$Z$4:$Z$1155)=O$3,G126*E126+J126*C126,0)</f>
        <v>-418.60961354000017</v>
      </c>
      <c r="P126" s="159" cm="1">
        <f t="array" ref="P126">IF(_xlfn.XLOOKUP($B126&amp;H$3,'In-TI'!$Q$4:$Q$1155&amp;'In-TI'!$Y$4:$Y$1155,'In-TI'!$Z$4:$Z$1155)=P$3,H126*E126+K126*D126,0)</f>
        <v>39122.144439999996</v>
      </c>
      <c r="Q126" s="25" cm="1">
        <f t="array" ref="Q126">IF(_xlfn.XLOOKUP($B126&amp;K$3,'In-TI'!$Q$4:$Q$1155&amp;'In-TI'!$Y$4:$Y$1155,'In-TI'!$Z$4:$Z$1155)=Q$3,H126*E126+K126*D126,0)</f>
        <v>0</v>
      </c>
      <c r="R126" s="74">
        <f t="shared" si="46"/>
        <v>44456.837434659996</v>
      </c>
      <c r="S126" s="82">
        <f>IF($R126&gt;=0,0,$R126*VLOOKUP(S$3,'In-NonTI'!$S$4:$U$6,3,0))</f>
        <v>0</v>
      </c>
      <c r="T126" s="160">
        <f>IF($R126&gt;=0,0,$R126*VLOOKUP(T$3,'In-NonTI'!$S$4:$U$6,3,0))</f>
        <v>0</v>
      </c>
      <c r="U126" s="83">
        <f>IF($R126&gt;=0,0,$R126*VLOOKUP(U$3,'In-NonTI'!$S$4:$U$6,3,0))</f>
        <v>0</v>
      </c>
      <c r="V126" s="19">
        <f t="shared" si="52"/>
        <v>-16.491840133333334</v>
      </c>
      <c r="W126" s="161">
        <f t="shared" si="47"/>
        <v>76.844743399999999</v>
      </c>
      <c r="X126" s="18">
        <f t="shared" si="53"/>
        <v>-64.40956993333333</v>
      </c>
      <c r="Y126" s="77">
        <f t="shared" si="48"/>
        <v>2</v>
      </c>
      <c r="Z126" s="32" t="str">
        <f t="shared" si="49"/>
        <v>VIC</v>
      </c>
      <c r="AA126" s="4" t="str">
        <f t="shared" si="50"/>
        <v>NSW</v>
      </c>
      <c r="AB126" s="31" t="str">
        <f t="shared" si="51"/>
        <v>SA</v>
      </c>
      <c r="AC126" s="129" t="str">
        <f t="shared" si="54"/>
        <v>VIC-SA</v>
      </c>
      <c r="AD126" s="162" t="str">
        <f t="shared" si="55"/>
        <v>NSW-SA</v>
      </c>
      <c r="AE126" s="130">
        <f t="shared" si="56"/>
        <v>0</v>
      </c>
      <c r="AF126" s="51">
        <f t="shared" si="57"/>
        <v>64.40956993333333</v>
      </c>
      <c r="AG126" s="163">
        <f t="shared" si="58"/>
        <v>16.491840133333334</v>
      </c>
      <c r="AH126" s="33">
        <f t="shared" si="59"/>
        <v>0</v>
      </c>
      <c r="AI126" s="140">
        <f t="shared" si="82"/>
        <v>16.491840133333334</v>
      </c>
      <c r="AJ126" s="164">
        <f t="shared" si="82"/>
        <v>0</v>
      </c>
      <c r="AK126" s="164">
        <f t="shared" si="80"/>
        <v>0</v>
      </c>
      <c r="AL126" s="164">
        <f t="shared" si="79"/>
        <v>0</v>
      </c>
      <c r="AM126" s="164">
        <f t="shared" si="79"/>
        <v>64.40956993333333</v>
      </c>
      <c r="AN126" s="141">
        <f t="shared" si="79"/>
        <v>0</v>
      </c>
      <c r="AO126" s="23">
        <f t="shared" si="60"/>
        <v>8245.09547466</v>
      </c>
      <c r="AP126" s="30">
        <f t="shared" si="61"/>
        <v>0</v>
      </c>
      <c r="AQ126" s="30">
        <f t="shared" si="62"/>
        <v>0</v>
      </c>
      <c r="AR126" s="30">
        <f t="shared" si="63"/>
        <v>0</v>
      </c>
      <c r="AS126" s="30">
        <f t="shared" si="64"/>
        <v>38645.741959999999</v>
      </c>
      <c r="AT126" s="24">
        <f t="shared" si="65"/>
        <v>0</v>
      </c>
      <c r="AU126" s="155">
        <f t="shared" si="72"/>
        <v>7817.1107449505544</v>
      </c>
      <c r="AV126" s="165">
        <f t="shared" si="73"/>
        <v>0</v>
      </c>
      <c r="AW126" s="165">
        <f t="shared" si="74"/>
        <v>0</v>
      </c>
      <c r="AX126" s="165">
        <f t="shared" si="75"/>
        <v>0</v>
      </c>
      <c r="AY126" s="165">
        <f t="shared" si="76"/>
        <v>36639.726689709438</v>
      </c>
      <c r="AZ126" s="156">
        <f t="shared" si="77"/>
        <v>0</v>
      </c>
      <c r="BA126" s="94">
        <f t="shared" si="66"/>
        <v>7817.1107449505562</v>
      </c>
      <c r="BB126" s="166">
        <f t="shared" si="67"/>
        <v>0</v>
      </c>
      <c r="BC126" s="166">
        <f t="shared" si="68"/>
        <v>0</v>
      </c>
      <c r="BD126" s="166">
        <f t="shared" si="69"/>
        <v>0</v>
      </c>
      <c r="BE126" s="166">
        <f t="shared" si="70"/>
        <v>36639.726689709445</v>
      </c>
      <c r="BF126" s="95">
        <f t="shared" si="71"/>
        <v>0</v>
      </c>
    </row>
    <row r="127" spans="2:58">
      <c r="B127" s="146">
        <v>124</v>
      </c>
      <c r="C127" s="23" cm="1">
        <f t="array" ref="C127">_xlfn.XLOOKUP(C$3&amp;$B127,'In-TI'!$D$4:$D$867&amp;'In-TI'!$C$4:$C$867,'In-TI'!$E$4:$E$867)</f>
        <v>37.24</v>
      </c>
      <c r="D127" s="30" cm="1">
        <f t="array" ref="D127">_xlfn.XLOOKUP(D$3&amp;$B127,'In-TI'!$D$4:$D$867&amp;'In-TI'!$C$4:$C$867,'In-TI'!$E$4:$E$867)</f>
        <v>600</v>
      </c>
      <c r="E127" s="24" cm="1">
        <f t="array" ref="E127">_xlfn.XLOOKUP(E$3&amp;$B127,'In-TI'!$D$4:$D$867&amp;'In-TI'!$C$4:$C$867,'In-TI'!$E$4:$E$867)</f>
        <v>-5</v>
      </c>
      <c r="F127" s="12">
        <f>SUMIFS('In-TI'!$W$4:$W$1155,'In-TI'!$Y$4:$Y$1155,F$3,'In-TI'!$Q$4:$Q$1155,$B127)</f>
        <v>-11.3047188</v>
      </c>
      <c r="G127" s="157">
        <f>SUMIFS('In-TI'!$W$4:$W$1155,'In-TI'!$Y$4:$Y$1155,G$3,'In-TI'!$Q$4:$Q$1155,$B127)</f>
        <v>-13.304317199999996</v>
      </c>
      <c r="H127" s="13">
        <f>SUMIFS('In-TI'!$W$4:$W$1155,'In-TI'!$Y$4:$Y$1155,H$3,'In-TI'!$Q$4:$Q$1155,$B127)</f>
        <v>-58.006173433333338</v>
      </c>
      <c r="I127" s="16">
        <f>SUMIFS('In-TI'!$X$4:$X$1155,'In-TI'!$Y$4:$Y$1155,I$3,'In-TI'!$Q$4:$Q$1155,$B127)</f>
        <v>10.673052133333332</v>
      </c>
      <c r="J127" s="158">
        <f>SUMIFS('In-TI'!$X$4:$X$1155,'In-TI'!$Y$4:$Y$1155,J$3,'In-TI'!$Q$4:$Q$1155,$B127)</f>
        <v>5.5201505333333287</v>
      </c>
      <c r="K127" s="17">
        <f>SUMIFS('In-TI'!$X$4:$X$1155,'In-TI'!$Y$4:$Y$1155,K$3,'In-TI'!$Q$4:$Q$1155,$B127)</f>
        <v>57.089506766666673</v>
      </c>
      <c r="L127" s="26" cm="1">
        <f t="array" ref="L127">IF(_xlfn.XLOOKUP($B127&amp;F$3,'In-TI'!$Q$4:$Q$1155&amp;'In-TI'!$Y$4:$Y$1155,'In-TI'!$Z$4:$Z$1155)=L$3,F127*C127+I127*D127,0)</f>
        <v>5982.8435518879996</v>
      </c>
      <c r="M127" s="159" cm="1">
        <f t="array" ref="M127">IF(_xlfn.XLOOKUP($B127&amp;I$3,'In-TI'!$Q$4:$Q$1155&amp;'In-TI'!$Y$4:$Y$1155,'In-TI'!$Z$4:$Z$1155)=M$3,F127*C127+I127*D127,0)</f>
        <v>0</v>
      </c>
      <c r="N127" s="159" cm="1">
        <f t="array" ref="N127">IF(_xlfn.XLOOKUP($B127&amp;G$3,'In-TI'!$Q$4:$Q$1155&amp;'In-TI'!$Y$4:$Y$1155,'In-TI'!$Z$4:$Z$1155)=N$3,G127*E127+J127*C127,0)</f>
        <v>272.09199186133316</v>
      </c>
      <c r="O127" s="159" cm="1">
        <f t="array" ref="O127">IF(_xlfn.XLOOKUP($B127&amp;J$3,'In-TI'!$Q$4:$Q$1155&amp;'In-TI'!$Y$4:$Y$1155,'In-TI'!$Z$4:$Z$1155)=O$3,G127*E127+J127*C127,0)</f>
        <v>0</v>
      </c>
      <c r="P127" s="159" cm="1">
        <f t="array" ref="P127">IF(_xlfn.XLOOKUP($B127&amp;H$3,'In-TI'!$Q$4:$Q$1155&amp;'In-TI'!$Y$4:$Y$1155,'In-TI'!$Z$4:$Z$1155)=P$3,H127*E127+K127*D127,0)</f>
        <v>34543.734927166668</v>
      </c>
      <c r="Q127" s="25" cm="1">
        <f t="array" ref="Q127">IF(_xlfn.XLOOKUP($B127&amp;K$3,'In-TI'!$Q$4:$Q$1155&amp;'In-TI'!$Y$4:$Y$1155,'In-TI'!$Z$4:$Z$1155)=Q$3,H127*E127+K127*D127,0)</f>
        <v>0</v>
      </c>
      <c r="R127" s="74">
        <f t="shared" si="46"/>
        <v>40798.670470916004</v>
      </c>
      <c r="S127" s="82">
        <f>IF($R127&gt;=0,0,$R127*VLOOKUP(S$3,'In-NonTI'!$S$4:$U$6,3,0))</f>
        <v>0</v>
      </c>
      <c r="T127" s="160">
        <f>IF($R127&gt;=0,0,$R127*VLOOKUP(T$3,'In-NonTI'!$S$4:$U$6,3,0))</f>
        <v>0</v>
      </c>
      <c r="U127" s="83">
        <f>IF($R127&gt;=0,0,$R127*VLOOKUP(U$3,'In-NonTI'!$S$4:$U$6,3,0))</f>
        <v>0</v>
      </c>
      <c r="V127" s="19">
        <f t="shared" si="52"/>
        <v>-5.7845682666666711</v>
      </c>
      <c r="W127" s="161">
        <f t="shared" si="47"/>
        <v>67.762558900000002</v>
      </c>
      <c r="X127" s="18">
        <f t="shared" si="53"/>
        <v>-71.31049063333333</v>
      </c>
      <c r="Y127" s="77">
        <f t="shared" si="48"/>
        <v>2</v>
      </c>
      <c r="Z127" s="32" t="str">
        <f t="shared" si="49"/>
        <v>VIC</v>
      </c>
      <c r="AA127" s="4" t="str">
        <f t="shared" si="50"/>
        <v>NSW</v>
      </c>
      <c r="AB127" s="31" t="str">
        <f t="shared" si="51"/>
        <v>SA</v>
      </c>
      <c r="AC127" s="129" t="str">
        <f t="shared" si="54"/>
        <v>VIC-SA</v>
      </c>
      <c r="AD127" s="162" t="str">
        <f t="shared" si="55"/>
        <v>NSW-SA</v>
      </c>
      <c r="AE127" s="130">
        <f t="shared" si="56"/>
        <v>0</v>
      </c>
      <c r="AF127" s="51">
        <f t="shared" si="57"/>
        <v>71.31049063333333</v>
      </c>
      <c r="AG127" s="163">
        <f t="shared" si="58"/>
        <v>5.7845682666666711</v>
      </c>
      <c r="AH127" s="33">
        <f t="shared" si="59"/>
        <v>0</v>
      </c>
      <c r="AI127" s="140">
        <f t="shared" si="82"/>
        <v>5.7845682666666711</v>
      </c>
      <c r="AJ127" s="164">
        <f t="shared" si="82"/>
        <v>0</v>
      </c>
      <c r="AK127" s="164">
        <f t="shared" si="80"/>
        <v>0</v>
      </c>
      <c r="AL127" s="164">
        <f t="shared" si="79"/>
        <v>0</v>
      </c>
      <c r="AM127" s="164">
        <f t="shared" si="79"/>
        <v>71.31049063333333</v>
      </c>
      <c r="AN127" s="141">
        <f t="shared" si="79"/>
        <v>0</v>
      </c>
      <c r="AO127" s="23">
        <f t="shared" si="60"/>
        <v>3255.3236377493358</v>
      </c>
      <c r="AP127" s="30">
        <f t="shared" si="61"/>
        <v>0</v>
      </c>
      <c r="AQ127" s="30">
        <f t="shared" si="62"/>
        <v>0</v>
      </c>
      <c r="AR127" s="30">
        <f t="shared" si="63"/>
        <v>0</v>
      </c>
      <c r="AS127" s="30">
        <f t="shared" si="64"/>
        <v>43142.846833166666</v>
      </c>
      <c r="AT127" s="24">
        <f t="shared" si="65"/>
        <v>0</v>
      </c>
      <c r="AU127" s="155">
        <f t="shared" si="72"/>
        <v>2862.4593389079951</v>
      </c>
      <c r="AV127" s="165">
        <f t="shared" si="73"/>
        <v>0</v>
      </c>
      <c r="AW127" s="165">
        <f t="shared" si="74"/>
        <v>0</v>
      </c>
      <c r="AX127" s="165">
        <f t="shared" si="75"/>
        <v>0</v>
      </c>
      <c r="AY127" s="165">
        <f t="shared" si="76"/>
        <v>37936.211132008008</v>
      </c>
      <c r="AZ127" s="156">
        <f t="shared" si="77"/>
        <v>0</v>
      </c>
      <c r="BA127" s="94">
        <f t="shared" si="66"/>
        <v>2862.4593389079951</v>
      </c>
      <c r="BB127" s="166">
        <f t="shared" si="67"/>
        <v>0</v>
      </c>
      <c r="BC127" s="166">
        <f t="shared" si="68"/>
        <v>0</v>
      </c>
      <c r="BD127" s="166">
        <f t="shared" si="69"/>
        <v>0</v>
      </c>
      <c r="BE127" s="166">
        <f t="shared" si="70"/>
        <v>37936.211132008008</v>
      </c>
      <c r="BF127" s="95">
        <f t="shared" si="71"/>
        <v>0</v>
      </c>
    </row>
    <row r="128" spans="2:58">
      <c r="B128" s="146">
        <v>125</v>
      </c>
      <c r="C128" s="23" cm="1">
        <f t="array" ref="C128">_xlfn.XLOOKUP(C$3&amp;$B128,'In-TI'!$D$4:$D$867&amp;'In-TI'!$C$4:$C$867,'In-TI'!$E$4:$E$867)</f>
        <v>-0.24</v>
      </c>
      <c r="D128" s="30" cm="1">
        <f t="array" ref="D128">_xlfn.XLOOKUP(D$3&amp;$B128,'In-TI'!$D$4:$D$867&amp;'In-TI'!$C$4:$C$867,'In-TI'!$E$4:$E$867)</f>
        <v>-0.27</v>
      </c>
      <c r="E128" s="24" cm="1">
        <f t="array" ref="E128">_xlfn.XLOOKUP(E$3&amp;$B128,'In-TI'!$D$4:$D$867&amp;'In-TI'!$C$4:$C$867,'In-TI'!$E$4:$E$867)</f>
        <v>-0.3</v>
      </c>
      <c r="F128" s="12">
        <f>SUMIFS('In-TI'!$W$4:$W$1155,'In-TI'!$Y$4:$Y$1155,F$3,'In-TI'!$Q$4:$Q$1155,$B128)</f>
        <v>-10.6178478</v>
      </c>
      <c r="G128" s="157">
        <f>SUMIFS('In-TI'!$W$4:$W$1155,'In-TI'!$Y$4:$Y$1155,G$3,'In-TI'!$Q$4:$Q$1155,$B128)</f>
        <v>-9.1461797999999987</v>
      </c>
      <c r="H128" s="13">
        <f>SUMIFS('In-TI'!$W$4:$W$1155,'In-TI'!$Y$4:$Y$1155,H$3,'In-TI'!$Q$4:$Q$1155,$B128)</f>
        <v>-55.158822233333325</v>
      </c>
      <c r="I128" s="16">
        <f>SUMIFS('In-TI'!$X$4:$X$1155,'In-TI'!$Y$4:$Y$1155,I$3,'In-TI'!$Q$4:$Q$1155,$B128)</f>
        <v>10.0003478</v>
      </c>
      <c r="J128" s="158">
        <f>SUMIFS('In-TI'!$X$4:$X$1155,'In-TI'!$Y$4:$Y$1155,J$3,'In-TI'!$Q$4:$Q$1155,$B128)</f>
        <v>9.2353464666666643</v>
      </c>
      <c r="K128" s="17">
        <f>SUMIFS('In-TI'!$X$4:$X$1155,'In-TI'!$Y$4:$Y$1155,K$3,'In-TI'!$Q$4:$Q$1155,$B128)</f>
        <v>54.244655566666658</v>
      </c>
      <c r="L128" s="26" cm="1">
        <f t="array" ref="L128">IF(_xlfn.XLOOKUP($B128&amp;F$3,'In-TI'!$Q$4:$Q$1155&amp;'In-TI'!$Y$4:$Y$1155,'In-TI'!$Z$4:$Z$1155)=L$3,F128*C128+I128*D128,0)</f>
        <v>-0.15181043400000016</v>
      </c>
      <c r="M128" s="159" cm="1">
        <f t="array" ref="M128">IF(_xlfn.XLOOKUP($B128&amp;I$3,'In-TI'!$Q$4:$Q$1155&amp;'In-TI'!$Y$4:$Y$1155,'In-TI'!$Z$4:$Z$1155)=M$3,F128*C128+I128*D128,0)</f>
        <v>0</v>
      </c>
      <c r="N128" s="159" cm="1">
        <f t="array" ref="N128">IF(_xlfn.XLOOKUP($B128&amp;G$3,'In-TI'!$Q$4:$Q$1155&amp;'In-TI'!$Y$4:$Y$1155,'In-TI'!$Z$4:$Z$1155)=N$3,G128*E128+J128*C128,0)</f>
        <v>0.52737078800000026</v>
      </c>
      <c r="O128" s="159" cm="1">
        <f t="array" ref="O128">IF(_xlfn.XLOOKUP($B128&amp;J$3,'In-TI'!$Q$4:$Q$1155&amp;'In-TI'!$Y$4:$Y$1155,'In-TI'!$Z$4:$Z$1155)=O$3,G128*E128+J128*C128,0)</f>
        <v>0</v>
      </c>
      <c r="P128" s="159" cm="1">
        <f t="array" ref="P128">IF(_xlfn.XLOOKUP($B128&amp;H$3,'In-TI'!$Q$4:$Q$1155&amp;'In-TI'!$Y$4:$Y$1155,'In-TI'!$Z$4:$Z$1155)=P$3,H128*E128+K128*D128,0)</f>
        <v>1.9015896669999961</v>
      </c>
      <c r="Q128" s="25" cm="1">
        <f t="array" ref="Q128">IF(_xlfn.XLOOKUP($B128&amp;K$3,'In-TI'!$Q$4:$Q$1155&amp;'In-TI'!$Y$4:$Y$1155,'In-TI'!$Z$4:$Z$1155)=Q$3,H128*E128+K128*D128,0)</f>
        <v>0</v>
      </c>
      <c r="R128" s="74">
        <f t="shared" si="46"/>
        <v>2.2771500209999962</v>
      </c>
      <c r="S128" s="82">
        <f>IF($R128&gt;=0,0,$R128*VLOOKUP(S$3,'In-NonTI'!$S$4:$U$6,3,0))</f>
        <v>0</v>
      </c>
      <c r="T128" s="160">
        <f>IF($R128&gt;=0,0,$R128*VLOOKUP(T$3,'In-NonTI'!$S$4:$U$6,3,0))</f>
        <v>0</v>
      </c>
      <c r="U128" s="83">
        <f>IF($R128&gt;=0,0,$R128*VLOOKUP(U$3,'In-NonTI'!$S$4:$U$6,3,0))</f>
        <v>0</v>
      </c>
      <c r="V128" s="19">
        <f t="shared" si="52"/>
        <v>-1.3825013333333356</v>
      </c>
      <c r="W128" s="161">
        <f t="shared" si="47"/>
        <v>64.245003366666651</v>
      </c>
      <c r="X128" s="18">
        <f t="shared" si="53"/>
        <v>-64.305002033333324</v>
      </c>
      <c r="Y128" s="77">
        <f t="shared" si="48"/>
        <v>2</v>
      </c>
      <c r="Z128" s="32" t="str">
        <f t="shared" si="49"/>
        <v>VIC</v>
      </c>
      <c r="AA128" s="4" t="str">
        <f t="shared" si="50"/>
        <v>NSW</v>
      </c>
      <c r="AB128" s="31" t="str">
        <f t="shared" si="51"/>
        <v>SA</v>
      </c>
      <c r="AC128" s="129" t="str">
        <f t="shared" si="54"/>
        <v>VIC-SA</v>
      </c>
      <c r="AD128" s="162" t="str">
        <f t="shared" si="55"/>
        <v>NSW-SA</v>
      </c>
      <c r="AE128" s="130">
        <f t="shared" si="56"/>
        <v>0</v>
      </c>
      <c r="AF128" s="51">
        <f t="shared" si="57"/>
        <v>64.305002033333324</v>
      </c>
      <c r="AG128" s="163">
        <f t="shared" si="58"/>
        <v>1.3825013333333356</v>
      </c>
      <c r="AH128" s="33">
        <f t="shared" si="59"/>
        <v>0</v>
      </c>
      <c r="AI128" s="140">
        <f t="shared" si="82"/>
        <v>1.3825013333333356</v>
      </c>
      <c r="AJ128" s="164">
        <f t="shared" si="82"/>
        <v>0</v>
      </c>
      <c r="AK128" s="164">
        <f t="shared" si="80"/>
        <v>0</v>
      </c>
      <c r="AL128" s="164">
        <f t="shared" si="79"/>
        <v>0</v>
      </c>
      <c r="AM128" s="164">
        <f t="shared" si="79"/>
        <v>64.305002033333324</v>
      </c>
      <c r="AN128" s="141">
        <f t="shared" si="79"/>
        <v>0</v>
      </c>
      <c r="AO128" s="23">
        <f t="shared" si="60"/>
        <v>-4.1475040000000102E-2</v>
      </c>
      <c r="AP128" s="30">
        <f t="shared" si="61"/>
        <v>0</v>
      </c>
      <c r="AQ128" s="30">
        <f t="shared" si="62"/>
        <v>0</v>
      </c>
      <c r="AR128" s="30">
        <f t="shared" si="63"/>
        <v>0</v>
      </c>
      <c r="AS128" s="30">
        <f t="shared" si="64"/>
        <v>1.9291500609999979</v>
      </c>
      <c r="AT128" s="24">
        <f t="shared" si="65"/>
        <v>0</v>
      </c>
      <c r="AU128" s="155">
        <f t="shared" si="72"/>
        <v>-5.0032387543563317E-2</v>
      </c>
      <c r="AV128" s="165">
        <f t="shared" si="73"/>
        <v>0</v>
      </c>
      <c r="AW128" s="165">
        <f t="shared" si="74"/>
        <v>0</v>
      </c>
      <c r="AX128" s="165">
        <f t="shared" si="75"/>
        <v>0</v>
      </c>
      <c r="AY128" s="165">
        <f t="shared" si="76"/>
        <v>2.3271824085435595</v>
      </c>
      <c r="AZ128" s="156">
        <f t="shared" si="77"/>
        <v>0</v>
      </c>
      <c r="BA128" s="94">
        <f t="shared" si="66"/>
        <v>0</v>
      </c>
      <c r="BB128" s="166">
        <f t="shared" si="67"/>
        <v>0</v>
      </c>
      <c r="BC128" s="166">
        <f t="shared" si="68"/>
        <v>0</v>
      </c>
      <c r="BD128" s="166">
        <f t="shared" si="69"/>
        <v>0</v>
      </c>
      <c r="BE128" s="166">
        <f t="shared" si="70"/>
        <v>2.2771500209999962</v>
      </c>
      <c r="BF128" s="95">
        <f t="shared" si="71"/>
        <v>0</v>
      </c>
    </row>
    <row r="129" spans="2:58">
      <c r="B129" s="146">
        <v>126</v>
      </c>
      <c r="C129" s="23" cm="1">
        <f t="array" ref="C129">_xlfn.XLOOKUP(C$3&amp;$B129,'In-TI'!$D$4:$D$867&amp;'In-TI'!$C$4:$C$867,'In-TI'!$E$4:$E$867)</f>
        <v>-0.24</v>
      </c>
      <c r="D129" s="30" cm="1">
        <f t="array" ref="D129">_xlfn.XLOOKUP(D$3&amp;$B129,'In-TI'!$D$4:$D$867&amp;'In-TI'!$C$4:$C$867,'In-TI'!$E$4:$E$867)</f>
        <v>-0.27</v>
      </c>
      <c r="E129" s="24" cm="1">
        <f t="array" ref="E129">_xlfn.XLOOKUP(E$3&amp;$B129,'In-TI'!$D$4:$D$867&amp;'In-TI'!$C$4:$C$867,'In-TI'!$E$4:$E$867)</f>
        <v>-0.3</v>
      </c>
      <c r="F129" s="12">
        <f>SUMIFS('In-TI'!$W$4:$W$1155,'In-TI'!$Y$4:$Y$1155,F$3,'In-TI'!$Q$4:$Q$1155,$B129)</f>
        <v>-10.564802799999999</v>
      </c>
      <c r="G129" s="157">
        <f>SUMIFS('In-TI'!$W$4:$W$1155,'In-TI'!$Y$4:$Y$1155,G$3,'In-TI'!$Q$4:$Q$1155,$B129)</f>
        <v>-12.408887999999997</v>
      </c>
      <c r="H129" s="13">
        <f>SUMIFS('In-TI'!$W$4:$W$1155,'In-TI'!$Y$4:$Y$1155,H$3,'In-TI'!$Q$4:$Q$1155,$B129)</f>
        <v>-47.616626933333336</v>
      </c>
      <c r="I129" s="16">
        <f>SUMIFS('In-TI'!$X$4:$X$1155,'In-TI'!$Y$4:$Y$1155,I$3,'In-TI'!$Q$4:$Q$1155,$B129)</f>
        <v>9.9631361333333324</v>
      </c>
      <c r="J129" s="158">
        <f>SUMIFS('In-TI'!$X$4:$X$1155,'In-TI'!$Y$4:$Y$1155,J$3,'In-TI'!$Q$4:$Q$1155,$B129)</f>
        <v>12.490554666666664</v>
      </c>
      <c r="K129" s="17">
        <f>SUMIFS('In-TI'!$X$4:$X$1155,'In-TI'!$Y$4:$Y$1155,K$3,'In-TI'!$Q$4:$Q$1155,$B129)</f>
        <v>46.697460266666667</v>
      </c>
      <c r="L129" s="26" cm="1">
        <f t="array" ref="L129">IF(_xlfn.XLOOKUP($B129&amp;F$3,'In-TI'!$Q$4:$Q$1155&amp;'In-TI'!$Y$4:$Y$1155,'In-TI'!$Z$4:$Z$1155)=L$3,F129*C129+I129*D129,0)</f>
        <v>-0.15449408400000042</v>
      </c>
      <c r="M129" s="159" cm="1">
        <f t="array" ref="M129">IF(_xlfn.XLOOKUP($B129&amp;I$3,'In-TI'!$Q$4:$Q$1155&amp;'In-TI'!$Y$4:$Y$1155,'In-TI'!$Z$4:$Z$1155)=M$3,F129*C129+I129*D129,0)</f>
        <v>0</v>
      </c>
      <c r="N129" s="159" cm="1">
        <f t="array" ref="N129">IF(_xlfn.XLOOKUP($B129&amp;G$3,'In-TI'!$Q$4:$Q$1155&amp;'In-TI'!$Y$4:$Y$1155,'In-TI'!$Z$4:$Z$1155)=N$3,G129*E129+J129*C129,0)</f>
        <v>0.72493327999999968</v>
      </c>
      <c r="O129" s="159" cm="1">
        <f t="array" ref="O129">IF(_xlfn.XLOOKUP($B129&amp;J$3,'In-TI'!$Q$4:$Q$1155&amp;'In-TI'!$Y$4:$Y$1155,'In-TI'!$Z$4:$Z$1155)=O$3,G129*E129+J129*C129,0)</f>
        <v>0</v>
      </c>
      <c r="P129" s="159" cm="1">
        <f t="array" ref="P129">IF(_xlfn.XLOOKUP($B129&amp;H$3,'In-TI'!$Q$4:$Q$1155&amp;'In-TI'!$Y$4:$Y$1155,'In-TI'!$Z$4:$Z$1155)=P$3,H129*E129+K129*D129,0)</f>
        <v>1.6766738079999985</v>
      </c>
      <c r="Q129" s="25" cm="1">
        <f t="array" ref="Q129">IF(_xlfn.XLOOKUP($B129&amp;K$3,'In-TI'!$Q$4:$Q$1155&amp;'In-TI'!$Y$4:$Y$1155,'In-TI'!$Z$4:$Z$1155)=Q$3,H129*E129+K129*D129,0)</f>
        <v>0</v>
      </c>
      <c r="R129" s="74">
        <f t="shared" si="46"/>
        <v>2.2471130039999978</v>
      </c>
      <c r="S129" s="82">
        <f>IF($R129&gt;=0,0,$R129*VLOOKUP(S$3,'In-NonTI'!$S$4:$U$6,3,0))</f>
        <v>0</v>
      </c>
      <c r="T129" s="160">
        <f>IF($R129&gt;=0,0,$R129*VLOOKUP(T$3,'In-NonTI'!$S$4:$U$6,3,0))</f>
        <v>0</v>
      </c>
      <c r="U129" s="83">
        <f>IF($R129&gt;=0,0,$R129*VLOOKUP(U$3,'In-NonTI'!$S$4:$U$6,3,0))</f>
        <v>0</v>
      </c>
      <c r="V129" s="19">
        <f t="shared" si="52"/>
        <v>1.9257518666666655</v>
      </c>
      <c r="W129" s="161">
        <f t="shared" si="47"/>
        <v>56.660596400000003</v>
      </c>
      <c r="X129" s="18">
        <f t="shared" si="53"/>
        <v>-60.025514933333334</v>
      </c>
      <c r="Y129" s="77">
        <f t="shared" si="48"/>
        <v>1</v>
      </c>
      <c r="Z129" s="32" t="str">
        <f t="shared" si="49"/>
        <v>VIC</v>
      </c>
      <c r="AA129" s="4" t="str">
        <f t="shared" si="50"/>
        <v>NSW</v>
      </c>
      <c r="AB129" s="31" t="str">
        <f t="shared" si="51"/>
        <v>SA</v>
      </c>
      <c r="AC129" s="129" t="str">
        <f t="shared" si="54"/>
        <v>VIC-NSW</v>
      </c>
      <c r="AD129" s="162" t="str">
        <f t="shared" si="55"/>
        <v>VIC-SA</v>
      </c>
      <c r="AE129" s="130">
        <f t="shared" si="56"/>
        <v>0</v>
      </c>
      <c r="AF129" s="51">
        <f t="shared" si="57"/>
        <v>1.9257518666666655</v>
      </c>
      <c r="AG129" s="163">
        <f t="shared" si="58"/>
        <v>56.660596400000003</v>
      </c>
      <c r="AH129" s="33">
        <f t="shared" si="59"/>
        <v>0</v>
      </c>
      <c r="AI129" s="140">
        <f t="shared" si="82"/>
        <v>0</v>
      </c>
      <c r="AJ129" s="164">
        <f t="shared" si="82"/>
        <v>0</v>
      </c>
      <c r="AK129" s="164">
        <f t="shared" si="80"/>
        <v>1.9257518666666655</v>
      </c>
      <c r="AL129" s="164">
        <f t="shared" si="79"/>
        <v>0</v>
      </c>
      <c r="AM129" s="164">
        <f t="shared" si="79"/>
        <v>56.660596400000003</v>
      </c>
      <c r="AN129" s="141">
        <f t="shared" si="79"/>
        <v>0</v>
      </c>
      <c r="AO129" s="23">
        <f t="shared" si="60"/>
        <v>0</v>
      </c>
      <c r="AP129" s="30">
        <f t="shared" si="61"/>
        <v>0</v>
      </c>
      <c r="AQ129" s="30">
        <f t="shared" si="62"/>
        <v>0.11554511199999992</v>
      </c>
      <c r="AR129" s="30">
        <f t="shared" si="63"/>
        <v>0</v>
      </c>
      <c r="AS129" s="30">
        <f t="shared" si="64"/>
        <v>1.6998178919999984</v>
      </c>
      <c r="AT129" s="24">
        <f t="shared" si="65"/>
        <v>0</v>
      </c>
      <c r="AU129" s="155">
        <f t="shared" si="72"/>
        <v>0</v>
      </c>
      <c r="AV129" s="165">
        <f t="shared" si="73"/>
        <v>0</v>
      </c>
      <c r="AW129" s="165">
        <f t="shared" si="74"/>
        <v>0.1430253470803001</v>
      </c>
      <c r="AX129" s="165">
        <f t="shared" si="75"/>
        <v>0</v>
      </c>
      <c r="AY129" s="165">
        <f t="shared" si="76"/>
        <v>2.1040876569196976</v>
      </c>
      <c r="AZ129" s="156">
        <f t="shared" si="77"/>
        <v>0</v>
      </c>
      <c r="BA129" s="94">
        <f t="shared" si="66"/>
        <v>0</v>
      </c>
      <c r="BB129" s="166">
        <f t="shared" si="67"/>
        <v>0</v>
      </c>
      <c r="BC129" s="166">
        <f t="shared" si="68"/>
        <v>0.1430253470803001</v>
      </c>
      <c r="BD129" s="166">
        <f t="shared" si="69"/>
        <v>0</v>
      </c>
      <c r="BE129" s="166">
        <f t="shared" si="70"/>
        <v>2.1040876569196976</v>
      </c>
      <c r="BF129" s="95">
        <f t="shared" si="71"/>
        <v>0</v>
      </c>
    </row>
    <row r="130" spans="2:58">
      <c r="B130" s="146">
        <v>127</v>
      </c>
      <c r="C130" s="23" cm="1">
        <f t="array" ref="C130">_xlfn.XLOOKUP(C$3&amp;$B130,'In-TI'!$D$4:$D$867&amp;'In-TI'!$C$4:$C$867,'In-TI'!$E$4:$E$867)</f>
        <v>4.4800000000000004</v>
      </c>
      <c r="D130" s="30" cm="1">
        <f t="array" ref="D130">_xlfn.XLOOKUP(D$3&amp;$B130,'In-TI'!$D$4:$D$867&amp;'In-TI'!$C$4:$C$867,'In-TI'!$E$4:$E$867)</f>
        <v>5.05</v>
      </c>
      <c r="E130" s="24" cm="1">
        <f t="array" ref="E130">_xlfn.XLOOKUP(E$3&amp;$B130,'In-TI'!$D$4:$D$867&amp;'In-TI'!$C$4:$C$867,'In-TI'!$E$4:$E$867)</f>
        <v>5.67</v>
      </c>
      <c r="F130" s="12">
        <f>SUMIFS('In-TI'!$W$4:$W$1155,'In-TI'!$Y$4:$Y$1155,F$3,'In-TI'!$Q$4:$Q$1155,$B130)</f>
        <v>-10.921109399999999</v>
      </c>
      <c r="G130" s="157">
        <f>SUMIFS('In-TI'!$W$4:$W$1155,'In-TI'!$Y$4:$Y$1155,G$3,'In-TI'!$Q$4:$Q$1155,$B130)</f>
        <v>-15.931033899999999</v>
      </c>
      <c r="H130" s="13">
        <f>SUMIFS('In-TI'!$W$4:$W$1155,'In-TI'!$Y$4:$Y$1155,H$3,'In-TI'!$Q$4:$Q$1155,$B130)</f>
        <v>-46.439051899999995</v>
      </c>
      <c r="I130" s="16">
        <f>SUMIFS('In-TI'!$X$4:$X$1155,'In-TI'!$Y$4:$Y$1155,I$3,'In-TI'!$Q$4:$Q$1155,$B130)</f>
        <v>10.3261094</v>
      </c>
      <c r="J130" s="158">
        <f>SUMIFS('In-TI'!$X$4:$X$1155,'In-TI'!$Y$4:$Y$1155,J$3,'In-TI'!$Q$4:$Q$1155,$B130)</f>
        <v>16.009367233333332</v>
      </c>
      <c r="K130" s="17">
        <f>SUMIFS('In-TI'!$X$4:$X$1155,'In-TI'!$Y$4:$Y$1155,K$3,'In-TI'!$Q$4:$Q$1155,$B130)</f>
        <v>45.514051899999998</v>
      </c>
      <c r="L130" s="26" cm="1">
        <f t="array" ref="L130">IF(_xlfn.XLOOKUP($B130&amp;F$3,'In-TI'!$Q$4:$Q$1155&amp;'In-TI'!$Y$4:$Y$1155,'In-TI'!$Z$4:$Z$1155)=L$3,F130*C130+I130*D130,0)</f>
        <v>3.2202823579999986</v>
      </c>
      <c r="M130" s="159" cm="1">
        <f t="array" ref="M130">IF(_xlfn.XLOOKUP($B130&amp;I$3,'In-TI'!$Q$4:$Q$1155&amp;'In-TI'!$Y$4:$Y$1155,'In-TI'!$Z$4:$Z$1155)=M$3,F130*C130+I130*D130,0)</f>
        <v>0</v>
      </c>
      <c r="N130" s="159" cm="1">
        <f t="array" ref="N130">IF(_xlfn.XLOOKUP($B130&amp;G$3,'In-TI'!$Q$4:$Q$1155&amp;'In-TI'!$Y$4:$Y$1155,'In-TI'!$Z$4:$Z$1155)=N$3,G130*E130+J130*C130,0)</f>
        <v>-18.606997007666664</v>
      </c>
      <c r="O130" s="159" cm="1">
        <f t="array" ref="O130">IF(_xlfn.XLOOKUP($B130&amp;J$3,'In-TI'!$Q$4:$Q$1155&amp;'In-TI'!$Y$4:$Y$1155,'In-TI'!$Z$4:$Z$1155)=O$3,G130*E130+J130*C130,0)</f>
        <v>0</v>
      </c>
      <c r="P130" s="159" cm="1">
        <f t="array" ref="P130">IF(_xlfn.XLOOKUP($B130&amp;H$3,'In-TI'!$Q$4:$Q$1155&amp;'In-TI'!$Y$4:$Y$1155,'In-TI'!$Z$4:$Z$1155)=P$3,H130*E130+K130*D130,0)</f>
        <v>-33.463462178000015</v>
      </c>
      <c r="Q130" s="25" cm="1">
        <f t="array" ref="Q130">IF(_xlfn.XLOOKUP($B130&amp;K$3,'In-TI'!$Q$4:$Q$1155&amp;'In-TI'!$Y$4:$Y$1155,'In-TI'!$Z$4:$Z$1155)=Q$3,H130*E130+K130*D130,0)</f>
        <v>0</v>
      </c>
      <c r="R130" s="74">
        <f t="shared" si="46"/>
        <v>-48.850176827666679</v>
      </c>
      <c r="S130" s="82">
        <f>IF($R130&gt;=0,0,$R130*VLOOKUP(S$3,'In-NonTI'!$S$4:$U$6,3,0))</f>
        <v>-26.128419687050442</v>
      </c>
      <c r="T130" s="160">
        <f>IF($R130&gt;=0,0,$R130*VLOOKUP(T$3,'In-NonTI'!$S$4:$U$6,3,0))</f>
        <v>-5.137828043343319</v>
      </c>
      <c r="U130" s="83">
        <f>IF($R130&gt;=0,0,$R130*VLOOKUP(U$3,'In-NonTI'!$S$4:$U$6,3,0))</f>
        <v>-17.583929097272915</v>
      </c>
      <c r="V130" s="19">
        <f t="shared" si="52"/>
        <v>5.0882578333333335</v>
      </c>
      <c r="W130" s="161">
        <f t="shared" si="47"/>
        <v>55.840161299999998</v>
      </c>
      <c r="X130" s="18">
        <f t="shared" si="53"/>
        <v>-62.370085799999998</v>
      </c>
      <c r="Y130" s="77">
        <f t="shared" si="48"/>
        <v>1</v>
      </c>
      <c r="Z130" s="32" t="str">
        <f t="shared" si="49"/>
        <v>VIC</v>
      </c>
      <c r="AA130" s="4" t="str">
        <f t="shared" si="50"/>
        <v>NSW</v>
      </c>
      <c r="AB130" s="31" t="str">
        <f t="shared" si="51"/>
        <v>SA</v>
      </c>
      <c r="AC130" s="129" t="str">
        <f t="shared" si="54"/>
        <v>VIC-NSW</v>
      </c>
      <c r="AD130" s="162" t="str">
        <f t="shared" si="55"/>
        <v>VIC-SA</v>
      </c>
      <c r="AE130" s="130">
        <f t="shared" si="56"/>
        <v>0</v>
      </c>
      <c r="AF130" s="51">
        <f t="shared" si="57"/>
        <v>5.0882578333333335</v>
      </c>
      <c r="AG130" s="163">
        <f t="shared" si="58"/>
        <v>55.840161299999998</v>
      </c>
      <c r="AH130" s="33">
        <f t="shared" si="59"/>
        <v>0</v>
      </c>
      <c r="AI130" s="140">
        <f t="shared" si="82"/>
        <v>0</v>
      </c>
      <c r="AJ130" s="164">
        <f t="shared" si="82"/>
        <v>0</v>
      </c>
      <c r="AK130" s="164">
        <f t="shared" si="80"/>
        <v>5.0882578333333335</v>
      </c>
      <c r="AL130" s="164">
        <f t="shared" si="79"/>
        <v>0</v>
      </c>
      <c r="AM130" s="164">
        <f t="shared" si="79"/>
        <v>55.840161299999998</v>
      </c>
      <c r="AN130" s="141">
        <f t="shared" si="79"/>
        <v>0</v>
      </c>
      <c r="AO130" s="23">
        <f t="shared" si="60"/>
        <v>0</v>
      </c>
      <c r="AP130" s="30">
        <f t="shared" si="61"/>
        <v>0</v>
      </c>
      <c r="AQ130" s="30">
        <f t="shared" si="62"/>
        <v>-6.0550268216666643</v>
      </c>
      <c r="AR130" s="30">
        <f t="shared" si="63"/>
        <v>0</v>
      </c>
      <c r="AS130" s="30">
        <f t="shared" si="64"/>
        <v>-34.620900006000006</v>
      </c>
      <c r="AT130" s="24">
        <f t="shared" si="65"/>
        <v>0</v>
      </c>
      <c r="AU130" s="155">
        <f t="shared" si="72"/>
        <v>0</v>
      </c>
      <c r="AV130" s="165">
        <f t="shared" si="73"/>
        <v>0</v>
      </c>
      <c r="AW130" s="165">
        <f t="shared" si="74"/>
        <v>0</v>
      </c>
      <c r="AX130" s="165">
        <f t="shared" si="75"/>
        <v>0</v>
      </c>
      <c r="AY130" s="165">
        <f t="shared" si="76"/>
        <v>0</v>
      </c>
      <c r="AZ130" s="156">
        <f t="shared" si="77"/>
        <v>0</v>
      </c>
      <c r="BA130" s="94">
        <f t="shared" si="66"/>
        <v>0</v>
      </c>
      <c r="BB130" s="166">
        <f t="shared" si="67"/>
        <v>0</v>
      </c>
      <c r="BC130" s="166">
        <f t="shared" si="68"/>
        <v>0</v>
      </c>
      <c r="BD130" s="166">
        <f t="shared" si="69"/>
        <v>0</v>
      </c>
      <c r="BE130" s="166">
        <f t="shared" si="70"/>
        <v>0</v>
      </c>
      <c r="BF130" s="95">
        <f t="shared" si="71"/>
        <v>0</v>
      </c>
    </row>
    <row r="131" spans="2:58">
      <c r="B131" s="146">
        <v>128</v>
      </c>
      <c r="C131" s="23" cm="1">
        <f t="array" ref="C131">_xlfn.XLOOKUP(C$3&amp;$B131,'In-TI'!$D$4:$D$867&amp;'In-TI'!$C$4:$C$867,'In-TI'!$E$4:$E$867)</f>
        <v>4.47</v>
      </c>
      <c r="D131" s="30" cm="1">
        <f t="array" ref="D131">_xlfn.XLOOKUP(D$3&amp;$B131,'In-TI'!$D$4:$D$867&amp;'In-TI'!$C$4:$C$867,'In-TI'!$E$4:$E$867)</f>
        <v>5.0599999999999996</v>
      </c>
      <c r="E131" s="24" cm="1">
        <f t="array" ref="E131">_xlfn.XLOOKUP(E$3&amp;$B131,'In-TI'!$D$4:$D$867&amp;'In-TI'!$C$4:$C$867,'In-TI'!$E$4:$E$867)</f>
        <v>5.67</v>
      </c>
      <c r="F131" s="12">
        <f>SUMIFS('In-TI'!$W$4:$W$1155,'In-TI'!$Y$4:$Y$1155,F$3,'In-TI'!$Q$4:$Q$1155,$B131)</f>
        <v>-9.7646914000000002</v>
      </c>
      <c r="G131" s="157">
        <f>SUMIFS('In-TI'!$W$4:$W$1155,'In-TI'!$Y$4:$Y$1155,G$3,'In-TI'!$Q$4:$Q$1155,$B131)</f>
        <v>-9.5812317</v>
      </c>
      <c r="H131" s="13">
        <f>SUMIFS('In-TI'!$W$4:$W$1155,'In-TI'!$Y$4:$Y$1155,H$3,'In-TI'!$Q$4:$Q$1155,$B131)</f>
        <v>-44.8835452</v>
      </c>
      <c r="I131" s="16">
        <f>SUMIFS('In-TI'!$X$4:$X$1155,'In-TI'!$Y$4:$Y$1155,I$3,'In-TI'!$Q$4:$Q$1155,$B131)</f>
        <v>9.1596913999999998</v>
      </c>
      <c r="J131" s="158">
        <f>SUMIFS('In-TI'!$X$4:$X$1155,'In-TI'!$Y$4:$Y$1155,J$3,'In-TI'!$Q$4:$Q$1155,$B131)</f>
        <v>9.6645650333333339</v>
      </c>
      <c r="K131" s="17">
        <f>SUMIFS('In-TI'!$X$4:$X$1155,'In-TI'!$Y$4:$Y$1155,K$3,'In-TI'!$Q$4:$Q$1155,$B131)</f>
        <v>43.971045199999999</v>
      </c>
      <c r="L131" s="26" cm="1">
        <f t="array" ref="L131">IF(_xlfn.XLOOKUP($B131&amp;F$3,'In-TI'!$Q$4:$Q$1155&amp;'In-TI'!$Y$4:$Y$1155,'In-TI'!$Z$4:$Z$1155)=L$3,F131*C131+I131*D131,0)</f>
        <v>2.699867925999996</v>
      </c>
      <c r="M131" s="159" cm="1">
        <f t="array" ref="M131">IF(_xlfn.XLOOKUP($B131&amp;I$3,'In-TI'!$Q$4:$Q$1155&amp;'In-TI'!$Y$4:$Y$1155,'In-TI'!$Z$4:$Z$1155)=M$3,F131*C131+I131*D131,0)</f>
        <v>0</v>
      </c>
      <c r="N131" s="159" cm="1">
        <f t="array" ref="N131">IF(_xlfn.XLOOKUP($B131&amp;G$3,'In-TI'!$Q$4:$Q$1155&amp;'In-TI'!$Y$4:$Y$1155,'In-TI'!$Z$4:$Z$1155)=N$3,G131*E131+J131*C131,0)</f>
        <v>-11.124978040000002</v>
      </c>
      <c r="O131" s="159" cm="1">
        <f t="array" ref="O131">IF(_xlfn.XLOOKUP($B131&amp;J$3,'In-TI'!$Q$4:$Q$1155&amp;'In-TI'!$Y$4:$Y$1155,'In-TI'!$Z$4:$Z$1155)=O$3,G131*E131+J131*C131,0)</f>
        <v>0</v>
      </c>
      <c r="P131" s="159" cm="1">
        <f t="array" ref="P131">IF(_xlfn.XLOOKUP($B131&amp;H$3,'In-TI'!$Q$4:$Q$1155&amp;'In-TI'!$Y$4:$Y$1155,'In-TI'!$Z$4:$Z$1155)=P$3,H131*E131+K131*D131,0)</f>
        <v>-31.996212572000019</v>
      </c>
      <c r="Q131" s="25" cm="1">
        <f t="array" ref="Q131">IF(_xlfn.XLOOKUP($B131&amp;K$3,'In-TI'!$Q$4:$Q$1155&amp;'In-TI'!$Y$4:$Y$1155,'In-TI'!$Z$4:$Z$1155)=Q$3,H131*E131+K131*D131,0)</f>
        <v>0</v>
      </c>
      <c r="R131" s="74">
        <f t="shared" si="46"/>
        <v>-40.421322686000025</v>
      </c>
      <c r="S131" s="82">
        <f>IF($R131&gt;=0,0,$R131*VLOOKUP(S$3,'In-NonTI'!$S$4:$U$6,3,0))</f>
        <v>-21.620091308397182</v>
      </c>
      <c r="T131" s="160">
        <f>IF($R131&gt;=0,0,$R131*VLOOKUP(T$3,'In-NonTI'!$S$4:$U$6,3,0))</f>
        <v>-4.251321463539524</v>
      </c>
      <c r="U131" s="83">
        <f>IF($R131&gt;=0,0,$R131*VLOOKUP(U$3,'In-NonTI'!$S$4:$U$6,3,0))</f>
        <v>-14.549909914063317</v>
      </c>
      <c r="V131" s="19">
        <f t="shared" si="52"/>
        <v>-0.1001263666666663</v>
      </c>
      <c r="W131" s="161">
        <f t="shared" si="47"/>
        <v>53.130736599999999</v>
      </c>
      <c r="X131" s="18">
        <f t="shared" si="53"/>
        <v>-54.464776900000004</v>
      </c>
      <c r="Y131" s="77">
        <f t="shared" si="48"/>
        <v>2</v>
      </c>
      <c r="Z131" s="32" t="str">
        <f t="shared" si="49"/>
        <v>VIC</v>
      </c>
      <c r="AA131" s="4" t="str">
        <f t="shared" si="50"/>
        <v>NSW</v>
      </c>
      <c r="AB131" s="31" t="str">
        <f t="shared" si="51"/>
        <v>SA</v>
      </c>
      <c r="AC131" s="129" t="str">
        <f t="shared" si="54"/>
        <v>VIC-SA</v>
      </c>
      <c r="AD131" s="162" t="str">
        <f t="shared" si="55"/>
        <v>NSW-SA</v>
      </c>
      <c r="AE131" s="130">
        <f t="shared" si="56"/>
        <v>0</v>
      </c>
      <c r="AF131" s="51">
        <f t="shared" si="57"/>
        <v>54.464776900000004</v>
      </c>
      <c r="AG131" s="163">
        <f t="shared" si="58"/>
        <v>0.1001263666666663</v>
      </c>
      <c r="AH131" s="33">
        <f t="shared" si="59"/>
        <v>0</v>
      </c>
      <c r="AI131" s="140">
        <f t="shared" si="82"/>
        <v>0.1001263666666663</v>
      </c>
      <c r="AJ131" s="164">
        <f t="shared" si="82"/>
        <v>0</v>
      </c>
      <c r="AK131" s="164">
        <f t="shared" si="80"/>
        <v>0</v>
      </c>
      <c r="AL131" s="164">
        <f t="shared" si="79"/>
        <v>0</v>
      </c>
      <c r="AM131" s="164">
        <f t="shared" si="79"/>
        <v>54.464776900000004</v>
      </c>
      <c r="AN131" s="141">
        <f t="shared" si="79"/>
        <v>0</v>
      </c>
      <c r="AO131" s="23">
        <f t="shared" si="60"/>
        <v>5.9074556333333104E-2</v>
      </c>
      <c r="AP131" s="30">
        <f t="shared" si="61"/>
        <v>0</v>
      </c>
      <c r="AQ131" s="30">
        <f t="shared" si="62"/>
        <v>0</v>
      </c>
      <c r="AR131" s="30">
        <f t="shared" si="63"/>
        <v>0</v>
      </c>
      <c r="AS131" s="30">
        <f t="shared" si="64"/>
        <v>-33.223513909000019</v>
      </c>
      <c r="AT131" s="24">
        <f t="shared" si="65"/>
        <v>0</v>
      </c>
      <c r="AU131" s="155">
        <f t="shared" si="72"/>
        <v>0</v>
      </c>
      <c r="AV131" s="165">
        <f t="shared" si="73"/>
        <v>0</v>
      </c>
      <c r="AW131" s="165">
        <f t="shared" si="74"/>
        <v>0</v>
      </c>
      <c r="AX131" s="165">
        <f t="shared" si="75"/>
        <v>0</v>
      </c>
      <c r="AY131" s="165">
        <f t="shared" si="76"/>
        <v>0</v>
      </c>
      <c r="AZ131" s="156">
        <f t="shared" si="77"/>
        <v>0</v>
      </c>
      <c r="BA131" s="94">
        <f t="shared" si="66"/>
        <v>0</v>
      </c>
      <c r="BB131" s="166">
        <f t="shared" si="67"/>
        <v>0</v>
      </c>
      <c r="BC131" s="166">
        <f t="shared" si="68"/>
        <v>0</v>
      </c>
      <c r="BD131" s="166">
        <f t="shared" si="69"/>
        <v>0</v>
      </c>
      <c r="BE131" s="166">
        <f t="shared" si="70"/>
        <v>0</v>
      </c>
      <c r="BF131" s="95">
        <f t="shared" si="71"/>
        <v>0</v>
      </c>
    </row>
    <row r="132" spans="2:58">
      <c r="B132" s="146">
        <v>129</v>
      </c>
      <c r="C132" s="23" cm="1">
        <f t="array" ref="C132">_xlfn.XLOOKUP(C$3&amp;$B132,'In-TI'!$D$4:$D$867&amp;'In-TI'!$C$4:$C$867,'In-TI'!$E$4:$E$867)</f>
        <v>4.49</v>
      </c>
      <c r="D132" s="30" cm="1">
        <f t="array" ref="D132">_xlfn.XLOOKUP(D$3&amp;$B132,'In-TI'!$D$4:$D$867&amp;'In-TI'!$C$4:$C$867,'In-TI'!$E$4:$E$867)</f>
        <v>5.0599999999999996</v>
      </c>
      <c r="E132" s="24" cm="1">
        <f t="array" ref="E132">_xlfn.XLOOKUP(E$3&amp;$B132,'In-TI'!$D$4:$D$867&amp;'In-TI'!$C$4:$C$867,'In-TI'!$E$4:$E$867)</f>
        <v>5.67</v>
      </c>
      <c r="F132" s="12">
        <f>SUMIFS('In-TI'!$W$4:$W$1155,'In-TI'!$Y$4:$Y$1155,F$3,'In-TI'!$Q$4:$Q$1155,$B132)</f>
        <v>-9.0530809999999988</v>
      </c>
      <c r="G132" s="157">
        <f>SUMIFS('In-TI'!$W$4:$W$1155,'In-TI'!$Y$4:$Y$1155,G$3,'In-TI'!$Q$4:$Q$1155,$B132)</f>
        <v>3.548359499999997</v>
      </c>
      <c r="H132" s="13">
        <f>SUMIFS('In-TI'!$W$4:$W$1155,'In-TI'!$Y$4:$Y$1155,H$3,'In-TI'!$Q$4:$Q$1155,$B132)</f>
        <v>-41.679133666666672</v>
      </c>
      <c r="I132" s="16">
        <f>SUMIFS('In-TI'!$X$4:$X$1155,'In-TI'!$Y$4:$Y$1155,I$3,'In-TI'!$Q$4:$Q$1155,$B132)</f>
        <v>8.4505809999999997</v>
      </c>
      <c r="J132" s="158">
        <f>SUMIFS('In-TI'!$X$4:$X$1155,'In-TI'!$Y$4:$Y$1155,J$3,'In-TI'!$Q$4:$Q$1155,$B132)</f>
        <v>-3.4666928333333304</v>
      </c>
      <c r="K132" s="17">
        <f>SUMIFS('In-TI'!$X$4:$X$1155,'In-TI'!$Y$4:$Y$1155,K$3,'In-TI'!$Q$4:$Q$1155,$B132)</f>
        <v>40.780800333333332</v>
      </c>
      <c r="L132" s="26" cm="1">
        <f t="array" ref="L132">IF(_xlfn.XLOOKUP($B132&amp;F$3,'In-TI'!$Q$4:$Q$1155&amp;'In-TI'!$Y$4:$Y$1155,'In-TI'!$Z$4:$Z$1155)=L$3,F132*C132+I132*D132,0)</f>
        <v>2.1116061700000017</v>
      </c>
      <c r="M132" s="159" cm="1">
        <f t="array" ref="M132">IF(_xlfn.XLOOKUP($B132&amp;I$3,'In-TI'!$Q$4:$Q$1155&amp;'In-TI'!$Y$4:$Y$1155,'In-TI'!$Z$4:$Z$1155)=M$3,F132*C132+I132*D132,0)</f>
        <v>0</v>
      </c>
      <c r="N132" s="159" cm="1">
        <f t="array" ref="N132">IF(_xlfn.XLOOKUP($B132&amp;G$3,'In-TI'!$Q$4:$Q$1155&amp;'In-TI'!$Y$4:$Y$1155,'In-TI'!$Z$4:$Z$1155)=N$3,G132*E132+J132*C132,0)</f>
        <v>0</v>
      </c>
      <c r="O132" s="159" cm="1">
        <f t="array" ref="O132">IF(_xlfn.XLOOKUP($B132&amp;J$3,'In-TI'!$Q$4:$Q$1155&amp;'In-TI'!$Y$4:$Y$1155,'In-TI'!$Z$4:$Z$1155)=O$3,G132*E132+J132*C132,0)</f>
        <v>4.5537475433333263</v>
      </c>
      <c r="P132" s="159" cm="1">
        <f t="array" ref="P132">IF(_xlfn.XLOOKUP($B132&amp;H$3,'In-TI'!$Q$4:$Q$1155&amp;'In-TI'!$Y$4:$Y$1155,'In-TI'!$Z$4:$Z$1155)=P$3,H132*E132+K132*D132,0)</f>
        <v>-29.969838203333381</v>
      </c>
      <c r="Q132" s="25" cm="1">
        <f t="array" ref="Q132">IF(_xlfn.XLOOKUP($B132&amp;K$3,'In-TI'!$Q$4:$Q$1155&amp;'In-TI'!$Y$4:$Y$1155,'In-TI'!$Z$4:$Z$1155)=Q$3,H132*E132+K132*D132,0)</f>
        <v>0</v>
      </c>
      <c r="R132" s="74">
        <f t="shared" ref="R132:R195" si="83">SUM(L132:Q132)</f>
        <v>-23.304484490000053</v>
      </c>
      <c r="S132" s="82">
        <f>IF($R132&gt;=0,0,$R132*VLOOKUP(S$3,'In-NonTI'!$S$4:$U$6,3,0))</f>
        <v>-12.464834129325373</v>
      </c>
      <c r="T132" s="160">
        <f>IF($R132&gt;=0,0,$R132*VLOOKUP(T$3,'In-NonTI'!$S$4:$U$6,3,0))</f>
        <v>-2.4510542586320625</v>
      </c>
      <c r="U132" s="83">
        <f>IF($R132&gt;=0,0,$R132*VLOOKUP(U$3,'In-NonTI'!$S$4:$U$6,3,0))</f>
        <v>-8.3885961020426159</v>
      </c>
      <c r="V132" s="19">
        <f t="shared" si="52"/>
        <v>-12.519773833333328</v>
      </c>
      <c r="W132" s="161">
        <f t="shared" ref="W132:W195" si="84">I132+K132</f>
        <v>49.231381333333331</v>
      </c>
      <c r="X132" s="18">
        <f t="shared" si="53"/>
        <v>-38.130774166666676</v>
      </c>
      <c r="Y132" s="77">
        <f t="shared" ref="Y132:Y195" si="85">COUNTIFS(V132:X132,"&lt;0")</f>
        <v>2</v>
      </c>
      <c r="Z132" s="32" t="str">
        <f t="shared" ref="Z132:Z195" si="86">INDEX($V$3:$X$3,MATCH(LARGE($V132:$X132,3),$V132:$X132,0))</f>
        <v>VIC</v>
      </c>
      <c r="AA132" s="4" t="str">
        <f t="shared" ref="AA132:AA195" si="87">INDEX($V$3:$X$3,MATCH(LARGE($V132:$X132,2),$V132:$X132,0))</f>
        <v>NSW</v>
      </c>
      <c r="AB132" s="31" t="str">
        <f t="shared" ref="AB132:AB195" si="88">INDEX($V$3:$X$3,MATCH(LARGE($V132:$X132,1),$V132:$X132,0))</f>
        <v>SA</v>
      </c>
      <c r="AC132" s="129" t="str">
        <f t="shared" si="54"/>
        <v>VIC-SA</v>
      </c>
      <c r="AD132" s="162" t="str">
        <f t="shared" si="55"/>
        <v>NSW-SA</v>
      </c>
      <c r="AE132" s="130">
        <f t="shared" si="56"/>
        <v>0</v>
      </c>
      <c r="AF132" s="51">
        <f t="shared" si="57"/>
        <v>38.130774166666676</v>
      </c>
      <c r="AG132" s="163">
        <f t="shared" si="58"/>
        <v>12.519773833333328</v>
      </c>
      <c r="AH132" s="33">
        <f t="shared" si="59"/>
        <v>0</v>
      </c>
      <c r="AI132" s="140">
        <f t="shared" si="82"/>
        <v>12.519773833333328</v>
      </c>
      <c r="AJ132" s="164">
        <f t="shared" si="82"/>
        <v>0</v>
      </c>
      <c r="AK132" s="164">
        <f t="shared" si="80"/>
        <v>0</v>
      </c>
      <c r="AL132" s="164">
        <f t="shared" si="79"/>
        <v>0</v>
      </c>
      <c r="AM132" s="164">
        <f t="shared" si="79"/>
        <v>38.130774166666676</v>
      </c>
      <c r="AN132" s="141">
        <f t="shared" si="79"/>
        <v>0</v>
      </c>
      <c r="AO132" s="23">
        <f t="shared" si="60"/>
        <v>7.13627108499999</v>
      </c>
      <c r="AP132" s="30">
        <f t="shared" si="61"/>
        <v>0</v>
      </c>
      <c r="AQ132" s="30">
        <f t="shared" si="62"/>
        <v>0</v>
      </c>
      <c r="AR132" s="30">
        <f t="shared" si="63"/>
        <v>0</v>
      </c>
      <c r="AS132" s="30">
        <f t="shared" si="64"/>
        <v>-23.259772241666685</v>
      </c>
      <c r="AT132" s="24">
        <f t="shared" si="65"/>
        <v>0</v>
      </c>
      <c r="AU132" s="155">
        <f t="shared" si="72"/>
        <v>0</v>
      </c>
      <c r="AV132" s="165">
        <f t="shared" si="73"/>
        <v>0</v>
      </c>
      <c r="AW132" s="165">
        <f t="shared" si="74"/>
        <v>0</v>
      </c>
      <c r="AX132" s="165">
        <f t="shared" si="75"/>
        <v>0</v>
      </c>
      <c r="AY132" s="165">
        <f t="shared" si="76"/>
        <v>0</v>
      </c>
      <c r="AZ132" s="156">
        <f t="shared" si="77"/>
        <v>0</v>
      </c>
      <c r="BA132" s="94">
        <f t="shared" si="66"/>
        <v>0</v>
      </c>
      <c r="BB132" s="166">
        <f t="shared" si="67"/>
        <v>0</v>
      </c>
      <c r="BC132" s="166">
        <f t="shared" si="68"/>
        <v>0</v>
      </c>
      <c r="BD132" s="166">
        <f t="shared" si="69"/>
        <v>0</v>
      </c>
      <c r="BE132" s="166">
        <f t="shared" si="70"/>
        <v>0</v>
      </c>
      <c r="BF132" s="95">
        <f t="shared" si="71"/>
        <v>0</v>
      </c>
    </row>
    <row r="133" spans="2:58">
      <c r="B133" s="146">
        <v>130</v>
      </c>
      <c r="C133" s="23" cm="1">
        <f t="array" ref="C133">_xlfn.XLOOKUP(C$3&amp;$B133,'In-TI'!$D$4:$D$867&amp;'In-TI'!$C$4:$C$867,'In-TI'!$E$4:$E$867)</f>
        <v>27.35</v>
      </c>
      <c r="D133" s="30" cm="1">
        <f t="array" ref="D133">_xlfn.XLOOKUP(D$3&amp;$B133,'In-TI'!$D$4:$D$867&amp;'In-TI'!$C$4:$C$867,'In-TI'!$E$4:$E$867)</f>
        <v>600</v>
      </c>
      <c r="E133" s="24" cm="1">
        <f t="array" ref="E133">_xlfn.XLOOKUP(E$3&amp;$B133,'In-TI'!$D$4:$D$867&amp;'In-TI'!$C$4:$C$867,'In-TI'!$E$4:$E$867)</f>
        <v>0</v>
      </c>
      <c r="F133" s="12">
        <f>SUMIFS('In-TI'!$W$4:$W$1155,'In-TI'!$Y$4:$Y$1155,F$3,'In-TI'!$Q$4:$Q$1155,$B133)</f>
        <v>-8.4413129999999992</v>
      </c>
      <c r="G133" s="157">
        <f>SUMIFS('In-TI'!$W$4:$W$1155,'In-TI'!$Y$4:$Y$1155,G$3,'In-TI'!$Q$4:$Q$1155,$B133)</f>
        <v>13.0188405</v>
      </c>
      <c r="H133" s="13">
        <f>SUMIFS('In-TI'!$W$4:$W$1155,'In-TI'!$Y$4:$Y$1155,H$3,'In-TI'!$Q$4:$Q$1155,$B133)</f>
        <v>-42.44326293333333</v>
      </c>
      <c r="I133" s="16">
        <f>SUMIFS('In-TI'!$X$4:$X$1155,'In-TI'!$Y$4:$Y$1155,I$3,'In-TI'!$Q$4:$Q$1155,$B133)</f>
        <v>7.8621463333333335</v>
      </c>
      <c r="J133" s="158">
        <f>SUMIFS('In-TI'!$X$4:$X$1155,'In-TI'!$Y$4:$Y$1155,J$3,'In-TI'!$Q$4:$Q$1155,$B133)</f>
        <v>-12.948007166666665</v>
      </c>
      <c r="K133" s="17">
        <f>SUMIFS('In-TI'!$X$4:$X$1155,'In-TI'!$Y$4:$Y$1155,K$3,'In-TI'!$Q$4:$Q$1155,$B133)</f>
        <v>41.541596266666666</v>
      </c>
      <c r="L133" s="26" cm="1">
        <f t="array" ref="L133">IF(_xlfn.XLOOKUP($B133&amp;F$3,'In-TI'!$Q$4:$Q$1155&amp;'In-TI'!$Y$4:$Y$1155,'In-TI'!$Z$4:$Z$1155)=L$3,F133*C133+I133*D133,0)</f>
        <v>4486.4178894500001</v>
      </c>
      <c r="M133" s="159" cm="1">
        <f t="array" ref="M133">IF(_xlfn.XLOOKUP($B133&amp;I$3,'In-TI'!$Q$4:$Q$1155&amp;'In-TI'!$Y$4:$Y$1155,'In-TI'!$Z$4:$Z$1155)=M$3,F133*C133+I133*D133,0)</f>
        <v>0</v>
      </c>
      <c r="N133" s="159" cm="1">
        <f t="array" ref="N133">IF(_xlfn.XLOOKUP($B133&amp;G$3,'In-TI'!$Q$4:$Q$1155&amp;'In-TI'!$Y$4:$Y$1155,'In-TI'!$Z$4:$Z$1155)=N$3,G133*E133+J133*C133,0)</f>
        <v>0</v>
      </c>
      <c r="O133" s="159" cm="1">
        <f t="array" ref="O133">IF(_xlfn.XLOOKUP($B133&amp;J$3,'In-TI'!$Q$4:$Q$1155&amp;'In-TI'!$Y$4:$Y$1155,'In-TI'!$Z$4:$Z$1155)=O$3,G133*E133+J133*C133,0)</f>
        <v>-354.1279960083333</v>
      </c>
      <c r="P133" s="159" cm="1">
        <f t="array" ref="P133">IF(_xlfn.XLOOKUP($B133&amp;H$3,'In-TI'!$Q$4:$Q$1155&amp;'In-TI'!$Y$4:$Y$1155,'In-TI'!$Z$4:$Z$1155)=P$3,H133*E133+K133*D133,0)</f>
        <v>24924.957760000001</v>
      </c>
      <c r="Q133" s="25" cm="1">
        <f t="array" ref="Q133">IF(_xlfn.XLOOKUP($B133&amp;K$3,'In-TI'!$Q$4:$Q$1155&amp;'In-TI'!$Y$4:$Y$1155,'In-TI'!$Z$4:$Z$1155)=Q$3,H133*E133+K133*D133,0)</f>
        <v>0</v>
      </c>
      <c r="R133" s="74">
        <f t="shared" si="83"/>
        <v>29057.247653441667</v>
      </c>
      <c r="S133" s="82">
        <f>IF($R133&gt;=0,0,$R133*VLOOKUP(S$3,'In-NonTI'!$S$4:$U$6,3,0))</f>
        <v>0</v>
      </c>
      <c r="T133" s="160">
        <f>IF($R133&gt;=0,0,$R133*VLOOKUP(T$3,'In-NonTI'!$S$4:$U$6,3,0))</f>
        <v>0</v>
      </c>
      <c r="U133" s="83">
        <f>IF($R133&gt;=0,0,$R133*VLOOKUP(U$3,'In-NonTI'!$S$4:$U$6,3,0))</f>
        <v>0</v>
      </c>
      <c r="V133" s="19">
        <f t="shared" ref="V133:V196" si="89">F133+J133</f>
        <v>-21.389320166666664</v>
      </c>
      <c r="W133" s="161">
        <f t="shared" si="84"/>
        <v>49.403742600000001</v>
      </c>
      <c r="X133" s="18">
        <f t="shared" ref="X133:X196" si="90">G133+H133</f>
        <v>-29.42442243333333</v>
      </c>
      <c r="Y133" s="77">
        <f t="shared" si="85"/>
        <v>2</v>
      </c>
      <c r="Z133" s="32" t="str">
        <f t="shared" si="86"/>
        <v>VIC</v>
      </c>
      <c r="AA133" s="4" t="str">
        <f t="shared" si="87"/>
        <v>NSW</v>
      </c>
      <c r="AB133" s="31" t="str">
        <f t="shared" si="88"/>
        <v>SA</v>
      </c>
      <c r="AC133" s="129" t="str">
        <f t="shared" ref="AC133:AC196" si="91">IF(Y133=2,Z133&amp;"-"&amp;AB133,Z133&amp;"-"&amp;AA133)</f>
        <v>VIC-SA</v>
      </c>
      <c r="AD133" s="162" t="str">
        <f t="shared" ref="AD133:AD196" si="92">IF(Y133=1,Z133&amp;"-"&amp;AB133,AA133&amp;"-"&amp;AB133)</f>
        <v>NSW-SA</v>
      </c>
      <c r="AE133" s="130">
        <f t="shared" ref="AE133:AE196" si="93">IF(OR(Y133=3,Y133=0),AB133&amp;"-"&amp;Z133,0)</f>
        <v>0</v>
      </c>
      <c r="AF133" s="51">
        <f t="shared" ref="AF133:AF196" si="94">IF(Y133=1,ABS(_xlfn.XLOOKUP(AA133,$V$3:$X$3,V133:X133)),ABS(_xlfn.XLOOKUP(Z133,$V$3:$X$3,V133:X133)))</f>
        <v>29.42442243333333</v>
      </c>
      <c r="AG133" s="163">
        <f t="shared" ref="AG133:AG196" si="95">IF(Y133=1,ABS(_xlfn.XLOOKUP(AB133,$V$3:$X$3,V133:X133)),ABS(_xlfn.XLOOKUP(AA133,$V$3:$X$3,V133:X133)))</f>
        <v>21.389320166666664</v>
      </c>
      <c r="AH133" s="33">
        <f t="shared" ref="AH133:AH196" si="96">IF(Y133=3,ABS(_xlfn.XLOOKUP(AB133,$V$3:$X$3,V133:X133)),0)</f>
        <v>0</v>
      </c>
      <c r="AI133" s="140">
        <f t="shared" si="82"/>
        <v>21.389320166666664</v>
      </c>
      <c r="AJ133" s="164">
        <f t="shared" si="82"/>
        <v>0</v>
      </c>
      <c r="AK133" s="164">
        <f t="shared" si="80"/>
        <v>0</v>
      </c>
      <c r="AL133" s="164">
        <f t="shared" si="79"/>
        <v>0</v>
      </c>
      <c r="AM133" s="164">
        <f t="shared" si="79"/>
        <v>29.42442243333333</v>
      </c>
      <c r="AN133" s="141">
        <f t="shared" si="79"/>
        <v>0</v>
      </c>
      <c r="AO133" s="23">
        <f t="shared" ref="AO133:AO196" si="97">IF(AND(C133=D133,D133=E133),AI133*0.01,AI133*(D133-C133))</f>
        <v>12248.594193441664</v>
      </c>
      <c r="AP133" s="30">
        <f t="shared" ref="AP133:AP196" si="98">IF(AND(C133=D133,D133=E133),AJ133*0.01,AJ133*(C133-D133))</f>
        <v>0</v>
      </c>
      <c r="AQ133" s="30">
        <f t="shared" ref="AQ133:AQ196" si="99">IF(AND(C133=D133,D133=E133),AK133*0.01,AK133*(C133-E133))</f>
        <v>0</v>
      </c>
      <c r="AR133" s="30">
        <f t="shared" ref="AR133:AR196" si="100">IF(AND(C133=D133,D133=E133),AL133*0.01,AL133*(E133-C133))</f>
        <v>0</v>
      </c>
      <c r="AS133" s="30">
        <f t="shared" ref="AS133:AS196" si="101">IF(AND(C133=D133,D133=E133),AM133*0.01,AM133*(D133-E133))</f>
        <v>17654.653459999998</v>
      </c>
      <c r="AT133" s="24">
        <f t="shared" ref="AT133:AT196" si="102">IF(AND(C133=D133,D133=E133),AN133*0.01,AN133*(E133-D133))</f>
        <v>0</v>
      </c>
      <c r="AU133" s="155">
        <f t="shared" si="72"/>
        <v>11902.066257488226</v>
      </c>
      <c r="AV133" s="165">
        <f t="shared" si="73"/>
        <v>0</v>
      </c>
      <c r="AW133" s="165">
        <f t="shared" si="74"/>
        <v>0</v>
      </c>
      <c r="AX133" s="165">
        <f t="shared" si="75"/>
        <v>0</v>
      </c>
      <c r="AY133" s="165">
        <f t="shared" si="76"/>
        <v>17155.181395953437</v>
      </c>
      <c r="AZ133" s="156">
        <f t="shared" si="77"/>
        <v>0</v>
      </c>
      <c r="BA133" s="94">
        <f t="shared" ref="BA133:BA196" si="103">IF($R133&lt;=0,0,MAX((AU133/SUMIF($AU133:$AZ133,"&gt;0"))*$R133,0))</f>
        <v>11902.066257488228</v>
      </c>
      <c r="BB133" s="166">
        <f t="shared" ref="BB133:BB196" si="104">IF($R133&lt;=0,0,MAX((AV133/SUMIF($AU133:$AZ133,"&gt;0"))*$R133,0))</f>
        <v>0</v>
      </c>
      <c r="BC133" s="166">
        <f t="shared" ref="BC133:BC196" si="105">IF($R133&lt;=0,0,MAX((AW133/SUMIF($AU133:$AZ133,"&gt;0"))*$R133,0))</f>
        <v>0</v>
      </c>
      <c r="BD133" s="166">
        <f t="shared" ref="BD133:BD196" si="106">IF($R133&lt;=0,0,MAX((AX133/SUMIF($AU133:$AZ133,"&gt;0"))*$R133,0))</f>
        <v>0</v>
      </c>
      <c r="BE133" s="166">
        <f t="shared" ref="BE133:BE196" si="107">IF($R133&lt;=0,0,MAX((AY133/SUMIF($AU133:$AZ133,"&gt;0"))*$R133,0))</f>
        <v>17155.181395953437</v>
      </c>
      <c r="BF133" s="95">
        <f t="shared" ref="BF133:BF196" si="108">IF($R133&lt;=0,0,MAX((AZ133/SUMIF($AU133:$AZ133,"&gt;0"))*$R133,0))</f>
        <v>0</v>
      </c>
    </row>
    <row r="134" spans="2:58">
      <c r="B134" s="146">
        <v>131</v>
      </c>
      <c r="C134" s="23" cm="1">
        <f t="array" ref="C134">_xlfn.XLOOKUP(C$3&amp;$B134,'In-TI'!$D$4:$D$867&amp;'In-TI'!$C$4:$C$867,'In-TI'!$E$4:$E$867)</f>
        <v>27.35</v>
      </c>
      <c r="D134" s="30" cm="1">
        <f t="array" ref="D134">_xlfn.XLOOKUP(D$3&amp;$B134,'In-TI'!$D$4:$D$867&amp;'In-TI'!$C$4:$C$867,'In-TI'!$E$4:$E$867)</f>
        <v>600</v>
      </c>
      <c r="E134" s="24" cm="1">
        <f t="array" ref="E134">_xlfn.XLOOKUP(E$3&amp;$B134,'In-TI'!$D$4:$D$867&amp;'In-TI'!$C$4:$C$867,'In-TI'!$E$4:$E$867)</f>
        <v>0</v>
      </c>
      <c r="F134" s="12">
        <f>SUMIFS('In-TI'!$W$4:$W$1155,'In-TI'!$Y$4:$Y$1155,F$3,'In-TI'!$Q$4:$Q$1155,$B134)</f>
        <v>-5.8827714000000002</v>
      </c>
      <c r="G134" s="157">
        <f>SUMIFS('In-TI'!$W$4:$W$1155,'In-TI'!$Y$4:$Y$1155,G$3,'In-TI'!$Q$4:$Q$1155,$B134)</f>
        <v>7.0555251999999964</v>
      </c>
      <c r="H134" s="13">
        <f>SUMIFS('In-TI'!$W$4:$W$1155,'In-TI'!$Y$4:$Y$1155,H$3,'In-TI'!$Q$4:$Q$1155,$B134)</f>
        <v>-47.427887166666665</v>
      </c>
      <c r="I134" s="16">
        <f>SUMIFS('In-TI'!$X$4:$X$1155,'In-TI'!$Y$4:$Y$1155,I$3,'In-TI'!$Q$4:$Q$1155,$B134)</f>
        <v>5.2952713999999999</v>
      </c>
      <c r="J134" s="158">
        <f>SUMIFS('In-TI'!$X$4:$X$1155,'In-TI'!$Y$4:$Y$1155,J$3,'In-TI'!$Q$4:$Q$1155,$B134)</f>
        <v>-6.9805251999999962</v>
      </c>
      <c r="K134" s="17">
        <f>SUMIFS('In-TI'!$X$4:$X$1155,'In-TI'!$Y$4:$Y$1155,K$3,'In-TI'!$Q$4:$Q$1155,$B134)</f>
        <v>46.532053833333336</v>
      </c>
      <c r="L134" s="26" cm="1">
        <f t="array" ref="L134">IF(_xlfn.XLOOKUP($B134&amp;F$3,'In-TI'!$Q$4:$Q$1155&amp;'In-TI'!$Y$4:$Y$1155,'In-TI'!$Z$4:$Z$1155)=L$3,F134*C134+I134*D134,0)</f>
        <v>3016.26904221</v>
      </c>
      <c r="M134" s="159" cm="1">
        <f t="array" ref="M134">IF(_xlfn.XLOOKUP($B134&amp;I$3,'In-TI'!$Q$4:$Q$1155&amp;'In-TI'!$Y$4:$Y$1155,'In-TI'!$Z$4:$Z$1155)=M$3,F134*C134+I134*D134,0)</f>
        <v>0</v>
      </c>
      <c r="N134" s="159" cm="1">
        <f t="array" ref="N134">IF(_xlfn.XLOOKUP($B134&amp;G$3,'In-TI'!$Q$4:$Q$1155&amp;'In-TI'!$Y$4:$Y$1155,'In-TI'!$Z$4:$Z$1155)=N$3,G134*E134+J134*C134,0)</f>
        <v>0</v>
      </c>
      <c r="O134" s="159" cm="1">
        <f t="array" ref="O134">IF(_xlfn.XLOOKUP($B134&amp;J$3,'In-TI'!$Q$4:$Q$1155&amp;'In-TI'!$Y$4:$Y$1155,'In-TI'!$Z$4:$Z$1155)=O$3,G134*E134+J134*C134,0)</f>
        <v>-190.91736421999991</v>
      </c>
      <c r="P134" s="159" cm="1">
        <f t="array" ref="P134">IF(_xlfn.XLOOKUP($B134&amp;H$3,'In-TI'!$Q$4:$Q$1155&amp;'In-TI'!$Y$4:$Y$1155,'In-TI'!$Z$4:$Z$1155)=P$3,H134*E134+K134*D134,0)</f>
        <v>27919.232300000003</v>
      </c>
      <c r="Q134" s="25" cm="1">
        <f t="array" ref="Q134">IF(_xlfn.XLOOKUP($B134&amp;K$3,'In-TI'!$Q$4:$Q$1155&amp;'In-TI'!$Y$4:$Y$1155,'In-TI'!$Z$4:$Z$1155)=Q$3,H134*E134+K134*D134,0)</f>
        <v>0</v>
      </c>
      <c r="R134" s="74">
        <f t="shared" si="83"/>
        <v>30744.583977990005</v>
      </c>
      <c r="S134" s="82">
        <f>IF($R134&gt;=0,0,$R134*VLOOKUP(S$3,'In-NonTI'!$S$4:$U$6,3,0))</f>
        <v>0</v>
      </c>
      <c r="T134" s="160">
        <f>IF($R134&gt;=0,0,$R134*VLOOKUP(T$3,'In-NonTI'!$S$4:$U$6,3,0))</f>
        <v>0</v>
      </c>
      <c r="U134" s="83">
        <f>IF($R134&gt;=0,0,$R134*VLOOKUP(U$3,'In-NonTI'!$S$4:$U$6,3,0))</f>
        <v>0</v>
      </c>
      <c r="V134" s="19">
        <f t="shared" si="89"/>
        <v>-12.863296599999996</v>
      </c>
      <c r="W134" s="161">
        <f t="shared" si="84"/>
        <v>51.827325233333333</v>
      </c>
      <c r="X134" s="18">
        <f t="shared" si="90"/>
        <v>-40.372361966666666</v>
      </c>
      <c r="Y134" s="77">
        <f t="shared" si="85"/>
        <v>2</v>
      </c>
      <c r="Z134" s="32" t="str">
        <f t="shared" si="86"/>
        <v>VIC</v>
      </c>
      <c r="AA134" s="4" t="str">
        <f t="shared" si="87"/>
        <v>NSW</v>
      </c>
      <c r="AB134" s="31" t="str">
        <f t="shared" si="88"/>
        <v>SA</v>
      </c>
      <c r="AC134" s="129" t="str">
        <f t="shared" si="91"/>
        <v>VIC-SA</v>
      </c>
      <c r="AD134" s="162" t="str">
        <f t="shared" si="92"/>
        <v>NSW-SA</v>
      </c>
      <c r="AE134" s="130">
        <f t="shared" si="93"/>
        <v>0</v>
      </c>
      <c r="AF134" s="51">
        <f t="shared" si="94"/>
        <v>40.372361966666666</v>
      </c>
      <c r="AG134" s="163">
        <f t="shared" si="95"/>
        <v>12.863296599999996</v>
      </c>
      <c r="AH134" s="33">
        <f t="shared" si="96"/>
        <v>0</v>
      </c>
      <c r="AI134" s="140">
        <f t="shared" si="82"/>
        <v>12.863296599999996</v>
      </c>
      <c r="AJ134" s="164">
        <f t="shared" si="82"/>
        <v>0</v>
      </c>
      <c r="AK134" s="164">
        <f t="shared" si="80"/>
        <v>0</v>
      </c>
      <c r="AL134" s="164">
        <f t="shared" si="79"/>
        <v>0</v>
      </c>
      <c r="AM134" s="164">
        <f t="shared" si="79"/>
        <v>40.372361966666666</v>
      </c>
      <c r="AN134" s="141">
        <f t="shared" si="79"/>
        <v>0</v>
      </c>
      <c r="AO134" s="23">
        <f t="shared" si="97"/>
        <v>7366.1667979899976</v>
      </c>
      <c r="AP134" s="30">
        <f t="shared" si="98"/>
        <v>0</v>
      </c>
      <c r="AQ134" s="30">
        <f t="shared" si="99"/>
        <v>0</v>
      </c>
      <c r="AR134" s="30">
        <f t="shared" si="100"/>
        <v>0</v>
      </c>
      <c r="AS134" s="30">
        <f t="shared" si="101"/>
        <v>24223.41718</v>
      </c>
      <c r="AT134" s="24">
        <f t="shared" si="102"/>
        <v>0</v>
      </c>
      <c r="AU134" s="155">
        <f t="shared" ref="AU134:AU197" si="109">IF($R134&lt;=0,0,(AO134/SUM($AO134:$AT134))*$R134)</f>
        <v>7169.1268196022365</v>
      </c>
      <c r="AV134" s="165">
        <f t="shared" si="73"/>
        <v>0</v>
      </c>
      <c r="AW134" s="165">
        <f t="shared" si="74"/>
        <v>0</v>
      </c>
      <c r="AX134" s="165">
        <f t="shared" si="75"/>
        <v>0</v>
      </c>
      <c r="AY134" s="165">
        <f t="shared" si="76"/>
        <v>23575.457158387766</v>
      </c>
      <c r="AZ134" s="156">
        <f t="shared" si="77"/>
        <v>0</v>
      </c>
      <c r="BA134" s="94">
        <f t="shared" si="103"/>
        <v>7169.1268196022374</v>
      </c>
      <c r="BB134" s="166">
        <f t="shared" si="104"/>
        <v>0</v>
      </c>
      <c r="BC134" s="166">
        <f t="shared" si="105"/>
        <v>0</v>
      </c>
      <c r="BD134" s="166">
        <f t="shared" si="106"/>
        <v>0</v>
      </c>
      <c r="BE134" s="166">
        <f t="shared" si="107"/>
        <v>23575.457158387766</v>
      </c>
      <c r="BF134" s="95">
        <f t="shared" si="108"/>
        <v>0</v>
      </c>
    </row>
    <row r="135" spans="2:58">
      <c r="B135" s="146">
        <v>132</v>
      </c>
      <c r="C135" s="23" cm="1">
        <f t="array" ref="C135">_xlfn.XLOOKUP(C$3&amp;$B135,'In-TI'!$D$4:$D$867&amp;'In-TI'!$C$4:$C$867,'In-TI'!$E$4:$E$867)</f>
        <v>27.35</v>
      </c>
      <c r="D135" s="30" cm="1">
        <f t="array" ref="D135">_xlfn.XLOOKUP(D$3&amp;$B135,'In-TI'!$D$4:$D$867&amp;'In-TI'!$C$4:$C$867,'In-TI'!$E$4:$E$867)</f>
        <v>600</v>
      </c>
      <c r="E135" s="24" cm="1">
        <f t="array" ref="E135">_xlfn.XLOOKUP(E$3&amp;$B135,'In-TI'!$D$4:$D$867&amp;'In-TI'!$C$4:$C$867,'In-TI'!$E$4:$E$867)</f>
        <v>0</v>
      </c>
      <c r="F135" s="12">
        <f>SUMIFS('In-TI'!$W$4:$W$1155,'In-TI'!$Y$4:$Y$1155,F$3,'In-TI'!$Q$4:$Q$1155,$B135)</f>
        <v>-5.1623628000000004</v>
      </c>
      <c r="G135" s="157">
        <f>SUMIFS('In-TI'!$W$4:$W$1155,'In-TI'!$Y$4:$Y$1155,G$3,'In-TI'!$Q$4:$Q$1155,$B135)</f>
        <v>10.319954399999999</v>
      </c>
      <c r="H135" s="13">
        <f>SUMIFS('In-TI'!$W$4:$W$1155,'In-TI'!$Y$4:$Y$1155,H$3,'In-TI'!$Q$4:$Q$1155,$B135)</f>
        <v>-48.907342399999997</v>
      </c>
      <c r="I135" s="16">
        <f>SUMIFS('In-TI'!$X$4:$X$1155,'In-TI'!$Y$4:$Y$1155,I$3,'In-TI'!$Q$4:$Q$1155,$B135)</f>
        <v>4.5790294666666664</v>
      </c>
      <c r="J135" s="158">
        <f>SUMIFS('In-TI'!$X$4:$X$1155,'In-TI'!$Y$4:$Y$1155,J$3,'In-TI'!$Q$4:$Q$1155,$B135)</f>
        <v>-10.247454399999999</v>
      </c>
      <c r="K135" s="17">
        <f>SUMIFS('In-TI'!$X$4:$X$1155,'In-TI'!$Y$4:$Y$1155,K$3,'In-TI'!$Q$4:$Q$1155,$B135)</f>
        <v>47.984842399999998</v>
      </c>
      <c r="L135" s="26" cm="1">
        <f t="array" ref="L135">IF(_xlfn.XLOOKUP($B135&amp;F$3,'In-TI'!$Q$4:$Q$1155&amp;'In-TI'!$Y$4:$Y$1155,'In-TI'!$Z$4:$Z$1155)=L$3,F135*C135+I135*D135,0)</f>
        <v>2606.2270574200002</v>
      </c>
      <c r="M135" s="159" cm="1">
        <f t="array" ref="M135">IF(_xlfn.XLOOKUP($B135&amp;I$3,'In-TI'!$Q$4:$Q$1155&amp;'In-TI'!$Y$4:$Y$1155,'In-TI'!$Z$4:$Z$1155)=M$3,F135*C135+I135*D135,0)</f>
        <v>0</v>
      </c>
      <c r="N135" s="159" cm="1">
        <f t="array" ref="N135">IF(_xlfn.XLOOKUP($B135&amp;G$3,'In-TI'!$Q$4:$Q$1155&amp;'In-TI'!$Y$4:$Y$1155,'In-TI'!$Z$4:$Z$1155)=N$3,G135*E135+J135*C135,0)</f>
        <v>0</v>
      </c>
      <c r="O135" s="159" cm="1">
        <f t="array" ref="O135">IF(_xlfn.XLOOKUP($B135&amp;J$3,'In-TI'!$Q$4:$Q$1155&amp;'In-TI'!$Y$4:$Y$1155,'In-TI'!$Z$4:$Z$1155)=O$3,G135*E135+J135*C135,0)</f>
        <v>-280.26787783999998</v>
      </c>
      <c r="P135" s="159" cm="1">
        <f t="array" ref="P135">IF(_xlfn.XLOOKUP($B135&amp;H$3,'In-TI'!$Q$4:$Q$1155&amp;'In-TI'!$Y$4:$Y$1155,'In-TI'!$Z$4:$Z$1155)=P$3,H135*E135+K135*D135,0)</f>
        <v>28790.905439999999</v>
      </c>
      <c r="Q135" s="25" cm="1">
        <f t="array" ref="Q135">IF(_xlfn.XLOOKUP($B135&amp;K$3,'In-TI'!$Q$4:$Q$1155&amp;'In-TI'!$Y$4:$Y$1155,'In-TI'!$Z$4:$Z$1155)=Q$3,H135*E135+K135*D135,0)</f>
        <v>0</v>
      </c>
      <c r="R135" s="74">
        <f t="shared" si="83"/>
        <v>31116.864619579999</v>
      </c>
      <c r="S135" s="82">
        <f>IF($R135&gt;=0,0,$R135*VLOOKUP(S$3,'In-NonTI'!$S$4:$U$6,3,0))</f>
        <v>0</v>
      </c>
      <c r="T135" s="160">
        <f>IF($R135&gt;=0,0,$R135*VLOOKUP(T$3,'In-NonTI'!$S$4:$U$6,3,0))</f>
        <v>0</v>
      </c>
      <c r="U135" s="83">
        <f>IF($R135&gt;=0,0,$R135*VLOOKUP(U$3,'In-NonTI'!$S$4:$U$6,3,0))</f>
        <v>0</v>
      </c>
      <c r="V135" s="19">
        <f t="shared" si="89"/>
        <v>-15.409817199999999</v>
      </c>
      <c r="W135" s="161">
        <f t="shared" si="84"/>
        <v>52.563871866666666</v>
      </c>
      <c r="X135" s="18">
        <f t="shared" si="90"/>
        <v>-38.587387999999997</v>
      </c>
      <c r="Y135" s="77">
        <f t="shared" si="85"/>
        <v>2</v>
      </c>
      <c r="Z135" s="32" t="str">
        <f t="shared" si="86"/>
        <v>VIC</v>
      </c>
      <c r="AA135" s="4" t="str">
        <f t="shared" si="87"/>
        <v>NSW</v>
      </c>
      <c r="AB135" s="31" t="str">
        <f t="shared" si="88"/>
        <v>SA</v>
      </c>
      <c r="AC135" s="129" t="str">
        <f t="shared" si="91"/>
        <v>VIC-SA</v>
      </c>
      <c r="AD135" s="162" t="str">
        <f t="shared" si="92"/>
        <v>NSW-SA</v>
      </c>
      <c r="AE135" s="130">
        <f t="shared" si="93"/>
        <v>0</v>
      </c>
      <c r="AF135" s="51">
        <f t="shared" si="94"/>
        <v>38.587387999999997</v>
      </c>
      <c r="AG135" s="163">
        <f t="shared" si="95"/>
        <v>15.409817199999999</v>
      </c>
      <c r="AH135" s="33">
        <f t="shared" si="96"/>
        <v>0</v>
      </c>
      <c r="AI135" s="140">
        <f t="shared" si="82"/>
        <v>15.409817199999999</v>
      </c>
      <c r="AJ135" s="164">
        <f t="shared" si="82"/>
        <v>0</v>
      </c>
      <c r="AK135" s="164">
        <f t="shared" si="80"/>
        <v>0</v>
      </c>
      <c r="AL135" s="164">
        <f t="shared" si="79"/>
        <v>0</v>
      </c>
      <c r="AM135" s="164">
        <f t="shared" si="79"/>
        <v>38.587387999999997</v>
      </c>
      <c r="AN135" s="141">
        <f t="shared" si="79"/>
        <v>0</v>
      </c>
      <c r="AO135" s="23">
        <f t="shared" si="97"/>
        <v>8824.4318195799988</v>
      </c>
      <c r="AP135" s="30">
        <f t="shared" si="98"/>
        <v>0</v>
      </c>
      <c r="AQ135" s="30">
        <f t="shared" si="99"/>
        <v>0</v>
      </c>
      <c r="AR135" s="30">
        <f t="shared" si="100"/>
        <v>0</v>
      </c>
      <c r="AS135" s="30">
        <f t="shared" si="101"/>
        <v>23152.432799999999</v>
      </c>
      <c r="AT135" s="24">
        <f t="shared" si="102"/>
        <v>0</v>
      </c>
      <c r="AU135" s="155">
        <f t="shared" si="109"/>
        <v>8587.1036307433769</v>
      </c>
      <c r="AV135" s="165">
        <f t="shared" ref="AV135:AV198" si="110">IF($R135&lt;=0,0,(AP135/SUM($AO135:$AT135))*$R135)</f>
        <v>0</v>
      </c>
      <c r="AW135" s="165">
        <f t="shared" ref="AW135:AW198" si="111">IF($R135&lt;=0,0,(AQ135/SUM($AO135:$AT135))*$R135)</f>
        <v>0</v>
      </c>
      <c r="AX135" s="165">
        <f t="shared" ref="AX135:AX198" si="112">IF($R135&lt;=0,0,(AR135/SUM($AO135:$AT135))*$R135)</f>
        <v>0</v>
      </c>
      <c r="AY135" s="165">
        <f t="shared" ref="AY135:AY198" si="113">IF($R135&lt;=0,0,(AS135/SUM($AO135:$AT135))*$R135)</f>
        <v>22529.760988836624</v>
      </c>
      <c r="AZ135" s="156">
        <f t="shared" ref="AZ135:AZ198" si="114">IF($R135&lt;=0,0,(AT135/SUM($AO135:$AT135))*$R135)</f>
        <v>0</v>
      </c>
      <c r="BA135" s="94">
        <f t="shared" si="103"/>
        <v>8587.1036307433769</v>
      </c>
      <c r="BB135" s="166">
        <f t="shared" si="104"/>
        <v>0</v>
      </c>
      <c r="BC135" s="166">
        <f t="shared" si="105"/>
        <v>0</v>
      </c>
      <c r="BD135" s="166">
        <f t="shared" si="106"/>
        <v>0</v>
      </c>
      <c r="BE135" s="166">
        <f t="shared" si="107"/>
        <v>22529.760988836624</v>
      </c>
      <c r="BF135" s="95">
        <f t="shared" si="108"/>
        <v>0</v>
      </c>
    </row>
    <row r="136" spans="2:58">
      <c r="B136" s="146">
        <v>133</v>
      </c>
      <c r="C136" s="23" cm="1">
        <f t="array" ref="C136">_xlfn.XLOOKUP(C$3&amp;$B136,'In-TI'!$D$4:$D$867&amp;'In-TI'!$C$4:$C$867,'In-TI'!$E$4:$E$867)</f>
        <v>38.42</v>
      </c>
      <c r="D136" s="30" cm="1">
        <f t="array" ref="D136">_xlfn.XLOOKUP(D$3&amp;$B136,'In-TI'!$D$4:$D$867&amp;'In-TI'!$C$4:$C$867,'In-TI'!$E$4:$E$867)</f>
        <v>600</v>
      </c>
      <c r="E136" s="24" cm="1">
        <f t="array" ref="E136">_xlfn.XLOOKUP(E$3&amp;$B136,'In-TI'!$D$4:$D$867&amp;'In-TI'!$C$4:$C$867,'In-TI'!$E$4:$E$867)</f>
        <v>0.02</v>
      </c>
      <c r="F136" s="12">
        <f>SUMIFS('In-TI'!$W$4:$W$1155,'In-TI'!$Y$4:$Y$1155,F$3,'In-TI'!$Q$4:$Q$1155,$B136)</f>
        <v>-5.9975155999999998</v>
      </c>
      <c r="G136" s="157">
        <f>SUMIFS('In-TI'!$W$4:$W$1155,'In-TI'!$Y$4:$Y$1155,G$3,'In-TI'!$Q$4:$Q$1155,$B136)</f>
        <v>13.297963200000002</v>
      </c>
      <c r="H136" s="13">
        <f>SUMIFS('In-TI'!$W$4:$W$1155,'In-TI'!$Y$4:$Y$1155,H$3,'In-TI'!$Q$4:$Q$1155,$B136)</f>
        <v>-48.806124599999997</v>
      </c>
      <c r="I136" s="16">
        <f>SUMIFS('In-TI'!$X$4:$X$1155,'In-TI'!$Y$4:$Y$1155,I$3,'In-TI'!$Q$4:$Q$1155,$B136)</f>
        <v>5.4216822666666662</v>
      </c>
      <c r="J136" s="158">
        <f>SUMIFS('In-TI'!$X$4:$X$1155,'In-TI'!$Y$4:$Y$1155,J$3,'In-TI'!$Q$4:$Q$1155,$B136)</f>
        <v>-13.228796533333336</v>
      </c>
      <c r="K136" s="17">
        <f>SUMIFS('In-TI'!$X$4:$X$1155,'In-TI'!$Y$4:$Y$1155,K$3,'In-TI'!$Q$4:$Q$1155,$B136)</f>
        <v>47.891124599999998</v>
      </c>
      <c r="L136" s="26" cm="1">
        <f t="array" ref="L136">IF(_xlfn.XLOOKUP($B136&amp;F$3,'In-TI'!$Q$4:$Q$1155&amp;'In-TI'!$Y$4:$Y$1155,'In-TI'!$Z$4:$Z$1155)=L$3,F136*C136+I136*D136,0)</f>
        <v>3022.5848106479993</v>
      </c>
      <c r="M136" s="159" cm="1">
        <f t="array" ref="M136">IF(_xlfn.XLOOKUP($B136&amp;I$3,'In-TI'!$Q$4:$Q$1155&amp;'In-TI'!$Y$4:$Y$1155,'In-TI'!$Z$4:$Z$1155)=M$3,F136*C136+I136*D136,0)</f>
        <v>0</v>
      </c>
      <c r="N136" s="159" cm="1">
        <f t="array" ref="N136">IF(_xlfn.XLOOKUP($B136&amp;G$3,'In-TI'!$Q$4:$Q$1155&amp;'In-TI'!$Y$4:$Y$1155,'In-TI'!$Z$4:$Z$1155)=N$3,G136*E136+J136*C136,0)</f>
        <v>0</v>
      </c>
      <c r="O136" s="159" cm="1">
        <f t="array" ref="O136">IF(_xlfn.XLOOKUP($B136&amp;J$3,'In-TI'!$Q$4:$Q$1155&amp;'In-TI'!$Y$4:$Y$1155,'In-TI'!$Z$4:$Z$1155)=O$3,G136*E136+J136*C136,0)</f>
        <v>-507.98440354666678</v>
      </c>
      <c r="P136" s="159" cm="1">
        <f t="array" ref="P136">IF(_xlfn.XLOOKUP($B136&amp;H$3,'In-TI'!$Q$4:$Q$1155&amp;'In-TI'!$Y$4:$Y$1155,'In-TI'!$Z$4:$Z$1155)=P$3,H136*E136+K136*D136,0)</f>
        <v>28733.698637507998</v>
      </c>
      <c r="Q136" s="25" cm="1">
        <f t="array" ref="Q136">IF(_xlfn.XLOOKUP($B136&amp;K$3,'In-TI'!$Q$4:$Q$1155&amp;'In-TI'!$Y$4:$Y$1155,'In-TI'!$Z$4:$Z$1155)=Q$3,H136*E136+K136*D136,0)</f>
        <v>0</v>
      </c>
      <c r="R136" s="74">
        <f t="shared" si="83"/>
        <v>31248.299044609332</v>
      </c>
      <c r="S136" s="82">
        <f>IF($R136&gt;=0,0,$R136*VLOOKUP(S$3,'In-NonTI'!$S$4:$U$6,3,0))</f>
        <v>0</v>
      </c>
      <c r="T136" s="160">
        <f>IF($R136&gt;=0,0,$R136*VLOOKUP(T$3,'In-NonTI'!$S$4:$U$6,3,0))</f>
        <v>0</v>
      </c>
      <c r="U136" s="83">
        <f>IF($R136&gt;=0,0,$R136*VLOOKUP(U$3,'In-NonTI'!$S$4:$U$6,3,0))</f>
        <v>0</v>
      </c>
      <c r="V136" s="19">
        <f t="shared" si="89"/>
        <v>-19.226312133333337</v>
      </c>
      <c r="W136" s="161">
        <f t="shared" si="84"/>
        <v>53.312806866666662</v>
      </c>
      <c r="X136" s="18">
        <f t="shared" si="90"/>
        <v>-35.508161399999992</v>
      </c>
      <c r="Y136" s="77">
        <f t="shared" si="85"/>
        <v>2</v>
      </c>
      <c r="Z136" s="32" t="str">
        <f t="shared" si="86"/>
        <v>VIC</v>
      </c>
      <c r="AA136" s="4" t="str">
        <f t="shared" si="87"/>
        <v>NSW</v>
      </c>
      <c r="AB136" s="31" t="str">
        <f t="shared" si="88"/>
        <v>SA</v>
      </c>
      <c r="AC136" s="129" t="str">
        <f t="shared" si="91"/>
        <v>VIC-SA</v>
      </c>
      <c r="AD136" s="162" t="str">
        <f t="shared" si="92"/>
        <v>NSW-SA</v>
      </c>
      <c r="AE136" s="130">
        <f t="shared" si="93"/>
        <v>0</v>
      </c>
      <c r="AF136" s="51">
        <f t="shared" si="94"/>
        <v>35.508161399999992</v>
      </c>
      <c r="AG136" s="163">
        <f t="shared" si="95"/>
        <v>19.226312133333337</v>
      </c>
      <c r="AH136" s="33">
        <f t="shared" si="96"/>
        <v>0</v>
      </c>
      <c r="AI136" s="140">
        <f t="shared" si="82"/>
        <v>19.226312133333337</v>
      </c>
      <c r="AJ136" s="164">
        <f t="shared" si="82"/>
        <v>0</v>
      </c>
      <c r="AK136" s="164">
        <f t="shared" si="80"/>
        <v>0</v>
      </c>
      <c r="AL136" s="164">
        <f t="shared" si="79"/>
        <v>0</v>
      </c>
      <c r="AM136" s="164">
        <f t="shared" si="79"/>
        <v>35.508161399999992</v>
      </c>
      <c r="AN136" s="141">
        <f t="shared" si="79"/>
        <v>0</v>
      </c>
      <c r="AO136" s="23">
        <f t="shared" si="97"/>
        <v>10797.112367837337</v>
      </c>
      <c r="AP136" s="30">
        <f t="shared" si="98"/>
        <v>0</v>
      </c>
      <c r="AQ136" s="30">
        <f t="shared" si="99"/>
        <v>0</v>
      </c>
      <c r="AR136" s="30">
        <f t="shared" si="100"/>
        <v>0</v>
      </c>
      <c r="AS136" s="30">
        <f t="shared" si="101"/>
        <v>21304.186676771995</v>
      </c>
      <c r="AT136" s="24">
        <f t="shared" si="102"/>
        <v>0</v>
      </c>
      <c r="AU136" s="155">
        <f t="shared" si="109"/>
        <v>10510.21005784151</v>
      </c>
      <c r="AV136" s="165">
        <f t="shared" si="110"/>
        <v>0</v>
      </c>
      <c r="AW136" s="165">
        <f t="shared" si="111"/>
        <v>0</v>
      </c>
      <c r="AX136" s="165">
        <f t="shared" si="112"/>
        <v>0</v>
      </c>
      <c r="AY136" s="165">
        <f t="shared" si="113"/>
        <v>20738.08898676782</v>
      </c>
      <c r="AZ136" s="156">
        <f t="shared" si="114"/>
        <v>0</v>
      </c>
      <c r="BA136" s="94">
        <f t="shared" si="103"/>
        <v>10510.21005784151</v>
      </c>
      <c r="BB136" s="166">
        <f t="shared" si="104"/>
        <v>0</v>
      </c>
      <c r="BC136" s="166">
        <f t="shared" si="105"/>
        <v>0</v>
      </c>
      <c r="BD136" s="166">
        <f t="shared" si="106"/>
        <v>0</v>
      </c>
      <c r="BE136" s="166">
        <f t="shared" si="107"/>
        <v>20738.08898676782</v>
      </c>
      <c r="BF136" s="95">
        <f t="shared" si="108"/>
        <v>0</v>
      </c>
    </row>
    <row r="137" spans="2:58">
      <c r="B137" s="146">
        <v>134</v>
      </c>
      <c r="C137" s="23" cm="1">
        <f t="array" ref="C137">_xlfn.XLOOKUP(C$3&amp;$B137,'In-TI'!$D$4:$D$867&amp;'In-TI'!$C$4:$C$867,'In-TI'!$E$4:$E$867)</f>
        <v>38.42</v>
      </c>
      <c r="D137" s="30" cm="1">
        <f t="array" ref="D137">_xlfn.XLOOKUP(D$3&amp;$B137,'In-TI'!$D$4:$D$867&amp;'In-TI'!$C$4:$C$867,'In-TI'!$E$4:$E$867)</f>
        <v>600</v>
      </c>
      <c r="E137" s="24" cm="1">
        <f t="array" ref="E137">_xlfn.XLOOKUP(E$3&amp;$B137,'In-TI'!$D$4:$D$867&amp;'In-TI'!$C$4:$C$867,'In-TI'!$E$4:$E$867)</f>
        <v>5.08</v>
      </c>
      <c r="F137" s="12">
        <f>SUMIFS('In-TI'!$W$4:$W$1155,'In-TI'!$Y$4:$Y$1155,F$3,'In-TI'!$Q$4:$Q$1155,$B137)</f>
        <v>-6.6803056000000005</v>
      </c>
      <c r="G137" s="157">
        <f>SUMIFS('In-TI'!$W$4:$W$1155,'In-TI'!$Y$4:$Y$1155,G$3,'In-TI'!$Q$4:$Q$1155,$B137)</f>
        <v>11.597859600000003</v>
      </c>
      <c r="H137" s="13">
        <f>SUMIFS('In-TI'!$W$4:$W$1155,'In-TI'!$Y$4:$Y$1155,H$3,'In-TI'!$Q$4:$Q$1155,$B137)</f>
        <v>-47.523230066666663</v>
      </c>
      <c r="I137" s="16">
        <f>SUMIFS('In-TI'!$X$4:$X$1155,'In-TI'!$Y$4:$Y$1155,I$3,'In-TI'!$Q$4:$Q$1155,$B137)</f>
        <v>6.0903056000000007</v>
      </c>
      <c r="J137" s="158">
        <f>SUMIFS('In-TI'!$X$4:$X$1155,'In-TI'!$Y$4:$Y$1155,J$3,'In-TI'!$Q$4:$Q$1155,$B137)</f>
        <v>-11.52202626666667</v>
      </c>
      <c r="K137" s="17">
        <f>SUMIFS('In-TI'!$X$4:$X$1155,'In-TI'!$Y$4:$Y$1155,K$3,'In-TI'!$Q$4:$Q$1155,$B137)</f>
        <v>46.619896733333327</v>
      </c>
      <c r="L137" s="26" cm="1">
        <f t="array" ref="L137">IF(_xlfn.XLOOKUP($B137&amp;F$3,'In-TI'!$Q$4:$Q$1155&amp;'In-TI'!$Y$4:$Y$1155,'In-TI'!$Z$4:$Z$1155)=L$3,F137*C137+I137*D137,0)</f>
        <v>3397.5260188480006</v>
      </c>
      <c r="M137" s="159" cm="1">
        <f t="array" ref="M137">IF(_xlfn.XLOOKUP($B137&amp;I$3,'In-TI'!$Q$4:$Q$1155&amp;'In-TI'!$Y$4:$Y$1155,'In-TI'!$Z$4:$Z$1155)=M$3,F137*C137+I137*D137,0)</f>
        <v>0</v>
      </c>
      <c r="N137" s="159" cm="1">
        <f t="array" ref="N137">IF(_xlfn.XLOOKUP($B137&amp;G$3,'In-TI'!$Q$4:$Q$1155&amp;'In-TI'!$Y$4:$Y$1155,'In-TI'!$Z$4:$Z$1155)=N$3,G137*E137+J137*C137,0)</f>
        <v>0</v>
      </c>
      <c r="O137" s="159" cm="1">
        <f t="array" ref="O137">IF(_xlfn.XLOOKUP($B137&amp;J$3,'In-TI'!$Q$4:$Q$1155&amp;'In-TI'!$Y$4:$Y$1155,'In-TI'!$Z$4:$Z$1155)=O$3,G137*E137+J137*C137,0)</f>
        <v>-383.75912239733344</v>
      </c>
      <c r="P137" s="159" cm="1">
        <f t="array" ref="P137">IF(_xlfn.XLOOKUP($B137&amp;H$3,'In-TI'!$Q$4:$Q$1155&amp;'In-TI'!$Y$4:$Y$1155,'In-TI'!$Z$4:$Z$1155)=P$3,H137*E137+K137*D137,0)</f>
        <v>27730.520031261331</v>
      </c>
      <c r="Q137" s="25" cm="1">
        <f t="array" ref="Q137">IF(_xlfn.XLOOKUP($B137&amp;K$3,'In-TI'!$Q$4:$Q$1155&amp;'In-TI'!$Y$4:$Y$1155,'In-TI'!$Z$4:$Z$1155)=Q$3,H137*E137+K137*D137,0)</f>
        <v>0</v>
      </c>
      <c r="R137" s="74">
        <f t="shared" si="83"/>
        <v>30744.286927711997</v>
      </c>
      <c r="S137" s="82">
        <f>IF($R137&gt;=0,0,$R137*VLOOKUP(S$3,'In-NonTI'!$S$4:$U$6,3,0))</f>
        <v>0</v>
      </c>
      <c r="T137" s="160">
        <f>IF($R137&gt;=0,0,$R137*VLOOKUP(T$3,'In-NonTI'!$S$4:$U$6,3,0))</f>
        <v>0</v>
      </c>
      <c r="U137" s="83">
        <f>IF($R137&gt;=0,0,$R137*VLOOKUP(U$3,'In-NonTI'!$S$4:$U$6,3,0))</f>
        <v>0</v>
      </c>
      <c r="V137" s="19">
        <f t="shared" si="89"/>
        <v>-18.202331866666668</v>
      </c>
      <c r="W137" s="161">
        <f t="shared" si="84"/>
        <v>52.710202333333328</v>
      </c>
      <c r="X137" s="18">
        <f t="shared" si="90"/>
        <v>-35.925370466666664</v>
      </c>
      <c r="Y137" s="77">
        <f t="shared" si="85"/>
        <v>2</v>
      </c>
      <c r="Z137" s="32" t="str">
        <f t="shared" si="86"/>
        <v>VIC</v>
      </c>
      <c r="AA137" s="4" t="str">
        <f t="shared" si="87"/>
        <v>NSW</v>
      </c>
      <c r="AB137" s="31" t="str">
        <f t="shared" si="88"/>
        <v>SA</v>
      </c>
      <c r="AC137" s="129" t="str">
        <f t="shared" si="91"/>
        <v>VIC-SA</v>
      </c>
      <c r="AD137" s="162" t="str">
        <f t="shared" si="92"/>
        <v>NSW-SA</v>
      </c>
      <c r="AE137" s="130">
        <f t="shared" si="93"/>
        <v>0</v>
      </c>
      <c r="AF137" s="51">
        <f t="shared" si="94"/>
        <v>35.925370466666664</v>
      </c>
      <c r="AG137" s="163">
        <f t="shared" si="95"/>
        <v>18.202331866666668</v>
      </c>
      <c r="AH137" s="33">
        <f t="shared" si="96"/>
        <v>0</v>
      </c>
      <c r="AI137" s="140">
        <f t="shared" si="82"/>
        <v>18.202331866666668</v>
      </c>
      <c r="AJ137" s="164">
        <f t="shared" si="82"/>
        <v>0</v>
      </c>
      <c r="AK137" s="164">
        <f t="shared" si="80"/>
        <v>0</v>
      </c>
      <c r="AL137" s="164">
        <f t="shared" si="79"/>
        <v>0</v>
      </c>
      <c r="AM137" s="164">
        <f t="shared" si="79"/>
        <v>35.925370466666664</v>
      </c>
      <c r="AN137" s="141">
        <f t="shared" si="79"/>
        <v>0</v>
      </c>
      <c r="AO137" s="23">
        <f t="shared" si="97"/>
        <v>10222.065529682668</v>
      </c>
      <c r="AP137" s="30">
        <f t="shared" si="98"/>
        <v>0</v>
      </c>
      <c r="AQ137" s="30">
        <f t="shared" si="99"/>
        <v>0</v>
      </c>
      <c r="AR137" s="30">
        <f t="shared" si="100"/>
        <v>0</v>
      </c>
      <c r="AS137" s="30">
        <f t="shared" si="101"/>
        <v>21372.721398029331</v>
      </c>
      <c r="AT137" s="24">
        <f t="shared" si="102"/>
        <v>0</v>
      </c>
      <c r="AU137" s="155">
        <f t="shared" si="109"/>
        <v>9946.8977701125077</v>
      </c>
      <c r="AV137" s="165">
        <f t="shared" si="110"/>
        <v>0</v>
      </c>
      <c r="AW137" s="165">
        <f t="shared" si="111"/>
        <v>0</v>
      </c>
      <c r="AX137" s="165">
        <f t="shared" si="112"/>
        <v>0</v>
      </c>
      <c r="AY137" s="165">
        <f t="shared" si="113"/>
        <v>20797.389157599493</v>
      </c>
      <c r="AZ137" s="156">
        <f t="shared" si="114"/>
        <v>0</v>
      </c>
      <c r="BA137" s="94">
        <f t="shared" si="103"/>
        <v>9946.8977701125077</v>
      </c>
      <c r="BB137" s="166">
        <f t="shared" si="104"/>
        <v>0</v>
      </c>
      <c r="BC137" s="166">
        <f t="shared" si="105"/>
        <v>0</v>
      </c>
      <c r="BD137" s="166">
        <f t="shared" si="106"/>
        <v>0</v>
      </c>
      <c r="BE137" s="166">
        <f t="shared" si="107"/>
        <v>20797.389157599493</v>
      </c>
      <c r="BF137" s="95">
        <f t="shared" si="108"/>
        <v>0</v>
      </c>
    </row>
    <row r="138" spans="2:58">
      <c r="B138" s="146">
        <v>135</v>
      </c>
      <c r="C138" s="23" cm="1">
        <f t="array" ref="C138">_xlfn.XLOOKUP(C$3&amp;$B138,'In-TI'!$D$4:$D$867&amp;'In-TI'!$C$4:$C$867,'In-TI'!$E$4:$E$867)</f>
        <v>38.42</v>
      </c>
      <c r="D138" s="30" cm="1">
        <f t="array" ref="D138">_xlfn.XLOOKUP(D$3&amp;$B138,'In-TI'!$D$4:$D$867&amp;'In-TI'!$C$4:$C$867,'In-TI'!$E$4:$E$867)</f>
        <v>600</v>
      </c>
      <c r="E138" s="24" cm="1">
        <f t="array" ref="E138">_xlfn.XLOOKUP(E$3&amp;$B138,'In-TI'!$D$4:$D$867&amp;'In-TI'!$C$4:$C$867,'In-TI'!$E$4:$E$867)</f>
        <v>5.67</v>
      </c>
      <c r="F138" s="12">
        <f>SUMIFS('In-TI'!$W$4:$W$1155,'In-TI'!$Y$4:$Y$1155,F$3,'In-TI'!$Q$4:$Q$1155,$B138)</f>
        <v>-5.1324209999999999</v>
      </c>
      <c r="G138" s="157">
        <f>SUMIFS('In-TI'!$W$4:$W$1155,'In-TI'!$Y$4:$Y$1155,G$3,'In-TI'!$Q$4:$Q$1155,$B138)</f>
        <v>11.190957699999998</v>
      </c>
      <c r="H138" s="13">
        <f>SUMIFS('In-TI'!$W$4:$W$1155,'In-TI'!$Y$4:$Y$1155,H$3,'In-TI'!$Q$4:$Q$1155,$B138)</f>
        <v>-46.161903333333328</v>
      </c>
      <c r="I138" s="16">
        <f>SUMIFS('In-TI'!$X$4:$X$1155,'In-TI'!$Y$4:$Y$1155,I$3,'In-TI'!$Q$4:$Q$1155,$B138)</f>
        <v>4.5474209999999999</v>
      </c>
      <c r="J138" s="158">
        <f>SUMIFS('In-TI'!$X$4:$X$1155,'In-TI'!$Y$4:$Y$1155,J$3,'In-TI'!$Q$4:$Q$1155,$B138)</f>
        <v>-11.117624366666664</v>
      </c>
      <c r="K138" s="17">
        <f>SUMIFS('In-TI'!$X$4:$X$1155,'In-TI'!$Y$4:$Y$1155,K$3,'In-TI'!$Q$4:$Q$1155,$B138)</f>
        <v>45.252736666666664</v>
      </c>
      <c r="L138" s="26" cm="1">
        <f t="array" ref="L138">IF(_xlfn.XLOOKUP($B138&amp;F$3,'In-TI'!$Q$4:$Q$1155&amp;'In-TI'!$Y$4:$Y$1155,'In-TI'!$Z$4:$Z$1155)=L$3,F138*C138+I138*D138,0)</f>
        <v>2531.2649851800002</v>
      </c>
      <c r="M138" s="159" cm="1">
        <f t="array" ref="M138">IF(_xlfn.XLOOKUP($B138&amp;I$3,'In-TI'!$Q$4:$Q$1155&amp;'In-TI'!$Y$4:$Y$1155,'In-TI'!$Z$4:$Z$1155)=M$3,F138*C138+I138*D138,0)</f>
        <v>0</v>
      </c>
      <c r="N138" s="159" cm="1">
        <f t="array" ref="N138">IF(_xlfn.XLOOKUP($B138&amp;G$3,'In-TI'!$Q$4:$Q$1155&amp;'In-TI'!$Y$4:$Y$1155,'In-TI'!$Z$4:$Z$1155)=N$3,G138*E138+J138*C138,0)</f>
        <v>0</v>
      </c>
      <c r="O138" s="159" cm="1">
        <f t="array" ref="O138">IF(_xlfn.XLOOKUP($B138&amp;J$3,'In-TI'!$Q$4:$Q$1155&amp;'In-TI'!$Y$4:$Y$1155,'In-TI'!$Z$4:$Z$1155)=O$3,G138*E138+J138*C138,0)</f>
        <v>-363.68639800833324</v>
      </c>
      <c r="P138" s="159" cm="1">
        <f t="array" ref="P138">IF(_xlfn.XLOOKUP($B138&amp;H$3,'In-TI'!$Q$4:$Q$1155&amp;'In-TI'!$Y$4:$Y$1155,'In-TI'!$Z$4:$Z$1155)=P$3,H138*E138+K138*D138,0)</f>
        <v>26889.904008099998</v>
      </c>
      <c r="Q138" s="25" cm="1">
        <f t="array" ref="Q138">IF(_xlfn.XLOOKUP($B138&amp;K$3,'In-TI'!$Q$4:$Q$1155&amp;'In-TI'!$Y$4:$Y$1155,'In-TI'!$Z$4:$Z$1155)=Q$3,H138*E138+K138*D138,0)</f>
        <v>0</v>
      </c>
      <c r="R138" s="74">
        <f t="shared" si="83"/>
        <v>29057.482595271664</v>
      </c>
      <c r="S138" s="82">
        <f>IF($R138&gt;=0,0,$R138*VLOOKUP(S$3,'In-NonTI'!$S$4:$U$6,3,0))</f>
        <v>0</v>
      </c>
      <c r="T138" s="160">
        <f>IF($R138&gt;=0,0,$R138*VLOOKUP(T$3,'In-NonTI'!$S$4:$U$6,3,0))</f>
        <v>0</v>
      </c>
      <c r="U138" s="83">
        <f>IF($R138&gt;=0,0,$R138*VLOOKUP(U$3,'In-NonTI'!$S$4:$U$6,3,0))</f>
        <v>0</v>
      </c>
      <c r="V138" s="19">
        <f t="shared" si="89"/>
        <v>-16.250045366666665</v>
      </c>
      <c r="W138" s="161">
        <f t="shared" si="84"/>
        <v>49.800157666666664</v>
      </c>
      <c r="X138" s="18">
        <f t="shared" si="90"/>
        <v>-34.970945633333329</v>
      </c>
      <c r="Y138" s="77">
        <f t="shared" si="85"/>
        <v>2</v>
      </c>
      <c r="Z138" s="32" t="str">
        <f t="shared" si="86"/>
        <v>VIC</v>
      </c>
      <c r="AA138" s="4" t="str">
        <f t="shared" si="87"/>
        <v>NSW</v>
      </c>
      <c r="AB138" s="31" t="str">
        <f t="shared" si="88"/>
        <v>SA</v>
      </c>
      <c r="AC138" s="129" t="str">
        <f t="shared" si="91"/>
        <v>VIC-SA</v>
      </c>
      <c r="AD138" s="162" t="str">
        <f t="shared" si="92"/>
        <v>NSW-SA</v>
      </c>
      <c r="AE138" s="130">
        <f t="shared" si="93"/>
        <v>0</v>
      </c>
      <c r="AF138" s="51">
        <f t="shared" si="94"/>
        <v>34.970945633333329</v>
      </c>
      <c r="AG138" s="163">
        <f t="shared" si="95"/>
        <v>16.250045366666665</v>
      </c>
      <c r="AH138" s="33">
        <f t="shared" si="96"/>
        <v>0</v>
      </c>
      <c r="AI138" s="140">
        <f t="shared" si="82"/>
        <v>16.250045366666665</v>
      </c>
      <c r="AJ138" s="164">
        <f t="shared" si="82"/>
        <v>0</v>
      </c>
      <c r="AK138" s="164">
        <f t="shared" si="80"/>
        <v>0</v>
      </c>
      <c r="AL138" s="164">
        <f t="shared" si="79"/>
        <v>0</v>
      </c>
      <c r="AM138" s="164">
        <f t="shared" si="79"/>
        <v>34.970945633333329</v>
      </c>
      <c r="AN138" s="141">
        <f t="shared" si="79"/>
        <v>0</v>
      </c>
      <c r="AO138" s="23">
        <f t="shared" si="97"/>
        <v>9125.7004770126659</v>
      </c>
      <c r="AP138" s="30">
        <f t="shared" si="98"/>
        <v>0</v>
      </c>
      <c r="AQ138" s="30">
        <f t="shared" si="99"/>
        <v>0</v>
      </c>
      <c r="AR138" s="30">
        <f t="shared" si="100"/>
        <v>0</v>
      </c>
      <c r="AS138" s="30">
        <f t="shared" si="101"/>
        <v>20784.282118258998</v>
      </c>
      <c r="AT138" s="24">
        <f t="shared" si="102"/>
        <v>0</v>
      </c>
      <c r="AU138" s="155">
        <f t="shared" si="109"/>
        <v>8865.5980302167536</v>
      </c>
      <c r="AV138" s="165">
        <f t="shared" si="110"/>
        <v>0</v>
      </c>
      <c r="AW138" s="165">
        <f t="shared" si="111"/>
        <v>0</v>
      </c>
      <c r="AX138" s="165">
        <f t="shared" si="112"/>
        <v>0</v>
      </c>
      <c r="AY138" s="165">
        <f t="shared" si="113"/>
        <v>20191.884565054912</v>
      </c>
      <c r="AZ138" s="156">
        <f t="shared" si="114"/>
        <v>0</v>
      </c>
      <c r="BA138" s="94">
        <f t="shared" si="103"/>
        <v>8865.5980302167536</v>
      </c>
      <c r="BB138" s="166">
        <f t="shared" si="104"/>
        <v>0</v>
      </c>
      <c r="BC138" s="166">
        <f t="shared" si="105"/>
        <v>0</v>
      </c>
      <c r="BD138" s="166">
        <f t="shared" si="106"/>
        <v>0</v>
      </c>
      <c r="BE138" s="166">
        <f t="shared" si="107"/>
        <v>20191.884565054912</v>
      </c>
      <c r="BF138" s="95">
        <f t="shared" si="108"/>
        <v>0</v>
      </c>
    </row>
    <row r="139" spans="2:58">
      <c r="B139" s="146">
        <v>136</v>
      </c>
      <c r="C139" s="23" cm="1">
        <f t="array" ref="C139">_xlfn.XLOOKUP(C$3&amp;$B139,'In-TI'!$D$4:$D$867&amp;'In-TI'!$C$4:$C$867,'In-TI'!$E$4:$E$867)</f>
        <v>38.42</v>
      </c>
      <c r="D139" s="30" cm="1">
        <f t="array" ref="D139">_xlfn.XLOOKUP(D$3&amp;$B139,'In-TI'!$D$4:$D$867&amp;'In-TI'!$C$4:$C$867,'In-TI'!$E$4:$E$867)</f>
        <v>600</v>
      </c>
      <c r="E139" s="24" cm="1">
        <f t="array" ref="E139">_xlfn.XLOOKUP(E$3&amp;$B139,'In-TI'!$D$4:$D$867&amp;'In-TI'!$C$4:$C$867,'In-TI'!$E$4:$E$867)</f>
        <v>5.08</v>
      </c>
      <c r="F139" s="12">
        <f>SUMIFS('In-TI'!$W$4:$W$1155,'In-TI'!$Y$4:$Y$1155,F$3,'In-TI'!$Q$4:$Q$1155,$B139)</f>
        <v>-3.0050415999999998</v>
      </c>
      <c r="G139" s="157">
        <f>SUMIFS('In-TI'!$W$4:$W$1155,'In-TI'!$Y$4:$Y$1155,G$3,'In-TI'!$Q$4:$Q$1155,$B139)</f>
        <v>-3.3699775999999981</v>
      </c>
      <c r="H139" s="13">
        <f>SUMIFS('In-TI'!$W$4:$W$1155,'In-TI'!$Y$4:$Y$1155,H$3,'In-TI'!$Q$4:$Q$1155,$B139)</f>
        <v>-37.121985000000002</v>
      </c>
      <c r="I139" s="16">
        <f>SUMIFS('In-TI'!$X$4:$X$1155,'In-TI'!$Y$4:$Y$1155,I$3,'In-TI'!$Q$4:$Q$1155,$B139)</f>
        <v>2.4133749333333334</v>
      </c>
      <c r="J139" s="158">
        <f>SUMIFS('In-TI'!$X$4:$X$1155,'In-TI'!$Y$4:$Y$1155,J$3,'In-TI'!$Q$4:$Q$1155,$B139)</f>
        <v>3.4466442666666648</v>
      </c>
      <c r="K139" s="17">
        <f>SUMIFS('In-TI'!$X$4:$X$1155,'In-TI'!$Y$4:$Y$1155,K$3,'In-TI'!$Q$4:$Q$1155,$B139)</f>
        <v>36.204484999999998</v>
      </c>
      <c r="L139" s="26" cm="1">
        <f t="array" ref="L139">IF(_xlfn.XLOOKUP($B139&amp;F$3,'In-TI'!$Q$4:$Q$1155&amp;'In-TI'!$Y$4:$Y$1155,'In-TI'!$Z$4:$Z$1155)=L$3,F139*C139+I139*D139,0)</f>
        <v>1332.5712617280001</v>
      </c>
      <c r="M139" s="159" cm="1">
        <f t="array" ref="M139">IF(_xlfn.XLOOKUP($B139&amp;I$3,'In-TI'!$Q$4:$Q$1155&amp;'In-TI'!$Y$4:$Y$1155,'In-TI'!$Z$4:$Z$1155)=M$3,F139*C139+I139*D139,0)</f>
        <v>0</v>
      </c>
      <c r="N139" s="159" cm="1">
        <f t="array" ref="N139">IF(_xlfn.XLOOKUP($B139&amp;G$3,'In-TI'!$Q$4:$Q$1155&amp;'In-TI'!$Y$4:$Y$1155,'In-TI'!$Z$4:$Z$1155)=N$3,G139*E139+J139*C139,0)</f>
        <v>115.30058651733327</v>
      </c>
      <c r="O139" s="159" cm="1">
        <f t="array" ref="O139">IF(_xlfn.XLOOKUP($B139&amp;J$3,'In-TI'!$Q$4:$Q$1155&amp;'In-TI'!$Y$4:$Y$1155,'In-TI'!$Z$4:$Z$1155)=O$3,G139*E139+J139*C139,0)</f>
        <v>0</v>
      </c>
      <c r="P139" s="159" cm="1">
        <f t="array" ref="P139">IF(_xlfn.XLOOKUP($B139&amp;H$3,'In-TI'!$Q$4:$Q$1155&amp;'In-TI'!$Y$4:$Y$1155,'In-TI'!$Z$4:$Z$1155)=P$3,H139*E139+K139*D139,0)</f>
        <v>21534.1113162</v>
      </c>
      <c r="Q139" s="25" cm="1">
        <f t="array" ref="Q139">IF(_xlfn.XLOOKUP($B139&amp;K$3,'In-TI'!$Q$4:$Q$1155&amp;'In-TI'!$Y$4:$Y$1155,'In-TI'!$Z$4:$Z$1155)=Q$3,H139*E139+K139*D139,0)</f>
        <v>0</v>
      </c>
      <c r="R139" s="74">
        <f t="shared" si="83"/>
        <v>22981.983164445333</v>
      </c>
      <c r="S139" s="82">
        <f>IF($R139&gt;=0,0,$R139*VLOOKUP(S$3,'In-NonTI'!$S$4:$U$6,3,0))</f>
        <v>0</v>
      </c>
      <c r="T139" s="160">
        <f>IF($R139&gt;=0,0,$R139*VLOOKUP(T$3,'In-NonTI'!$S$4:$U$6,3,0))</f>
        <v>0</v>
      </c>
      <c r="U139" s="83">
        <f>IF($R139&gt;=0,0,$R139*VLOOKUP(U$3,'In-NonTI'!$S$4:$U$6,3,0))</f>
        <v>0</v>
      </c>
      <c r="V139" s="19">
        <f t="shared" si="89"/>
        <v>0.44160266666666503</v>
      </c>
      <c r="W139" s="161">
        <f t="shared" si="84"/>
        <v>38.617859933333335</v>
      </c>
      <c r="X139" s="18">
        <f t="shared" si="90"/>
        <v>-40.491962600000001</v>
      </c>
      <c r="Y139" s="77">
        <f t="shared" si="85"/>
        <v>1</v>
      </c>
      <c r="Z139" s="32" t="str">
        <f t="shared" si="86"/>
        <v>VIC</v>
      </c>
      <c r="AA139" s="4" t="str">
        <f t="shared" si="87"/>
        <v>NSW</v>
      </c>
      <c r="AB139" s="31" t="str">
        <f t="shared" si="88"/>
        <v>SA</v>
      </c>
      <c r="AC139" s="129" t="str">
        <f t="shared" si="91"/>
        <v>VIC-NSW</v>
      </c>
      <c r="AD139" s="162" t="str">
        <f t="shared" si="92"/>
        <v>VIC-SA</v>
      </c>
      <c r="AE139" s="130">
        <f t="shared" si="93"/>
        <v>0</v>
      </c>
      <c r="AF139" s="51">
        <f t="shared" si="94"/>
        <v>0.44160266666666503</v>
      </c>
      <c r="AG139" s="163">
        <f t="shared" si="95"/>
        <v>38.617859933333335</v>
      </c>
      <c r="AH139" s="33">
        <f t="shared" si="96"/>
        <v>0</v>
      </c>
      <c r="AI139" s="140">
        <f t="shared" si="82"/>
        <v>0</v>
      </c>
      <c r="AJ139" s="164">
        <f t="shared" si="82"/>
        <v>0</v>
      </c>
      <c r="AK139" s="164">
        <f t="shared" si="80"/>
        <v>0.44160266666666503</v>
      </c>
      <c r="AL139" s="164">
        <f t="shared" si="79"/>
        <v>0</v>
      </c>
      <c r="AM139" s="164">
        <f t="shared" si="79"/>
        <v>38.617859933333335</v>
      </c>
      <c r="AN139" s="141">
        <f t="shared" si="79"/>
        <v>0</v>
      </c>
      <c r="AO139" s="23">
        <f t="shared" si="97"/>
        <v>0</v>
      </c>
      <c r="AP139" s="30">
        <f t="shared" si="98"/>
        <v>0</v>
      </c>
      <c r="AQ139" s="30">
        <f t="shared" si="99"/>
        <v>14.723032906666614</v>
      </c>
      <c r="AR139" s="30">
        <f t="shared" si="100"/>
        <v>0</v>
      </c>
      <c r="AS139" s="30">
        <f t="shared" si="101"/>
        <v>22974.537231538667</v>
      </c>
      <c r="AT139" s="24">
        <f t="shared" si="102"/>
        <v>0</v>
      </c>
      <c r="AU139" s="155">
        <f t="shared" si="109"/>
        <v>0</v>
      </c>
      <c r="AV139" s="165">
        <f t="shared" si="110"/>
        <v>0</v>
      </c>
      <c r="AW139" s="165">
        <f t="shared" si="111"/>
        <v>14.718372426880284</v>
      </c>
      <c r="AX139" s="165">
        <f t="shared" si="112"/>
        <v>0</v>
      </c>
      <c r="AY139" s="165">
        <f t="shared" si="113"/>
        <v>22967.264792018454</v>
      </c>
      <c r="AZ139" s="156">
        <f t="shared" si="114"/>
        <v>0</v>
      </c>
      <c r="BA139" s="94">
        <f t="shared" si="103"/>
        <v>0</v>
      </c>
      <c r="BB139" s="166">
        <f t="shared" si="104"/>
        <v>0</v>
      </c>
      <c r="BC139" s="166">
        <f t="shared" si="105"/>
        <v>14.718372426880284</v>
      </c>
      <c r="BD139" s="166">
        <f t="shared" si="106"/>
        <v>0</v>
      </c>
      <c r="BE139" s="166">
        <f t="shared" si="107"/>
        <v>22967.264792018454</v>
      </c>
      <c r="BF139" s="95">
        <f t="shared" si="108"/>
        <v>0</v>
      </c>
    </row>
    <row r="140" spans="2:58">
      <c r="B140" s="146">
        <v>137</v>
      </c>
      <c r="C140" s="23" cm="1">
        <f t="array" ref="C140">_xlfn.XLOOKUP(C$3&amp;$B140,'In-TI'!$D$4:$D$867&amp;'In-TI'!$C$4:$C$867,'In-TI'!$E$4:$E$867)</f>
        <v>38.42</v>
      </c>
      <c r="D140" s="30" cm="1">
        <f t="array" ref="D140">_xlfn.XLOOKUP(D$3&amp;$B140,'In-TI'!$D$4:$D$867&amp;'In-TI'!$C$4:$C$867,'In-TI'!$E$4:$E$867)</f>
        <v>600</v>
      </c>
      <c r="E140" s="24" cm="1">
        <f t="array" ref="E140">_xlfn.XLOOKUP(E$3&amp;$B140,'In-TI'!$D$4:$D$867&amp;'In-TI'!$C$4:$C$867,'In-TI'!$E$4:$E$867)</f>
        <v>5.08</v>
      </c>
      <c r="F140" s="12">
        <f>SUMIFS('In-TI'!$W$4:$W$1155,'In-TI'!$Y$4:$Y$1155,F$3,'In-TI'!$Q$4:$Q$1155,$B140)</f>
        <v>-1.2513506000000001</v>
      </c>
      <c r="G140" s="157">
        <f>SUMIFS('In-TI'!$W$4:$W$1155,'In-TI'!$Y$4:$Y$1155,G$3,'In-TI'!$Q$4:$Q$1155,$B140)</f>
        <v>2.510380500000001</v>
      </c>
      <c r="H140" s="13">
        <f>SUMIFS('In-TI'!$W$4:$W$1155,'In-TI'!$Y$4:$Y$1155,H$3,'In-TI'!$Q$4:$Q$1155,$B140)</f>
        <v>-43.195926700000001</v>
      </c>
      <c r="I140" s="16">
        <f>SUMIFS('In-TI'!$X$4:$X$1155,'In-TI'!$Y$4:$Y$1155,I$3,'In-TI'!$Q$4:$Q$1155,$B140)</f>
        <v>0.68135060000000003</v>
      </c>
      <c r="J140" s="158">
        <f>SUMIFS('In-TI'!$X$4:$X$1155,'In-TI'!$Y$4:$Y$1155,J$3,'In-TI'!$Q$4:$Q$1155,$B140)</f>
        <v>-2.4437138333333341</v>
      </c>
      <c r="K140" s="17">
        <f>SUMIFS('In-TI'!$X$4:$X$1155,'In-TI'!$Y$4:$Y$1155,K$3,'In-TI'!$Q$4:$Q$1155,$B140)</f>
        <v>42.295926700000003</v>
      </c>
      <c r="L140" s="26" cm="1">
        <f t="array" ref="L140">IF(_xlfn.XLOOKUP($B140&amp;F$3,'In-TI'!$Q$4:$Q$1155&amp;'In-TI'!$Y$4:$Y$1155,'In-TI'!$Z$4:$Z$1155)=L$3,F140*C140+I140*D140,0)</f>
        <v>360.73346994799999</v>
      </c>
      <c r="M140" s="159" cm="1">
        <f t="array" ref="M140">IF(_xlfn.XLOOKUP($B140&amp;I$3,'In-TI'!$Q$4:$Q$1155&amp;'In-TI'!$Y$4:$Y$1155,'In-TI'!$Z$4:$Z$1155)=M$3,F140*C140+I140*D140,0)</f>
        <v>0</v>
      </c>
      <c r="N140" s="159" cm="1">
        <f t="array" ref="N140">IF(_xlfn.XLOOKUP($B140&amp;G$3,'In-TI'!$Q$4:$Q$1155&amp;'In-TI'!$Y$4:$Y$1155,'In-TI'!$Z$4:$Z$1155)=N$3,G140*E140+J140*C140,0)</f>
        <v>0</v>
      </c>
      <c r="O140" s="159" cm="1">
        <f t="array" ref="O140">IF(_xlfn.XLOOKUP($B140&amp;J$3,'In-TI'!$Q$4:$Q$1155&amp;'In-TI'!$Y$4:$Y$1155,'In-TI'!$Z$4:$Z$1155)=O$3,G140*E140+J140*C140,0)</f>
        <v>-81.134752536666696</v>
      </c>
      <c r="P140" s="159" cm="1">
        <f t="array" ref="P140">IF(_xlfn.XLOOKUP($B140&amp;H$3,'In-TI'!$Q$4:$Q$1155&amp;'In-TI'!$Y$4:$Y$1155,'In-TI'!$Z$4:$Z$1155)=P$3,H140*E140+K140*D140,0)</f>
        <v>25158.120712364002</v>
      </c>
      <c r="Q140" s="25" cm="1">
        <f t="array" ref="Q140">IF(_xlfn.XLOOKUP($B140&amp;K$3,'In-TI'!$Q$4:$Q$1155&amp;'In-TI'!$Y$4:$Y$1155,'In-TI'!$Z$4:$Z$1155)=Q$3,H140*E140+K140*D140,0)</f>
        <v>0</v>
      </c>
      <c r="R140" s="74">
        <f t="shared" si="83"/>
        <v>25437.719429775334</v>
      </c>
      <c r="S140" s="82">
        <f>IF($R140&gt;=0,0,$R140*VLOOKUP(S$3,'In-NonTI'!$S$4:$U$6,3,0))</f>
        <v>0</v>
      </c>
      <c r="T140" s="160">
        <f>IF($R140&gt;=0,0,$R140*VLOOKUP(T$3,'In-NonTI'!$S$4:$U$6,3,0))</f>
        <v>0</v>
      </c>
      <c r="U140" s="83">
        <f>IF($R140&gt;=0,0,$R140*VLOOKUP(U$3,'In-NonTI'!$S$4:$U$6,3,0))</f>
        <v>0</v>
      </c>
      <c r="V140" s="19">
        <f t="shared" si="89"/>
        <v>-3.695064433333334</v>
      </c>
      <c r="W140" s="161">
        <f t="shared" si="84"/>
        <v>42.977277300000004</v>
      </c>
      <c r="X140" s="18">
        <f t="shared" si="90"/>
        <v>-40.685546199999997</v>
      </c>
      <c r="Y140" s="77">
        <f t="shared" si="85"/>
        <v>2</v>
      </c>
      <c r="Z140" s="32" t="str">
        <f t="shared" si="86"/>
        <v>VIC</v>
      </c>
      <c r="AA140" s="4" t="str">
        <f t="shared" si="87"/>
        <v>NSW</v>
      </c>
      <c r="AB140" s="31" t="str">
        <f t="shared" si="88"/>
        <v>SA</v>
      </c>
      <c r="AC140" s="129" t="str">
        <f t="shared" si="91"/>
        <v>VIC-SA</v>
      </c>
      <c r="AD140" s="162" t="str">
        <f t="shared" si="92"/>
        <v>NSW-SA</v>
      </c>
      <c r="AE140" s="130">
        <f t="shared" si="93"/>
        <v>0</v>
      </c>
      <c r="AF140" s="51">
        <f t="shared" si="94"/>
        <v>40.685546199999997</v>
      </c>
      <c r="AG140" s="163">
        <f t="shared" si="95"/>
        <v>3.695064433333334</v>
      </c>
      <c r="AH140" s="33">
        <f t="shared" si="96"/>
        <v>0</v>
      </c>
      <c r="AI140" s="140">
        <f t="shared" si="82"/>
        <v>3.695064433333334</v>
      </c>
      <c r="AJ140" s="164">
        <f t="shared" si="82"/>
        <v>0</v>
      </c>
      <c r="AK140" s="164">
        <f t="shared" si="80"/>
        <v>0</v>
      </c>
      <c r="AL140" s="164">
        <f t="shared" si="79"/>
        <v>0</v>
      </c>
      <c r="AM140" s="164">
        <f t="shared" si="79"/>
        <v>40.685546199999997</v>
      </c>
      <c r="AN140" s="141">
        <f t="shared" si="79"/>
        <v>0</v>
      </c>
      <c r="AO140" s="23">
        <f t="shared" si="97"/>
        <v>2075.0742844713341</v>
      </c>
      <c r="AP140" s="30">
        <f t="shared" si="98"/>
        <v>0</v>
      </c>
      <c r="AQ140" s="30">
        <f t="shared" si="99"/>
        <v>0</v>
      </c>
      <c r="AR140" s="30">
        <f t="shared" si="100"/>
        <v>0</v>
      </c>
      <c r="AS140" s="30">
        <f t="shared" si="101"/>
        <v>24204.645145303995</v>
      </c>
      <c r="AT140" s="24">
        <f t="shared" si="102"/>
        <v>0</v>
      </c>
      <c r="AU140" s="155">
        <f t="shared" si="109"/>
        <v>2008.5890789426467</v>
      </c>
      <c r="AV140" s="165">
        <f t="shared" si="110"/>
        <v>0</v>
      </c>
      <c r="AW140" s="165">
        <f t="shared" si="111"/>
        <v>0</v>
      </c>
      <c r="AX140" s="165">
        <f t="shared" si="112"/>
        <v>0</v>
      </c>
      <c r="AY140" s="165">
        <f t="shared" si="113"/>
        <v>23429.130350832686</v>
      </c>
      <c r="AZ140" s="156">
        <f t="shared" si="114"/>
        <v>0</v>
      </c>
      <c r="BA140" s="94">
        <f t="shared" si="103"/>
        <v>2008.5890789426469</v>
      </c>
      <c r="BB140" s="166">
        <f t="shared" si="104"/>
        <v>0</v>
      </c>
      <c r="BC140" s="166">
        <f t="shared" si="105"/>
        <v>0</v>
      </c>
      <c r="BD140" s="166">
        <f t="shared" si="106"/>
        <v>0</v>
      </c>
      <c r="BE140" s="166">
        <f t="shared" si="107"/>
        <v>23429.130350832689</v>
      </c>
      <c r="BF140" s="95">
        <f t="shared" si="108"/>
        <v>0</v>
      </c>
    </row>
    <row r="141" spans="2:58">
      <c r="B141" s="146">
        <v>138</v>
      </c>
      <c r="C141" s="23" cm="1">
        <f t="array" ref="C141">_xlfn.XLOOKUP(C$3&amp;$B141,'In-TI'!$D$4:$D$867&amp;'In-TI'!$C$4:$C$867,'In-TI'!$E$4:$E$867)</f>
        <v>38.42</v>
      </c>
      <c r="D141" s="30" cm="1">
        <f t="array" ref="D141">_xlfn.XLOOKUP(D$3&amp;$B141,'In-TI'!$D$4:$D$867&amp;'In-TI'!$C$4:$C$867,'In-TI'!$E$4:$E$867)</f>
        <v>600</v>
      </c>
      <c r="E141" s="24" cm="1">
        <f t="array" ref="E141">_xlfn.XLOOKUP(E$3&amp;$B141,'In-TI'!$D$4:$D$867&amp;'In-TI'!$C$4:$C$867,'In-TI'!$E$4:$E$867)</f>
        <v>5.67</v>
      </c>
      <c r="F141" s="12">
        <f>SUMIFS('In-TI'!$W$4:$W$1155,'In-TI'!$Y$4:$Y$1155,F$3,'In-TI'!$Q$4:$Q$1155,$B141)</f>
        <v>-0.95409539999999993</v>
      </c>
      <c r="G141" s="157">
        <f>SUMIFS('In-TI'!$W$4:$W$1155,'In-TI'!$Y$4:$Y$1155,G$3,'In-TI'!$Q$4:$Q$1155,$B141)</f>
        <v>0.87303650000000033</v>
      </c>
      <c r="H141" s="13">
        <f>SUMIFS('In-TI'!$W$4:$W$1155,'In-TI'!$Y$4:$Y$1155,H$3,'In-TI'!$Q$4:$Q$1155,$B141)</f>
        <v>-32.397253300000003</v>
      </c>
      <c r="I141" s="16">
        <f>SUMIFS('In-TI'!$X$4:$X$1155,'In-TI'!$Y$4:$Y$1155,I$3,'In-TI'!$Q$4:$Q$1155,$B141)</f>
        <v>4.8262066666666548E-2</v>
      </c>
      <c r="J141" s="158">
        <f>SUMIFS('In-TI'!$X$4:$X$1155,'In-TI'!$Y$4:$Y$1155,J$3,'In-TI'!$Q$4:$Q$1155,$B141)</f>
        <v>-1.0388698333333337</v>
      </c>
      <c r="K141" s="17">
        <f>SUMIFS('In-TI'!$X$4:$X$1155,'In-TI'!$Y$4:$Y$1155,K$3,'In-TI'!$Q$4:$Q$1155,$B141)</f>
        <v>31.484753300000001</v>
      </c>
      <c r="L141" s="26" cm="1">
        <f t="array" ref="L141">IF(_xlfn.XLOOKUP($B141&amp;F$3,'In-TI'!$Q$4:$Q$1155&amp;'In-TI'!$Y$4:$Y$1155,'In-TI'!$Z$4:$Z$1155)=L$3,F141*C141+I141*D141,0)</f>
        <v>-7.6991052680000678</v>
      </c>
      <c r="M141" s="159" cm="1">
        <f t="array" ref="M141">IF(_xlfn.XLOOKUP($B141&amp;I$3,'In-TI'!$Q$4:$Q$1155&amp;'In-TI'!$Y$4:$Y$1155,'In-TI'!$Z$4:$Z$1155)=M$3,F141*C141+I141*D141,0)</f>
        <v>0</v>
      </c>
      <c r="N141" s="159" cm="1">
        <f t="array" ref="N141">IF(_xlfn.XLOOKUP($B141&amp;G$3,'In-TI'!$Q$4:$Q$1155&amp;'In-TI'!$Y$4:$Y$1155,'In-TI'!$Z$4:$Z$1155)=N$3,G141*E141+J141*C141,0)</f>
        <v>0</v>
      </c>
      <c r="O141" s="159" cm="1">
        <f t="array" ref="O141">IF(_xlfn.XLOOKUP($B141&amp;J$3,'In-TI'!$Q$4:$Q$1155&amp;'In-TI'!$Y$4:$Y$1155,'In-TI'!$Z$4:$Z$1155)=O$3,G141*E141+J141*C141,0)</f>
        <v>-34.963262041666681</v>
      </c>
      <c r="P141" s="159" cm="1">
        <f t="array" ref="P141">IF(_xlfn.XLOOKUP($B141&amp;H$3,'In-TI'!$Q$4:$Q$1155&amp;'In-TI'!$Y$4:$Y$1155,'In-TI'!$Z$4:$Z$1155)=P$3,H141*E141+K141*D141,0)</f>
        <v>18707.159553788999</v>
      </c>
      <c r="Q141" s="25" cm="1">
        <f t="array" ref="Q141">IF(_xlfn.XLOOKUP($B141&amp;K$3,'In-TI'!$Q$4:$Q$1155&amp;'In-TI'!$Y$4:$Y$1155,'In-TI'!$Z$4:$Z$1155)=Q$3,H141*E141+K141*D141,0)</f>
        <v>0</v>
      </c>
      <c r="R141" s="74">
        <f t="shared" si="83"/>
        <v>18664.497186479333</v>
      </c>
      <c r="S141" s="82">
        <f>IF($R141&gt;=0,0,$R141*VLOOKUP(S$3,'In-NonTI'!$S$4:$U$6,3,0))</f>
        <v>0</v>
      </c>
      <c r="T141" s="160">
        <f>IF($R141&gt;=0,0,$R141*VLOOKUP(T$3,'In-NonTI'!$S$4:$U$6,3,0))</f>
        <v>0</v>
      </c>
      <c r="U141" s="83">
        <f>IF($R141&gt;=0,0,$R141*VLOOKUP(U$3,'In-NonTI'!$S$4:$U$6,3,0))</f>
        <v>0</v>
      </c>
      <c r="V141" s="19">
        <f t="shared" si="89"/>
        <v>-1.9929652333333336</v>
      </c>
      <c r="W141" s="161">
        <f t="shared" si="84"/>
        <v>31.533015366666667</v>
      </c>
      <c r="X141" s="18">
        <f t="shared" si="90"/>
        <v>-31.524216800000001</v>
      </c>
      <c r="Y141" s="77">
        <f t="shared" si="85"/>
        <v>2</v>
      </c>
      <c r="Z141" s="32" t="str">
        <f t="shared" si="86"/>
        <v>VIC</v>
      </c>
      <c r="AA141" s="4" t="str">
        <f t="shared" si="87"/>
        <v>NSW</v>
      </c>
      <c r="AB141" s="31" t="str">
        <f t="shared" si="88"/>
        <v>SA</v>
      </c>
      <c r="AC141" s="129" t="str">
        <f t="shared" si="91"/>
        <v>VIC-SA</v>
      </c>
      <c r="AD141" s="162" t="str">
        <f t="shared" si="92"/>
        <v>NSW-SA</v>
      </c>
      <c r="AE141" s="130">
        <f t="shared" si="93"/>
        <v>0</v>
      </c>
      <c r="AF141" s="51">
        <f t="shared" si="94"/>
        <v>31.524216800000001</v>
      </c>
      <c r="AG141" s="163">
        <f t="shared" si="95"/>
        <v>1.9929652333333336</v>
      </c>
      <c r="AH141" s="33">
        <f t="shared" si="96"/>
        <v>0</v>
      </c>
      <c r="AI141" s="140">
        <f t="shared" si="82"/>
        <v>1.9929652333333336</v>
      </c>
      <c r="AJ141" s="164">
        <f t="shared" si="82"/>
        <v>0</v>
      </c>
      <c r="AK141" s="164">
        <f t="shared" si="80"/>
        <v>0</v>
      </c>
      <c r="AL141" s="164">
        <f t="shared" si="79"/>
        <v>0</v>
      </c>
      <c r="AM141" s="164">
        <f t="shared" si="79"/>
        <v>31.524216800000001</v>
      </c>
      <c r="AN141" s="141">
        <f t="shared" si="79"/>
        <v>0</v>
      </c>
      <c r="AO141" s="23">
        <f t="shared" si="97"/>
        <v>1119.2094157353336</v>
      </c>
      <c r="AP141" s="30">
        <f t="shared" si="98"/>
        <v>0</v>
      </c>
      <c r="AQ141" s="30">
        <f t="shared" si="99"/>
        <v>0</v>
      </c>
      <c r="AR141" s="30">
        <f t="shared" si="100"/>
        <v>0</v>
      </c>
      <c r="AS141" s="30">
        <f t="shared" si="101"/>
        <v>18735.787770744002</v>
      </c>
      <c r="AT141" s="24">
        <f t="shared" si="102"/>
        <v>0</v>
      </c>
      <c r="AU141" s="155">
        <f t="shared" si="109"/>
        <v>1052.1019365995392</v>
      </c>
      <c r="AV141" s="165">
        <f t="shared" si="110"/>
        <v>0</v>
      </c>
      <c r="AW141" s="165">
        <f t="shared" si="111"/>
        <v>0</v>
      </c>
      <c r="AX141" s="165">
        <f t="shared" si="112"/>
        <v>0</v>
      </c>
      <c r="AY141" s="165">
        <f t="shared" si="113"/>
        <v>17612.395249879792</v>
      </c>
      <c r="AZ141" s="156">
        <f t="shared" si="114"/>
        <v>0</v>
      </c>
      <c r="BA141" s="94">
        <f t="shared" si="103"/>
        <v>1052.1019365995394</v>
      </c>
      <c r="BB141" s="166">
        <f t="shared" si="104"/>
        <v>0</v>
      </c>
      <c r="BC141" s="166">
        <f t="shared" si="105"/>
        <v>0</v>
      </c>
      <c r="BD141" s="166">
        <f t="shared" si="106"/>
        <v>0</v>
      </c>
      <c r="BE141" s="166">
        <f t="shared" si="107"/>
        <v>17612.395249879795</v>
      </c>
      <c r="BF141" s="95">
        <f t="shared" si="108"/>
        <v>0</v>
      </c>
    </row>
    <row r="142" spans="2:58">
      <c r="B142" s="146">
        <v>139</v>
      </c>
      <c r="C142" s="23" cm="1">
        <f t="array" ref="C142">_xlfn.XLOOKUP(C$3&amp;$B142,'In-TI'!$D$4:$D$867&amp;'In-TI'!$C$4:$C$867,'In-TI'!$E$4:$E$867)</f>
        <v>43.41</v>
      </c>
      <c r="D142" s="30" cm="1">
        <f t="array" ref="D142">_xlfn.XLOOKUP(D$3&amp;$B142,'In-TI'!$D$4:$D$867&amp;'In-TI'!$C$4:$C$867,'In-TI'!$E$4:$E$867)</f>
        <v>600</v>
      </c>
      <c r="E142" s="24" cm="1">
        <f t="array" ref="E142">_xlfn.XLOOKUP(E$3&amp;$B142,'In-TI'!$D$4:$D$867&amp;'In-TI'!$C$4:$C$867,'In-TI'!$E$4:$E$867)</f>
        <v>5.08</v>
      </c>
      <c r="F142" s="12">
        <f>SUMIFS('In-TI'!$W$4:$W$1155,'In-TI'!$Y$4:$Y$1155,F$3,'In-TI'!$Q$4:$Q$1155,$B142)</f>
        <v>0.87840779999999996</v>
      </c>
      <c r="G142" s="157">
        <f>SUMIFS('In-TI'!$W$4:$W$1155,'In-TI'!$Y$4:$Y$1155,G$3,'In-TI'!$Q$4:$Q$1155,$B142)</f>
        <v>6.8631148000000008</v>
      </c>
      <c r="H142" s="13">
        <f>SUMIFS('In-TI'!$W$4:$W$1155,'In-TI'!$Y$4:$Y$1155,H$3,'In-TI'!$Q$4:$Q$1155,$B142)</f>
        <v>-33.226671066666661</v>
      </c>
      <c r="I142" s="16">
        <f>SUMIFS('In-TI'!$X$4:$X$1155,'In-TI'!$Y$4:$Y$1155,I$3,'In-TI'!$Q$4:$Q$1155,$B142)</f>
        <v>-1.4242411333333334</v>
      </c>
      <c r="J142" s="158">
        <f>SUMIFS('In-TI'!$X$4:$X$1155,'In-TI'!$Y$4:$Y$1155,J$3,'In-TI'!$Q$4:$Q$1155,$B142)</f>
        <v>-6.8081148000000002</v>
      </c>
      <c r="K142" s="17">
        <f>SUMIFS('In-TI'!$X$4:$X$1155,'In-TI'!$Y$4:$Y$1155,K$3,'In-TI'!$Q$4:$Q$1155,$B142)</f>
        <v>32.315837733333339</v>
      </c>
      <c r="L142" s="26" cm="1">
        <f t="array" ref="L142">IF(_xlfn.XLOOKUP($B142&amp;F$3,'In-TI'!$Q$4:$Q$1155&amp;'In-TI'!$Y$4:$Y$1155,'In-TI'!$Z$4:$Z$1155)=L$3,F142*C142+I142*D142,0)</f>
        <v>0</v>
      </c>
      <c r="M142" s="159" cm="1">
        <f t="array" ref="M142">IF(_xlfn.XLOOKUP($B142&amp;I$3,'In-TI'!$Q$4:$Q$1155&amp;'In-TI'!$Y$4:$Y$1155,'In-TI'!$Z$4:$Z$1155)=M$3,F142*C142+I142*D142,0)</f>
        <v>-816.41299740199997</v>
      </c>
      <c r="N142" s="159" cm="1">
        <f t="array" ref="N142">IF(_xlfn.XLOOKUP($B142&amp;G$3,'In-TI'!$Q$4:$Q$1155&amp;'In-TI'!$Y$4:$Y$1155,'In-TI'!$Z$4:$Z$1155)=N$3,G142*E142+J142*C142,0)</f>
        <v>0</v>
      </c>
      <c r="O142" s="159" cm="1">
        <f t="array" ref="O142">IF(_xlfn.XLOOKUP($B142&amp;J$3,'In-TI'!$Q$4:$Q$1155&amp;'In-TI'!$Y$4:$Y$1155,'In-TI'!$Z$4:$Z$1155)=O$3,G142*E142+J142*C142,0)</f>
        <v>-260.675640284</v>
      </c>
      <c r="P142" s="159" cm="1">
        <f t="array" ref="P142">IF(_xlfn.XLOOKUP($B142&amp;H$3,'In-TI'!$Q$4:$Q$1155&amp;'In-TI'!$Y$4:$Y$1155,'In-TI'!$Z$4:$Z$1155)=P$3,H142*E142+K142*D142,0)</f>
        <v>19220.711150981337</v>
      </c>
      <c r="Q142" s="25" cm="1">
        <f t="array" ref="Q142">IF(_xlfn.XLOOKUP($B142&amp;K$3,'In-TI'!$Q$4:$Q$1155&amp;'In-TI'!$Y$4:$Y$1155,'In-TI'!$Z$4:$Z$1155)=Q$3,H142*E142+K142*D142,0)</f>
        <v>0</v>
      </c>
      <c r="R142" s="74">
        <f t="shared" si="83"/>
        <v>18143.622513295337</v>
      </c>
      <c r="S142" s="82">
        <f>IF($R142&gt;=0,0,$R142*VLOOKUP(S$3,'In-NonTI'!$S$4:$U$6,3,0))</f>
        <v>0</v>
      </c>
      <c r="T142" s="160">
        <f>IF($R142&gt;=0,0,$R142*VLOOKUP(T$3,'In-NonTI'!$S$4:$U$6,3,0))</f>
        <v>0</v>
      </c>
      <c r="U142" s="83">
        <f>IF($R142&gt;=0,0,$R142*VLOOKUP(U$3,'In-NonTI'!$S$4:$U$6,3,0))</f>
        <v>0</v>
      </c>
      <c r="V142" s="19">
        <f t="shared" si="89"/>
        <v>-5.9297070000000005</v>
      </c>
      <c r="W142" s="161">
        <f t="shared" si="84"/>
        <v>30.891596600000007</v>
      </c>
      <c r="X142" s="18">
        <f t="shared" si="90"/>
        <v>-26.363556266666659</v>
      </c>
      <c r="Y142" s="77">
        <f t="shared" si="85"/>
        <v>2</v>
      </c>
      <c r="Z142" s="32" t="str">
        <f t="shared" si="86"/>
        <v>VIC</v>
      </c>
      <c r="AA142" s="4" t="str">
        <f t="shared" si="87"/>
        <v>NSW</v>
      </c>
      <c r="AB142" s="31" t="str">
        <f t="shared" si="88"/>
        <v>SA</v>
      </c>
      <c r="AC142" s="129" t="str">
        <f t="shared" si="91"/>
        <v>VIC-SA</v>
      </c>
      <c r="AD142" s="162" t="str">
        <f t="shared" si="92"/>
        <v>NSW-SA</v>
      </c>
      <c r="AE142" s="130">
        <f t="shared" si="93"/>
        <v>0</v>
      </c>
      <c r="AF142" s="51">
        <f t="shared" si="94"/>
        <v>26.363556266666659</v>
      </c>
      <c r="AG142" s="163">
        <f t="shared" si="95"/>
        <v>5.9297070000000005</v>
      </c>
      <c r="AH142" s="33">
        <f t="shared" si="96"/>
        <v>0</v>
      </c>
      <c r="AI142" s="140">
        <f t="shared" si="82"/>
        <v>5.9297070000000005</v>
      </c>
      <c r="AJ142" s="164">
        <f t="shared" si="82"/>
        <v>0</v>
      </c>
      <c r="AK142" s="164">
        <f t="shared" si="80"/>
        <v>0</v>
      </c>
      <c r="AL142" s="164">
        <f t="shared" si="79"/>
        <v>0</v>
      </c>
      <c r="AM142" s="164">
        <f t="shared" si="79"/>
        <v>26.363556266666659</v>
      </c>
      <c r="AN142" s="141">
        <f t="shared" si="79"/>
        <v>0</v>
      </c>
      <c r="AO142" s="23">
        <f t="shared" si="97"/>
        <v>3300.4156191300003</v>
      </c>
      <c r="AP142" s="30">
        <f t="shared" si="98"/>
        <v>0</v>
      </c>
      <c r="AQ142" s="30">
        <f t="shared" si="99"/>
        <v>0</v>
      </c>
      <c r="AR142" s="30">
        <f t="shared" si="100"/>
        <v>0</v>
      </c>
      <c r="AS142" s="30">
        <f t="shared" si="101"/>
        <v>15684.206894165329</v>
      </c>
      <c r="AT142" s="24">
        <f t="shared" si="102"/>
        <v>0</v>
      </c>
      <c r="AU142" s="155">
        <f t="shared" si="109"/>
        <v>3154.2104715825858</v>
      </c>
      <c r="AV142" s="165">
        <f t="shared" si="110"/>
        <v>0</v>
      </c>
      <c r="AW142" s="165">
        <f t="shared" si="111"/>
        <v>0</v>
      </c>
      <c r="AX142" s="165">
        <f t="shared" si="112"/>
        <v>0</v>
      </c>
      <c r="AY142" s="165">
        <f t="shared" si="113"/>
        <v>14989.412041712749</v>
      </c>
      <c r="AZ142" s="156">
        <f t="shared" si="114"/>
        <v>0</v>
      </c>
      <c r="BA142" s="94">
        <f t="shared" si="103"/>
        <v>3154.2104715825863</v>
      </c>
      <c r="BB142" s="166">
        <f t="shared" si="104"/>
        <v>0</v>
      </c>
      <c r="BC142" s="166">
        <f t="shared" si="105"/>
        <v>0</v>
      </c>
      <c r="BD142" s="166">
        <f t="shared" si="106"/>
        <v>0</v>
      </c>
      <c r="BE142" s="166">
        <f t="shared" si="107"/>
        <v>14989.412041712752</v>
      </c>
      <c r="BF142" s="95">
        <f t="shared" si="108"/>
        <v>0</v>
      </c>
    </row>
    <row r="143" spans="2:58">
      <c r="B143" s="146">
        <v>140</v>
      </c>
      <c r="C143" s="23" cm="1">
        <f t="array" ref="C143">_xlfn.XLOOKUP(C$3&amp;$B143,'In-TI'!$D$4:$D$867&amp;'In-TI'!$C$4:$C$867,'In-TI'!$E$4:$E$867)</f>
        <v>43.41</v>
      </c>
      <c r="D143" s="30" cm="1">
        <f t="array" ref="D143">_xlfn.XLOOKUP(D$3&amp;$B143,'In-TI'!$D$4:$D$867&amp;'In-TI'!$C$4:$C$867,'In-TI'!$E$4:$E$867)</f>
        <v>600</v>
      </c>
      <c r="E143" s="24" cm="1">
        <f t="array" ref="E143">_xlfn.XLOOKUP(E$3&amp;$B143,'In-TI'!$D$4:$D$867&amp;'In-TI'!$C$4:$C$867,'In-TI'!$E$4:$E$867)</f>
        <v>0.02</v>
      </c>
      <c r="F143" s="12">
        <f>SUMIFS('In-TI'!$W$4:$W$1155,'In-TI'!$Y$4:$Y$1155,F$3,'In-TI'!$Q$4:$Q$1155,$B143)</f>
        <v>3.644374</v>
      </c>
      <c r="G143" s="157">
        <f>SUMIFS('In-TI'!$W$4:$W$1155,'In-TI'!$Y$4:$Y$1155,G$3,'In-TI'!$Q$4:$Q$1155,$B143)</f>
        <v>9.1659590999999967</v>
      </c>
      <c r="H143" s="13">
        <f>SUMIFS('In-TI'!$W$4:$W$1155,'In-TI'!$Y$4:$Y$1155,H$3,'In-TI'!$Q$4:$Q$1155,$B143)</f>
        <v>-29.459689733333335</v>
      </c>
      <c r="I143" s="16">
        <f>SUMIFS('In-TI'!$X$4:$X$1155,'In-TI'!$Y$4:$Y$1155,I$3,'In-TI'!$Q$4:$Q$1155,$B143)</f>
        <v>-4.1743740000000003</v>
      </c>
      <c r="J143" s="158">
        <f>SUMIFS('In-TI'!$X$4:$X$1155,'In-TI'!$Y$4:$Y$1155,J$3,'In-TI'!$Q$4:$Q$1155,$B143)</f>
        <v>-9.1184590999999973</v>
      </c>
      <c r="K143" s="17">
        <f>SUMIFS('In-TI'!$X$4:$X$1155,'In-TI'!$Y$4:$Y$1155,K$3,'In-TI'!$Q$4:$Q$1155,$B143)</f>
        <v>28.565523066666668</v>
      </c>
      <c r="L143" s="26" cm="1">
        <f t="array" ref="L143">IF(_xlfn.XLOOKUP($B143&amp;F$3,'In-TI'!$Q$4:$Q$1155&amp;'In-TI'!$Y$4:$Y$1155,'In-TI'!$Z$4:$Z$1155)=L$3,F143*C143+I143*D143,0)</f>
        <v>0</v>
      </c>
      <c r="M143" s="159" cm="1">
        <f t="array" ref="M143">IF(_xlfn.XLOOKUP($B143&amp;I$3,'In-TI'!$Q$4:$Q$1155&amp;'In-TI'!$Y$4:$Y$1155,'In-TI'!$Z$4:$Z$1155)=M$3,F143*C143+I143*D143,0)</f>
        <v>-2346.42212466</v>
      </c>
      <c r="N143" s="159" cm="1">
        <f t="array" ref="N143">IF(_xlfn.XLOOKUP($B143&amp;G$3,'In-TI'!$Q$4:$Q$1155&amp;'In-TI'!$Y$4:$Y$1155,'In-TI'!$Z$4:$Z$1155)=N$3,G143*E143+J143*C143,0)</f>
        <v>0</v>
      </c>
      <c r="O143" s="159" cm="1">
        <f t="array" ref="O143">IF(_xlfn.XLOOKUP($B143&amp;J$3,'In-TI'!$Q$4:$Q$1155&amp;'In-TI'!$Y$4:$Y$1155,'In-TI'!$Z$4:$Z$1155)=O$3,G143*E143+J143*C143,0)</f>
        <v>-395.64899034899986</v>
      </c>
      <c r="P143" s="159" cm="1">
        <f t="array" ref="P143">IF(_xlfn.XLOOKUP($B143&amp;H$3,'In-TI'!$Q$4:$Q$1155&amp;'In-TI'!$Y$4:$Y$1155,'In-TI'!$Z$4:$Z$1155)=P$3,H143*E143+K143*D143,0)</f>
        <v>17138.724646205334</v>
      </c>
      <c r="Q143" s="25" cm="1">
        <f t="array" ref="Q143">IF(_xlfn.XLOOKUP($B143&amp;K$3,'In-TI'!$Q$4:$Q$1155&amp;'In-TI'!$Y$4:$Y$1155,'In-TI'!$Z$4:$Z$1155)=Q$3,H143*E143+K143*D143,0)</f>
        <v>0</v>
      </c>
      <c r="R143" s="74">
        <f t="shared" si="83"/>
        <v>14396.653531196334</v>
      </c>
      <c r="S143" s="82">
        <f>IF($R143&gt;=0,0,$R143*VLOOKUP(S$3,'In-NonTI'!$S$4:$U$6,3,0))</f>
        <v>0</v>
      </c>
      <c r="T143" s="160">
        <f>IF($R143&gt;=0,0,$R143*VLOOKUP(T$3,'In-NonTI'!$S$4:$U$6,3,0))</f>
        <v>0</v>
      </c>
      <c r="U143" s="83">
        <f>IF($R143&gt;=0,0,$R143*VLOOKUP(U$3,'In-NonTI'!$S$4:$U$6,3,0))</f>
        <v>0</v>
      </c>
      <c r="V143" s="19">
        <f t="shared" si="89"/>
        <v>-5.4740850999999973</v>
      </c>
      <c r="W143" s="161">
        <f t="shared" si="84"/>
        <v>24.391149066666667</v>
      </c>
      <c r="X143" s="18">
        <f t="shared" si="90"/>
        <v>-20.29373063333334</v>
      </c>
      <c r="Y143" s="77">
        <f t="shared" si="85"/>
        <v>2</v>
      </c>
      <c r="Z143" s="32" t="str">
        <f t="shared" si="86"/>
        <v>VIC</v>
      </c>
      <c r="AA143" s="4" t="str">
        <f t="shared" si="87"/>
        <v>NSW</v>
      </c>
      <c r="AB143" s="31" t="str">
        <f t="shared" si="88"/>
        <v>SA</v>
      </c>
      <c r="AC143" s="129" t="str">
        <f t="shared" si="91"/>
        <v>VIC-SA</v>
      </c>
      <c r="AD143" s="162" t="str">
        <f t="shared" si="92"/>
        <v>NSW-SA</v>
      </c>
      <c r="AE143" s="130">
        <f t="shared" si="93"/>
        <v>0</v>
      </c>
      <c r="AF143" s="51">
        <f t="shared" si="94"/>
        <v>20.29373063333334</v>
      </c>
      <c r="AG143" s="163">
        <f t="shared" si="95"/>
        <v>5.4740850999999973</v>
      </c>
      <c r="AH143" s="33">
        <f t="shared" si="96"/>
        <v>0</v>
      </c>
      <c r="AI143" s="140">
        <f t="shared" si="82"/>
        <v>5.4740850999999973</v>
      </c>
      <c r="AJ143" s="164">
        <f t="shared" si="82"/>
        <v>0</v>
      </c>
      <c r="AK143" s="164">
        <f t="shared" si="80"/>
        <v>0</v>
      </c>
      <c r="AL143" s="164">
        <f t="shared" si="79"/>
        <v>0</v>
      </c>
      <c r="AM143" s="164">
        <f t="shared" si="79"/>
        <v>20.29373063333334</v>
      </c>
      <c r="AN143" s="141">
        <f t="shared" si="79"/>
        <v>0</v>
      </c>
      <c r="AO143" s="23">
        <f t="shared" si="97"/>
        <v>3046.8210258089985</v>
      </c>
      <c r="AP143" s="30">
        <f t="shared" si="98"/>
        <v>0</v>
      </c>
      <c r="AQ143" s="30">
        <f t="shared" si="99"/>
        <v>0</v>
      </c>
      <c r="AR143" s="30">
        <f t="shared" si="100"/>
        <v>0</v>
      </c>
      <c r="AS143" s="30">
        <f t="shared" si="101"/>
        <v>12175.832505387338</v>
      </c>
      <c r="AT143" s="24">
        <f t="shared" si="102"/>
        <v>0</v>
      </c>
      <c r="AU143" s="155">
        <f t="shared" si="109"/>
        <v>2881.496750237678</v>
      </c>
      <c r="AV143" s="165">
        <f t="shared" si="110"/>
        <v>0</v>
      </c>
      <c r="AW143" s="165">
        <f t="shared" si="111"/>
        <v>0</v>
      </c>
      <c r="AX143" s="165">
        <f t="shared" si="112"/>
        <v>0</v>
      </c>
      <c r="AY143" s="165">
        <f t="shared" si="113"/>
        <v>11515.156780958656</v>
      </c>
      <c r="AZ143" s="156">
        <f t="shared" si="114"/>
        <v>0</v>
      </c>
      <c r="BA143" s="94">
        <f t="shared" si="103"/>
        <v>2881.496750237678</v>
      </c>
      <c r="BB143" s="166">
        <f t="shared" si="104"/>
        <v>0</v>
      </c>
      <c r="BC143" s="166">
        <f t="shared" si="105"/>
        <v>0</v>
      </c>
      <c r="BD143" s="166">
        <f t="shared" si="106"/>
        <v>0</v>
      </c>
      <c r="BE143" s="166">
        <f t="shared" si="107"/>
        <v>11515.156780958656</v>
      </c>
      <c r="BF143" s="95">
        <f t="shared" si="108"/>
        <v>0</v>
      </c>
    </row>
    <row r="144" spans="2:58">
      <c r="B144" s="146">
        <v>141</v>
      </c>
      <c r="C144" s="23" cm="1">
        <f t="array" ref="C144">_xlfn.XLOOKUP(C$3&amp;$B144,'In-TI'!$D$4:$D$867&amp;'In-TI'!$C$4:$C$867,'In-TI'!$E$4:$E$867)</f>
        <v>43.41</v>
      </c>
      <c r="D144" s="30" cm="1">
        <f t="array" ref="D144">_xlfn.XLOOKUP(D$3&amp;$B144,'In-TI'!$D$4:$D$867&amp;'In-TI'!$C$4:$C$867,'In-TI'!$E$4:$E$867)</f>
        <v>600</v>
      </c>
      <c r="E144" s="24" cm="1">
        <f t="array" ref="E144">_xlfn.XLOOKUP(E$3&amp;$B144,'In-TI'!$D$4:$D$867&amp;'In-TI'!$C$4:$C$867,'In-TI'!$E$4:$E$867)</f>
        <v>0.02</v>
      </c>
      <c r="F144" s="12">
        <f>SUMIFS('In-TI'!$W$4:$W$1155,'In-TI'!$Y$4:$Y$1155,F$3,'In-TI'!$Q$4:$Q$1155,$B144)</f>
        <v>3.1511528000000002</v>
      </c>
      <c r="G144" s="157">
        <f>SUMIFS('In-TI'!$W$4:$W$1155,'In-TI'!$Y$4:$Y$1155,G$3,'In-TI'!$Q$4:$Q$1155,$B144)</f>
        <v>5.8189414999999984</v>
      </c>
      <c r="H144" s="13">
        <f>SUMIFS('In-TI'!$W$4:$W$1155,'In-TI'!$Y$4:$Y$1155,H$3,'In-TI'!$Q$4:$Q$1155,$B144)</f>
        <v>-30.476269033333331</v>
      </c>
      <c r="I144" s="16">
        <f>SUMIFS('In-TI'!$X$4:$X$1155,'In-TI'!$Y$4:$Y$1155,I$3,'In-TI'!$Q$4:$Q$1155,$B144)</f>
        <v>-3.720319466666667</v>
      </c>
      <c r="J144" s="158">
        <f>SUMIFS('In-TI'!$X$4:$X$1155,'In-TI'!$Y$4:$Y$1155,J$3,'In-TI'!$Q$4:$Q$1155,$B144)</f>
        <v>-5.7722748333333325</v>
      </c>
      <c r="K144" s="17">
        <f>SUMIFS('In-TI'!$X$4:$X$1155,'In-TI'!$Y$4:$Y$1155,K$3,'In-TI'!$Q$4:$Q$1155,$B144)</f>
        <v>29.582102366666668</v>
      </c>
      <c r="L144" s="26" cm="1">
        <f t="array" ref="L144">IF(_xlfn.XLOOKUP($B144&amp;F$3,'In-TI'!$Q$4:$Q$1155&amp;'In-TI'!$Y$4:$Y$1155,'In-TI'!$Z$4:$Z$1155)=L$3,F144*C144+I144*D144,0)</f>
        <v>0</v>
      </c>
      <c r="M144" s="159" cm="1">
        <f t="array" ref="M144">IF(_xlfn.XLOOKUP($B144&amp;I$3,'In-TI'!$Q$4:$Q$1155&amp;'In-TI'!$Y$4:$Y$1155,'In-TI'!$Z$4:$Z$1155)=M$3,F144*C144+I144*D144,0)</f>
        <v>-2095.4001369520001</v>
      </c>
      <c r="N144" s="159" cm="1">
        <f t="array" ref="N144">IF(_xlfn.XLOOKUP($B144&amp;G$3,'In-TI'!$Q$4:$Q$1155&amp;'In-TI'!$Y$4:$Y$1155,'In-TI'!$Z$4:$Z$1155)=N$3,G144*E144+J144*C144,0)</f>
        <v>0</v>
      </c>
      <c r="O144" s="159" cm="1">
        <f t="array" ref="O144">IF(_xlfn.XLOOKUP($B144&amp;J$3,'In-TI'!$Q$4:$Q$1155&amp;'In-TI'!$Y$4:$Y$1155,'In-TI'!$Z$4:$Z$1155)=O$3,G144*E144+J144*C144,0)</f>
        <v>-250.45807168499994</v>
      </c>
      <c r="P144" s="159" cm="1">
        <f t="array" ref="P144">IF(_xlfn.XLOOKUP($B144&amp;H$3,'In-TI'!$Q$4:$Q$1155&amp;'In-TI'!$Y$4:$Y$1155,'In-TI'!$Z$4:$Z$1155)=P$3,H144*E144+K144*D144,0)</f>
        <v>17748.651894619332</v>
      </c>
      <c r="Q144" s="25" cm="1">
        <f t="array" ref="Q144">IF(_xlfn.XLOOKUP($B144&amp;K$3,'In-TI'!$Q$4:$Q$1155&amp;'In-TI'!$Y$4:$Y$1155,'In-TI'!$Z$4:$Z$1155)=Q$3,H144*E144+K144*D144,0)</f>
        <v>0</v>
      </c>
      <c r="R144" s="74">
        <f t="shared" si="83"/>
        <v>15402.793685982331</v>
      </c>
      <c r="S144" s="82">
        <f>IF($R144&gt;=0,0,$R144*VLOOKUP(S$3,'In-NonTI'!$S$4:$U$6,3,0))</f>
        <v>0</v>
      </c>
      <c r="T144" s="160">
        <f>IF($R144&gt;=0,0,$R144*VLOOKUP(T$3,'In-NonTI'!$S$4:$U$6,3,0))</f>
        <v>0</v>
      </c>
      <c r="U144" s="83">
        <f>IF($R144&gt;=0,0,$R144*VLOOKUP(U$3,'In-NonTI'!$S$4:$U$6,3,0))</f>
        <v>0</v>
      </c>
      <c r="V144" s="19">
        <f t="shared" si="89"/>
        <v>-2.6211220333333323</v>
      </c>
      <c r="W144" s="161">
        <f t="shared" si="84"/>
        <v>25.861782900000001</v>
      </c>
      <c r="X144" s="18">
        <f t="shared" si="90"/>
        <v>-24.657327533333333</v>
      </c>
      <c r="Y144" s="77">
        <f t="shared" si="85"/>
        <v>2</v>
      </c>
      <c r="Z144" s="32" t="str">
        <f t="shared" si="86"/>
        <v>VIC</v>
      </c>
      <c r="AA144" s="4" t="str">
        <f t="shared" si="87"/>
        <v>NSW</v>
      </c>
      <c r="AB144" s="31" t="str">
        <f t="shared" si="88"/>
        <v>SA</v>
      </c>
      <c r="AC144" s="129" t="str">
        <f t="shared" si="91"/>
        <v>VIC-SA</v>
      </c>
      <c r="AD144" s="162" t="str">
        <f t="shared" si="92"/>
        <v>NSW-SA</v>
      </c>
      <c r="AE144" s="130">
        <f t="shared" si="93"/>
        <v>0</v>
      </c>
      <c r="AF144" s="51">
        <f t="shared" si="94"/>
        <v>24.657327533333333</v>
      </c>
      <c r="AG144" s="163">
        <f t="shared" si="95"/>
        <v>2.6211220333333323</v>
      </c>
      <c r="AH144" s="33">
        <f t="shared" si="96"/>
        <v>0</v>
      </c>
      <c r="AI144" s="140">
        <f t="shared" si="82"/>
        <v>2.6211220333333323</v>
      </c>
      <c r="AJ144" s="164">
        <f t="shared" si="82"/>
        <v>0</v>
      </c>
      <c r="AK144" s="164">
        <f t="shared" si="80"/>
        <v>0</v>
      </c>
      <c r="AL144" s="164">
        <f t="shared" si="79"/>
        <v>0</v>
      </c>
      <c r="AM144" s="164">
        <f t="shared" si="79"/>
        <v>24.657327533333333</v>
      </c>
      <c r="AN144" s="141">
        <f t="shared" si="79"/>
        <v>0</v>
      </c>
      <c r="AO144" s="23">
        <f t="shared" si="97"/>
        <v>1458.8903125329996</v>
      </c>
      <c r="AP144" s="30">
        <f t="shared" si="98"/>
        <v>0</v>
      </c>
      <c r="AQ144" s="30">
        <f t="shared" si="99"/>
        <v>0</v>
      </c>
      <c r="AR144" s="30">
        <f t="shared" si="100"/>
        <v>0</v>
      </c>
      <c r="AS144" s="30">
        <f t="shared" si="101"/>
        <v>14793.903373449333</v>
      </c>
      <c r="AT144" s="24">
        <f t="shared" si="102"/>
        <v>0</v>
      </c>
      <c r="AU144" s="155">
        <f t="shared" si="109"/>
        <v>1382.5922440524669</v>
      </c>
      <c r="AV144" s="165">
        <f t="shared" si="110"/>
        <v>0</v>
      </c>
      <c r="AW144" s="165">
        <f t="shared" si="111"/>
        <v>0</v>
      </c>
      <c r="AX144" s="165">
        <f t="shared" si="112"/>
        <v>0</v>
      </c>
      <c r="AY144" s="165">
        <f t="shared" si="113"/>
        <v>14020.201441929865</v>
      </c>
      <c r="AZ144" s="156">
        <f t="shared" si="114"/>
        <v>0</v>
      </c>
      <c r="BA144" s="94">
        <f t="shared" si="103"/>
        <v>1382.5922440524669</v>
      </c>
      <c r="BB144" s="166">
        <f t="shared" si="104"/>
        <v>0</v>
      </c>
      <c r="BC144" s="166">
        <f t="shared" si="105"/>
        <v>0</v>
      </c>
      <c r="BD144" s="166">
        <f t="shared" si="106"/>
        <v>0</v>
      </c>
      <c r="BE144" s="166">
        <f t="shared" si="107"/>
        <v>14020.201441929865</v>
      </c>
      <c r="BF144" s="95">
        <f t="shared" si="108"/>
        <v>0</v>
      </c>
    </row>
    <row r="145" spans="2:58">
      <c r="B145" s="146">
        <v>142</v>
      </c>
      <c r="C145" s="23" cm="1">
        <f t="array" ref="C145">_xlfn.XLOOKUP(C$3&amp;$B145,'In-TI'!$D$4:$D$867&amp;'In-TI'!$C$4:$C$867,'In-TI'!$E$4:$E$867)</f>
        <v>43.41</v>
      </c>
      <c r="D145" s="30" cm="1">
        <f t="array" ref="D145">_xlfn.XLOOKUP(D$3&amp;$B145,'In-TI'!$D$4:$D$867&amp;'In-TI'!$C$4:$C$867,'In-TI'!$E$4:$E$867)</f>
        <v>600</v>
      </c>
      <c r="E145" s="24" cm="1">
        <f t="array" ref="E145">_xlfn.XLOOKUP(E$3&amp;$B145,'In-TI'!$D$4:$D$867&amp;'In-TI'!$C$4:$C$867,'In-TI'!$E$4:$E$867)</f>
        <v>0.02</v>
      </c>
      <c r="F145" s="12">
        <f>SUMIFS('In-TI'!$W$4:$W$1155,'In-TI'!$Y$4:$Y$1155,F$3,'In-TI'!$Q$4:$Q$1155,$B145)</f>
        <v>2.6260240000000001</v>
      </c>
      <c r="G145" s="157">
        <f>SUMIFS('In-TI'!$W$4:$W$1155,'In-TI'!$Y$4:$Y$1155,G$3,'In-TI'!$Q$4:$Q$1155,$B145)</f>
        <v>13.563132400000001</v>
      </c>
      <c r="H145" s="13">
        <f>SUMIFS('In-TI'!$W$4:$W$1155,'In-TI'!$Y$4:$Y$1155,H$3,'In-TI'!$Q$4:$Q$1155,$B145)</f>
        <v>-31.281541066666669</v>
      </c>
      <c r="I145" s="16">
        <f>SUMIFS('In-TI'!$X$4:$X$1155,'In-TI'!$Y$4:$Y$1155,I$3,'In-TI'!$Q$4:$Q$1155,$B145)</f>
        <v>-3.1351906666666665</v>
      </c>
      <c r="J145" s="158">
        <f>SUMIFS('In-TI'!$X$4:$X$1155,'In-TI'!$Y$4:$Y$1155,J$3,'In-TI'!$Q$4:$Q$1155,$B145)</f>
        <v>-13.525632399999999</v>
      </c>
      <c r="K145" s="17">
        <f>SUMIFS('In-TI'!$X$4:$X$1155,'In-TI'!$Y$4:$Y$1155,K$3,'In-TI'!$Q$4:$Q$1155,$B145)</f>
        <v>30.390707733333333</v>
      </c>
      <c r="L145" s="26" cm="1">
        <f t="array" ref="L145">IF(_xlfn.XLOOKUP($B145&amp;F$3,'In-TI'!$Q$4:$Q$1155&amp;'In-TI'!$Y$4:$Y$1155,'In-TI'!$Z$4:$Z$1155)=L$3,F145*C145+I145*D145,0)</f>
        <v>0</v>
      </c>
      <c r="M145" s="159" cm="1">
        <f t="array" ref="M145">IF(_xlfn.XLOOKUP($B145&amp;I$3,'In-TI'!$Q$4:$Q$1155&amp;'In-TI'!$Y$4:$Y$1155,'In-TI'!$Z$4:$Z$1155)=M$3,F145*C145+I145*D145,0)</f>
        <v>-1767.1186981599999</v>
      </c>
      <c r="N145" s="159" cm="1">
        <f t="array" ref="N145">IF(_xlfn.XLOOKUP($B145&amp;G$3,'In-TI'!$Q$4:$Q$1155&amp;'In-TI'!$Y$4:$Y$1155,'In-TI'!$Z$4:$Z$1155)=N$3,G145*E145+J145*C145,0)</f>
        <v>0</v>
      </c>
      <c r="O145" s="159" cm="1">
        <f t="array" ref="O145">IF(_xlfn.XLOOKUP($B145&amp;J$3,'In-TI'!$Q$4:$Q$1155&amp;'In-TI'!$Y$4:$Y$1155,'In-TI'!$Z$4:$Z$1155)=O$3,G145*E145+J145*C145,0)</f>
        <v>-586.87643983599992</v>
      </c>
      <c r="P145" s="159" cm="1">
        <f t="array" ref="P145">IF(_xlfn.XLOOKUP($B145&amp;H$3,'In-TI'!$Q$4:$Q$1155&amp;'In-TI'!$Y$4:$Y$1155,'In-TI'!$Z$4:$Z$1155)=P$3,H145*E145+K145*D145,0)</f>
        <v>18233.799009178667</v>
      </c>
      <c r="Q145" s="25" cm="1">
        <f t="array" ref="Q145">IF(_xlfn.XLOOKUP($B145&amp;K$3,'In-TI'!$Q$4:$Q$1155&amp;'In-TI'!$Y$4:$Y$1155,'In-TI'!$Z$4:$Z$1155)=Q$3,H145*E145+K145*D145,0)</f>
        <v>0</v>
      </c>
      <c r="R145" s="74">
        <f t="shared" si="83"/>
        <v>15879.803871182667</v>
      </c>
      <c r="S145" s="82">
        <f>IF($R145&gt;=0,0,$R145*VLOOKUP(S$3,'In-NonTI'!$S$4:$U$6,3,0))</f>
        <v>0</v>
      </c>
      <c r="T145" s="160">
        <f>IF($R145&gt;=0,0,$R145*VLOOKUP(T$3,'In-NonTI'!$S$4:$U$6,3,0))</f>
        <v>0</v>
      </c>
      <c r="U145" s="83">
        <f>IF($R145&gt;=0,0,$R145*VLOOKUP(U$3,'In-NonTI'!$S$4:$U$6,3,0))</f>
        <v>0</v>
      </c>
      <c r="V145" s="19">
        <f t="shared" si="89"/>
        <v>-10.899608399999998</v>
      </c>
      <c r="W145" s="161">
        <f t="shared" si="84"/>
        <v>27.255517066666666</v>
      </c>
      <c r="X145" s="18">
        <f t="shared" si="90"/>
        <v>-17.718408666666669</v>
      </c>
      <c r="Y145" s="77">
        <f t="shared" si="85"/>
        <v>2</v>
      </c>
      <c r="Z145" s="32" t="str">
        <f t="shared" si="86"/>
        <v>VIC</v>
      </c>
      <c r="AA145" s="4" t="str">
        <f t="shared" si="87"/>
        <v>NSW</v>
      </c>
      <c r="AB145" s="31" t="str">
        <f t="shared" si="88"/>
        <v>SA</v>
      </c>
      <c r="AC145" s="129" t="str">
        <f t="shared" si="91"/>
        <v>VIC-SA</v>
      </c>
      <c r="AD145" s="162" t="str">
        <f t="shared" si="92"/>
        <v>NSW-SA</v>
      </c>
      <c r="AE145" s="130">
        <f t="shared" si="93"/>
        <v>0</v>
      </c>
      <c r="AF145" s="51">
        <f t="shared" si="94"/>
        <v>17.718408666666669</v>
      </c>
      <c r="AG145" s="163">
        <f t="shared" si="95"/>
        <v>10.899608399999998</v>
      </c>
      <c r="AH145" s="33">
        <f t="shared" si="96"/>
        <v>0</v>
      </c>
      <c r="AI145" s="140">
        <f t="shared" ref="AI145:AJ164" si="115">IF($AC145=AI$3,$AF145,IF($AD145=AI$3,$AG145,IF($AE145=AI$3,$AH145,0)))</f>
        <v>10.899608399999998</v>
      </c>
      <c r="AJ145" s="164">
        <f t="shared" si="115"/>
        <v>0</v>
      </c>
      <c r="AK145" s="164">
        <f t="shared" si="80"/>
        <v>0</v>
      </c>
      <c r="AL145" s="164">
        <f t="shared" si="79"/>
        <v>0</v>
      </c>
      <c r="AM145" s="164">
        <f t="shared" si="79"/>
        <v>17.718408666666669</v>
      </c>
      <c r="AN145" s="141">
        <f t="shared" si="79"/>
        <v>0</v>
      </c>
      <c r="AO145" s="23">
        <f t="shared" si="97"/>
        <v>6066.6130393559997</v>
      </c>
      <c r="AP145" s="30">
        <f t="shared" si="98"/>
        <v>0</v>
      </c>
      <c r="AQ145" s="30">
        <f t="shared" si="99"/>
        <v>0</v>
      </c>
      <c r="AR145" s="30">
        <f t="shared" si="100"/>
        <v>0</v>
      </c>
      <c r="AS145" s="30">
        <f t="shared" si="101"/>
        <v>10630.690831826669</v>
      </c>
      <c r="AT145" s="24">
        <f t="shared" si="102"/>
        <v>0</v>
      </c>
      <c r="AU145" s="155">
        <f t="shared" si="109"/>
        <v>5769.5916640528349</v>
      </c>
      <c r="AV145" s="165">
        <f t="shared" si="110"/>
        <v>0</v>
      </c>
      <c r="AW145" s="165">
        <f t="shared" si="111"/>
        <v>0</v>
      </c>
      <c r="AX145" s="165">
        <f t="shared" si="112"/>
        <v>0</v>
      </c>
      <c r="AY145" s="165">
        <f t="shared" si="113"/>
        <v>10110.212207129834</v>
      </c>
      <c r="AZ145" s="156">
        <f t="shared" si="114"/>
        <v>0</v>
      </c>
      <c r="BA145" s="94">
        <f t="shared" si="103"/>
        <v>5769.591664052833</v>
      </c>
      <c r="BB145" s="166">
        <f t="shared" si="104"/>
        <v>0</v>
      </c>
      <c r="BC145" s="166">
        <f t="shared" si="105"/>
        <v>0</v>
      </c>
      <c r="BD145" s="166">
        <f t="shared" si="106"/>
        <v>0</v>
      </c>
      <c r="BE145" s="166">
        <f t="shared" si="107"/>
        <v>10110.212207129833</v>
      </c>
      <c r="BF145" s="95">
        <f t="shared" si="108"/>
        <v>0</v>
      </c>
    </row>
    <row r="146" spans="2:58">
      <c r="B146" s="146">
        <v>143</v>
      </c>
      <c r="C146" s="23" cm="1">
        <f t="array" ref="C146">_xlfn.XLOOKUP(C$3&amp;$B146,'In-TI'!$D$4:$D$867&amp;'In-TI'!$C$4:$C$867,'In-TI'!$E$4:$E$867)</f>
        <v>43.41</v>
      </c>
      <c r="D146" s="30" cm="1">
        <f t="array" ref="D146">_xlfn.XLOOKUP(D$3&amp;$B146,'In-TI'!$D$4:$D$867&amp;'In-TI'!$C$4:$C$867,'In-TI'!$E$4:$E$867)</f>
        <v>600</v>
      </c>
      <c r="E146" s="24" cm="1">
        <f t="array" ref="E146">_xlfn.XLOOKUP(E$3&amp;$B146,'In-TI'!$D$4:$D$867&amp;'In-TI'!$C$4:$C$867,'In-TI'!$E$4:$E$867)</f>
        <v>0.02</v>
      </c>
      <c r="F146" s="12">
        <f>SUMIFS('In-TI'!$W$4:$W$1155,'In-TI'!$Y$4:$Y$1155,F$3,'In-TI'!$Q$4:$Q$1155,$B146)</f>
        <v>0.61084240000000001</v>
      </c>
      <c r="G146" s="157">
        <f>SUMIFS('In-TI'!$W$4:$W$1155,'In-TI'!$Y$4:$Y$1155,G$3,'In-TI'!$Q$4:$Q$1155,$B146)</f>
        <v>16.750958899999997</v>
      </c>
      <c r="H146" s="13">
        <f>SUMIFS('In-TI'!$W$4:$W$1155,'In-TI'!$Y$4:$Y$1155,H$3,'In-TI'!$Q$4:$Q$1155,$B146)</f>
        <v>-28.746965400000001</v>
      </c>
      <c r="I146" s="16">
        <f>SUMIFS('In-TI'!$X$4:$X$1155,'In-TI'!$Y$4:$Y$1155,I$3,'In-TI'!$Q$4:$Q$1155,$B146)</f>
        <v>-1.2750090666666667</v>
      </c>
      <c r="J146" s="158">
        <f>SUMIFS('In-TI'!$X$4:$X$1155,'In-TI'!$Y$4:$Y$1155,J$3,'In-TI'!$Q$4:$Q$1155,$B146)</f>
        <v>-16.636792233333331</v>
      </c>
      <c r="K146" s="17">
        <f>SUMIFS('In-TI'!$X$4:$X$1155,'In-TI'!$Y$4:$Y$1155,K$3,'In-TI'!$Q$4:$Q$1155,$B146)</f>
        <v>27.861965399999999</v>
      </c>
      <c r="L146" s="26" cm="1">
        <f t="array" ref="L146">IF(_xlfn.XLOOKUP($B146&amp;F$3,'In-TI'!$Q$4:$Q$1155&amp;'In-TI'!$Y$4:$Y$1155,'In-TI'!$Z$4:$Z$1155)=L$3,F146*C146+I146*D146,0)</f>
        <v>0</v>
      </c>
      <c r="M146" s="159" cm="1">
        <f t="array" ref="M146">IF(_xlfn.XLOOKUP($B146&amp;I$3,'In-TI'!$Q$4:$Q$1155&amp;'In-TI'!$Y$4:$Y$1155,'In-TI'!$Z$4:$Z$1155)=M$3,F146*C146+I146*D146,0)</f>
        <v>-738.48877141600008</v>
      </c>
      <c r="N146" s="159" cm="1">
        <f t="array" ref="N146">IF(_xlfn.XLOOKUP($B146&amp;G$3,'In-TI'!$Q$4:$Q$1155&amp;'In-TI'!$Y$4:$Y$1155,'In-TI'!$Z$4:$Z$1155)=N$3,G146*E146+J146*C146,0)</f>
        <v>0</v>
      </c>
      <c r="O146" s="159" cm="1">
        <f t="array" ref="O146">IF(_xlfn.XLOOKUP($B146&amp;J$3,'In-TI'!$Q$4:$Q$1155&amp;'In-TI'!$Y$4:$Y$1155,'In-TI'!$Z$4:$Z$1155)=O$3,G146*E146+J146*C146,0)</f>
        <v>-721.86813167099979</v>
      </c>
      <c r="P146" s="159" cm="1">
        <f t="array" ref="P146">IF(_xlfn.XLOOKUP($B146&amp;H$3,'In-TI'!$Q$4:$Q$1155&amp;'In-TI'!$Y$4:$Y$1155,'In-TI'!$Z$4:$Z$1155)=P$3,H146*E146+K146*D146,0)</f>
        <v>16716.604300691997</v>
      </c>
      <c r="Q146" s="25" cm="1">
        <f t="array" ref="Q146">IF(_xlfn.XLOOKUP($B146&amp;K$3,'In-TI'!$Q$4:$Q$1155&amp;'In-TI'!$Y$4:$Y$1155,'In-TI'!$Z$4:$Z$1155)=Q$3,H146*E146+K146*D146,0)</f>
        <v>0</v>
      </c>
      <c r="R146" s="74">
        <f t="shared" si="83"/>
        <v>15256.247397604997</v>
      </c>
      <c r="S146" s="82">
        <f>IF($R146&gt;=0,0,$R146*VLOOKUP(S$3,'In-NonTI'!$S$4:$U$6,3,0))</f>
        <v>0</v>
      </c>
      <c r="T146" s="160">
        <f>IF($R146&gt;=0,0,$R146*VLOOKUP(T$3,'In-NonTI'!$S$4:$U$6,3,0))</f>
        <v>0</v>
      </c>
      <c r="U146" s="83">
        <f>IF($R146&gt;=0,0,$R146*VLOOKUP(U$3,'In-NonTI'!$S$4:$U$6,3,0))</f>
        <v>0</v>
      </c>
      <c r="V146" s="19">
        <f t="shared" si="89"/>
        <v>-16.025949833333332</v>
      </c>
      <c r="W146" s="161">
        <f t="shared" si="84"/>
        <v>26.586956333333333</v>
      </c>
      <c r="X146" s="18">
        <f t="shared" si="90"/>
        <v>-11.996006500000004</v>
      </c>
      <c r="Y146" s="77">
        <f t="shared" si="85"/>
        <v>2</v>
      </c>
      <c r="Z146" s="32" t="str">
        <f t="shared" si="86"/>
        <v>NSW</v>
      </c>
      <c r="AA146" s="4" t="str">
        <f t="shared" si="87"/>
        <v>VIC</v>
      </c>
      <c r="AB146" s="31" t="str">
        <f t="shared" si="88"/>
        <v>SA</v>
      </c>
      <c r="AC146" s="129" t="str">
        <f t="shared" si="91"/>
        <v>NSW-SA</v>
      </c>
      <c r="AD146" s="162" t="str">
        <f t="shared" si="92"/>
        <v>VIC-SA</v>
      </c>
      <c r="AE146" s="130">
        <f t="shared" si="93"/>
        <v>0</v>
      </c>
      <c r="AF146" s="51">
        <f t="shared" si="94"/>
        <v>16.025949833333332</v>
      </c>
      <c r="AG146" s="163">
        <f t="shared" si="95"/>
        <v>11.996006500000004</v>
      </c>
      <c r="AH146" s="33">
        <f t="shared" si="96"/>
        <v>0</v>
      </c>
      <c r="AI146" s="140">
        <f t="shared" si="115"/>
        <v>16.025949833333332</v>
      </c>
      <c r="AJ146" s="164">
        <f t="shared" si="115"/>
        <v>0</v>
      </c>
      <c r="AK146" s="164">
        <f t="shared" si="80"/>
        <v>0</v>
      </c>
      <c r="AL146" s="164">
        <f t="shared" si="79"/>
        <v>0</v>
      </c>
      <c r="AM146" s="164">
        <f t="shared" si="79"/>
        <v>11.996006500000004</v>
      </c>
      <c r="AN146" s="141">
        <f t="shared" si="79"/>
        <v>0</v>
      </c>
      <c r="AO146" s="23">
        <f t="shared" si="97"/>
        <v>8919.883417735</v>
      </c>
      <c r="AP146" s="30">
        <f t="shared" si="98"/>
        <v>0</v>
      </c>
      <c r="AQ146" s="30">
        <f t="shared" si="99"/>
        <v>0</v>
      </c>
      <c r="AR146" s="30">
        <f t="shared" si="100"/>
        <v>0</v>
      </c>
      <c r="AS146" s="30">
        <f t="shared" si="101"/>
        <v>7197.3639798700024</v>
      </c>
      <c r="AT146" s="24">
        <f t="shared" si="102"/>
        <v>0</v>
      </c>
      <c r="AU146" s="155">
        <f t="shared" si="109"/>
        <v>8443.374034140681</v>
      </c>
      <c r="AV146" s="165">
        <f t="shared" si="110"/>
        <v>0</v>
      </c>
      <c r="AW146" s="165">
        <f t="shared" si="111"/>
        <v>0</v>
      </c>
      <c r="AX146" s="165">
        <f t="shared" si="112"/>
        <v>0</v>
      </c>
      <c r="AY146" s="165">
        <f t="shared" si="113"/>
        <v>6812.8733634643149</v>
      </c>
      <c r="AZ146" s="156">
        <f t="shared" si="114"/>
        <v>0</v>
      </c>
      <c r="BA146" s="94">
        <f t="shared" si="103"/>
        <v>8443.374034140681</v>
      </c>
      <c r="BB146" s="166">
        <f t="shared" si="104"/>
        <v>0</v>
      </c>
      <c r="BC146" s="166">
        <f t="shared" si="105"/>
        <v>0</v>
      </c>
      <c r="BD146" s="166">
        <f t="shared" si="106"/>
        <v>0</v>
      </c>
      <c r="BE146" s="166">
        <f t="shared" si="107"/>
        <v>6812.8733634643158</v>
      </c>
      <c r="BF146" s="95">
        <f t="shared" si="108"/>
        <v>0</v>
      </c>
    </row>
    <row r="147" spans="2:58">
      <c r="B147" s="146">
        <v>144</v>
      </c>
      <c r="C147" s="23" cm="1">
        <f t="array" ref="C147">_xlfn.XLOOKUP(C$3&amp;$B147,'In-TI'!$D$4:$D$867&amp;'In-TI'!$C$4:$C$867,'In-TI'!$E$4:$E$867)</f>
        <v>43.41</v>
      </c>
      <c r="D147" s="30" cm="1">
        <f t="array" ref="D147">_xlfn.XLOOKUP(D$3&amp;$B147,'In-TI'!$D$4:$D$867&amp;'In-TI'!$C$4:$C$867,'In-TI'!$E$4:$E$867)</f>
        <v>600</v>
      </c>
      <c r="E147" s="24" cm="1">
        <f t="array" ref="E147">_xlfn.XLOOKUP(E$3&amp;$B147,'In-TI'!$D$4:$D$867&amp;'In-TI'!$C$4:$C$867,'In-TI'!$E$4:$E$867)</f>
        <v>0</v>
      </c>
      <c r="F147" s="12">
        <f>SUMIFS('In-TI'!$W$4:$W$1155,'In-TI'!$Y$4:$Y$1155,F$3,'In-TI'!$Q$4:$Q$1155,$B147)</f>
        <v>-1.1331974</v>
      </c>
      <c r="G147" s="157">
        <f>SUMIFS('In-TI'!$W$4:$W$1155,'In-TI'!$Y$4:$Y$1155,G$3,'In-TI'!$Q$4:$Q$1155,$B147)</f>
        <v>17.307643200000001</v>
      </c>
      <c r="H147" s="13">
        <f>SUMIFS('In-TI'!$W$4:$W$1155,'In-TI'!$Y$4:$Y$1155,H$3,'In-TI'!$Q$4:$Q$1155,$B147)</f>
        <v>-26.536433533333334</v>
      </c>
      <c r="I147" s="16">
        <f>SUMIFS('In-TI'!$X$4:$X$1155,'In-TI'!$Y$4:$Y$1155,I$3,'In-TI'!$Q$4:$Q$1155,$B147)</f>
        <v>0.37653073333333326</v>
      </c>
      <c r="J147" s="158">
        <f>SUMIFS('In-TI'!$X$4:$X$1155,'In-TI'!$Y$4:$Y$1155,J$3,'In-TI'!$Q$4:$Q$1155,$B147)</f>
        <v>-17.196809866666666</v>
      </c>
      <c r="K147" s="17">
        <f>SUMIFS('In-TI'!$X$4:$X$1155,'In-TI'!$Y$4:$Y$1155,K$3,'In-TI'!$Q$4:$Q$1155,$B147)</f>
        <v>25.659766866666665</v>
      </c>
      <c r="L147" s="26" cm="1">
        <f t="array" ref="L147">IF(_xlfn.XLOOKUP($B147&amp;F$3,'In-TI'!$Q$4:$Q$1155&amp;'In-TI'!$Y$4:$Y$1155,'In-TI'!$Z$4:$Z$1155)=L$3,F147*C147+I147*D147,0)</f>
        <v>176.72634086599996</v>
      </c>
      <c r="M147" s="159" cm="1">
        <f t="array" ref="M147">IF(_xlfn.XLOOKUP($B147&amp;I$3,'In-TI'!$Q$4:$Q$1155&amp;'In-TI'!$Y$4:$Y$1155,'In-TI'!$Z$4:$Z$1155)=M$3,F147*C147+I147*D147,0)</f>
        <v>0</v>
      </c>
      <c r="N147" s="159" cm="1">
        <f t="array" ref="N147">IF(_xlfn.XLOOKUP($B147&amp;G$3,'In-TI'!$Q$4:$Q$1155&amp;'In-TI'!$Y$4:$Y$1155,'In-TI'!$Z$4:$Z$1155)=N$3,G147*E147+J147*C147,0)</f>
        <v>0</v>
      </c>
      <c r="O147" s="159" cm="1">
        <f t="array" ref="O147">IF(_xlfn.XLOOKUP($B147&amp;J$3,'In-TI'!$Q$4:$Q$1155&amp;'In-TI'!$Y$4:$Y$1155,'In-TI'!$Z$4:$Z$1155)=O$3,G147*E147+J147*C147,0)</f>
        <v>-746.51351631199987</v>
      </c>
      <c r="P147" s="159" cm="1">
        <f t="array" ref="P147">IF(_xlfn.XLOOKUP($B147&amp;H$3,'In-TI'!$Q$4:$Q$1155&amp;'In-TI'!$Y$4:$Y$1155,'In-TI'!$Z$4:$Z$1155)=P$3,H147*E147+K147*D147,0)</f>
        <v>15395.860119999999</v>
      </c>
      <c r="Q147" s="25" cm="1">
        <f t="array" ref="Q147">IF(_xlfn.XLOOKUP($B147&amp;K$3,'In-TI'!$Q$4:$Q$1155&amp;'In-TI'!$Y$4:$Y$1155,'In-TI'!$Z$4:$Z$1155)=Q$3,H147*E147+K147*D147,0)</f>
        <v>0</v>
      </c>
      <c r="R147" s="74">
        <f t="shared" si="83"/>
        <v>14826.072944554</v>
      </c>
      <c r="S147" s="82">
        <f>IF($R147&gt;=0,0,$R147*VLOOKUP(S$3,'In-NonTI'!$S$4:$U$6,3,0))</f>
        <v>0</v>
      </c>
      <c r="T147" s="160">
        <f>IF($R147&gt;=0,0,$R147*VLOOKUP(T$3,'In-NonTI'!$S$4:$U$6,3,0))</f>
        <v>0</v>
      </c>
      <c r="U147" s="83">
        <f>IF($R147&gt;=0,0,$R147*VLOOKUP(U$3,'In-NonTI'!$S$4:$U$6,3,0))</f>
        <v>0</v>
      </c>
      <c r="V147" s="19">
        <f t="shared" si="89"/>
        <v>-18.330007266666666</v>
      </c>
      <c r="W147" s="161">
        <f t="shared" si="84"/>
        <v>26.036297599999997</v>
      </c>
      <c r="X147" s="18">
        <f t="shared" si="90"/>
        <v>-9.2287903333333325</v>
      </c>
      <c r="Y147" s="77">
        <f t="shared" si="85"/>
        <v>2</v>
      </c>
      <c r="Z147" s="32" t="str">
        <f t="shared" si="86"/>
        <v>NSW</v>
      </c>
      <c r="AA147" s="4" t="str">
        <f t="shared" si="87"/>
        <v>VIC</v>
      </c>
      <c r="AB147" s="31" t="str">
        <f t="shared" si="88"/>
        <v>SA</v>
      </c>
      <c r="AC147" s="129" t="str">
        <f t="shared" si="91"/>
        <v>NSW-SA</v>
      </c>
      <c r="AD147" s="162" t="str">
        <f t="shared" si="92"/>
        <v>VIC-SA</v>
      </c>
      <c r="AE147" s="130">
        <f t="shared" si="93"/>
        <v>0</v>
      </c>
      <c r="AF147" s="51">
        <f t="shared" si="94"/>
        <v>18.330007266666666</v>
      </c>
      <c r="AG147" s="163">
        <f t="shared" si="95"/>
        <v>9.2287903333333325</v>
      </c>
      <c r="AH147" s="33">
        <f t="shared" si="96"/>
        <v>0</v>
      </c>
      <c r="AI147" s="140">
        <f t="shared" si="115"/>
        <v>18.330007266666666</v>
      </c>
      <c r="AJ147" s="164">
        <f t="shared" si="115"/>
        <v>0</v>
      </c>
      <c r="AK147" s="164">
        <f t="shared" si="80"/>
        <v>0</v>
      </c>
      <c r="AL147" s="164">
        <f t="shared" si="79"/>
        <v>0</v>
      </c>
      <c r="AM147" s="164">
        <f t="shared" si="79"/>
        <v>9.2287903333333325</v>
      </c>
      <c r="AN147" s="141">
        <f t="shared" si="79"/>
        <v>0</v>
      </c>
      <c r="AO147" s="23">
        <f t="shared" si="97"/>
        <v>10202.298744554</v>
      </c>
      <c r="AP147" s="30">
        <f t="shared" si="98"/>
        <v>0</v>
      </c>
      <c r="AQ147" s="30">
        <f t="shared" si="99"/>
        <v>0</v>
      </c>
      <c r="AR147" s="30">
        <f t="shared" si="100"/>
        <v>0</v>
      </c>
      <c r="AS147" s="30">
        <f t="shared" si="101"/>
        <v>5537.2741999999998</v>
      </c>
      <c r="AT147" s="24">
        <f t="shared" si="102"/>
        <v>0</v>
      </c>
      <c r="AU147" s="155">
        <f t="shared" si="109"/>
        <v>9610.1734095159372</v>
      </c>
      <c r="AV147" s="165">
        <f t="shared" si="110"/>
        <v>0</v>
      </c>
      <c r="AW147" s="165">
        <f t="shared" si="111"/>
        <v>0</v>
      </c>
      <c r="AX147" s="165">
        <f t="shared" si="112"/>
        <v>0</v>
      </c>
      <c r="AY147" s="165">
        <f t="shared" si="113"/>
        <v>5215.8995350380637</v>
      </c>
      <c r="AZ147" s="156">
        <f t="shared" si="114"/>
        <v>0</v>
      </c>
      <c r="BA147" s="94">
        <f t="shared" si="103"/>
        <v>9610.1734095159354</v>
      </c>
      <c r="BB147" s="166">
        <f t="shared" si="104"/>
        <v>0</v>
      </c>
      <c r="BC147" s="166">
        <f t="shared" si="105"/>
        <v>0</v>
      </c>
      <c r="BD147" s="166">
        <f t="shared" si="106"/>
        <v>0</v>
      </c>
      <c r="BE147" s="166">
        <f t="shared" si="107"/>
        <v>5215.8995350380628</v>
      </c>
      <c r="BF147" s="95">
        <f t="shared" si="108"/>
        <v>0</v>
      </c>
    </row>
    <row r="148" spans="2:58">
      <c r="B148" s="146">
        <v>145</v>
      </c>
      <c r="C148" s="23" cm="1">
        <f t="array" ref="C148">_xlfn.XLOOKUP(C$3&amp;$B148,'In-TI'!$D$4:$D$867&amp;'In-TI'!$C$4:$C$867,'In-TI'!$E$4:$E$867)</f>
        <v>50.1</v>
      </c>
      <c r="D148" s="30" cm="1">
        <f t="array" ref="D148">_xlfn.XLOOKUP(D$3&amp;$B148,'In-TI'!$D$4:$D$867&amp;'In-TI'!$C$4:$C$867,'In-TI'!$E$4:$E$867)</f>
        <v>600</v>
      </c>
      <c r="E148" s="24" cm="1">
        <f t="array" ref="E148">_xlfn.XLOOKUP(E$3&amp;$B148,'In-TI'!$D$4:$D$867&amp;'In-TI'!$C$4:$C$867,'In-TI'!$E$4:$E$867)</f>
        <v>0.02</v>
      </c>
      <c r="F148" s="12">
        <f>SUMIFS('In-TI'!$W$4:$W$1155,'In-TI'!$Y$4:$Y$1155,F$3,'In-TI'!$Q$4:$Q$1155,$B148)</f>
        <v>-1.4475715999999998</v>
      </c>
      <c r="G148" s="157">
        <f>SUMIFS('In-TI'!$W$4:$W$1155,'In-TI'!$Y$4:$Y$1155,G$3,'In-TI'!$Q$4:$Q$1155,$B148)</f>
        <v>16.622045199999999</v>
      </c>
      <c r="H148" s="13">
        <f>SUMIFS('In-TI'!$W$4:$W$1155,'In-TI'!$Y$4:$Y$1155,H$3,'In-TI'!$Q$4:$Q$1155,$B148)</f>
        <v>-23.989518966666665</v>
      </c>
      <c r="I148" s="16">
        <f>SUMIFS('In-TI'!$X$4:$X$1155,'In-TI'!$Y$4:$Y$1155,I$3,'In-TI'!$Q$4:$Q$1155,$B148)</f>
        <v>-4.826173333333339E-2</v>
      </c>
      <c r="J148" s="158">
        <f>SUMIFS('In-TI'!$X$4:$X$1155,'In-TI'!$Y$4:$Y$1155,J$3,'In-TI'!$Q$4:$Q$1155,$B148)</f>
        <v>-18.672045199999999</v>
      </c>
      <c r="K148" s="17">
        <f>SUMIFS('In-TI'!$X$4:$X$1155,'In-TI'!$Y$4:$Y$1155,K$3,'In-TI'!$Q$4:$Q$1155,$B148)</f>
        <v>21.271185633333332</v>
      </c>
      <c r="L148" s="26" cm="1">
        <f t="array" ref="L148">IF(_xlfn.XLOOKUP($B148&amp;F$3,'In-TI'!$Q$4:$Q$1155&amp;'In-TI'!$Y$4:$Y$1155,'In-TI'!$Z$4:$Z$1155)=L$3,F148*C148+I148*D148,0)</f>
        <v>-101.48037716000003</v>
      </c>
      <c r="M148" s="159" cm="1">
        <f t="array" ref="M148">IF(_xlfn.XLOOKUP($B148&amp;I$3,'In-TI'!$Q$4:$Q$1155&amp;'In-TI'!$Y$4:$Y$1155,'In-TI'!$Z$4:$Z$1155)=M$3,F148*C148+I148*D148,0)</f>
        <v>0</v>
      </c>
      <c r="N148" s="159" cm="1">
        <f t="array" ref="N148">IF(_xlfn.XLOOKUP($B148&amp;G$3,'In-TI'!$Q$4:$Q$1155&amp;'In-TI'!$Y$4:$Y$1155,'In-TI'!$Z$4:$Z$1155)=N$3,G148*E148+J148*C148,0)</f>
        <v>0</v>
      </c>
      <c r="O148" s="159" cm="1">
        <f t="array" ref="O148">IF(_xlfn.XLOOKUP($B148&amp;J$3,'In-TI'!$Q$4:$Q$1155&amp;'In-TI'!$Y$4:$Y$1155,'In-TI'!$Z$4:$Z$1155)=O$3,G148*E148+J148*C148,0)</f>
        <v>-935.13702361599996</v>
      </c>
      <c r="P148" s="159" cm="1">
        <f t="array" ref="P148">IF(_xlfn.XLOOKUP($B148&amp;H$3,'In-TI'!$Q$4:$Q$1155&amp;'In-TI'!$Y$4:$Y$1155,'In-TI'!$Z$4:$Z$1155)=P$3,H148*E148+K148*D148,0)</f>
        <v>12762.231589620666</v>
      </c>
      <c r="Q148" s="25" cm="1">
        <f t="array" ref="Q148">IF(_xlfn.XLOOKUP($B148&amp;K$3,'In-TI'!$Q$4:$Q$1155&amp;'In-TI'!$Y$4:$Y$1155,'In-TI'!$Z$4:$Z$1155)=Q$3,H148*E148+K148*D148,0)</f>
        <v>0</v>
      </c>
      <c r="R148" s="74">
        <f t="shared" si="83"/>
        <v>11725.614188844665</v>
      </c>
      <c r="S148" s="82">
        <f>IF($R148&gt;=0,0,$R148*VLOOKUP(S$3,'In-NonTI'!$S$4:$U$6,3,0))</f>
        <v>0</v>
      </c>
      <c r="T148" s="160">
        <f>IF($R148&gt;=0,0,$R148*VLOOKUP(T$3,'In-NonTI'!$S$4:$U$6,3,0))</f>
        <v>0</v>
      </c>
      <c r="U148" s="83">
        <f>IF($R148&gt;=0,0,$R148*VLOOKUP(U$3,'In-NonTI'!$S$4:$U$6,3,0))</f>
        <v>0</v>
      </c>
      <c r="V148" s="19">
        <f t="shared" si="89"/>
        <v>-20.119616799999999</v>
      </c>
      <c r="W148" s="161">
        <f t="shared" si="84"/>
        <v>21.222923899999998</v>
      </c>
      <c r="X148" s="18">
        <f t="shared" si="90"/>
        <v>-7.3674737666666665</v>
      </c>
      <c r="Y148" s="77">
        <f t="shared" si="85"/>
        <v>2</v>
      </c>
      <c r="Z148" s="32" t="str">
        <f t="shared" si="86"/>
        <v>NSW</v>
      </c>
      <c r="AA148" s="4" t="str">
        <f t="shared" si="87"/>
        <v>VIC</v>
      </c>
      <c r="AB148" s="31" t="str">
        <f t="shared" si="88"/>
        <v>SA</v>
      </c>
      <c r="AC148" s="129" t="str">
        <f t="shared" si="91"/>
        <v>NSW-SA</v>
      </c>
      <c r="AD148" s="162" t="str">
        <f t="shared" si="92"/>
        <v>VIC-SA</v>
      </c>
      <c r="AE148" s="130">
        <f t="shared" si="93"/>
        <v>0</v>
      </c>
      <c r="AF148" s="51">
        <f t="shared" si="94"/>
        <v>20.119616799999999</v>
      </c>
      <c r="AG148" s="163">
        <f t="shared" si="95"/>
        <v>7.3674737666666665</v>
      </c>
      <c r="AH148" s="33">
        <f t="shared" si="96"/>
        <v>0</v>
      </c>
      <c r="AI148" s="140">
        <f t="shared" si="115"/>
        <v>20.119616799999999</v>
      </c>
      <c r="AJ148" s="164">
        <f t="shared" si="115"/>
        <v>0</v>
      </c>
      <c r="AK148" s="164">
        <f t="shared" si="80"/>
        <v>0</v>
      </c>
      <c r="AL148" s="164">
        <f t="shared" si="79"/>
        <v>0</v>
      </c>
      <c r="AM148" s="164">
        <f t="shared" si="79"/>
        <v>7.3674737666666665</v>
      </c>
      <c r="AN148" s="141">
        <f t="shared" si="79"/>
        <v>0</v>
      </c>
      <c r="AO148" s="23">
        <f t="shared" si="97"/>
        <v>11063.77727832</v>
      </c>
      <c r="AP148" s="30">
        <f t="shared" si="98"/>
        <v>0</v>
      </c>
      <c r="AQ148" s="30">
        <f t="shared" si="99"/>
        <v>0</v>
      </c>
      <c r="AR148" s="30">
        <f t="shared" si="100"/>
        <v>0</v>
      </c>
      <c r="AS148" s="30">
        <f t="shared" si="101"/>
        <v>4420.3369105246666</v>
      </c>
      <c r="AT148" s="24">
        <f t="shared" si="102"/>
        <v>0</v>
      </c>
      <c r="AU148" s="155">
        <f t="shared" si="109"/>
        <v>8378.2373505323449</v>
      </c>
      <c r="AV148" s="165">
        <f t="shared" si="110"/>
        <v>0</v>
      </c>
      <c r="AW148" s="165">
        <f t="shared" si="111"/>
        <v>0</v>
      </c>
      <c r="AX148" s="165">
        <f t="shared" si="112"/>
        <v>0</v>
      </c>
      <c r="AY148" s="165">
        <f t="shared" si="113"/>
        <v>3347.376838312322</v>
      </c>
      <c r="AZ148" s="156">
        <f t="shared" si="114"/>
        <v>0</v>
      </c>
      <c r="BA148" s="94">
        <f t="shared" si="103"/>
        <v>8378.2373505323449</v>
      </c>
      <c r="BB148" s="166">
        <f t="shared" si="104"/>
        <v>0</v>
      </c>
      <c r="BC148" s="166">
        <f t="shared" si="105"/>
        <v>0</v>
      </c>
      <c r="BD148" s="166">
        <f t="shared" si="106"/>
        <v>0</v>
      </c>
      <c r="BE148" s="166">
        <f t="shared" si="107"/>
        <v>3347.3768383123215</v>
      </c>
      <c r="BF148" s="95">
        <f t="shared" si="108"/>
        <v>0</v>
      </c>
    </row>
    <row r="149" spans="2:58">
      <c r="B149" s="146">
        <v>146</v>
      </c>
      <c r="C149" s="23" cm="1">
        <f t="array" ref="C149">_xlfn.XLOOKUP(C$3&amp;$B149,'In-TI'!$D$4:$D$867&amp;'In-TI'!$C$4:$C$867,'In-TI'!$E$4:$E$867)</f>
        <v>50.1</v>
      </c>
      <c r="D149" s="30" cm="1">
        <f t="array" ref="D149">_xlfn.XLOOKUP(D$3&amp;$B149,'In-TI'!$D$4:$D$867&amp;'In-TI'!$C$4:$C$867,'In-TI'!$E$4:$E$867)</f>
        <v>370</v>
      </c>
      <c r="E149" s="24" cm="1">
        <f t="array" ref="E149">_xlfn.XLOOKUP(E$3&amp;$B149,'In-TI'!$D$4:$D$867&amp;'In-TI'!$C$4:$C$867,'In-TI'!$E$4:$E$867)</f>
        <v>5.08</v>
      </c>
      <c r="F149" s="12">
        <f>SUMIFS('In-TI'!$W$4:$W$1155,'In-TI'!$Y$4:$Y$1155,F$3,'In-TI'!$Q$4:$Q$1155,$B149)</f>
        <v>-0.43443680000000007</v>
      </c>
      <c r="G149" s="157">
        <f>SUMIFS('In-TI'!$W$4:$W$1155,'In-TI'!$Y$4:$Y$1155,G$3,'In-TI'!$Q$4:$Q$1155,$B149)</f>
        <v>18.149461999999996</v>
      </c>
      <c r="H149" s="13">
        <f>SUMIFS('In-TI'!$W$4:$W$1155,'In-TI'!$Y$4:$Y$1155,H$3,'In-TI'!$Q$4:$Q$1155,$B149)</f>
        <v>-24.121706466666666</v>
      </c>
      <c r="I149" s="16">
        <f>SUMIFS('In-TI'!$X$4:$X$1155,'In-TI'!$Y$4:$Y$1155,I$3,'In-TI'!$Q$4:$Q$1155,$B149)</f>
        <v>-0.93639653333333339</v>
      </c>
      <c r="J149" s="158">
        <f>SUMIFS('In-TI'!$X$4:$X$1155,'In-TI'!$Y$4:$Y$1155,J$3,'In-TI'!$Q$4:$Q$1155,$B149)</f>
        <v>-20.293628666666663</v>
      </c>
      <c r="K149" s="17">
        <f>SUMIFS('In-TI'!$X$4:$X$1155,'In-TI'!$Y$4:$Y$1155,K$3,'In-TI'!$Q$4:$Q$1155,$B149)</f>
        <v>21.03837313333333</v>
      </c>
      <c r="L149" s="26" cm="1">
        <f t="array" ref="L149">IF(_xlfn.XLOOKUP($B149&amp;F$3,'In-TI'!$Q$4:$Q$1155&amp;'In-TI'!$Y$4:$Y$1155,'In-TI'!$Z$4:$Z$1155)=L$3,F149*C149+I149*D149,0)</f>
        <v>0</v>
      </c>
      <c r="M149" s="159" cm="1">
        <f t="array" ref="M149">IF(_xlfn.XLOOKUP($B149&amp;I$3,'In-TI'!$Q$4:$Q$1155&amp;'In-TI'!$Y$4:$Y$1155,'In-TI'!$Z$4:$Z$1155)=M$3,F149*C149+I149*D149,0)</f>
        <v>-368.23200101333333</v>
      </c>
      <c r="N149" s="159" cm="1">
        <f t="array" ref="N149">IF(_xlfn.XLOOKUP($B149&amp;G$3,'In-TI'!$Q$4:$Q$1155&amp;'In-TI'!$Y$4:$Y$1155,'In-TI'!$Z$4:$Z$1155)=N$3,G149*E149+J149*C149,0)</f>
        <v>0</v>
      </c>
      <c r="O149" s="159" cm="1">
        <f t="array" ref="O149">IF(_xlfn.XLOOKUP($B149&amp;J$3,'In-TI'!$Q$4:$Q$1155&amp;'In-TI'!$Y$4:$Y$1155,'In-TI'!$Z$4:$Z$1155)=O$3,G149*E149+J149*C149,0)</f>
        <v>-924.51152923999985</v>
      </c>
      <c r="P149" s="159" cm="1">
        <f t="array" ref="P149">IF(_xlfn.XLOOKUP($B149&amp;H$3,'In-TI'!$Q$4:$Q$1155&amp;'In-TI'!$Y$4:$Y$1155,'In-TI'!$Z$4:$Z$1155)=P$3,H149*E149+K149*D149,0)</f>
        <v>7661.6597904826649</v>
      </c>
      <c r="Q149" s="25" cm="1">
        <f t="array" ref="Q149">IF(_xlfn.XLOOKUP($B149&amp;K$3,'In-TI'!$Q$4:$Q$1155&amp;'In-TI'!$Y$4:$Y$1155,'In-TI'!$Z$4:$Z$1155)=Q$3,H149*E149+K149*D149,0)</f>
        <v>0</v>
      </c>
      <c r="R149" s="74">
        <f t="shared" si="83"/>
        <v>6368.9162602293318</v>
      </c>
      <c r="S149" s="82">
        <f>IF($R149&gt;=0,0,$R149*VLOOKUP(S$3,'In-NonTI'!$S$4:$U$6,3,0))</f>
        <v>0</v>
      </c>
      <c r="T149" s="160">
        <f>IF($R149&gt;=0,0,$R149*VLOOKUP(T$3,'In-NonTI'!$S$4:$U$6,3,0))</f>
        <v>0</v>
      </c>
      <c r="U149" s="83">
        <f>IF($R149&gt;=0,0,$R149*VLOOKUP(U$3,'In-NonTI'!$S$4:$U$6,3,0))</f>
        <v>0</v>
      </c>
      <c r="V149" s="19">
        <f t="shared" si="89"/>
        <v>-20.728065466666663</v>
      </c>
      <c r="W149" s="161">
        <f t="shared" si="84"/>
        <v>20.101976599999997</v>
      </c>
      <c r="X149" s="18">
        <f t="shared" si="90"/>
        <v>-5.9722444666666696</v>
      </c>
      <c r="Y149" s="77">
        <f t="shared" si="85"/>
        <v>2</v>
      </c>
      <c r="Z149" s="32" t="str">
        <f t="shared" si="86"/>
        <v>NSW</v>
      </c>
      <c r="AA149" s="4" t="str">
        <f t="shared" si="87"/>
        <v>VIC</v>
      </c>
      <c r="AB149" s="31" t="str">
        <f t="shared" si="88"/>
        <v>SA</v>
      </c>
      <c r="AC149" s="129" t="str">
        <f t="shared" si="91"/>
        <v>NSW-SA</v>
      </c>
      <c r="AD149" s="162" t="str">
        <f t="shared" si="92"/>
        <v>VIC-SA</v>
      </c>
      <c r="AE149" s="130">
        <f t="shared" si="93"/>
        <v>0</v>
      </c>
      <c r="AF149" s="51">
        <f t="shared" si="94"/>
        <v>20.728065466666663</v>
      </c>
      <c r="AG149" s="163">
        <f t="shared" si="95"/>
        <v>5.9722444666666696</v>
      </c>
      <c r="AH149" s="33">
        <f t="shared" si="96"/>
        <v>0</v>
      </c>
      <c r="AI149" s="140">
        <f t="shared" si="115"/>
        <v>20.728065466666663</v>
      </c>
      <c r="AJ149" s="164">
        <f t="shared" si="115"/>
        <v>0</v>
      </c>
      <c r="AK149" s="164">
        <f t="shared" si="80"/>
        <v>0</v>
      </c>
      <c r="AL149" s="164">
        <f t="shared" si="79"/>
        <v>0</v>
      </c>
      <c r="AM149" s="164">
        <f t="shared" si="79"/>
        <v>5.9722444666666696</v>
      </c>
      <c r="AN149" s="141">
        <f t="shared" si="79"/>
        <v>0</v>
      </c>
      <c r="AO149" s="23">
        <f t="shared" si="97"/>
        <v>6630.9081427866649</v>
      </c>
      <c r="AP149" s="30">
        <f t="shared" si="98"/>
        <v>0</v>
      </c>
      <c r="AQ149" s="30">
        <f t="shared" si="99"/>
        <v>0</v>
      </c>
      <c r="AR149" s="30">
        <f t="shared" si="100"/>
        <v>0</v>
      </c>
      <c r="AS149" s="30">
        <f t="shared" si="101"/>
        <v>2179.391450776001</v>
      </c>
      <c r="AT149" s="24">
        <f t="shared" si="102"/>
        <v>0</v>
      </c>
      <c r="AU149" s="155">
        <f t="shared" si="109"/>
        <v>4793.4463796824894</v>
      </c>
      <c r="AV149" s="165">
        <f t="shared" si="110"/>
        <v>0</v>
      </c>
      <c r="AW149" s="165">
        <f t="shared" si="111"/>
        <v>0</v>
      </c>
      <c r="AX149" s="165">
        <f t="shared" si="112"/>
        <v>0</v>
      </c>
      <c r="AY149" s="165">
        <f t="shared" si="113"/>
        <v>1575.4698805468422</v>
      </c>
      <c r="AZ149" s="156">
        <f t="shared" si="114"/>
        <v>0</v>
      </c>
      <c r="BA149" s="94">
        <f t="shared" si="103"/>
        <v>4793.4463796824894</v>
      </c>
      <c r="BB149" s="166">
        <f t="shared" si="104"/>
        <v>0</v>
      </c>
      <c r="BC149" s="166">
        <f t="shared" si="105"/>
        <v>0</v>
      </c>
      <c r="BD149" s="166">
        <f t="shared" si="106"/>
        <v>0</v>
      </c>
      <c r="BE149" s="166">
        <f t="shared" si="107"/>
        <v>1575.4698805468422</v>
      </c>
      <c r="BF149" s="95">
        <f t="shared" si="108"/>
        <v>0</v>
      </c>
    </row>
    <row r="150" spans="2:58">
      <c r="B150" s="146">
        <v>147</v>
      </c>
      <c r="C150" s="23" cm="1">
        <f t="array" ref="C150">_xlfn.XLOOKUP(C$3&amp;$B150,'In-TI'!$D$4:$D$867&amp;'In-TI'!$C$4:$C$867,'In-TI'!$E$4:$E$867)</f>
        <v>50.1</v>
      </c>
      <c r="D150" s="30" cm="1">
        <f t="array" ref="D150">_xlfn.XLOOKUP(D$3&amp;$B150,'In-TI'!$D$4:$D$867&amp;'In-TI'!$C$4:$C$867,'In-TI'!$E$4:$E$867)</f>
        <v>300.75</v>
      </c>
      <c r="E150" s="24" cm="1">
        <f t="array" ref="E150">_xlfn.XLOOKUP(E$3&amp;$B150,'In-TI'!$D$4:$D$867&amp;'In-TI'!$C$4:$C$867,'In-TI'!$E$4:$E$867)</f>
        <v>0</v>
      </c>
      <c r="F150" s="12">
        <f>SUMIFS('In-TI'!$W$4:$W$1155,'In-TI'!$Y$4:$Y$1155,F$3,'In-TI'!$Q$4:$Q$1155,$B150)</f>
        <v>-1.7772619999999999</v>
      </c>
      <c r="G150" s="157">
        <f>SUMIFS('In-TI'!$W$4:$W$1155,'In-TI'!$Y$4:$Y$1155,G$3,'In-TI'!$Q$4:$Q$1155,$B150)</f>
        <v>24.614815600000004</v>
      </c>
      <c r="H150" s="13">
        <f>SUMIFS('In-TI'!$W$4:$W$1155,'In-TI'!$Y$4:$Y$1155,H$3,'In-TI'!$Q$4:$Q$1155,$B150)</f>
        <v>-26.963955933333331</v>
      </c>
      <c r="I150" s="16">
        <f>SUMIFS('In-TI'!$X$4:$X$1155,'In-TI'!$Y$4:$Y$1155,I$3,'In-TI'!$Q$4:$Q$1155,$B150)</f>
        <v>-2.1071333333333331E-2</v>
      </c>
      <c r="J150" s="158">
        <f>SUMIFS('In-TI'!$X$4:$X$1155,'In-TI'!$Y$4:$Y$1155,J$3,'In-TI'!$Q$4:$Q$1155,$B150)</f>
        <v>-26.508148933333338</v>
      </c>
      <c r="K150" s="17">
        <f>SUMIFS('In-TI'!$X$4:$X$1155,'In-TI'!$Y$4:$Y$1155,K$3,'In-TI'!$Q$4:$Q$1155,$B150)</f>
        <v>23.909789266666667</v>
      </c>
      <c r="L150" s="26" cm="1">
        <f t="array" ref="L150">IF(_xlfn.XLOOKUP($B150&amp;F$3,'In-TI'!$Q$4:$Q$1155&amp;'In-TI'!$Y$4:$Y$1155,'In-TI'!$Z$4:$Z$1155)=L$3,F150*C150+I150*D150,0)</f>
        <v>-95.378029699999999</v>
      </c>
      <c r="M150" s="159" cm="1">
        <f t="array" ref="M150">IF(_xlfn.XLOOKUP($B150&amp;I$3,'In-TI'!$Q$4:$Q$1155&amp;'In-TI'!$Y$4:$Y$1155,'In-TI'!$Z$4:$Z$1155)=M$3,F150*C150+I150*D150,0)</f>
        <v>0</v>
      </c>
      <c r="N150" s="159" cm="1">
        <f t="array" ref="N150">IF(_xlfn.XLOOKUP($B150&amp;G$3,'In-TI'!$Q$4:$Q$1155&amp;'In-TI'!$Y$4:$Y$1155,'In-TI'!$Z$4:$Z$1155)=N$3,G150*E150+J150*C150,0)</f>
        <v>0</v>
      </c>
      <c r="O150" s="159" cm="1">
        <f t="array" ref="O150">IF(_xlfn.XLOOKUP($B150&amp;J$3,'In-TI'!$Q$4:$Q$1155&amp;'In-TI'!$Y$4:$Y$1155,'In-TI'!$Z$4:$Z$1155)=O$3,G150*E150+J150*C150,0)</f>
        <v>-1328.0582615600003</v>
      </c>
      <c r="P150" s="159" cm="1">
        <f t="array" ref="P150">IF(_xlfn.XLOOKUP($B150&amp;H$3,'In-TI'!$Q$4:$Q$1155&amp;'In-TI'!$Y$4:$Y$1155,'In-TI'!$Z$4:$Z$1155)=P$3,H150*E150+K150*D150,0)</f>
        <v>7190.8691219500006</v>
      </c>
      <c r="Q150" s="25" cm="1">
        <f t="array" ref="Q150">IF(_xlfn.XLOOKUP($B150&amp;K$3,'In-TI'!$Q$4:$Q$1155&amp;'In-TI'!$Y$4:$Y$1155,'In-TI'!$Z$4:$Z$1155)=Q$3,H150*E150+K150*D150,0)</f>
        <v>0</v>
      </c>
      <c r="R150" s="74">
        <f t="shared" si="83"/>
        <v>5767.4328306900006</v>
      </c>
      <c r="S150" s="82">
        <f>IF($R150&gt;=0,0,$R150*VLOOKUP(S$3,'In-NonTI'!$S$4:$U$6,3,0))</f>
        <v>0</v>
      </c>
      <c r="T150" s="160">
        <f>IF($R150&gt;=0,0,$R150*VLOOKUP(T$3,'In-NonTI'!$S$4:$U$6,3,0))</f>
        <v>0</v>
      </c>
      <c r="U150" s="83">
        <f>IF($R150&gt;=0,0,$R150*VLOOKUP(U$3,'In-NonTI'!$S$4:$U$6,3,0))</f>
        <v>0</v>
      </c>
      <c r="V150" s="19">
        <f t="shared" si="89"/>
        <v>-28.285410933333338</v>
      </c>
      <c r="W150" s="161">
        <f t="shared" si="84"/>
        <v>23.888717933333336</v>
      </c>
      <c r="X150" s="18">
        <f t="shared" si="90"/>
        <v>-2.3491403333333274</v>
      </c>
      <c r="Y150" s="77">
        <f t="shared" si="85"/>
        <v>2</v>
      </c>
      <c r="Z150" s="32" t="str">
        <f t="shared" si="86"/>
        <v>NSW</v>
      </c>
      <c r="AA150" s="4" t="str">
        <f t="shared" si="87"/>
        <v>VIC</v>
      </c>
      <c r="AB150" s="31" t="str">
        <f t="shared" si="88"/>
        <v>SA</v>
      </c>
      <c r="AC150" s="129" t="str">
        <f t="shared" si="91"/>
        <v>NSW-SA</v>
      </c>
      <c r="AD150" s="162" t="str">
        <f t="shared" si="92"/>
        <v>VIC-SA</v>
      </c>
      <c r="AE150" s="130">
        <f t="shared" si="93"/>
        <v>0</v>
      </c>
      <c r="AF150" s="51">
        <f t="shared" si="94"/>
        <v>28.285410933333338</v>
      </c>
      <c r="AG150" s="163">
        <f t="shared" si="95"/>
        <v>2.3491403333333274</v>
      </c>
      <c r="AH150" s="33">
        <f t="shared" si="96"/>
        <v>0</v>
      </c>
      <c r="AI150" s="140">
        <f t="shared" si="115"/>
        <v>28.285410933333338</v>
      </c>
      <c r="AJ150" s="164">
        <f t="shared" si="115"/>
        <v>0</v>
      </c>
      <c r="AK150" s="164">
        <f t="shared" si="80"/>
        <v>0</v>
      </c>
      <c r="AL150" s="164">
        <f t="shared" si="79"/>
        <v>0</v>
      </c>
      <c r="AM150" s="164">
        <f t="shared" si="79"/>
        <v>2.3491403333333274</v>
      </c>
      <c r="AN150" s="141">
        <f t="shared" si="79"/>
        <v>0</v>
      </c>
      <c r="AO150" s="23">
        <f t="shared" si="97"/>
        <v>7089.7382504400011</v>
      </c>
      <c r="AP150" s="30">
        <f t="shared" si="98"/>
        <v>0</v>
      </c>
      <c r="AQ150" s="30">
        <f t="shared" si="99"/>
        <v>0</v>
      </c>
      <c r="AR150" s="30">
        <f t="shared" si="100"/>
        <v>0</v>
      </c>
      <c r="AS150" s="30">
        <f t="shared" si="101"/>
        <v>706.50395524999817</v>
      </c>
      <c r="AT150" s="24">
        <f t="shared" si="102"/>
        <v>0</v>
      </c>
      <c r="AU150" s="155">
        <f t="shared" si="109"/>
        <v>5244.7817894553791</v>
      </c>
      <c r="AV150" s="165">
        <f t="shared" si="110"/>
        <v>0</v>
      </c>
      <c r="AW150" s="165">
        <f t="shared" si="111"/>
        <v>0</v>
      </c>
      <c r="AX150" s="165">
        <f t="shared" si="112"/>
        <v>0</v>
      </c>
      <c r="AY150" s="165">
        <f t="shared" si="113"/>
        <v>522.65104123462129</v>
      </c>
      <c r="AZ150" s="156">
        <f t="shared" si="114"/>
        <v>0</v>
      </c>
      <c r="BA150" s="94">
        <f t="shared" si="103"/>
        <v>5244.7817894553791</v>
      </c>
      <c r="BB150" s="166">
        <f t="shared" si="104"/>
        <v>0</v>
      </c>
      <c r="BC150" s="166">
        <f t="shared" si="105"/>
        <v>0</v>
      </c>
      <c r="BD150" s="166">
        <f t="shared" si="106"/>
        <v>0</v>
      </c>
      <c r="BE150" s="166">
        <f t="shared" si="107"/>
        <v>522.65104123462129</v>
      </c>
      <c r="BF150" s="95">
        <f t="shared" si="108"/>
        <v>0</v>
      </c>
    </row>
    <row r="151" spans="2:58">
      <c r="B151" s="146">
        <v>148</v>
      </c>
      <c r="C151" s="23" cm="1">
        <f t="array" ref="C151">_xlfn.XLOOKUP(C$3&amp;$B151,'In-TI'!$D$4:$D$867&amp;'In-TI'!$C$4:$C$867,'In-TI'!$E$4:$E$867)</f>
        <v>50.1</v>
      </c>
      <c r="D151" s="30" cm="1">
        <f t="array" ref="D151">_xlfn.XLOOKUP(D$3&amp;$B151,'In-TI'!$D$4:$D$867&amp;'In-TI'!$C$4:$C$867,'In-TI'!$E$4:$E$867)</f>
        <v>300.75</v>
      </c>
      <c r="E151" s="24" cm="1">
        <f t="array" ref="E151">_xlfn.XLOOKUP(E$3&amp;$B151,'In-TI'!$D$4:$D$867&amp;'In-TI'!$C$4:$C$867,'In-TI'!$E$4:$E$867)</f>
        <v>0</v>
      </c>
      <c r="F151" s="12">
        <f>SUMIFS('In-TI'!$W$4:$W$1155,'In-TI'!$Y$4:$Y$1155,F$3,'In-TI'!$Q$4:$Q$1155,$B151)</f>
        <v>-1.1590688</v>
      </c>
      <c r="G151" s="157">
        <f>SUMIFS('In-TI'!$W$4:$W$1155,'In-TI'!$Y$4:$Y$1155,G$3,'In-TI'!$Q$4:$Q$1155,$B151)</f>
        <v>19.0329543</v>
      </c>
      <c r="H151" s="13">
        <f>SUMIFS('In-TI'!$W$4:$W$1155,'In-TI'!$Y$4:$Y$1155,H$3,'In-TI'!$Q$4:$Q$1155,$B151)</f>
        <v>-21.750079366666668</v>
      </c>
      <c r="I151" s="16">
        <f>SUMIFS('In-TI'!$X$4:$X$1155,'In-TI'!$Y$4:$Y$1155,I$3,'In-TI'!$Q$4:$Q$1155,$B151)</f>
        <v>-0.62176453333333348</v>
      </c>
      <c r="J151" s="158">
        <f>SUMIFS('In-TI'!$X$4:$X$1155,'In-TI'!$Y$4:$Y$1155,J$3,'In-TI'!$Q$4:$Q$1155,$B151)</f>
        <v>-20.820454299999998</v>
      </c>
      <c r="K151" s="17">
        <f>SUMIFS('In-TI'!$X$4:$X$1155,'In-TI'!$Y$4:$Y$1155,K$3,'In-TI'!$Q$4:$Q$1155,$B151)</f>
        <v>18.954246033333334</v>
      </c>
      <c r="L151" s="26" cm="1">
        <f t="array" ref="L151">IF(_xlfn.XLOOKUP($B151&amp;F$3,'In-TI'!$Q$4:$Q$1155&amp;'In-TI'!$Y$4:$Y$1155,'In-TI'!$Z$4:$Z$1155)=L$3,F151*C151+I151*D151,0)</f>
        <v>-245.06503028000006</v>
      </c>
      <c r="M151" s="159" cm="1">
        <f t="array" ref="M151">IF(_xlfn.XLOOKUP($B151&amp;I$3,'In-TI'!$Q$4:$Q$1155&amp;'In-TI'!$Y$4:$Y$1155,'In-TI'!$Z$4:$Z$1155)=M$3,F151*C151+I151*D151,0)</f>
        <v>0</v>
      </c>
      <c r="N151" s="159" cm="1">
        <f t="array" ref="N151">IF(_xlfn.XLOOKUP($B151&amp;G$3,'In-TI'!$Q$4:$Q$1155&amp;'In-TI'!$Y$4:$Y$1155,'In-TI'!$Z$4:$Z$1155)=N$3,G151*E151+J151*C151,0)</f>
        <v>0</v>
      </c>
      <c r="O151" s="159" cm="1">
        <f t="array" ref="O151">IF(_xlfn.XLOOKUP($B151&amp;J$3,'In-TI'!$Q$4:$Q$1155&amp;'In-TI'!$Y$4:$Y$1155,'In-TI'!$Z$4:$Z$1155)=O$3,G151*E151+J151*C151,0)</f>
        <v>-1043.1047604299999</v>
      </c>
      <c r="P151" s="159" cm="1">
        <f t="array" ref="P151">IF(_xlfn.XLOOKUP($B151&amp;H$3,'In-TI'!$Q$4:$Q$1155&amp;'In-TI'!$Y$4:$Y$1155,'In-TI'!$Z$4:$Z$1155)=P$3,H151*E151+K151*D151,0)</f>
        <v>5700.4894945249998</v>
      </c>
      <c r="Q151" s="25" cm="1">
        <f t="array" ref="Q151">IF(_xlfn.XLOOKUP($B151&amp;K$3,'In-TI'!$Q$4:$Q$1155&amp;'In-TI'!$Y$4:$Y$1155,'In-TI'!$Z$4:$Z$1155)=Q$3,H151*E151+K151*D151,0)</f>
        <v>0</v>
      </c>
      <c r="R151" s="74">
        <f t="shared" si="83"/>
        <v>4412.3197038150001</v>
      </c>
      <c r="S151" s="82">
        <f>IF($R151&gt;=0,0,$R151*VLOOKUP(S$3,'In-NonTI'!$S$4:$U$6,3,0))</f>
        <v>0</v>
      </c>
      <c r="T151" s="160">
        <f>IF($R151&gt;=0,0,$R151*VLOOKUP(T$3,'In-NonTI'!$S$4:$U$6,3,0))</f>
        <v>0</v>
      </c>
      <c r="U151" s="83">
        <f>IF($R151&gt;=0,0,$R151*VLOOKUP(U$3,'In-NonTI'!$S$4:$U$6,3,0))</f>
        <v>0</v>
      </c>
      <c r="V151" s="19">
        <f t="shared" si="89"/>
        <v>-21.979523099999998</v>
      </c>
      <c r="W151" s="161">
        <f t="shared" si="84"/>
        <v>18.3324815</v>
      </c>
      <c r="X151" s="18">
        <f t="shared" si="90"/>
        <v>-2.717125066666668</v>
      </c>
      <c r="Y151" s="77">
        <f t="shared" si="85"/>
        <v>2</v>
      </c>
      <c r="Z151" s="32" t="str">
        <f t="shared" si="86"/>
        <v>NSW</v>
      </c>
      <c r="AA151" s="4" t="str">
        <f t="shared" si="87"/>
        <v>VIC</v>
      </c>
      <c r="AB151" s="31" t="str">
        <f t="shared" si="88"/>
        <v>SA</v>
      </c>
      <c r="AC151" s="129" t="str">
        <f t="shared" si="91"/>
        <v>NSW-SA</v>
      </c>
      <c r="AD151" s="162" t="str">
        <f t="shared" si="92"/>
        <v>VIC-SA</v>
      </c>
      <c r="AE151" s="130">
        <f t="shared" si="93"/>
        <v>0</v>
      </c>
      <c r="AF151" s="51">
        <f t="shared" si="94"/>
        <v>21.979523099999998</v>
      </c>
      <c r="AG151" s="163">
        <f t="shared" si="95"/>
        <v>2.717125066666668</v>
      </c>
      <c r="AH151" s="33">
        <f t="shared" si="96"/>
        <v>0</v>
      </c>
      <c r="AI151" s="140">
        <f t="shared" si="115"/>
        <v>21.979523099999998</v>
      </c>
      <c r="AJ151" s="164">
        <f t="shared" si="115"/>
        <v>0</v>
      </c>
      <c r="AK151" s="164">
        <f t="shared" si="80"/>
        <v>0</v>
      </c>
      <c r="AL151" s="164">
        <f t="shared" si="79"/>
        <v>0</v>
      </c>
      <c r="AM151" s="164">
        <f t="shared" si="79"/>
        <v>2.717125066666668</v>
      </c>
      <c r="AN151" s="141">
        <f t="shared" si="79"/>
        <v>0</v>
      </c>
      <c r="AO151" s="23">
        <f t="shared" si="97"/>
        <v>5509.1674650149998</v>
      </c>
      <c r="AP151" s="30">
        <f t="shared" si="98"/>
        <v>0</v>
      </c>
      <c r="AQ151" s="30">
        <f t="shared" si="99"/>
        <v>0</v>
      </c>
      <c r="AR151" s="30">
        <f t="shared" si="100"/>
        <v>0</v>
      </c>
      <c r="AS151" s="30">
        <f t="shared" si="101"/>
        <v>817.17536380000035</v>
      </c>
      <c r="AT151" s="24">
        <f t="shared" si="102"/>
        <v>0</v>
      </c>
      <c r="AU151" s="155">
        <f t="shared" si="109"/>
        <v>3842.379209483252</v>
      </c>
      <c r="AV151" s="165">
        <f t="shared" si="110"/>
        <v>0</v>
      </c>
      <c r="AW151" s="165">
        <f t="shared" si="111"/>
        <v>0</v>
      </c>
      <c r="AX151" s="165">
        <f t="shared" si="112"/>
        <v>0</v>
      </c>
      <c r="AY151" s="165">
        <f t="shared" si="113"/>
        <v>569.94049433174837</v>
      </c>
      <c r="AZ151" s="156">
        <f t="shared" si="114"/>
        <v>0</v>
      </c>
      <c r="BA151" s="94">
        <f t="shared" si="103"/>
        <v>3842.379209483252</v>
      </c>
      <c r="BB151" s="166">
        <f t="shared" si="104"/>
        <v>0</v>
      </c>
      <c r="BC151" s="166">
        <f t="shared" si="105"/>
        <v>0</v>
      </c>
      <c r="BD151" s="166">
        <f t="shared" si="106"/>
        <v>0</v>
      </c>
      <c r="BE151" s="166">
        <f t="shared" si="107"/>
        <v>569.94049433174837</v>
      </c>
      <c r="BF151" s="95">
        <f t="shared" si="108"/>
        <v>0</v>
      </c>
    </row>
    <row r="152" spans="2:58">
      <c r="B152" s="146">
        <v>149</v>
      </c>
      <c r="C152" s="23" cm="1">
        <f t="array" ref="C152">_xlfn.XLOOKUP(C$3&amp;$B152,'In-TI'!$D$4:$D$867&amp;'In-TI'!$C$4:$C$867,'In-TI'!$E$4:$E$867)</f>
        <v>50.1</v>
      </c>
      <c r="D152" s="30" cm="1">
        <f t="array" ref="D152">_xlfn.XLOOKUP(D$3&amp;$B152,'In-TI'!$D$4:$D$867&amp;'In-TI'!$C$4:$C$867,'In-TI'!$E$4:$E$867)</f>
        <v>300.75</v>
      </c>
      <c r="E152" s="24" cm="1">
        <f t="array" ref="E152">_xlfn.XLOOKUP(E$3&amp;$B152,'In-TI'!$D$4:$D$867&amp;'In-TI'!$C$4:$C$867,'In-TI'!$E$4:$E$867)</f>
        <v>5.08</v>
      </c>
      <c r="F152" s="12">
        <f>SUMIFS('In-TI'!$W$4:$W$1155,'In-TI'!$Y$4:$Y$1155,F$3,'In-TI'!$Q$4:$Q$1155,$B152)</f>
        <v>-3.2495174000000002</v>
      </c>
      <c r="G152" s="157">
        <f>SUMIFS('In-TI'!$W$4:$W$1155,'In-TI'!$Y$4:$Y$1155,G$3,'In-TI'!$Q$4:$Q$1155,$B152)</f>
        <v>14.924846099999998</v>
      </c>
      <c r="H152" s="13">
        <f>SUMIFS('In-TI'!$W$4:$W$1155,'In-TI'!$Y$4:$Y$1155,H$3,'In-TI'!$Q$4:$Q$1155,$B152)</f>
        <v>-10.161349400000001</v>
      </c>
      <c r="I152" s="16">
        <f>SUMIFS('In-TI'!$X$4:$X$1155,'In-TI'!$Y$4:$Y$1155,I$3,'In-TI'!$Q$4:$Q$1155,$B152)</f>
        <v>1.4853507333333331</v>
      </c>
      <c r="J152" s="158">
        <f>SUMIFS('In-TI'!$X$4:$X$1155,'In-TI'!$Y$4:$Y$1155,J$3,'In-TI'!$Q$4:$Q$1155,$B152)</f>
        <v>-15.121512766666665</v>
      </c>
      <c r="K152" s="17">
        <f>SUMIFS('In-TI'!$X$4:$X$1155,'In-TI'!$Y$4:$Y$1155,K$3,'In-TI'!$Q$4:$Q$1155,$B152)</f>
        <v>7.3263494000000007</v>
      </c>
      <c r="L152" s="26" cm="1">
        <f t="array" ref="L152">IF(_xlfn.XLOOKUP($B152&amp;F$3,'In-TI'!$Q$4:$Q$1155&amp;'In-TI'!$Y$4:$Y$1155,'In-TI'!$Z$4:$Z$1155)=L$3,F152*C152+I152*D152,0)</f>
        <v>283.91841130999995</v>
      </c>
      <c r="M152" s="159" cm="1">
        <f t="array" ref="M152">IF(_xlfn.XLOOKUP($B152&amp;I$3,'In-TI'!$Q$4:$Q$1155&amp;'In-TI'!$Y$4:$Y$1155,'In-TI'!$Z$4:$Z$1155)=M$3,F152*C152+I152*D152,0)</f>
        <v>0</v>
      </c>
      <c r="N152" s="159" cm="1">
        <f t="array" ref="N152">IF(_xlfn.XLOOKUP($B152&amp;G$3,'In-TI'!$Q$4:$Q$1155&amp;'In-TI'!$Y$4:$Y$1155,'In-TI'!$Z$4:$Z$1155)=N$3,G152*E152+J152*C152,0)</f>
        <v>0</v>
      </c>
      <c r="O152" s="159" cm="1">
        <f t="array" ref="O152">IF(_xlfn.XLOOKUP($B152&amp;J$3,'In-TI'!$Q$4:$Q$1155&amp;'In-TI'!$Y$4:$Y$1155,'In-TI'!$Z$4:$Z$1155)=O$3,G152*E152+J152*C152,0)</f>
        <v>-681.76957142200001</v>
      </c>
      <c r="P152" s="159" cm="1">
        <f t="array" ref="P152">IF(_xlfn.XLOOKUP($B152&amp;H$3,'In-TI'!$Q$4:$Q$1155&amp;'In-TI'!$Y$4:$Y$1155,'In-TI'!$Z$4:$Z$1155)=P$3,H152*E152+K152*D152,0)</f>
        <v>2151.7799270980004</v>
      </c>
      <c r="Q152" s="25" cm="1">
        <f t="array" ref="Q152">IF(_xlfn.XLOOKUP($B152&amp;K$3,'In-TI'!$Q$4:$Q$1155&amp;'In-TI'!$Y$4:$Y$1155,'In-TI'!$Z$4:$Z$1155)=Q$3,H152*E152+K152*D152,0)</f>
        <v>0</v>
      </c>
      <c r="R152" s="74">
        <f t="shared" si="83"/>
        <v>1753.9287669860003</v>
      </c>
      <c r="S152" s="82">
        <f>IF($R152&gt;=0,0,$R152*VLOOKUP(S$3,'In-NonTI'!$S$4:$U$6,3,0))</f>
        <v>0</v>
      </c>
      <c r="T152" s="160">
        <f>IF($R152&gt;=0,0,$R152*VLOOKUP(T$3,'In-NonTI'!$S$4:$U$6,3,0))</f>
        <v>0</v>
      </c>
      <c r="U152" s="83">
        <f>IF($R152&gt;=0,0,$R152*VLOOKUP(U$3,'In-NonTI'!$S$4:$U$6,3,0))</f>
        <v>0</v>
      </c>
      <c r="V152" s="19">
        <f t="shared" si="89"/>
        <v>-18.371030166666664</v>
      </c>
      <c r="W152" s="161">
        <f t="shared" si="84"/>
        <v>8.8117001333333338</v>
      </c>
      <c r="X152" s="18">
        <f t="shared" si="90"/>
        <v>4.7634966999999975</v>
      </c>
      <c r="Y152" s="77">
        <f t="shared" si="85"/>
        <v>1</v>
      </c>
      <c r="Z152" s="32" t="str">
        <f t="shared" si="86"/>
        <v>NSW</v>
      </c>
      <c r="AA152" s="4" t="str">
        <f t="shared" si="87"/>
        <v>VIC</v>
      </c>
      <c r="AB152" s="31" t="str">
        <f t="shared" si="88"/>
        <v>SA</v>
      </c>
      <c r="AC152" s="129" t="str">
        <f t="shared" si="91"/>
        <v>NSW-VIC</v>
      </c>
      <c r="AD152" s="162" t="str">
        <f t="shared" si="92"/>
        <v>NSW-SA</v>
      </c>
      <c r="AE152" s="130">
        <f t="shared" si="93"/>
        <v>0</v>
      </c>
      <c r="AF152" s="51">
        <f t="shared" si="94"/>
        <v>4.7634966999999975</v>
      </c>
      <c r="AG152" s="163">
        <f t="shared" si="95"/>
        <v>8.8117001333333338</v>
      </c>
      <c r="AH152" s="33">
        <f t="shared" si="96"/>
        <v>0</v>
      </c>
      <c r="AI152" s="140">
        <f t="shared" si="115"/>
        <v>8.8117001333333338</v>
      </c>
      <c r="AJ152" s="164">
        <f t="shared" si="115"/>
        <v>0</v>
      </c>
      <c r="AK152" s="164">
        <f t="shared" si="80"/>
        <v>0</v>
      </c>
      <c r="AL152" s="164">
        <f t="shared" si="79"/>
        <v>4.7634966999999975</v>
      </c>
      <c r="AM152" s="164">
        <f t="shared" si="79"/>
        <v>0</v>
      </c>
      <c r="AN152" s="141">
        <f t="shared" si="79"/>
        <v>0</v>
      </c>
      <c r="AO152" s="23">
        <f t="shared" si="97"/>
        <v>2208.6526384200001</v>
      </c>
      <c r="AP152" s="30">
        <f t="shared" si="98"/>
        <v>0</v>
      </c>
      <c r="AQ152" s="30">
        <f t="shared" si="99"/>
        <v>0</v>
      </c>
      <c r="AR152" s="30">
        <f t="shared" si="100"/>
        <v>-214.45262143399989</v>
      </c>
      <c r="AS152" s="30">
        <f t="shared" si="101"/>
        <v>0</v>
      </c>
      <c r="AT152" s="24">
        <f t="shared" si="102"/>
        <v>0</v>
      </c>
      <c r="AU152" s="155">
        <f t="shared" si="109"/>
        <v>1942.5430577717032</v>
      </c>
      <c r="AV152" s="165">
        <f t="shared" si="110"/>
        <v>0</v>
      </c>
      <c r="AW152" s="165">
        <f t="shared" si="111"/>
        <v>0</v>
      </c>
      <c r="AX152" s="165">
        <f t="shared" si="112"/>
        <v>-188.61429078570282</v>
      </c>
      <c r="AY152" s="165">
        <f t="shared" si="113"/>
        <v>0</v>
      </c>
      <c r="AZ152" s="156">
        <f t="shared" si="114"/>
        <v>0</v>
      </c>
      <c r="BA152" s="94">
        <f t="shared" si="103"/>
        <v>1753.9287669860003</v>
      </c>
      <c r="BB152" s="166">
        <f t="shared" si="104"/>
        <v>0</v>
      </c>
      <c r="BC152" s="166">
        <f t="shared" si="105"/>
        <v>0</v>
      </c>
      <c r="BD152" s="166">
        <f t="shared" si="106"/>
        <v>0</v>
      </c>
      <c r="BE152" s="166">
        <f t="shared" si="107"/>
        <v>0</v>
      </c>
      <c r="BF152" s="95">
        <f t="shared" si="108"/>
        <v>0</v>
      </c>
    </row>
    <row r="153" spans="2:58">
      <c r="B153" s="146">
        <v>150</v>
      </c>
      <c r="C153" s="23" cm="1">
        <f t="array" ref="C153">_xlfn.XLOOKUP(C$3&amp;$B153,'In-TI'!$D$4:$D$867&amp;'In-TI'!$C$4:$C$867,'In-TI'!$E$4:$E$867)</f>
        <v>50.1</v>
      </c>
      <c r="D153" s="30" cm="1">
        <f t="array" ref="D153">_xlfn.XLOOKUP(D$3&amp;$B153,'In-TI'!$D$4:$D$867&amp;'In-TI'!$C$4:$C$867,'In-TI'!$E$4:$E$867)</f>
        <v>370</v>
      </c>
      <c r="E153" s="24" cm="1">
        <f t="array" ref="E153">_xlfn.XLOOKUP(E$3&amp;$B153,'In-TI'!$D$4:$D$867&amp;'In-TI'!$C$4:$C$867,'In-TI'!$E$4:$E$867)</f>
        <v>5.67</v>
      </c>
      <c r="F153" s="12">
        <f>SUMIFS('In-TI'!$W$4:$W$1155,'In-TI'!$Y$4:$Y$1155,F$3,'In-TI'!$Q$4:$Q$1155,$B153)</f>
        <v>-5.5317348000000006</v>
      </c>
      <c r="G153" s="157">
        <f>SUMIFS('In-TI'!$W$4:$W$1155,'In-TI'!$Y$4:$Y$1155,G$3,'In-TI'!$Q$4:$Q$1155,$B153)</f>
        <v>21.025636799999994</v>
      </c>
      <c r="H153" s="13">
        <f>SUMIFS('In-TI'!$W$4:$W$1155,'In-TI'!$Y$4:$Y$1155,H$3,'In-TI'!$Q$4:$Q$1155,$B153)</f>
        <v>-13.526273366666665</v>
      </c>
      <c r="I153" s="16">
        <f>SUMIFS('In-TI'!$X$4:$X$1155,'In-TI'!$Y$4:$Y$1155,I$3,'In-TI'!$Q$4:$Q$1155,$B153)</f>
        <v>3.7925681333333334</v>
      </c>
      <c r="J153" s="158">
        <f>SUMIFS('In-TI'!$X$4:$X$1155,'In-TI'!$Y$4:$Y$1155,J$3,'In-TI'!$Q$4:$Q$1155,$B153)</f>
        <v>-20.948970133333329</v>
      </c>
      <c r="K153" s="17">
        <f>SUMIFS('In-TI'!$X$4:$X$1155,'In-TI'!$Y$4:$Y$1155,K$3,'In-TI'!$Q$4:$Q$1155,$B153)</f>
        <v>11.307940033333331</v>
      </c>
      <c r="L153" s="26" cm="1">
        <f t="array" ref="L153">IF(_xlfn.XLOOKUP($B153&amp;F$3,'In-TI'!$Q$4:$Q$1155&amp;'In-TI'!$Y$4:$Y$1155,'In-TI'!$Z$4:$Z$1155)=L$3,F153*C153+I153*D153,0)</f>
        <v>1126.1102958533334</v>
      </c>
      <c r="M153" s="159" cm="1">
        <f t="array" ref="M153">IF(_xlfn.XLOOKUP($B153&amp;I$3,'In-TI'!$Q$4:$Q$1155&amp;'In-TI'!$Y$4:$Y$1155,'In-TI'!$Z$4:$Z$1155)=M$3,F153*C153+I153*D153,0)</f>
        <v>0</v>
      </c>
      <c r="N153" s="159" cm="1">
        <f t="array" ref="N153">IF(_xlfn.XLOOKUP($B153&amp;G$3,'In-TI'!$Q$4:$Q$1155&amp;'In-TI'!$Y$4:$Y$1155,'In-TI'!$Z$4:$Z$1155)=N$3,G153*E153+J153*C153,0)</f>
        <v>0</v>
      </c>
      <c r="O153" s="159" cm="1">
        <f t="array" ref="O153">IF(_xlfn.XLOOKUP($B153&amp;J$3,'In-TI'!$Q$4:$Q$1155&amp;'In-TI'!$Y$4:$Y$1155,'In-TI'!$Z$4:$Z$1155)=O$3,G153*E153+J153*C153,0)</f>
        <v>-930.32804302399984</v>
      </c>
      <c r="P153" s="159" cm="1">
        <f t="array" ref="P153">IF(_xlfn.XLOOKUP($B153&amp;H$3,'In-TI'!$Q$4:$Q$1155&amp;'In-TI'!$Y$4:$Y$1155,'In-TI'!$Z$4:$Z$1155)=P$3,H153*E153+K153*D153,0)</f>
        <v>4107.2438423443327</v>
      </c>
      <c r="Q153" s="25" cm="1">
        <f t="array" ref="Q153">IF(_xlfn.XLOOKUP($B153&amp;K$3,'In-TI'!$Q$4:$Q$1155&amp;'In-TI'!$Y$4:$Y$1155,'In-TI'!$Z$4:$Z$1155)=Q$3,H153*E153+K153*D153,0)</f>
        <v>0</v>
      </c>
      <c r="R153" s="74">
        <f t="shared" si="83"/>
        <v>4303.0260951736664</v>
      </c>
      <c r="S153" s="82">
        <f>IF($R153&gt;=0,0,$R153*VLOOKUP(S$3,'In-NonTI'!$S$4:$U$6,3,0))</f>
        <v>0</v>
      </c>
      <c r="T153" s="160">
        <f>IF($R153&gt;=0,0,$R153*VLOOKUP(T$3,'In-NonTI'!$S$4:$U$6,3,0))</f>
        <v>0</v>
      </c>
      <c r="U153" s="83">
        <f>IF($R153&gt;=0,0,$R153*VLOOKUP(U$3,'In-NonTI'!$S$4:$U$6,3,0))</f>
        <v>0</v>
      </c>
      <c r="V153" s="19">
        <f t="shared" si="89"/>
        <v>-26.480704933333328</v>
      </c>
      <c r="W153" s="161">
        <f t="shared" si="84"/>
        <v>15.100508166666664</v>
      </c>
      <c r="X153" s="18">
        <f t="shared" si="90"/>
        <v>7.499363433333329</v>
      </c>
      <c r="Y153" s="77">
        <f t="shared" si="85"/>
        <v>1</v>
      </c>
      <c r="Z153" s="32" t="str">
        <f t="shared" si="86"/>
        <v>NSW</v>
      </c>
      <c r="AA153" s="4" t="str">
        <f t="shared" si="87"/>
        <v>VIC</v>
      </c>
      <c r="AB153" s="31" t="str">
        <f t="shared" si="88"/>
        <v>SA</v>
      </c>
      <c r="AC153" s="129" t="str">
        <f t="shared" si="91"/>
        <v>NSW-VIC</v>
      </c>
      <c r="AD153" s="162" t="str">
        <f t="shared" si="92"/>
        <v>NSW-SA</v>
      </c>
      <c r="AE153" s="130">
        <f t="shared" si="93"/>
        <v>0</v>
      </c>
      <c r="AF153" s="51">
        <f t="shared" si="94"/>
        <v>7.499363433333329</v>
      </c>
      <c r="AG153" s="163">
        <f t="shared" si="95"/>
        <v>15.100508166666664</v>
      </c>
      <c r="AH153" s="33">
        <f t="shared" si="96"/>
        <v>0</v>
      </c>
      <c r="AI153" s="140">
        <f t="shared" si="115"/>
        <v>15.100508166666664</v>
      </c>
      <c r="AJ153" s="164">
        <f t="shared" si="115"/>
        <v>0</v>
      </c>
      <c r="AK153" s="164">
        <f t="shared" si="80"/>
        <v>0</v>
      </c>
      <c r="AL153" s="164">
        <f t="shared" si="79"/>
        <v>7.499363433333329</v>
      </c>
      <c r="AM153" s="164">
        <f t="shared" ref="AL153:AN204" si="116">IF($AC153=AM$3,$AF153,IF($AD153=AM$3,$AG153,IF($AE153=AM$3,$AH153,0)))</f>
        <v>0</v>
      </c>
      <c r="AN153" s="141">
        <f t="shared" si="116"/>
        <v>0</v>
      </c>
      <c r="AO153" s="23">
        <f t="shared" si="97"/>
        <v>4830.6525625166651</v>
      </c>
      <c r="AP153" s="30">
        <f t="shared" si="98"/>
        <v>0</v>
      </c>
      <c r="AQ153" s="30">
        <f t="shared" si="99"/>
        <v>0</v>
      </c>
      <c r="AR153" s="30">
        <f t="shared" si="100"/>
        <v>-333.19671734299982</v>
      </c>
      <c r="AS153" s="30">
        <f t="shared" si="101"/>
        <v>0</v>
      </c>
      <c r="AT153" s="24">
        <f t="shared" si="102"/>
        <v>0</v>
      </c>
      <c r="AU153" s="155">
        <f t="shared" si="109"/>
        <v>4621.8183677185389</v>
      </c>
      <c r="AV153" s="165">
        <f t="shared" si="110"/>
        <v>0</v>
      </c>
      <c r="AW153" s="165">
        <f t="shared" si="111"/>
        <v>0</v>
      </c>
      <c r="AX153" s="165">
        <f t="shared" si="112"/>
        <v>-318.79227254487239</v>
      </c>
      <c r="AY153" s="165">
        <f t="shared" si="113"/>
        <v>0</v>
      </c>
      <c r="AZ153" s="156">
        <f t="shared" si="114"/>
        <v>0</v>
      </c>
      <c r="BA153" s="94">
        <f t="shared" si="103"/>
        <v>4303.0260951736664</v>
      </c>
      <c r="BB153" s="166">
        <f t="shared" si="104"/>
        <v>0</v>
      </c>
      <c r="BC153" s="166">
        <f t="shared" si="105"/>
        <v>0</v>
      </c>
      <c r="BD153" s="166">
        <f t="shared" si="106"/>
        <v>0</v>
      </c>
      <c r="BE153" s="166">
        <f t="shared" si="107"/>
        <v>0</v>
      </c>
      <c r="BF153" s="95">
        <f t="shared" si="108"/>
        <v>0</v>
      </c>
    </row>
    <row r="154" spans="2:58">
      <c r="B154" s="146">
        <v>151</v>
      </c>
      <c r="C154" s="23" cm="1">
        <f t="array" ref="C154">_xlfn.XLOOKUP(C$3&amp;$B154,'In-TI'!$D$4:$D$867&amp;'In-TI'!$C$4:$C$867,'In-TI'!$E$4:$E$867)</f>
        <v>57.65</v>
      </c>
      <c r="D154" s="30" cm="1">
        <f t="array" ref="D154">_xlfn.XLOOKUP(D$3&amp;$B154,'In-TI'!$D$4:$D$867&amp;'In-TI'!$C$4:$C$867,'In-TI'!$E$4:$E$867)</f>
        <v>497.5</v>
      </c>
      <c r="E154" s="24" cm="1">
        <f t="array" ref="E154">_xlfn.XLOOKUP(E$3&amp;$B154,'In-TI'!$D$4:$D$867&amp;'In-TI'!$C$4:$C$867,'In-TI'!$E$4:$E$867)</f>
        <v>-1.51</v>
      </c>
      <c r="F154" s="12">
        <f>SUMIFS('In-TI'!$W$4:$W$1155,'In-TI'!$Y$4:$Y$1155,F$3,'In-TI'!$Q$4:$Q$1155,$B154)</f>
        <v>-5.6819786000000008</v>
      </c>
      <c r="G154" s="157">
        <f>SUMIFS('In-TI'!$W$4:$W$1155,'In-TI'!$Y$4:$Y$1155,G$3,'In-TI'!$Q$4:$Q$1155,$B154)</f>
        <v>15.632536700000001</v>
      </c>
      <c r="H154" s="13">
        <f>SUMIFS('In-TI'!$W$4:$W$1155,'In-TI'!$Y$4:$Y$1155,H$3,'In-TI'!$Q$4:$Q$1155,$B154)</f>
        <v>-16.750647300000001</v>
      </c>
      <c r="I154" s="16">
        <f>SUMIFS('In-TI'!$X$4:$X$1155,'In-TI'!$Y$4:$Y$1155,I$3,'In-TI'!$Q$4:$Q$1155,$B154)</f>
        <v>4.2536452666666671</v>
      </c>
      <c r="J154" s="158">
        <f>SUMIFS('In-TI'!$X$4:$X$1155,'In-TI'!$Y$4:$Y$1155,J$3,'In-TI'!$Q$4:$Q$1155,$B154)</f>
        <v>-17.989203366666668</v>
      </c>
      <c r="K154" s="17">
        <f>SUMIFS('In-TI'!$X$4:$X$1155,'In-TI'!$Y$4:$Y$1155,K$3,'In-TI'!$Q$4:$Q$1155,$B154)</f>
        <v>15.040647299999998</v>
      </c>
      <c r="L154" s="26" cm="1">
        <f t="array" ref="L154">IF(_xlfn.XLOOKUP($B154&amp;F$3,'In-TI'!$Q$4:$Q$1155&amp;'In-TI'!$Y$4:$Y$1155,'In-TI'!$Z$4:$Z$1155)=L$3,F154*C154+I154*D154,0)</f>
        <v>1788.6224538766669</v>
      </c>
      <c r="M154" s="159" cm="1">
        <f t="array" ref="M154">IF(_xlfn.XLOOKUP($B154&amp;I$3,'In-TI'!$Q$4:$Q$1155&amp;'In-TI'!$Y$4:$Y$1155,'In-TI'!$Z$4:$Z$1155)=M$3,F154*C154+I154*D154,0)</f>
        <v>0</v>
      </c>
      <c r="N154" s="159" cm="1">
        <f t="array" ref="N154">IF(_xlfn.XLOOKUP($B154&amp;G$3,'In-TI'!$Q$4:$Q$1155&amp;'In-TI'!$Y$4:$Y$1155,'In-TI'!$Z$4:$Z$1155)=N$3,G154*E154+J154*C154,0)</f>
        <v>0</v>
      </c>
      <c r="O154" s="159" cm="1">
        <f t="array" ref="O154">IF(_xlfn.XLOOKUP($B154&amp;J$3,'In-TI'!$Q$4:$Q$1155&amp;'In-TI'!$Y$4:$Y$1155,'In-TI'!$Z$4:$Z$1155)=O$3,G154*E154+J154*C154,0)</f>
        <v>-1060.6827045053335</v>
      </c>
      <c r="P154" s="159" cm="1">
        <f t="array" ref="P154">IF(_xlfn.XLOOKUP($B154&amp;H$3,'In-TI'!$Q$4:$Q$1155&amp;'In-TI'!$Y$4:$Y$1155,'In-TI'!$Z$4:$Z$1155)=P$3,H154*E154+K154*D154,0)</f>
        <v>7508.0155091729985</v>
      </c>
      <c r="Q154" s="25" cm="1">
        <f t="array" ref="Q154">IF(_xlfn.XLOOKUP($B154&amp;K$3,'In-TI'!$Q$4:$Q$1155&amp;'In-TI'!$Y$4:$Y$1155,'In-TI'!$Z$4:$Z$1155)=Q$3,H154*E154+K154*D154,0)</f>
        <v>0</v>
      </c>
      <c r="R154" s="74">
        <f t="shared" si="83"/>
        <v>8235.9552585443325</v>
      </c>
      <c r="S154" s="82">
        <f>IF($R154&gt;=0,0,$R154*VLOOKUP(S$3,'In-NonTI'!$S$4:$U$6,3,0))</f>
        <v>0</v>
      </c>
      <c r="T154" s="160">
        <f>IF($R154&gt;=0,0,$R154*VLOOKUP(T$3,'In-NonTI'!$S$4:$U$6,3,0))</f>
        <v>0</v>
      </c>
      <c r="U154" s="83">
        <f>IF($R154&gt;=0,0,$R154*VLOOKUP(U$3,'In-NonTI'!$S$4:$U$6,3,0))</f>
        <v>0</v>
      </c>
      <c r="V154" s="19">
        <f t="shared" si="89"/>
        <v>-23.671181966666669</v>
      </c>
      <c r="W154" s="161">
        <f t="shared" si="84"/>
        <v>19.294292566666666</v>
      </c>
      <c r="X154" s="18">
        <f t="shared" si="90"/>
        <v>-1.1181105999999996</v>
      </c>
      <c r="Y154" s="77">
        <f t="shared" si="85"/>
        <v>2</v>
      </c>
      <c r="Z154" s="32" t="str">
        <f t="shared" si="86"/>
        <v>NSW</v>
      </c>
      <c r="AA154" s="4" t="str">
        <f t="shared" si="87"/>
        <v>VIC</v>
      </c>
      <c r="AB154" s="31" t="str">
        <f t="shared" si="88"/>
        <v>SA</v>
      </c>
      <c r="AC154" s="129" t="str">
        <f t="shared" si="91"/>
        <v>NSW-SA</v>
      </c>
      <c r="AD154" s="162" t="str">
        <f t="shared" si="92"/>
        <v>VIC-SA</v>
      </c>
      <c r="AE154" s="130">
        <f t="shared" si="93"/>
        <v>0</v>
      </c>
      <c r="AF154" s="51">
        <f t="shared" si="94"/>
        <v>23.671181966666669</v>
      </c>
      <c r="AG154" s="163">
        <f t="shared" si="95"/>
        <v>1.1181105999999996</v>
      </c>
      <c r="AH154" s="33">
        <f t="shared" si="96"/>
        <v>0</v>
      </c>
      <c r="AI154" s="140">
        <f t="shared" si="115"/>
        <v>23.671181966666669</v>
      </c>
      <c r="AJ154" s="164">
        <f t="shared" si="115"/>
        <v>0</v>
      </c>
      <c r="AK154" s="164">
        <f t="shared" si="80"/>
        <v>0</v>
      </c>
      <c r="AL154" s="164">
        <f t="shared" si="116"/>
        <v>0</v>
      </c>
      <c r="AM154" s="164">
        <f t="shared" si="116"/>
        <v>1.1181105999999996</v>
      </c>
      <c r="AN154" s="141">
        <f t="shared" si="116"/>
        <v>0</v>
      </c>
      <c r="AO154" s="23">
        <f t="shared" si="97"/>
        <v>10411.769388038336</v>
      </c>
      <c r="AP154" s="30">
        <f t="shared" si="98"/>
        <v>0</v>
      </c>
      <c r="AQ154" s="30">
        <f t="shared" si="99"/>
        <v>0</v>
      </c>
      <c r="AR154" s="30">
        <f t="shared" si="100"/>
        <v>0</v>
      </c>
      <c r="AS154" s="30">
        <f t="shared" si="101"/>
        <v>557.94837050599983</v>
      </c>
      <c r="AT154" s="24">
        <f t="shared" si="102"/>
        <v>0</v>
      </c>
      <c r="AU154" s="155">
        <f t="shared" si="109"/>
        <v>7817.0531575777068</v>
      </c>
      <c r="AV154" s="165">
        <f t="shared" si="110"/>
        <v>0</v>
      </c>
      <c r="AW154" s="165">
        <f t="shared" si="111"/>
        <v>0</v>
      </c>
      <c r="AX154" s="165">
        <f t="shared" si="112"/>
        <v>0</v>
      </c>
      <c r="AY154" s="165">
        <f t="shared" si="113"/>
        <v>418.90210096662611</v>
      </c>
      <c r="AZ154" s="156">
        <f t="shared" si="114"/>
        <v>0</v>
      </c>
      <c r="BA154" s="94">
        <f t="shared" si="103"/>
        <v>7817.0531575777068</v>
      </c>
      <c r="BB154" s="166">
        <f t="shared" si="104"/>
        <v>0</v>
      </c>
      <c r="BC154" s="166">
        <f t="shared" si="105"/>
        <v>0</v>
      </c>
      <c r="BD154" s="166">
        <f t="shared" si="106"/>
        <v>0</v>
      </c>
      <c r="BE154" s="166">
        <f t="shared" si="107"/>
        <v>418.90210096662611</v>
      </c>
      <c r="BF154" s="95">
        <f t="shared" si="108"/>
        <v>0</v>
      </c>
    </row>
    <row r="155" spans="2:58">
      <c r="B155" s="146">
        <v>152</v>
      </c>
      <c r="C155" s="23" cm="1">
        <f t="array" ref="C155">_xlfn.XLOOKUP(C$3&amp;$B155,'In-TI'!$D$4:$D$867&amp;'In-TI'!$C$4:$C$867,'In-TI'!$E$4:$E$867)</f>
        <v>57.65</v>
      </c>
      <c r="D155" s="30" cm="1">
        <f t="array" ref="D155">_xlfn.XLOOKUP(D$3&amp;$B155,'In-TI'!$D$4:$D$867&amp;'In-TI'!$C$4:$C$867,'In-TI'!$E$4:$E$867)</f>
        <v>497.5</v>
      </c>
      <c r="E155" s="24" cm="1">
        <f t="array" ref="E155">_xlfn.XLOOKUP(E$3&amp;$B155,'In-TI'!$D$4:$D$867&amp;'In-TI'!$C$4:$C$867,'In-TI'!$E$4:$E$867)</f>
        <v>-0.1</v>
      </c>
      <c r="F155" s="12">
        <f>SUMIFS('In-TI'!$W$4:$W$1155,'In-TI'!$Y$4:$Y$1155,F$3,'In-TI'!$Q$4:$Q$1155,$B155)</f>
        <v>-7.5962198000000001</v>
      </c>
      <c r="G155" s="157">
        <f>SUMIFS('In-TI'!$W$4:$W$1155,'In-TI'!$Y$4:$Y$1155,G$3,'In-TI'!$Q$4:$Q$1155,$B155)</f>
        <v>16.793454000000001</v>
      </c>
      <c r="H155" s="13">
        <f>SUMIFS('In-TI'!$W$4:$W$1155,'In-TI'!$Y$4:$Y$1155,H$3,'In-TI'!$Q$4:$Q$1155,$B155)</f>
        <v>-17.018807866666666</v>
      </c>
      <c r="I155" s="16">
        <f>SUMIFS('In-TI'!$X$4:$X$1155,'In-TI'!$Y$4:$Y$1155,I$3,'In-TI'!$Q$4:$Q$1155,$B155)</f>
        <v>5.9028864666666658</v>
      </c>
      <c r="J155" s="158">
        <f>SUMIFS('In-TI'!$X$4:$X$1155,'In-TI'!$Y$4:$Y$1155,J$3,'In-TI'!$Q$4:$Q$1155,$B155)</f>
        <v>-18.969287333333334</v>
      </c>
      <c r="K155" s="17">
        <f>SUMIFS('In-TI'!$X$4:$X$1155,'In-TI'!$Y$4:$Y$1155,K$3,'In-TI'!$Q$4:$Q$1155,$B155)</f>
        <v>15.142974533333334</v>
      </c>
      <c r="L155" s="26" cm="1">
        <f t="array" ref="L155">IF(_xlfn.XLOOKUP($B155&amp;F$3,'In-TI'!$Q$4:$Q$1155&amp;'In-TI'!$Y$4:$Y$1155,'In-TI'!$Z$4:$Z$1155)=L$3,F155*C155+I155*D155,0)</f>
        <v>2498.7639456966663</v>
      </c>
      <c r="M155" s="159" cm="1">
        <f t="array" ref="M155">IF(_xlfn.XLOOKUP($B155&amp;I$3,'In-TI'!$Q$4:$Q$1155&amp;'In-TI'!$Y$4:$Y$1155,'In-TI'!$Z$4:$Z$1155)=M$3,F155*C155+I155*D155,0)</f>
        <v>0</v>
      </c>
      <c r="N155" s="159" cm="1">
        <f t="array" ref="N155">IF(_xlfn.XLOOKUP($B155&amp;G$3,'In-TI'!$Q$4:$Q$1155&amp;'In-TI'!$Y$4:$Y$1155,'In-TI'!$Z$4:$Z$1155)=N$3,G155*E155+J155*C155,0)</f>
        <v>0</v>
      </c>
      <c r="O155" s="159" cm="1">
        <f t="array" ref="O155">IF(_xlfn.XLOOKUP($B155&amp;J$3,'In-TI'!$Q$4:$Q$1155&amp;'In-TI'!$Y$4:$Y$1155,'In-TI'!$Z$4:$Z$1155)=O$3,G155*E155+J155*C155,0)</f>
        <v>-1095.2587601666667</v>
      </c>
      <c r="P155" s="159" cm="1">
        <f t="array" ref="P155">IF(_xlfn.XLOOKUP($B155&amp;H$3,'In-TI'!$Q$4:$Q$1155&amp;'In-TI'!$Y$4:$Y$1155,'In-TI'!$Z$4:$Z$1155)=P$3,H155*E155+K155*D155,0)</f>
        <v>7535.3317111200004</v>
      </c>
      <c r="Q155" s="25" cm="1">
        <f t="array" ref="Q155">IF(_xlfn.XLOOKUP($B155&amp;K$3,'In-TI'!$Q$4:$Q$1155&amp;'In-TI'!$Y$4:$Y$1155,'In-TI'!$Z$4:$Z$1155)=Q$3,H155*E155+K155*D155,0)</f>
        <v>0</v>
      </c>
      <c r="R155" s="74">
        <f t="shared" si="83"/>
        <v>8938.8368966500002</v>
      </c>
      <c r="S155" s="82">
        <f>IF($R155&gt;=0,0,$R155*VLOOKUP(S$3,'In-NonTI'!$S$4:$U$6,3,0))</f>
        <v>0</v>
      </c>
      <c r="T155" s="160">
        <f>IF($R155&gt;=0,0,$R155*VLOOKUP(T$3,'In-NonTI'!$S$4:$U$6,3,0))</f>
        <v>0</v>
      </c>
      <c r="U155" s="83">
        <f>IF($R155&gt;=0,0,$R155*VLOOKUP(U$3,'In-NonTI'!$S$4:$U$6,3,0))</f>
        <v>0</v>
      </c>
      <c r="V155" s="19">
        <f t="shared" si="89"/>
        <v>-26.565507133333334</v>
      </c>
      <c r="W155" s="161">
        <f t="shared" si="84"/>
        <v>21.045860999999999</v>
      </c>
      <c r="X155" s="18">
        <f t="shared" si="90"/>
        <v>-0.22535386666666568</v>
      </c>
      <c r="Y155" s="77">
        <f t="shared" si="85"/>
        <v>2</v>
      </c>
      <c r="Z155" s="32" t="str">
        <f t="shared" si="86"/>
        <v>NSW</v>
      </c>
      <c r="AA155" s="4" t="str">
        <f t="shared" si="87"/>
        <v>VIC</v>
      </c>
      <c r="AB155" s="31" t="str">
        <f t="shared" si="88"/>
        <v>SA</v>
      </c>
      <c r="AC155" s="129" t="str">
        <f t="shared" si="91"/>
        <v>NSW-SA</v>
      </c>
      <c r="AD155" s="162" t="str">
        <f t="shared" si="92"/>
        <v>VIC-SA</v>
      </c>
      <c r="AE155" s="130">
        <f t="shared" si="93"/>
        <v>0</v>
      </c>
      <c r="AF155" s="51">
        <f t="shared" si="94"/>
        <v>26.565507133333334</v>
      </c>
      <c r="AG155" s="163">
        <f t="shared" si="95"/>
        <v>0.22535386666666568</v>
      </c>
      <c r="AH155" s="33">
        <f t="shared" si="96"/>
        <v>0</v>
      </c>
      <c r="AI155" s="140">
        <f t="shared" si="115"/>
        <v>26.565507133333334</v>
      </c>
      <c r="AJ155" s="164">
        <f t="shared" si="115"/>
        <v>0</v>
      </c>
      <c r="AK155" s="164">
        <f t="shared" si="80"/>
        <v>0</v>
      </c>
      <c r="AL155" s="164">
        <f t="shared" si="116"/>
        <v>0</v>
      </c>
      <c r="AM155" s="164">
        <f t="shared" si="116"/>
        <v>0.22535386666666568</v>
      </c>
      <c r="AN155" s="141">
        <f t="shared" si="116"/>
        <v>0</v>
      </c>
      <c r="AO155" s="23">
        <f t="shared" si="97"/>
        <v>11684.838312596668</v>
      </c>
      <c r="AP155" s="30">
        <f t="shared" si="98"/>
        <v>0</v>
      </c>
      <c r="AQ155" s="30">
        <f t="shared" si="99"/>
        <v>0</v>
      </c>
      <c r="AR155" s="30">
        <f t="shared" si="100"/>
        <v>0</v>
      </c>
      <c r="AS155" s="30">
        <f t="shared" si="101"/>
        <v>112.13608405333285</v>
      </c>
      <c r="AT155" s="24">
        <f t="shared" si="102"/>
        <v>0</v>
      </c>
      <c r="AU155" s="155">
        <f t="shared" si="109"/>
        <v>8853.8688250174619</v>
      </c>
      <c r="AV155" s="165">
        <f t="shared" si="110"/>
        <v>0</v>
      </c>
      <c r="AW155" s="165">
        <f t="shared" si="111"/>
        <v>0</v>
      </c>
      <c r="AX155" s="165">
        <f t="shared" si="112"/>
        <v>0</v>
      </c>
      <c r="AY155" s="165">
        <f t="shared" si="113"/>
        <v>84.968071632538297</v>
      </c>
      <c r="AZ155" s="156">
        <f t="shared" si="114"/>
        <v>0</v>
      </c>
      <c r="BA155" s="94">
        <f t="shared" si="103"/>
        <v>8853.8688250174619</v>
      </c>
      <c r="BB155" s="166">
        <f t="shared" si="104"/>
        <v>0</v>
      </c>
      <c r="BC155" s="166">
        <f t="shared" si="105"/>
        <v>0</v>
      </c>
      <c r="BD155" s="166">
        <f t="shared" si="106"/>
        <v>0</v>
      </c>
      <c r="BE155" s="166">
        <f t="shared" si="107"/>
        <v>84.968071632538297</v>
      </c>
      <c r="BF155" s="95">
        <f t="shared" si="108"/>
        <v>0</v>
      </c>
    </row>
    <row r="156" spans="2:58">
      <c r="B156" s="146">
        <v>153</v>
      </c>
      <c r="C156" s="23" cm="1">
        <f t="array" ref="C156">_xlfn.XLOOKUP(C$3&amp;$B156,'In-TI'!$D$4:$D$867&amp;'In-TI'!$C$4:$C$867,'In-TI'!$E$4:$E$867)</f>
        <v>57.65</v>
      </c>
      <c r="D156" s="30" cm="1">
        <f t="array" ref="D156">_xlfn.XLOOKUP(D$3&amp;$B156,'In-TI'!$D$4:$D$867&amp;'In-TI'!$C$4:$C$867,'In-TI'!$E$4:$E$867)</f>
        <v>600</v>
      </c>
      <c r="E156" s="24" cm="1">
        <f t="array" ref="E156">_xlfn.XLOOKUP(E$3&amp;$B156,'In-TI'!$D$4:$D$867&amp;'In-TI'!$C$4:$C$867,'In-TI'!$E$4:$E$867)</f>
        <v>-2</v>
      </c>
      <c r="F156" s="12">
        <f>SUMIFS('In-TI'!$W$4:$W$1155,'In-TI'!$Y$4:$Y$1155,F$3,'In-TI'!$Q$4:$Q$1155,$B156)</f>
        <v>-8.460506800000001</v>
      </c>
      <c r="G156" s="157">
        <f>SUMIFS('In-TI'!$W$4:$W$1155,'In-TI'!$Y$4:$Y$1155,G$3,'In-TI'!$Q$4:$Q$1155,$B156)</f>
        <v>18.604562500000004</v>
      </c>
      <c r="H156" s="13">
        <f>SUMIFS('In-TI'!$W$4:$W$1155,'In-TI'!$Y$4:$Y$1155,H$3,'In-TI'!$Q$4:$Q$1155,$B156)</f>
        <v>-17.142860566666666</v>
      </c>
      <c r="I156" s="16">
        <f>SUMIFS('In-TI'!$X$4:$X$1155,'In-TI'!$Y$4:$Y$1155,I$3,'In-TI'!$Q$4:$Q$1155,$B156)</f>
        <v>7.7030068000000007</v>
      </c>
      <c r="J156" s="158">
        <f>SUMIFS('In-TI'!$X$4:$X$1155,'In-TI'!$Y$4:$Y$1155,J$3,'In-TI'!$Q$4:$Q$1155,$B156)</f>
        <v>-20.780395833333337</v>
      </c>
      <c r="K156" s="17">
        <f>SUMIFS('In-TI'!$X$4:$X$1155,'In-TI'!$Y$4:$Y$1155,K$3,'In-TI'!$Q$4:$Q$1155,$B156)</f>
        <v>15.472027233333336</v>
      </c>
      <c r="L156" s="26" cm="1">
        <f t="array" ref="L156">IF(_xlfn.XLOOKUP($B156&amp;F$3,'In-TI'!$Q$4:$Q$1155&amp;'In-TI'!$Y$4:$Y$1155,'In-TI'!$Z$4:$Z$1155)=L$3,F156*C156+I156*D156,0)</f>
        <v>4134.0558629800007</v>
      </c>
      <c r="M156" s="159" cm="1">
        <f t="array" ref="M156">IF(_xlfn.XLOOKUP($B156&amp;I$3,'In-TI'!$Q$4:$Q$1155&amp;'In-TI'!$Y$4:$Y$1155,'In-TI'!$Z$4:$Z$1155)=M$3,F156*C156+I156*D156,0)</f>
        <v>0</v>
      </c>
      <c r="N156" s="159" cm="1">
        <f t="array" ref="N156">IF(_xlfn.XLOOKUP($B156&amp;G$3,'In-TI'!$Q$4:$Q$1155&amp;'In-TI'!$Y$4:$Y$1155,'In-TI'!$Z$4:$Z$1155)=N$3,G156*E156+J156*C156,0)</f>
        <v>0</v>
      </c>
      <c r="O156" s="159" cm="1">
        <f t="array" ref="O156">IF(_xlfn.XLOOKUP($B156&amp;J$3,'In-TI'!$Q$4:$Q$1155&amp;'In-TI'!$Y$4:$Y$1155,'In-TI'!$Z$4:$Z$1155)=O$3,G156*E156+J156*C156,0)</f>
        <v>-1235.1989447916669</v>
      </c>
      <c r="P156" s="159" cm="1">
        <f t="array" ref="P156">IF(_xlfn.XLOOKUP($B156&amp;H$3,'In-TI'!$Q$4:$Q$1155&amp;'In-TI'!$Y$4:$Y$1155,'In-TI'!$Z$4:$Z$1155)=P$3,H156*E156+K156*D156,0)</f>
        <v>9317.5020611333348</v>
      </c>
      <c r="Q156" s="25" cm="1">
        <f t="array" ref="Q156">IF(_xlfn.XLOOKUP($B156&amp;K$3,'In-TI'!$Q$4:$Q$1155&amp;'In-TI'!$Y$4:$Y$1155,'In-TI'!$Z$4:$Z$1155)=Q$3,H156*E156+K156*D156,0)</f>
        <v>0</v>
      </c>
      <c r="R156" s="74">
        <f t="shared" si="83"/>
        <v>12216.358979321669</v>
      </c>
      <c r="S156" s="82">
        <f>IF($R156&gt;=0,0,$R156*VLOOKUP(S$3,'In-NonTI'!$S$4:$U$6,3,0))</f>
        <v>0</v>
      </c>
      <c r="T156" s="160">
        <f>IF($R156&gt;=0,0,$R156*VLOOKUP(T$3,'In-NonTI'!$S$4:$U$6,3,0))</f>
        <v>0</v>
      </c>
      <c r="U156" s="83">
        <f>IF($R156&gt;=0,0,$R156*VLOOKUP(U$3,'In-NonTI'!$S$4:$U$6,3,0))</f>
        <v>0</v>
      </c>
      <c r="V156" s="19">
        <f t="shared" si="89"/>
        <v>-29.240902633333338</v>
      </c>
      <c r="W156" s="161">
        <f t="shared" si="84"/>
        <v>23.175034033333336</v>
      </c>
      <c r="X156" s="18">
        <f t="shared" si="90"/>
        <v>1.4617019333333374</v>
      </c>
      <c r="Y156" s="77">
        <f t="shared" si="85"/>
        <v>1</v>
      </c>
      <c r="Z156" s="32" t="str">
        <f t="shared" si="86"/>
        <v>NSW</v>
      </c>
      <c r="AA156" s="4" t="str">
        <f t="shared" si="87"/>
        <v>VIC</v>
      </c>
      <c r="AB156" s="31" t="str">
        <f t="shared" si="88"/>
        <v>SA</v>
      </c>
      <c r="AC156" s="129" t="str">
        <f t="shared" si="91"/>
        <v>NSW-VIC</v>
      </c>
      <c r="AD156" s="162" t="str">
        <f t="shared" si="92"/>
        <v>NSW-SA</v>
      </c>
      <c r="AE156" s="130">
        <f t="shared" si="93"/>
        <v>0</v>
      </c>
      <c r="AF156" s="51">
        <f t="shared" si="94"/>
        <v>1.4617019333333374</v>
      </c>
      <c r="AG156" s="163">
        <f t="shared" si="95"/>
        <v>23.175034033333336</v>
      </c>
      <c r="AH156" s="33">
        <f t="shared" si="96"/>
        <v>0</v>
      </c>
      <c r="AI156" s="140">
        <f t="shared" si="115"/>
        <v>23.175034033333336</v>
      </c>
      <c r="AJ156" s="164">
        <f t="shared" si="115"/>
        <v>0</v>
      </c>
      <c r="AK156" s="164">
        <f t="shared" si="80"/>
        <v>0</v>
      </c>
      <c r="AL156" s="164">
        <f t="shared" si="116"/>
        <v>1.4617019333333374</v>
      </c>
      <c r="AM156" s="164">
        <f t="shared" si="116"/>
        <v>0</v>
      </c>
      <c r="AN156" s="141">
        <f t="shared" si="116"/>
        <v>0</v>
      </c>
      <c r="AO156" s="23">
        <f t="shared" si="97"/>
        <v>12568.979707978335</v>
      </c>
      <c r="AP156" s="30">
        <f t="shared" si="98"/>
        <v>0</v>
      </c>
      <c r="AQ156" s="30">
        <f t="shared" si="99"/>
        <v>0</v>
      </c>
      <c r="AR156" s="30">
        <f t="shared" si="100"/>
        <v>-87.190520323333573</v>
      </c>
      <c r="AS156" s="30">
        <f t="shared" si="101"/>
        <v>0</v>
      </c>
      <c r="AT156" s="24">
        <f t="shared" si="102"/>
        <v>0</v>
      </c>
      <c r="AU156" s="155">
        <f t="shared" si="109"/>
        <v>12301.695358573865</v>
      </c>
      <c r="AV156" s="165">
        <f t="shared" si="110"/>
        <v>0</v>
      </c>
      <c r="AW156" s="165">
        <f t="shared" si="111"/>
        <v>0</v>
      </c>
      <c r="AX156" s="165">
        <f t="shared" si="112"/>
        <v>-85.336379252195826</v>
      </c>
      <c r="AY156" s="165">
        <f t="shared" si="113"/>
        <v>0</v>
      </c>
      <c r="AZ156" s="156">
        <f t="shared" si="114"/>
        <v>0</v>
      </c>
      <c r="BA156" s="94">
        <f t="shared" si="103"/>
        <v>12216.358979321669</v>
      </c>
      <c r="BB156" s="166">
        <f t="shared" si="104"/>
        <v>0</v>
      </c>
      <c r="BC156" s="166">
        <f t="shared" si="105"/>
        <v>0</v>
      </c>
      <c r="BD156" s="166">
        <f t="shared" si="106"/>
        <v>0</v>
      </c>
      <c r="BE156" s="166">
        <f t="shared" si="107"/>
        <v>0</v>
      </c>
      <c r="BF156" s="95">
        <f t="shared" si="108"/>
        <v>0</v>
      </c>
    </row>
    <row r="157" spans="2:58">
      <c r="B157" s="146">
        <v>154</v>
      </c>
      <c r="C157" s="23" cm="1">
        <f t="array" ref="C157">_xlfn.XLOOKUP(C$3&amp;$B157,'In-TI'!$D$4:$D$867&amp;'In-TI'!$C$4:$C$867,'In-TI'!$E$4:$E$867)</f>
        <v>57.65</v>
      </c>
      <c r="D157" s="30" cm="1">
        <f t="array" ref="D157">_xlfn.XLOOKUP(D$3&amp;$B157,'In-TI'!$D$4:$D$867&amp;'In-TI'!$C$4:$C$867,'In-TI'!$E$4:$E$867)</f>
        <v>600</v>
      </c>
      <c r="E157" s="24" cm="1">
        <f t="array" ref="E157">_xlfn.XLOOKUP(E$3&amp;$B157,'In-TI'!$D$4:$D$867&amp;'In-TI'!$C$4:$C$867,'In-TI'!$E$4:$E$867)</f>
        <v>-2</v>
      </c>
      <c r="F157" s="12">
        <f>SUMIFS('In-TI'!$W$4:$W$1155,'In-TI'!$Y$4:$Y$1155,F$3,'In-TI'!$Q$4:$Q$1155,$B157)</f>
        <v>-6.9862998000000003</v>
      </c>
      <c r="G157" s="157">
        <f>SUMIFS('In-TI'!$W$4:$W$1155,'In-TI'!$Y$4:$Y$1155,G$3,'In-TI'!$Q$4:$Q$1155,$B157)</f>
        <v>17.430034299999999</v>
      </c>
      <c r="H157" s="13">
        <f>SUMIFS('In-TI'!$W$4:$W$1155,'In-TI'!$Y$4:$Y$1155,H$3,'In-TI'!$Q$4:$Q$1155,$B157)</f>
        <v>-15.615766900000001</v>
      </c>
      <c r="I157" s="16">
        <f>SUMIFS('In-TI'!$X$4:$X$1155,'In-TI'!$Y$4:$Y$1155,I$3,'In-TI'!$Q$4:$Q$1155,$B157)</f>
        <v>5.770466466666667</v>
      </c>
      <c r="J157" s="158">
        <f>SUMIFS('In-TI'!$X$4:$X$1155,'In-TI'!$Y$4:$Y$1155,J$3,'In-TI'!$Q$4:$Q$1155,$B157)</f>
        <v>-19.555867633333335</v>
      </c>
      <c r="K157" s="17">
        <f>SUMIFS('In-TI'!$X$4:$X$1155,'In-TI'!$Y$4:$Y$1155,K$3,'In-TI'!$Q$4:$Q$1155,$B157)</f>
        <v>13.398266899999999</v>
      </c>
      <c r="L157" s="26" cm="1">
        <f t="array" ref="L157">IF(_xlfn.XLOOKUP($B157&amp;F$3,'In-TI'!$Q$4:$Q$1155&amp;'In-TI'!$Y$4:$Y$1155,'In-TI'!$Z$4:$Z$1155)=L$3,F157*C157+I157*D157,0)</f>
        <v>3059.5196965300001</v>
      </c>
      <c r="M157" s="159" cm="1">
        <f t="array" ref="M157">IF(_xlfn.XLOOKUP($B157&amp;I$3,'In-TI'!$Q$4:$Q$1155&amp;'In-TI'!$Y$4:$Y$1155,'In-TI'!$Z$4:$Z$1155)=M$3,F157*C157+I157*D157,0)</f>
        <v>0</v>
      </c>
      <c r="N157" s="159" cm="1">
        <f t="array" ref="N157">IF(_xlfn.XLOOKUP($B157&amp;G$3,'In-TI'!$Q$4:$Q$1155&amp;'In-TI'!$Y$4:$Y$1155,'In-TI'!$Z$4:$Z$1155)=N$3,G157*E157+J157*C157,0)</f>
        <v>0</v>
      </c>
      <c r="O157" s="159" cm="1">
        <f t="array" ref="O157">IF(_xlfn.XLOOKUP($B157&amp;J$3,'In-TI'!$Q$4:$Q$1155&amp;'In-TI'!$Y$4:$Y$1155,'In-TI'!$Z$4:$Z$1155)=O$3,G157*E157+J157*C157,0)</f>
        <v>-1162.2558376616666</v>
      </c>
      <c r="P157" s="159" cm="1">
        <f t="array" ref="P157">IF(_xlfn.XLOOKUP($B157&amp;H$3,'In-TI'!$Q$4:$Q$1155&amp;'In-TI'!$Y$4:$Y$1155,'In-TI'!$Z$4:$Z$1155)=P$3,H157*E157+K157*D157,0)</f>
        <v>8070.1916737999991</v>
      </c>
      <c r="Q157" s="25" cm="1">
        <f t="array" ref="Q157">IF(_xlfn.XLOOKUP($B157&amp;K$3,'In-TI'!$Q$4:$Q$1155&amp;'In-TI'!$Y$4:$Y$1155,'In-TI'!$Z$4:$Z$1155)=Q$3,H157*E157+K157*D157,0)</f>
        <v>0</v>
      </c>
      <c r="R157" s="74">
        <f t="shared" si="83"/>
        <v>9967.455532668333</v>
      </c>
      <c r="S157" s="82">
        <f>IF($R157&gt;=0,0,$R157*VLOOKUP(S$3,'In-NonTI'!$S$4:$U$6,3,0))</f>
        <v>0</v>
      </c>
      <c r="T157" s="160">
        <f>IF($R157&gt;=0,0,$R157*VLOOKUP(T$3,'In-NonTI'!$S$4:$U$6,3,0))</f>
        <v>0</v>
      </c>
      <c r="U157" s="83">
        <f>IF($R157&gt;=0,0,$R157*VLOOKUP(U$3,'In-NonTI'!$S$4:$U$6,3,0))</f>
        <v>0</v>
      </c>
      <c r="V157" s="19">
        <f t="shared" si="89"/>
        <v>-26.542167433333336</v>
      </c>
      <c r="W157" s="161">
        <f t="shared" si="84"/>
        <v>19.168733366666665</v>
      </c>
      <c r="X157" s="18">
        <f t="shared" si="90"/>
        <v>1.8142673999999985</v>
      </c>
      <c r="Y157" s="77">
        <f t="shared" si="85"/>
        <v>1</v>
      </c>
      <c r="Z157" s="32" t="str">
        <f t="shared" si="86"/>
        <v>NSW</v>
      </c>
      <c r="AA157" s="4" t="str">
        <f t="shared" si="87"/>
        <v>VIC</v>
      </c>
      <c r="AB157" s="31" t="str">
        <f t="shared" si="88"/>
        <v>SA</v>
      </c>
      <c r="AC157" s="129" t="str">
        <f t="shared" si="91"/>
        <v>NSW-VIC</v>
      </c>
      <c r="AD157" s="162" t="str">
        <f t="shared" si="92"/>
        <v>NSW-SA</v>
      </c>
      <c r="AE157" s="130">
        <f t="shared" si="93"/>
        <v>0</v>
      </c>
      <c r="AF157" s="51">
        <f t="shared" si="94"/>
        <v>1.8142673999999985</v>
      </c>
      <c r="AG157" s="163">
        <f t="shared" si="95"/>
        <v>19.168733366666665</v>
      </c>
      <c r="AH157" s="33">
        <f t="shared" si="96"/>
        <v>0</v>
      </c>
      <c r="AI157" s="140">
        <f t="shared" si="115"/>
        <v>19.168733366666665</v>
      </c>
      <c r="AJ157" s="164">
        <f t="shared" si="115"/>
        <v>0</v>
      </c>
      <c r="AK157" s="164">
        <f t="shared" si="80"/>
        <v>0</v>
      </c>
      <c r="AL157" s="164">
        <f t="shared" si="116"/>
        <v>1.8142673999999985</v>
      </c>
      <c r="AM157" s="164">
        <f t="shared" si="116"/>
        <v>0</v>
      </c>
      <c r="AN157" s="141">
        <f t="shared" si="116"/>
        <v>0</v>
      </c>
      <c r="AO157" s="23">
        <f t="shared" si="97"/>
        <v>10396.162541411666</v>
      </c>
      <c r="AP157" s="30">
        <f t="shared" si="98"/>
        <v>0</v>
      </c>
      <c r="AQ157" s="30">
        <f t="shared" si="99"/>
        <v>0</v>
      </c>
      <c r="AR157" s="30">
        <f t="shared" si="100"/>
        <v>-108.2210504099999</v>
      </c>
      <c r="AS157" s="30">
        <f t="shared" si="101"/>
        <v>0</v>
      </c>
      <c r="AT157" s="24">
        <f t="shared" si="102"/>
        <v>0</v>
      </c>
      <c r="AU157" s="155">
        <f t="shared" si="109"/>
        <v>10072.305322940158</v>
      </c>
      <c r="AV157" s="165">
        <f t="shared" si="110"/>
        <v>0</v>
      </c>
      <c r="AW157" s="165">
        <f t="shared" si="111"/>
        <v>0</v>
      </c>
      <c r="AX157" s="165">
        <f t="shared" si="112"/>
        <v>-104.84979027182509</v>
      </c>
      <c r="AY157" s="165">
        <f t="shared" si="113"/>
        <v>0</v>
      </c>
      <c r="AZ157" s="156">
        <f t="shared" si="114"/>
        <v>0</v>
      </c>
      <c r="BA157" s="94">
        <f t="shared" si="103"/>
        <v>9967.455532668333</v>
      </c>
      <c r="BB157" s="166">
        <f t="shared" si="104"/>
        <v>0</v>
      </c>
      <c r="BC157" s="166">
        <f t="shared" si="105"/>
        <v>0</v>
      </c>
      <c r="BD157" s="166">
        <f t="shared" si="106"/>
        <v>0</v>
      </c>
      <c r="BE157" s="166">
        <f t="shared" si="107"/>
        <v>0</v>
      </c>
      <c r="BF157" s="95">
        <f t="shared" si="108"/>
        <v>0</v>
      </c>
    </row>
    <row r="158" spans="2:58">
      <c r="B158" s="146">
        <v>155</v>
      </c>
      <c r="C158" s="23" cm="1">
        <f t="array" ref="C158">_xlfn.XLOOKUP(C$3&amp;$B158,'In-TI'!$D$4:$D$867&amp;'In-TI'!$C$4:$C$867,'In-TI'!$E$4:$E$867)</f>
        <v>57.65</v>
      </c>
      <c r="D158" s="30" cm="1">
        <f t="array" ref="D158">_xlfn.XLOOKUP(D$3&amp;$B158,'In-TI'!$D$4:$D$867&amp;'In-TI'!$C$4:$C$867,'In-TI'!$E$4:$E$867)</f>
        <v>600</v>
      </c>
      <c r="E158" s="24" cm="1">
        <f t="array" ref="E158">_xlfn.XLOOKUP(E$3&amp;$B158,'In-TI'!$D$4:$D$867&amp;'In-TI'!$C$4:$C$867,'In-TI'!$E$4:$E$867)</f>
        <v>-2</v>
      </c>
      <c r="F158" s="12">
        <f>SUMIFS('In-TI'!$W$4:$W$1155,'In-TI'!$Y$4:$Y$1155,F$3,'In-TI'!$Q$4:$Q$1155,$B158)</f>
        <v>-7.0230399999999999</v>
      </c>
      <c r="G158" s="157">
        <f>SUMIFS('In-TI'!$W$4:$W$1155,'In-TI'!$Y$4:$Y$1155,G$3,'In-TI'!$Q$4:$Q$1155,$B158)</f>
        <v>17.836295100000001</v>
      </c>
      <c r="H158" s="13">
        <f>SUMIFS('In-TI'!$W$4:$W$1155,'In-TI'!$Y$4:$Y$1155,H$3,'In-TI'!$Q$4:$Q$1155,$B158)</f>
        <v>-17.130438933333334</v>
      </c>
      <c r="I158" s="16">
        <f>SUMIFS('In-TI'!$X$4:$X$1155,'In-TI'!$Y$4:$Y$1155,I$3,'In-TI'!$Q$4:$Q$1155,$B158)</f>
        <v>6.1780399999999993</v>
      </c>
      <c r="J158" s="158">
        <f>SUMIFS('In-TI'!$X$4:$X$1155,'In-TI'!$Y$4:$Y$1155,J$3,'In-TI'!$Q$4:$Q$1155,$B158)</f>
        <v>-19.954628433333337</v>
      </c>
      <c r="K158" s="17">
        <f>SUMIFS('In-TI'!$X$4:$X$1155,'In-TI'!$Y$4:$Y$1155,K$3,'In-TI'!$Q$4:$Q$1155,$B158)</f>
        <v>15.103772266666667</v>
      </c>
      <c r="L158" s="26" cm="1">
        <f t="array" ref="L158">IF(_xlfn.XLOOKUP($B158&amp;F$3,'In-TI'!$Q$4:$Q$1155&amp;'In-TI'!$Y$4:$Y$1155,'In-TI'!$Z$4:$Z$1155)=L$3,F158*C158+I158*D158,0)</f>
        <v>3301.9457439999996</v>
      </c>
      <c r="M158" s="159" cm="1">
        <f t="array" ref="M158">IF(_xlfn.XLOOKUP($B158&amp;I$3,'In-TI'!$Q$4:$Q$1155&amp;'In-TI'!$Y$4:$Y$1155,'In-TI'!$Z$4:$Z$1155)=M$3,F158*C158+I158*D158,0)</f>
        <v>0</v>
      </c>
      <c r="N158" s="159" cm="1">
        <f t="array" ref="N158">IF(_xlfn.XLOOKUP($B158&amp;G$3,'In-TI'!$Q$4:$Q$1155&amp;'In-TI'!$Y$4:$Y$1155,'In-TI'!$Z$4:$Z$1155)=N$3,G158*E158+J158*C158,0)</f>
        <v>0</v>
      </c>
      <c r="O158" s="159" cm="1">
        <f t="array" ref="O158">IF(_xlfn.XLOOKUP($B158&amp;J$3,'In-TI'!$Q$4:$Q$1155&amp;'In-TI'!$Y$4:$Y$1155,'In-TI'!$Z$4:$Z$1155)=O$3,G158*E158+J158*C158,0)</f>
        <v>-1186.0569193816668</v>
      </c>
      <c r="P158" s="159" cm="1">
        <f t="array" ref="P158">IF(_xlfn.XLOOKUP($B158&amp;H$3,'In-TI'!$Q$4:$Q$1155&amp;'In-TI'!$Y$4:$Y$1155,'In-TI'!$Z$4:$Z$1155)=P$3,H158*E158+K158*D158,0)</f>
        <v>9096.524237866668</v>
      </c>
      <c r="Q158" s="25" cm="1">
        <f t="array" ref="Q158">IF(_xlfn.XLOOKUP($B158&amp;K$3,'In-TI'!$Q$4:$Q$1155&amp;'In-TI'!$Y$4:$Y$1155,'In-TI'!$Z$4:$Z$1155)=Q$3,H158*E158+K158*D158,0)</f>
        <v>0</v>
      </c>
      <c r="R158" s="74">
        <f t="shared" si="83"/>
        <v>11212.413062485</v>
      </c>
      <c r="S158" s="82">
        <f>IF($R158&gt;=0,0,$R158*VLOOKUP(S$3,'In-NonTI'!$S$4:$U$6,3,0))</f>
        <v>0</v>
      </c>
      <c r="T158" s="160">
        <f>IF($R158&gt;=0,0,$R158*VLOOKUP(T$3,'In-NonTI'!$S$4:$U$6,3,0))</f>
        <v>0</v>
      </c>
      <c r="U158" s="83">
        <f>IF($R158&gt;=0,0,$R158*VLOOKUP(U$3,'In-NonTI'!$S$4:$U$6,3,0))</f>
        <v>0</v>
      </c>
      <c r="V158" s="19">
        <f t="shared" si="89"/>
        <v>-26.977668433333335</v>
      </c>
      <c r="W158" s="161">
        <f t="shared" si="84"/>
        <v>21.281812266666666</v>
      </c>
      <c r="X158" s="18">
        <f t="shared" si="90"/>
        <v>0.70585616666666695</v>
      </c>
      <c r="Y158" s="77">
        <f t="shared" si="85"/>
        <v>1</v>
      </c>
      <c r="Z158" s="32" t="str">
        <f t="shared" si="86"/>
        <v>NSW</v>
      </c>
      <c r="AA158" s="4" t="str">
        <f t="shared" si="87"/>
        <v>VIC</v>
      </c>
      <c r="AB158" s="31" t="str">
        <f t="shared" si="88"/>
        <v>SA</v>
      </c>
      <c r="AC158" s="129" t="str">
        <f t="shared" si="91"/>
        <v>NSW-VIC</v>
      </c>
      <c r="AD158" s="162" t="str">
        <f t="shared" si="92"/>
        <v>NSW-SA</v>
      </c>
      <c r="AE158" s="130">
        <f t="shared" si="93"/>
        <v>0</v>
      </c>
      <c r="AF158" s="51">
        <f t="shared" si="94"/>
        <v>0.70585616666666695</v>
      </c>
      <c r="AG158" s="163">
        <f t="shared" si="95"/>
        <v>21.281812266666666</v>
      </c>
      <c r="AH158" s="33">
        <f t="shared" si="96"/>
        <v>0</v>
      </c>
      <c r="AI158" s="140">
        <f t="shared" si="115"/>
        <v>21.281812266666666</v>
      </c>
      <c r="AJ158" s="164">
        <f t="shared" si="115"/>
        <v>0</v>
      </c>
      <c r="AK158" s="164">
        <f t="shared" si="80"/>
        <v>0</v>
      </c>
      <c r="AL158" s="164">
        <f t="shared" si="116"/>
        <v>0.70585616666666695</v>
      </c>
      <c r="AM158" s="164">
        <f t="shared" si="116"/>
        <v>0</v>
      </c>
      <c r="AN158" s="141">
        <f t="shared" si="116"/>
        <v>0</v>
      </c>
      <c r="AO158" s="23">
        <f t="shared" si="97"/>
        <v>11542.190882826666</v>
      </c>
      <c r="AP158" s="30">
        <f t="shared" si="98"/>
        <v>0</v>
      </c>
      <c r="AQ158" s="30">
        <f t="shared" si="99"/>
        <v>0</v>
      </c>
      <c r="AR158" s="30">
        <f t="shared" si="100"/>
        <v>-42.104320341666686</v>
      </c>
      <c r="AS158" s="30">
        <f t="shared" si="101"/>
        <v>0</v>
      </c>
      <c r="AT158" s="24">
        <f t="shared" si="102"/>
        <v>0</v>
      </c>
      <c r="AU158" s="155">
        <f t="shared" si="109"/>
        <v>11253.464147519961</v>
      </c>
      <c r="AV158" s="165">
        <f t="shared" si="110"/>
        <v>0</v>
      </c>
      <c r="AW158" s="165">
        <f t="shared" si="111"/>
        <v>0</v>
      </c>
      <c r="AX158" s="165">
        <f t="shared" si="112"/>
        <v>-41.051085034958597</v>
      </c>
      <c r="AY158" s="165">
        <f t="shared" si="113"/>
        <v>0</v>
      </c>
      <c r="AZ158" s="156">
        <f t="shared" si="114"/>
        <v>0</v>
      </c>
      <c r="BA158" s="94">
        <f t="shared" si="103"/>
        <v>11212.413062485</v>
      </c>
      <c r="BB158" s="166">
        <f t="shared" si="104"/>
        <v>0</v>
      </c>
      <c r="BC158" s="166">
        <f t="shared" si="105"/>
        <v>0</v>
      </c>
      <c r="BD158" s="166">
        <f t="shared" si="106"/>
        <v>0</v>
      </c>
      <c r="BE158" s="166">
        <f t="shared" si="107"/>
        <v>0</v>
      </c>
      <c r="BF158" s="95">
        <f t="shared" si="108"/>
        <v>0</v>
      </c>
    </row>
    <row r="159" spans="2:58">
      <c r="B159" s="146">
        <v>156</v>
      </c>
      <c r="C159" s="23" cm="1">
        <f t="array" ref="C159">_xlfn.XLOOKUP(C$3&amp;$B159,'In-TI'!$D$4:$D$867&amp;'In-TI'!$C$4:$C$867,'In-TI'!$E$4:$E$867)</f>
        <v>57.65</v>
      </c>
      <c r="D159" s="30" cm="1">
        <f t="array" ref="D159">_xlfn.XLOOKUP(D$3&amp;$B159,'In-TI'!$D$4:$D$867&amp;'In-TI'!$C$4:$C$867,'In-TI'!$E$4:$E$867)</f>
        <v>600</v>
      </c>
      <c r="E159" s="24" cm="1">
        <f t="array" ref="E159">_xlfn.XLOOKUP(E$3&amp;$B159,'In-TI'!$D$4:$D$867&amp;'In-TI'!$C$4:$C$867,'In-TI'!$E$4:$E$867)</f>
        <v>-3</v>
      </c>
      <c r="F159" s="12">
        <f>SUMIFS('In-TI'!$W$4:$W$1155,'In-TI'!$Y$4:$Y$1155,F$3,'In-TI'!$Q$4:$Q$1155,$B159)</f>
        <v>-7.5660223999999996</v>
      </c>
      <c r="G159" s="157">
        <f>SUMIFS('In-TI'!$W$4:$W$1155,'In-TI'!$Y$4:$Y$1155,G$3,'In-TI'!$Q$4:$Q$1155,$B159)</f>
        <v>13.7512051</v>
      </c>
      <c r="H159" s="13">
        <f>SUMIFS('In-TI'!$W$4:$W$1155,'In-TI'!$Y$4:$Y$1155,H$3,'In-TI'!$Q$4:$Q$1155,$B159)</f>
        <v>-10.437510300000001</v>
      </c>
      <c r="I159" s="16">
        <f>SUMIFS('In-TI'!$X$4:$X$1155,'In-TI'!$Y$4:$Y$1155,I$3,'In-TI'!$Q$4:$Q$1155,$B159)</f>
        <v>6.5926890666666669</v>
      </c>
      <c r="J159" s="158">
        <f>SUMIFS('In-TI'!$X$4:$X$1155,'In-TI'!$Y$4:$Y$1155,J$3,'In-TI'!$Q$4:$Q$1155,$B159)</f>
        <v>-15.590371766666667</v>
      </c>
      <c r="K159" s="17">
        <f>SUMIFS('In-TI'!$X$4:$X$1155,'In-TI'!$Y$4:$Y$1155,K$3,'In-TI'!$Q$4:$Q$1155,$B159)</f>
        <v>8.4375102999999996</v>
      </c>
      <c r="L159" s="26" cm="1">
        <f t="array" ref="L159">IF(_xlfn.XLOOKUP($B159&amp;F$3,'In-TI'!$Q$4:$Q$1155&amp;'In-TI'!$Y$4:$Y$1155,'In-TI'!$Z$4:$Z$1155)=L$3,F159*C159+I159*D159,0)</f>
        <v>3519.4322486400001</v>
      </c>
      <c r="M159" s="159" cm="1">
        <f t="array" ref="M159">IF(_xlfn.XLOOKUP($B159&amp;I$3,'In-TI'!$Q$4:$Q$1155&amp;'In-TI'!$Y$4:$Y$1155,'In-TI'!$Z$4:$Z$1155)=M$3,F159*C159+I159*D159,0)</f>
        <v>0</v>
      </c>
      <c r="N159" s="159" cm="1">
        <f t="array" ref="N159">IF(_xlfn.XLOOKUP($B159&amp;G$3,'In-TI'!$Q$4:$Q$1155&amp;'In-TI'!$Y$4:$Y$1155,'In-TI'!$Z$4:$Z$1155)=N$3,G159*E159+J159*C159,0)</f>
        <v>0</v>
      </c>
      <c r="O159" s="159" cm="1">
        <f t="array" ref="O159">IF(_xlfn.XLOOKUP($B159&amp;J$3,'In-TI'!$Q$4:$Q$1155&amp;'In-TI'!$Y$4:$Y$1155,'In-TI'!$Z$4:$Z$1155)=O$3,G159*E159+J159*C159,0)</f>
        <v>-940.03854764833329</v>
      </c>
      <c r="P159" s="159" cm="1">
        <f t="array" ref="P159">IF(_xlfn.XLOOKUP($B159&amp;H$3,'In-TI'!$Q$4:$Q$1155&amp;'In-TI'!$Y$4:$Y$1155,'In-TI'!$Z$4:$Z$1155)=P$3,H159*E159+K159*D159,0)</f>
        <v>5093.8187108999991</v>
      </c>
      <c r="Q159" s="25" cm="1">
        <f t="array" ref="Q159">IF(_xlfn.XLOOKUP($B159&amp;K$3,'In-TI'!$Q$4:$Q$1155&amp;'In-TI'!$Y$4:$Y$1155,'In-TI'!$Z$4:$Z$1155)=Q$3,H159*E159+K159*D159,0)</f>
        <v>0</v>
      </c>
      <c r="R159" s="74">
        <f t="shared" si="83"/>
        <v>7673.2124118916654</v>
      </c>
      <c r="S159" s="82">
        <f>IF($R159&gt;=0,0,$R159*VLOOKUP(S$3,'In-NonTI'!$S$4:$U$6,3,0))</f>
        <v>0</v>
      </c>
      <c r="T159" s="160">
        <f>IF($R159&gt;=0,0,$R159*VLOOKUP(T$3,'In-NonTI'!$S$4:$U$6,3,0))</f>
        <v>0</v>
      </c>
      <c r="U159" s="83">
        <f>IF($R159&gt;=0,0,$R159*VLOOKUP(U$3,'In-NonTI'!$S$4:$U$6,3,0))</f>
        <v>0</v>
      </c>
      <c r="V159" s="19">
        <f t="shared" si="89"/>
        <v>-23.156394166666665</v>
      </c>
      <c r="W159" s="161">
        <f t="shared" si="84"/>
        <v>15.030199366666666</v>
      </c>
      <c r="X159" s="18">
        <f t="shared" si="90"/>
        <v>3.3136947999999986</v>
      </c>
      <c r="Y159" s="77">
        <f t="shared" si="85"/>
        <v>1</v>
      </c>
      <c r="Z159" s="32" t="str">
        <f t="shared" si="86"/>
        <v>NSW</v>
      </c>
      <c r="AA159" s="4" t="str">
        <f t="shared" si="87"/>
        <v>VIC</v>
      </c>
      <c r="AB159" s="31" t="str">
        <f t="shared" si="88"/>
        <v>SA</v>
      </c>
      <c r="AC159" s="129" t="str">
        <f t="shared" si="91"/>
        <v>NSW-VIC</v>
      </c>
      <c r="AD159" s="162" t="str">
        <f t="shared" si="92"/>
        <v>NSW-SA</v>
      </c>
      <c r="AE159" s="130">
        <f t="shared" si="93"/>
        <v>0</v>
      </c>
      <c r="AF159" s="51">
        <f t="shared" si="94"/>
        <v>3.3136947999999986</v>
      </c>
      <c r="AG159" s="163">
        <f t="shared" si="95"/>
        <v>15.030199366666666</v>
      </c>
      <c r="AH159" s="33">
        <f t="shared" si="96"/>
        <v>0</v>
      </c>
      <c r="AI159" s="140">
        <f t="shared" si="115"/>
        <v>15.030199366666666</v>
      </c>
      <c r="AJ159" s="164">
        <f t="shared" si="115"/>
        <v>0</v>
      </c>
      <c r="AK159" s="164">
        <f t="shared" si="80"/>
        <v>0</v>
      </c>
      <c r="AL159" s="164">
        <f t="shared" si="116"/>
        <v>3.3136947999999986</v>
      </c>
      <c r="AM159" s="164">
        <f t="shared" si="116"/>
        <v>0</v>
      </c>
      <c r="AN159" s="141">
        <f t="shared" si="116"/>
        <v>0</v>
      </c>
      <c r="AO159" s="23">
        <f t="shared" si="97"/>
        <v>8151.6286265116669</v>
      </c>
      <c r="AP159" s="30">
        <f t="shared" si="98"/>
        <v>0</v>
      </c>
      <c r="AQ159" s="30">
        <f t="shared" si="99"/>
        <v>0</v>
      </c>
      <c r="AR159" s="30">
        <f t="shared" si="100"/>
        <v>-200.97558961999991</v>
      </c>
      <c r="AS159" s="30">
        <f t="shared" si="101"/>
        <v>0</v>
      </c>
      <c r="AT159" s="24">
        <f t="shared" si="102"/>
        <v>0</v>
      </c>
      <c r="AU159" s="155">
        <f t="shared" si="109"/>
        <v>7867.1748929110017</v>
      </c>
      <c r="AV159" s="165">
        <f t="shared" si="110"/>
        <v>0</v>
      </c>
      <c r="AW159" s="165">
        <f t="shared" si="111"/>
        <v>0</v>
      </c>
      <c r="AX159" s="165">
        <f t="shared" si="112"/>
        <v>-193.96248101933637</v>
      </c>
      <c r="AY159" s="165">
        <f t="shared" si="113"/>
        <v>0</v>
      </c>
      <c r="AZ159" s="156">
        <f t="shared" si="114"/>
        <v>0</v>
      </c>
      <c r="BA159" s="94">
        <f t="shared" si="103"/>
        <v>7673.2124118916654</v>
      </c>
      <c r="BB159" s="166">
        <f t="shared" si="104"/>
        <v>0</v>
      </c>
      <c r="BC159" s="166">
        <f t="shared" si="105"/>
        <v>0</v>
      </c>
      <c r="BD159" s="166">
        <f t="shared" si="106"/>
        <v>0</v>
      </c>
      <c r="BE159" s="166">
        <f t="shared" si="107"/>
        <v>0</v>
      </c>
      <c r="BF159" s="95">
        <f t="shared" si="108"/>
        <v>0</v>
      </c>
    </row>
    <row r="160" spans="2:58">
      <c r="B160" s="146">
        <v>157</v>
      </c>
      <c r="C160" s="23" cm="1">
        <f t="array" ref="C160">_xlfn.XLOOKUP(C$3&amp;$B160,'In-TI'!$D$4:$D$867&amp;'In-TI'!$C$4:$C$867,'In-TI'!$E$4:$E$867)</f>
        <v>61.79</v>
      </c>
      <c r="D160" s="30" cm="1">
        <f t="array" ref="D160">_xlfn.XLOOKUP(D$3&amp;$B160,'In-TI'!$D$4:$D$867&amp;'In-TI'!$C$4:$C$867,'In-TI'!$E$4:$E$867)</f>
        <v>600</v>
      </c>
      <c r="E160" s="24" cm="1">
        <f t="array" ref="E160">_xlfn.XLOOKUP(E$3&amp;$B160,'In-TI'!$D$4:$D$867&amp;'In-TI'!$C$4:$C$867,'In-TI'!$E$4:$E$867)</f>
        <v>-3</v>
      </c>
      <c r="F160" s="12">
        <f>SUMIFS('In-TI'!$W$4:$W$1155,'In-TI'!$Y$4:$Y$1155,F$3,'In-TI'!$Q$4:$Q$1155,$B160)</f>
        <v>-5.9914566000000002</v>
      </c>
      <c r="G160" s="157">
        <f>SUMIFS('In-TI'!$W$4:$W$1155,'In-TI'!$Y$4:$Y$1155,G$3,'In-TI'!$Q$4:$Q$1155,$B160)</f>
        <v>13.001359899999999</v>
      </c>
      <c r="H160" s="13">
        <f>SUMIFS('In-TI'!$W$4:$W$1155,'In-TI'!$Y$4:$Y$1155,H$3,'In-TI'!$Q$4:$Q$1155,$B160)</f>
        <v>-3.7971481999999996</v>
      </c>
      <c r="I160" s="16">
        <f>SUMIFS('In-TI'!$X$4:$X$1155,'In-TI'!$Y$4:$Y$1155,I$3,'In-TI'!$Q$4:$Q$1155,$B160)</f>
        <v>4.9489565999999998</v>
      </c>
      <c r="J160" s="158">
        <f>SUMIFS('In-TI'!$X$4:$X$1155,'In-TI'!$Y$4:$Y$1155,J$3,'In-TI'!$Q$4:$Q$1155,$B160)</f>
        <v>-14.895526566666666</v>
      </c>
      <c r="K160" s="17">
        <f>SUMIFS('In-TI'!$X$4:$X$1155,'In-TI'!$Y$4:$Y$1155,K$3,'In-TI'!$Q$4:$Q$1155,$B160)</f>
        <v>1.8271481999999999</v>
      </c>
      <c r="L160" s="26" cm="1">
        <f t="array" ref="L160">IF(_xlfn.XLOOKUP($B160&amp;F$3,'In-TI'!$Q$4:$Q$1155&amp;'In-TI'!$Y$4:$Y$1155,'In-TI'!$Z$4:$Z$1155)=L$3,F160*C160+I160*D160,0)</f>
        <v>2599.1618566859997</v>
      </c>
      <c r="M160" s="159" cm="1">
        <f t="array" ref="M160">IF(_xlfn.XLOOKUP($B160&amp;I$3,'In-TI'!$Q$4:$Q$1155&amp;'In-TI'!$Y$4:$Y$1155,'In-TI'!$Z$4:$Z$1155)=M$3,F160*C160+I160*D160,0)</f>
        <v>0</v>
      </c>
      <c r="N160" s="159" cm="1">
        <f t="array" ref="N160">IF(_xlfn.XLOOKUP($B160&amp;G$3,'In-TI'!$Q$4:$Q$1155&amp;'In-TI'!$Y$4:$Y$1155,'In-TI'!$Z$4:$Z$1155)=N$3,G160*E160+J160*C160,0)</f>
        <v>0</v>
      </c>
      <c r="O160" s="159" cm="1">
        <f t="array" ref="O160">IF(_xlfn.XLOOKUP($B160&amp;J$3,'In-TI'!$Q$4:$Q$1155&amp;'In-TI'!$Y$4:$Y$1155,'In-TI'!$Z$4:$Z$1155)=O$3,G160*E160+J160*C160,0)</f>
        <v>-959.39866625433331</v>
      </c>
      <c r="P160" s="159" cm="1">
        <f t="array" ref="P160">IF(_xlfn.XLOOKUP($B160&amp;H$3,'In-TI'!$Q$4:$Q$1155&amp;'In-TI'!$Y$4:$Y$1155,'In-TI'!$Z$4:$Z$1155)=P$3,H160*E160+K160*D160,0)</f>
        <v>1107.6803645999998</v>
      </c>
      <c r="Q160" s="25" cm="1">
        <f t="array" ref="Q160">IF(_xlfn.XLOOKUP($B160&amp;K$3,'In-TI'!$Q$4:$Q$1155&amp;'In-TI'!$Y$4:$Y$1155,'In-TI'!$Z$4:$Z$1155)=Q$3,H160*E160+K160*D160,0)</f>
        <v>0</v>
      </c>
      <c r="R160" s="74">
        <f t="shared" si="83"/>
        <v>2747.4435550316662</v>
      </c>
      <c r="S160" s="82">
        <f>IF($R160&gt;=0,0,$R160*VLOOKUP(S$3,'In-NonTI'!$S$4:$U$6,3,0))</f>
        <v>0</v>
      </c>
      <c r="T160" s="160">
        <f>IF($R160&gt;=0,0,$R160*VLOOKUP(T$3,'In-NonTI'!$S$4:$U$6,3,0))</f>
        <v>0</v>
      </c>
      <c r="U160" s="83">
        <f>IF($R160&gt;=0,0,$R160*VLOOKUP(U$3,'In-NonTI'!$S$4:$U$6,3,0))</f>
        <v>0</v>
      </c>
      <c r="V160" s="19">
        <f t="shared" si="89"/>
        <v>-20.886983166666667</v>
      </c>
      <c r="W160" s="161">
        <f t="shared" si="84"/>
        <v>6.7761047999999997</v>
      </c>
      <c r="X160" s="18">
        <f t="shared" si="90"/>
        <v>9.2042116999999983</v>
      </c>
      <c r="Y160" s="77">
        <f t="shared" si="85"/>
        <v>1</v>
      </c>
      <c r="Z160" s="32" t="str">
        <f t="shared" si="86"/>
        <v>NSW</v>
      </c>
      <c r="AA160" s="4" t="str">
        <f t="shared" si="87"/>
        <v>SA</v>
      </c>
      <c r="AB160" s="31" t="str">
        <f t="shared" si="88"/>
        <v>VIC</v>
      </c>
      <c r="AC160" s="129" t="str">
        <f t="shared" si="91"/>
        <v>NSW-SA</v>
      </c>
      <c r="AD160" s="162" t="str">
        <f t="shared" si="92"/>
        <v>NSW-VIC</v>
      </c>
      <c r="AE160" s="130">
        <f t="shared" si="93"/>
        <v>0</v>
      </c>
      <c r="AF160" s="51">
        <f t="shared" si="94"/>
        <v>6.7761047999999997</v>
      </c>
      <c r="AG160" s="163">
        <f t="shared" si="95"/>
        <v>9.2042116999999983</v>
      </c>
      <c r="AH160" s="33">
        <f t="shared" si="96"/>
        <v>0</v>
      </c>
      <c r="AI160" s="140">
        <f t="shared" si="115"/>
        <v>6.7761047999999997</v>
      </c>
      <c r="AJ160" s="164">
        <f t="shared" si="115"/>
        <v>0</v>
      </c>
      <c r="AK160" s="164">
        <f t="shared" si="80"/>
        <v>0</v>
      </c>
      <c r="AL160" s="164">
        <f t="shared" si="116"/>
        <v>9.2042116999999983</v>
      </c>
      <c r="AM160" s="164">
        <f t="shared" si="116"/>
        <v>0</v>
      </c>
      <c r="AN160" s="141">
        <f t="shared" si="116"/>
        <v>0</v>
      </c>
      <c r="AO160" s="23">
        <f t="shared" si="97"/>
        <v>3646.9673644079999</v>
      </c>
      <c r="AP160" s="30">
        <f t="shared" si="98"/>
        <v>0</v>
      </c>
      <c r="AQ160" s="30">
        <f t="shared" si="99"/>
        <v>0</v>
      </c>
      <c r="AR160" s="30">
        <f t="shared" si="100"/>
        <v>-596.34087604299987</v>
      </c>
      <c r="AS160" s="30">
        <f t="shared" si="101"/>
        <v>0</v>
      </c>
      <c r="AT160" s="24">
        <f t="shared" si="102"/>
        <v>0</v>
      </c>
      <c r="AU160" s="155">
        <f t="shared" si="109"/>
        <v>3284.5177929743109</v>
      </c>
      <c r="AV160" s="165">
        <f t="shared" si="110"/>
        <v>0</v>
      </c>
      <c r="AW160" s="165">
        <f t="shared" si="111"/>
        <v>0</v>
      </c>
      <c r="AX160" s="165">
        <f t="shared" si="112"/>
        <v>-537.07423794264434</v>
      </c>
      <c r="AY160" s="165">
        <f t="shared" si="113"/>
        <v>0</v>
      </c>
      <c r="AZ160" s="156">
        <f t="shared" si="114"/>
        <v>0</v>
      </c>
      <c r="BA160" s="94">
        <f t="shared" si="103"/>
        <v>2747.4435550316662</v>
      </c>
      <c r="BB160" s="166">
        <f t="shared" si="104"/>
        <v>0</v>
      </c>
      <c r="BC160" s="166">
        <f t="shared" si="105"/>
        <v>0</v>
      </c>
      <c r="BD160" s="166">
        <f t="shared" si="106"/>
        <v>0</v>
      </c>
      <c r="BE160" s="166">
        <f t="shared" si="107"/>
        <v>0</v>
      </c>
      <c r="BF160" s="95">
        <f t="shared" si="108"/>
        <v>0</v>
      </c>
    </row>
    <row r="161" spans="2:58">
      <c r="B161" s="146">
        <v>158</v>
      </c>
      <c r="C161" s="23" cm="1">
        <f t="array" ref="C161">_xlfn.XLOOKUP(C$3&amp;$B161,'In-TI'!$D$4:$D$867&amp;'In-TI'!$C$4:$C$867,'In-TI'!$E$4:$E$867)</f>
        <v>61.79</v>
      </c>
      <c r="D161" s="30" cm="1">
        <f t="array" ref="D161">_xlfn.XLOOKUP(D$3&amp;$B161,'In-TI'!$D$4:$D$867&amp;'In-TI'!$C$4:$C$867,'In-TI'!$E$4:$E$867)</f>
        <v>600</v>
      </c>
      <c r="E161" s="24" cm="1">
        <f t="array" ref="E161">_xlfn.XLOOKUP(E$3&amp;$B161,'In-TI'!$D$4:$D$867&amp;'In-TI'!$C$4:$C$867,'In-TI'!$E$4:$E$867)</f>
        <v>-3</v>
      </c>
      <c r="F161" s="12">
        <f>SUMIFS('In-TI'!$W$4:$W$1155,'In-TI'!$Y$4:$Y$1155,F$3,'In-TI'!$Q$4:$Q$1155,$B161)</f>
        <v>-6.3095020000000002</v>
      </c>
      <c r="G161" s="157">
        <f>SUMIFS('In-TI'!$W$4:$W$1155,'In-TI'!$Y$4:$Y$1155,G$3,'In-TI'!$Q$4:$Q$1155,$B161)</f>
        <v>22.242714199999998</v>
      </c>
      <c r="H161" s="13">
        <f>SUMIFS('In-TI'!$W$4:$W$1155,'In-TI'!$Y$4:$Y$1155,H$3,'In-TI'!$Q$4:$Q$1155,$B161)</f>
        <v>-4.1512170666666668</v>
      </c>
      <c r="I161" s="16">
        <f>SUMIFS('In-TI'!$X$4:$X$1155,'In-TI'!$Y$4:$Y$1155,I$3,'In-TI'!$Q$4:$Q$1155,$B161)</f>
        <v>5.2670019999999997</v>
      </c>
      <c r="J161" s="158">
        <f>SUMIFS('In-TI'!$X$4:$X$1155,'In-TI'!$Y$4:$Y$1155,J$3,'In-TI'!$Q$4:$Q$1155,$B161)</f>
        <v>-24.218547533333332</v>
      </c>
      <c r="K161" s="17">
        <f>SUMIFS('In-TI'!$X$4:$X$1155,'In-TI'!$Y$4:$Y$1155,K$3,'In-TI'!$Q$4:$Q$1155,$B161)</f>
        <v>1.8803837333333333</v>
      </c>
      <c r="L161" s="26" cm="1">
        <f t="array" ref="L161">IF(_xlfn.XLOOKUP($B161&amp;F$3,'In-TI'!$Q$4:$Q$1155&amp;'In-TI'!$Y$4:$Y$1155,'In-TI'!$Z$4:$Z$1155)=L$3,F161*C161+I161*D161,0)</f>
        <v>2770.33707142</v>
      </c>
      <c r="M161" s="159" cm="1">
        <f t="array" ref="M161">IF(_xlfn.XLOOKUP($B161&amp;I$3,'In-TI'!$Q$4:$Q$1155&amp;'In-TI'!$Y$4:$Y$1155,'In-TI'!$Z$4:$Z$1155)=M$3,F161*C161+I161*D161,0)</f>
        <v>0</v>
      </c>
      <c r="N161" s="159" cm="1">
        <f t="array" ref="N161">IF(_xlfn.XLOOKUP($B161&amp;G$3,'In-TI'!$Q$4:$Q$1155&amp;'In-TI'!$Y$4:$Y$1155,'In-TI'!$Z$4:$Z$1155)=N$3,G161*E161+J161*C161,0)</f>
        <v>0</v>
      </c>
      <c r="O161" s="159" cm="1">
        <f t="array" ref="O161">IF(_xlfn.XLOOKUP($B161&amp;J$3,'In-TI'!$Q$4:$Q$1155&amp;'In-TI'!$Y$4:$Y$1155,'In-TI'!$Z$4:$Z$1155)=O$3,G161*E161+J161*C161,0)</f>
        <v>-1563.1921946846664</v>
      </c>
      <c r="P161" s="159" cm="1">
        <f t="array" ref="P161">IF(_xlfn.XLOOKUP($B161&amp;H$3,'In-TI'!$Q$4:$Q$1155&amp;'In-TI'!$Y$4:$Y$1155,'In-TI'!$Z$4:$Z$1155)=P$3,H161*E161+K161*D161,0)</f>
        <v>1140.6838912000001</v>
      </c>
      <c r="Q161" s="25" cm="1">
        <f t="array" ref="Q161">IF(_xlfn.XLOOKUP($B161&amp;K$3,'In-TI'!$Q$4:$Q$1155&amp;'In-TI'!$Y$4:$Y$1155,'In-TI'!$Z$4:$Z$1155)=Q$3,H161*E161+K161*D161,0)</f>
        <v>0</v>
      </c>
      <c r="R161" s="74">
        <f t="shared" si="83"/>
        <v>2347.8287679353334</v>
      </c>
      <c r="S161" s="82">
        <f>IF($R161&gt;=0,0,$R161*VLOOKUP(S$3,'In-NonTI'!$S$4:$U$6,3,0))</f>
        <v>0</v>
      </c>
      <c r="T161" s="160">
        <f>IF($R161&gt;=0,0,$R161*VLOOKUP(T$3,'In-NonTI'!$S$4:$U$6,3,0))</f>
        <v>0</v>
      </c>
      <c r="U161" s="83">
        <f>IF($R161&gt;=0,0,$R161*VLOOKUP(U$3,'In-NonTI'!$S$4:$U$6,3,0))</f>
        <v>0</v>
      </c>
      <c r="V161" s="19">
        <f t="shared" si="89"/>
        <v>-30.528049533333331</v>
      </c>
      <c r="W161" s="161">
        <f t="shared" si="84"/>
        <v>7.1473857333333335</v>
      </c>
      <c r="X161" s="18">
        <f t="shared" si="90"/>
        <v>18.091497133333331</v>
      </c>
      <c r="Y161" s="77">
        <f t="shared" si="85"/>
        <v>1</v>
      </c>
      <c r="Z161" s="32" t="str">
        <f t="shared" si="86"/>
        <v>NSW</v>
      </c>
      <c r="AA161" s="4" t="str">
        <f t="shared" si="87"/>
        <v>SA</v>
      </c>
      <c r="AB161" s="31" t="str">
        <f t="shared" si="88"/>
        <v>VIC</v>
      </c>
      <c r="AC161" s="129" t="str">
        <f t="shared" si="91"/>
        <v>NSW-SA</v>
      </c>
      <c r="AD161" s="162" t="str">
        <f t="shared" si="92"/>
        <v>NSW-VIC</v>
      </c>
      <c r="AE161" s="130">
        <f t="shared" si="93"/>
        <v>0</v>
      </c>
      <c r="AF161" s="51">
        <f t="shared" si="94"/>
        <v>7.1473857333333335</v>
      </c>
      <c r="AG161" s="163">
        <f t="shared" si="95"/>
        <v>18.091497133333331</v>
      </c>
      <c r="AH161" s="33">
        <f t="shared" si="96"/>
        <v>0</v>
      </c>
      <c r="AI161" s="140">
        <f t="shared" si="115"/>
        <v>7.1473857333333335</v>
      </c>
      <c r="AJ161" s="164">
        <f t="shared" si="115"/>
        <v>0</v>
      </c>
      <c r="AK161" s="164">
        <f t="shared" si="80"/>
        <v>0</v>
      </c>
      <c r="AL161" s="164">
        <f t="shared" si="116"/>
        <v>18.091497133333331</v>
      </c>
      <c r="AM161" s="164">
        <f t="shared" si="116"/>
        <v>0</v>
      </c>
      <c r="AN161" s="141">
        <f t="shared" si="116"/>
        <v>0</v>
      </c>
      <c r="AO161" s="23">
        <f t="shared" si="97"/>
        <v>3846.7944755373337</v>
      </c>
      <c r="AP161" s="30">
        <f t="shared" si="98"/>
        <v>0</v>
      </c>
      <c r="AQ161" s="30">
        <f t="shared" si="99"/>
        <v>0</v>
      </c>
      <c r="AR161" s="30">
        <f t="shared" si="100"/>
        <v>-1172.1480992686663</v>
      </c>
      <c r="AS161" s="30">
        <f t="shared" si="101"/>
        <v>0</v>
      </c>
      <c r="AT161" s="24">
        <f t="shared" si="102"/>
        <v>0</v>
      </c>
      <c r="AU161" s="155">
        <f t="shared" si="109"/>
        <v>3376.7509657112309</v>
      </c>
      <c r="AV161" s="165">
        <f t="shared" si="110"/>
        <v>0</v>
      </c>
      <c r="AW161" s="165">
        <f t="shared" si="111"/>
        <v>0</v>
      </c>
      <c r="AX161" s="165">
        <f t="shared" si="112"/>
        <v>-1028.9221977758971</v>
      </c>
      <c r="AY161" s="165">
        <f t="shared" si="113"/>
        <v>0</v>
      </c>
      <c r="AZ161" s="156">
        <f t="shared" si="114"/>
        <v>0</v>
      </c>
      <c r="BA161" s="94">
        <f t="shared" si="103"/>
        <v>2347.8287679353334</v>
      </c>
      <c r="BB161" s="166">
        <f t="shared" si="104"/>
        <v>0</v>
      </c>
      <c r="BC161" s="166">
        <f t="shared" si="105"/>
        <v>0</v>
      </c>
      <c r="BD161" s="166">
        <f t="shared" si="106"/>
        <v>0</v>
      </c>
      <c r="BE161" s="166">
        <f t="shared" si="107"/>
        <v>0</v>
      </c>
      <c r="BF161" s="95">
        <f t="shared" si="108"/>
        <v>0</v>
      </c>
    </row>
    <row r="162" spans="2:58">
      <c r="B162" s="146">
        <v>159</v>
      </c>
      <c r="C162" s="23" cm="1">
        <f t="array" ref="C162">_xlfn.XLOOKUP(C$3&amp;$B162,'In-TI'!$D$4:$D$867&amp;'In-TI'!$C$4:$C$867,'In-TI'!$E$4:$E$867)</f>
        <v>61.79</v>
      </c>
      <c r="D162" s="30" cm="1">
        <f t="array" ref="D162">_xlfn.XLOOKUP(D$3&amp;$B162,'In-TI'!$D$4:$D$867&amp;'In-TI'!$C$4:$C$867,'In-TI'!$E$4:$E$867)</f>
        <v>600</v>
      </c>
      <c r="E162" s="24" cm="1">
        <f t="array" ref="E162">_xlfn.XLOOKUP(E$3&amp;$B162,'In-TI'!$D$4:$D$867&amp;'In-TI'!$C$4:$C$867,'In-TI'!$E$4:$E$867)</f>
        <v>-3</v>
      </c>
      <c r="F162" s="12">
        <f>SUMIFS('In-TI'!$W$4:$W$1155,'In-TI'!$Y$4:$Y$1155,F$3,'In-TI'!$Q$4:$Q$1155,$B162)</f>
        <v>-7.2045707999999999</v>
      </c>
      <c r="G162" s="157">
        <f>SUMIFS('In-TI'!$W$4:$W$1155,'In-TI'!$Y$4:$Y$1155,G$3,'In-TI'!$Q$4:$Q$1155,$B162)</f>
        <v>24.397977000000001</v>
      </c>
      <c r="H162" s="13">
        <f>SUMIFS('In-TI'!$W$4:$W$1155,'In-TI'!$Y$4:$Y$1155,H$3,'In-TI'!$Q$4:$Q$1155,$B162)</f>
        <v>-9.6497107666666668</v>
      </c>
      <c r="I162" s="16">
        <f>SUMIFS('In-TI'!$X$4:$X$1155,'In-TI'!$Y$4:$Y$1155,I$3,'In-TI'!$Q$4:$Q$1155,$B162)</f>
        <v>6.1687374666666663</v>
      </c>
      <c r="J162" s="158">
        <f>SUMIFS('In-TI'!$X$4:$X$1155,'In-TI'!$Y$4:$Y$1155,J$3,'In-TI'!$Q$4:$Q$1155,$B162)</f>
        <v>-26.402977</v>
      </c>
      <c r="K162" s="17">
        <f>SUMIFS('In-TI'!$X$4:$X$1155,'In-TI'!$Y$4:$Y$1155,K$3,'In-TI'!$Q$4:$Q$1155,$B162)</f>
        <v>7.5888774333333329</v>
      </c>
      <c r="L162" s="26" cm="1">
        <f t="array" ref="L162">IF(_xlfn.XLOOKUP($B162&amp;F$3,'In-TI'!$Q$4:$Q$1155&amp;'In-TI'!$Y$4:$Y$1155,'In-TI'!$Z$4:$Z$1155)=L$3,F162*C162+I162*D162,0)</f>
        <v>3256.0720502679997</v>
      </c>
      <c r="M162" s="159" cm="1">
        <f t="array" ref="M162">IF(_xlfn.XLOOKUP($B162&amp;I$3,'In-TI'!$Q$4:$Q$1155&amp;'In-TI'!$Y$4:$Y$1155,'In-TI'!$Z$4:$Z$1155)=M$3,F162*C162+I162*D162,0)</f>
        <v>0</v>
      </c>
      <c r="N162" s="159" cm="1">
        <f t="array" ref="N162">IF(_xlfn.XLOOKUP($B162&amp;G$3,'In-TI'!$Q$4:$Q$1155&amp;'In-TI'!$Y$4:$Y$1155,'In-TI'!$Z$4:$Z$1155)=N$3,G162*E162+J162*C162,0)</f>
        <v>0</v>
      </c>
      <c r="O162" s="159" cm="1">
        <f t="array" ref="O162">IF(_xlfn.XLOOKUP($B162&amp;J$3,'In-TI'!$Q$4:$Q$1155&amp;'In-TI'!$Y$4:$Y$1155,'In-TI'!$Z$4:$Z$1155)=O$3,G162*E162+J162*C162,0)</f>
        <v>-1704.6338798300001</v>
      </c>
      <c r="P162" s="159" cm="1">
        <f t="array" ref="P162">IF(_xlfn.XLOOKUP($B162&amp;H$3,'In-TI'!$Q$4:$Q$1155&amp;'In-TI'!$Y$4:$Y$1155,'In-TI'!$Z$4:$Z$1155)=P$3,H162*E162+K162*D162,0)</f>
        <v>4582.2755922999995</v>
      </c>
      <c r="Q162" s="25" cm="1">
        <f t="array" ref="Q162">IF(_xlfn.XLOOKUP($B162&amp;K$3,'In-TI'!$Q$4:$Q$1155&amp;'In-TI'!$Y$4:$Y$1155,'In-TI'!$Z$4:$Z$1155)=Q$3,H162*E162+K162*D162,0)</f>
        <v>0</v>
      </c>
      <c r="R162" s="74">
        <f t="shared" si="83"/>
        <v>6133.7137627379989</v>
      </c>
      <c r="S162" s="82">
        <f>IF($R162&gt;=0,0,$R162*VLOOKUP(S$3,'In-NonTI'!$S$4:$U$6,3,0))</f>
        <v>0</v>
      </c>
      <c r="T162" s="160">
        <f>IF($R162&gt;=0,0,$R162*VLOOKUP(T$3,'In-NonTI'!$S$4:$U$6,3,0))</f>
        <v>0</v>
      </c>
      <c r="U162" s="83">
        <f>IF($R162&gt;=0,0,$R162*VLOOKUP(U$3,'In-NonTI'!$S$4:$U$6,3,0))</f>
        <v>0</v>
      </c>
      <c r="V162" s="19">
        <f t="shared" si="89"/>
        <v>-33.607547799999999</v>
      </c>
      <c r="W162" s="161">
        <f t="shared" si="84"/>
        <v>13.7576149</v>
      </c>
      <c r="X162" s="18">
        <f t="shared" si="90"/>
        <v>14.748266233333334</v>
      </c>
      <c r="Y162" s="77">
        <f t="shared" si="85"/>
        <v>1</v>
      </c>
      <c r="Z162" s="32" t="str">
        <f t="shared" si="86"/>
        <v>NSW</v>
      </c>
      <c r="AA162" s="4" t="str">
        <f t="shared" si="87"/>
        <v>SA</v>
      </c>
      <c r="AB162" s="31" t="str">
        <f t="shared" si="88"/>
        <v>VIC</v>
      </c>
      <c r="AC162" s="129" t="str">
        <f t="shared" si="91"/>
        <v>NSW-SA</v>
      </c>
      <c r="AD162" s="162" t="str">
        <f t="shared" si="92"/>
        <v>NSW-VIC</v>
      </c>
      <c r="AE162" s="130">
        <f t="shared" si="93"/>
        <v>0</v>
      </c>
      <c r="AF162" s="51">
        <f t="shared" si="94"/>
        <v>13.7576149</v>
      </c>
      <c r="AG162" s="163">
        <f t="shared" si="95"/>
        <v>14.748266233333334</v>
      </c>
      <c r="AH162" s="33">
        <f t="shared" si="96"/>
        <v>0</v>
      </c>
      <c r="AI162" s="140">
        <f t="shared" si="115"/>
        <v>13.7576149</v>
      </c>
      <c r="AJ162" s="164">
        <f t="shared" si="115"/>
        <v>0</v>
      </c>
      <c r="AK162" s="164">
        <f t="shared" si="80"/>
        <v>0</v>
      </c>
      <c r="AL162" s="164">
        <f t="shared" si="116"/>
        <v>14.748266233333334</v>
      </c>
      <c r="AM162" s="164">
        <f t="shared" si="116"/>
        <v>0</v>
      </c>
      <c r="AN162" s="141">
        <f t="shared" si="116"/>
        <v>0</v>
      </c>
      <c r="AO162" s="23">
        <f t="shared" si="97"/>
        <v>7404.4859153290008</v>
      </c>
      <c r="AP162" s="30">
        <f t="shared" si="98"/>
        <v>0</v>
      </c>
      <c r="AQ162" s="30">
        <f t="shared" si="99"/>
        <v>0</v>
      </c>
      <c r="AR162" s="30">
        <f t="shared" si="100"/>
        <v>-955.54016925766655</v>
      </c>
      <c r="AS162" s="30">
        <f t="shared" si="101"/>
        <v>0</v>
      </c>
      <c r="AT162" s="24">
        <f t="shared" si="102"/>
        <v>0</v>
      </c>
      <c r="AU162" s="155">
        <f t="shared" si="109"/>
        <v>7042.5460149856226</v>
      </c>
      <c r="AV162" s="165">
        <f t="shared" si="110"/>
        <v>0</v>
      </c>
      <c r="AW162" s="165">
        <f t="shared" si="111"/>
        <v>0</v>
      </c>
      <c r="AX162" s="165">
        <f t="shared" si="112"/>
        <v>-908.83225224762418</v>
      </c>
      <c r="AY162" s="165">
        <f t="shared" si="113"/>
        <v>0</v>
      </c>
      <c r="AZ162" s="156">
        <f t="shared" si="114"/>
        <v>0</v>
      </c>
      <c r="BA162" s="94">
        <f t="shared" si="103"/>
        <v>6133.7137627379989</v>
      </c>
      <c r="BB162" s="166">
        <f t="shared" si="104"/>
        <v>0</v>
      </c>
      <c r="BC162" s="166">
        <f t="shared" si="105"/>
        <v>0</v>
      </c>
      <c r="BD162" s="166">
        <f t="shared" si="106"/>
        <v>0</v>
      </c>
      <c r="BE162" s="166">
        <f t="shared" si="107"/>
        <v>0</v>
      </c>
      <c r="BF162" s="95">
        <f t="shared" si="108"/>
        <v>0</v>
      </c>
    </row>
    <row r="163" spans="2:58">
      <c r="B163" s="146">
        <v>160</v>
      </c>
      <c r="C163" s="23" cm="1">
        <f t="array" ref="C163">_xlfn.XLOOKUP(C$3&amp;$B163,'In-TI'!$D$4:$D$867&amp;'In-TI'!$C$4:$C$867,'In-TI'!$E$4:$E$867)</f>
        <v>61.79</v>
      </c>
      <c r="D163" s="30" cm="1">
        <f t="array" ref="D163">_xlfn.XLOOKUP(D$3&amp;$B163,'In-TI'!$D$4:$D$867&amp;'In-TI'!$C$4:$C$867,'In-TI'!$E$4:$E$867)</f>
        <v>600</v>
      </c>
      <c r="E163" s="24" cm="1">
        <f t="array" ref="E163">_xlfn.XLOOKUP(E$3&amp;$B163,'In-TI'!$D$4:$D$867&amp;'In-TI'!$C$4:$C$867,'In-TI'!$E$4:$E$867)</f>
        <v>-2</v>
      </c>
      <c r="F163" s="12">
        <f>SUMIFS('In-TI'!$W$4:$W$1155,'In-TI'!$Y$4:$Y$1155,F$3,'In-TI'!$Q$4:$Q$1155,$B163)</f>
        <v>-7.3321714</v>
      </c>
      <c r="G163" s="157">
        <f>SUMIFS('In-TI'!$W$4:$W$1155,'In-TI'!$Y$4:$Y$1155,G$3,'In-TI'!$Q$4:$Q$1155,$B163)</f>
        <v>28.373956800000002</v>
      </c>
      <c r="H163" s="13">
        <f>SUMIFS('In-TI'!$W$4:$W$1155,'In-TI'!$Y$4:$Y$1155,H$3,'In-TI'!$Q$4:$Q$1155,$B163)</f>
        <v>-13.412717566666668</v>
      </c>
      <c r="I163" s="16">
        <f>SUMIFS('In-TI'!$X$4:$X$1155,'In-TI'!$Y$4:$Y$1155,I$3,'In-TI'!$Q$4:$Q$1155,$B163)</f>
        <v>6.7071714</v>
      </c>
      <c r="J163" s="158">
        <f>SUMIFS('In-TI'!$X$4:$X$1155,'In-TI'!$Y$4:$Y$1155,J$3,'In-TI'!$Q$4:$Q$1155,$B163)</f>
        <v>-30.221456800000002</v>
      </c>
      <c r="K163" s="17">
        <f>SUMIFS('In-TI'!$X$4:$X$1155,'In-TI'!$Y$4:$Y$1155,K$3,'In-TI'!$Q$4:$Q$1155,$B163)</f>
        <v>11.376884233333334</v>
      </c>
      <c r="L163" s="26" cm="1">
        <f t="array" ref="L163">IF(_xlfn.XLOOKUP($B163&amp;F$3,'In-TI'!$Q$4:$Q$1155&amp;'In-TI'!$Y$4:$Y$1155,'In-TI'!$Z$4:$Z$1155)=L$3,F163*C163+I163*D163,0)</f>
        <v>3571.2479691939998</v>
      </c>
      <c r="M163" s="159" cm="1">
        <f t="array" ref="M163">IF(_xlfn.XLOOKUP($B163&amp;I$3,'In-TI'!$Q$4:$Q$1155&amp;'In-TI'!$Y$4:$Y$1155,'In-TI'!$Z$4:$Z$1155)=M$3,F163*C163+I163*D163,0)</f>
        <v>0</v>
      </c>
      <c r="N163" s="159" cm="1">
        <f t="array" ref="N163">IF(_xlfn.XLOOKUP($B163&amp;G$3,'In-TI'!$Q$4:$Q$1155&amp;'In-TI'!$Y$4:$Y$1155,'In-TI'!$Z$4:$Z$1155)=N$3,G163*E163+J163*C163,0)</f>
        <v>0</v>
      </c>
      <c r="O163" s="159" cm="1">
        <f t="array" ref="O163">IF(_xlfn.XLOOKUP($B163&amp;J$3,'In-TI'!$Q$4:$Q$1155&amp;'In-TI'!$Y$4:$Y$1155,'In-TI'!$Z$4:$Z$1155)=O$3,G163*E163+J163*C163,0)</f>
        <v>-1924.131729272</v>
      </c>
      <c r="P163" s="159" cm="1">
        <f t="array" ref="P163">IF(_xlfn.XLOOKUP($B163&amp;H$3,'In-TI'!$Q$4:$Q$1155&amp;'In-TI'!$Y$4:$Y$1155,'In-TI'!$Z$4:$Z$1155)=P$3,H163*E163+K163*D163,0)</f>
        <v>6852.9559751333336</v>
      </c>
      <c r="Q163" s="25" cm="1">
        <f t="array" ref="Q163">IF(_xlfn.XLOOKUP($B163&amp;K$3,'In-TI'!$Q$4:$Q$1155&amp;'In-TI'!$Y$4:$Y$1155,'In-TI'!$Z$4:$Z$1155)=Q$3,H163*E163+K163*D163,0)</f>
        <v>0</v>
      </c>
      <c r="R163" s="74">
        <f t="shared" si="83"/>
        <v>8500.0722150553338</v>
      </c>
      <c r="S163" s="82">
        <f>IF($R163&gt;=0,0,$R163*VLOOKUP(S$3,'In-NonTI'!$S$4:$U$6,3,0))</f>
        <v>0</v>
      </c>
      <c r="T163" s="160">
        <f>IF($R163&gt;=0,0,$R163*VLOOKUP(T$3,'In-NonTI'!$S$4:$U$6,3,0))</f>
        <v>0</v>
      </c>
      <c r="U163" s="83">
        <f>IF($R163&gt;=0,0,$R163*VLOOKUP(U$3,'In-NonTI'!$S$4:$U$6,3,0))</f>
        <v>0</v>
      </c>
      <c r="V163" s="19">
        <f t="shared" si="89"/>
        <v>-37.553628200000006</v>
      </c>
      <c r="W163" s="161">
        <f t="shared" si="84"/>
        <v>18.084055633333335</v>
      </c>
      <c r="X163" s="18">
        <f t="shared" si="90"/>
        <v>14.961239233333334</v>
      </c>
      <c r="Y163" s="77">
        <f t="shared" si="85"/>
        <v>1</v>
      </c>
      <c r="Z163" s="32" t="str">
        <f t="shared" si="86"/>
        <v>NSW</v>
      </c>
      <c r="AA163" s="4" t="str">
        <f t="shared" si="87"/>
        <v>VIC</v>
      </c>
      <c r="AB163" s="31" t="str">
        <f t="shared" si="88"/>
        <v>SA</v>
      </c>
      <c r="AC163" s="129" t="str">
        <f t="shared" si="91"/>
        <v>NSW-VIC</v>
      </c>
      <c r="AD163" s="162" t="str">
        <f t="shared" si="92"/>
        <v>NSW-SA</v>
      </c>
      <c r="AE163" s="130">
        <f t="shared" si="93"/>
        <v>0</v>
      </c>
      <c r="AF163" s="51">
        <f t="shared" si="94"/>
        <v>14.961239233333334</v>
      </c>
      <c r="AG163" s="163">
        <f t="shared" si="95"/>
        <v>18.084055633333335</v>
      </c>
      <c r="AH163" s="33">
        <f t="shared" si="96"/>
        <v>0</v>
      </c>
      <c r="AI163" s="140">
        <f t="shared" si="115"/>
        <v>18.084055633333335</v>
      </c>
      <c r="AJ163" s="164">
        <f t="shared" si="115"/>
        <v>0</v>
      </c>
      <c r="AK163" s="164">
        <f t="shared" si="80"/>
        <v>0</v>
      </c>
      <c r="AL163" s="164">
        <f t="shared" si="116"/>
        <v>14.961239233333334</v>
      </c>
      <c r="AM163" s="164">
        <f t="shared" si="116"/>
        <v>0</v>
      </c>
      <c r="AN163" s="141">
        <f t="shared" si="116"/>
        <v>0</v>
      </c>
      <c r="AO163" s="23">
        <f t="shared" si="97"/>
        <v>9733.0195824163347</v>
      </c>
      <c r="AP163" s="30">
        <f t="shared" si="98"/>
        <v>0</v>
      </c>
      <c r="AQ163" s="30">
        <f t="shared" si="99"/>
        <v>0</v>
      </c>
      <c r="AR163" s="30">
        <f t="shared" si="100"/>
        <v>-954.37745069433333</v>
      </c>
      <c r="AS163" s="30">
        <f t="shared" si="101"/>
        <v>0</v>
      </c>
      <c r="AT163" s="24">
        <f t="shared" si="102"/>
        <v>0</v>
      </c>
      <c r="AU163" s="155">
        <f t="shared" si="109"/>
        <v>9424.1647033466816</v>
      </c>
      <c r="AV163" s="165">
        <f t="shared" si="110"/>
        <v>0</v>
      </c>
      <c r="AW163" s="165">
        <f t="shared" si="111"/>
        <v>0</v>
      </c>
      <c r="AX163" s="165">
        <f t="shared" si="112"/>
        <v>-924.09248829134765</v>
      </c>
      <c r="AY163" s="165">
        <f t="shared" si="113"/>
        <v>0</v>
      </c>
      <c r="AZ163" s="156">
        <f t="shared" si="114"/>
        <v>0</v>
      </c>
      <c r="BA163" s="94">
        <f t="shared" si="103"/>
        <v>8500.0722150553338</v>
      </c>
      <c r="BB163" s="166">
        <f t="shared" si="104"/>
        <v>0</v>
      </c>
      <c r="BC163" s="166">
        <f t="shared" si="105"/>
        <v>0</v>
      </c>
      <c r="BD163" s="166">
        <f t="shared" si="106"/>
        <v>0</v>
      </c>
      <c r="BE163" s="166">
        <f t="shared" si="107"/>
        <v>0</v>
      </c>
      <c r="BF163" s="95">
        <f t="shared" si="108"/>
        <v>0</v>
      </c>
    </row>
    <row r="164" spans="2:58">
      <c r="B164" s="146">
        <v>161</v>
      </c>
      <c r="C164" s="23" cm="1">
        <f t="array" ref="C164">_xlfn.XLOOKUP(C$3&amp;$B164,'In-TI'!$D$4:$D$867&amp;'In-TI'!$C$4:$C$867,'In-TI'!$E$4:$E$867)</f>
        <v>61.79</v>
      </c>
      <c r="D164" s="30" cm="1">
        <f t="array" ref="D164">_xlfn.XLOOKUP(D$3&amp;$B164,'In-TI'!$D$4:$D$867&amp;'In-TI'!$C$4:$C$867,'In-TI'!$E$4:$E$867)</f>
        <v>600</v>
      </c>
      <c r="E164" s="24" cm="1">
        <f t="array" ref="E164">_xlfn.XLOOKUP(E$3&amp;$B164,'In-TI'!$D$4:$D$867&amp;'In-TI'!$C$4:$C$867,'In-TI'!$E$4:$E$867)</f>
        <v>-2</v>
      </c>
      <c r="F164" s="12">
        <f>SUMIFS('In-TI'!$W$4:$W$1155,'In-TI'!$Y$4:$Y$1155,F$3,'In-TI'!$Q$4:$Q$1155,$B164)</f>
        <v>-10.207501000000001</v>
      </c>
      <c r="G164" s="157">
        <f>SUMIFS('In-TI'!$W$4:$W$1155,'In-TI'!$Y$4:$Y$1155,G$3,'In-TI'!$Q$4:$Q$1155,$B164)</f>
        <v>29.319143599999997</v>
      </c>
      <c r="H164" s="13">
        <f>SUMIFS('In-TI'!$W$4:$W$1155,'In-TI'!$Y$4:$Y$1155,H$3,'In-TI'!$Q$4:$Q$1155,$B164)</f>
        <v>-7.4679332333333335</v>
      </c>
      <c r="I164" s="16">
        <f>SUMIFS('In-TI'!$X$4:$X$1155,'In-TI'!$Y$4:$Y$1155,I$3,'In-TI'!$Q$4:$Q$1155,$B164)</f>
        <v>9.6708343333333335</v>
      </c>
      <c r="J164" s="158">
        <f>SUMIFS('In-TI'!$X$4:$X$1155,'In-TI'!$Y$4:$Y$1155,J$3,'In-TI'!$Q$4:$Q$1155,$B164)</f>
        <v>-31.199143599999996</v>
      </c>
      <c r="K164" s="17">
        <f>SUMIFS('In-TI'!$X$4:$X$1155,'In-TI'!$Y$4:$Y$1155,K$3,'In-TI'!$Q$4:$Q$1155,$B164)</f>
        <v>5.2662665666666664</v>
      </c>
      <c r="L164" s="26" cm="1">
        <f t="array" ref="L164">IF(_xlfn.XLOOKUP($B164&amp;F$3,'In-TI'!$Q$4:$Q$1155&amp;'In-TI'!$Y$4:$Y$1155,'In-TI'!$Z$4:$Z$1155)=L$3,F164*C164+I164*D164,0)</f>
        <v>5171.7791132100001</v>
      </c>
      <c r="M164" s="159" cm="1">
        <f t="array" ref="M164">IF(_xlfn.XLOOKUP($B164&amp;I$3,'In-TI'!$Q$4:$Q$1155&amp;'In-TI'!$Y$4:$Y$1155,'In-TI'!$Z$4:$Z$1155)=M$3,F164*C164+I164*D164,0)</f>
        <v>0</v>
      </c>
      <c r="N164" s="159" cm="1">
        <f t="array" ref="N164">IF(_xlfn.XLOOKUP($B164&amp;G$3,'In-TI'!$Q$4:$Q$1155&amp;'In-TI'!$Y$4:$Y$1155,'In-TI'!$Z$4:$Z$1155)=N$3,G164*E164+J164*C164,0)</f>
        <v>0</v>
      </c>
      <c r="O164" s="159" cm="1">
        <f t="array" ref="O164">IF(_xlfn.XLOOKUP($B164&amp;J$3,'In-TI'!$Q$4:$Q$1155&amp;'In-TI'!$Y$4:$Y$1155,'In-TI'!$Z$4:$Z$1155)=O$3,G164*E164+J164*C164,0)</f>
        <v>-1986.4333702439997</v>
      </c>
      <c r="P164" s="159" cm="1">
        <f t="array" ref="P164">IF(_xlfn.XLOOKUP($B164&amp;H$3,'In-TI'!$Q$4:$Q$1155&amp;'In-TI'!$Y$4:$Y$1155,'In-TI'!$Z$4:$Z$1155)=P$3,H164*E164+K164*D164,0)</f>
        <v>3174.6958064666665</v>
      </c>
      <c r="Q164" s="25" cm="1">
        <f t="array" ref="Q164">IF(_xlfn.XLOOKUP($B164&amp;K$3,'In-TI'!$Q$4:$Q$1155&amp;'In-TI'!$Y$4:$Y$1155,'In-TI'!$Z$4:$Z$1155)=Q$3,H164*E164+K164*D164,0)</f>
        <v>0</v>
      </c>
      <c r="R164" s="74">
        <f t="shared" si="83"/>
        <v>6360.0415494326662</v>
      </c>
      <c r="S164" s="82">
        <f>IF($R164&gt;=0,0,$R164*VLOOKUP(S$3,'In-NonTI'!$S$4:$U$6,3,0))</f>
        <v>0</v>
      </c>
      <c r="T164" s="160">
        <f>IF($R164&gt;=0,0,$R164*VLOOKUP(T$3,'In-NonTI'!$S$4:$U$6,3,0))</f>
        <v>0</v>
      </c>
      <c r="U164" s="83">
        <f>IF($R164&gt;=0,0,$R164*VLOOKUP(U$3,'In-NonTI'!$S$4:$U$6,3,0))</f>
        <v>0</v>
      </c>
      <c r="V164" s="19">
        <f t="shared" si="89"/>
        <v>-41.406644599999993</v>
      </c>
      <c r="W164" s="161">
        <f t="shared" si="84"/>
        <v>14.937100900000001</v>
      </c>
      <c r="X164" s="18">
        <f t="shared" si="90"/>
        <v>21.851210366666663</v>
      </c>
      <c r="Y164" s="77">
        <f t="shared" si="85"/>
        <v>1</v>
      </c>
      <c r="Z164" s="32" t="str">
        <f t="shared" si="86"/>
        <v>NSW</v>
      </c>
      <c r="AA164" s="4" t="str">
        <f t="shared" si="87"/>
        <v>SA</v>
      </c>
      <c r="AB164" s="31" t="str">
        <f t="shared" si="88"/>
        <v>VIC</v>
      </c>
      <c r="AC164" s="129" t="str">
        <f t="shared" si="91"/>
        <v>NSW-SA</v>
      </c>
      <c r="AD164" s="162" t="str">
        <f t="shared" si="92"/>
        <v>NSW-VIC</v>
      </c>
      <c r="AE164" s="130">
        <f t="shared" si="93"/>
        <v>0</v>
      </c>
      <c r="AF164" s="51">
        <f t="shared" si="94"/>
        <v>14.937100900000001</v>
      </c>
      <c r="AG164" s="163">
        <f t="shared" si="95"/>
        <v>21.851210366666663</v>
      </c>
      <c r="AH164" s="33">
        <f t="shared" si="96"/>
        <v>0</v>
      </c>
      <c r="AI164" s="140">
        <f t="shared" si="115"/>
        <v>14.937100900000001</v>
      </c>
      <c r="AJ164" s="164">
        <f t="shared" si="115"/>
        <v>0</v>
      </c>
      <c r="AK164" s="164">
        <f t="shared" si="80"/>
        <v>0</v>
      </c>
      <c r="AL164" s="164">
        <f t="shared" si="116"/>
        <v>21.851210366666663</v>
      </c>
      <c r="AM164" s="164">
        <f t="shared" si="116"/>
        <v>0</v>
      </c>
      <c r="AN164" s="141">
        <f t="shared" si="116"/>
        <v>0</v>
      </c>
      <c r="AO164" s="23">
        <f t="shared" si="97"/>
        <v>8039.2970753890013</v>
      </c>
      <c r="AP164" s="30">
        <f t="shared" si="98"/>
        <v>0</v>
      </c>
      <c r="AQ164" s="30">
        <f t="shared" si="99"/>
        <v>0</v>
      </c>
      <c r="AR164" s="30">
        <f t="shared" si="100"/>
        <v>-1393.8887092896664</v>
      </c>
      <c r="AS164" s="30">
        <f t="shared" si="101"/>
        <v>0</v>
      </c>
      <c r="AT164" s="24">
        <f t="shared" si="102"/>
        <v>0</v>
      </c>
      <c r="AU164" s="155">
        <f t="shared" si="109"/>
        <v>7694.0739546633113</v>
      </c>
      <c r="AV164" s="165">
        <f t="shared" si="110"/>
        <v>0</v>
      </c>
      <c r="AW164" s="165">
        <f t="shared" si="111"/>
        <v>0</v>
      </c>
      <c r="AX164" s="165">
        <f t="shared" si="112"/>
        <v>-1334.0324052306455</v>
      </c>
      <c r="AY164" s="165">
        <f t="shared" si="113"/>
        <v>0</v>
      </c>
      <c r="AZ164" s="156">
        <f t="shared" si="114"/>
        <v>0</v>
      </c>
      <c r="BA164" s="94">
        <f t="shared" si="103"/>
        <v>6360.0415494326662</v>
      </c>
      <c r="BB164" s="166">
        <f t="shared" si="104"/>
        <v>0</v>
      </c>
      <c r="BC164" s="166">
        <f t="shared" si="105"/>
        <v>0</v>
      </c>
      <c r="BD164" s="166">
        <f t="shared" si="106"/>
        <v>0</v>
      </c>
      <c r="BE164" s="166">
        <f t="shared" si="107"/>
        <v>0</v>
      </c>
      <c r="BF164" s="95">
        <f t="shared" si="108"/>
        <v>0</v>
      </c>
    </row>
    <row r="165" spans="2:58">
      <c r="B165" s="146">
        <v>162</v>
      </c>
      <c r="C165" s="23" cm="1">
        <f t="array" ref="C165">_xlfn.XLOOKUP(C$3&amp;$B165,'In-TI'!$D$4:$D$867&amp;'In-TI'!$C$4:$C$867,'In-TI'!$E$4:$E$867)</f>
        <v>61.79</v>
      </c>
      <c r="D165" s="30" cm="1">
        <f t="array" ref="D165">_xlfn.XLOOKUP(D$3&amp;$B165,'In-TI'!$D$4:$D$867&amp;'In-TI'!$C$4:$C$867,'In-TI'!$E$4:$E$867)</f>
        <v>600</v>
      </c>
      <c r="E165" s="24" cm="1">
        <f t="array" ref="E165">_xlfn.XLOOKUP(E$3&amp;$B165,'In-TI'!$D$4:$D$867&amp;'In-TI'!$C$4:$C$867,'In-TI'!$E$4:$E$867)</f>
        <v>-2</v>
      </c>
      <c r="F165" s="12">
        <f>SUMIFS('In-TI'!$W$4:$W$1155,'In-TI'!$Y$4:$Y$1155,F$3,'In-TI'!$Q$4:$Q$1155,$B165)</f>
        <v>-8.7674960000000013</v>
      </c>
      <c r="G165" s="157">
        <f>SUMIFS('In-TI'!$W$4:$W$1155,'In-TI'!$Y$4:$Y$1155,G$3,'In-TI'!$Q$4:$Q$1155,$B165)</f>
        <v>37.939551299999998</v>
      </c>
      <c r="H165" s="13">
        <f>SUMIFS('In-TI'!$W$4:$W$1155,'In-TI'!$Y$4:$Y$1155,H$3,'In-TI'!$Q$4:$Q$1155,$B165)</f>
        <v>-4.8623167</v>
      </c>
      <c r="I165" s="16">
        <f>SUMIFS('In-TI'!$X$4:$X$1155,'In-TI'!$Y$4:$Y$1155,I$3,'In-TI'!$Q$4:$Q$1155,$B165)</f>
        <v>8.0116626666666679</v>
      </c>
      <c r="J165" s="158">
        <f>SUMIFS('In-TI'!$X$4:$X$1155,'In-TI'!$Y$4:$Y$1155,J$3,'In-TI'!$Q$4:$Q$1155,$B165)</f>
        <v>-39.8595513</v>
      </c>
      <c r="K165" s="17">
        <f>SUMIFS('In-TI'!$X$4:$X$1155,'In-TI'!$Y$4:$Y$1155,K$3,'In-TI'!$Q$4:$Q$1155,$B165)</f>
        <v>2.6373167</v>
      </c>
      <c r="L165" s="26" cm="1">
        <f t="array" ref="L165">IF(_xlfn.XLOOKUP($B165&amp;F$3,'In-TI'!$Q$4:$Q$1155&amp;'In-TI'!$Y$4:$Y$1155,'In-TI'!$Z$4:$Z$1155)=L$3,F165*C165+I165*D165,0)</f>
        <v>4265.2540221600002</v>
      </c>
      <c r="M165" s="159" cm="1">
        <f t="array" ref="M165">IF(_xlfn.XLOOKUP($B165&amp;I$3,'In-TI'!$Q$4:$Q$1155&amp;'In-TI'!$Y$4:$Y$1155,'In-TI'!$Z$4:$Z$1155)=M$3,F165*C165+I165*D165,0)</f>
        <v>0</v>
      </c>
      <c r="N165" s="159" cm="1">
        <f t="array" ref="N165">IF(_xlfn.XLOOKUP($B165&amp;G$3,'In-TI'!$Q$4:$Q$1155&amp;'In-TI'!$Y$4:$Y$1155,'In-TI'!$Z$4:$Z$1155)=N$3,G165*E165+J165*C165,0)</f>
        <v>0</v>
      </c>
      <c r="O165" s="159" cm="1">
        <f t="array" ref="O165">IF(_xlfn.XLOOKUP($B165&amp;J$3,'In-TI'!$Q$4:$Q$1155&amp;'In-TI'!$Y$4:$Y$1155,'In-TI'!$Z$4:$Z$1155)=O$3,G165*E165+J165*C165,0)</f>
        <v>-2538.800777427</v>
      </c>
      <c r="P165" s="159" cm="1">
        <f t="array" ref="P165">IF(_xlfn.XLOOKUP($B165&amp;H$3,'In-TI'!$Q$4:$Q$1155&amp;'In-TI'!$Y$4:$Y$1155,'In-TI'!$Z$4:$Z$1155)=P$3,H165*E165+K165*D165,0)</f>
        <v>1592.1146534</v>
      </c>
      <c r="Q165" s="25" cm="1">
        <f t="array" ref="Q165">IF(_xlfn.XLOOKUP($B165&amp;K$3,'In-TI'!$Q$4:$Q$1155&amp;'In-TI'!$Y$4:$Y$1155,'In-TI'!$Z$4:$Z$1155)=Q$3,H165*E165+K165*D165,0)</f>
        <v>0</v>
      </c>
      <c r="R165" s="74">
        <f t="shared" si="83"/>
        <v>3318.5678981330002</v>
      </c>
      <c r="S165" s="82">
        <f>IF($R165&gt;=0,0,$R165*VLOOKUP(S$3,'In-NonTI'!$S$4:$U$6,3,0))</f>
        <v>0</v>
      </c>
      <c r="T165" s="160">
        <f>IF($R165&gt;=0,0,$R165*VLOOKUP(T$3,'In-NonTI'!$S$4:$U$6,3,0))</f>
        <v>0</v>
      </c>
      <c r="U165" s="83">
        <f>IF($R165&gt;=0,0,$R165*VLOOKUP(U$3,'In-NonTI'!$S$4:$U$6,3,0))</f>
        <v>0</v>
      </c>
      <c r="V165" s="19">
        <f t="shared" si="89"/>
        <v>-48.627047300000001</v>
      </c>
      <c r="W165" s="161">
        <f t="shared" si="84"/>
        <v>10.648979366666667</v>
      </c>
      <c r="X165" s="18">
        <f t="shared" si="90"/>
        <v>33.077234599999997</v>
      </c>
      <c r="Y165" s="77">
        <f t="shared" si="85"/>
        <v>1</v>
      </c>
      <c r="Z165" s="32" t="str">
        <f t="shared" si="86"/>
        <v>NSW</v>
      </c>
      <c r="AA165" s="4" t="str">
        <f t="shared" si="87"/>
        <v>SA</v>
      </c>
      <c r="AB165" s="31" t="str">
        <f t="shared" si="88"/>
        <v>VIC</v>
      </c>
      <c r="AC165" s="129" t="str">
        <f t="shared" si="91"/>
        <v>NSW-SA</v>
      </c>
      <c r="AD165" s="162" t="str">
        <f t="shared" si="92"/>
        <v>NSW-VIC</v>
      </c>
      <c r="AE165" s="130">
        <f t="shared" si="93"/>
        <v>0</v>
      </c>
      <c r="AF165" s="51">
        <f t="shared" si="94"/>
        <v>10.648979366666667</v>
      </c>
      <c r="AG165" s="163">
        <f t="shared" si="95"/>
        <v>33.077234599999997</v>
      </c>
      <c r="AH165" s="33">
        <f t="shared" si="96"/>
        <v>0</v>
      </c>
      <c r="AI165" s="140">
        <f t="shared" ref="AI165:AJ184" si="117">IF($AC165=AI$3,$AF165,IF($AD165=AI$3,$AG165,IF($AE165=AI$3,$AH165,0)))</f>
        <v>10.648979366666667</v>
      </c>
      <c r="AJ165" s="164">
        <f t="shared" si="117"/>
        <v>0</v>
      </c>
      <c r="AK165" s="164">
        <f t="shared" si="80"/>
        <v>0</v>
      </c>
      <c r="AL165" s="164">
        <f t="shared" si="116"/>
        <v>33.077234599999997</v>
      </c>
      <c r="AM165" s="164">
        <f t="shared" si="116"/>
        <v>0</v>
      </c>
      <c r="AN165" s="141">
        <f t="shared" si="116"/>
        <v>0</v>
      </c>
      <c r="AO165" s="23">
        <f t="shared" si="97"/>
        <v>5731.3871849336674</v>
      </c>
      <c r="AP165" s="30">
        <f t="shared" si="98"/>
        <v>0</v>
      </c>
      <c r="AQ165" s="30">
        <f t="shared" si="99"/>
        <v>0</v>
      </c>
      <c r="AR165" s="30">
        <f t="shared" si="100"/>
        <v>-2109.996795134</v>
      </c>
      <c r="AS165" s="30">
        <f t="shared" si="101"/>
        <v>0</v>
      </c>
      <c r="AT165" s="24">
        <f t="shared" si="102"/>
        <v>0</v>
      </c>
      <c r="AU165" s="155">
        <f t="shared" si="109"/>
        <v>5252.1256966012734</v>
      </c>
      <c r="AV165" s="165">
        <f t="shared" si="110"/>
        <v>0</v>
      </c>
      <c r="AW165" s="165">
        <f t="shared" si="111"/>
        <v>0</v>
      </c>
      <c r="AX165" s="165">
        <f t="shared" si="112"/>
        <v>-1933.5577984682727</v>
      </c>
      <c r="AY165" s="165">
        <f t="shared" si="113"/>
        <v>0</v>
      </c>
      <c r="AZ165" s="156">
        <f t="shared" si="114"/>
        <v>0</v>
      </c>
      <c r="BA165" s="94">
        <f t="shared" si="103"/>
        <v>3318.5678981330002</v>
      </c>
      <c r="BB165" s="166">
        <f t="shared" si="104"/>
        <v>0</v>
      </c>
      <c r="BC165" s="166">
        <f t="shared" si="105"/>
        <v>0</v>
      </c>
      <c r="BD165" s="166">
        <f t="shared" si="106"/>
        <v>0</v>
      </c>
      <c r="BE165" s="166">
        <f t="shared" si="107"/>
        <v>0</v>
      </c>
      <c r="BF165" s="95">
        <f t="shared" si="108"/>
        <v>0</v>
      </c>
    </row>
    <row r="166" spans="2:58">
      <c r="B166" s="146">
        <v>163</v>
      </c>
      <c r="C166" s="23" cm="1">
        <f t="array" ref="C166">_xlfn.XLOOKUP(C$3&amp;$B166,'In-TI'!$D$4:$D$867&amp;'In-TI'!$C$4:$C$867,'In-TI'!$E$4:$E$867)</f>
        <v>66.08</v>
      </c>
      <c r="D166" s="30" cm="1">
        <f t="array" ref="D166">_xlfn.XLOOKUP(D$3&amp;$B166,'In-TI'!$D$4:$D$867&amp;'In-TI'!$C$4:$C$867,'In-TI'!$E$4:$E$867)</f>
        <v>600</v>
      </c>
      <c r="E166" s="24" cm="1">
        <f t="array" ref="E166">_xlfn.XLOOKUP(E$3&amp;$B166,'In-TI'!$D$4:$D$867&amp;'In-TI'!$C$4:$C$867,'In-TI'!$E$4:$E$867)</f>
        <v>-3</v>
      </c>
      <c r="F166" s="12">
        <f>SUMIFS('In-TI'!$W$4:$W$1155,'In-TI'!$Y$4:$Y$1155,F$3,'In-TI'!$Q$4:$Q$1155,$B166)</f>
        <v>-6.3489756000000002</v>
      </c>
      <c r="G166" s="157">
        <f>SUMIFS('In-TI'!$W$4:$W$1155,'In-TI'!$Y$4:$Y$1155,G$3,'In-TI'!$Q$4:$Q$1155,$B166)</f>
        <v>45.448525299999993</v>
      </c>
      <c r="H166" s="13">
        <f>SUMIFS('In-TI'!$W$4:$W$1155,'In-TI'!$Y$4:$Y$1155,H$3,'In-TI'!$Q$4:$Q$1155,$B166)</f>
        <v>-18.730708633333332</v>
      </c>
      <c r="I166" s="16">
        <f>SUMIFS('In-TI'!$X$4:$X$1155,'In-TI'!$Y$4:$Y$1155,I$3,'In-TI'!$Q$4:$Q$1155,$B166)</f>
        <v>5.6848089333333336</v>
      </c>
      <c r="J166" s="158">
        <f>SUMIFS('In-TI'!$X$4:$X$1155,'In-TI'!$Y$4:$Y$1155,J$3,'In-TI'!$Q$4:$Q$1155,$B166)</f>
        <v>-47.152691966666659</v>
      </c>
      <c r="K166" s="17">
        <f>SUMIFS('In-TI'!$X$4:$X$1155,'In-TI'!$Y$4:$Y$1155,K$3,'In-TI'!$Q$4:$Q$1155,$B166)</f>
        <v>16.541541966666667</v>
      </c>
      <c r="L166" s="26" cm="1">
        <f t="array" ref="L166">IF(_xlfn.XLOOKUP($B166&amp;F$3,'In-TI'!$Q$4:$Q$1155&amp;'In-TI'!$Y$4:$Y$1155,'In-TI'!$Z$4:$Z$1155)=L$3,F166*C166+I166*D166,0)</f>
        <v>2991.345052352</v>
      </c>
      <c r="M166" s="159" cm="1">
        <f t="array" ref="M166">IF(_xlfn.XLOOKUP($B166&amp;I$3,'In-TI'!$Q$4:$Q$1155&amp;'In-TI'!$Y$4:$Y$1155,'In-TI'!$Z$4:$Z$1155)=M$3,F166*C166+I166*D166,0)</f>
        <v>0</v>
      </c>
      <c r="N166" s="159" cm="1">
        <f t="array" ref="N166">IF(_xlfn.XLOOKUP($B166&amp;G$3,'In-TI'!$Q$4:$Q$1155&amp;'In-TI'!$Y$4:$Y$1155,'In-TI'!$Z$4:$Z$1155)=N$3,G166*E166+J166*C166,0)</f>
        <v>0</v>
      </c>
      <c r="O166" s="159" cm="1">
        <f t="array" ref="O166">IF(_xlfn.XLOOKUP($B166&amp;J$3,'In-TI'!$Q$4:$Q$1155&amp;'In-TI'!$Y$4:$Y$1155,'In-TI'!$Z$4:$Z$1155)=O$3,G166*E166+J166*C166,0)</f>
        <v>-3252.1954610573325</v>
      </c>
      <c r="P166" s="159" cm="1">
        <f t="array" ref="P166">IF(_xlfn.XLOOKUP($B166&amp;H$3,'In-TI'!$Q$4:$Q$1155&amp;'In-TI'!$Y$4:$Y$1155,'In-TI'!$Z$4:$Z$1155)=P$3,H166*E166+K166*D166,0)</f>
        <v>9981.1173058999993</v>
      </c>
      <c r="Q166" s="25" cm="1">
        <f t="array" ref="Q166">IF(_xlfn.XLOOKUP($B166&amp;K$3,'In-TI'!$Q$4:$Q$1155&amp;'In-TI'!$Y$4:$Y$1155,'In-TI'!$Z$4:$Z$1155)=Q$3,H166*E166+K166*D166,0)</f>
        <v>0</v>
      </c>
      <c r="R166" s="74">
        <f t="shared" si="83"/>
        <v>9720.2668971946659</v>
      </c>
      <c r="S166" s="82">
        <f>IF($R166&gt;=0,0,$R166*VLOOKUP(S$3,'In-NonTI'!$S$4:$U$6,3,0))</f>
        <v>0</v>
      </c>
      <c r="T166" s="160">
        <f>IF($R166&gt;=0,0,$R166*VLOOKUP(T$3,'In-NonTI'!$S$4:$U$6,3,0))</f>
        <v>0</v>
      </c>
      <c r="U166" s="83">
        <f>IF($R166&gt;=0,0,$R166*VLOOKUP(U$3,'In-NonTI'!$S$4:$U$6,3,0))</f>
        <v>0</v>
      </c>
      <c r="V166" s="19">
        <f t="shared" si="89"/>
        <v>-53.501667566666661</v>
      </c>
      <c r="W166" s="161">
        <f t="shared" si="84"/>
        <v>22.2263509</v>
      </c>
      <c r="X166" s="18">
        <f t="shared" si="90"/>
        <v>26.717816666666661</v>
      </c>
      <c r="Y166" s="77">
        <f t="shared" si="85"/>
        <v>1</v>
      </c>
      <c r="Z166" s="32" t="str">
        <f t="shared" si="86"/>
        <v>NSW</v>
      </c>
      <c r="AA166" s="4" t="str">
        <f t="shared" si="87"/>
        <v>SA</v>
      </c>
      <c r="AB166" s="31" t="str">
        <f t="shared" si="88"/>
        <v>VIC</v>
      </c>
      <c r="AC166" s="129" t="str">
        <f t="shared" si="91"/>
        <v>NSW-SA</v>
      </c>
      <c r="AD166" s="162" t="str">
        <f t="shared" si="92"/>
        <v>NSW-VIC</v>
      </c>
      <c r="AE166" s="130">
        <f t="shared" si="93"/>
        <v>0</v>
      </c>
      <c r="AF166" s="51">
        <f t="shared" si="94"/>
        <v>22.2263509</v>
      </c>
      <c r="AG166" s="163">
        <f t="shared" si="95"/>
        <v>26.717816666666661</v>
      </c>
      <c r="AH166" s="33">
        <f t="shared" si="96"/>
        <v>0</v>
      </c>
      <c r="AI166" s="140">
        <f t="shared" si="117"/>
        <v>22.2263509</v>
      </c>
      <c r="AJ166" s="164">
        <f t="shared" si="117"/>
        <v>0</v>
      </c>
      <c r="AK166" s="164">
        <f t="shared" si="80"/>
        <v>0</v>
      </c>
      <c r="AL166" s="164">
        <f t="shared" si="116"/>
        <v>26.717816666666661</v>
      </c>
      <c r="AM166" s="164">
        <f t="shared" si="116"/>
        <v>0</v>
      </c>
      <c r="AN166" s="141">
        <f t="shared" si="116"/>
        <v>0</v>
      </c>
      <c r="AO166" s="23">
        <f t="shared" si="97"/>
        <v>11867.093272528</v>
      </c>
      <c r="AP166" s="30">
        <f t="shared" si="98"/>
        <v>0</v>
      </c>
      <c r="AQ166" s="30">
        <f t="shared" si="99"/>
        <v>0</v>
      </c>
      <c r="AR166" s="30">
        <f t="shared" si="100"/>
        <v>-1845.6667753333329</v>
      </c>
      <c r="AS166" s="30">
        <f t="shared" si="101"/>
        <v>0</v>
      </c>
      <c r="AT166" s="24">
        <f t="shared" si="102"/>
        <v>0</v>
      </c>
      <c r="AU166" s="155">
        <f t="shared" si="109"/>
        <v>11510.468488210348</v>
      </c>
      <c r="AV166" s="165">
        <f t="shared" si="110"/>
        <v>0</v>
      </c>
      <c r="AW166" s="165">
        <f t="shared" si="111"/>
        <v>0</v>
      </c>
      <c r="AX166" s="165">
        <f t="shared" si="112"/>
        <v>-1790.2015910156836</v>
      </c>
      <c r="AY166" s="165">
        <f t="shared" si="113"/>
        <v>0</v>
      </c>
      <c r="AZ166" s="156">
        <f t="shared" si="114"/>
        <v>0</v>
      </c>
      <c r="BA166" s="94">
        <f t="shared" si="103"/>
        <v>9720.2668971946659</v>
      </c>
      <c r="BB166" s="166">
        <f t="shared" si="104"/>
        <v>0</v>
      </c>
      <c r="BC166" s="166">
        <f t="shared" si="105"/>
        <v>0</v>
      </c>
      <c r="BD166" s="166">
        <f t="shared" si="106"/>
        <v>0</v>
      </c>
      <c r="BE166" s="166">
        <f t="shared" si="107"/>
        <v>0</v>
      </c>
      <c r="BF166" s="95">
        <f t="shared" si="108"/>
        <v>0</v>
      </c>
    </row>
    <row r="167" spans="2:58">
      <c r="B167" s="146">
        <v>164</v>
      </c>
      <c r="C167" s="23" cm="1">
        <f t="array" ref="C167">_xlfn.XLOOKUP(C$3&amp;$B167,'In-TI'!$D$4:$D$867&amp;'In-TI'!$C$4:$C$867,'In-TI'!$E$4:$E$867)</f>
        <v>66.08</v>
      </c>
      <c r="D167" s="30" cm="1">
        <f t="array" ref="D167">_xlfn.XLOOKUP(D$3&amp;$B167,'In-TI'!$D$4:$D$867&amp;'In-TI'!$C$4:$C$867,'In-TI'!$E$4:$E$867)</f>
        <v>600</v>
      </c>
      <c r="E167" s="24" cm="1">
        <f t="array" ref="E167">_xlfn.XLOOKUP(E$3&amp;$B167,'In-TI'!$D$4:$D$867&amp;'In-TI'!$C$4:$C$867,'In-TI'!$E$4:$E$867)</f>
        <v>-3</v>
      </c>
      <c r="F167" s="12">
        <f>SUMIFS('In-TI'!$W$4:$W$1155,'In-TI'!$Y$4:$Y$1155,F$3,'In-TI'!$Q$4:$Q$1155,$B167)</f>
        <v>-6.9524061999999995</v>
      </c>
      <c r="G167" s="157">
        <f>SUMIFS('In-TI'!$W$4:$W$1155,'In-TI'!$Y$4:$Y$1155,G$3,'In-TI'!$Q$4:$Q$1155,$B167)</f>
        <v>41.228497300000001</v>
      </c>
      <c r="H167" s="13">
        <f>SUMIFS('In-TI'!$W$4:$W$1155,'In-TI'!$Y$4:$Y$1155,H$3,'In-TI'!$Q$4:$Q$1155,$B167)</f>
        <v>-17.877724333333337</v>
      </c>
      <c r="I167" s="16">
        <f>SUMIFS('In-TI'!$X$4:$X$1155,'In-TI'!$Y$4:$Y$1155,I$3,'In-TI'!$Q$4:$Q$1155,$B167)</f>
        <v>6.453239533333333</v>
      </c>
      <c r="J167" s="158">
        <f>SUMIFS('In-TI'!$X$4:$X$1155,'In-TI'!$Y$4:$Y$1155,J$3,'In-TI'!$Q$4:$Q$1155,$B167)</f>
        <v>-42.89766396666667</v>
      </c>
      <c r="K167" s="17">
        <f>SUMIFS('In-TI'!$X$4:$X$1155,'In-TI'!$Y$4:$Y$1155,K$3,'In-TI'!$Q$4:$Q$1155,$B167)</f>
        <v>15.603557666666669</v>
      </c>
      <c r="L167" s="26" cm="1">
        <f t="array" ref="L167">IF(_xlfn.XLOOKUP($B167&amp;F$3,'In-TI'!$Q$4:$Q$1155&amp;'In-TI'!$Y$4:$Y$1155,'In-TI'!$Z$4:$Z$1155)=L$3,F167*C167+I167*D167,0)</f>
        <v>3412.528718304</v>
      </c>
      <c r="M167" s="159" cm="1">
        <f t="array" ref="M167">IF(_xlfn.XLOOKUP($B167&amp;I$3,'In-TI'!$Q$4:$Q$1155&amp;'In-TI'!$Y$4:$Y$1155,'In-TI'!$Z$4:$Z$1155)=M$3,F167*C167+I167*D167,0)</f>
        <v>0</v>
      </c>
      <c r="N167" s="159" cm="1">
        <f t="array" ref="N167">IF(_xlfn.XLOOKUP($B167&amp;G$3,'In-TI'!$Q$4:$Q$1155&amp;'In-TI'!$Y$4:$Y$1155,'In-TI'!$Z$4:$Z$1155)=N$3,G167*E167+J167*C167,0)</f>
        <v>0</v>
      </c>
      <c r="O167" s="159" cm="1">
        <f t="array" ref="O167">IF(_xlfn.XLOOKUP($B167&amp;J$3,'In-TI'!$Q$4:$Q$1155&amp;'In-TI'!$Y$4:$Y$1155,'In-TI'!$Z$4:$Z$1155)=O$3,G167*E167+J167*C167,0)</f>
        <v>-2958.3631268173335</v>
      </c>
      <c r="P167" s="159" cm="1">
        <f t="array" ref="P167">IF(_xlfn.XLOOKUP($B167&amp;H$3,'In-TI'!$Q$4:$Q$1155&amp;'In-TI'!$Y$4:$Y$1155,'In-TI'!$Z$4:$Z$1155)=P$3,H167*E167+K167*D167,0)</f>
        <v>9415.7677730000014</v>
      </c>
      <c r="Q167" s="25" cm="1">
        <f t="array" ref="Q167">IF(_xlfn.XLOOKUP($B167&amp;K$3,'In-TI'!$Q$4:$Q$1155&amp;'In-TI'!$Y$4:$Y$1155,'In-TI'!$Z$4:$Z$1155)=Q$3,H167*E167+K167*D167,0)</f>
        <v>0</v>
      </c>
      <c r="R167" s="74">
        <f t="shared" si="83"/>
        <v>9869.9333644866674</v>
      </c>
      <c r="S167" s="82">
        <f>IF($R167&gt;=0,0,$R167*VLOOKUP(S$3,'In-NonTI'!$S$4:$U$6,3,0))</f>
        <v>0</v>
      </c>
      <c r="T167" s="160">
        <f>IF($R167&gt;=0,0,$R167*VLOOKUP(T$3,'In-NonTI'!$S$4:$U$6,3,0))</f>
        <v>0</v>
      </c>
      <c r="U167" s="83">
        <f>IF($R167&gt;=0,0,$R167*VLOOKUP(U$3,'In-NonTI'!$S$4:$U$6,3,0))</f>
        <v>0</v>
      </c>
      <c r="V167" s="19">
        <f t="shared" si="89"/>
        <v>-49.850070166666669</v>
      </c>
      <c r="W167" s="161">
        <f t="shared" si="84"/>
        <v>22.056797200000002</v>
      </c>
      <c r="X167" s="18">
        <f t="shared" si="90"/>
        <v>23.350772966666664</v>
      </c>
      <c r="Y167" s="77">
        <f t="shared" si="85"/>
        <v>1</v>
      </c>
      <c r="Z167" s="32" t="str">
        <f t="shared" si="86"/>
        <v>NSW</v>
      </c>
      <c r="AA167" s="4" t="str">
        <f t="shared" si="87"/>
        <v>SA</v>
      </c>
      <c r="AB167" s="31" t="str">
        <f t="shared" si="88"/>
        <v>VIC</v>
      </c>
      <c r="AC167" s="129" t="str">
        <f t="shared" si="91"/>
        <v>NSW-SA</v>
      </c>
      <c r="AD167" s="162" t="str">
        <f t="shared" si="92"/>
        <v>NSW-VIC</v>
      </c>
      <c r="AE167" s="130">
        <f t="shared" si="93"/>
        <v>0</v>
      </c>
      <c r="AF167" s="51">
        <f t="shared" si="94"/>
        <v>22.056797200000002</v>
      </c>
      <c r="AG167" s="163">
        <f t="shared" si="95"/>
        <v>23.350772966666664</v>
      </c>
      <c r="AH167" s="33">
        <f t="shared" si="96"/>
        <v>0</v>
      </c>
      <c r="AI167" s="140">
        <f t="shared" si="117"/>
        <v>22.056797200000002</v>
      </c>
      <c r="AJ167" s="164">
        <f t="shared" si="117"/>
        <v>0</v>
      </c>
      <c r="AK167" s="164">
        <f t="shared" ref="AK167:AK230" si="118">IF($AC167=AK$3,$AF167,IF($AD167=AK$3,$AG167,IF($AE167=AK$3,$AH167,0)))</f>
        <v>0</v>
      </c>
      <c r="AL167" s="164">
        <f t="shared" si="116"/>
        <v>23.350772966666664</v>
      </c>
      <c r="AM167" s="164">
        <f t="shared" si="116"/>
        <v>0</v>
      </c>
      <c r="AN167" s="141">
        <f t="shared" si="116"/>
        <v>0</v>
      </c>
      <c r="AO167" s="23">
        <f t="shared" si="97"/>
        <v>11776.565161024</v>
      </c>
      <c r="AP167" s="30">
        <f t="shared" si="98"/>
        <v>0</v>
      </c>
      <c r="AQ167" s="30">
        <f t="shared" si="99"/>
        <v>0</v>
      </c>
      <c r="AR167" s="30">
        <f t="shared" si="100"/>
        <v>-1613.0713965373332</v>
      </c>
      <c r="AS167" s="30">
        <f t="shared" si="101"/>
        <v>0</v>
      </c>
      <c r="AT167" s="24">
        <f t="shared" si="102"/>
        <v>0</v>
      </c>
      <c r="AU167" s="155">
        <f t="shared" si="109"/>
        <v>11436.413116913323</v>
      </c>
      <c r="AV167" s="165">
        <f t="shared" si="110"/>
        <v>0</v>
      </c>
      <c r="AW167" s="165">
        <f t="shared" si="111"/>
        <v>0</v>
      </c>
      <c r="AX167" s="165">
        <f t="shared" si="112"/>
        <v>-1566.4797524266551</v>
      </c>
      <c r="AY167" s="165">
        <f t="shared" si="113"/>
        <v>0</v>
      </c>
      <c r="AZ167" s="156">
        <f t="shared" si="114"/>
        <v>0</v>
      </c>
      <c r="BA167" s="94">
        <f t="shared" si="103"/>
        <v>9869.9333644866674</v>
      </c>
      <c r="BB167" s="166">
        <f t="shared" si="104"/>
        <v>0</v>
      </c>
      <c r="BC167" s="166">
        <f t="shared" si="105"/>
        <v>0</v>
      </c>
      <c r="BD167" s="166">
        <f t="shared" si="106"/>
        <v>0</v>
      </c>
      <c r="BE167" s="166">
        <f t="shared" si="107"/>
        <v>0</v>
      </c>
      <c r="BF167" s="95">
        <f t="shared" si="108"/>
        <v>0</v>
      </c>
    </row>
    <row r="168" spans="2:58">
      <c r="B168" s="146">
        <v>165</v>
      </c>
      <c r="C168" s="23" cm="1">
        <f t="array" ref="C168">_xlfn.XLOOKUP(C$3&amp;$B168,'In-TI'!$D$4:$D$867&amp;'In-TI'!$C$4:$C$867,'In-TI'!$E$4:$E$867)</f>
        <v>66.08</v>
      </c>
      <c r="D168" s="30" cm="1">
        <f t="array" ref="D168">_xlfn.XLOOKUP(D$3&amp;$B168,'In-TI'!$D$4:$D$867&amp;'In-TI'!$C$4:$C$867,'In-TI'!$E$4:$E$867)</f>
        <v>600</v>
      </c>
      <c r="E168" s="24" cm="1">
        <f t="array" ref="E168">_xlfn.XLOOKUP(E$3&amp;$B168,'In-TI'!$D$4:$D$867&amp;'In-TI'!$C$4:$C$867,'In-TI'!$E$4:$E$867)</f>
        <v>-2</v>
      </c>
      <c r="F168" s="12">
        <f>SUMIFS('In-TI'!$W$4:$W$1155,'In-TI'!$Y$4:$Y$1155,F$3,'In-TI'!$Q$4:$Q$1155,$B168)</f>
        <v>-7.3158028000000002</v>
      </c>
      <c r="G168" s="157">
        <f>SUMIFS('In-TI'!$W$4:$W$1155,'In-TI'!$Y$4:$Y$1155,G$3,'In-TI'!$Q$4:$Q$1155,$B168)</f>
        <v>27.334256400000005</v>
      </c>
      <c r="H168" s="13">
        <f>SUMIFS('In-TI'!$W$4:$W$1155,'In-TI'!$Y$4:$Y$1155,H$3,'In-TI'!$Q$4:$Q$1155,$B168)</f>
        <v>6.993476666666667</v>
      </c>
      <c r="I168" s="16">
        <f>SUMIFS('In-TI'!$X$4:$X$1155,'In-TI'!$Y$4:$Y$1155,I$3,'In-TI'!$Q$4:$Q$1155,$B168)</f>
        <v>6.3083027999999999</v>
      </c>
      <c r="J168" s="158">
        <f>SUMIFS('In-TI'!$X$4:$X$1155,'In-TI'!$Y$4:$Y$1155,J$3,'In-TI'!$Q$4:$Q$1155,$B168)</f>
        <v>-29.098423066666669</v>
      </c>
      <c r="K168" s="17">
        <f>SUMIFS('In-TI'!$X$4:$X$1155,'In-TI'!$Y$4:$Y$1155,K$3,'In-TI'!$Q$4:$Q$1155,$B168)</f>
        <v>-9.4251433333333328</v>
      </c>
      <c r="L168" s="26" cm="1">
        <f t="array" ref="L168">IF(_xlfn.XLOOKUP($B168&amp;F$3,'In-TI'!$Q$4:$Q$1155&amp;'In-TI'!$Y$4:$Y$1155,'In-TI'!$Z$4:$Z$1155)=L$3,F168*C168+I168*D168,0)</f>
        <v>3301.5534309759996</v>
      </c>
      <c r="M168" s="159" cm="1">
        <f t="array" ref="M168">IF(_xlfn.XLOOKUP($B168&amp;I$3,'In-TI'!$Q$4:$Q$1155&amp;'In-TI'!$Y$4:$Y$1155,'In-TI'!$Z$4:$Z$1155)=M$3,F168*C168+I168*D168,0)</f>
        <v>0</v>
      </c>
      <c r="N168" s="159" cm="1">
        <f t="array" ref="N168">IF(_xlfn.XLOOKUP($B168&amp;G$3,'In-TI'!$Q$4:$Q$1155&amp;'In-TI'!$Y$4:$Y$1155,'In-TI'!$Z$4:$Z$1155)=N$3,G168*E168+J168*C168,0)</f>
        <v>0</v>
      </c>
      <c r="O168" s="159" cm="1">
        <f t="array" ref="O168">IF(_xlfn.XLOOKUP($B168&amp;J$3,'In-TI'!$Q$4:$Q$1155&amp;'In-TI'!$Y$4:$Y$1155,'In-TI'!$Z$4:$Z$1155)=O$3,G168*E168+J168*C168,0)</f>
        <v>-1977.4923090453333</v>
      </c>
      <c r="P168" s="159" cm="1">
        <f t="array" ref="P168">IF(_xlfn.XLOOKUP($B168&amp;H$3,'In-TI'!$Q$4:$Q$1155&amp;'In-TI'!$Y$4:$Y$1155,'In-TI'!$Z$4:$Z$1155)=P$3,H168*E168+K168*D168,0)</f>
        <v>0</v>
      </c>
      <c r="Q168" s="25" cm="1">
        <f t="array" ref="Q168">IF(_xlfn.XLOOKUP($B168&amp;K$3,'In-TI'!$Q$4:$Q$1155&amp;'In-TI'!$Y$4:$Y$1155,'In-TI'!$Z$4:$Z$1155)=Q$3,H168*E168+K168*D168,0)</f>
        <v>-5669.0729533333324</v>
      </c>
      <c r="R168" s="74">
        <f t="shared" si="83"/>
        <v>-4345.0118314026658</v>
      </c>
      <c r="S168" s="82">
        <f>IF($R168&gt;=0,0,$R168*VLOOKUP(S$3,'In-NonTI'!$S$4:$U$6,3,0))</f>
        <v>-2324.0098613479508</v>
      </c>
      <c r="T168" s="160">
        <f>IF($R168&gt;=0,0,$R168*VLOOKUP(T$3,'In-NonTI'!$S$4:$U$6,3,0))</f>
        <v>-456.98757068563572</v>
      </c>
      <c r="U168" s="83">
        <f>IF($R168&gt;=0,0,$R168*VLOOKUP(U$3,'In-NonTI'!$S$4:$U$6,3,0))</f>
        <v>-1564.014399369079</v>
      </c>
      <c r="V168" s="19">
        <f t="shared" si="89"/>
        <v>-36.414225866666669</v>
      </c>
      <c r="W168" s="161">
        <f t="shared" si="84"/>
        <v>-3.1168405333333329</v>
      </c>
      <c r="X168" s="18">
        <f t="shared" si="90"/>
        <v>34.327733066666674</v>
      </c>
      <c r="Y168" s="77">
        <f t="shared" si="85"/>
        <v>2</v>
      </c>
      <c r="Z168" s="32" t="str">
        <f t="shared" si="86"/>
        <v>NSW</v>
      </c>
      <c r="AA168" s="4" t="str">
        <f t="shared" si="87"/>
        <v>SA</v>
      </c>
      <c r="AB168" s="31" t="str">
        <f t="shared" si="88"/>
        <v>VIC</v>
      </c>
      <c r="AC168" s="129" t="str">
        <f t="shared" si="91"/>
        <v>NSW-VIC</v>
      </c>
      <c r="AD168" s="162" t="str">
        <f t="shared" si="92"/>
        <v>SA-VIC</v>
      </c>
      <c r="AE168" s="130">
        <f t="shared" si="93"/>
        <v>0</v>
      </c>
      <c r="AF168" s="51">
        <f t="shared" si="94"/>
        <v>36.414225866666669</v>
      </c>
      <c r="AG168" s="163">
        <f t="shared" si="95"/>
        <v>3.1168405333333329</v>
      </c>
      <c r="AH168" s="33">
        <f t="shared" si="96"/>
        <v>0</v>
      </c>
      <c r="AI168" s="140">
        <f t="shared" si="117"/>
        <v>0</v>
      </c>
      <c r="AJ168" s="164">
        <f t="shared" si="117"/>
        <v>0</v>
      </c>
      <c r="AK168" s="164">
        <f t="shared" si="118"/>
        <v>0</v>
      </c>
      <c r="AL168" s="164">
        <f t="shared" si="116"/>
        <v>36.414225866666669</v>
      </c>
      <c r="AM168" s="164">
        <f t="shared" si="116"/>
        <v>0</v>
      </c>
      <c r="AN168" s="141">
        <f t="shared" si="116"/>
        <v>3.1168405333333329</v>
      </c>
      <c r="AO168" s="23">
        <f t="shared" si="97"/>
        <v>0</v>
      </c>
      <c r="AP168" s="30">
        <f t="shared" si="98"/>
        <v>0</v>
      </c>
      <c r="AQ168" s="30">
        <f t="shared" si="99"/>
        <v>0</v>
      </c>
      <c r="AR168" s="30">
        <f t="shared" si="100"/>
        <v>-2479.0804970026666</v>
      </c>
      <c r="AS168" s="30">
        <f t="shared" si="101"/>
        <v>0</v>
      </c>
      <c r="AT168" s="24">
        <f t="shared" si="102"/>
        <v>-1876.3380010666665</v>
      </c>
      <c r="AU168" s="155">
        <f t="shared" si="109"/>
        <v>0</v>
      </c>
      <c r="AV168" s="165">
        <f t="shared" si="110"/>
        <v>0</v>
      </c>
      <c r="AW168" s="165">
        <f t="shared" si="111"/>
        <v>0</v>
      </c>
      <c r="AX168" s="165">
        <f t="shared" si="112"/>
        <v>0</v>
      </c>
      <c r="AY168" s="165">
        <f t="shared" si="113"/>
        <v>0</v>
      </c>
      <c r="AZ168" s="156">
        <f t="shared" si="114"/>
        <v>0</v>
      </c>
      <c r="BA168" s="94">
        <f t="shared" si="103"/>
        <v>0</v>
      </c>
      <c r="BB168" s="166">
        <f t="shared" si="104"/>
        <v>0</v>
      </c>
      <c r="BC168" s="166">
        <f t="shared" si="105"/>
        <v>0</v>
      </c>
      <c r="BD168" s="166">
        <f t="shared" si="106"/>
        <v>0</v>
      </c>
      <c r="BE168" s="166">
        <f t="shared" si="107"/>
        <v>0</v>
      </c>
      <c r="BF168" s="95">
        <f t="shared" si="108"/>
        <v>0</v>
      </c>
    </row>
    <row r="169" spans="2:58">
      <c r="B169" s="146">
        <v>166</v>
      </c>
      <c r="C169" s="23" cm="1">
        <f t="array" ref="C169">_xlfn.XLOOKUP(C$3&amp;$B169,'In-TI'!$D$4:$D$867&amp;'In-TI'!$C$4:$C$867,'In-TI'!$E$4:$E$867)</f>
        <v>66.08</v>
      </c>
      <c r="D169" s="30" cm="1">
        <f t="array" ref="D169">_xlfn.XLOOKUP(D$3&amp;$B169,'In-TI'!$D$4:$D$867&amp;'In-TI'!$C$4:$C$867,'In-TI'!$E$4:$E$867)</f>
        <v>600</v>
      </c>
      <c r="E169" s="24" cm="1">
        <f t="array" ref="E169">_xlfn.XLOOKUP(E$3&amp;$B169,'In-TI'!$D$4:$D$867&amp;'In-TI'!$C$4:$C$867,'In-TI'!$E$4:$E$867)</f>
        <v>-2</v>
      </c>
      <c r="F169" s="12">
        <f>SUMIFS('In-TI'!$W$4:$W$1155,'In-TI'!$Y$4:$Y$1155,F$3,'In-TI'!$Q$4:$Q$1155,$B169)</f>
        <v>-5.2940800000000001</v>
      </c>
      <c r="G169" s="157">
        <f>SUMIFS('In-TI'!$W$4:$W$1155,'In-TI'!$Y$4:$Y$1155,G$3,'In-TI'!$Q$4:$Q$1155,$B169)</f>
        <v>32.8854337</v>
      </c>
      <c r="H169" s="13">
        <f>SUMIFS('In-TI'!$W$4:$W$1155,'In-TI'!$Y$4:$Y$1155,H$3,'In-TI'!$Q$4:$Q$1155,$B169)</f>
        <v>7.2008270333333328</v>
      </c>
      <c r="I169" s="16">
        <f>SUMIFS('In-TI'!$X$4:$X$1155,'In-TI'!$Y$4:$Y$1155,I$3,'In-TI'!$Q$4:$Q$1155,$B169)</f>
        <v>4.3007466666666669</v>
      </c>
      <c r="J169" s="158">
        <f>SUMIFS('In-TI'!$X$4:$X$1155,'In-TI'!$Y$4:$Y$1155,J$3,'In-TI'!$Q$4:$Q$1155,$B169)</f>
        <v>-34.602100366666669</v>
      </c>
      <c r="K169" s="17">
        <f>SUMIFS('In-TI'!$X$4:$X$1155,'In-TI'!$Y$4:$Y$1155,K$3,'In-TI'!$Q$4:$Q$1155,$B169)</f>
        <v>-9.4916603666666663</v>
      </c>
      <c r="L169" s="26" cm="1">
        <f t="array" ref="L169">IF(_xlfn.XLOOKUP($B169&amp;F$3,'In-TI'!$Q$4:$Q$1155&amp;'In-TI'!$Y$4:$Y$1155,'In-TI'!$Z$4:$Z$1155)=L$3,F169*C169+I169*D169,0)</f>
        <v>2230.6151936000006</v>
      </c>
      <c r="M169" s="159" cm="1">
        <f t="array" ref="M169">IF(_xlfn.XLOOKUP($B169&amp;I$3,'In-TI'!$Q$4:$Q$1155&amp;'In-TI'!$Y$4:$Y$1155,'In-TI'!$Z$4:$Z$1155)=M$3,F169*C169+I169*D169,0)</f>
        <v>0</v>
      </c>
      <c r="N169" s="159" cm="1">
        <f t="array" ref="N169">IF(_xlfn.XLOOKUP($B169&amp;G$3,'In-TI'!$Q$4:$Q$1155&amp;'In-TI'!$Y$4:$Y$1155,'In-TI'!$Z$4:$Z$1155)=N$3,G169*E169+J169*C169,0)</f>
        <v>0</v>
      </c>
      <c r="O169" s="159" cm="1">
        <f t="array" ref="O169">IF(_xlfn.XLOOKUP($B169&amp;J$3,'In-TI'!$Q$4:$Q$1155&amp;'In-TI'!$Y$4:$Y$1155,'In-TI'!$Z$4:$Z$1155)=O$3,G169*E169+J169*C169,0)</f>
        <v>-2352.2776596293334</v>
      </c>
      <c r="P169" s="159" cm="1">
        <f t="array" ref="P169">IF(_xlfn.XLOOKUP($B169&amp;H$3,'In-TI'!$Q$4:$Q$1155&amp;'In-TI'!$Y$4:$Y$1155,'In-TI'!$Z$4:$Z$1155)=P$3,H169*E169+K169*D169,0)</f>
        <v>0</v>
      </c>
      <c r="Q169" s="25" cm="1">
        <f t="array" ref="Q169">IF(_xlfn.XLOOKUP($B169&amp;K$3,'In-TI'!$Q$4:$Q$1155&amp;'In-TI'!$Y$4:$Y$1155,'In-TI'!$Z$4:$Z$1155)=Q$3,H169*E169+K169*D169,0)</f>
        <v>-5709.3978740666671</v>
      </c>
      <c r="R169" s="74">
        <f t="shared" si="83"/>
        <v>-5831.0603400959999</v>
      </c>
      <c r="S169" s="82">
        <f>IF($R169&gt;=0,0,$R169*VLOOKUP(S$3,'In-NonTI'!$S$4:$U$6,3,0))</f>
        <v>-3118.8503641250923</v>
      </c>
      <c r="T169" s="160">
        <f>IF($R169&gt;=0,0,$R169*VLOOKUP(T$3,'In-NonTI'!$S$4:$U$6,3,0))</f>
        <v>-613.28304795008967</v>
      </c>
      <c r="U169" s="83">
        <f>IF($R169&gt;=0,0,$R169*VLOOKUP(U$3,'In-NonTI'!$S$4:$U$6,3,0))</f>
        <v>-2098.9269280208173</v>
      </c>
      <c r="V169" s="19">
        <f t="shared" si="89"/>
        <v>-39.89618036666667</v>
      </c>
      <c r="W169" s="161">
        <f t="shared" si="84"/>
        <v>-5.1909136999999994</v>
      </c>
      <c r="X169" s="18">
        <f t="shared" si="90"/>
        <v>40.086260733333333</v>
      </c>
      <c r="Y169" s="77">
        <f t="shared" si="85"/>
        <v>2</v>
      </c>
      <c r="Z169" s="32" t="str">
        <f t="shared" si="86"/>
        <v>NSW</v>
      </c>
      <c r="AA169" s="4" t="str">
        <f t="shared" si="87"/>
        <v>SA</v>
      </c>
      <c r="AB169" s="31" t="str">
        <f t="shared" si="88"/>
        <v>VIC</v>
      </c>
      <c r="AC169" s="129" t="str">
        <f t="shared" si="91"/>
        <v>NSW-VIC</v>
      </c>
      <c r="AD169" s="162" t="str">
        <f t="shared" si="92"/>
        <v>SA-VIC</v>
      </c>
      <c r="AE169" s="130">
        <f t="shared" si="93"/>
        <v>0</v>
      </c>
      <c r="AF169" s="51">
        <f t="shared" si="94"/>
        <v>39.89618036666667</v>
      </c>
      <c r="AG169" s="163">
        <f t="shared" si="95"/>
        <v>5.1909136999999994</v>
      </c>
      <c r="AH169" s="33">
        <f t="shared" si="96"/>
        <v>0</v>
      </c>
      <c r="AI169" s="140">
        <f t="shared" si="117"/>
        <v>0</v>
      </c>
      <c r="AJ169" s="164">
        <f t="shared" si="117"/>
        <v>0</v>
      </c>
      <c r="AK169" s="164">
        <f t="shared" si="118"/>
        <v>0</v>
      </c>
      <c r="AL169" s="164">
        <f t="shared" si="116"/>
        <v>39.89618036666667</v>
      </c>
      <c r="AM169" s="164">
        <f t="shared" si="116"/>
        <v>0</v>
      </c>
      <c r="AN169" s="141">
        <f t="shared" si="116"/>
        <v>5.1909136999999994</v>
      </c>
      <c r="AO169" s="23">
        <f t="shared" si="97"/>
        <v>0</v>
      </c>
      <c r="AP169" s="30">
        <f t="shared" si="98"/>
        <v>0</v>
      </c>
      <c r="AQ169" s="30">
        <f t="shared" si="99"/>
        <v>0</v>
      </c>
      <c r="AR169" s="30">
        <f t="shared" si="100"/>
        <v>-2716.1319593626667</v>
      </c>
      <c r="AS169" s="30">
        <f t="shared" si="101"/>
        <v>0</v>
      </c>
      <c r="AT169" s="24">
        <f t="shared" si="102"/>
        <v>-3124.9300473999997</v>
      </c>
      <c r="AU169" s="155">
        <f t="shared" si="109"/>
        <v>0</v>
      </c>
      <c r="AV169" s="165">
        <f t="shared" si="110"/>
        <v>0</v>
      </c>
      <c r="AW169" s="165">
        <f t="shared" si="111"/>
        <v>0</v>
      </c>
      <c r="AX169" s="165">
        <f t="shared" si="112"/>
        <v>0</v>
      </c>
      <c r="AY169" s="165">
        <f t="shared" si="113"/>
        <v>0</v>
      </c>
      <c r="AZ169" s="156">
        <f t="shared" si="114"/>
        <v>0</v>
      </c>
      <c r="BA169" s="94">
        <f t="shared" si="103"/>
        <v>0</v>
      </c>
      <c r="BB169" s="166">
        <f t="shared" si="104"/>
        <v>0</v>
      </c>
      <c r="BC169" s="166">
        <f t="shared" si="105"/>
        <v>0</v>
      </c>
      <c r="BD169" s="166">
        <f t="shared" si="106"/>
        <v>0</v>
      </c>
      <c r="BE169" s="166">
        <f t="shared" si="107"/>
        <v>0</v>
      </c>
      <c r="BF169" s="95">
        <f t="shared" si="108"/>
        <v>0</v>
      </c>
    </row>
    <row r="170" spans="2:58">
      <c r="B170" s="146">
        <v>167</v>
      </c>
      <c r="C170" s="23" cm="1">
        <f t="array" ref="C170">_xlfn.XLOOKUP(C$3&amp;$B170,'In-TI'!$D$4:$D$867&amp;'In-TI'!$C$4:$C$867,'In-TI'!$E$4:$E$867)</f>
        <v>66.08</v>
      </c>
      <c r="D170" s="30" cm="1">
        <f t="array" ref="D170">_xlfn.XLOOKUP(D$3&amp;$B170,'In-TI'!$D$4:$D$867&amp;'In-TI'!$C$4:$C$867,'In-TI'!$E$4:$E$867)</f>
        <v>600</v>
      </c>
      <c r="E170" s="24" cm="1">
        <f t="array" ref="E170">_xlfn.XLOOKUP(E$3&amp;$B170,'In-TI'!$D$4:$D$867&amp;'In-TI'!$C$4:$C$867,'In-TI'!$E$4:$E$867)</f>
        <v>-3</v>
      </c>
      <c r="F170" s="12">
        <f>SUMIFS('In-TI'!$W$4:$W$1155,'In-TI'!$Y$4:$Y$1155,F$3,'In-TI'!$Q$4:$Q$1155,$B170)</f>
        <v>-6.0377002000000006</v>
      </c>
      <c r="G170" s="157">
        <f>SUMIFS('In-TI'!$W$4:$W$1155,'In-TI'!$Y$4:$Y$1155,G$3,'In-TI'!$Q$4:$Q$1155,$B170)</f>
        <v>25.686449700000001</v>
      </c>
      <c r="H170" s="13">
        <f>SUMIFS('In-TI'!$W$4:$W$1155,'In-TI'!$Y$4:$Y$1155,H$3,'In-TI'!$Q$4:$Q$1155,$B170)</f>
        <v>5.2571527333333332</v>
      </c>
      <c r="I170" s="16">
        <f>SUMIFS('In-TI'!$X$4:$X$1155,'In-TI'!$Y$4:$Y$1155,I$3,'In-TI'!$Q$4:$Q$1155,$B170)</f>
        <v>4.8668668666666672</v>
      </c>
      <c r="J170" s="158">
        <f>SUMIFS('In-TI'!$X$4:$X$1155,'In-TI'!$Y$4:$Y$1155,J$3,'In-TI'!$Q$4:$Q$1155,$B170)</f>
        <v>-27.401449700000001</v>
      </c>
      <c r="K170" s="17">
        <f>SUMIFS('In-TI'!$X$4:$X$1155,'In-TI'!$Y$4:$Y$1155,K$3,'In-TI'!$Q$4:$Q$1155,$B170)</f>
        <v>-7.7454860666666656</v>
      </c>
      <c r="L170" s="26" cm="1">
        <f t="array" ref="L170">IF(_xlfn.XLOOKUP($B170&amp;F$3,'In-TI'!$Q$4:$Q$1155&amp;'In-TI'!$Y$4:$Y$1155,'In-TI'!$Z$4:$Z$1155)=L$3,F170*C170+I170*D170,0)</f>
        <v>2521.1488907840003</v>
      </c>
      <c r="M170" s="159" cm="1">
        <f t="array" ref="M170">IF(_xlfn.XLOOKUP($B170&amp;I$3,'In-TI'!$Q$4:$Q$1155&amp;'In-TI'!$Y$4:$Y$1155,'In-TI'!$Z$4:$Z$1155)=M$3,F170*C170+I170*D170,0)</f>
        <v>0</v>
      </c>
      <c r="N170" s="159" cm="1">
        <f t="array" ref="N170">IF(_xlfn.XLOOKUP($B170&amp;G$3,'In-TI'!$Q$4:$Q$1155&amp;'In-TI'!$Y$4:$Y$1155,'In-TI'!$Z$4:$Z$1155)=N$3,G170*E170+J170*C170,0)</f>
        <v>0</v>
      </c>
      <c r="O170" s="159" cm="1">
        <f t="array" ref="O170">IF(_xlfn.XLOOKUP($B170&amp;J$3,'In-TI'!$Q$4:$Q$1155&amp;'In-TI'!$Y$4:$Y$1155,'In-TI'!$Z$4:$Z$1155)=O$3,G170*E170+J170*C170,0)</f>
        <v>-1887.7471452759999</v>
      </c>
      <c r="P170" s="159" cm="1">
        <f t="array" ref="P170">IF(_xlfn.XLOOKUP($B170&amp;H$3,'In-TI'!$Q$4:$Q$1155&amp;'In-TI'!$Y$4:$Y$1155,'In-TI'!$Z$4:$Z$1155)=P$3,H170*E170+K170*D170,0)</f>
        <v>0</v>
      </c>
      <c r="Q170" s="25" cm="1">
        <f t="array" ref="Q170">IF(_xlfn.XLOOKUP($B170&amp;K$3,'In-TI'!$Q$4:$Q$1155&amp;'In-TI'!$Y$4:$Y$1155,'In-TI'!$Z$4:$Z$1155)=Q$3,H170*E170+K170*D170,0)</f>
        <v>-4663.0630981999993</v>
      </c>
      <c r="R170" s="74">
        <f t="shared" si="83"/>
        <v>-4029.6613526919991</v>
      </c>
      <c r="S170" s="82">
        <f>IF($R170&gt;=0,0,$R170*VLOOKUP(S$3,'In-NonTI'!$S$4:$U$6,3,0))</f>
        <v>-2155.3388310396631</v>
      </c>
      <c r="T170" s="160">
        <f>IF($R170&gt;=0,0,$R170*VLOOKUP(T$3,'In-NonTI'!$S$4:$U$6,3,0))</f>
        <v>-423.82051504288557</v>
      </c>
      <c r="U170" s="83">
        <f>IF($R170&gt;=0,0,$R170*VLOOKUP(U$3,'In-NonTI'!$S$4:$U$6,3,0))</f>
        <v>-1450.5020066094498</v>
      </c>
      <c r="V170" s="19">
        <f t="shared" si="89"/>
        <v>-33.439149900000004</v>
      </c>
      <c r="W170" s="161">
        <f t="shared" si="84"/>
        <v>-2.8786191999999984</v>
      </c>
      <c r="X170" s="18">
        <f t="shared" si="90"/>
        <v>30.943602433333332</v>
      </c>
      <c r="Y170" s="77">
        <f t="shared" si="85"/>
        <v>2</v>
      </c>
      <c r="Z170" s="32" t="str">
        <f t="shared" si="86"/>
        <v>NSW</v>
      </c>
      <c r="AA170" s="4" t="str">
        <f t="shared" si="87"/>
        <v>SA</v>
      </c>
      <c r="AB170" s="31" t="str">
        <f t="shared" si="88"/>
        <v>VIC</v>
      </c>
      <c r="AC170" s="129" t="str">
        <f t="shared" si="91"/>
        <v>NSW-VIC</v>
      </c>
      <c r="AD170" s="162" t="str">
        <f t="shared" si="92"/>
        <v>SA-VIC</v>
      </c>
      <c r="AE170" s="130">
        <f t="shared" si="93"/>
        <v>0</v>
      </c>
      <c r="AF170" s="51">
        <f t="shared" si="94"/>
        <v>33.439149900000004</v>
      </c>
      <c r="AG170" s="163">
        <f t="shared" si="95"/>
        <v>2.8786191999999984</v>
      </c>
      <c r="AH170" s="33">
        <f t="shared" si="96"/>
        <v>0</v>
      </c>
      <c r="AI170" s="140">
        <f t="shared" si="117"/>
        <v>0</v>
      </c>
      <c r="AJ170" s="164">
        <f t="shared" si="117"/>
        <v>0</v>
      </c>
      <c r="AK170" s="164">
        <f t="shared" si="118"/>
        <v>0</v>
      </c>
      <c r="AL170" s="164">
        <f t="shared" si="116"/>
        <v>33.439149900000004</v>
      </c>
      <c r="AM170" s="164">
        <f t="shared" si="116"/>
        <v>0</v>
      </c>
      <c r="AN170" s="141">
        <f t="shared" si="116"/>
        <v>2.8786191999999984</v>
      </c>
      <c r="AO170" s="23">
        <f t="shared" si="97"/>
        <v>0</v>
      </c>
      <c r="AP170" s="30">
        <f t="shared" si="98"/>
        <v>0</v>
      </c>
      <c r="AQ170" s="30">
        <f t="shared" si="99"/>
        <v>0</v>
      </c>
      <c r="AR170" s="30">
        <f t="shared" si="100"/>
        <v>-2309.9764750920003</v>
      </c>
      <c r="AS170" s="30">
        <f t="shared" si="101"/>
        <v>0</v>
      </c>
      <c r="AT170" s="24">
        <f t="shared" si="102"/>
        <v>-1735.807377599999</v>
      </c>
      <c r="AU170" s="155">
        <f t="shared" si="109"/>
        <v>0</v>
      </c>
      <c r="AV170" s="165">
        <f t="shared" si="110"/>
        <v>0</v>
      </c>
      <c r="AW170" s="165">
        <f t="shared" si="111"/>
        <v>0</v>
      </c>
      <c r="AX170" s="165">
        <f t="shared" si="112"/>
        <v>0</v>
      </c>
      <c r="AY170" s="165">
        <f t="shared" si="113"/>
        <v>0</v>
      </c>
      <c r="AZ170" s="156">
        <f t="shared" si="114"/>
        <v>0</v>
      </c>
      <c r="BA170" s="94">
        <f t="shared" si="103"/>
        <v>0</v>
      </c>
      <c r="BB170" s="166">
        <f t="shared" si="104"/>
        <v>0</v>
      </c>
      <c r="BC170" s="166">
        <f t="shared" si="105"/>
        <v>0</v>
      </c>
      <c r="BD170" s="166">
        <f t="shared" si="106"/>
        <v>0</v>
      </c>
      <c r="BE170" s="166">
        <f t="shared" si="107"/>
        <v>0</v>
      </c>
      <c r="BF170" s="95">
        <f t="shared" si="108"/>
        <v>0</v>
      </c>
    </row>
    <row r="171" spans="2:58">
      <c r="B171" s="146">
        <v>168</v>
      </c>
      <c r="C171" s="23" cm="1">
        <f t="array" ref="C171">_xlfn.XLOOKUP(C$3&amp;$B171,'In-TI'!$D$4:$D$867&amp;'In-TI'!$C$4:$C$867,'In-TI'!$E$4:$E$867)</f>
        <v>66.08</v>
      </c>
      <c r="D171" s="30" cm="1">
        <f t="array" ref="D171">_xlfn.XLOOKUP(D$3&amp;$B171,'In-TI'!$D$4:$D$867&amp;'In-TI'!$C$4:$C$867,'In-TI'!$E$4:$E$867)</f>
        <v>600</v>
      </c>
      <c r="E171" s="24" cm="1">
        <f t="array" ref="E171">_xlfn.XLOOKUP(E$3&amp;$B171,'In-TI'!$D$4:$D$867&amp;'In-TI'!$C$4:$C$867,'In-TI'!$E$4:$E$867)</f>
        <v>-3</v>
      </c>
      <c r="F171" s="12">
        <f>SUMIFS('In-TI'!$W$4:$W$1155,'In-TI'!$Y$4:$Y$1155,F$3,'In-TI'!$Q$4:$Q$1155,$B171)</f>
        <v>-6.6788911999999998</v>
      </c>
      <c r="G171" s="157">
        <f>SUMIFS('In-TI'!$W$4:$W$1155,'In-TI'!$Y$4:$Y$1155,G$3,'In-TI'!$Q$4:$Q$1155,$B171)</f>
        <v>26.8413851</v>
      </c>
      <c r="H171" s="13">
        <f>SUMIFS('In-TI'!$W$4:$W$1155,'In-TI'!$Y$4:$Y$1155,H$3,'In-TI'!$Q$4:$Q$1155,$B171)</f>
        <v>3.6095048666666671</v>
      </c>
      <c r="I171" s="16">
        <f>SUMIFS('In-TI'!$X$4:$X$1155,'In-TI'!$Y$4:$Y$1155,I$3,'In-TI'!$Q$4:$Q$1155,$B171)</f>
        <v>5.5447245333333335</v>
      </c>
      <c r="J171" s="158">
        <f>SUMIFS('In-TI'!$X$4:$X$1155,'In-TI'!$Y$4:$Y$1155,J$3,'In-TI'!$Q$4:$Q$1155,$B171)</f>
        <v>-28.600551766666666</v>
      </c>
      <c r="K171" s="17">
        <f>SUMIFS('In-TI'!$X$4:$X$1155,'In-TI'!$Y$4:$Y$1155,K$3,'In-TI'!$Q$4:$Q$1155,$B171)</f>
        <v>-6.0886715333333337</v>
      </c>
      <c r="L171" s="26" cm="1">
        <f t="array" ref="L171">IF(_xlfn.XLOOKUP($B171&amp;F$3,'In-TI'!$Q$4:$Q$1155&amp;'In-TI'!$Y$4:$Y$1155,'In-TI'!$Z$4:$Z$1155)=L$3,F171*C171+I171*D171,0)</f>
        <v>2885.4935895040003</v>
      </c>
      <c r="M171" s="159" cm="1">
        <f t="array" ref="M171">IF(_xlfn.XLOOKUP($B171&amp;I$3,'In-TI'!$Q$4:$Q$1155&amp;'In-TI'!$Y$4:$Y$1155,'In-TI'!$Z$4:$Z$1155)=M$3,F171*C171+I171*D171,0)</f>
        <v>0</v>
      </c>
      <c r="N171" s="159" cm="1">
        <f t="array" ref="N171">IF(_xlfn.XLOOKUP($B171&amp;G$3,'In-TI'!$Q$4:$Q$1155&amp;'In-TI'!$Y$4:$Y$1155,'In-TI'!$Z$4:$Z$1155)=N$3,G171*E171+J171*C171,0)</f>
        <v>0</v>
      </c>
      <c r="O171" s="159" cm="1">
        <f t="array" ref="O171">IF(_xlfn.XLOOKUP($B171&amp;J$3,'In-TI'!$Q$4:$Q$1155&amp;'In-TI'!$Y$4:$Y$1155,'In-TI'!$Z$4:$Z$1155)=O$3,G171*E171+J171*C171,0)</f>
        <v>-1970.4486160413333</v>
      </c>
      <c r="P171" s="159" cm="1">
        <f t="array" ref="P171">IF(_xlfn.XLOOKUP($B171&amp;H$3,'In-TI'!$Q$4:$Q$1155&amp;'In-TI'!$Y$4:$Y$1155,'In-TI'!$Z$4:$Z$1155)=P$3,H171*E171+K171*D171,0)</f>
        <v>0</v>
      </c>
      <c r="Q171" s="25" cm="1">
        <f t="array" ref="Q171">IF(_xlfn.XLOOKUP($B171&amp;K$3,'In-TI'!$Q$4:$Q$1155&amp;'In-TI'!$Y$4:$Y$1155,'In-TI'!$Z$4:$Z$1155)=Q$3,H171*E171+K171*D171,0)</f>
        <v>-3664.0314346</v>
      </c>
      <c r="R171" s="74">
        <f t="shared" si="83"/>
        <v>-2748.9864611373332</v>
      </c>
      <c r="S171" s="82">
        <f>IF($R171&gt;=0,0,$R171*VLOOKUP(S$3,'In-NonTI'!$S$4:$U$6,3,0))</f>
        <v>-1470.3462021029211</v>
      </c>
      <c r="T171" s="160">
        <f>IF($R171&gt;=0,0,$R171*VLOOKUP(T$3,'In-NonTI'!$S$4:$U$6,3,0))</f>
        <v>-289.12525292648201</v>
      </c>
      <c r="U171" s="83">
        <f>IF($R171&gt;=0,0,$R171*VLOOKUP(U$3,'In-NonTI'!$S$4:$U$6,3,0))</f>
        <v>-989.51500610792993</v>
      </c>
      <c r="V171" s="19">
        <f t="shared" si="89"/>
        <v>-35.279442966666664</v>
      </c>
      <c r="W171" s="161">
        <f t="shared" si="84"/>
        <v>-0.54394700000000018</v>
      </c>
      <c r="X171" s="18">
        <f t="shared" si="90"/>
        <v>30.450889966666669</v>
      </c>
      <c r="Y171" s="77">
        <f t="shared" si="85"/>
        <v>2</v>
      </c>
      <c r="Z171" s="32" t="str">
        <f t="shared" si="86"/>
        <v>NSW</v>
      </c>
      <c r="AA171" s="4" t="str">
        <f t="shared" si="87"/>
        <v>SA</v>
      </c>
      <c r="AB171" s="31" t="str">
        <f t="shared" si="88"/>
        <v>VIC</v>
      </c>
      <c r="AC171" s="129" t="str">
        <f t="shared" si="91"/>
        <v>NSW-VIC</v>
      </c>
      <c r="AD171" s="162" t="str">
        <f t="shared" si="92"/>
        <v>SA-VIC</v>
      </c>
      <c r="AE171" s="130">
        <f t="shared" si="93"/>
        <v>0</v>
      </c>
      <c r="AF171" s="51">
        <f t="shared" si="94"/>
        <v>35.279442966666664</v>
      </c>
      <c r="AG171" s="163">
        <f t="shared" si="95"/>
        <v>0.54394700000000018</v>
      </c>
      <c r="AH171" s="33">
        <f t="shared" si="96"/>
        <v>0</v>
      </c>
      <c r="AI171" s="140">
        <f t="shared" si="117"/>
        <v>0</v>
      </c>
      <c r="AJ171" s="164">
        <f t="shared" si="117"/>
        <v>0</v>
      </c>
      <c r="AK171" s="164">
        <f t="shared" si="118"/>
        <v>0</v>
      </c>
      <c r="AL171" s="164">
        <f t="shared" si="116"/>
        <v>35.279442966666664</v>
      </c>
      <c r="AM171" s="164">
        <f t="shared" si="116"/>
        <v>0</v>
      </c>
      <c r="AN171" s="141">
        <f t="shared" si="116"/>
        <v>0.54394700000000018</v>
      </c>
      <c r="AO171" s="23">
        <f t="shared" si="97"/>
        <v>0</v>
      </c>
      <c r="AP171" s="30">
        <f t="shared" si="98"/>
        <v>0</v>
      </c>
      <c r="AQ171" s="30">
        <f t="shared" si="99"/>
        <v>0</v>
      </c>
      <c r="AR171" s="30">
        <f t="shared" si="100"/>
        <v>-2437.1039201373333</v>
      </c>
      <c r="AS171" s="30">
        <f t="shared" si="101"/>
        <v>0</v>
      </c>
      <c r="AT171" s="24">
        <f t="shared" si="102"/>
        <v>-328.00004100000012</v>
      </c>
      <c r="AU171" s="155">
        <f t="shared" si="109"/>
        <v>0</v>
      </c>
      <c r="AV171" s="165">
        <f t="shared" si="110"/>
        <v>0</v>
      </c>
      <c r="AW171" s="165">
        <f t="shared" si="111"/>
        <v>0</v>
      </c>
      <c r="AX171" s="165">
        <f t="shared" si="112"/>
        <v>0</v>
      </c>
      <c r="AY171" s="165">
        <f t="shared" si="113"/>
        <v>0</v>
      </c>
      <c r="AZ171" s="156">
        <f t="shared" si="114"/>
        <v>0</v>
      </c>
      <c r="BA171" s="94">
        <f t="shared" si="103"/>
        <v>0</v>
      </c>
      <c r="BB171" s="166">
        <f t="shared" si="104"/>
        <v>0</v>
      </c>
      <c r="BC171" s="166">
        <f t="shared" si="105"/>
        <v>0</v>
      </c>
      <c r="BD171" s="166">
        <f t="shared" si="106"/>
        <v>0</v>
      </c>
      <c r="BE171" s="166">
        <f t="shared" si="107"/>
        <v>0</v>
      </c>
      <c r="BF171" s="95">
        <f t="shared" si="108"/>
        <v>0</v>
      </c>
    </row>
    <row r="172" spans="2:58">
      <c r="B172" s="146">
        <v>169</v>
      </c>
      <c r="C172" s="23" cm="1">
        <f t="array" ref="C172">_xlfn.XLOOKUP(C$3&amp;$B172,'In-TI'!$D$4:$D$867&amp;'In-TI'!$C$4:$C$867,'In-TI'!$E$4:$E$867)</f>
        <v>68.31</v>
      </c>
      <c r="D172" s="30" cm="1">
        <f t="array" ref="D172">_xlfn.XLOOKUP(D$3&amp;$B172,'In-TI'!$D$4:$D$867&amp;'In-TI'!$C$4:$C$867,'In-TI'!$E$4:$E$867)</f>
        <v>600</v>
      </c>
      <c r="E172" s="24" cm="1">
        <f t="array" ref="E172">_xlfn.XLOOKUP(E$3&amp;$B172,'In-TI'!$D$4:$D$867&amp;'In-TI'!$C$4:$C$867,'In-TI'!$E$4:$E$867)</f>
        <v>-5</v>
      </c>
      <c r="F172" s="12">
        <f>SUMIFS('In-TI'!$W$4:$W$1155,'In-TI'!$Y$4:$Y$1155,F$3,'In-TI'!$Q$4:$Q$1155,$B172)</f>
        <v>-7.2335209999999996</v>
      </c>
      <c r="G172" s="157">
        <f>SUMIFS('In-TI'!$W$4:$W$1155,'In-TI'!$Y$4:$Y$1155,G$3,'In-TI'!$Q$4:$Q$1155,$B172)</f>
        <v>30.038683599999999</v>
      </c>
      <c r="H172" s="13">
        <f>SUMIFS('In-TI'!$W$4:$W$1155,'In-TI'!$Y$4:$Y$1155,H$3,'In-TI'!$Q$4:$Q$1155,$B172)</f>
        <v>-0.15503709999999998</v>
      </c>
      <c r="I172" s="16">
        <f>SUMIFS('In-TI'!$X$4:$X$1155,'In-TI'!$Y$4:$Y$1155,I$3,'In-TI'!$Q$4:$Q$1155,$B172)</f>
        <v>5.591854333333333</v>
      </c>
      <c r="J172" s="158">
        <f>SUMIFS('In-TI'!$X$4:$X$1155,'In-TI'!$Y$4:$Y$1155,J$3,'In-TI'!$Q$4:$Q$1155,$B172)</f>
        <v>-31.965350266666665</v>
      </c>
      <c r="K172" s="17">
        <f>SUMIFS('In-TI'!$X$4:$X$1155,'In-TI'!$Y$4:$Y$1155,K$3,'In-TI'!$Q$4:$Q$1155,$B172)</f>
        <v>-1.2424629</v>
      </c>
      <c r="L172" s="26" cm="1">
        <f t="array" ref="L172">IF(_xlfn.XLOOKUP($B172&amp;F$3,'In-TI'!$Q$4:$Q$1155&amp;'In-TI'!$Y$4:$Y$1155,'In-TI'!$Z$4:$Z$1155)=L$3,F172*C172+I172*D172,0)</f>
        <v>2860.9907804899999</v>
      </c>
      <c r="M172" s="159" cm="1">
        <f t="array" ref="M172">IF(_xlfn.XLOOKUP($B172&amp;I$3,'In-TI'!$Q$4:$Q$1155&amp;'In-TI'!$Y$4:$Y$1155,'In-TI'!$Z$4:$Z$1155)=M$3,F172*C172+I172*D172,0)</f>
        <v>0</v>
      </c>
      <c r="N172" s="159" cm="1">
        <f t="array" ref="N172">IF(_xlfn.XLOOKUP($B172&amp;G$3,'In-TI'!$Q$4:$Q$1155&amp;'In-TI'!$Y$4:$Y$1155,'In-TI'!$Z$4:$Z$1155)=N$3,G172*E172+J172*C172,0)</f>
        <v>0</v>
      </c>
      <c r="O172" s="159" cm="1">
        <f t="array" ref="O172">IF(_xlfn.XLOOKUP($B172&amp;J$3,'In-TI'!$Q$4:$Q$1155&amp;'In-TI'!$Y$4:$Y$1155,'In-TI'!$Z$4:$Z$1155)=O$3,G172*E172+J172*C172,0)</f>
        <v>-2333.7464947159997</v>
      </c>
      <c r="P172" s="159" cm="1">
        <f t="array" ref="P172">IF(_xlfn.XLOOKUP($B172&amp;H$3,'In-TI'!$Q$4:$Q$1155&amp;'In-TI'!$Y$4:$Y$1155,'In-TI'!$Z$4:$Z$1155)=P$3,H172*E172+K172*D172,0)</f>
        <v>0</v>
      </c>
      <c r="Q172" s="25" cm="1">
        <f t="array" ref="Q172">IF(_xlfn.XLOOKUP($B172&amp;K$3,'In-TI'!$Q$4:$Q$1155&amp;'In-TI'!$Y$4:$Y$1155,'In-TI'!$Z$4:$Z$1155)=Q$3,H172*E172+K172*D172,0)</f>
        <v>-744.70255450000002</v>
      </c>
      <c r="R172" s="74">
        <f t="shared" si="83"/>
        <v>-217.4582687259998</v>
      </c>
      <c r="S172" s="82">
        <f>IF($R172&gt;=0,0,$R172*VLOOKUP(S$3,'In-NonTI'!$S$4:$U$6,3,0))</f>
        <v>-116.31157303148929</v>
      </c>
      <c r="T172" s="160">
        <f>IF($R172&gt;=0,0,$R172*VLOOKUP(T$3,'In-NonTI'!$S$4:$U$6,3,0))</f>
        <v>-22.871221024619885</v>
      </c>
      <c r="U172" s="83">
        <f>IF($R172&gt;=0,0,$R172*VLOOKUP(U$3,'In-NonTI'!$S$4:$U$6,3,0))</f>
        <v>-78.275474669890613</v>
      </c>
      <c r="V172" s="19">
        <f t="shared" si="89"/>
        <v>-39.198871266666664</v>
      </c>
      <c r="W172" s="161">
        <f t="shared" si="84"/>
        <v>4.3493914333333326</v>
      </c>
      <c r="X172" s="18">
        <f t="shared" si="90"/>
        <v>29.883646499999998</v>
      </c>
      <c r="Y172" s="77">
        <f t="shared" si="85"/>
        <v>1</v>
      </c>
      <c r="Z172" s="32" t="str">
        <f t="shared" si="86"/>
        <v>NSW</v>
      </c>
      <c r="AA172" s="4" t="str">
        <f t="shared" si="87"/>
        <v>SA</v>
      </c>
      <c r="AB172" s="31" t="str">
        <f t="shared" si="88"/>
        <v>VIC</v>
      </c>
      <c r="AC172" s="129" t="str">
        <f t="shared" si="91"/>
        <v>NSW-SA</v>
      </c>
      <c r="AD172" s="162" t="str">
        <f t="shared" si="92"/>
        <v>NSW-VIC</v>
      </c>
      <c r="AE172" s="130">
        <f t="shared" si="93"/>
        <v>0</v>
      </c>
      <c r="AF172" s="51">
        <f t="shared" si="94"/>
        <v>4.3493914333333326</v>
      </c>
      <c r="AG172" s="163">
        <f t="shared" si="95"/>
        <v>29.883646499999998</v>
      </c>
      <c r="AH172" s="33">
        <f t="shared" si="96"/>
        <v>0</v>
      </c>
      <c r="AI172" s="140">
        <f t="shared" si="117"/>
        <v>4.3493914333333326</v>
      </c>
      <c r="AJ172" s="164">
        <f t="shared" si="117"/>
        <v>0</v>
      </c>
      <c r="AK172" s="164">
        <f t="shared" si="118"/>
        <v>0</v>
      </c>
      <c r="AL172" s="164">
        <f t="shared" si="116"/>
        <v>29.883646499999998</v>
      </c>
      <c r="AM172" s="164">
        <f t="shared" si="116"/>
        <v>0</v>
      </c>
      <c r="AN172" s="141">
        <f t="shared" si="116"/>
        <v>0</v>
      </c>
      <c r="AO172" s="23">
        <f t="shared" si="97"/>
        <v>2312.5279311889999</v>
      </c>
      <c r="AP172" s="30">
        <f t="shared" si="98"/>
        <v>0</v>
      </c>
      <c r="AQ172" s="30">
        <f t="shared" si="99"/>
        <v>0</v>
      </c>
      <c r="AR172" s="30">
        <f t="shared" si="100"/>
        <v>-2190.770124915</v>
      </c>
      <c r="AS172" s="30">
        <f t="shared" si="101"/>
        <v>0</v>
      </c>
      <c r="AT172" s="24">
        <f t="shared" si="102"/>
        <v>0</v>
      </c>
      <c r="AU172" s="155">
        <f t="shared" si="109"/>
        <v>0</v>
      </c>
      <c r="AV172" s="165">
        <f t="shared" si="110"/>
        <v>0</v>
      </c>
      <c r="AW172" s="165">
        <f t="shared" si="111"/>
        <v>0</v>
      </c>
      <c r="AX172" s="165">
        <f t="shared" si="112"/>
        <v>0</v>
      </c>
      <c r="AY172" s="165">
        <f t="shared" si="113"/>
        <v>0</v>
      </c>
      <c r="AZ172" s="156">
        <f t="shared" si="114"/>
        <v>0</v>
      </c>
      <c r="BA172" s="94">
        <f t="shared" si="103"/>
        <v>0</v>
      </c>
      <c r="BB172" s="166">
        <f t="shared" si="104"/>
        <v>0</v>
      </c>
      <c r="BC172" s="166">
        <f t="shared" si="105"/>
        <v>0</v>
      </c>
      <c r="BD172" s="166">
        <f t="shared" si="106"/>
        <v>0</v>
      </c>
      <c r="BE172" s="166">
        <f t="shared" si="107"/>
        <v>0</v>
      </c>
      <c r="BF172" s="95">
        <f t="shared" si="108"/>
        <v>0</v>
      </c>
    </row>
    <row r="173" spans="2:58">
      <c r="B173" s="146">
        <v>170</v>
      </c>
      <c r="C173" s="23" cm="1">
        <f t="array" ref="C173">_xlfn.XLOOKUP(C$3&amp;$B173,'In-TI'!$D$4:$D$867&amp;'In-TI'!$C$4:$C$867,'In-TI'!$E$4:$E$867)</f>
        <v>68.31</v>
      </c>
      <c r="D173" s="30" cm="1">
        <f t="array" ref="D173">_xlfn.XLOOKUP(D$3&amp;$B173,'In-TI'!$D$4:$D$867&amp;'In-TI'!$C$4:$C$867,'In-TI'!$E$4:$E$867)</f>
        <v>600</v>
      </c>
      <c r="E173" s="24" cm="1">
        <f t="array" ref="E173">_xlfn.XLOOKUP(E$3&amp;$B173,'In-TI'!$D$4:$D$867&amp;'In-TI'!$C$4:$C$867,'In-TI'!$E$4:$E$867)</f>
        <v>-2</v>
      </c>
      <c r="F173" s="12">
        <f>SUMIFS('In-TI'!$W$4:$W$1155,'In-TI'!$Y$4:$Y$1155,F$3,'In-TI'!$Q$4:$Q$1155,$B173)</f>
        <v>-7.0091558000000003</v>
      </c>
      <c r="G173" s="157">
        <f>SUMIFS('In-TI'!$W$4:$W$1155,'In-TI'!$Y$4:$Y$1155,G$3,'In-TI'!$Q$4:$Q$1155,$B173)</f>
        <v>25.481769599999996</v>
      </c>
      <c r="H173" s="13">
        <f>SUMIFS('In-TI'!$W$4:$W$1155,'In-TI'!$Y$4:$Y$1155,H$3,'In-TI'!$Q$4:$Q$1155,$B173)</f>
        <v>0.33460640000000064</v>
      </c>
      <c r="I173" s="16">
        <f>SUMIFS('In-TI'!$X$4:$X$1155,'In-TI'!$Y$4:$Y$1155,I$3,'In-TI'!$Q$4:$Q$1155,$B173)</f>
        <v>5.7383224666666663</v>
      </c>
      <c r="J173" s="158">
        <f>SUMIFS('In-TI'!$X$4:$X$1155,'In-TI'!$Y$4:$Y$1155,J$3,'In-TI'!$Q$4:$Q$1155,$B173)</f>
        <v>-27.129269599999994</v>
      </c>
      <c r="K173" s="17">
        <f>SUMIFS('In-TI'!$X$4:$X$1155,'In-TI'!$Y$4:$Y$1155,K$3,'In-TI'!$Q$4:$Q$1155,$B173)</f>
        <v>-2.6496064000000006</v>
      </c>
      <c r="L173" s="26" cm="1">
        <f t="array" ref="L173">IF(_xlfn.XLOOKUP($B173&amp;F$3,'In-TI'!$Q$4:$Q$1155&amp;'In-TI'!$Y$4:$Y$1155,'In-TI'!$Z$4:$Z$1155)=L$3,F173*C173+I173*D173,0)</f>
        <v>2964.1980473019994</v>
      </c>
      <c r="M173" s="159" cm="1">
        <f t="array" ref="M173">IF(_xlfn.XLOOKUP($B173&amp;I$3,'In-TI'!$Q$4:$Q$1155&amp;'In-TI'!$Y$4:$Y$1155,'In-TI'!$Z$4:$Z$1155)=M$3,F173*C173+I173*D173,0)</f>
        <v>0</v>
      </c>
      <c r="N173" s="159" cm="1">
        <f t="array" ref="N173">IF(_xlfn.XLOOKUP($B173&amp;G$3,'In-TI'!$Q$4:$Q$1155&amp;'In-TI'!$Y$4:$Y$1155,'In-TI'!$Z$4:$Z$1155)=N$3,G173*E173+J173*C173,0)</f>
        <v>0</v>
      </c>
      <c r="O173" s="159" cm="1">
        <f t="array" ref="O173">IF(_xlfn.XLOOKUP($B173&amp;J$3,'In-TI'!$Q$4:$Q$1155&amp;'In-TI'!$Y$4:$Y$1155,'In-TI'!$Z$4:$Z$1155)=O$3,G173*E173+J173*C173,0)</f>
        <v>-1904.1639455759996</v>
      </c>
      <c r="P173" s="159" cm="1">
        <f t="array" ref="P173">IF(_xlfn.XLOOKUP($B173&amp;H$3,'In-TI'!$Q$4:$Q$1155&amp;'In-TI'!$Y$4:$Y$1155,'In-TI'!$Z$4:$Z$1155)=P$3,H173*E173+K173*D173,0)</f>
        <v>0</v>
      </c>
      <c r="Q173" s="25" cm="1">
        <f t="array" ref="Q173">IF(_xlfn.XLOOKUP($B173&amp;K$3,'In-TI'!$Q$4:$Q$1155&amp;'In-TI'!$Y$4:$Y$1155,'In-TI'!$Z$4:$Z$1155)=Q$3,H173*E173+K173*D173,0)</f>
        <v>-1590.4330528000003</v>
      </c>
      <c r="R173" s="74">
        <f t="shared" si="83"/>
        <v>-530.39895107400048</v>
      </c>
      <c r="S173" s="82">
        <f>IF($R173&gt;=0,0,$R173*VLOOKUP(S$3,'In-NonTI'!$S$4:$U$6,3,0))</f>
        <v>-283.69367922909868</v>
      </c>
      <c r="T173" s="160">
        <f>IF($R173&gt;=0,0,$R173*VLOOKUP(T$3,'In-NonTI'!$S$4:$U$6,3,0))</f>
        <v>-55.784825807314171</v>
      </c>
      <c r="U173" s="83">
        <f>IF($R173&gt;=0,0,$R173*VLOOKUP(U$3,'In-NonTI'!$S$4:$U$6,3,0))</f>
        <v>-190.92044603758762</v>
      </c>
      <c r="V173" s="19">
        <f t="shared" si="89"/>
        <v>-34.138425399999996</v>
      </c>
      <c r="W173" s="161">
        <f t="shared" si="84"/>
        <v>3.0887160666666658</v>
      </c>
      <c r="X173" s="18">
        <f t="shared" si="90"/>
        <v>25.816375999999998</v>
      </c>
      <c r="Y173" s="77">
        <f t="shared" si="85"/>
        <v>1</v>
      </c>
      <c r="Z173" s="32" t="str">
        <f t="shared" si="86"/>
        <v>NSW</v>
      </c>
      <c r="AA173" s="4" t="str">
        <f t="shared" si="87"/>
        <v>SA</v>
      </c>
      <c r="AB173" s="31" t="str">
        <f t="shared" si="88"/>
        <v>VIC</v>
      </c>
      <c r="AC173" s="129" t="str">
        <f t="shared" si="91"/>
        <v>NSW-SA</v>
      </c>
      <c r="AD173" s="162" t="str">
        <f t="shared" si="92"/>
        <v>NSW-VIC</v>
      </c>
      <c r="AE173" s="130">
        <f t="shared" si="93"/>
        <v>0</v>
      </c>
      <c r="AF173" s="51">
        <f t="shared" si="94"/>
        <v>3.0887160666666658</v>
      </c>
      <c r="AG173" s="163">
        <f t="shared" si="95"/>
        <v>25.816375999999998</v>
      </c>
      <c r="AH173" s="33">
        <f t="shared" si="96"/>
        <v>0</v>
      </c>
      <c r="AI173" s="140">
        <f t="shared" si="117"/>
        <v>3.0887160666666658</v>
      </c>
      <c r="AJ173" s="164">
        <f t="shared" si="117"/>
        <v>0</v>
      </c>
      <c r="AK173" s="164">
        <f t="shared" si="118"/>
        <v>0</v>
      </c>
      <c r="AL173" s="164">
        <f t="shared" si="116"/>
        <v>25.816375999999998</v>
      </c>
      <c r="AM173" s="164">
        <f t="shared" si="116"/>
        <v>0</v>
      </c>
      <c r="AN173" s="141">
        <f t="shared" si="116"/>
        <v>0</v>
      </c>
      <c r="AO173" s="23">
        <f t="shared" si="97"/>
        <v>1642.2394454859998</v>
      </c>
      <c r="AP173" s="30">
        <f t="shared" si="98"/>
        <v>0</v>
      </c>
      <c r="AQ173" s="30">
        <f t="shared" si="99"/>
        <v>0</v>
      </c>
      <c r="AR173" s="30">
        <f t="shared" si="100"/>
        <v>-1815.14939656</v>
      </c>
      <c r="AS173" s="30">
        <f t="shared" si="101"/>
        <v>0</v>
      </c>
      <c r="AT173" s="24">
        <f t="shared" si="102"/>
        <v>0</v>
      </c>
      <c r="AU173" s="155">
        <f t="shared" si="109"/>
        <v>0</v>
      </c>
      <c r="AV173" s="165">
        <f t="shared" si="110"/>
        <v>0</v>
      </c>
      <c r="AW173" s="165">
        <f t="shared" si="111"/>
        <v>0</v>
      </c>
      <c r="AX173" s="165">
        <f t="shared" si="112"/>
        <v>0</v>
      </c>
      <c r="AY173" s="165">
        <f t="shared" si="113"/>
        <v>0</v>
      </c>
      <c r="AZ173" s="156">
        <f t="shared" si="114"/>
        <v>0</v>
      </c>
      <c r="BA173" s="94">
        <f t="shared" si="103"/>
        <v>0</v>
      </c>
      <c r="BB173" s="166">
        <f t="shared" si="104"/>
        <v>0</v>
      </c>
      <c r="BC173" s="166">
        <f t="shared" si="105"/>
        <v>0</v>
      </c>
      <c r="BD173" s="166">
        <f t="shared" si="106"/>
        <v>0</v>
      </c>
      <c r="BE173" s="166">
        <f t="shared" si="107"/>
        <v>0</v>
      </c>
      <c r="BF173" s="95">
        <f t="shared" si="108"/>
        <v>0</v>
      </c>
    </row>
    <row r="174" spans="2:58">
      <c r="B174" s="146">
        <v>171</v>
      </c>
      <c r="C174" s="23" cm="1">
        <f t="array" ref="C174">_xlfn.XLOOKUP(C$3&amp;$B174,'In-TI'!$D$4:$D$867&amp;'In-TI'!$C$4:$C$867,'In-TI'!$E$4:$E$867)</f>
        <v>-8.57</v>
      </c>
      <c r="D174" s="30" cm="1">
        <f t="array" ref="D174">_xlfn.XLOOKUP(D$3&amp;$B174,'In-TI'!$D$4:$D$867&amp;'In-TI'!$C$4:$C$867,'In-TI'!$E$4:$E$867)</f>
        <v>600</v>
      </c>
      <c r="E174" s="24" cm="1">
        <f t="array" ref="E174">_xlfn.XLOOKUP(E$3&amp;$B174,'In-TI'!$D$4:$D$867&amp;'In-TI'!$C$4:$C$867,'In-TI'!$E$4:$E$867)</f>
        <v>-2</v>
      </c>
      <c r="F174" s="12">
        <f>SUMIFS('In-TI'!$W$4:$W$1155,'In-TI'!$Y$4:$Y$1155,F$3,'In-TI'!$Q$4:$Q$1155,$B174)</f>
        <v>-6.6029102000000002</v>
      </c>
      <c r="G174" s="157">
        <f>SUMIFS('In-TI'!$W$4:$W$1155,'In-TI'!$Y$4:$Y$1155,G$3,'In-TI'!$Q$4:$Q$1155,$B174)</f>
        <v>19.844506299999999</v>
      </c>
      <c r="H174" s="13">
        <f>SUMIFS('In-TI'!$W$4:$W$1155,'In-TI'!$Y$4:$Y$1155,H$3,'In-TI'!$Q$4:$Q$1155,$B174)</f>
        <v>8.2778667333333331</v>
      </c>
      <c r="I174" s="16">
        <f>SUMIFS('In-TI'!$X$4:$X$1155,'In-TI'!$Y$4:$Y$1155,I$3,'In-TI'!$Q$4:$Q$1155,$B174)</f>
        <v>5.6604102000000003</v>
      </c>
      <c r="J174" s="158">
        <f>SUMIFS('In-TI'!$X$4:$X$1155,'In-TI'!$Y$4:$Y$1155,J$3,'In-TI'!$Q$4:$Q$1155,$B174)</f>
        <v>-21.581172966666667</v>
      </c>
      <c r="K174" s="17">
        <f>SUMIFS('In-TI'!$X$4:$X$1155,'In-TI'!$Y$4:$Y$1155,K$3,'In-TI'!$Q$4:$Q$1155,$B174)</f>
        <v>-10.643700066666668</v>
      </c>
      <c r="L174" s="26" cm="1">
        <f t="array" ref="L174">IF(_xlfn.XLOOKUP($B174&amp;F$3,'In-TI'!$Q$4:$Q$1155&amp;'In-TI'!$Y$4:$Y$1155,'In-TI'!$Z$4:$Z$1155)=L$3,F174*C174+I174*D174,0)</f>
        <v>3452.8330604140001</v>
      </c>
      <c r="M174" s="159" cm="1">
        <f t="array" ref="M174">IF(_xlfn.XLOOKUP($B174&amp;I$3,'In-TI'!$Q$4:$Q$1155&amp;'In-TI'!$Y$4:$Y$1155,'In-TI'!$Z$4:$Z$1155)=M$3,F174*C174+I174*D174,0)</f>
        <v>0</v>
      </c>
      <c r="N174" s="159" cm="1">
        <f t="array" ref="N174">IF(_xlfn.XLOOKUP($B174&amp;G$3,'In-TI'!$Q$4:$Q$1155&amp;'In-TI'!$Y$4:$Y$1155,'In-TI'!$Z$4:$Z$1155)=N$3,G174*E174+J174*C174,0)</f>
        <v>0</v>
      </c>
      <c r="O174" s="159" cm="1">
        <f t="array" ref="O174">IF(_xlfn.XLOOKUP($B174&amp;J$3,'In-TI'!$Q$4:$Q$1155&amp;'In-TI'!$Y$4:$Y$1155,'In-TI'!$Z$4:$Z$1155)=O$3,G174*E174+J174*C174,0)</f>
        <v>145.26163972433335</v>
      </c>
      <c r="P174" s="159" cm="1">
        <f t="array" ref="P174">IF(_xlfn.XLOOKUP($B174&amp;H$3,'In-TI'!$Q$4:$Q$1155&amp;'In-TI'!$Y$4:$Y$1155,'In-TI'!$Z$4:$Z$1155)=P$3,H174*E174+K174*D174,0)</f>
        <v>0</v>
      </c>
      <c r="Q174" s="25" cm="1">
        <f t="array" ref="Q174">IF(_xlfn.XLOOKUP($B174&amp;K$3,'In-TI'!$Q$4:$Q$1155&amp;'In-TI'!$Y$4:$Y$1155,'In-TI'!$Z$4:$Z$1155)=Q$3,H174*E174+K174*D174,0)</f>
        <v>-6402.7757734666666</v>
      </c>
      <c r="R174" s="74">
        <f t="shared" si="83"/>
        <v>-2804.6810733283332</v>
      </c>
      <c r="S174" s="82">
        <f>IF($R174&gt;=0,0,$R174*VLOOKUP(S$3,'In-NonTI'!$S$4:$U$6,3,0))</f>
        <v>-1500.1354945095311</v>
      </c>
      <c r="T174" s="160">
        <f>IF($R174&gt;=0,0,$R174*VLOOKUP(T$3,'In-NonTI'!$S$4:$U$6,3,0))</f>
        <v>-294.98294595771762</v>
      </c>
      <c r="U174" s="83">
        <f>IF($R174&gt;=0,0,$R174*VLOOKUP(U$3,'In-NonTI'!$S$4:$U$6,3,0))</f>
        <v>-1009.5626328610844</v>
      </c>
      <c r="V174" s="19">
        <f t="shared" si="89"/>
        <v>-28.184083166666667</v>
      </c>
      <c r="W174" s="161">
        <f t="shared" si="84"/>
        <v>-4.9832898666666674</v>
      </c>
      <c r="X174" s="18">
        <f t="shared" si="90"/>
        <v>28.122373033333332</v>
      </c>
      <c r="Y174" s="77">
        <f t="shared" si="85"/>
        <v>2</v>
      </c>
      <c r="Z174" s="32" t="str">
        <f t="shared" si="86"/>
        <v>NSW</v>
      </c>
      <c r="AA174" s="4" t="str">
        <f t="shared" si="87"/>
        <v>SA</v>
      </c>
      <c r="AB174" s="31" t="str">
        <f t="shared" si="88"/>
        <v>VIC</v>
      </c>
      <c r="AC174" s="129" t="str">
        <f t="shared" si="91"/>
        <v>NSW-VIC</v>
      </c>
      <c r="AD174" s="162" t="str">
        <f t="shared" si="92"/>
        <v>SA-VIC</v>
      </c>
      <c r="AE174" s="130">
        <f t="shared" si="93"/>
        <v>0</v>
      </c>
      <c r="AF174" s="51">
        <f t="shared" si="94"/>
        <v>28.184083166666667</v>
      </c>
      <c r="AG174" s="163">
        <f t="shared" si="95"/>
        <v>4.9832898666666674</v>
      </c>
      <c r="AH174" s="33">
        <f t="shared" si="96"/>
        <v>0</v>
      </c>
      <c r="AI174" s="140">
        <f t="shared" si="117"/>
        <v>0</v>
      </c>
      <c r="AJ174" s="164">
        <f t="shared" si="117"/>
        <v>0</v>
      </c>
      <c r="AK174" s="164">
        <f t="shared" si="118"/>
        <v>0</v>
      </c>
      <c r="AL174" s="164">
        <f t="shared" si="116"/>
        <v>28.184083166666667</v>
      </c>
      <c r="AM174" s="164">
        <f t="shared" si="116"/>
        <v>0</v>
      </c>
      <c r="AN174" s="141">
        <f t="shared" si="116"/>
        <v>4.9832898666666674</v>
      </c>
      <c r="AO174" s="23">
        <f t="shared" si="97"/>
        <v>0</v>
      </c>
      <c r="AP174" s="30">
        <f t="shared" si="98"/>
        <v>0</v>
      </c>
      <c r="AQ174" s="30">
        <f t="shared" si="99"/>
        <v>0</v>
      </c>
      <c r="AR174" s="30">
        <f t="shared" si="100"/>
        <v>185.16942640500002</v>
      </c>
      <c r="AS174" s="30">
        <f t="shared" si="101"/>
        <v>0</v>
      </c>
      <c r="AT174" s="24">
        <f t="shared" si="102"/>
        <v>-2999.9404997333336</v>
      </c>
      <c r="AU174" s="155">
        <f t="shared" si="109"/>
        <v>0</v>
      </c>
      <c r="AV174" s="165">
        <f t="shared" si="110"/>
        <v>0</v>
      </c>
      <c r="AW174" s="165">
        <f t="shared" si="111"/>
        <v>0</v>
      </c>
      <c r="AX174" s="165">
        <f t="shared" si="112"/>
        <v>0</v>
      </c>
      <c r="AY174" s="165">
        <f t="shared" si="113"/>
        <v>0</v>
      </c>
      <c r="AZ174" s="156">
        <f t="shared" si="114"/>
        <v>0</v>
      </c>
      <c r="BA174" s="94">
        <f t="shared" si="103"/>
        <v>0</v>
      </c>
      <c r="BB174" s="166">
        <f t="shared" si="104"/>
        <v>0</v>
      </c>
      <c r="BC174" s="166">
        <f t="shared" si="105"/>
        <v>0</v>
      </c>
      <c r="BD174" s="166">
        <f t="shared" si="106"/>
        <v>0</v>
      </c>
      <c r="BE174" s="166">
        <f t="shared" si="107"/>
        <v>0</v>
      </c>
      <c r="BF174" s="95">
        <f t="shared" si="108"/>
        <v>0</v>
      </c>
    </row>
    <row r="175" spans="2:58">
      <c r="B175" s="146">
        <v>172</v>
      </c>
      <c r="C175" s="23" cm="1">
        <f t="array" ref="C175">_xlfn.XLOOKUP(C$3&amp;$B175,'In-TI'!$D$4:$D$867&amp;'In-TI'!$C$4:$C$867,'In-TI'!$E$4:$E$867)</f>
        <v>-8.74</v>
      </c>
      <c r="D175" s="30" cm="1">
        <f t="array" ref="D175">_xlfn.XLOOKUP(D$3&amp;$B175,'In-TI'!$D$4:$D$867&amp;'In-TI'!$C$4:$C$867,'In-TI'!$E$4:$E$867)</f>
        <v>600</v>
      </c>
      <c r="E175" s="24" cm="1">
        <f t="array" ref="E175">_xlfn.XLOOKUP(E$3&amp;$B175,'In-TI'!$D$4:$D$867&amp;'In-TI'!$C$4:$C$867,'In-TI'!$E$4:$E$867)</f>
        <v>-5</v>
      </c>
      <c r="F175" s="12">
        <f>SUMIFS('In-TI'!$W$4:$W$1155,'In-TI'!$Y$4:$Y$1155,F$3,'In-TI'!$Q$4:$Q$1155,$B175)</f>
        <v>-7.0120372</v>
      </c>
      <c r="G175" s="157">
        <f>SUMIFS('In-TI'!$W$4:$W$1155,'In-TI'!$Y$4:$Y$1155,G$3,'In-TI'!$Q$4:$Q$1155,$B175)</f>
        <v>18.069081299999997</v>
      </c>
      <c r="H175" s="13">
        <f>SUMIFS('In-TI'!$W$4:$W$1155,'In-TI'!$Y$4:$Y$1155,H$3,'In-TI'!$Q$4:$Q$1155,$B175)</f>
        <v>11.3260249</v>
      </c>
      <c r="I175" s="16">
        <f>SUMIFS('In-TI'!$X$4:$X$1155,'In-TI'!$Y$4:$Y$1155,I$3,'In-TI'!$Q$4:$Q$1155,$B175)</f>
        <v>5.7095371999999998</v>
      </c>
      <c r="J175" s="158">
        <f>SUMIFS('In-TI'!$X$4:$X$1155,'In-TI'!$Y$4:$Y$1155,J$3,'In-TI'!$Q$4:$Q$1155,$B175)</f>
        <v>-19.863247966666663</v>
      </c>
      <c r="K175" s="17">
        <f>SUMIFS('In-TI'!$X$4:$X$1155,'In-TI'!$Y$4:$Y$1155,K$3,'In-TI'!$Q$4:$Q$1155,$B175)</f>
        <v>-13.8810249</v>
      </c>
      <c r="L175" s="26" cm="1">
        <f t="array" ref="L175">IF(_xlfn.XLOOKUP($B175&amp;F$3,'In-TI'!$Q$4:$Q$1155&amp;'In-TI'!$Y$4:$Y$1155,'In-TI'!$Z$4:$Z$1155)=L$3,F175*C175+I175*D175,0)</f>
        <v>3487.007525128</v>
      </c>
      <c r="M175" s="159" cm="1">
        <f t="array" ref="M175">IF(_xlfn.XLOOKUP($B175&amp;I$3,'In-TI'!$Q$4:$Q$1155&amp;'In-TI'!$Y$4:$Y$1155,'In-TI'!$Z$4:$Z$1155)=M$3,F175*C175+I175*D175,0)</f>
        <v>0</v>
      </c>
      <c r="N175" s="159" cm="1">
        <f t="array" ref="N175">IF(_xlfn.XLOOKUP($B175&amp;G$3,'In-TI'!$Q$4:$Q$1155&amp;'In-TI'!$Y$4:$Y$1155,'In-TI'!$Z$4:$Z$1155)=N$3,G175*E175+J175*C175,0)</f>
        <v>0</v>
      </c>
      <c r="O175" s="159" cm="1">
        <f t="array" ref="O175">IF(_xlfn.XLOOKUP($B175&amp;J$3,'In-TI'!$Q$4:$Q$1155&amp;'In-TI'!$Y$4:$Y$1155,'In-TI'!$Z$4:$Z$1155)=O$3,G175*E175+J175*C175,0)</f>
        <v>83.259380728666642</v>
      </c>
      <c r="P175" s="159" cm="1">
        <f t="array" ref="P175">IF(_xlfn.XLOOKUP($B175&amp;H$3,'In-TI'!$Q$4:$Q$1155&amp;'In-TI'!$Y$4:$Y$1155,'In-TI'!$Z$4:$Z$1155)=P$3,H175*E175+K175*D175,0)</f>
        <v>0</v>
      </c>
      <c r="Q175" s="25" cm="1">
        <f t="array" ref="Q175">IF(_xlfn.XLOOKUP($B175&amp;K$3,'In-TI'!$Q$4:$Q$1155&amp;'In-TI'!$Y$4:$Y$1155,'In-TI'!$Z$4:$Z$1155)=Q$3,H175*E175+K175*D175,0)</f>
        <v>-8385.245064499999</v>
      </c>
      <c r="R175" s="74">
        <f t="shared" si="83"/>
        <v>-4814.9781586433328</v>
      </c>
      <c r="S175" s="82">
        <f>IF($R175&gt;=0,0,$R175*VLOOKUP(S$3,'In-NonTI'!$S$4:$U$6,3,0))</f>
        <v>-2575.380035098709</v>
      </c>
      <c r="T175" s="160">
        <f>IF($R175&gt;=0,0,$R175*VLOOKUP(T$3,'In-NonTI'!$S$4:$U$6,3,0))</f>
        <v>-506.41638204986873</v>
      </c>
      <c r="U175" s="83">
        <f>IF($R175&gt;=0,0,$R175*VLOOKUP(U$3,'In-NonTI'!$S$4:$U$6,3,0))</f>
        <v>-1733.1817414947548</v>
      </c>
      <c r="V175" s="19">
        <f t="shared" si="89"/>
        <v>-26.875285166666664</v>
      </c>
      <c r="W175" s="161">
        <f t="shared" si="84"/>
        <v>-8.1714877000000001</v>
      </c>
      <c r="X175" s="18">
        <f t="shared" si="90"/>
        <v>29.395106199999997</v>
      </c>
      <c r="Y175" s="77">
        <f t="shared" si="85"/>
        <v>2</v>
      </c>
      <c r="Z175" s="32" t="str">
        <f t="shared" si="86"/>
        <v>NSW</v>
      </c>
      <c r="AA175" s="4" t="str">
        <f t="shared" si="87"/>
        <v>SA</v>
      </c>
      <c r="AB175" s="31" t="str">
        <f t="shared" si="88"/>
        <v>VIC</v>
      </c>
      <c r="AC175" s="129" t="str">
        <f t="shared" si="91"/>
        <v>NSW-VIC</v>
      </c>
      <c r="AD175" s="162" t="str">
        <f t="shared" si="92"/>
        <v>SA-VIC</v>
      </c>
      <c r="AE175" s="130">
        <f t="shared" si="93"/>
        <v>0</v>
      </c>
      <c r="AF175" s="51">
        <f t="shared" si="94"/>
        <v>26.875285166666664</v>
      </c>
      <c r="AG175" s="163">
        <f t="shared" si="95"/>
        <v>8.1714877000000001</v>
      </c>
      <c r="AH175" s="33">
        <f t="shared" si="96"/>
        <v>0</v>
      </c>
      <c r="AI175" s="140">
        <f t="shared" si="117"/>
        <v>0</v>
      </c>
      <c r="AJ175" s="164">
        <f t="shared" si="117"/>
        <v>0</v>
      </c>
      <c r="AK175" s="164">
        <f t="shared" si="118"/>
        <v>0</v>
      </c>
      <c r="AL175" s="164">
        <f t="shared" si="116"/>
        <v>26.875285166666664</v>
      </c>
      <c r="AM175" s="164">
        <f t="shared" si="116"/>
        <v>0</v>
      </c>
      <c r="AN175" s="141">
        <f t="shared" si="116"/>
        <v>8.1714877000000001</v>
      </c>
      <c r="AO175" s="23">
        <f t="shared" si="97"/>
        <v>0</v>
      </c>
      <c r="AP175" s="30">
        <f t="shared" si="98"/>
        <v>0</v>
      </c>
      <c r="AQ175" s="30">
        <f t="shared" si="99"/>
        <v>0</v>
      </c>
      <c r="AR175" s="30">
        <f t="shared" si="100"/>
        <v>100.51356652333332</v>
      </c>
      <c r="AS175" s="30">
        <f t="shared" si="101"/>
        <v>0</v>
      </c>
      <c r="AT175" s="24">
        <f t="shared" si="102"/>
        <v>-4943.7500584999998</v>
      </c>
      <c r="AU175" s="155">
        <f t="shared" si="109"/>
        <v>0</v>
      </c>
      <c r="AV175" s="165">
        <f t="shared" si="110"/>
        <v>0</v>
      </c>
      <c r="AW175" s="165">
        <f t="shared" si="111"/>
        <v>0</v>
      </c>
      <c r="AX175" s="165">
        <f t="shared" si="112"/>
        <v>0</v>
      </c>
      <c r="AY175" s="165">
        <f t="shared" si="113"/>
        <v>0</v>
      </c>
      <c r="AZ175" s="156">
        <f t="shared" si="114"/>
        <v>0</v>
      </c>
      <c r="BA175" s="94">
        <f t="shared" si="103"/>
        <v>0</v>
      </c>
      <c r="BB175" s="166">
        <f t="shared" si="104"/>
        <v>0</v>
      </c>
      <c r="BC175" s="166">
        <f t="shared" si="105"/>
        <v>0</v>
      </c>
      <c r="BD175" s="166">
        <f t="shared" si="106"/>
        <v>0</v>
      </c>
      <c r="BE175" s="166">
        <f t="shared" si="107"/>
        <v>0</v>
      </c>
      <c r="BF175" s="95">
        <f t="shared" si="108"/>
        <v>0</v>
      </c>
    </row>
    <row r="176" spans="2:58">
      <c r="B176" s="146">
        <v>173</v>
      </c>
      <c r="C176" s="23" cm="1">
        <f t="array" ref="C176">_xlfn.XLOOKUP(C$3&amp;$B176,'In-TI'!$D$4:$D$867&amp;'In-TI'!$C$4:$C$867,'In-TI'!$E$4:$E$867)</f>
        <v>-8.89</v>
      </c>
      <c r="D176" s="30" cm="1">
        <f t="array" ref="D176">_xlfn.XLOOKUP(D$3&amp;$B176,'In-TI'!$D$4:$D$867&amp;'In-TI'!$C$4:$C$867,'In-TI'!$E$4:$E$867)</f>
        <v>600</v>
      </c>
      <c r="E176" s="24" cm="1">
        <f t="array" ref="E176">_xlfn.XLOOKUP(E$3&amp;$B176,'In-TI'!$D$4:$D$867&amp;'In-TI'!$C$4:$C$867,'In-TI'!$E$4:$E$867)</f>
        <v>-2</v>
      </c>
      <c r="F176" s="12">
        <f>SUMIFS('In-TI'!$W$4:$W$1155,'In-TI'!$Y$4:$Y$1155,F$3,'In-TI'!$Q$4:$Q$1155,$B176)</f>
        <v>-8.4859647999999996</v>
      </c>
      <c r="G176" s="157">
        <f>SUMIFS('In-TI'!$W$4:$W$1155,'In-TI'!$Y$4:$Y$1155,G$3,'In-TI'!$Q$4:$Q$1155,$B176)</f>
        <v>10.124384600000003</v>
      </c>
      <c r="H176" s="13">
        <f>SUMIFS('In-TI'!$W$4:$W$1155,'In-TI'!$Y$4:$Y$1155,H$3,'In-TI'!$Q$4:$Q$1155,$B176)</f>
        <v>18.669067999999999</v>
      </c>
      <c r="I176" s="16">
        <f>SUMIFS('In-TI'!$X$4:$X$1155,'In-TI'!$Y$4:$Y$1155,I$3,'In-TI'!$Q$4:$Q$1155,$B176)</f>
        <v>6.8792981333333332</v>
      </c>
      <c r="J176" s="158">
        <f>SUMIFS('In-TI'!$X$4:$X$1155,'In-TI'!$Y$4:$Y$1155,J$3,'In-TI'!$Q$4:$Q$1155,$B176)</f>
        <v>-11.918551266666668</v>
      </c>
      <c r="K176" s="17">
        <f>SUMIFS('In-TI'!$X$4:$X$1155,'In-TI'!$Y$4:$Y$1155,K$3,'In-TI'!$Q$4:$Q$1155,$B176)</f>
        <v>-21.544068000000003</v>
      </c>
      <c r="L176" s="26" cm="1">
        <f t="array" ref="L176">IF(_xlfn.XLOOKUP($B176&amp;F$3,'In-TI'!$Q$4:$Q$1155&amp;'In-TI'!$Y$4:$Y$1155,'In-TI'!$Z$4:$Z$1155)=L$3,F176*C176+I176*D176,0)</f>
        <v>4203.0191070720002</v>
      </c>
      <c r="M176" s="159" cm="1">
        <f t="array" ref="M176">IF(_xlfn.XLOOKUP($B176&amp;I$3,'In-TI'!$Q$4:$Q$1155&amp;'In-TI'!$Y$4:$Y$1155,'In-TI'!$Z$4:$Z$1155)=M$3,F176*C176+I176*D176,0)</f>
        <v>0</v>
      </c>
      <c r="N176" s="159" cm="1">
        <f t="array" ref="N176">IF(_xlfn.XLOOKUP($B176&amp;G$3,'In-TI'!$Q$4:$Q$1155&amp;'In-TI'!$Y$4:$Y$1155,'In-TI'!$Z$4:$Z$1155)=N$3,G176*E176+J176*C176,0)</f>
        <v>0</v>
      </c>
      <c r="O176" s="159" cm="1">
        <f t="array" ref="O176">IF(_xlfn.XLOOKUP($B176&amp;J$3,'In-TI'!$Q$4:$Q$1155&amp;'In-TI'!$Y$4:$Y$1155,'In-TI'!$Z$4:$Z$1155)=O$3,G176*E176+J176*C176,0)</f>
        <v>85.707151560666688</v>
      </c>
      <c r="P176" s="159" cm="1">
        <f t="array" ref="P176">IF(_xlfn.XLOOKUP($B176&amp;H$3,'In-TI'!$Q$4:$Q$1155&amp;'In-TI'!$Y$4:$Y$1155,'In-TI'!$Z$4:$Z$1155)=P$3,H176*E176+K176*D176,0)</f>
        <v>0</v>
      </c>
      <c r="Q176" s="25" cm="1">
        <f t="array" ref="Q176">IF(_xlfn.XLOOKUP($B176&amp;K$3,'In-TI'!$Q$4:$Q$1155&amp;'In-TI'!$Y$4:$Y$1155,'In-TI'!$Z$4:$Z$1155)=Q$3,H176*E176+K176*D176,0)</f>
        <v>-12963.778936000002</v>
      </c>
      <c r="R176" s="74">
        <f t="shared" si="83"/>
        <v>-8675.0526773673355</v>
      </c>
      <c r="S176" s="82">
        <f>IF($R176&gt;=0,0,$R176*VLOOKUP(S$3,'In-NonTI'!$S$4:$U$6,3,0))</f>
        <v>-4640.0122145136356</v>
      </c>
      <c r="T176" s="160">
        <f>IF($R176&gt;=0,0,$R176*VLOOKUP(T$3,'In-NonTI'!$S$4:$U$6,3,0))</f>
        <v>-912.40056470001036</v>
      </c>
      <c r="U176" s="83">
        <f>IF($R176&gt;=0,0,$R176*VLOOKUP(U$3,'In-NonTI'!$S$4:$U$6,3,0))</f>
        <v>-3122.639898153689</v>
      </c>
      <c r="V176" s="19">
        <f t="shared" si="89"/>
        <v>-20.404516066666666</v>
      </c>
      <c r="W176" s="161">
        <f t="shared" si="84"/>
        <v>-14.664769866666671</v>
      </c>
      <c r="X176" s="18">
        <f t="shared" si="90"/>
        <v>28.793452600000002</v>
      </c>
      <c r="Y176" s="77">
        <f t="shared" si="85"/>
        <v>2</v>
      </c>
      <c r="Z176" s="32" t="str">
        <f t="shared" si="86"/>
        <v>NSW</v>
      </c>
      <c r="AA176" s="4" t="str">
        <f t="shared" si="87"/>
        <v>SA</v>
      </c>
      <c r="AB176" s="31" t="str">
        <f t="shared" si="88"/>
        <v>VIC</v>
      </c>
      <c r="AC176" s="129" t="str">
        <f t="shared" si="91"/>
        <v>NSW-VIC</v>
      </c>
      <c r="AD176" s="162" t="str">
        <f t="shared" si="92"/>
        <v>SA-VIC</v>
      </c>
      <c r="AE176" s="130">
        <f t="shared" si="93"/>
        <v>0</v>
      </c>
      <c r="AF176" s="51">
        <f t="shared" si="94"/>
        <v>20.404516066666666</v>
      </c>
      <c r="AG176" s="163">
        <f t="shared" si="95"/>
        <v>14.664769866666671</v>
      </c>
      <c r="AH176" s="33">
        <f t="shared" si="96"/>
        <v>0</v>
      </c>
      <c r="AI176" s="140">
        <f t="shared" si="117"/>
        <v>0</v>
      </c>
      <c r="AJ176" s="164">
        <f t="shared" si="117"/>
        <v>0</v>
      </c>
      <c r="AK176" s="164">
        <f t="shared" si="118"/>
        <v>0</v>
      </c>
      <c r="AL176" s="164">
        <f t="shared" si="116"/>
        <v>20.404516066666666</v>
      </c>
      <c r="AM176" s="164">
        <f t="shared" si="116"/>
        <v>0</v>
      </c>
      <c r="AN176" s="141">
        <f t="shared" si="116"/>
        <v>14.664769866666671</v>
      </c>
      <c r="AO176" s="23">
        <f t="shared" si="97"/>
        <v>0</v>
      </c>
      <c r="AP176" s="30">
        <f t="shared" si="98"/>
        <v>0</v>
      </c>
      <c r="AQ176" s="30">
        <f t="shared" si="99"/>
        <v>0</v>
      </c>
      <c r="AR176" s="30">
        <f t="shared" si="100"/>
        <v>140.58711569933334</v>
      </c>
      <c r="AS176" s="30">
        <f t="shared" si="101"/>
        <v>0</v>
      </c>
      <c r="AT176" s="24">
        <f t="shared" si="102"/>
        <v>-8828.1914597333362</v>
      </c>
      <c r="AU176" s="155">
        <f t="shared" si="109"/>
        <v>0</v>
      </c>
      <c r="AV176" s="165">
        <f t="shared" si="110"/>
        <v>0</v>
      </c>
      <c r="AW176" s="165">
        <f t="shared" si="111"/>
        <v>0</v>
      </c>
      <c r="AX176" s="165">
        <f t="shared" si="112"/>
        <v>0</v>
      </c>
      <c r="AY176" s="165">
        <f t="shared" si="113"/>
        <v>0</v>
      </c>
      <c r="AZ176" s="156">
        <f t="shared" si="114"/>
        <v>0</v>
      </c>
      <c r="BA176" s="94">
        <f t="shared" si="103"/>
        <v>0</v>
      </c>
      <c r="BB176" s="166">
        <f t="shared" si="104"/>
        <v>0</v>
      </c>
      <c r="BC176" s="166">
        <f t="shared" si="105"/>
        <v>0</v>
      </c>
      <c r="BD176" s="166">
        <f t="shared" si="106"/>
        <v>0</v>
      </c>
      <c r="BE176" s="166">
        <f t="shared" si="107"/>
        <v>0</v>
      </c>
      <c r="BF176" s="95">
        <f t="shared" si="108"/>
        <v>0</v>
      </c>
    </row>
    <row r="177" spans="2:58">
      <c r="B177" s="146">
        <v>174</v>
      </c>
      <c r="C177" s="23" cm="1">
        <f t="array" ref="C177">_xlfn.XLOOKUP(C$3&amp;$B177,'In-TI'!$D$4:$D$867&amp;'In-TI'!$C$4:$C$867,'In-TI'!$E$4:$E$867)</f>
        <v>-38.979999999999997</v>
      </c>
      <c r="D177" s="30" cm="1">
        <f t="array" ref="D177">_xlfn.XLOOKUP(D$3&amp;$B177,'In-TI'!$D$4:$D$867&amp;'In-TI'!$C$4:$C$867,'In-TI'!$E$4:$E$867)</f>
        <v>600</v>
      </c>
      <c r="E177" s="24" cm="1">
        <f t="array" ref="E177">_xlfn.XLOOKUP(E$3&amp;$B177,'In-TI'!$D$4:$D$867&amp;'In-TI'!$C$4:$C$867,'In-TI'!$E$4:$E$867)</f>
        <v>5.67</v>
      </c>
      <c r="F177" s="12">
        <f>SUMIFS('In-TI'!$W$4:$W$1155,'In-TI'!$Y$4:$Y$1155,F$3,'In-TI'!$Q$4:$Q$1155,$B177)</f>
        <v>-8.3848813999999994</v>
      </c>
      <c r="G177" s="157">
        <f>SUMIFS('In-TI'!$W$4:$W$1155,'In-TI'!$Y$4:$Y$1155,G$3,'In-TI'!$Q$4:$Q$1155,$B177)</f>
        <v>14.930578800000001</v>
      </c>
      <c r="H177" s="13">
        <f>SUMIFS('In-TI'!$W$4:$W$1155,'In-TI'!$Y$4:$Y$1155,H$3,'In-TI'!$Q$4:$Q$1155,$B177)</f>
        <v>17.047829833333335</v>
      </c>
      <c r="I177" s="16">
        <f>SUMIFS('In-TI'!$X$4:$X$1155,'In-TI'!$Y$4:$Y$1155,I$3,'In-TI'!$Q$4:$Q$1155,$B177)</f>
        <v>6.7615480666666663</v>
      </c>
      <c r="J177" s="158">
        <f>SUMIFS('In-TI'!$X$4:$X$1155,'In-TI'!$Y$4:$Y$1155,J$3,'In-TI'!$Q$4:$Q$1155,$B177)</f>
        <v>-15.927245466666669</v>
      </c>
      <c r="K177" s="17">
        <f>SUMIFS('In-TI'!$X$4:$X$1155,'In-TI'!$Y$4:$Y$1155,K$3,'In-TI'!$Q$4:$Q$1155,$B177)</f>
        <v>-19.113663166666669</v>
      </c>
      <c r="L177" s="26" cm="1">
        <f t="array" ref="L177">IF(_xlfn.XLOOKUP($B177&amp;F$3,'In-TI'!$Q$4:$Q$1155&amp;'In-TI'!$Y$4:$Y$1155,'In-TI'!$Z$4:$Z$1155)=L$3,F177*C177+I177*D177,0)</f>
        <v>4383.7715169719995</v>
      </c>
      <c r="M177" s="159" cm="1">
        <f t="array" ref="M177">IF(_xlfn.XLOOKUP($B177&amp;I$3,'In-TI'!$Q$4:$Q$1155&amp;'In-TI'!$Y$4:$Y$1155,'In-TI'!$Z$4:$Z$1155)=M$3,F177*C177+I177*D177,0)</f>
        <v>0</v>
      </c>
      <c r="N177" s="159" cm="1">
        <f t="array" ref="N177">IF(_xlfn.XLOOKUP($B177&amp;G$3,'In-TI'!$Q$4:$Q$1155&amp;'In-TI'!$Y$4:$Y$1155,'In-TI'!$Z$4:$Z$1155)=N$3,G177*E177+J177*C177,0)</f>
        <v>0</v>
      </c>
      <c r="O177" s="159" cm="1">
        <f t="array" ref="O177">IF(_xlfn.XLOOKUP($B177&amp;J$3,'In-TI'!$Q$4:$Q$1155&amp;'In-TI'!$Y$4:$Y$1155,'In-TI'!$Z$4:$Z$1155)=O$3,G177*E177+J177*C177,0)</f>
        <v>705.50041008666676</v>
      </c>
      <c r="P177" s="159" cm="1">
        <f t="array" ref="P177">IF(_xlfn.XLOOKUP($B177&amp;H$3,'In-TI'!$Q$4:$Q$1155&amp;'In-TI'!$Y$4:$Y$1155,'In-TI'!$Z$4:$Z$1155)=P$3,H177*E177+K177*D177,0)</f>
        <v>0</v>
      </c>
      <c r="Q177" s="25" cm="1">
        <f t="array" ref="Q177">IF(_xlfn.XLOOKUP($B177&amp;K$3,'In-TI'!$Q$4:$Q$1155&amp;'In-TI'!$Y$4:$Y$1155,'In-TI'!$Z$4:$Z$1155)=Q$3,H177*E177+K177*D177,0)</f>
        <v>-11371.536704845001</v>
      </c>
      <c r="R177" s="74">
        <f t="shared" si="83"/>
        <v>-6282.2647777863349</v>
      </c>
      <c r="S177" s="82">
        <f>IF($R177&gt;=0,0,$R177*VLOOKUP(S$3,'In-NonTI'!$S$4:$U$6,3,0))</f>
        <v>-3360.1853945840967</v>
      </c>
      <c r="T177" s="160">
        <f>IF($R177&gt;=0,0,$R177*VLOOKUP(T$3,'In-NonTI'!$S$4:$U$6,3,0))</f>
        <v>-660.73857347304784</v>
      </c>
      <c r="U177" s="83">
        <f>IF($R177&gt;=0,0,$R177*VLOOKUP(U$3,'In-NonTI'!$S$4:$U$6,3,0))</f>
        <v>-2261.3408097291899</v>
      </c>
      <c r="V177" s="19">
        <f t="shared" si="89"/>
        <v>-24.312126866666667</v>
      </c>
      <c r="W177" s="161">
        <f t="shared" si="84"/>
        <v>-12.352115100000002</v>
      </c>
      <c r="X177" s="18">
        <f t="shared" si="90"/>
        <v>31.978408633333338</v>
      </c>
      <c r="Y177" s="77">
        <f t="shared" si="85"/>
        <v>2</v>
      </c>
      <c r="Z177" s="32" t="str">
        <f t="shared" si="86"/>
        <v>NSW</v>
      </c>
      <c r="AA177" s="4" t="str">
        <f t="shared" si="87"/>
        <v>SA</v>
      </c>
      <c r="AB177" s="31" t="str">
        <f t="shared" si="88"/>
        <v>VIC</v>
      </c>
      <c r="AC177" s="129" t="str">
        <f t="shared" si="91"/>
        <v>NSW-VIC</v>
      </c>
      <c r="AD177" s="162" t="str">
        <f t="shared" si="92"/>
        <v>SA-VIC</v>
      </c>
      <c r="AE177" s="130">
        <f t="shared" si="93"/>
        <v>0</v>
      </c>
      <c r="AF177" s="51">
        <f t="shared" si="94"/>
        <v>24.312126866666667</v>
      </c>
      <c r="AG177" s="163">
        <f t="shared" si="95"/>
        <v>12.352115100000002</v>
      </c>
      <c r="AH177" s="33">
        <f t="shared" si="96"/>
        <v>0</v>
      </c>
      <c r="AI177" s="140">
        <f t="shared" si="117"/>
        <v>0</v>
      </c>
      <c r="AJ177" s="164">
        <f t="shared" si="117"/>
        <v>0</v>
      </c>
      <c r="AK177" s="164">
        <f t="shared" si="118"/>
        <v>0</v>
      </c>
      <c r="AL177" s="164">
        <f t="shared" si="116"/>
        <v>24.312126866666667</v>
      </c>
      <c r="AM177" s="164">
        <f t="shared" si="116"/>
        <v>0</v>
      </c>
      <c r="AN177" s="141">
        <f t="shared" si="116"/>
        <v>12.352115100000002</v>
      </c>
      <c r="AO177" s="23">
        <f t="shared" si="97"/>
        <v>0</v>
      </c>
      <c r="AP177" s="30">
        <f t="shared" si="98"/>
        <v>0</v>
      </c>
      <c r="AQ177" s="30">
        <f t="shared" si="99"/>
        <v>0</v>
      </c>
      <c r="AR177" s="30">
        <f t="shared" si="100"/>
        <v>1085.5364645966665</v>
      </c>
      <c r="AS177" s="30">
        <f t="shared" si="101"/>
        <v>0</v>
      </c>
      <c r="AT177" s="24">
        <f t="shared" si="102"/>
        <v>-7341.2325673830019</v>
      </c>
      <c r="AU177" s="155">
        <f t="shared" si="109"/>
        <v>0</v>
      </c>
      <c r="AV177" s="165">
        <f t="shared" si="110"/>
        <v>0</v>
      </c>
      <c r="AW177" s="165">
        <f t="shared" si="111"/>
        <v>0</v>
      </c>
      <c r="AX177" s="165">
        <f t="shared" si="112"/>
        <v>0</v>
      </c>
      <c r="AY177" s="165">
        <f t="shared" si="113"/>
        <v>0</v>
      </c>
      <c r="AZ177" s="156">
        <f t="shared" si="114"/>
        <v>0</v>
      </c>
      <c r="BA177" s="94">
        <f t="shared" si="103"/>
        <v>0</v>
      </c>
      <c r="BB177" s="166">
        <f t="shared" si="104"/>
        <v>0</v>
      </c>
      <c r="BC177" s="166">
        <f t="shared" si="105"/>
        <v>0</v>
      </c>
      <c r="BD177" s="166">
        <f t="shared" si="106"/>
        <v>0</v>
      </c>
      <c r="BE177" s="166">
        <f t="shared" si="107"/>
        <v>0</v>
      </c>
      <c r="BF177" s="95">
        <f t="shared" si="108"/>
        <v>0</v>
      </c>
    </row>
    <row r="178" spans="2:58">
      <c r="B178" s="146">
        <v>175</v>
      </c>
      <c r="C178" s="23" cm="1">
        <f t="array" ref="C178">_xlfn.XLOOKUP(C$3&amp;$B178,'In-TI'!$D$4:$D$867&amp;'In-TI'!$C$4:$C$867,'In-TI'!$E$4:$E$867)</f>
        <v>-8.8800000000000008</v>
      </c>
      <c r="D178" s="30" cm="1">
        <f t="array" ref="D178">_xlfn.XLOOKUP(D$3&amp;$B178,'In-TI'!$D$4:$D$867&amp;'In-TI'!$C$4:$C$867,'In-TI'!$E$4:$E$867)</f>
        <v>600</v>
      </c>
      <c r="E178" s="24" cm="1">
        <f t="array" ref="E178">_xlfn.XLOOKUP(E$3&amp;$B178,'In-TI'!$D$4:$D$867&amp;'In-TI'!$C$4:$C$867,'In-TI'!$E$4:$E$867)</f>
        <v>-2</v>
      </c>
      <c r="F178" s="12">
        <f>SUMIFS('In-TI'!$W$4:$W$1155,'In-TI'!$Y$4:$Y$1155,F$3,'In-TI'!$Q$4:$Q$1155,$B178)</f>
        <v>-5.9225921999999995</v>
      </c>
      <c r="G178" s="157">
        <f>SUMIFS('In-TI'!$W$4:$W$1155,'In-TI'!$Y$4:$Y$1155,G$3,'In-TI'!$Q$4:$Q$1155,$B178)</f>
        <v>24.696828399999998</v>
      </c>
      <c r="H178" s="13">
        <f>SUMIFS('In-TI'!$W$4:$W$1155,'In-TI'!$Y$4:$Y$1155,H$3,'In-TI'!$Q$4:$Q$1155,$B178)</f>
        <v>5.3134456666666674</v>
      </c>
      <c r="I178" s="16">
        <f>SUMIFS('In-TI'!$X$4:$X$1155,'In-TI'!$Y$4:$Y$1155,I$3,'In-TI'!$Q$4:$Q$1155,$B178)</f>
        <v>4.9000921999999996</v>
      </c>
      <c r="J178" s="158">
        <f>SUMIFS('In-TI'!$X$4:$X$1155,'In-TI'!$Y$4:$Y$1155,J$3,'In-TI'!$Q$4:$Q$1155,$B178)</f>
        <v>-26.643495066666663</v>
      </c>
      <c r="K178" s="17">
        <f>SUMIFS('In-TI'!$X$4:$X$1155,'In-TI'!$Y$4:$Y$1155,K$3,'In-TI'!$Q$4:$Q$1155,$B178)</f>
        <v>-7.8776123333333334</v>
      </c>
      <c r="L178" s="26" cm="1">
        <f t="array" ref="L178">IF(_xlfn.XLOOKUP($B178&amp;F$3,'In-TI'!$Q$4:$Q$1155&amp;'In-TI'!$Y$4:$Y$1155,'In-TI'!$Z$4:$Z$1155)=L$3,F178*C178+I178*D178,0)</f>
        <v>2992.647938736</v>
      </c>
      <c r="M178" s="159" cm="1">
        <f t="array" ref="M178">IF(_xlfn.XLOOKUP($B178&amp;I$3,'In-TI'!$Q$4:$Q$1155&amp;'In-TI'!$Y$4:$Y$1155,'In-TI'!$Z$4:$Z$1155)=M$3,F178*C178+I178*D178,0)</f>
        <v>0</v>
      </c>
      <c r="N178" s="159" cm="1">
        <f t="array" ref="N178">IF(_xlfn.XLOOKUP($B178&amp;G$3,'In-TI'!$Q$4:$Q$1155&amp;'In-TI'!$Y$4:$Y$1155,'In-TI'!$Z$4:$Z$1155)=N$3,G178*E178+J178*C178,0)</f>
        <v>0</v>
      </c>
      <c r="O178" s="159" cm="1">
        <f t="array" ref="O178">IF(_xlfn.XLOOKUP($B178&amp;J$3,'In-TI'!$Q$4:$Q$1155&amp;'In-TI'!$Y$4:$Y$1155,'In-TI'!$Z$4:$Z$1155)=O$3,G178*E178+J178*C178,0)</f>
        <v>187.20057939199998</v>
      </c>
      <c r="P178" s="159" cm="1">
        <f t="array" ref="P178">IF(_xlfn.XLOOKUP($B178&amp;H$3,'In-TI'!$Q$4:$Q$1155&amp;'In-TI'!$Y$4:$Y$1155,'In-TI'!$Z$4:$Z$1155)=P$3,H178*E178+K178*D178,0)</f>
        <v>0</v>
      </c>
      <c r="Q178" s="25" cm="1">
        <f t="array" ref="Q178">IF(_xlfn.XLOOKUP($B178&amp;K$3,'In-TI'!$Q$4:$Q$1155&amp;'In-TI'!$Y$4:$Y$1155,'In-TI'!$Z$4:$Z$1155)=Q$3,H178*E178+K178*D178,0)</f>
        <v>-4737.1942913333332</v>
      </c>
      <c r="R178" s="74">
        <f t="shared" si="83"/>
        <v>-1557.3457732053334</v>
      </c>
      <c r="S178" s="82">
        <f>IF($R178&gt;=0,0,$R178*VLOOKUP(S$3,'In-NonTI'!$S$4:$U$6,3,0))</f>
        <v>-832.97516206977934</v>
      </c>
      <c r="T178" s="160">
        <f>IF($R178&gt;=0,0,$R178*VLOOKUP(T$3,'In-NonTI'!$S$4:$U$6,3,0))</f>
        <v>-163.79418266967062</v>
      </c>
      <c r="U178" s="83">
        <f>IF($R178&gt;=0,0,$R178*VLOOKUP(U$3,'In-NonTI'!$S$4:$U$6,3,0))</f>
        <v>-560.5764284658834</v>
      </c>
      <c r="V178" s="19">
        <f t="shared" si="89"/>
        <v>-32.566087266666663</v>
      </c>
      <c r="W178" s="161">
        <f t="shared" si="84"/>
        <v>-2.9775201333333339</v>
      </c>
      <c r="X178" s="18">
        <f t="shared" si="90"/>
        <v>30.010274066666664</v>
      </c>
      <c r="Y178" s="77">
        <f t="shared" si="85"/>
        <v>2</v>
      </c>
      <c r="Z178" s="32" t="str">
        <f t="shared" si="86"/>
        <v>NSW</v>
      </c>
      <c r="AA178" s="4" t="str">
        <f t="shared" si="87"/>
        <v>SA</v>
      </c>
      <c r="AB178" s="31" t="str">
        <f t="shared" si="88"/>
        <v>VIC</v>
      </c>
      <c r="AC178" s="129" t="str">
        <f t="shared" si="91"/>
        <v>NSW-VIC</v>
      </c>
      <c r="AD178" s="162" t="str">
        <f t="shared" si="92"/>
        <v>SA-VIC</v>
      </c>
      <c r="AE178" s="130">
        <f t="shared" si="93"/>
        <v>0</v>
      </c>
      <c r="AF178" s="51">
        <f t="shared" si="94"/>
        <v>32.566087266666663</v>
      </c>
      <c r="AG178" s="163">
        <f t="shared" si="95"/>
        <v>2.9775201333333339</v>
      </c>
      <c r="AH178" s="33">
        <f t="shared" si="96"/>
        <v>0</v>
      </c>
      <c r="AI178" s="140">
        <f t="shared" si="117"/>
        <v>0</v>
      </c>
      <c r="AJ178" s="164">
        <f t="shared" si="117"/>
        <v>0</v>
      </c>
      <c r="AK178" s="164">
        <f t="shared" si="118"/>
        <v>0</v>
      </c>
      <c r="AL178" s="164">
        <f t="shared" si="116"/>
        <v>32.566087266666663</v>
      </c>
      <c r="AM178" s="164">
        <f t="shared" si="116"/>
        <v>0</v>
      </c>
      <c r="AN178" s="141">
        <f t="shared" si="116"/>
        <v>2.9775201333333339</v>
      </c>
      <c r="AO178" s="23">
        <f t="shared" si="97"/>
        <v>0</v>
      </c>
      <c r="AP178" s="30">
        <f t="shared" si="98"/>
        <v>0</v>
      </c>
      <c r="AQ178" s="30">
        <f t="shared" si="99"/>
        <v>0</v>
      </c>
      <c r="AR178" s="30">
        <f t="shared" si="100"/>
        <v>224.05468039466666</v>
      </c>
      <c r="AS178" s="30">
        <f t="shared" si="101"/>
        <v>0</v>
      </c>
      <c r="AT178" s="24">
        <f t="shared" si="102"/>
        <v>-1792.4671202666671</v>
      </c>
      <c r="AU178" s="155">
        <f t="shared" si="109"/>
        <v>0</v>
      </c>
      <c r="AV178" s="165">
        <f t="shared" si="110"/>
        <v>0</v>
      </c>
      <c r="AW178" s="165">
        <f t="shared" si="111"/>
        <v>0</v>
      </c>
      <c r="AX178" s="165">
        <f t="shared" si="112"/>
        <v>0</v>
      </c>
      <c r="AY178" s="165">
        <f t="shared" si="113"/>
        <v>0</v>
      </c>
      <c r="AZ178" s="156">
        <f t="shared" si="114"/>
        <v>0</v>
      </c>
      <c r="BA178" s="94">
        <f t="shared" si="103"/>
        <v>0</v>
      </c>
      <c r="BB178" s="166">
        <f t="shared" si="104"/>
        <v>0</v>
      </c>
      <c r="BC178" s="166">
        <f t="shared" si="105"/>
        <v>0</v>
      </c>
      <c r="BD178" s="166">
        <f t="shared" si="106"/>
        <v>0</v>
      </c>
      <c r="BE178" s="166">
        <f t="shared" si="107"/>
        <v>0</v>
      </c>
      <c r="BF178" s="95">
        <f t="shared" si="108"/>
        <v>0</v>
      </c>
    </row>
    <row r="179" spans="2:58">
      <c r="B179" s="146">
        <v>176</v>
      </c>
      <c r="C179" s="23" cm="1">
        <f t="array" ref="C179">_xlfn.XLOOKUP(C$3&amp;$B179,'In-TI'!$D$4:$D$867&amp;'In-TI'!$C$4:$C$867,'In-TI'!$E$4:$E$867)</f>
        <v>-25.5</v>
      </c>
      <c r="D179" s="30" cm="1">
        <f t="array" ref="D179">_xlfn.XLOOKUP(D$3&amp;$B179,'In-TI'!$D$4:$D$867&amp;'In-TI'!$C$4:$C$867,'In-TI'!$E$4:$E$867)</f>
        <v>600</v>
      </c>
      <c r="E179" s="24" cm="1">
        <f t="array" ref="E179">_xlfn.XLOOKUP(E$3&amp;$B179,'In-TI'!$D$4:$D$867&amp;'In-TI'!$C$4:$C$867,'In-TI'!$E$4:$E$867)</f>
        <v>-3</v>
      </c>
      <c r="F179" s="12">
        <f>SUMIFS('In-TI'!$W$4:$W$1155,'In-TI'!$Y$4:$Y$1155,F$3,'In-TI'!$Q$4:$Q$1155,$B179)</f>
        <v>-5.3509609999999999</v>
      </c>
      <c r="G179" s="157">
        <f>SUMIFS('In-TI'!$W$4:$W$1155,'In-TI'!$Y$4:$Y$1155,G$3,'In-TI'!$Q$4:$Q$1155,$B179)</f>
        <v>24.424408700000001</v>
      </c>
      <c r="H179" s="13">
        <f>SUMIFS('In-TI'!$W$4:$W$1155,'In-TI'!$Y$4:$Y$1155,H$3,'In-TI'!$Q$4:$Q$1155,$B179)</f>
        <v>-0.5008992333333333</v>
      </c>
      <c r="I179" s="16">
        <f>SUMIFS('In-TI'!$X$4:$X$1155,'In-TI'!$Y$4:$Y$1155,I$3,'In-TI'!$Q$4:$Q$1155,$B179)</f>
        <v>4.2926276666666663</v>
      </c>
      <c r="J179" s="158">
        <f>SUMIFS('In-TI'!$X$4:$X$1155,'In-TI'!$Y$4:$Y$1155,J$3,'In-TI'!$Q$4:$Q$1155,$B179)</f>
        <v>-26.2919087</v>
      </c>
      <c r="K179" s="17">
        <f>SUMIFS('In-TI'!$X$4:$X$1155,'In-TI'!$Y$4:$Y$1155,K$3,'In-TI'!$Q$4:$Q$1155,$B179)</f>
        <v>-2.1582674333333332</v>
      </c>
      <c r="L179" s="26" cm="1">
        <f t="array" ref="L179">IF(_xlfn.XLOOKUP($B179&amp;F$3,'In-TI'!$Q$4:$Q$1155&amp;'In-TI'!$Y$4:$Y$1155,'In-TI'!$Z$4:$Z$1155)=L$3,F179*C179+I179*D179,0)</f>
        <v>2712.0261055000001</v>
      </c>
      <c r="M179" s="159" cm="1">
        <f t="array" ref="M179">IF(_xlfn.XLOOKUP($B179&amp;I$3,'In-TI'!$Q$4:$Q$1155&amp;'In-TI'!$Y$4:$Y$1155,'In-TI'!$Z$4:$Z$1155)=M$3,F179*C179+I179*D179,0)</f>
        <v>0</v>
      </c>
      <c r="N179" s="159" cm="1">
        <f t="array" ref="N179">IF(_xlfn.XLOOKUP($B179&amp;G$3,'In-TI'!$Q$4:$Q$1155&amp;'In-TI'!$Y$4:$Y$1155,'In-TI'!$Z$4:$Z$1155)=N$3,G179*E179+J179*C179,0)</f>
        <v>0</v>
      </c>
      <c r="O179" s="159" cm="1">
        <f t="array" ref="O179">IF(_xlfn.XLOOKUP($B179&amp;J$3,'In-TI'!$Q$4:$Q$1155&amp;'In-TI'!$Y$4:$Y$1155,'In-TI'!$Z$4:$Z$1155)=O$3,G179*E179+J179*C179,0)</f>
        <v>597.17044575</v>
      </c>
      <c r="P179" s="159" cm="1">
        <f t="array" ref="P179">IF(_xlfn.XLOOKUP($B179&amp;H$3,'In-TI'!$Q$4:$Q$1155&amp;'In-TI'!$Y$4:$Y$1155,'In-TI'!$Z$4:$Z$1155)=P$3,H179*E179+K179*D179,0)</f>
        <v>0</v>
      </c>
      <c r="Q179" s="25" cm="1">
        <f t="array" ref="Q179">IF(_xlfn.XLOOKUP($B179&amp;K$3,'In-TI'!$Q$4:$Q$1155&amp;'In-TI'!$Y$4:$Y$1155,'In-TI'!$Z$4:$Z$1155)=Q$3,H179*E179+K179*D179,0)</f>
        <v>-1293.4577622999998</v>
      </c>
      <c r="R179" s="74">
        <f t="shared" si="83"/>
        <v>2015.7387889500003</v>
      </c>
      <c r="S179" s="82">
        <f>IF($R179&gt;=0,0,$R179*VLOOKUP(S$3,'In-NonTI'!$S$4:$U$6,3,0))</f>
        <v>0</v>
      </c>
      <c r="T179" s="160">
        <f>IF($R179&gt;=0,0,$R179*VLOOKUP(T$3,'In-NonTI'!$S$4:$U$6,3,0))</f>
        <v>0</v>
      </c>
      <c r="U179" s="83">
        <f>IF($R179&gt;=0,0,$R179*VLOOKUP(U$3,'In-NonTI'!$S$4:$U$6,3,0))</f>
        <v>0</v>
      </c>
      <c r="V179" s="19">
        <f t="shared" si="89"/>
        <v>-31.642869699999999</v>
      </c>
      <c r="W179" s="161">
        <f t="shared" si="84"/>
        <v>2.1343602333333331</v>
      </c>
      <c r="X179" s="18">
        <f t="shared" si="90"/>
        <v>23.923509466666669</v>
      </c>
      <c r="Y179" s="77">
        <f t="shared" si="85"/>
        <v>1</v>
      </c>
      <c r="Z179" s="32" t="str">
        <f t="shared" si="86"/>
        <v>NSW</v>
      </c>
      <c r="AA179" s="4" t="str">
        <f t="shared" si="87"/>
        <v>SA</v>
      </c>
      <c r="AB179" s="31" t="str">
        <f t="shared" si="88"/>
        <v>VIC</v>
      </c>
      <c r="AC179" s="129" t="str">
        <f t="shared" si="91"/>
        <v>NSW-SA</v>
      </c>
      <c r="AD179" s="162" t="str">
        <f t="shared" si="92"/>
        <v>NSW-VIC</v>
      </c>
      <c r="AE179" s="130">
        <f t="shared" si="93"/>
        <v>0</v>
      </c>
      <c r="AF179" s="51">
        <f t="shared" si="94"/>
        <v>2.1343602333333331</v>
      </c>
      <c r="AG179" s="163">
        <f t="shared" si="95"/>
        <v>23.923509466666669</v>
      </c>
      <c r="AH179" s="33">
        <f t="shared" si="96"/>
        <v>0</v>
      </c>
      <c r="AI179" s="140">
        <f t="shared" si="117"/>
        <v>2.1343602333333331</v>
      </c>
      <c r="AJ179" s="164">
        <f t="shared" si="117"/>
        <v>0</v>
      </c>
      <c r="AK179" s="164">
        <f t="shared" si="118"/>
        <v>0</v>
      </c>
      <c r="AL179" s="164">
        <f t="shared" si="116"/>
        <v>23.923509466666669</v>
      </c>
      <c r="AM179" s="164">
        <f t="shared" si="116"/>
        <v>0</v>
      </c>
      <c r="AN179" s="141">
        <f t="shared" si="116"/>
        <v>0</v>
      </c>
      <c r="AO179" s="23">
        <f t="shared" si="97"/>
        <v>1335.0423259499998</v>
      </c>
      <c r="AP179" s="30">
        <f t="shared" si="98"/>
        <v>0</v>
      </c>
      <c r="AQ179" s="30">
        <f t="shared" si="99"/>
        <v>0</v>
      </c>
      <c r="AR179" s="30">
        <f t="shared" si="100"/>
        <v>538.27896300000009</v>
      </c>
      <c r="AS179" s="30">
        <f t="shared" si="101"/>
        <v>0</v>
      </c>
      <c r="AT179" s="24">
        <f t="shared" si="102"/>
        <v>0</v>
      </c>
      <c r="AU179" s="155">
        <f t="shared" si="109"/>
        <v>1436.5376709169886</v>
      </c>
      <c r="AV179" s="165">
        <f t="shared" si="110"/>
        <v>0</v>
      </c>
      <c r="AW179" s="165">
        <f t="shared" si="111"/>
        <v>0</v>
      </c>
      <c r="AX179" s="165">
        <f t="shared" si="112"/>
        <v>579.20111803301154</v>
      </c>
      <c r="AY179" s="165">
        <f t="shared" si="113"/>
        <v>0</v>
      </c>
      <c r="AZ179" s="156">
        <f t="shared" si="114"/>
        <v>0</v>
      </c>
      <c r="BA179" s="94">
        <f t="shared" si="103"/>
        <v>1436.5376709169889</v>
      </c>
      <c r="BB179" s="166">
        <f t="shared" si="104"/>
        <v>0</v>
      </c>
      <c r="BC179" s="166">
        <f t="shared" si="105"/>
        <v>0</v>
      </c>
      <c r="BD179" s="166">
        <f t="shared" si="106"/>
        <v>579.20111803301165</v>
      </c>
      <c r="BE179" s="166">
        <f t="shared" si="107"/>
        <v>0</v>
      </c>
      <c r="BF179" s="95">
        <f t="shared" si="108"/>
        <v>0</v>
      </c>
    </row>
    <row r="180" spans="2:58">
      <c r="B180" s="146">
        <v>177</v>
      </c>
      <c r="C180" s="23" cm="1">
        <f t="array" ref="C180">_xlfn.XLOOKUP(C$3&amp;$B180,'In-TI'!$D$4:$D$867&amp;'In-TI'!$C$4:$C$867,'In-TI'!$E$4:$E$867)</f>
        <v>-10.5</v>
      </c>
      <c r="D180" s="30" cm="1">
        <f t="array" ref="D180">_xlfn.XLOOKUP(D$3&amp;$B180,'In-TI'!$D$4:$D$867&amp;'In-TI'!$C$4:$C$867,'In-TI'!$E$4:$E$867)</f>
        <v>600</v>
      </c>
      <c r="E180" s="24" cm="1">
        <f t="array" ref="E180">_xlfn.XLOOKUP(E$3&amp;$B180,'In-TI'!$D$4:$D$867&amp;'In-TI'!$C$4:$C$867,'In-TI'!$E$4:$E$867)</f>
        <v>-3</v>
      </c>
      <c r="F180" s="12">
        <f>SUMIFS('In-TI'!$W$4:$W$1155,'In-TI'!$Y$4:$Y$1155,F$3,'In-TI'!$Q$4:$Q$1155,$B180)</f>
        <v>-5.9327348000000004</v>
      </c>
      <c r="G180" s="157">
        <f>SUMIFS('In-TI'!$W$4:$W$1155,'In-TI'!$Y$4:$Y$1155,G$3,'In-TI'!$Q$4:$Q$1155,$B180)</f>
        <v>9.8688759000000008</v>
      </c>
      <c r="H180" s="13">
        <f>SUMIFS('In-TI'!$W$4:$W$1155,'In-TI'!$Y$4:$Y$1155,H$3,'In-TI'!$Q$4:$Q$1155,$B180)</f>
        <v>0.54609016666666688</v>
      </c>
      <c r="I180" s="16">
        <f>SUMIFS('In-TI'!$X$4:$X$1155,'In-TI'!$Y$4:$Y$1155,I$3,'In-TI'!$Q$4:$Q$1155,$B180)</f>
        <v>5.1002348000000008</v>
      </c>
      <c r="J180" s="158">
        <f>SUMIFS('In-TI'!$X$4:$X$1155,'In-TI'!$Y$4:$Y$1155,J$3,'In-TI'!$Q$4:$Q$1155,$B180)</f>
        <v>-11.849709233333334</v>
      </c>
      <c r="K180" s="17">
        <f>SUMIFS('In-TI'!$X$4:$X$1155,'In-TI'!$Y$4:$Y$1155,K$3,'In-TI'!$Q$4:$Q$1155,$B180)</f>
        <v>-2.885256833333333</v>
      </c>
      <c r="L180" s="26" cm="1">
        <f t="array" ref="L180">IF(_xlfn.XLOOKUP($B180&amp;F$3,'In-TI'!$Q$4:$Q$1155&amp;'In-TI'!$Y$4:$Y$1155,'In-TI'!$Z$4:$Z$1155)=L$3,F180*C180+I180*D180,0)</f>
        <v>3122.4345954000005</v>
      </c>
      <c r="M180" s="159" cm="1">
        <f t="array" ref="M180">IF(_xlfn.XLOOKUP($B180&amp;I$3,'In-TI'!$Q$4:$Q$1155&amp;'In-TI'!$Y$4:$Y$1155,'In-TI'!$Z$4:$Z$1155)=M$3,F180*C180+I180*D180,0)</f>
        <v>0</v>
      </c>
      <c r="N180" s="159" cm="1">
        <f t="array" ref="N180">IF(_xlfn.XLOOKUP($B180&amp;G$3,'In-TI'!$Q$4:$Q$1155&amp;'In-TI'!$Y$4:$Y$1155,'In-TI'!$Z$4:$Z$1155)=N$3,G180*E180+J180*C180,0)</f>
        <v>0</v>
      </c>
      <c r="O180" s="159" cm="1">
        <f t="array" ref="O180">IF(_xlfn.XLOOKUP($B180&amp;J$3,'In-TI'!$Q$4:$Q$1155&amp;'In-TI'!$Y$4:$Y$1155,'In-TI'!$Z$4:$Z$1155)=O$3,G180*E180+J180*C180,0)</f>
        <v>94.815319250000002</v>
      </c>
      <c r="P180" s="159" cm="1">
        <f t="array" ref="P180">IF(_xlfn.XLOOKUP($B180&amp;H$3,'In-TI'!$Q$4:$Q$1155&amp;'In-TI'!$Y$4:$Y$1155,'In-TI'!$Z$4:$Z$1155)=P$3,H180*E180+K180*D180,0)</f>
        <v>0</v>
      </c>
      <c r="Q180" s="25" cm="1">
        <f t="array" ref="Q180">IF(_xlfn.XLOOKUP($B180&amp;K$3,'In-TI'!$Q$4:$Q$1155&amp;'In-TI'!$Y$4:$Y$1155,'In-TI'!$Z$4:$Z$1155)=Q$3,H180*E180+K180*D180,0)</f>
        <v>-1732.7923704999998</v>
      </c>
      <c r="R180" s="74">
        <f t="shared" si="83"/>
        <v>1484.4575441500006</v>
      </c>
      <c r="S180" s="82">
        <f>IF($R180&gt;=0,0,$R180*VLOOKUP(S$3,'In-NonTI'!$S$4:$U$6,3,0))</f>
        <v>0</v>
      </c>
      <c r="T180" s="160">
        <f>IF($R180&gt;=0,0,$R180*VLOOKUP(T$3,'In-NonTI'!$S$4:$U$6,3,0))</f>
        <v>0</v>
      </c>
      <c r="U180" s="83">
        <f>IF($R180&gt;=0,0,$R180*VLOOKUP(U$3,'In-NonTI'!$S$4:$U$6,3,0))</f>
        <v>0</v>
      </c>
      <c r="V180" s="19">
        <f t="shared" si="89"/>
        <v>-17.782444033333334</v>
      </c>
      <c r="W180" s="161">
        <f t="shared" si="84"/>
        <v>2.2149779666666678</v>
      </c>
      <c r="X180" s="18">
        <f t="shared" si="90"/>
        <v>10.414966066666668</v>
      </c>
      <c r="Y180" s="77">
        <f t="shared" si="85"/>
        <v>1</v>
      </c>
      <c r="Z180" s="32" t="str">
        <f t="shared" si="86"/>
        <v>NSW</v>
      </c>
      <c r="AA180" s="4" t="str">
        <f t="shared" si="87"/>
        <v>SA</v>
      </c>
      <c r="AB180" s="31" t="str">
        <f t="shared" si="88"/>
        <v>VIC</v>
      </c>
      <c r="AC180" s="129" t="str">
        <f t="shared" si="91"/>
        <v>NSW-SA</v>
      </c>
      <c r="AD180" s="162" t="str">
        <f t="shared" si="92"/>
        <v>NSW-VIC</v>
      </c>
      <c r="AE180" s="130">
        <f t="shared" si="93"/>
        <v>0</v>
      </c>
      <c r="AF180" s="51">
        <f t="shared" si="94"/>
        <v>2.2149779666666678</v>
      </c>
      <c r="AG180" s="163">
        <f t="shared" si="95"/>
        <v>10.414966066666668</v>
      </c>
      <c r="AH180" s="33">
        <f t="shared" si="96"/>
        <v>0</v>
      </c>
      <c r="AI180" s="140">
        <f t="shared" si="117"/>
        <v>2.2149779666666678</v>
      </c>
      <c r="AJ180" s="164">
        <f t="shared" si="117"/>
        <v>0</v>
      </c>
      <c r="AK180" s="164">
        <f t="shared" si="118"/>
        <v>0</v>
      </c>
      <c r="AL180" s="164">
        <f t="shared" si="116"/>
        <v>10.414966066666668</v>
      </c>
      <c r="AM180" s="164">
        <f t="shared" si="116"/>
        <v>0</v>
      </c>
      <c r="AN180" s="141">
        <f t="shared" si="116"/>
        <v>0</v>
      </c>
      <c r="AO180" s="23">
        <f t="shared" si="97"/>
        <v>1352.2440486500007</v>
      </c>
      <c r="AP180" s="30">
        <f t="shared" si="98"/>
        <v>0</v>
      </c>
      <c r="AQ180" s="30">
        <f t="shared" si="99"/>
        <v>0</v>
      </c>
      <c r="AR180" s="30">
        <f t="shared" si="100"/>
        <v>78.112245500000014</v>
      </c>
      <c r="AS180" s="30">
        <f t="shared" si="101"/>
        <v>0</v>
      </c>
      <c r="AT180" s="24">
        <f t="shared" si="102"/>
        <v>0</v>
      </c>
      <c r="AU180" s="155">
        <f t="shared" si="109"/>
        <v>1403.3908109191179</v>
      </c>
      <c r="AV180" s="165">
        <f t="shared" si="110"/>
        <v>0</v>
      </c>
      <c r="AW180" s="165">
        <f t="shared" si="111"/>
        <v>0</v>
      </c>
      <c r="AX180" s="165">
        <f t="shared" si="112"/>
        <v>81.066733230882605</v>
      </c>
      <c r="AY180" s="165">
        <f t="shared" si="113"/>
        <v>0</v>
      </c>
      <c r="AZ180" s="156">
        <f t="shared" si="114"/>
        <v>0</v>
      </c>
      <c r="BA180" s="94">
        <f t="shared" si="103"/>
        <v>1403.3908109191179</v>
      </c>
      <c r="BB180" s="166">
        <f t="shared" si="104"/>
        <v>0</v>
      </c>
      <c r="BC180" s="166">
        <f t="shared" si="105"/>
        <v>0</v>
      </c>
      <c r="BD180" s="166">
        <f t="shared" si="106"/>
        <v>81.066733230882605</v>
      </c>
      <c r="BE180" s="166">
        <f t="shared" si="107"/>
        <v>0</v>
      </c>
      <c r="BF180" s="95">
        <f t="shared" si="108"/>
        <v>0</v>
      </c>
    </row>
    <row r="181" spans="2:58">
      <c r="B181" s="146">
        <v>178</v>
      </c>
      <c r="C181" s="23" cm="1">
        <f t="array" ref="C181">_xlfn.XLOOKUP(C$3&amp;$B181,'In-TI'!$D$4:$D$867&amp;'In-TI'!$C$4:$C$867,'In-TI'!$E$4:$E$867)</f>
        <v>-10.5</v>
      </c>
      <c r="D181" s="30" cm="1">
        <f t="array" ref="D181">_xlfn.XLOOKUP(D$3&amp;$B181,'In-TI'!$D$4:$D$867&amp;'In-TI'!$C$4:$C$867,'In-TI'!$E$4:$E$867)</f>
        <v>600</v>
      </c>
      <c r="E181" s="24" cm="1">
        <f t="array" ref="E181">_xlfn.XLOOKUP(E$3&amp;$B181,'In-TI'!$D$4:$D$867&amp;'In-TI'!$C$4:$C$867,'In-TI'!$E$4:$E$867)</f>
        <v>-2</v>
      </c>
      <c r="F181" s="12">
        <f>SUMIFS('In-TI'!$W$4:$W$1155,'In-TI'!$Y$4:$Y$1155,F$3,'In-TI'!$Q$4:$Q$1155,$B181)</f>
        <v>-5.9078553999999999</v>
      </c>
      <c r="G181" s="157">
        <f>SUMIFS('In-TI'!$W$4:$W$1155,'In-TI'!$Y$4:$Y$1155,G$3,'In-TI'!$Q$4:$Q$1155,$B181)</f>
        <v>16.496700499999999</v>
      </c>
      <c r="H181" s="13">
        <f>SUMIFS('In-TI'!$W$4:$W$1155,'In-TI'!$Y$4:$Y$1155,H$3,'In-TI'!$Q$4:$Q$1155,$B181)</f>
        <v>3.7897576333333336</v>
      </c>
      <c r="I181" s="16">
        <f>SUMIFS('In-TI'!$X$4:$X$1155,'In-TI'!$Y$4:$Y$1155,I$3,'In-TI'!$Q$4:$Q$1155,$B181)</f>
        <v>5.0111887333333334</v>
      </c>
      <c r="J181" s="158">
        <f>SUMIFS('In-TI'!$X$4:$X$1155,'In-TI'!$Y$4:$Y$1155,J$3,'In-TI'!$Q$4:$Q$1155,$B181)</f>
        <v>-18.525033833333332</v>
      </c>
      <c r="K181" s="17">
        <f>SUMIFS('In-TI'!$X$4:$X$1155,'In-TI'!$Y$4:$Y$1155,K$3,'In-TI'!$Q$4:$Q$1155,$B181)</f>
        <v>-5.6605909666666667</v>
      </c>
      <c r="L181" s="26" cm="1">
        <f t="array" ref="L181">IF(_xlfn.XLOOKUP($B181&amp;F$3,'In-TI'!$Q$4:$Q$1155&amp;'In-TI'!$Y$4:$Y$1155,'In-TI'!$Z$4:$Z$1155)=L$3,F181*C181+I181*D181,0)</f>
        <v>3068.7457217000001</v>
      </c>
      <c r="M181" s="159" cm="1">
        <f t="array" ref="M181">IF(_xlfn.XLOOKUP($B181&amp;I$3,'In-TI'!$Q$4:$Q$1155&amp;'In-TI'!$Y$4:$Y$1155,'In-TI'!$Z$4:$Z$1155)=M$3,F181*C181+I181*D181,0)</f>
        <v>0</v>
      </c>
      <c r="N181" s="159" cm="1">
        <f t="array" ref="N181">IF(_xlfn.XLOOKUP($B181&amp;G$3,'In-TI'!$Q$4:$Q$1155&amp;'In-TI'!$Y$4:$Y$1155,'In-TI'!$Z$4:$Z$1155)=N$3,G181*E181+J181*C181,0)</f>
        <v>0</v>
      </c>
      <c r="O181" s="159" cm="1">
        <f t="array" ref="O181">IF(_xlfn.XLOOKUP($B181&amp;J$3,'In-TI'!$Q$4:$Q$1155&amp;'In-TI'!$Y$4:$Y$1155,'In-TI'!$Z$4:$Z$1155)=O$3,G181*E181+J181*C181,0)</f>
        <v>161.51945424999997</v>
      </c>
      <c r="P181" s="159" cm="1">
        <f t="array" ref="P181">IF(_xlfn.XLOOKUP($B181&amp;H$3,'In-TI'!$Q$4:$Q$1155&amp;'In-TI'!$Y$4:$Y$1155,'In-TI'!$Z$4:$Z$1155)=P$3,H181*E181+K181*D181,0)</f>
        <v>0</v>
      </c>
      <c r="Q181" s="25" cm="1">
        <f t="array" ref="Q181">IF(_xlfn.XLOOKUP($B181&amp;K$3,'In-TI'!$Q$4:$Q$1155&amp;'In-TI'!$Y$4:$Y$1155,'In-TI'!$Z$4:$Z$1155)=Q$3,H181*E181+K181*D181,0)</f>
        <v>-3403.9340952666666</v>
      </c>
      <c r="R181" s="74">
        <f t="shared" si="83"/>
        <v>-173.66891931666669</v>
      </c>
      <c r="S181" s="82">
        <f>IF($R181&gt;=0,0,$R181*VLOOKUP(S$3,'In-NonTI'!$S$4:$U$6,3,0))</f>
        <v>-92.89003039867012</v>
      </c>
      <c r="T181" s="160">
        <f>IF($R181&gt;=0,0,$R181*VLOOKUP(T$3,'In-NonTI'!$S$4:$U$6,3,0))</f>
        <v>-18.265666613041777</v>
      </c>
      <c r="U181" s="83">
        <f>IF($R181&gt;=0,0,$R181*VLOOKUP(U$3,'In-NonTI'!$S$4:$U$6,3,0))</f>
        <v>-62.513222304954773</v>
      </c>
      <c r="V181" s="19">
        <f t="shared" si="89"/>
        <v>-24.432889233333331</v>
      </c>
      <c r="W181" s="161">
        <f t="shared" si="84"/>
        <v>-0.64940223333333336</v>
      </c>
      <c r="X181" s="18">
        <f t="shared" si="90"/>
        <v>20.286458133333333</v>
      </c>
      <c r="Y181" s="77">
        <f t="shared" si="85"/>
        <v>2</v>
      </c>
      <c r="Z181" s="32" t="str">
        <f t="shared" si="86"/>
        <v>NSW</v>
      </c>
      <c r="AA181" s="4" t="str">
        <f t="shared" si="87"/>
        <v>SA</v>
      </c>
      <c r="AB181" s="31" t="str">
        <f t="shared" si="88"/>
        <v>VIC</v>
      </c>
      <c r="AC181" s="129" t="str">
        <f t="shared" si="91"/>
        <v>NSW-VIC</v>
      </c>
      <c r="AD181" s="162" t="str">
        <f t="shared" si="92"/>
        <v>SA-VIC</v>
      </c>
      <c r="AE181" s="130">
        <f t="shared" si="93"/>
        <v>0</v>
      </c>
      <c r="AF181" s="51">
        <f t="shared" si="94"/>
        <v>24.432889233333331</v>
      </c>
      <c r="AG181" s="163">
        <f t="shared" si="95"/>
        <v>0.64940223333333336</v>
      </c>
      <c r="AH181" s="33">
        <f t="shared" si="96"/>
        <v>0</v>
      </c>
      <c r="AI181" s="140">
        <f t="shared" si="117"/>
        <v>0</v>
      </c>
      <c r="AJ181" s="164">
        <f t="shared" si="117"/>
        <v>0</v>
      </c>
      <c r="AK181" s="164">
        <f t="shared" si="118"/>
        <v>0</v>
      </c>
      <c r="AL181" s="164">
        <f t="shared" si="116"/>
        <v>24.432889233333331</v>
      </c>
      <c r="AM181" s="164">
        <f t="shared" si="116"/>
        <v>0</v>
      </c>
      <c r="AN181" s="141">
        <f t="shared" si="116"/>
        <v>0.64940223333333336</v>
      </c>
      <c r="AO181" s="23">
        <f t="shared" si="97"/>
        <v>0</v>
      </c>
      <c r="AP181" s="30">
        <f t="shared" si="98"/>
        <v>0</v>
      </c>
      <c r="AQ181" s="30">
        <f t="shared" si="99"/>
        <v>0</v>
      </c>
      <c r="AR181" s="30">
        <f t="shared" si="100"/>
        <v>207.67955848333332</v>
      </c>
      <c r="AS181" s="30">
        <f t="shared" si="101"/>
        <v>0</v>
      </c>
      <c r="AT181" s="24">
        <f t="shared" si="102"/>
        <v>-390.94014446666665</v>
      </c>
      <c r="AU181" s="155">
        <f t="shared" si="109"/>
        <v>0</v>
      </c>
      <c r="AV181" s="165">
        <f t="shared" si="110"/>
        <v>0</v>
      </c>
      <c r="AW181" s="165">
        <f t="shared" si="111"/>
        <v>0</v>
      </c>
      <c r="AX181" s="165">
        <f t="shared" si="112"/>
        <v>0</v>
      </c>
      <c r="AY181" s="165">
        <f t="shared" si="113"/>
        <v>0</v>
      </c>
      <c r="AZ181" s="156">
        <f t="shared" si="114"/>
        <v>0</v>
      </c>
      <c r="BA181" s="94">
        <f t="shared" si="103"/>
        <v>0</v>
      </c>
      <c r="BB181" s="166">
        <f t="shared" si="104"/>
        <v>0</v>
      </c>
      <c r="BC181" s="166">
        <f t="shared" si="105"/>
        <v>0</v>
      </c>
      <c r="BD181" s="166">
        <f t="shared" si="106"/>
        <v>0</v>
      </c>
      <c r="BE181" s="166">
        <f t="shared" si="107"/>
        <v>0</v>
      </c>
      <c r="BF181" s="95">
        <f t="shared" si="108"/>
        <v>0</v>
      </c>
    </row>
    <row r="182" spans="2:58">
      <c r="B182" s="146">
        <v>179</v>
      </c>
      <c r="C182" s="23" cm="1">
        <f t="array" ref="C182">_xlfn.XLOOKUP(C$3&amp;$B182,'In-TI'!$D$4:$D$867&amp;'In-TI'!$C$4:$C$867,'In-TI'!$E$4:$E$867)</f>
        <v>-8.8800000000000008</v>
      </c>
      <c r="D182" s="30" cm="1">
        <f t="array" ref="D182">_xlfn.XLOOKUP(D$3&amp;$B182,'In-TI'!$D$4:$D$867&amp;'In-TI'!$C$4:$C$867,'In-TI'!$E$4:$E$867)</f>
        <v>600</v>
      </c>
      <c r="E182" s="24" cm="1">
        <f t="array" ref="E182">_xlfn.XLOOKUP(E$3&amp;$B182,'In-TI'!$D$4:$D$867&amp;'In-TI'!$C$4:$C$867,'In-TI'!$E$4:$E$867)</f>
        <v>-2</v>
      </c>
      <c r="F182" s="12">
        <f>SUMIFS('In-TI'!$W$4:$W$1155,'In-TI'!$Y$4:$Y$1155,F$3,'In-TI'!$Q$4:$Q$1155,$B182)</f>
        <v>-4.1885588</v>
      </c>
      <c r="G182" s="157">
        <f>SUMIFS('In-TI'!$W$4:$W$1155,'In-TI'!$Y$4:$Y$1155,G$3,'In-TI'!$Q$4:$Q$1155,$B182)</f>
        <v>10.538297499999999</v>
      </c>
      <c r="H182" s="13">
        <f>SUMIFS('In-TI'!$W$4:$W$1155,'In-TI'!$Y$4:$Y$1155,H$3,'In-TI'!$Q$4:$Q$1155,$B182)</f>
        <v>10.877800366666667</v>
      </c>
      <c r="I182" s="16">
        <f>SUMIFS('In-TI'!$X$4:$X$1155,'In-TI'!$Y$4:$Y$1155,I$3,'In-TI'!$Q$4:$Q$1155,$B182)</f>
        <v>2.4510588000000002</v>
      </c>
      <c r="J182" s="158">
        <f>SUMIFS('In-TI'!$X$4:$X$1155,'In-TI'!$Y$4:$Y$1155,J$3,'In-TI'!$Q$4:$Q$1155,$B182)</f>
        <v>-12.591630833333332</v>
      </c>
      <c r="K182" s="17">
        <f>SUMIFS('In-TI'!$X$4:$X$1155,'In-TI'!$Y$4:$Y$1155,K$3,'In-TI'!$Q$4:$Q$1155,$B182)</f>
        <v>-13.096967033333334</v>
      </c>
      <c r="L182" s="26" cm="1">
        <f t="array" ref="L182">IF(_xlfn.XLOOKUP($B182&amp;F$3,'In-TI'!$Q$4:$Q$1155&amp;'In-TI'!$Y$4:$Y$1155,'In-TI'!$Z$4:$Z$1155)=L$3,F182*C182+I182*D182,0)</f>
        <v>1507.8296821440001</v>
      </c>
      <c r="M182" s="159" cm="1">
        <f t="array" ref="M182">IF(_xlfn.XLOOKUP($B182&amp;I$3,'In-TI'!$Q$4:$Q$1155&amp;'In-TI'!$Y$4:$Y$1155,'In-TI'!$Z$4:$Z$1155)=M$3,F182*C182+I182*D182,0)</f>
        <v>0</v>
      </c>
      <c r="N182" s="159" cm="1">
        <f t="array" ref="N182">IF(_xlfn.XLOOKUP($B182&amp;G$3,'In-TI'!$Q$4:$Q$1155&amp;'In-TI'!$Y$4:$Y$1155,'In-TI'!$Z$4:$Z$1155)=N$3,G182*E182+J182*C182,0)</f>
        <v>0</v>
      </c>
      <c r="O182" s="159" cm="1">
        <f t="array" ref="O182">IF(_xlfn.XLOOKUP($B182&amp;J$3,'In-TI'!$Q$4:$Q$1155&amp;'In-TI'!$Y$4:$Y$1155,'In-TI'!$Z$4:$Z$1155)=O$3,G182*E182+J182*C182,0)</f>
        <v>90.7370868</v>
      </c>
      <c r="P182" s="159" cm="1">
        <f t="array" ref="P182">IF(_xlfn.XLOOKUP($B182&amp;H$3,'In-TI'!$Q$4:$Q$1155&amp;'In-TI'!$Y$4:$Y$1155,'In-TI'!$Z$4:$Z$1155)=P$3,H182*E182+K182*D182,0)</f>
        <v>0</v>
      </c>
      <c r="Q182" s="25" cm="1">
        <f t="array" ref="Q182">IF(_xlfn.XLOOKUP($B182&amp;K$3,'In-TI'!$Q$4:$Q$1155&amp;'In-TI'!$Y$4:$Y$1155,'In-TI'!$Z$4:$Z$1155)=Q$3,H182*E182+K182*D182,0)</f>
        <v>-7879.9358207333335</v>
      </c>
      <c r="R182" s="74">
        <f t="shared" si="83"/>
        <v>-6281.3690517893338</v>
      </c>
      <c r="S182" s="82">
        <f>IF($R182&gt;=0,0,$R182*VLOOKUP(S$3,'In-NonTI'!$S$4:$U$6,3,0))</f>
        <v>-3359.7062989841602</v>
      </c>
      <c r="T182" s="160">
        <f>IF($R182&gt;=0,0,$R182*VLOOKUP(T$3,'In-NonTI'!$S$4:$U$6,3,0))</f>
        <v>-660.64436529519867</v>
      </c>
      <c r="U182" s="83">
        <f>IF($R182&gt;=0,0,$R182*VLOOKUP(U$3,'In-NonTI'!$S$4:$U$6,3,0))</f>
        <v>-2261.0183875099747</v>
      </c>
      <c r="V182" s="19">
        <f t="shared" si="89"/>
        <v>-16.780189633333332</v>
      </c>
      <c r="W182" s="161">
        <f t="shared" si="84"/>
        <v>-10.645908233333333</v>
      </c>
      <c r="X182" s="18">
        <f t="shared" si="90"/>
        <v>21.416097866666668</v>
      </c>
      <c r="Y182" s="77">
        <f t="shared" si="85"/>
        <v>2</v>
      </c>
      <c r="Z182" s="32" t="str">
        <f t="shared" si="86"/>
        <v>NSW</v>
      </c>
      <c r="AA182" s="4" t="str">
        <f t="shared" si="87"/>
        <v>SA</v>
      </c>
      <c r="AB182" s="31" t="str">
        <f t="shared" si="88"/>
        <v>VIC</v>
      </c>
      <c r="AC182" s="129" t="str">
        <f t="shared" si="91"/>
        <v>NSW-VIC</v>
      </c>
      <c r="AD182" s="162" t="str">
        <f t="shared" si="92"/>
        <v>SA-VIC</v>
      </c>
      <c r="AE182" s="130">
        <f t="shared" si="93"/>
        <v>0</v>
      </c>
      <c r="AF182" s="51">
        <f t="shared" si="94"/>
        <v>16.780189633333332</v>
      </c>
      <c r="AG182" s="163">
        <f t="shared" si="95"/>
        <v>10.645908233333333</v>
      </c>
      <c r="AH182" s="33">
        <f t="shared" si="96"/>
        <v>0</v>
      </c>
      <c r="AI182" s="140">
        <f t="shared" si="117"/>
        <v>0</v>
      </c>
      <c r="AJ182" s="164">
        <f t="shared" si="117"/>
        <v>0</v>
      </c>
      <c r="AK182" s="164">
        <f t="shared" si="118"/>
        <v>0</v>
      </c>
      <c r="AL182" s="164">
        <f t="shared" si="116"/>
        <v>16.780189633333332</v>
      </c>
      <c r="AM182" s="164">
        <f t="shared" si="116"/>
        <v>0</v>
      </c>
      <c r="AN182" s="141">
        <f t="shared" si="116"/>
        <v>10.645908233333333</v>
      </c>
      <c r="AO182" s="23">
        <f t="shared" si="97"/>
        <v>0</v>
      </c>
      <c r="AP182" s="30">
        <f t="shared" si="98"/>
        <v>0</v>
      </c>
      <c r="AQ182" s="30">
        <f t="shared" si="99"/>
        <v>0</v>
      </c>
      <c r="AR182" s="30">
        <f t="shared" si="100"/>
        <v>115.44770467733333</v>
      </c>
      <c r="AS182" s="30">
        <f t="shared" si="101"/>
        <v>0</v>
      </c>
      <c r="AT182" s="24">
        <f t="shared" si="102"/>
        <v>-6408.8367564666669</v>
      </c>
      <c r="AU182" s="155">
        <f t="shared" si="109"/>
        <v>0</v>
      </c>
      <c r="AV182" s="165">
        <f t="shared" si="110"/>
        <v>0</v>
      </c>
      <c r="AW182" s="165">
        <f t="shared" si="111"/>
        <v>0</v>
      </c>
      <c r="AX182" s="165">
        <f t="shared" si="112"/>
        <v>0</v>
      </c>
      <c r="AY182" s="165">
        <f t="shared" si="113"/>
        <v>0</v>
      </c>
      <c r="AZ182" s="156">
        <f t="shared" si="114"/>
        <v>0</v>
      </c>
      <c r="BA182" s="94">
        <f t="shared" si="103"/>
        <v>0</v>
      </c>
      <c r="BB182" s="166">
        <f t="shared" si="104"/>
        <v>0</v>
      </c>
      <c r="BC182" s="166">
        <f t="shared" si="105"/>
        <v>0</v>
      </c>
      <c r="BD182" s="166">
        <f t="shared" si="106"/>
        <v>0</v>
      </c>
      <c r="BE182" s="166">
        <f t="shared" si="107"/>
        <v>0</v>
      </c>
      <c r="BF182" s="95">
        <f t="shared" si="108"/>
        <v>0</v>
      </c>
    </row>
    <row r="183" spans="2:58">
      <c r="B183" s="146">
        <v>180</v>
      </c>
      <c r="C183" s="23" cm="1">
        <f t="array" ref="C183">_xlfn.XLOOKUP(C$3&amp;$B183,'In-TI'!$D$4:$D$867&amp;'In-TI'!$C$4:$C$867,'In-TI'!$E$4:$E$867)</f>
        <v>-6.01</v>
      </c>
      <c r="D183" s="30" cm="1">
        <f t="array" ref="D183">_xlfn.XLOOKUP(D$3&amp;$B183,'In-TI'!$D$4:$D$867&amp;'In-TI'!$C$4:$C$867,'In-TI'!$E$4:$E$867)</f>
        <v>600</v>
      </c>
      <c r="E183" s="24" cm="1">
        <f t="array" ref="E183">_xlfn.XLOOKUP(E$3&amp;$B183,'In-TI'!$D$4:$D$867&amp;'In-TI'!$C$4:$C$867,'In-TI'!$E$4:$E$867)</f>
        <v>-2</v>
      </c>
      <c r="F183" s="12">
        <f>SUMIFS('In-TI'!$W$4:$W$1155,'In-TI'!$Y$4:$Y$1155,F$3,'In-TI'!$Q$4:$Q$1155,$B183)</f>
        <v>-4.5857006</v>
      </c>
      <c r="G183" s="157">
        <f>SUMIFS('In-TI'!$W$4:$W$1155,'In-TI'!$Y$4:$Y$1155,G$3,'In-TI'!$Q$4:$Q$1155,$B183)</f>
        <v>11.945696799999999</v>
      </c>
      <c r="H183" s="13">
        <f>SUMIFS('In-TI'!$W$4:$W$1155,'In-TI'!$Y$4:$Y$1155,H$3,'In-TI'!$Q$4:$Q$1155,$B183)</f>
        <v>18.762265033333332</v>
      </c>
      <c r="I183" s="16">
        <f>SUMIFS('In-TI'!$X$4:$X$1155,'In-TI'!$Y$4:$Y$1155,I$3,'In-TI'!$Q$4:$Q$1155,$B183)</f>
        <v>3.2565339333333334</v>
      </c>
      <c r="J183" s="158">
        <f>SUMIFS('In-TI'!$X$4:$X$1155,'In-TI'!$Y$4:$Y$1155,J$3,'In-TI'!$Q$4:$Q$1155,$B183)</f>
        <v>-13.895696799999998</v>
      </c>
      <c r="K183" s="17">
        <f>SUMIFS('In-TI'!$X$4:$X$1155,'In-TI'!$Y$4:$Y$1155,K$3,'In-TI'!$Q$4:$Q$1155,$B183)</f>
        <v>-21.708098366666668</v>
      </c>
      <c r="L183" s="26" cm="1">
        <f t="array" ref="L183">IF(_xlfn.XLOOKUP($B183&amp;F$3,'In-TI'!$Q$4:$Q$1155&amp;'In-TI'!$Y$4:$Y$1155,'In-TI'!$Z$4:$Z$1155)=L$3,F183*C183+I183*D183,0)</f>
        <v>1981.4804206060001</v>
      </c>
      <c r="M183" s="159" cm="1">
        <f t="array" ref="M183">IF(_xlfn.XLOOKUP($B183&amp;I$3,'In-TI'!$Q$4:$Q$1155&amp;'In-TI'!$Y$4:$Y$1155,'In-TI'!$Z$4:$Z$1155)=M$3,F183*C183+I183*D183,0)</f>
        <v>0</v>
      </c>
      <c r="N183" s="159" cm="1">
        <f t="array" ref="N183">IF(_xlfn.XLOOKUP($B183&amp;G$3,'In-TI'!$Q$4:$Q$1155&amp;'In-TI'!$Y$4:$Y$1155,'In-TI'!$Z$4:$Z$1155)=N$3,G183*E183+J183*C183,0)</f>
        <v>0</v>
      </c>
      <c r="O183" s="159" cm="1">
        <f t="array" ref="O183">IF(_xlfn.XLOOKUP($B183&amp;J$3,'In-TI'!$Q$4:$Q$1155&amp;'In-TI'!$Y$4:$Y$1155,'In-TI'!$Z$4:$Z$1155)=O$3,G183*E183+J183*C183,0)</f>
        <v>59.621744167999978</v>
      </c>
      <c r="P183" s="159" cm="1">
        <f t="array" ref="P183">IF(_xlfn.XLOOKUP($B183&amp;H$3,'In-TI'!$Q$4:$Q$1155&amp;'In-TI'!$Y$4:$Y$1155,'In-TI'!$Z$4:$Z$1155)=P$3,H183*E183+K183*D183,0)</f>
        <v>0</v>
      </c>
      <c r="Q183" s="25" cm="1">
        <f t="array" ref="Q183">IF(_xlfn.XLOOKUP($B183&amp;K$3,'In-TI'!$Q$4:$Q$1155&amp;'In-TI'!$Y$4:$Y$1155,'In-TI'!$Z$4:$Z$1155)=Q$3,H183*E183+K183*D183,0)</f>
        <v>-13062.383550066668</v>
      </c>
      <c r="R183" s="74">
        <f t="shared" si="83"/>
        <v>-11021.281385292668</v>
      </c>
      <c r="S183" s="82">
        <f>IF($R183&gt;=0,0,$R183*VLOOKUP(S$3,'In-NonTI'!$S$4:$U$6,3,0))</f>
        <v>-5894.9359905061847</v>
      </c>
      <c r="T183" s="160">
        <f>IF($R183&gt;=0,0,$R183*VLOOKUP(T$3,'In-NonTI'!$S$4:$U$6,3,0))</f>
        <v>-1159.165682750694</v>
      </c>
      <c r="U183" s="83">
        <f>IF($R183&gt;=0,0,$R183*VLOOKUP(U$3,'In-NonTI'!$S$4:$U$6,3,0))</f>
        <v>-3967.1797120357892</v>
      </c>
      <c r="V183" s="19">
        <f t="shared" si="89"/>
        <v>-18.481397399999999</v>
      </c>
      <c r="W183" s="161">
        <f t="shared" si="84"/>
        <v>-18.451564433333335</v>
      </c>
      <c r="X183" s="18">
        <f t="shared" si="90"/>
        <v>30.707961833333329</v>
      </c>
      <c r="Y183" s="77">
        <f t="shared" si="85"/>
        <v>2</v>
      </c>
      <c r="Z183" s="32" t="str">
        <f t="shared" si="86"/>
        <v>NSW</v>
      </c>
      <c r="AA183" s="4" t="str">
        <f t="shared" si="87"/>
        <v>SA</v>
      </c>
      <c r="AB183" s="31" t="str">
        <f t="shared" si="88"/>
        <v>VIC</v>
      </c>
      <c r="AC183" s="129" t="str">
        <f t="shared" si="91"/>
        <v>NSW-VIC</v>
      </c>
      <c r="AD183" s="162" t="str">
        <f t="shared" si="92"/>
        <v>SA-VIC</v>
      </c>
      <c r="AE183" s="130">
        <f t="shared" si="93"/>
        <v>0</v>
      </c>
      <c r="AF183" s="51">
        <f t="shared" si="94"/>
        <v>18.481397399999999</v>
      </c>
      <c r="AG183" s="163">
        <f t="shared" si="95"/>
        <v>18.451564433333335</v>
      </c>
      <c r="AH183" s="33">
        <f t="shared" si="96"/>
        <v>0</v>
      </c>
      <c r="AI183" s="140">
        <f t="shared" si="117"/>
        <v>0</v>
      </c>
      <c r="AJ183" s="164">
        <f t="shared" si="117"/>
        <v>0</v>
      </c>
      <c r="AK183" s="164">
        <f t="shared" si="118"/>
        <v>0</v>
      </c>
      <c r="AL183" s="164">
        <f t="shared" si="116"/>
        <v>18.481397399999999</v>
      </c>
      <c r="AM183" s="164">
        <f t="shared" si="116"/>
        <v>0</v>
      </c>
      <c r="AN183" s="141">
        <f t="shared" si="116"/>
        <v>18.451564433333335</v>
      </c>
      <c r="AO183" s="23">
        <f t="shared" si="97"/>
        <v>0</v>
      </c>
      <c r="AP183" s="30">
        <f t="shared" si="98"/>
        <v>0</v>
      </c>
      <c r="AQ183" s="30">
        <f t="shared" si="99"/>
        <v>0</v>
      </c>
      <c r="AR183" s="30">
        <f t="shared" si="100"/>
        <v>74.110403573999989</v>
      </c>
      <c r="AS183" s="30">
        <f t="shared" si="101"/>
        <v>0</v>
      </c>
      <c r="AT183" s="24">
        <f t="shared" si="102"/>
        <v>-11107.841788866668</v>
      </c>
      <c r="AU183" s="155">
        <f t="shared" si="109"/>
        <v>0</v>
      </c>
      <c r="AV183" s="165">
        <f t="shared" si="110"/>
        <v>0</v>
      </c>
      <c r="AW183" s="165">
        <f t="shared" si="111"/>
        <v>0</v>
      </c>
      <c r="AX183" s="165">
        <f t="shared" si="112"/>
        <v>0</v>
      </c>
      <c r="AY183" s="165">
        <f t="shared" si="113"/>
        <v>0</v>
      </c>
      <c r="AZ183" s="156">
        <f t="shared" si="114"/>
        <v>0</v>
      </c>
      <c r="BA183" s="94">
        <f t="shared" si="103"/>
        <v>0</v>
      </c>
      <c r="BB183" s="166">
        <f t="shared" si="104"/>
        <v>0</v>
      </c>
      <c r="BC183" s="166">
        <f t="shared" si="105"/>
        <v>0</v>
      </c>
      <c r="BD183" s="166">
        <f t="shared" si="106"/>
        <v>0</v>
      </c>
      <c r="BE183" s="166">
        <f t="shared" si="107"/>
        <v>0</v>
      </c>
      <c r="BF183" s="95">
        <f t="shared" si="108"/>
        <v>0</v>
      </c>
    </row>
    <row r="184" spans="2:58">
      <c r="B184" s="146">
        <v>181</v>
      </c>
      <c r="C184" s="23" cm="1">
        <f t="array" ref="C184">_xlfn.XLOOKUP(C$3&amp;$B184,'In-TI'!$D$4:$D$867&amp;'In-TI'!$C$4:$C$867,'In-TI'!$E$4:$E$867)</f>
        <v>-25.5</v>
      </c>
      <c r="D184" s="30" cm="1">
        <f t="array" ref="D184">_xlfn.XLOOKUP(D$3&amp;$B184,'In-TI'!$D$4:$D$867&amp;'In-TI'!$C$4:$C$867,'In-TI'!$E$4:$E$867)</f>
        <v>600</v>
      </c>
      <c r="E184" s="24" cm="1">
        <f t="array" ref="E184">_xlfn.XLOOKUP(E$3&amp;$B184,'In-TI'!$D$4:$D$867&amp;'In-TI'!$C$4:$C$867,'In-TI'!$E$4:$E$867)</f>
        <v>-2</v>
      </c>
      <c r="F184" s="12">
        <f>SUMIFS('In-TI'!$W$4:$W$1155,'In-TI'!$Y$4:$Y$1155,F$3,'In-TI'!$Q$4:$Q$1155,$B184)</f>
        <v>-9.0312628000000004</v>
      </c>
      <c r="G184" s="157">
        <f>SUMIFS('In-TI'!$W$4:$W$1155,'In-TI'!$Y$4:$Y$1155,G$3,'In-TI'!$Q$4:$Q$1155,$B184)</f>
        <v>21.463153300000002</v>
      </c>
      <c r="H184" s="13">
        <f>SUMIFS('In-TI'!$W$4:$W$1155,'In-TI'!$Y$4:$Y$1155,H$3,'In-TI'!$Q$4:$Q$1155,$B184)</f>
        <v>18.264602533333331</v>
      </c>
      <c r="I184" s="16">
        <f>SUMIFS('In-TI'!$X$4:$X$1155,'In-TI'!$Y$4:$Y$1155,I$3,'In-TI'!$Q$4:$Q$1155,$B184)</f>
        <v>7.6287627999999996</v>
      </c>
      <c r="J184" s="158">
        <f>SUMIFS('In-TI'!$X$4:$X$1155,'In-TI'!$Y$4:$Y$1155,J$3,'In-TI'!$Q$4:$Q$1155,$B184)</f>
        <v>-23.270653299999999</v>
      </c>
      <c r="K184" s="17">
        <f>SUMIFS('In-TI'!$X$4:$X$1155,'In-TI'!$Y$4:$Y$1155,K$3,'In-TI'!$Q$4:$Q$1155,$B184)</f>
        <v>-20.805435866666667</v>
      </c>
      <c r="L184" s="26" cm="1">
        <f t="array" ref="L184">IF(_xlfn.XLOOKUP($B184&amp;F$3,'In-TI'!$Q$4:$Q$1155&amp;'In-TI'!$Y$4:$Y$1155,'In-TI'!$Z$4:$Z$1155)=L$3,F184*C184+I184*D184,0)</f>
        <v>4807.5548813999994</v>
      </c>
      <c r="M184" s="159" cm="1">
        <f t="array" ref="M184">IF(_xlfn.XLOOKUP($B184&amp;I$3,'In-TI'!$Q$4:$Q$1155&amp;'In-TI'!$Y$4:$Y$1155,'In-TI'!$Z$4:$Z$1155)=M$3,F184*C184+I184*D184,0)</f>
        <v>0</v>
      </c>
      <c r="N184" s="159" cm="1">
        <f t="array" ref="N184">IF(_xlfn.XLOOKUP($B184&amp;G$3,'In-TI'!$Q$4:$Q$1155&amp;'In-TI'!$Y$4:$Y$1155,'In-TI'!$Z$4:$Z$1155)=N$3,G184*E184+J184*C184,0)</f>
        <v>0</v>
      </c>
      <c r="O184" s="159" cm="1">
        <f t="array" ref="O184">IF(_xlfn.XLOOKUP($B184&amp;J$3,'In-TI'!$Q$4:$Q$1155&amp;'In-TI'!$Y$4:$Y$1155,'In-TI'!$Z$4:$Z$1155)=O$3,G184*E184+J184*C184,0)</f>
        <v>550.47535255000003</v>
      </c>
      <c r="P184" s="159" cm="1">
        <f t="array" ref="P184">IF(_xlfn.XLOOKUP($B184&amp;H$3,'In-TI'!$Q$4:$Q$1155&amp;'In-TI'!$Y$4:$Y$1155,'In-TI'!$Z$4:$Z$1155)=P$3,H184*E184+K184*D184,0)</f>
        <v>0</v>
      </c>
      <c r="Q184" s="25" cm="1">
        <f t="array" ref="Q184">IF(_xlfn.XLOOKUP($B184&amp;K$3,'In-TI'!$Q$4:$Q$1155&amp;'In-TI'!$Y$4:$Y$1155,'In-TI'!$Z$4:$Z$1155)=Q$3,H184*E184+K184*D184,0)</f>
        <v>-12519.790725066667</v>
      </c>
      <c r="R184" s="74">
        <f t="shared" si="83"/>
        <v>-7161.7604911166673</v>
      </c>
      <c r="S184" s="82">
        <f>IF($R184&gt;=0,0,$R184*VLOOKUP(S$3,'In-NonTI'!$S$4:$U$6,3,0))</f>
        <v>-3830.5999274101459</v>
      </c>
      <c r="T184" s="160">
        <f>IF($R184&gt;=0,0,$R184*VLOOKUP(T$3,'In-NonTI'!$S$4:$U$6,3,0))</f>
        <v>-753.23972768360159</v>
      </c>
      <c r="U184" s="83">
        <f>IF($R184&gt;=0,0,$R184*VLOOKUP(U$3,'In-NonTI'!$S$4:$U$6,3,0))</f>
        <v>-2577.920836022919</v>
      </c>
      <c r="V184" s="19">
        <f t="shared" si="89"/>
        <v>-32.3019161</v>
      </c>
      <c r="W184" s="161">
        <f t="shared" si="84"/>
        <v>-13.176673066666666</v>
      </c>
      <c r="X184" s="18">
        <f t="shared" si="90"/>
        <v>39.727755833333333</v>
      </c>
      <c r="Y184" s="77">
        <f t="shared" si="85"/>
        <v>2</v>
      </c>
      <c r="Z184" s="32" t="str">
        <f t="shared" si="86"/>
        <v>NSW</v>
      </c>
      <c r="AA184" s="4" t="str">
        <f t="shared" si="87"/>
        <v>SA</v>
      </c>
      <c r="AB184" s="31" t="str">
        <f t="shared" si="88"/>
        <v>VIC</v>
      </c>
      <c r="AC184" s="129" t="str">
        <f t="shared" si="91"/>
        <v>NSW-VIC</v>
      </c>
      <c r="AD184" s="162" t="str">
        <f t="shared" si="92"/>
        <v>SA-VIC</v>
      </c>
      <c r="AE184" s="130">
        <f t="shared" si="93"/>
        <v>0</v>
      </c>
      <c r="AF184" s="51">
        <f t="shared" si="94"/>
        <v>32.3019161</v>
      </c>
      <c r="AG184" s="163">
        <f t="shared" si="95"/>
        <v>13.176673066666666</v>
      </c>
      <c r="AH184" s="33">
        <f t="shared" si="96"/>
        <v>0</v>
      </c>
      <c r="AI184" s="140">
        <f t="shared" si="117"/>
        <v>0</v>
      </c>
      <c r="AJ184" s="164">
        <f t="shared" si="117"/>
        <v>0</v>
      </c>
      <c r="AK184" s="164">
        <f t="shared" si="118"/>
        <v>0</v>
      </c>
      <c r="AL184" s="164">
        <f t="shared" si="116"/>
        <v>32.3019161</v>
      </c>
      <c r="AM184" s="164">
        <f t="shared" si="116"/>
        <v>0</v>
      </c>
      <c r="AN184" s="141">
        <f t="shared" si="116"/>
        <v>13.176673066666666</v>
      </c>
      <c r="AO184" s="23">
        <f t="shared" si="97"/>
        <v>0</v>
      </c>
      <c r="AP184" s="30">
        <f t="shared" si="98"/>
        <v>0</v>
      </c>
      <c r="AQ184" s="30">
        <f t="shared" si="99"/>
        <v>0</v>
      </c>
      <c r="AR184" s="30">
        <f t="shared" si="100"/>
        <v>759.09502835000001</v>
      </c>
      <c r="AS184" s="30">
        <f t="shared" si="101"/>
        <v>0</v>
      </c>
      <c r="AT184" s="24">
        <f t="shared" si="102"/>
        <v>-7932.357186133333</v>
      </c>
      <c r="AU184" s="155">
        <f t="shared" si="109"/>
        <v>0</v>
      </c>
      <c r="AV184" s="165">
        <f t="shared" si="110"/>
        <v>0</v>
      </c>
      <c r="AW184" s="165">
        <f t="shared" si="111"/>
        <v>0</v>
      </c>
      <c r="AX184" s="165">
        <f t="shared" si="112"/>
        <v>0</v>
      </c>
      <c r="AY184" s="165">
        <f t="shared" si="113"/>
        <v>0</v>
      </c>
      <c r="AZ184" s="156">
        <f t="shared" si="114"/>
        <v>0</v>
      </c>
      <c r="BA184" s="94">
        <f t="shared" si="103"/>
        <v>0</v>
      </c>
      <c r="BB184" s="166">
        <f t="shared" si="104"/>
        <v>0</v>
      </c>
      <c r="BC184" s="166">
        <f t="shared" si="105"/>
        <v>0</v>
      </c>
      <c r="BD184" s="166">
        <f t="shared" si="106"/>
        <v>0</v>
      </c>
      <c r="BE184" s="166">
        <f t="shared" si="107"/>
        <v>0</v>
      </c>
      <c r="BF184" s="95">
        <f t="shared" si="108"/>
        <v>0</v>
      </c>
    </row>
    <row r="185" spans="2:58">
      <c r="B185" s="146">
        <v>182</v>
      </c>
      <c r="C185" s="23" cm="1">
        <f t="array" ref="C185">_xlfn.XLOOKUP(C$3&amp;$B185,'In-TI'!$D$4:$D$867&amp;'In-TI'!$C$4:$C$867,'In-TI'!$E$4:$E$867)</f>
        <v>-23.5</v>
      </c>
      <c r="D185" s="30" cm="1">
        <f t="array" ref="D185">_xlfn.XLOOKUP(D$3&amp;$B185,'In-TI'!$D$4:$D$867&amp;'In-TI'!$C$4:$C$867,'In-TI'!$E$4:$E$867)</f>
        <v>600</v>
      </c>
      <c r="E185" s="24" cm="1">
        <f t="array" ref="E185">_xlfn.XLOOKUP(E$3&amp;$B185,'In-TI'!$D$4:$D$867&amp;'In-TI'!$C$4:$C$867,'In-TI'!$E$4:$E$867)</f>
        <v>-3</v>
      </c>
      <c r="F185" s="12">
        <f>SUMIFS('In-TI'!$W$4:$W$1155,'In-TI'!$Y$4:$Y$1155,F$3,'In-TI'!$Q$4:$Q$1155,$B185)</f>
        <v>-9.5756961999999994</v>
      </c>
      <c r="G185" s="157">
        <f>SUMIFS('In-TI'!$W$4:$W$1155,'In-TI'!$Y$4:$Y$1155,G$3,'In-TI'!$Q$4:$Q$1155,$B185)</f>
        <v>28.898810099999999</v>
      </c>
      <c r="H185" s="13">
        <f>SUMIFS('In-TI'!$W$4:$W$1155,'In-TI'!$Y$4:$Y$1155,H$3,'In-TI'!$Q$4:$Q$1155,$B185)</f>
        <v>5.6580259000000011</v>
      </c>
      <c r="I185" s="16">
        <f>SUMIFS('In-TI'!$X$4:$X$1155,'In-TI'!$Y$4:$Y$1155,I$3,'In-TI'!$Q$4:$Q$1155,$B185)</f>
        <v>8.8740295333333332</v>
      </c>
      <c r="J185" s="158">
        <f>SUMIFS('In-TI'!$X$4:$X$1155,'In-TI'!$Y$4:$Y$1155,J$3,'In-TI'!$Q$4:$Q$1155,$B185)</f>
        <v>-30.627976766666666</v>
      </c>
      <c r="K185" s="17">
        <f>SUMIFS('In-TI'!$X$4:$X$1155,'In-TI'!$Y$4:$Y$1155,K$3,'In-TI'!$Q$4:$Q$1155,$B185)</f>
        <v>-8.6605259000000014</v>
      </c>
      <c r="L185" s="26" cm="1">
        <f t="array" ref="L185">IF(_xlfn.XLOOKUP($B185&amp;F$3,'In-TI'!$Q$4:$Q$1155&amp;'In-TI'!$Y$4:$Y$1155,'In-TI'!$Z$4:$Z$1155)=L$3,F185*C185+I185*D185,0)</f>
        <v>5549.4465807000006</v>
      </c>
      <c r="M185" s="159" cm="1">
        <f t="array" ref="M185">IF(_xlfn.XLOOKUP($B185&amp;I$3,'In-TI'!$Q$4:$Q$1155&amp;'In-TI'!$Y$4:$Y$1155,'In-TI'!$Z$4:$Z$1155)=M$3,F185*C185+I185*D185,0)</f>
        <v>0</v>
      </c>
      <c r="N185" s="159" cm="1">
        <f t="array" ref="N185">IF(_xlfn.XLOOKUP($B185&amp;G$3,'In-TI'!$Q$4:$Q$1155&amp;'In-TI'!$Y$4:$Y$1155,'In-TI'!$Z$4:$Z$1155)=N$3,G185*E185+J185*C185,0)</f>
        <v>0</v>
      </c>
      <c r="O185" s="159" cm="1">
        <f t="array" ref="O185">IF(_xlfn.XLOOKUP($B185&amp;J$3,'In-TI'!$Q$4:$Q$1155&amp;'In-TI'!$Y$4:$Y$1155,'In-TI'!$Z$4:$Z$1155)=O$3,G185*E185+J185*C185,0)</f>
        <v>633.06102371666668</v>
      </c>
      <c r="P185" s="159" cm="1">
        <f t="array" ref="P185">IF(_xlfn.XLOOKUP($B185&amp;H$3,'In-TI'!$Q$4:$Q$1155&amp;'In-TI'!$Y$4:$Y$1155,'In-TI'!$Z$4:$Z$1155)=P$3,H185*E185+K185*D185,0)</f>
        <v>0</v>
      </c>
      <c r="Q185" s="25" cm="1">
        <f t="array" ref="Q185">IF(_xlfn.XLOOKUP($B185&amp;K$3,'In-TI'!$Q$4:$Q$1155&amp;'In-TI'!$Y$4:$Y$1155,'In-TI'!$Z$4:$Z$1155)=Q$3,H185*E185+K185*D185,0)</f>
        <v>-5213.2896177000002</v>
      </c>
      <c r="R185" s="74">
        <f t="shared" si="83"/>
        <v>969.21798671666693</v>
      </c>
      <c r="S185" s="82">
        <f>IF($R185&gt;=0,0,$R185*VLOOKUP(S$3,'In-NonTI'!$S$4:$U$6,3,0))</f>
        <v>0</v>
      </c>
      <c r="T185" s="160">
        <f>IF($R185&gt;=0,0,$R185*VLOOKUP(T$3,'In-NonTI'!$S$4:$U$6,3,0))</f>
        <v>0</v>
      </c>
      <c r="U185" s="83">
        <f>IF($R185&gt;=0,0,$R185*VLOOKUP(U$3,'In-NonTI'!$S$4:$U$6,3,0))</f>
        <v>0</v>
      </c>
      <c r="V185" s="19">
        <f t="shared" si="89"/>
        <v>-40.203672966666666</v>
      </c>
      <c r="W185" s="161">
        <f t="shared" si="84"/>
        <v>0.21350363333333178</v>
      </c>
      <c r="X185" s="18">
        <f t="shared" si="90"/>
        <v>34.556835999999997</v>
      </c>
      <c r="Y185" s="77">
        <f t="shared" si="85"/>
        <v>1</v>
      </c>
      <c r="Z185" s="32" t="str">
        <f t="shared" si="86"/>
        <v>NSW</v>
      </c>
      <c r="AA185" s="4" t="str">
        <f t="shared" si="87"/>
        <v>SA</v>
      </c>
      <c r="AB185" s="31" t="str">
        <f t="shared" si="88"/>
        <v>VIC</v>
      </c>
      <c r="AC185" s="129" t="str">
        <f t="shared" si="91"/>
        <v>NSW-SA</v>
      </c>
      <c r="AD185" s="162" t="str">
        <f t="shared" si="92"/>
        <v>NSW-VIC</v>
      </c>
      <c r="AE185" s="130">
        <f t="shared" si="93"/>
        <v>0</v>
      </c>
      <c r="AF185" s="51">
        <f t="shared" si="94"/>
        <v>0.21350363333333178</v>
      </c>
      <c r="AG185" s="163">
        <f t="shared" si="95"/>
        <v>34.556835999999997</v>
      </c>
      <c r="AH185" s="33">
        <f t="shared" si="96"/>
        <v>0</v>
      </c>
      <c r="AI185" s="140">
        <f t="shared" ref="AI185:AJ204" si="119">IF($AC185=AI$3,$AF185,IF($AD185=AI$3,$AG185,IF($AE185=AI$3,$AH185,0)))</f>
        <v>0.21350363333333178</v>
      </c>
      <c r="AJ185" s="164">
        <f t="shared" si="119"/>
        <v>0</v>
      </c>
      <c r="AK185" s="164">
        <f t="shared" si="118"/>
        <v>0</v>
      </c>
      <c r="AL185" s="164">
        <f t="shared" si="116"/>
        <v>34.556835999999997</v>
      </c>
      <c r="AM185" s="164">
        <f t="shared" si="116"/>
        <v>0</v>
      </c>
      <c r="AN185" s="141">
        <f t="shared" si="116"/>
        <v>0</v>
      </c>
      <c r="AO185" s="23">
        <f t="shared" si="97"/>
        <v>133.11951538333236</v>
      </c>
      <c r="AP185" s="30">
        <f t="shared" si="98"/>
        <v>0</v>
      </c>
      <c r="AQ185" s="30">
        <f t="shared" si="99"/>
        <v>0</v>
      </c>
      <c r="AR185" s="30">
        <f t="shared" si="100"/>
        <v>708.41513799999996</v>
      </c>
      <c r="AS185" s="30">
        <f t="shared" si="101"/>
        <v>0</v>
      </c>
      <c r="AT185" s="24">
        <f t="shared" si="102"/>
        <v>0</v>
      </c>
      <c r="AU185" s="155">
        <f t="shared" si="109"/>
        <v>153.31730924425793</v>
      </c>
      <c r="AV185" s="165">
        <f t="shared" si="110"/>
        <v>0</v>
      </c>
      <c r="AW185" s="165">
        <f t="shared" si="111"/>
        <v>0</v>
      </c>
      <c r="AX185" s="165">
        <f t="shared" si="112"/>
        <v>815.90067747240903</v>
      </c>
      <c r="AY185" s="165">
        <f t="shared" si="113"/>
        <v>0</v>
      </c>
      <c r="AZ185" s="156">
        <f t="shared" si="114"/>
        <v>0</v>
      </c>
      <c r="BA185" s="94">
        <f t="shared" si="103"/>
        <v>153.31730924425793</v>
      </c>
      <c r="BB185" s="166">
        <f t="shared" si="104"/>
        <v>0</v>
      </c>
      <c r="BC185" s="166">
        <f t="shared" si="105"/>
        <v>0</v>
      </c>
      <c r="BD185" s="166">
        <f t="shared" si="106"/>
        <v>815.90067747240903</v>
      </c>
      <c r="BE185" s="166">
        <f t="shared" si="107"/>
        <v>0</v>
      </c>
      <c r="BF185" s="95">
        <f t="shared" si="108"/>
        <v>0</v>
      </c>
    </row>
    <row r="186" spans="2:58">
      <c r="B186" s="146">
        <v>183</v>
      </c>
      <c r="C186" s="23" cm="1">
        <f t="array" ref="C186">_xlfn.XLOOKUP(C$3&amp;$B186,'In-TI'!$D$4:$D$867&amp;'In-TI'!$C$4:$C$867,'In-TI'!$E$4:$E$867)</f>
        <v>-8.89</v>
      </c>
      <c r="D186" s="30" cm="1">
        <f t="array" ref="D186">_xlfn.XLOOKUP(D$3&amp;$B186,'In-TI'!$D$4:$D$867&amp;'In-TI'!$C$4:$C$867,'In-TI'!$E$4:$E$867)</f>
        <v>600</v>
      </c>
      <c r="E186" s="24" cm="1">
        <f t="array" ref="E186">_xlfn.XLOOKUP(E$3&amp;$B186,'In-TI'!$D$4:$D$867&amp;'In-TI'!$C$4:$C$867,'In-TI'!$E$4:$E$867)</f>
        <v>-1.51</v>
      </c>
      <c r="F186" s="12">
        <f>SUMIFS('In-TI'!$W$4:$W$1155,'In-TI'!$Y$4:$Y$1155,F$3,'In-TI'!$Q$4:$Q$1155,$B186)</f>
        <v>-6.3518553999999998</v>
      </c>
      <c r="G186" s="157">
        <f>SUMIFS('In-TI'!$W$4:$W$1155,'In-TI'!$Y$4:$Y$1155,G$3,'In-TI'!$Q$4:$Q$1155,$B186)</f>
        <v>33.307410300000001</v>
      </c>
      <c r="H186" s="13">
        <f>SUMIFS('In-TI'!$W$4:$W$1155,'In-TI'!$Y$4:$Y$1155,H$3,'In-TI'!$Q$4:$Q$1155,$B186)</f>
        <v>-8.0070659666666675</v>
      </c>
      <c r="I186" s="16">
        <f>SUMIFS('In-TI'!$X$4:$X$1155,'In-TI'!$Y$4:$Y$1155,I$3,'In-TI'!$Q$4:$Q$1155,$B186)</f>
        <v>5.8710220666666659</v>
      </c>
      <c r="J186" s="158">
        <f>SUMIFS('In-TI'!$X$4:$X$1155,'In-TI'!$Y$4:$Y$1155,J$3,'In-TI'!$Q$4:$Q$1155,$B186)</f>
        <v>-35.0974103</v>
      </c>
      <c r="K186" s="17">
        <f>SUMIFS('In-TI'!$X$4:$X$1155,'In-TI'!$Y$4:$Y$1155,K$3,'In-TI'!$Q$4:$Q$1155,$B186)</f>
        <v>4.9462326333333326</v>
      </c>
      <c r="L186" s="26" cm="1">
        <f t="array" ref="L186">IF(_xlfn.XLOOKUP($B186&amp;F$3,'In-TI'!$Q$4:$Q$1155&amp;'In-TI'!$Y$4:$Y$1155,'In-TI'!$Z$4:$Z$1155)=L$3,F186*C186+I186*D186,0)</f>
        <v>3579.0812345059999</v>
      </c>
      <c r="M186" s="159" cm="1">
        <f t="array" ref="M186">IF(_xlfn.XLOOKUP($B186&amp;I$3,'In-TI'!$Q$4:$Q$1155&amp;'In-TI'!$Y$4:$Y$1155,'In-TI'!$Z$4:$Z$1155)=M$3,F186*C186+I186*D186,0)</f>
        <v>0</v>
      </c>
      <c r="N186" s="159" cm="1">
        <f t="array" ref="N186">IF(_xlfn.XLOOKUP($B186&amp;G$3,'In-TI'!$Q$4:$Q$1155&amp;'In-TI'!$Y$4:$Y$1155,'In-TI'!$Z$4:$Z$1155)=N$3,G186*E186+J186*C186,0)</f>
        <v>0</v>
      </c>
      <c r="O186" s="159" cm="1">
        <f t="array" ref="O186">IF(_xlfn.XLOOKUP($B186&amp;J$3,'In-TI'!$Q$4:$Q$1155&amp;'In-TI'!$Y$4:$Y$1155,'In-TI'!$Z$4:$Z$1155)=O$3,G186*E186+J186*C186,0)</f>
        <v>261.72178801399997</v>
      </c>
      <c r="P186" s="159" cm="1">
        <f t="array" ref="P186">IF(_xlfn.XLOOKUP($B186&amp;H$3,'In-TI'!$Q$4:$Q$1155&amp;'In-TI'!$Y$4:$Y$1155,'In-TI'!$Z$4:$Z$1155)=P$3,H186*E186+K186*D186,0)</f>
        <v>2979.8302496096662</v>
      </c>
      <c r="Q186" s="25" cm="1">
        <f t="array" ref="Q186">IF(_xlfn.XLOOKUP($B186&amp;K$3,'In-TI'!$Q$4:$Q$1155&amp;'In-TI'!$Y$4:$Y$1155,'In-TI'!$Z$4:$Z$1155)=Q$3,H186*E186+K186*D186,0)</f>
        <v>0</v>
      </c>
      <c r="R186" s="74">
        <f t="shared" si="83"/>
        <v>6820.6332721296658</v>
      </c>
      <c r="S186" s="82">
        <f>IF($R186&gt;=0,0,$R186*VLOOKUP(S$3,'In-NonTI'!$S$4:$U$6,3,0))</f>
        <v>0</v>
      </c>
      <c r="T186" s="160">
        <f>IF($R186&gt;=0,0,$R186*VLOOKUP(T$3,'In-NonTI'!$S$4:$U$6,3,0))</f>
        <v>0</v>
      </c>
      <c r="U186" s="83">
        <f>IF($R186&gt;=0,0,$R186*VLOOKUP(U$3,'In-NonTI'!$S$4:$U$6,3,0))</f>
        <v>0</v>
      </c>
      <c r="V186" s="19">
        <f t="shared" si="89"/>
        <v>-41.449265699999998</v>
      </c>
      <c r="W186" s="161">
        <f t="shared" si="84"/>
        <v>10.817254699999999</v>
      </c>
      <c r="X186" s="18">
        <f t="shared" si="90"/>
        <v>25.300344333333335</v>
      </c>
      <c r="Y186" s="77">
        <f t="shared" si="85"/>
        <v>1</v>
      </c>
      <c r="Z186" s="32" t="str">
        <f t="shared" si="86"/>
        <v>NSW</v>
      </c>
      <c r="AA186" s="4" t="str">
        <f t="shared" si="87"/>
        <v>SA</v>
      </c>
      <c r="AB186" s="31" t="str">
        <f t="shared" si="88"/>
        <v>VIC</v>
      </c>
      <c r="AC186" s="129" t="str">
        <f t="shared" si="91"/>
        <v>NSW-SA</v>
      </c>
      <c r="AD186" s="162" t="str">
        <f t="shared" si="92"/>
        <v>NSW-VIC</v>
      </c>
      <c r="AE186" s="130">
        <f t="shared" si="93"/>
        <v>0</v>
      </c>
      <c r="AF186" s="51">
        <f t="shared" si="94"/>
        <v>10.817254699999999</v>
      </c>
      <c r="AG186" s="163">
        <f t="shared" si="95"/>
        <v>25.300344333333335</v>
      </c>
      <c r="AH186" s="33">
        <f t="shared" si="96"/>
        <v>0</v>
      </c>
      <c r="AI186" s="140">
        <f t="shared" si="119"/>
        <v>10.817254699999999</v>
      </c>
      <c r="AJ186" s="164">
        <f t="shared" si="119"/>
        <v>0</v>
      </c>
      <c r="AK186" s="164">
        <f t="shared" si="118"/>
        <v>0</v>
      </c>
      <c r="AL186" s="164">
        <f t="shared" si="116"/>
        <v>25.300344333333335</v>
      </c>
      <c r="AM186" s="164">
        <f t="shared" si="116"/>
        <v>0</v>
      </c>
      <c r="AN186" s="141">
        <f t="shared" si="116"/>
        <v>0</v>
      </c>
      <c r="AO186" s="23">
        <f t="shared" si="97"/>
        <v>6586.5182142829999</v>
      </c>
      <c r="AP186" s="30">
        <f t="shared" si="98"/>
        <v>0</v>
      </c>
      <c r="AQ186" s="30">
        <f t="shared" si="99"/>
        <v>0</v>
      </c>
      <c r="AR186" s="30">
        <f t="shared" si="100"/>
        <v>186.71654118000004</v>
      </c>
      <c r="AS186" s="30">
        <f t="shared" si="101"/>
        <v>0</v>
      </c>
      <c r="AT186" s="24">
        <f t="shared" si="102"/>
        <v>0</v>
      </c>
      <c r="AU186" s="155">
        <f t="shared" si="109"/>
        <v>6632.6101045874357</v>
      </c>
      <c r="AV186" s="165">
        <f t="shared" si="110"/>
        <v>0</v>
      </c>
      <c r="AW186" s="165">
        <f t="shared" si="111"/>
        <v>0</v>
      </c>
      <c r="AX186" s="165">
        <f t="shared" si="112"/>
        <v>188.02316754223034</v>
      </c>
      <c r="AY186" s="165">
        <f t="shared" si="113"/>
        <v>0</v>
      </c>
      <c r="AZ186" s="156">
        <f t="shared" si="114"/>
        <v>0</v>
      </c>
      <c r="BA186" s="94">
        <f t="shared" si="103"/>
        <v>6632.6101045874357</v>
      </c>
      <c r="BB186" s="166">
        <f t="shared" si="104"/>
        <v>0</v>
      </c>
      <c r="BC186" s="166">
        <f t="shared" si="105"/>
        <v>0</v>
      </c>
      <c r="BD186" s="166">
        <f t="shared" si="106"/>
        <v>188.02316754223034</v>
      </c>
      <c r="BE186" s="166">
        <f t="shared" si="107"/>
        <v>0</v>
      </c>
      <c r="BF186" s="95">
        <f t="shared" si="108"/>
        <v>0</v>
      </c>
    </row>
    <row r="187" spans="2:58">
      <c r="B187" s="146">
        <v>184</v>
      </c>
      <c r="C187" s="23" cm="1">
        <f t="array" ref="C187">_xlfn.XLOOKUP(C$3&amp;$B187,'In-TI'!$D$4:$D$867&amp;'In-TI'!$C$4:$C$867,'In-TI'!$E$4:$E$867)</f>
        <v>-18.43</v>
      </c>
      <c r="D187" s="30" cm="1">
        <f t="array" ref="D187">_xlfn.XLOOKUP(D$3&amp;$B187,'In-TI'!$D$4:$D$867&amp;'In-TI'!$C$4:$C$867,'In-TI'!$E$4:$E$867)</f>
        <v>600</v>
      </c>
      <c r="E187" s="24" cm="1">
        <f t="array" ref="E187">_xlfn.XLOOKUP(E$3&amp;$B187,'In-TI'!$D$4:$D$867&amp;'In-TI'!$C$4:$C$867,'In-TI'!$E$4:$E$867)</f>
        <v>0</v>
      </c>
      <c r="F187" s="12">
        <f>SUMIFS('In-TI'!$W$4:$W$1155,'In-TI'!$Y$4:$Y$1155,F$3,'In-TI'!$Q$4:$Q$1155,$B187)</f>
        <v>-6.7134996000000005</v>
      </c>
      <c r="G187" s="157">
        <f>SUMIFS('In-TI'!$W$4:$W$1155,'In-TI'!$Y$4:$Y$1155,G$3,'In-TI'!$Q$4:$Q$1155,$B187)</f>
        <v>25.520163699999998</v>
      </c>
      <c r="H187" s="13">
        <f>SUMIFS('In-TI'!$W$4:$W$1155,'In-TI'!$Y$4:$Y$1155,H$3,'In-TI'!$Q$4:$Q$1155,$B187)</f>
        <v>-19.863467699999998</v>
      </c>
      <c r="I187" s="16">
        <f>SUMIFS('In-TI'!$X$4:$X$1155,'In-TI'!$Y$4:$Y$1155,I$3,'In-TI'!$Q$4:$Q$1155,$B187)</f>
        <v>6.3984996000000001</v>
      </c>
      <c r="J187" s="158">
        <f>SUMIFS('In-TI'!$X$4:$X$1155,'In-TI'!$Y$4:$Y$1155,J$3,'In-TI'!$Q$4:$Q$1155,$B187)</f>
        <v>-27.464330366666665</v>
      </c>
      <c r="K187" s="17">
        <f>SUMIFS('In-TI'!$X$4:$X$1155,'In-TI'!$Y$4:$Y$1155,K$3,'In-TI'!$Q$4:$Q$1155,$B187)</f>
        <v>16.6384677</v>
      </c>
      <c r="L187" s="26" cm="1">
        <f t="array" ref="L187">IF(_xlfn.XLOOKUP($B187&amp;F$3,'In-TI'!$Q$4:$Q$1155&amp;'In-TI'!$Y$4:$Y$1155,'In-TI'!$Z$4:$Z$1155)=L$3,F187*C187+I187*D187,0)</f>
        <v>3962.8295576280002</v>
      </c>
      <c r="M187" s="159" cm="1">
        <f t="array" ref="M187">IF(_xlfn.XLOOKUP($B187&amp;I$3,'In-TI'!$Q$4:$Q$1155&amp;'In-TI'!$Y$4:$Y$1155,'In-TI'!$Z$4:$Z$1155)=M$3,F187*C187+I187*D187,0)</f>
        <v>0</v>
      </c>
      <c r="N187" s="159" cm="1">
        <f t="array" ref="N187">IF(_xlfn.XLOOKUP($B187&amp;G$3,'In-TI'!$Q$4:$Q$1155&amp;'In-TI'!$Y$4:$Y$1155,'In-TI'!$Z$4:$Z$1155)=N$3,G187*E187+J187*C187,0)</f>
        <v>0</v>
      </c>
      <c r="O187" s="159" cm="1">
        <f t="array" ref="O187">IF(_xlfn.XLOOKUP($B187&amp;J$3,'In-TI'!$Q$4:$Q$1155&amp;'In-TI'!$Y$4:$Y$1155,'In-TI'!$Z$4:$Z$1155)=O$3,G187*E187+J187*C187,0)</f>
        <v>506.16760865766662</v>
      </c>
      <c r="P187" s="159" cm="1">
        <f t="array" ref="P187">IF(_xlfn.XLOOKUP($B187&amp;H$3,'In-TI'!$Q$4:$Q$1155&amp;'In-TI'!$Y$4:$Y$1155,'In-TI'!$Z$4:$Z$1155)=P$3,H187*E187+K187*D187,0)</f>
        <v>9983.0806200000006</v>
      </c>
      <c r="Q187" s="25" cm="1">
        <f t="array" ref="Q187">IF(_xlfn.XLOOKUP($B187&amp;K$3,'In-TI'!$Q$4:$Q$1155&amp;'In-TI'!$Y$4:$Y$1155,'In-TI'!$Z$4:$Z$1155)=Q$3,H187*E187+K187*D187,0)</f>
        <v>0</v>
      </c>
      <c r="R187" s="74">
        <f t="shared" si="83"/>
        <v>14452.077786285667</v>
      </c>
      <c r="S187" s="82">
        <f>IF($R187&gt;=0,0,$R187*VLOOKUP(S$3,'In-NonTI'!$S$4:$U$6,3,0))</f>
        <v>0</v>
      </c>
      <c r="T187" s="160">
        <f>IF($R187&gt;=0,0,$R187*VLOOKUP(T$3,'In-NonTI'!$S$4:$U$6,3,0))</f>
        <v>0</v>
      </c>
      <c r="U187" s="83">
        <f>IF($R187&gt;=0,0,$R187*VLOOKUP(U$3,'In-NonTI'!$S$4:$U$6,3,0))</f>
        <v>0</v>
      </c>
      <c r="V187" s="19">
        <f t="shared" si="89"/>
        <v>-34.177829966666664</v>
      </c>
      <c r="W187" s="161">
        <f t="shared" si="84"/>
        <v>23.036967300000001</v>
      </c>
      <c r="X187" s="18">
        <f t="shared" si="90"/>
        <v>5.6566960000000002</v>
      </c>
      <c r="Y187" s="77">
        <f t="shared" si="85"/>
        <v>1</v>
      </c>
      <c r="Z187" s="32" t="str">
        <f t="shared" si="86"/>
        <v>NSW</v>
      </c>
      <c r="AA187" s="4" t="str">
        <f t="shared" si="87"/>
        <v>VIC</v>
      </c>
      <c r="AB187" s="31" t="str">
        <f t="shared" si="88"/>
        <v>SA</v>
      </c>
      <c r="AC187" s="129" t="str">
        <f t="shared" si="91"/>
        <v>NSW-VIC</v>
      </c>
      <c r="AD187" s="162" t="str">
        <f t="shared" si="92"/>
        <v>NSW-SA</v>
      </c>
      <c r="AE187" s="130">
        <f t="shared" si="93"/>
        <v>0</v>
      </c>
      <c r="AF187" s="51">
        <f t="shared" si="94"/>
        <v>5.6566960000000002</v>
      </c>
      <c r="AG187" s="163">
        <f t="shared" si="95"/>
        <v>23.036967300000001</v>
      </c>
      <c r="AH187" s="33">
        <f t="shared" si="96"/>
        <v>0</v>
      </c>
      <c r="AI187" s="140">
        <f t="shared" si="119"/>
        <v>23.036967300000001</v>
      </c>
      <c r="AJ187" s="164">
        <f t="shared" si="119"/>
        <v>0</v>
      </c>
      <c r="AK187" s="164">
        <f t="shared" si="118"/>
        <v>0</v>
      </c>
      <c r="AL187" s="164">
        <f t="shared" si="116"/>
        <v>5.6566960000000002</v>
      </c>
      <c r="AM187" s="164">
        <f t="shared" si="116"/>
        <v>0</v>
      </c>
      <c r="AN187" s="141">
        <f t="shared" si="116"/>
        <v>0</v>
      </c>
      <c r="AO187" s="23">
        <f t="shared" si="97"/>
        <v>14246.751687339</v>
      </c>
      <c r="AP187" s="30">
        <f t="shared" si="98"/>
        <v>0</v>
      </c>
      <c r="AQ187" s="30">
        <f t="shared" si="99"/>
        <v>0</v>
      </c>
      <c r="AR187" s="30">
        <f t="shared" si="100"/>
        <v>104.25290728</v>
      </c>
      <c r="AS187" s="30">
        <f t="shared" si="101"/>
        <v>0</v>
      </c>
      <c r="AT187" s="24">
        <f t="shared" si="102"/>
        <v>0</v>
      </c>
      <c r="AU187" s="155">
        <f t="shared" si="109"/>
        <v>14347.090632562509</v>
      </c>
      <c r="AV187" s="165">
        <f t="shared" si="110"/>
        <v>0</v>
      </c>
      <c r="AW187" s="165">
        <f t="shared" si="111"/>
        <v>0</v>
      </c>
      <c r="AX187" s="165">
        <f t="shared" si="112"/>
        <v>104.9871537231563</v>
      </c>
      <c r="AY187" s="165">
        <f t="shared" si="113"/>
        <v>0</v>
      </c>
      <c r="AZ187" s="156">
        <f t="shared" si="114"/>
        <v>0</v>
      </c>
      <c r="BA187" s="94">
        <f t="shared" si="103"/>
        <v>14347.090632562511</v>
      </c>
      <c r="BB187" s="166">
        <f t="shared" si="104"/>
        <v>0</v>
      </c>
      <c r="BC187" s="166">
        <f t="shared" si="105"/>
        <v>0</v>
      </c>
      <c r="BD187" s="166">
        <f t="shared" si="106"/>
        <v>104.98715372315631</v>
      </c>
      <c r="BE187" s="166">
        <f t="shared" si="107"/>
        <v>0</v>
      </c>
      <c r="BF187" s="95">
        <f t="shared" si="108"/>
        <v>0</v>
      </c>
    </row>
    <row r="188" spans="2:58">
      <c r="B188" s="146">
        <v>185</v>
      </c>
      <c r="C188" s="23" cm="1">
        <f t="array" ref="C188">_xlfn.XLOOKUP(C$3&amp;$B188,'In-TI'!$D$4:$D$867&amp;'In-TI'!$C$4:$C$867,'In-TI'!$E$4:$E$867)</f>
        <v>-18.43</v>
      </c>
      <c r="D188" s="30" cm="1">
        <f t="array" ref="D188">_xlfn.XLOOKUP(D$3&amp;$B188,'In-TI'!$D$4:$D$867&amp;'In-TI'!$C$4:$C$867,'In-TI'!$E$4:$E$867)</f>
        <v>600</v>
      </c>
      <c r="E188" s="24" cm="1">
        <f t="array" ref="E188">_xlfn.XLOOKUP(E$3&amp;$B188,'In-TI'!$D$4:$D$867&amp;'In-TI'!$C$4:$C$867,'In-TI'!$E$4:$E$867)</f>
        <v>-0.1</v>
      </c>
      <c r="F188" s="12">
        <f>SUMIFS('In-TI'!$W$4:$W$1155,'In-TI'!$Y$4:$Y$1155,F$3,'In-TI'!$Q$4:$Q$1155,$B188)</f>
        <v>-7.8484122000000003</v>
      </c>
      <c r="G188" s="157">
        <f>SUMIFS('In-TI'!$W$4:$W$1155,'In-TI'!$Y$4:$Y$1155,G$3,'In-TI'!$Q$4:$Q$1155,$B188)</f>
        <v>26.409393100000003</v>
      </c>
      <c r="H188" s="13">
        <f>SUMIFS('In-TI'!$W$4:$W$1155,'In-TI'!$Y$4:$Y$1155,H$3,'In-TI'!$Q$4:$Q$1155,$B188)</f>
        <v>-28.131916599999997</v>
      </c>
      <c r="I188" s="16">
        <f>SUMIFS('In-TI'!$X$4:$X$1155,'In-TI'!$Y$4:$Y$1155,I$3,'In-TI'!$Q$4:$Q$1155,$B188)</f>
        <v>7.5900788666666665</v>
      </c>
      <c r="J188" s="158">
        <f>SUMIFS('In-TI'!$X$4:$X$1155,'In-TI'!$Y$4:$Y$1155,J$3,'In-TI'!$Q$4:$Q$1155,$B188)</f>
        <v>-28.461893100000005</v>
      </c>
      <c r="K188" s="17">
        <f>SUMIFS('In-TI'!$X$4:$X$1155,'In-TI'!$Y$4:$Y$1155,K$3,'In-TI'!$Q$4:$Q$1155,$B188)</f>
        <v>26.189416599999998</v>
      </c>
      <c r="L188" s="26" cm="1">
        <f t="array" ref="L188">IF(_xlfn.XLOOKUP($B188&amp;F$3,'In-TI'!$Q$4:$Q$1155&amp;'In-TI'!$Y$4:$Y$1155,'In-TI'!$Z$4:$Z$1155)=L$3,F188*C188+I188*D188,0)</f>
        <v>4698.6935568459994</v>
      </c>
      <c r="M188" s="159" cm="1">
        <f t="array" ref="M188">IF(_xlfn.XLOOKUP($B188&amp;I$3,'In-TI'!$Q$4:$Q$1155&amp;'In-TI'!$Y$4:$Y$1155,'In-TI'!$Z$4:$Z$1155)=M$3,F188*C188+I188*D188,0)</f>
        <v>0</v>
      </c>
      <c r="N188" s="159" cm="1">
        <f t="array" ref="N188">IF(_xlfn.XLOOKUP($B188&amp;G$3,'In-TI'!$Q$4:$Q$1155&amp;'In-TI'!$Y$4:$Y$1155,'In-TI'!$Z$4:$Z$1155)=N$3,G188*E188+J188*C188,0)</f>
        <v>0</v>
      </c>
      <c r="O188" s="159" cm="1">
        <f t="array" ref="O188">IF(_xlfn.XLOOKUP($B188&amp;J$3,'In-TI'!$Q$4:$Q$1155&amp;'In-TI'!$Y$4:$Y$1155,'In-TI'!$Z$4:$Z$1155)=O$3,G188*E188+J188*C188,0)</f>
        <v>521.91175052300002</v>
      </c>
      <c r="P188" s="159" cm="1">
        <f t="array" ref="P188">IF(_xlfn.XLOOKUP($B188&amp;H$3,'In-TI'!$Q$4:$Q$1155&amp;'In-TI'!$Y$4:$Y$1155,'In-TI'!$Z$4:$Z$1155)=P$3,H188*E188+K188*D188,0)</f>
        <v>15716.463151659998</v>
      </c>
      <c r="Q188" s="25" cm="1">
        <f t="array" ref="Q188">IF(_xlfn.XLOOKUP($B188&amp;K$3,'In-TI'!$Q$4:$Q$1155&amp;'In-TI'!$Y$4:$Y$1155,'In-TI'!$Z$4:$Z$1155)=Q$3,H188*E188+K188*D188,0)</f>
        <v>0</v>
      </c>
      <c r="R188" s="74">
        <f t="shared" si="83"/>
        <v>20937.068459028997</v>
      </c>
      <c r="S188" s="82">
        <f>IF($R188&gt;=0,0,$R188*VLOOKUP(S$3,'In-NonTI'!$S$4:$U$6,3,0))</f>
        <v>0</v>
      </c>
      <c r="T188" s="160">
        <f>IF($R188&gt;=0,0,$R188*VLOOKUP(T$3,'In-NonTI'!$S$4:$U$6,3,0))</f>
        <v>0</v>
      </c>
      <c r="U188" s="83">
        <f>IF($R188&gt;=0,0,$R188*VLOOKUP(U$3,'In-NonTI'!$S$4:$U$6,3,0))</f>
        <v>0</v>
      </c>
      <c r="V188" s="19">
        <f t="shared" si="89"/>
        <v>-36.310305300000003</v>
      </c>
      <c r="W188" s="161">
        <f t="shared" si="84"/>
        <v>33.779495466666667</v>
      </c>
      <c r="X188" s="18">
        <f t="shared" si="90"/>
        <v>-1.7225234999999941</v>
      </c>
      <c r="Y188" s="77">
        <f t="shared" si="85"/>
        <v>2</v>
      </c>
      <c r="Z188" s="32" t="str">
        <f t="shared" si="86"/>
        <v>NSW</v>
      </c>
      <c r="AA188" s="4" t="str">
        <f t="shared" si="87"/>
        <v>VIC</v>
      </c>
      <c r="AB188" s="31" t="str">
        <f t="shared" si="88"/>
        <v>SA</v>
      </c>
      <c r="AC188" s="129" t="str">
        <f t="shared" si="91"/>
        <v>NSW-SA</v>
      </c>
      <c r="AD188" s="162" t="str">
        <f t="shared" si="92"/>
        <v>VIC-SA</v>
      </c>
      <c r="AE188" s="130">
        <f t="shared" si="93"/>
        <v>0</v>
      </c>
      <c r="AF188" s="51">
        <f t="shared" si="94"/>
        <v>36.310305300000003</v>
      </c>
      <c r="AG188" s="163">
        <f t="shared" si="95"/>
        <v>1.7225234999999941</v>
      </c>
      <c r="AH188" s="33">
        <f t="shared" si="96"/>
        <v>0</v>
      </c>
      <c r="AI188" s="140">
        <f t="shared" si="119"/>
        <v>36.310305300000003</v>
      </c>
      <c r="AJ188" s="164">
        <f t="shared" si="119"/>
        <v>0</v>
      </c>
      <c r="AK188" s="164">
        <f t="shared" si="118"/>
        <v>0</v>
      </c>
      <c r="AL188" s="164">
        <f t="shared" si="116"/>
        <v>0</v>
      </c>
      <c r="AM188" s="164">
        <f t="shared" si="116"/>
        <v>1.7225234999999941</v>
      </c>
      <c r="AN188" s="141">
        <f t="shared" si="116"/>
        <v>0</v>
      </c>
      <c r="AO188" s="23">
        <f t="shared" si="97"/>
        <v>22455.382106679001</v>
      </c>
      <c r="AP188" s="30">
        <f t="shared" si="98"/>
        <v>0</v>
      </c>
      <c r="AQ188" s="30">
        <f t="shared" si="99"/>
        <v>0</v>
      </c>
      <c r="AR188" s="30">
        <f t="shared" si="100"/>
        <v>0</v>
      </c>
      <c r="AS188" s="30">
        <f t="shared" si="101"/>
        <v>1033.6863523499965</v>
      </c>
      <c r="AT188" s="24">
        <f t="shared" si="102"/>
        <v>0</v>
      </c>
      <c r="AU188" s="155">
        <f t="shared" si="109"/>
        <v>20015.688287564739</v>
      </c>
      <c r="AV188" s="165">
        <f t="shared" si="110"/>
        <v>0</v>
      </c>
      <c r="AW188" s="165">
        <f t="shared" si="111"/>
        <v>0</v>
      </c>
      <c r="AX188" s="165">
        <f t="shared" si="112"/>
        <v>0</v>
      </c>
      <c r="AY188" s="165">
        <f t="shared" si="113"/>
        <v>921.38017146425852</v>
      </c>
      <c r="AZ188" s="156">
        <f t="shared" si="114"/>
        <v>0</v>
      </c>
      <c r="BA188" s="94">
        <f t="shared" si="103"/>
        <v>20015.688287564739</v>
      </c>
      <c r="BB188" s="166">
        <f t="shared" si="104"/>
        <v>0</v>
      </c>
      <c r="BC188" s="166">
        <f t="shared" si="105"/>
        <v>0</v>
      </c>
      <c r="BD188" s="166">
        <f t="shared" si="106"/>
        <v>0</v>
      </c>
      <c r="BE188" s="166">
        <f t="shared" si="107"/>
        <v>921.38017146425852</v>
      </c>
      <c r="BF188" s="95">
        <f t="shared" si="108"/>
        <v>0</v>
      </c>
    </row>
    <row r="189" spans="2:58">
      <c r="B189" s="146">
        <v>186</v>
      </c>
      <c r="C189" s="23" cm="1">
        <f t="array" ref="C189">_xlfn.XLOOKUP(C$3&amp;$B189,'In-TI'!$D$4:$D$867&amp;'In-TI'!$C$4:$C$867,'In-TI'!$E$4:$E$867)</f>
        <v>-8.89</v>
      </c>
      <c r="D189" s="30" cm="1">
        <f t="array" ref="D189">_xlfn.XLOOKUP(D$3&amp;$B189,'In-TI'!$D$4:$D$867&amp;'In-TI'!$C$4:$C$867,'In-TI'!$E$4:$E$867)</f>
        <v>600</v>
      </c>
      <c r="E189" s="24" cm="1">
        <f t="array" ref="E189">_xlfn.XLOOKUP(E$3&amp;$B189,'In-TI'!$D$4:$D$867&amp;'In-TI'!$C$4:$C$867,'In-TI'!$E$4:$E$867)</f>
        <v>-1.51</v>
      </c>
      <c r="F189" s="12">
        <f>SUMIFS('In-TI'!$W$4:$W$1155,'In-TI'!$Y$4:$Y$1155,F$3,'In-TI'!$Q$4:$Q$1155,$B189)</f>
        <v>-8.6944189999999999</v>
      </c>
      <c r="G189" s="157">
        <f>SUMIFS('In-TI'!$W$4:$W$1155,'In-TI'!$Y$4:$Y$1155,G$3,'In-TI'!$Q$4:$Q$1155,$B189)</f>
        <v>25.866705400000001</v>
      </c>
      <c r="H189" s="13">
        <f>SUMIFS('In-TI'!$W$4:$W$1155,'In-TI'!$Y$4:$Y$1155,H$3,'In-TI'!$Q$4:$Q$1155,$B189)</f>
        <v>-29.357675799999999</v>
      </c>
      <c r="I189" s="16">
        <f>SUMIFS('In-TI'!$X$4:$X$1155,'In-TI'!$Y$4:$Y$1155,I$3,'In-TI'!$Q$4:$Q$1155,$B189)</f>
        <v>8.1969190000000012</v>
      </c>
      <c r="J189" s="158">
        <f>SUMIFS('In-TI'!$X$4:$X$1155,'In-TI'!$Y$4:$Y$1155,J$3,'In-TI'!$Q$4:$Q$1155,$B189)</f>
        <v>-27.960038733333334</v>
      </c>
      <c r="K189" s="17">
        <f>SUMIFS('In-TI'!$X$4:$X$1155,'In-TI'!$Y$4:$Y$1155,K$3,'In-TI'!$Q$4:$Q$1155,$B189)</f>
        <v>27.647675800000002</v>
      </c>
      <c r="L189" s="26" cm="1">
        <f t="array" ref="L189">IF(_xlfn.XLOOKUP($B189&amp;F$3,'In-TI'!$Q$4:$Q$1155&amp;'In-TI'!$Y$4:$Y$1155,'In-TI'!$Z$4:$Z$1155)=L$3,F189*C189+I189*D189,0)</f>
        <v>4995.4447849100006</v>
      </c>
      <c r="M189" s="159" cm="1">
        <f t="array" ref="M189">IF(_xlfn.XLOOKUP($B189&amp;I$3,'In-TI'!$Q$4:$Q$1155&amp;'In-TI'!$Y$4:$Y$1155,'In-TI'!$Z$4:$Z$1155)=M$3,F189*C189+I189*D189,0)</f>
        <v>0</v>
      </c>
      <c r="N189" s="159" cm="1">
        <f t="array" ref="N189">IF(_xlfn.XLOOKUP($B189&amp;G$3,'In-TI'!$Q$4:$Q$1155&amp;'In-TI'!$Y$4:$Y$1155,'In-TI'!$Z$4:$Z$1155)=N$3,G189*E189+J189*C189,0)</f>
        <v>0</v>
      </c>
      <c r="O189" s="159" cm="1">
        <f t="array" ref="O189">IF(_xlfn.XLOOKUP($B189&amp;J$3,'In-TI'!$Q$4:$Q$1155&amp;'In-TI'!$Y$4:$Y$1155,'In-TI'!$Z$4:$Z$1155)=O$3,G189*E189+J189*C189,0)</f>
        <v>209.50601918533337</v>
      </c>
      <c r="P189" s="159" cm="1">
        <f t="array" ref="P189">IF(_xlfn.XLOOKUP($B189&amp;H$3,'In-TI'!$Q$4:$Q$1155&amp;'In-TI'!$Y$4:$Y$1155,'In-TI'!$Z$4:$Z$1155)=P$3,H189*E189+K189*D189,0)</f>
        <v>16632.935570458001</v>
      </c>
      <c r="Q189" s="25" cm="1">
        <f t="array" ref="Q189">IF(_xlfn.XLOOKUP($B189&amp;K$3,'In-TI'!$Q$4:$Q$1155&amp;'In-TI'!$Y$4:$Y$1155,'In-TI'!$Z$4:$Z$1155)=Q$3,H189*E189+K189*D189,0)</f>
        <v>0</v>
      </c>
      <c r="R189" s="74">
        <f t="shared" si="83"/>
        <v>21837.886374553334</v>
      </c>
      <c r="S189" s="82">
        <f>IF($R189&gt;=0,0,$R189*VLOOKUP(S$3,'In-NonTI'!$S$4:$U$6,3,0))</f>
        <v>0</v>
      </c>
      <c r="T189" s="160">
        <f>IF($R189&gt;=0,0,$R189*VLOOKUP(T$3,'In-NonTI'!$S$4:$U$6,3,0))</f>
        <v>0</v>
      </c>
      <c r="U189" s="83">
        <f>IF($R189&gt;=0,0,$R189*VLOOKUP(U$3,'In-NonTI'!$S$4:$U$6,3,0))</f>
        <v>0</v>
      </c>
      <c r="V189" s="19">
        <f t="shared" si="89"/>
        <v>-36.654457733333331</v>
      </c>
      <c r="W189" s="161">
        <f t="shared" si="84"/>
        <v>35.844594800000003</v>
      </c>
      <c r="X189" s="18">
        <f t="shared" si="90"/>
        <v>-3.4909703999999984</v>
      </c>
      <c r="Y189" s="77">
        <f t="shared" si="85"/>
        <v>2</v>
      </c>
      <c r="Z189" s="32" t="str">
        <f t="shared" si="86"/>
        <v>NSW</v>
      </c>
      <c r="AA189" s="4" t="str">
        <f t="shared" si="87"/>
        <v>VIC</v>
      </c>
      <c r="AB189" s="31" t="str">
        <f t="shared" si="88"/>
        <v>SA</v>
      </c>
      <c r="AC189" s="129" t="str">
        <f t="shared" si="91"/>
        <v>NSW-SA</v>
      </c>
      <c r="AD189" s="162" t="str">
        <f t="shared" si="92"/>
        <v>VIC-SA</v>
      </c>
      <c r="AE189" s="130">
        <f t="shared" si="93"/>
        <v>0</v>
      </c>
      <c r="AF189" s="51">
        <f t="shared" si="94"/>
        <v>36.654457733333331</v>
      </c>
      <c r="AG189" s="163">
        <f t="shared" si="95"/>
        <v>3.4909703999999984</v>
      </c>
      <c r="AH189" s="33">
        <f t="shared" si="96"/>
        <v>0</v>
      </c>
      <c r="AI189" s="140">
        <f t="shared" si="119"/>
        <v>36.654457733333331</v>
      </c>
      <c r="AJ189" s="164">
        <f t="shared" si="119"/>
        <v>0</v>
      </c>
      <c r="AK189" s="164">
        <f t="shared" si="118"/>
        <v>0</v>
      </c>
      <c r="AL189" s="164">
        <f t="shared" si="116"/>
        <v>0</v>
      </c>
      <c r="AM189" s="164">
        <f t="shared" si="116"/>
        <v>3.4909703999999984</v>
      </c>
      <c r="AN189" s="141">
        <f t="shared" si="116"/>
        <v>0</v>
      </c>
      <c r="AO189" s="23">
        <f t="shared" si="97"/>
        <v>22318.53276924933</v>
      </c>
      <c r="AP189" s="30">
        <f t="shared" si="98"/>
        <v>0</v>
      </c>
      <c r="AQ189" s="30">
        <f t="shared" si="99"/>
        <v>0</v>
      </c>
      <c r="AR189" s="30">
        <f t="shared" si="100"/>
        <v>0</v>
      </c>
      <c r="AS189" s="30">
        <f t="shared" si="101"/>
        <v>2099.8536053039988</v>
      </c>
      <c r="AT189" s="24">
        <f t="shared" si="102"/>
        <v>0</v>
      </c>
      <c r="AU189" s="155">
        <f t="shared" si="109"/>
        <v>19959.942282243766</v>
      </c>
      <c r="AV189" s="165">
        <f t="shared" si="110"/>
        <v>0</v>
      </c>
      <c r="AW189" s="165">
        <f t="shared" si="111"/>
        <v>0</v>
      </c>
      <c r="AX189" s="165">
        <f t="shared" si="112"/>
        <v>0</v>
      </c>
      <c r="AY189" s="165">
        <f t="shared" si="113"/>
        <v>1877.9440923095685</v>
      </c>
      <c r="AZ189" s="156">
        <f t="shared" si="114"/>
        <v>0</v>
      </c>
      <c r="BA189" s="94">
        <f t="shared" si="103"/>
        <v>19959.942282243766</v>
      </c>
      <c r="BB189" s="166">
        <f t="shared" si="104"/>
        <v>0</v>
      </c>
      <c r="BC189" s="166">
        <f t="shared" si="105"/>
        <v>0</v>
      </c>
      <c r="BD189" s="166">
        <f t="shared" si="106"/>
        <v>0</v>
      </c>
      <c r="BE189" s="166">
        <f t="shared" si="107"/>
        <v>1877.9440923095685</v>
      </c>
      <c r="BF189" s="95">
        <f t="shared" si="108"/>
        <v>0</v>
      </c>
    </row>
    <row r="190" spans="2:58">
      <c r="B190" s="146">
        <v>187</v>
      </c>
      <c r="C190" s="23" cm="1">
        <f t="array" ref="C190">_xlfn.XLOOKUP(C$3&amp;$B190,'In-TI'!$D$4:$D$867&amp;'In-TI'!$C$4:$C$867,'In-TI'!$E$4:$E$867)</f>
        <v>-10.5</v>
      </c>
      <c r="D190" s="30" cm="1">
        <f t="array" ref="D190">_xlfn.XLOOKUP(D$3&amp;$B190,'In-TI'!$D$4:$D$867&amp;'In-TI'!$C$4:$C$867,'In-TI'!$E$4:$E$867)</f>
        <v>600</v>
      </c>
      <c r="E190" s="24" cm="1">
        <f t="array" ref="E190">_xlfn.XLOOKUP(E$3&amp;$B190,'In-TI'!$D$4:$D$867&amp;'In-TI'!$C$4:$C$867,'In-TI'!$E$4:$E$867)</f>
        <v>-0.1</v>
      </c>
      <c r="F190" s="12">
        <f>SUMIFS('In-TI'!$W$4:$W$1155,'In-TI'!$Y$4:$Y$1155,F$3,'In-TI'!$Q$4:$Q$1155,$B190)</f>
        <v>-8.7551737999999997</v>
      </c>
      <c r="G190" s="157">
        <f>SUMIFS('In-TI'!$W$4:$W$1155,'In-TI'!$Y$4:$Y$1155,G$3,'In-TI'!$Q$4:$Q$1155,$B190)</f>
        <v>-4.4031215000000001</v>
      </c>
      <c r="H190" s="13">
        <f>SUMIFS('In-TI'!$W$4:$W$1155,'In-TI'!$Y$4:$Y$1155,H$3,'In-TI'!$Q$4:$Q$1155,$B190)</f>
        <v>-25.541751966666666</v>
      </c>
      <c r="I190" s="16">
        <f>SUMIFS('In-TI'!$X$4:$X$1155,'In-TI'!$Y$4:$Y$1155,I$3,'In-TI'!$Q$4:$Q$1155,$B190)</f>
        <v>7.7218404666666665</v>
      </c>
      <c r="J190" s="158">
        <f>SUMIFS('In-TI'!$X$4:$X$1155,'In-TI'!$Y$4:$Y$1155,J$3,'In-TI'!$Q$4:$Q$1155,$B190)</f>
        <v>2.4422881666666667</v>
      </c>
      <c r="K190" s="17">
        <f>SUMIFS('In-TI'!$X$4:$X$1155,'In-TI'!$Y$4:$Y$1155,K$3,'In-TI'!$Q$4:$Q$1155,$B190)</f>
        <v>23.885918633333336</v>
      </c>
      <c r="L190" s="26" cm="1">
        <f t="array" ref="L190">IF(_xlfn.XLOOKUP($B190&amp;F$3,'In-TI'!$Q$4:$Q$1155&amp;'In-TI'!$Y$4:$Y$1155,'In-TI'!$Z$4:$Z$1155)=L$3,F190*C190+I190*D190,0)</f>
        <v>4725.0336048999998</v>
      </c>
      <c r="M190" s="159" cm="1">
        <f t="array" ref="M190">IF(_xlfn.XLOOKUP($B190&amp;I$3,'In-TI'!$Q$4:$Q$1155&amp;'In-TI'!$Y$4:$Y$1155,'In-TI'!$Z$4:$Z$1155)=M$3,F190*C190+I190*D190,0)</f>
        <v>0</v>
      </c>
      <c r="N190" s="159" cm="1">
        <f t="array" ref="N190">IF(_xlfn.XLOOKUP($B190&amp;G$3,'In-TI'!$Q$4:$Q$1155&amp;'In-TI'!$Y$4:$Y$1155,'In-TI'!$Z$4:$Z$1155)=N$3,G190*E190+J190*C190,0)</f>
        <v>-25.2037136</v>
      </c>
      <c r="O190" s="159" cm="1">
        <f t="array" ref="O190">IF(_xlfn.XLOOKUP($B190&amp;J$3,'In-TI'!$Q$4:$Q$1155&amp;'In-TI'!$Y$4:$Y$1155,'In-TI'!$Z$4:$Z$1155)=O$3,G190*E190+J190*C190,0)</f>
        <v>0</v>
      </c>
      <c r="P190" s="159" cm="1">
        <f t="array" ref="P190">IF(_xlfn.XLOOKUP($B190&amp;H$3,'In-TI'!$Q$4:$Q$1155&amp;'In-TI'!$Y$4:$Y$1155,'In-TI'!$Z$4:$Z$1155)=P$3,H190*E190+K190*D190,0)</f>
        <v>14334.105355196669</v>
      </c>
      <c r="Q190" s="25" cm="1">
        <f t="array" ref="Q190">IF(_xlfn.XLOOKUP($B190&amp;K$3,'In-TI'!$Q$4:$Q$1155&amp;'In-TI'!$Y$4:$Y$1155,'In-TI'!$Z$4:$Z$1155)=Q$3,H190*E190+K190*D190,0)</f>
        <v>0</v>
      </c>
      <c r="R190" s="74">
        <f t="shared" si="83"/>
        <v>19033.935246496669</v>
      </c>
      <c r="S190" s="82">
        <f>IF($R190&gt;=0,0,$R190*VLOOKUP(S$3,'In-NonTI'!$S$4:$U$6,3,0))</f>
        <v>0</v>
      </c>
      <c r="T190" s="160">
        <f>IF($R190&gt;=0,0,$R190*VLOOKUP(T$3,'In-NonTI'!$S$4:$U$6,3,0))</f>
        <v>0</v>
      </c>
      <c r="U190" s="83">
        <f>IF($R190&gt;=0,0,$R190*VLOOKUP(U$3,'In-NonTI'!$S$4:$U$6,3,0))</f>
        <v>0</v>
      </c>
      <c r="V190" s="19">
        <f t="shared" si="89"/>
        <v>-6.312885633333333</v>
      </c>
      <c r="W190" s="161">
        <f t="shared" si="84"/>
        <v>31.607759100000003</v>
      </c>
      <c r="X190" s="18">
        <f t="shared" si="90"/>
        <v>-29.944873466666667</v>
      </c>
      <c r="Y190" s="77">
        <f t="shared" si="85"/>
        <v>2</v>
      </c>
      <c r="Z190" s="32" t="str">
        <f t="shared" si="86"/>
        <v>VIC</v>
      </c>
      <c r="AA190" s="4" t="str">
        <f t="shared" si="87"/>
        <v>NSW</v>
      </c>
      <c r="AB190" s="31" t="str">
        <f t="shared" si="88"/>
        <v>SA</v>
      </c>
      <c r="AC190" s="129" t="str">
        <f t="shared" si="91"/>
        <v>VIC-SA</v>
      </c>
      <c r="AD190" s="162" t="str">
        <f t="shared" si="92"/>
        <v>NSW-SA</v>
      </c>
      <c r="AE190" s="130">
        <f t="shared" si="93"/>
        <v>0</v>
      </c>
      <c r="AF190" s="51">
        <f t="shared" si="94"/>
        <v>29.944873466666667</v>
      </c>
      <c r="AG190" s="163">
        <f t="shared" si="95"/>
        <v>6.312885633333333</v>
      </c>
      <c r="AH190" s="33">
        <f t="shared" si="96"/>
        <v>0</v>
      </c>
      <c r="AI190" s="140">
        <f t="shared" si="119"/>
        <v>6.312885633333333</v>
      </c>
      <c r="AJ190" s="164">
        <f t="shared" si="119"/>
        <v>0</v>
      </c>
      <c r="AK190" s="164">
        <f t="shared" si="118"/>
        <v>0</v>
      </c>
      <c r="AL190" s="164">
        <f t="shared" si="116"/>
        <v>0</v>
      </c>
      <c r="AM190" s="164">
        <f t="shared" si="116"/>
        <v>29.944873466666667</v>
      </c>
      <c r="AN190" s="141">
        <f t="shared" si="116"/>
        <v>0</v>
      </c>
      <c r="AO190" s="23">
        <f t="shared" si="97"/>
        <v>3854.0166791499996</v>
      </c>
      <c r="AP190" s="30">
        <f t="shared" si="98"/>
        <v>0</v>
      </c>
      <c r="AQ190" s="30">
        <f t="shared" si="99"/>
        <v>0</v>
      </c>
      <c r="AR190" s="30">
        <f t="shared" si="100"/>
        <v>0</v>
      </c>
      <c r="AS190" s="30">
        <f t="shared" si="101"/>
        <v>17969.918567346667</v>
      </c>
      <c r="AT190" s="24">
        <f t="shared" si="102"/>
        <v>0</v>
      </c>
      <c r="AU190" s="155">
        <f t="shared" si="109"/>
        <v>3361.3142213494712</v>
      </c>
      <c r="AV190" s="165">
        <f t="shared" si="110"/>
        <v>0</v>
      </c>
      <c r="AW190" s="165">
        <f t="shared" si="111"/>
        <v>0</v>
      </c>
      <c r="AX190" s="165">
        <f t="shared" si="112"/>
        <v>0</v>
      </c>
      <c r="AY190" s="165">
        <f t="shared" si="113"/>
        <v>15672.621025147198</v>
      </c>
      <c r="AZ190" s="156">
        <f t="shared" si="114"/>
        <v>0</v>
      </c>
      <c r="BA190" s="94">
        <f t="shared" si="103"/>
        <v>3361.3142213494712</v>
      </c>
      <c r="BB190" s="166">
        <f t="shared" si="104"/>
        <v>0</v>
      </c>
      <c r="BC190" s="166">
        <f t="shared" si="105"/>
        <v>0</v>
      </c>
      <c r="BD190" s="166">
        <f t="shared" si="106"/>
        <v>0</v>
      </c>
      <c r="BE190" s="166">
        <f t="shared" si="107"/>
        <v>15672.621025147198</v>
      </c>
      <c r="BF190" s="95">
        <f t="shared" si="108"/>
        <v>0</v>
      </c>
    </row>
    <row r="191" spans="2:58">
      <c r="B191" s="146">
        <v>188</v>
      </c>
      <c r="C191" s="23" cm="1">
        <f t="array" ref="C191">_xlfn.XLOOKUP(C$3&amp;$B191,'In-TI'!$D$4:$D$867&amp;'In-TI'!$C$4:$C$867,'In-TI'!$E$4:$E$867)</f>
        <v>-10.5</v>
      </c>
      <c r="D191" s="30" cm="1">
        <f t="array" ref="D191">_xlfn.XLOOKUP(D$3&amp;$B191,'In-TI'!$D$4:$D$867&amp;'In-TI'!$C$4:$C$867,'In-TI'!$E$4:$E$867)</f>
        <v>600</v>
      </c>
      <c r="E191" s="24" cm="1">
        <f t="array" ref="E191">_xlfn.XLOOKUP(E$3&amp;$B191,'In-TI'!$D$4:$D$867&amp;'In-TI'!$C$4:$C$867,'In-TI'!$E$4:$E$867)</f>
        <v>0</v>
      </c>
      <c r="F191" s="12">
        <f>SUMIFS('In-TI'!$W$4:$W$1155,'In-TI'!$Y$4:$Y$1155,F$3,'In-TI'!$Q$4:$Q$1155,$B191)</f>
        <v>-9.1306151999999994</v>
      </c>
      <c r="G191" s="157">
        <f>SUMIFS('In-TI'!$W$4:$W$1155,'In-TI'!$Y$4:$Y$1155,G$3,'In-TI'!$Q$4:$Q$1155,$B191)</f>
        <v>-1.6552137000000002</v>
      </c>
      <c r="H191" s="13">
        <f>SUMIFS('In-TI'!$W$4:$W$1155,'In-TI'!$Y$4:$Y$1155,H$3,'In-TI'!$Q$4:$Q$1155,$B191)</f>
        <v>-29.507930633333334</v>
      </c>
      <c r="I191" s="16">
        <f>SUMIFS('In-TI'!$X$4:$X$1155,'In-TI'!$Y$4:$Y$1155,I$3,'In-TI'!$Q$4:$Q$1155,$B191)</f>
        <v>8.3281151999999992</v>
      </c>
      <c r="J191" s="158">
        <f>SUMIFS('In-TI'!$X$4:$X$1155,'In-TI'!$Y$4:$Y$1155,J$3,'In-TI'!$Q$4:$Q$1155,$B191)</f>
        <v>-8.9786299999999764E-2</v>
      </c>
      <c r="K191" s="17">
        <f>SUMIFS('In-TI'!$X$4:$X$1155,'In-TI'!$Y$4:$Y$1155,K$3,'In-TI'!$Q$4:$Q$1155,$B191)</f>
        <v>27.206263966666668</v>
      </c>
      <c r="L191" s="26" cm="1">
        <f t="array" ref="L191">IF(_xlfn.XLOOKUP($B191&amp;F$3,'In-TI'!$Q$4:$Q$1155&amp;'In-TI'!$Y$4:$Y$1155,'In-TI'!$Z$4:$Z$1155)=L$3,F191*C191+I191*D191,0)</f>
        <v>5092.7405795999994</v>
      </c>
      <c r="M191" s="159" cm="1">
        <f t="array" ref="M191">IF(_xlfn.XLOOKUP($B191&amp;I$3,'In-TI'!$Q$4:$Q$1155&amp;'In-TI'!$Y$4:$Y$1155,'In-TI'!$Z$4:$Z$1155)=M$3,F191*C191+I191*D191,0)</f>
        <v>0</v>
      </c>
      <c r="N191" s="159" cm="1">
        <f t="array" ref="N191">IF(_xlfn.XLOOKUP($B191&amp;G$3,'In-TI'!$Q$4:$Q$1155&amp;'In-TI'!$Y$4:$Y$1155,'In-TI'!$Z$4:$Z$1155)=N$3,G191*E191+J191*C191,0)</f>
        <v>0.94275614999999746</v>
      </c>
      <c r="O191" s="159" cm="1">
        <f t="array" ref="O191">IF(_xlfn.XLOOKUP($B191&amp;J$3,'In-TI'!$Q$4:$Q$1155&amp;'In-TI'!$Y$4:$Y$1155,'In-TI'!$Z$4:$Z$1155)=O$3,G191*E191+J191*C191,0)</f>
        <v>0</v>
      </c>
      <c r="P191" s="159" cm="1">
        <f t="array" ref="P191">IF(_xlfn.XLOOKUP($B191&amp;H$3,'In-TI'!$Q$4:$Q$1155&amp;'In-TI'!$Y$4:$Y$1155,'In-TI'!$Z$4:$Z$1155)=P$3,H191*E191+K191*D191,0)</f>
        <v>16323.758380000001</v>
      </c>
      <c r="Q191" s="25" cm="1">
        <f t="array" ref="Q191">IF(_xlfn.XLOOKUP($B191&amp;K$3,'In-TI'!$Q$4:$Q$1155&amp;'In-TI'!$Y$4:$Y$1155,'In-TI'!$Z$4:$Z$1155)=Q$3,H191*E191+K191*D191,0)</f>
        <v>0</v>
      </c>
      <c r="R191" s="74">
        <f t="shared" si="83"/>
        <v>21417.441715749999</v>
      </c>
      <c r="S191" s="82">
        <f>IF($R191&gt;=0,0,$R191*VLOOKUP(S$3,'In-NonTI'!$S$4:$U$6,3,0))</f>
        <v>0</v>
      </c>
      <c r="T191" s="160">
        <f>IF($R191&gt;=0,0,$R191*VLOOKUP(T$3,'In-NonTI'!$S$4:$U$6,3,0))</f>
        <v>0</v>
      </c>
      <c r="U191" s="83">
        <f>IF($R191&gt;=0,0,$R191*VLOOKUP(U$3,'In-NonTI'!$S$4:$U$6,3,0))</f>
        <v>0</v>
      </c>
      <c r="V191" s="19">
        <f t="shared" si="89"/>
        <v>-9.2204014999999995</v>
      </c>
      <c r="W191" s="161">
        <f t="shared" si="84"/>
        <v>35.534379166666668</v>
      </c>
      <c r="X191" s="18">
        <f t="shared" si="90"/>
        <v>-31.163144333333335</v>
      </c>
      <c r="Y191" s="77">
        <f t="shared" si="85"/>
        <v>2</v>
      </c>
      <c r="Z191" s="32" t="str">
        <f t="shared" si="86"/>
        <v>VIC</v>
      </c>
      <c r="AA191" s="4" t="str">
        <f t="shared" si="87"/>
        <v>NSW</v>
      </c>
      <c r="AB191" s="31" t="str">
        <f t="shared" si="88"/>
        <v>SA</v>
      </c>
      <c r="AC191" s="129" t="str">
        <f t="shared" si="91"/>
        <v>VIC-SA</v>
      </c>
      <c r="AD191" s="162" t="str">
        <f t="shared" si="92"/>
        <v>NSW-SA</v>
      </c>
      <c r="AE191" s="130">
        <f t="shared" si="93"/>
        <v>0</v>
      </c>
      <c r="AF191" s="51">
        <f t="shared" si="94"/>
        <v>31.163144333333335</v>
      </c>
      <c r="AG191" s="163">
        <f t="shared" si="95"/>
        <v>9.2204014999999995</v>
      </c>
      <c r="AH191" s="33">
        <f t="shared" si="96"/>
        <v>0</v>
      </c>
      <c r="AI191" s="140">
        <f t="shared" si="119"/>
        <v>9.2204014999999995</v>
      </c>
      <c r="AJ191" s="164">
        <f t="shared" si="119"/>
        <v>0</v>
      </c>
      <c r="AK191" s="164">
        <f t="shared" si="118"/>
        <v>0</v>
      </c>
      <c r="AL191" s="164">
        <f t="shared" si="116"/>
        <v>0</v>
      </c>
      <c r="AM191" s="164">
        <f t="shared" si="116"/>
        <v>31.163144333333335</v>
      </c>
      <c r="AN191" s="141">
        <f t="shared" si="116"/>
        <v>0</v>
      </c>
      <c r="AO191" s="23">
        <f t="shared" si="97"/>
        <v>5629.0551157499995</v>
      </c>
      <c r="AP191" s="30">
        <f t="shared" si="98"/>
        <v>0</v>
      </c>
      <c r="AQ191" s="30">
        <f t="shared" si="99"/>
        <v>0</v>
      </c>
      <c r="AR191" s="30">
        <f t="shared" si="100"/>
        <v>0</v>
      </c>
      <c r="AS191" s="30">
        <f t="shared" si="101"/>
        <v>18697.886600000002</v>
      </c>
      <c r="AT191" s="24">
        <f t="shared" si="102"/>
        <v>0</v>
      </c>
      <c r="AU191" s="155">
        <f t="shared" si="109"/>
        <v>4955.8206397257818</v>
      </c>
      <c r="AV191" s="165">
        <f t="shared" si="110"/>
        <v>0</v>
      </c>
      <c r="AW191" s="165">
        <f t="shared" si="111"/>
        <v>0</v>
      </c>
      <c r="AX191" s="165">
        <f t="shared" si="112"/>
        <v>0</v>
      </c>
      <c r="AY191" s="165">
        <f t="shared" si="113"/>
        <v>16461.621076024217</v>
      </c>
      <c r="AZ191" s="156">
        <f t="shared" si="114"/>
        <v>0</v>
      </c>
      <c r="BA191" s="94">
        <f t="shared" si="103"/>
        <v>4955.8206397257818</v>
      </c>
      <c r="BB191" s="166">
        <f t="shared" si="104"/>
        <v>0</v>
      </c>
      <c r="BC191" s="166">
        <f t="shared" si="105"/>
        <v>0</v>
      </c>
      <c r="BD191" s="166">
        <f t="shared" si="106"/>
        <v>0</v>
      </c>
      <c r="BE191" s="166">
        <f t="shared" si="107"/>
        <v>16461.621076024217</v>
      </c>
      <c r="BF191" s="95">
        <f t="shared" si="108"/>
        <v>0</v>
      </c>
    </row>
    <row r="192" spans="2:58">
      <c r="B192" s="146">
        <v>189</v>
      </c>
      <c r="C192" s="23" cm="1">
        <f t="array" ref="C192">_xlfn.XLOOKUP(C$3&amp;$B192,'In-TI'!$D$4:$D$867&amp;'In-TI'!$C$4:$C$867,'In-TI'!$E$4:$E$867)</f>
        <v>-11.01</v>
      </c>
      <c r="D192" s="30" cm="1">
        <f t="array" ref="D192">_xlfn.XLOOKUP(D$3&amp;$B192,'In-TI'!$D$4:$D$867&amp;'In-TI'!$C$4:$C$867,'In-TI'!$E$4:$E$867)</f>
        <v>600</v>
      </c>
      <c r="E192" s="24" cm="1">
        <f t="array" ref="E192">_xlfn.XLOOKUP(E$3&amp;$B192,'In-TI'!$D$4:$D$867&amp;'In-TI'!$C$4:$C$867,'In-TI'!$E$4:$E$867)</f>
        <v>-0.05</v>
      </c>
      <c r="F192" s="12">
        <f>SUMIFS('In-TI'!$W$4:$W$1155,'In-TI'!$Y$4:$Y$1155,F$3,'In-TI'!$Q$4:$Q$1155,$B192)</f>
        <v>-9.1889034000000009</v>
      </c>
      <c r="G192" s="157">
        <f>SUMIFS('In-TI'!$W$4:$W$1155,'In-TI'!$Y$4:$Y$1155,G$3,'In-TI'!$Q$4:$Q$1155,$B192)</f>
        <v>1.1324520999999994</v>
      </c>
      <c r="H192" s="13">
        <f>SUMIFS('In-TI'!$W$4:$W$1155,'In-TI'!$Y$4:$Y$1155,H$3,'In-TI'!$Q$4:$Q$1155,$B192)</f>
        <v>-36.478676433333334</v>
      </c>
      <c r="I192" s="16">
        <f>SUMIFS('In-TI'!$X$4:$X$1155,'In-TI'!$Y$4:$Y$1155,I$3,'In-TI'!$Q$4:$Q$1155,$B192)</f>
        <v>8.3255700666666677</v>
      </c>
      <c r="J192" s="158">
        <f>SUMIFS('In-TI'!$X$4:$X$1155,'In-TI'!$Y$4:$Y$1155,J$3,'In-TI'!$Q$4:$Q$1155,$B192)</f>
        <v>-2.7957854333333327</v>
      </c>
      <c r="K192" s="17">
        <f>SUMIFS('In-TI'!$X$4:$X$1155,'In-TI'!$Y$4:$Y$1155,K$3,'In-TI'!$Q$4:$Q$1155,$B192)</f>
        <v>34.439509766666667</v>
      </c>
      <c r="L192" s="26" cm="1">
        <f t="array" ref="L192">IF(_xlfn.XLOOKUP($B192&amp;F$3,'In-TI'!$Q$4:$Q$1155&amp;'In-TI'!$Y$4:$Y$1155,'In-TI'!$Z$4:$Z$1155)=L$3,F192*C192+I192*D192,0)</f>
        <v>5096.5118664340007</v>
      </c>
      <c r="M192" s="159" cm="1">
        <f t="array" ref="M192">IF(_xlfn.XLOOKUP($B192&amp;I$3,'In-TI'!$Q$4:$Q$1155&amp;'In-TI'!$Y$4:$Y$1155,'In-TI'!$Z$4:$Z$1155)=M$3,F192*C192+I192*D192,0)</f>
        <v>0</v>
      </c>
      <c r="N192" s="159" cm="1">
        <f t="array" ref="N192">IF(_xlfn.XLOOKUP($B192&amp;G$3,'In-TI'!$Q$4:$Q$1155&amp;'In-TI'!$Y$4:$Y$1155,'In-TI'!$Z$4:$Z$1155)=N$3,G192*E192+J192*C192,0)</f>
        <v>0</v>
      </c>
      <c r="O192" s="159" cm="1">
        <f t="array" ref="O192">IF(_xlfn.XLOOKUP($B192&amp;J$3,'In-TI'!$Q$4:$Q$1155&amp;'In-TI'!$Y$4:$Y$1155,'In-TI'!$Z$4:$Z$1155)=O$3,G192*E192+J192*C192,0)</f>
        <v>30.724975015999991</v>
      </c>
      <c r="P192" s="159" cm="1">
        <f t="array" ref="P192">IF(_xlfn.XLOOKUP($B192&amp;H$3,'In-TI'!$Q$4:$Q$1155&amp;'In-TI'!$Y$4:$Y$1155,'In-TI'!$Z$4:$Z$1155)=P$3,H192*E192+K192*D192,0)</f>
        <v>20665.529793821668</v>
      </c>
      <c r="Q192" s="25" cm="1">
        <f t="array" ref="Q192">IF(_xlfn.XLOOKUP($B192&amp;K$3,'In-TI'!$Q$4:$Q$1155&amp;'In-TI'!$Y$4:$Y$1155,'In-TI'!$Z$4:$Z$1155)=Q$3,H192*E192+K192*D192,0)</f>
        <v>0</v>
      </c>
      <c r="R192" s="74">
        <f t="shared" si="83"/>
        <v>25792.76663527167</v>
      </c>
      <c r="S192" s="82">
        <f>IF($R192&gt;=0,0,$R192*VLOOKUP(S$3,'In-NonTI'!$S$4:$U$6,3,0))</f>
        <v>0</v>
      </c>
      <c r="T192" s="160">
        <f>IF($R192&gt;=0,0,$R192*VLOOKUP(T$3,'In-NonTI'!$S$4:$U$6,3,0))</f>
        <v>0</v>
      </c>
      <c r="U192" s="83">
        <f>IF($R192&gt;=0,0,$R192*VLOOKUP(U$3,'In-NonTI'!$S$4:$U$6,3,0))</f>
        <v>0</v>
      </c>
      <c r="V192" s="19">
        <f t="shared" si="89"/>
        <v>-11.984688833333333</v>
      </c>
      <c r="W192" s="161">
        <f t="shared" si="84"/>
        <v>42.765079833333331</v>
      </c>
      <c r="X192" s="18">
        <f t="shared" si="90"/>
        <v>-35.346224333333332</v>
      </c>
      <c r="Y192" s="77">
        <f t="shared" si="85"/>
        <v>2</v>
      </c>
      <c r="Z192" s="32" t="str">
        <f t="shared" si="86"/>
        <v>VIC</v>
      </c>
      <c r="AA192" s="4" t="str">
        <f t="shared" si="87"/>
        <v>NSW</v>
      </c>
      <c r="AB192" s="31" t="str">
        <f t="shared" si="88"/>
        <v>SA</v>
      </c>
      <c r="AC192" s="129" t="str">
        <f t="shared" si="91"/>
        <v>VIC-SA</v>
      </c>
      <c r="AD192" s="162" t="str">
        <f t="shared" si="92"/>
        <v>NSW-SA</v>
      </c>
      <c r="AE192" s="130">
        <f t="shared" si="93"/>
        <v>0</v>
      </c>
      <c r="AF192" s="51">
        <f t="shared" si="94"/>
        <v>35.346224333333332</v>
      </c>
      <c r="AG192" s="163">
        <f t="shared" si="95"/>
        <v>11.984688833333333</v>
      </c>
      <c r="AH192" s="33">
        <f t="shared" si="96"/>
        <v>0</v>
      </c>
      <c r="AI192" s="140">
        <f t="shared" si="119"/>
        <v>11.984688833333333</v>
      </c>
      <c r="AJ192" s="164">
        <f t="shared" si="119"/>
        <v>0</v>
      </c>
      <c r="AK192" s="164">
        <f t="shared" si="118"/>
        <v>0</v>
      </c>
      <c r="AL192" s="164">
        <f t="shared" si="116"/>
        <v>0</v>
      </c>
      <c r="AM192" s="164">
        <f t="shared" si="116"/>
        <v>35.346224333333332</v>
      </c>
      <c r="AN192" s="141">
        <f t="shared" si="116"/>
        <v>0</v>
      </c>
      <c r="AO192" s="23">
        <f t="shared" si="97"/>
        <v>7322.7647240549995</v>
      </c>
      <c r="AP192" s="30">
        <f t="shared" si="98"/>
        <v>0</v>
      </c>
      <c r="AQ192" s="30">
        <f t="shared" si="99"/>
        <v>0</v>
      </c>
      <c r="AR192" s="30">
        <f t="shared" si="100"/>
        <v>0</v>
      </c>
      <c r="AS192" s="30">
        <f t="shared" si="101"/>
        <v>21209.501911216663</v>
      </c>
      <c r="AT192" s="24">
        <f t="shared" si="102"/>
        <v>0</v>
      </c>
      <c r="AU192" s="155">
        <f t="shared" si="109"/>
        <v>6619.676034397603</v>
      </c>
      <c r="AV192" s="165">
        <f t="shared" si="110"/>
        <v>0</v>
      </c>
      <c r="AW192" s="165">
        <f t="shared" si="111"/>
        <v>0</v>
      </c>
      <c r="AX192" s="165">
        <f t="shared" si="112"/>
        <v>0</v>
      </c>
      <c r="AY192" s="165">
        <f t="shared" si="113"/>
        <v>19173.090600874068</v>
      </c>
      <c r="AZ192" s="156">
        <f t="shared" si="114"/>
        <v>0</v>
      </c>
      <c r="BA192" s="94">
        <f t="shared" si="103"/>
        <v>6619.676034397603</v>
      </c>
      <c r="BB192" s="166">
        <f t="shared" si="104"/>
        <v>0</v>
      </c>
      <c r="BC192" s="166">
        <f t="shared" si="105"/>
        <v>0</v>
      </c>
      <c r="BD192" s="166">
        <f t="shared" si="106"/>
        <v>0</v>
      </c>
      <c r="BE192" s="166">
        <f t="shared" si="107"/>
        <v>19173.090600874068</v>
      </c>
      <c r="BF192" s="95">
        <f t="shared" si="108"/>
        <v>0</v>
      </c>
    </row>
    <row r="193" spans="2:58">
      <c r="B193" s="146">
        <v>190</v>
      </c>
      <c r="C193" s="23" cm="1">
        <f t="array" ref="C193">_xlfn.XLOOKUP(C$3&amp;$B193,'In-TI'!$D$4:$D$867&amp;'In-TI'!$C$4:$C$867,'In-TI'!$E$4:$E$867)</f>
        <v>-25.5</v>
      </c>
      <c r="D193" s="30" cm="1">
        <f t="array" ref="D193">_xlfn.XLOOKUP(D$3&amp;$B193,'In-TI'!$D$4:$D$867&amp;'In-TI'!$C$4:$C$867,'In-TI'!$E$4:$E$867)</f>
        <v>600</v>
      </c>
      <c r="E193" s="24" cm="1">
        <f t="array" ref="E193">_xlfn.XLOOKUP(E$3&amp;$B193,'In-TI'!$D$4:$D$867&amp;'In-TI'!$C$4:$C$867,'In-TI'!$E$4:$E$867)</f>
        <v>-0.05</v>
      </c>
      <c r="F193" s="12">
        <f>SUMIFS('In-TI'!$W$4:$W$1155,'In-TI'!$Y$4:$Y$1155,F$3,'In-TI'!$Q$4:$Q$1155,$B193)</f>
        <v>-10.123163999999999</v>
      </c>
      <c r="G193" s="157">
        <f>SUMIFS('In-TI'!$W$4:$W$1155,'In-TI'!$Y$4:$Y$1155,G$3,'In-TI'!$Q$4:$Q$1155,$B193)</f>
        <v>9.1883793000000011</v>
      </c>
      <c r="H193" s="13">
        <f>SUMIFS('In-TI'!$W$4:$W$1155,'In-TI'!$Y$4:$Y$1155,H$3,'In-TI'!$Q$4:$Q$1155,$B193)</f>
        <v>-38.350620133333337</v>
      </c>
      <c r="I193" s="16">
        <f>SUMIFS('In-TI'!$X$4:$X$1155,'In-TI'!$Y$4:$Y$1155,I$3,'In-TI'!$Q$4:$Q$1155,$B193)</f>
        <v>8.7698306666666657</v>
      </c>
      <c r="J193" s="158">
        <f>SUMIFS('In-TI'!$X$4:$X$1155,'In-TI'!$Y$4:$Y$1155,J$3,'In-TI'!$Q$4:$Q$1155,$B193)</f>
        <v>-10.827545966666667</v>
      </c>
      <c r="K193" s="17">
        <f>SUMIFS('In-TI'!$X$4:$X$1155,'In-TI'!$Y$4:$Y$1155,K$3,'In-TI'!$Q$4:$Q$1155,$B193)</f>
        <v>36.521453466666664</v>
      </c>
      <c r="L193" s="26" cm="1">
        <f t="array" ref="L193">IF(_xlfn.XLOOKUP($B193&amp;F$3,'In-TI'!$Q$4:$Q$1155&amp;'In-TI'!$Y$4:$Y$1155,'In-TI'!$Z$4:$Z$1155)=L$3,F193*C193+I193*D193,0)</f>
        <v>5520.0390819999993</v>
      </c>
      <c r="M193" s="159" cm="1">
        <f t="array" ref="M193">IF(_xlfn.XLOOKUP($B193&amp;I$3,'In-TI'!$Q$4:$Q$1155&amp;'In-TI'!$Y$4:$Y$1155,'In-TI'!$Z$4:$Z$1155)=M$3,F193*C193+I193*D193,0)</f>
        <v>0</v>
      </c>
      <c r="N193" s="159" cm="1">
        <f t="array" ref="N193">IF(_xlfn.XLOOKUP($B193&amp;G$3,'In-TI'!$Q$4:$Q$1155&amp;'In-TI'!$Y$4:$Y$1155,'In-TI'!$Z$4:$Z$1155)=N$3,G193*E193+J193*C193,0)</f>
        <v>0</v>
      </c>
      <c r="O193" s="159" cm="1">
        <f t="array" ref="O193">IF(_xlfn.XLOOKUP($B193&amp;J$3,'In-TI'!$Q$4:$Q$1155&amp;'In-TI'!$Y$4:$Y$1155,'In-TI'!$Z$4:$Z$1155)=O$3,G193*E193+J193*C193,0)</f>
        <v>275.643003185</v>
      </c>
      <c r="P193" s="159" cm="1">
        <f t="array" ref="P193">IF(_xlfn.XLOOKUP($B193&amp;H$3,'In-TI'!$Q$4:$Q$1155&amp;'In-TI'!$Y$4:$Y$1155,'In-TI'!$Z$4:$Z$1155)=P$3,H193*E193+K193*D193,0)</f>
        <v>21914.789611006665</v>
      </c>
      <c r="Q193" s="25" cm="1">
        <f t="array" ref="Q193">IF(_xlfn.XLOOKUP($B193&amp;K$3,'In-TI'!$Q$4:$Q$1155&amp;'In-TI'!$Y$4:$Y$1155,'In-TI'!$Z$4:$Z$1155)=Q$3,H193*E193+K193*D193,0)</f>
        <v>0</v>
      </c>
      <c r="R193" s="74">
        <f t="shared" si="83"/>
        <v>27710.471696191664</v>
      </c>
      <c r="S193" s="82">
        <f>IF($R193&gt;=0,0,$R193*VLOOKUP(S$3,'In-NonTI'!$S$4:$U$6,3,0))</f>
        <v>0</v>
      </c>
      <c r="T193" s="160">
        <f>IF($R193&gt;=0,0,$R193*VLOOKUP(T$3,'In-NonTI'!$S$4:$U$6,3,0))</f>
        <v>0</v>
      </c>
      <c r="U193" s="83">
        <f>IF($R193&gt;=0,0,$R193*VLOOKUP(U$3,'In-NonTI'!$S$4:$U$6,3,0))</f>
        <v>0</v>
      </c>
      <c r="V193" s="19">
        <f t="shared" si="89"/>
        <v>-20.950709966666665</v>
      </c>
      <c r="W193" s="161">
        <f t="shared" si="84"/>
        <v>45.291284133333328</v>
      </c>
      <c r="X193" s="18">
        <f t="shared" si="90"/>
        <v>-29.162240833333335</v>
      </c>
      <c r="Y193" s="77">
        <f t="shared" si="85"/>
        <v>2</v>
      </c>
      <c r="Z193" s="32" t="str">
        <f t="shared" si="86"/>
        <v>VIC</v>
      </c>
      <c r="AA193" s="4" t="str">
        <f t="shared" si="87"/>
        <v>NSW</v>
      </c>
      <c r="AB193" s="31" t="str">
        <f t="shared" si="88"/>
        <v>SA</v>
      </c>
      <c r="AC193" s="129" t="str">
        <f t="shared" si="91"/>
        <v>VIC-SA</v>
      </c>
      <c r="AD193" s="162" t="str">
        <f t="shared" si="92"/>
        <v>NSW-SA</v>
      </c>
      <c r="AE193" s="130">
        <f t="shared" si="93"/>
        <v>0</v>
      </c>
      <c r="AF193" s="51">
        <f t="shared" si="94"/>
        <v>29.162240833333335</v>
      </c>
      <c r="AG193" s="163">
        <f t="shared" si="95"/>
        <v>20.950709966666665</v>
      </c>
      <c r="AH193" s="33">
        <f t="shared" si="96"/>
        <v>0</v>
      </c>
      <c r="AI193" s="140">
        <f t="shared" si="119"/>
        <v>20.950709966666665</v>
      </c>
      <c r="AJ193" s="164">
        <f t="shared" si="119"/>
        <v>0</v>
      </c>
      <c r="AK193" s="164">
        <f t="shared" si="118"/>
        <v>0</v>
      </c>
      <c r="AL193" s="164">
        <f t="shared" si="116"/>
        <v>0</v>
      </c>
      <c r="AM193" s="164">
        <f t="shared" si="116"/>
        <v>29.162240833333335</v>
      </c>
      <c r="AN193" s="141">
        <f t="shared" si="116"/>
        <v>0</v>
      </c>
      <c r="AO193" s="23">
        <f t="shared" si="97"/>
        <v>13104.669084149999</v>
      </c>
      <c r="AP193" s="30">
        <f t="shared" si="98"/>
        <v>0</v>
      </c>
      <c r="AQ193" s="30">
        <f t="shared" si="99"/>
        <v>0</v>
      </c>
      <c r="AR193" s="30">
        <f t="shared" si="100"/>
        <v>0</v>
      </c>
      <c r="AS193" s="30">
        <f t="shared" si="101"/>
        <v>17498.802612041665</v>
      </c>
      <c r="AT193" s="24">
        <f t="shared" si="102"/>
        <v>0</v>
      </c>
      <c r="AU193" s="155">
        <f t="shared" si="109"/>
        <v>11865.861669200283</v>
      </c>
      <c r="AV193" s="165">
        <f t="shared" si="110"/>
        <v>0</v>
      </c>
      <c r="AW193" s="165">
        <f t="shared" si="111"/>
        <v>0</v>
      </c>
      <c r="AX193" s="165">
        <f t="shared" si="112"/>
        <v>0</v>
      </c>
      <c r="AY193" s="165">
        <f t="shared" si="113"/>
        <v>15844.610026991379</v>
      </c>
      <c r="AZ193" s="156">
        <f t="shared" si="114"/>
        <v>0</v>
      </c>
      <c r="BA193" s="94">
        <f t="shared" si="103"/>
        <v>11865.861669200283</v>
      </c>
      <c r="BB193" s="166">
        <f t="shared" si="104"/>
        <v>0</v>
      </c>
      <c r="BC193" s="166">
        <f t="shared" si="105"/>
        <v>0</v>
      </c>
      <c r="BD193" s="166">
        <f t="shared" si="106"/>
        <v>0</v>
      </c>
      <c r="BE193" s="166">
        <f t="shared" si="107"/>
        <v>15844.610026991379</v>
      </c>
      <c r="BF193" s="95">
        <f t="shared" si="108"/>
        <v>0</v>
      </c>
    </row>
    <row r="194" spans="2:58">
      <c r="B194" s="146">
        <v>191</v>
      </c>
      <c r="C194" s="23" cm="1">
        <f t="array" ref="C194">_xlfn.XLOOKUP(C$3&amp;$B194,'In-TI'!$D$4:$D$867&amp;'In-TI'!$C$4:$C$867,'In-TI'!$E$4:$E$867)</f>
        <v>-53</v>
      </c>
      <c r="D194" s="30" cm="1">
        <f t="array" ref="D194">_xlfn.XLOOKUP(D$3&amp;$B194,'In-TI'!$D$4:$D$867&amp;'In-TI'!$C$4:$C$867,'In-TI'!$E$4:$E$867)</f>
        <v>600</v>
      </c>
      <c r="E194" s="24" cm="1">
        <f t="array" ref="E194">_xlfn.XLOOKUP(E$3&amp;$B194,'In-TI'!$D$4:$D$867&amp;'In-TI'!$C$4:$C$867,'In-TI'!$E$4:$E$867)</f>
        <v>21.65</v>
      </c>
      <c r="F194" s="12">
        <f>SUMIFS('In-TI'!$W$4:$W$1155,'In-TI'!$Y$4:$Y$1155,F$3,'In-TI'!$Q$4:$Q$1155,$B194)</f>
        <v>-11.00854</v>
      </c>
      <c r="G194" s="157">
        <f>SUMIFS('In-TI'!$W$4:$W$1155,'In-TI'!$Y$4:$Y$1155,G$3,'In-TI'!$Q$4:$Q$1155,$B194)</f>
        <v>15.3068104</v>
      </c>
      <c r="H194" s="13">
        <f>SUMIFS('In-TI'!$W$4:$W$1155,'In-TI'!$Y$4:$Y$1155,H$3,'In-TI'!$Q$4:$Q$1155,$B194)</f>
        <v>-38.885592066666668</v>
      </c>
      <c r="I194" s="16">
        <f>SUMIFS('In-TI'!$X$4:$X$1155,'In-TI'!$Y$4:$Y$1155,I$3,'In-TI'!$Q$4:$Q$1155,$B194)</f>
        <v>9.0602066666666676</v>
      </c>
      <c r="J194" s="158">
        <f>SUMIFS('In-TI'!$X$4:$X$1155,'In-TI'!$Y$4:$Y$1155,J$3,'In-TI'!$Q$4:$Q$1155,$B194)</f>
        <v>-16.020143733333335</v>
      </c>
      <c r="K194" s="17">
        <f>SUMIFS('In-TI'!$X$4:$X$1155,'In-TI'!$Y$4:$Y$1155,K$3,'In-TI'!$Q$4:$Q$1155,$B194)</f>
        <v>38.007258733333337</v>
      </c>
      <c r="L194" s="26" cm="1">
        <f t="array" ref="L194">IF(_xlfn.XLOOKUP($B194&amp;F$3,'In-TI'!$Q$4:$Q$1155&amp;'In-TI'!$Y$4:$Y$1155,'In-TI'!$Z$4:$Z$1155)=L$3,F194*C194+I194*D194,0)</f>
        <v>6019.5766200000007</v>
      </c>
      <c r="M194" s="159" cm="1">
        <f t="array" ref="M194">IF(_xlfn.XLOOKUP($B194&amp;I$3,'In-TI'!$Q$4:$Q$1155&amp;'In-TI'!$Y$4:$Y$1155,'In-TI'!$Z$4:$Z$1155)=M$3,F194*C194+I194*D194,0)</f>
        <v>0</v>
      </c>
      <c r="N194" s="159" cm="1">
        <f t="array" ref="N194">IF(_xlfn.XLOOKUP($B194&amp;G$3,'In-TI'!$Q$4:$Q$1155&amp;'In-TI'!$Y$4:$Y$1155,'In-TI'!$Z$4:$Z$1155)=N$3,G194*E194+J194*C194,0)</f>
        <v>0</v>
      </c>
      <c r="O194" s="159" cm="1">
        <f t="array" ref="O194">IF(_xlfn.XLOOKUP($B194&amp;J$3,'In-TI'!$Q$4:$Q$1155&amp;'In-TI'!$Y$4:$Y$1155,'In-TI'!$Z$4:$Z$1155)=O$3,G194*E194+J194*C194,0)</f>
        <v>1180.4600630266668</v>
      </c>
      <c r="P194" s="159" cm="1">
        <f t="array" ref="P194">IF(_xlfn.XLOOKUP($B194&amp;H$3,'In-TI'!$Q$4:$Q$1155&amp;'In-TI'!$Y$4:$Y$1155,'In-TI'!$Z$4:$Z$1155)=P$3,H194*E194+K194*D194,0)</f>
        <v>21962.482171756667</v>
      </c>
      <c r="Q194" s="25" cm="1">
        <f t="array" ref="Q194">IF(_xlfn.XLOOKUP($B194&amp;K$3,'In-TI'!$Q$4:$Q$1155&amp;'In-TI'!$Y$4:$Y$1155,'In-TI'!$Z$4:$Z$1155)=Q$3,H194*E194+K194*D194,0)</f>
        <v>0</v>
      </c>
      <c r="R194" s="74">
        <f t="shared" si="83"/>
        <v>29162.518854783335</v>
      </c>
      <c r="S194" s="82">
        <f>IF($R194&gt;=0,0,$R194*VLOOKUP(S$3,'In-NonTI'!$S$4:$U$6,3,0))</f>
        <v>0</v>
      </c>
      <c r="T194" s="160">
        <f>IF($R194&gt;=0,0,$R194*VLOOKUP(T$3,'In-NonTI'!$S$4:$U$6,3,0))</f>
        <v>0</v>
      </c>
      <c r="U194" s="83">
        <f>IF($R194&gt;=0,0,$R194*VLOOKUP(U$3,'In-NonTI'!$S$4:$U$6,3,0))</f>
        <v>0</v>
      </c>
      <c r="V194" s="19">
        <f t="shared" si="89"/>
        <v>-27.028683733333335</v>
      </c>
      <c r="W194" s="161">
        <f t="shared" si="84"/>
        <v>47.067465400000003</v>
      </c>
      <c r="X194" s="18">
        <f t="shared" si="90"/>
        <v>-23.578781666666668</v>
      </c>
      <c r="Y194" s="77">
        <f t="shared" si="85"/>
        <v>2</v>
      </c>
      <c r="Z194" s="32" t="str">
        <f t="shared" si="86"/>
        <v>NSW</v>
      </c>
      <c r="AA194" s="4" t="str">
        <f t="shared" si="87"/>
        <v>VIC</v>
      </c>
      <c r="AB194" s="31" t="str">
        <f t="shared" si="88"/>
        <v>SA</v>
      </c>
      <c r="AC194" s="129" t="str">
        <f t="shared" si="91"/>
        <v>NSW-SA</v>
      </c>
      <c r="AD194" s="162" t="str">
        <f t="shared" si="92"/>
        <v>VIC-SA</v>
      </c>
      <c r="AE194" s="130">
        <f t="shared" si="93"/>
        <v>0</v>
      </c>
      <c r="AF194" s="51">
        <f t="shared" si="94"/>
        <v>27.028683733333335</v>
      </c>
      <c r="AG194" s="163">
        <f t="shared" si="95"/>
        <v>23.578781666666668</v>
      </c>
      <c r="AH194" s="33">
        <f t="shared" si="96"/>
        <v>0</v>
      </c>
      <c r="AI194" s="140">
        <f t="shared" si="119"/>
        <v>27.028683733333335</v>
      </c>
      <c r="AJ194" s="164">
        <f t="shared" si="119"/>
        <v>0</v>
      </c>
      <c r="AK194" s="164">
        <f t="shared" si="118"/>
        <v>0</v>
      </c>
      <c r="AL194" s="164">
        <f t="shared" si="116"/>
        <v>0</v>
      </c>
      <c r="AM194" s="164">
        <f t="shared" si="116"/>
        <v>23.578781666666668</v>
      </c>
      <c r="AN194" s="141">
        <f t="shared" si="116"/>
        <v>0</v>
      </c>
      <c r="AO194" s="23">
        <f t="shared" si="97"/>
        <v>17649.730477866666</v>
      </c>
      <c r="AP194" s="30">
        <f t="shared" si="98"/>
        <v>0</v>
      </c>
      <c r="AQ194" s="30">
        <f t="shared" si="99"/>
        <v>0</v>
      </c>
      <c r="AR194" s="30">
        <f t="shared" si="100"/>
        <v>0</v>
      </c>
      <c r="AS194" s="30">
        <f t="shared" si="101"/>
        <v>13636.788376916667</v>
      </c>
      <c r="AT194" s="24">
        <f t="shared" si="102"/>
        <v>0</v>
      </c>
      <c r="AU194" s="155">
        <f t="shared" si="109"/>
        <v>16451.513836731559</v>
      </c>
      <c r="AV194" s="165">
        <f t="shared" si="110"/>
        <v>0</v>
      </c>
      <c r="AW194" s="165">
        <f t="shared" si="111"/>
        <v>0</v>
      </c>
      <c r="AX194" s="165">
        <f t="shared" si="112"/>
        <v>0</v>
      </c>
      <c r="AY194" s="165">
        <f t="shared" si="113"/>
        <v>12711.005018051779</v>
      </c>
      <c r="AZ194" s="156">
        <f t="shared" si="114"/>
        <v>0</v>
      </c>
      <c r="BA194" s="94">
        <f t="shared" si="103"/>
        <v>16451.513836731559</v>
      </c>
      <c r="BB194" s="166">
        <f t="shared" si="104"/>
        <v>0</v>
      </c>
      <c r="BC194" s="166">
        <f t="shared" si="105"/>
        <v>0</v>
      </c>
      <c r="BD194" s="166">
        <f t="shared" si="106"/>
        <v>0</v>
      </c>
      <c r="BE194" s="166">
        <f t="shared" si="107"/>
        <v>12711.005018051777</v>
      </c>
      <c r="BF194" s="95">
        <f t="shared" si="108"/>
        <v>0</v>
      </c>
    </row>
    <row r="195" spans="2:58">
      <c r="B195" s="146">
        <v>192</v>
      </c>
      <c r="C195" s="23" cm="1">
        <f t="array" ref="C195">_xlfn.XLOOKUP(C$3&amp;$B195,'In-TI'!$D$4:$D$867&amp;'In-TI'!$C$4:$C$867,'In-TI'!$E$4:$E$867)</f>
        <v>-56.55</v>
      </c>
      <c r="D195" s="30" cm="1">
        <f t="array" ref="D195">_xlfn.XLOOKUP(D$3&amp;$B195,'In-TI'!$D$4:$D$867&amp;'In-TI'!$C$4:$C$867,'In-TI'!$E$4:$E$867)</f>
        <v>600</v>
      </c>
      <c r="E195" s="24" cm="1">
        <f t="array" ref="E195">_xlfn.XLOOKUP(E$3&amp;$B195,'In-TI'!$D$4:$D$867&amp;'In-TI'!$C$4:$C$867,'In-TI'!$E$4:$E$867)</f>
        <v>16.920000000000002</v>
      </c>
      <c r="F195" s="12">
        <f>SUMIFS('In-TI'!$W$4:$W$1155,'In-TI'!$Y$4:$Y$1155,F$3,'In-TI'!$Q$4:$Q$1155,$B195)</f>
        <v>-11.3803868</v>
      </c>
      <c r="G195" s="157">
        <f>SUMIFS('In-TI'!$W$4:$W$1155,'In-TI'!$Y$4:$Y$1155,G$3,'In-TI'!$Q$4:$Q$1155,$B195)</f>
        <v>13.182660400000003</v>
      </c>
      <c r="H195" s="13">
        <f>SUMIFS('In-TI'!$W$4:$W$1155,'In-TI'!$Y$4:$Y$1155,H$3,'In-TI'!$Q$4:$Q$1155,$B195)</f>
        <v>-38.254485266666663</v>
      </c>
      <c r="I195" s="16">
        <f>SUMIFS('In-TI'!$X$4:$X$1155,'In-TI'!$Y$4:$Y$1155,I$3,'In-TI'!$Q$4:$Q$1155,$B195)</f>
        <v>9.3962201333333333</v>
      </c>
      <c r="J195" s="158">
        <f>SUMIFS('In-TI'!$X$4:$X$1155,'In-TI'!$Y$4:$Y$1155,J$3,'In-TI'!$Q$4:$Q$1155,$B195)</f>
        <v>-13.817660400000003</v>
      </c>
      <c r="K195" s="17">
        <f>SUMIFS('In-TI'!$X$4:$X$1155,'In-TI'!$Y$4:$Y$1155,K$3,'In-TI'!$Q$4:$Q$1155,$B195)</f>
        <v>37.106151933333329</v>
      </c>
      <c r="L195" s="26" cm="1">
        <f t="array" ref="L195">IF(_xlfn.XLOOKUP($B195&amp;F$3,'In-TI'!$Q$4:$Q$1155&amp;'In-TI'!$Y$4:$Y$1155,'In-TI'!$Z$4:$Z$1155)=L$3,F195*C195+I195*D195,0)</f>
        <v>6281.2929535399999</v>
      </c>
      <c r="M195" s="159" cm="1">
        <f t="array" ref="M195">IF(_xlfn.XLOOKUP($B195&amp;I$3,'In-TI'!$Q$4:$Q$1155&amp;'In-TI'!$Y$4:$Y$1155,'In-TI'!$Z$4:$Z$1155)=M$3,F195*C195+I195*D195,0)</f>
        <v>0</v>
      </c>
      <c r="N195" s="159" cm="1">
        <f t="array" ref="N195">IF(_xlfn.XLOOKUP($B195&amp;G$3,'In-TI'!$Q$4:$Q$1155&amp;'In-TI'!$Y$4:$Y$1155,'In-TI'!$Z$4:$Z$1155)=N$3,G195*E195+J195*C195,0)</f>
        <v>0</v>
      </c>
      <c r="O195" s="159" cm="1">
        <f t="array" ref="O195">IF(_xlfn.XLOOKUP($B195&amp;J$3,'In-TI'!$Q$4:$Q$1155&amp;'In-TI'!$Y$4:$Y$1155,'In-TI'!$Z$4:$Z$1155)=O$3,G195*E195+J195*C195,0)</f>
        <v>1004.4393095880002</v>
      </c>
      <c r="P195" s="159" cm="1">
        <f t="array" ref="P195">IF(_xlfn.XLOOKUP($B195&amp;H$3,'In-TI'!$Q$4:$Q$1155&amp;'In-TI'!$Y$4:$Y$1155,'In-TI'!$Z$4:$Z$1155)=P$3,H195*E195+K195*D195,0)</f>
        <v>21616.425269288</v>
      </c>
      <c r="Q195" s="25" cm="1">
        <f t="array" ref="Q195">IF(_xlfn.XLOOKUP($B195&amp;K$3,'In-TI'!$Q$4:$Q$1155&amp;'In-TI'!$Y$4:$Y$1155,'In-TI'!$Z$4:$Z$1155)=Q$3,H195*E195+K195*D195,0)</f>
        <v>0</v>
      </c>
      <c r="R195" s="74">
        <f t="shared" si="83"/>
        <v>28902.157532416</v>
      </c>
      <c r="S195" s="82">
        <f>IF($R195&gt;=0,0,$R195*VLOOKUP(S$3,'In-NonTI'!$S$4:$U$6,3,0))</f>
        <v>0</v>
      </c>
      <c r="T195" s="160">
        <f>IF($R195&gt;=0,0,$R195*VLOOKUP(T$3,'In-NonTI'!$S$4:$U$6,3,0))</f>
        <v>0</v>
      </c>
      <c r="U195" s="83">
        <f>IF($R195&gt;=0,0,$R195*VLOOKUP(U$3,'In-NonTI'!$S$4:$U$6,3,0))</f>
        <v>0</v>
      </c>
      <c r="V195" s="19">
        <f t="shared" si="89"/>
        <v>-25.198047200000005</v>
      </c>
      <c r="W195" s="161">
        <f t="shared" si="84"/>
        <v>46.502372066666666</v>
      </c>
      <c r="X195" s="18">
        <f t="shared" si="90"/>
        <v>-25.07182486666666</v>
      </c>
      <c r="Y195" s="77">
        <f t="shared" si="85"/>
        <v>2</v>
      </c>
      <c r="Z195" s="32" t="str">
        <f t="shared" si="86"/>
        <v>NSW</v>
      </c>
      <c r="AA195" s="4" t="str">
        <f t="shared" si="87"/>
        <v>VIC</v>
      </c>
      <c r="AB195" s="31" t="str">
        <f t="shared" si="88"/>
        <v>SA</v>
      </c>
      <c r="AC195" s="129" t="str">
        <f t="shared" si="91"/>
        <v>NSW-SA</v>
      </c>
      <c r="AD195" s="162" t="str">
        <f t="shared" si="92"/>
        <v>VIC-SA</v>
      </c>
      <c r="AE195" s="130">
        <f t="shared" si="93"/>
        <v>0</v>
      </c>
      <c r="AF195" s="51">
        <f t="shared" si="94"/>
        <v>25.198047200000005</v>
      </c>
      <c r="AG195" s="163">
        <f t="shared" si="95"/>
        <v>25.07182486666666</v>
      </c>
      <c r="AH195" s="33">
        <f t="shared" si="96"/>
        <v>0</v>
      </c>
      <c r="AI195" s="140">
        <f t="shared" si="119"/>
        <v>25.198047200000005</v>
      </c>
      <c r="AJ195" s="164">
        <f t="shared" si="119"/>
        <v>0</v>
      </c>
      <c r="AK195" s="164">
        <f t="shared" si="118"/>
        <v>0</v>
      </c>
      <c r="AL195" s="164">
        <f t="shared" si="116"/>
        <v>0</v>
      </c>
      <c r="AM195" s="164">
        <f t="shared" si="116"/>
        <v>25.07182486666666</v>
      </c>
      <c r="AN195" s="141">
        <f t="shared" si="116"/>
        <v>0</v>
      </c>
      <c r="AO195" s="23">
        <f t="shared" si="97"/>
        <v>16543.777889160003</v>
      </c>
      <c r="AP195" s="30">
        <f t="shared" si="98"/>
        <v>0</v>
      </c>
      <c r="AQ195" s="30">
        <f t="shared" si="99"/>
        <v>0</v>
      </c>
      <c r="AR195" s="30">
        <f t="shared" si="100"/>
        <v>0</v>
      </c>
      <c r="AS195" s="30">
        <f t="shared" si="101"/>
        <v>14618.879643255998</v>
      </c>
      <c r="AT195" s="24">
        <f t="shared" si="102"/>
        <v>0</v>
      </c>
      <c r="AU195" s="155">
        <f t="shared" si="109"/>
        <v>15343.713039763097</v>
      </c>
      <c r="AV195" s="165">
        <f t="shared" si="110"/>
        <v>0</v>
      </c>
      <c r="AW195" s="165">
        <f t="shared" si="111"/>
        <v>0</v>
      </c>
      <c r="AX195" s="165">
        <f t="shared" si="112"/>
        <v>0</v>
      </c>
      <c r="AY195" s="165">
        <f t="shared" si="113"/>
        <v>13558.444492652903</v>
      </c>
      <c r="AZ195" s="156">
        <f t="shared" si="114"/>
        <v>0</v>
      </c>
      <c r="BA195" s="94">
        <f t="shared" si="103"/>
        <v>15343.713039763097</v>
      </c>
      <c r="BB195" s="166">
        <f t="shared" si="104"/>
        <v>0</v>
      </c>
      <c r="BC195" s="166">
        <f t="shared" si="105"/>
        <v>0</v>
      </c>
      <c r="BD195" s="166">
        <f t="shared" si="106"/>
        <v>0</v>
      </c>
      <c r="BE195" s="166">
        <f t="shared" si="107"/>
        <v>13558.444492652903</v>
      </c>
      <c r="BF195" s="95">
        <f t="shared" si="108"/>
        <v>0</v>
      </c>
    </row>
    <row r="196" spans="2:58">
      <c r="B196" s="146">
        <v>193</v>
      </c>
      <c r="C196" s="23" cm="1">
        <f t="array" ref="C196">_xlfn.XLOOKUP(C$3&amp;$B196,'In-TI'!$D$4:$D$867&amp;'In-TI'!$C$4:$C$867,'In-TI'!$E$4:$E$867)</f>
        <v>-33.89</v>
      </c>
      <c r="D196" s="30" cm="1">
        <f t="array" ref="D196">_xlfn.XLOOKUP(D$3&amp;$B196,'In-TI'!$D$4:$D$867&amp;'In-TI'!$C$4:$C$867,'In-TI'!$E$4:$E$867)</f>
        <v>600</v>
      </c>
      <c r="E196" s="24" cm="1">
        <f t="array" ref="E196">_xlfn.XLOOKUP(E$3&amp;$B196,'In-TI'!$D$4:$D$867&amp;'In-TI'!$C$4:$C$867,'In-TI'!$E$4:$E$867)</f>
        <v>0</v>
      </c>
      <c r="F196" s="12">
        <f>SUMIFS('In-TI'!$W$4:$W$1155,'In-TI'!$Y$4:$Y$1155,F$3,'In-TI'!$Q$4:$Q$1155,$B196)</f>
        <v>-10.3342794</v>
      </c>
      <c r="G196" s="157">
        <f>SUMIFS('In-TI'!$W$4:$W$1155,'In-TI'!$Y$4:$Y$1155,G$3,'In-TI'!$Q$4:$Q$1155,$B196)</f>
        <v>0.11890919999999516</v>
      </c>
      <c r="H196" s="13">
        <f>SUMIFS('In-TI'!$W$4:$W$1155,'In-TI'!$Y$4:$Y$1155,H$3,'In-TI'!$Q$4:$Q$1155,$B196)</f>
        <v>-34.01971223333333</v>
      </c>
      <c r="I196" s="16">
        <f>SUMIFS('In-TI'!$X$4:$X$1155,'In-TI'!$Y$4:$Y$1155,I$3,'In-TI'!$Q$4:$Q$1155,$B196)</f>
        <v>8.8551127333333319</v>
      </c>
      <c r="J196" s="158">
        <f>SUMIFS('In-TI'!$X$4:$X$1155,'In-TI'!$Y$4:$Y$1155,J$3,'In-TI'!$Q$4:$Q$1155,$B196)</f>
        <v>-1.4747425333333284</v>
      </c>
      <c r="K196" s="17">
        <f>SUMIFS('In-TI'!$X$4:$X$1155,'In-TI'!$Y$4:$Y$1155,K$3,'In-TI'!$Q$4:$Q$1155,$B196)</f>
        <v>32.185545566666661</v>
      </c>
      <c r="L196" s="26" cm="1">
        <f t="array" ref="L196">IF(_xlfn.XLOOKUP($B196&amp;F$3,'In-TI'!$Q$4:$Q$1155&amp;'In-TI'!$Y$4:$Y$1155,'In-TI'!$Z$4:$Z$1155)=L$3,F196*C196+I196*D196,0)</f>
        <v>5663.2963688659993</v>
      </c>
      <c r="M196" s="159" cm="1">
        <f t="array" ref="M196">IF(_xlfn.XLOOKUP($B196&amp;I$3,'In-TI'!$Q$4:$Q$1155&amp;'In-TI'!$Y$4:$Y$1155,'In-TI'!$Z$4:$Z$1155)=M$3,F196*C196+I196*D196,0)</f>
        <v>0</v>
      </c>
      <c r="N196" s="159" cm="1">
        <f t="array" ref="N196">IF(_xlfn.XLOOKUP($B196&amp;G$3,'In-TI'!$Q$4:$Q$1155&amp;'In-TI'!$Y$4:$Y$1155,'In-TI'!$Z$4:$Z$1155)=N$3,G196*E196+J196*C196,0)</f>
        <v>0</v>
      </c>
      <c r="O196" s="159" cm="1">
        <f t="array" ref="O196">IF(_xlfn.XLOOKUP($B196&amp;J$3,'In-TI'!$Q$4:$Q$1155&amp;'In-TI'!$Y$4:$Y$1155,'In-TI'!$Z$4:$Z$1155)=O$3,G196*E196+J196*C196,0)</f>
        <v>49.979024454666501</v>
      </c>
      <c r="P196" s="159" cm="1">
        <f t="array" ref="P196">IF(_xlfn.XLOOKUP($B196&amp;H$3,'In-TI'!$Q$4:$Q$1155&amp;'In-TI'!$Y$4:$Y$1155,'In-TI'!$Z$4:$Z$1155)=P$3,H196*E196+K196*D196,0)</f>
        <v>19311.327339999996</v>
      </c>
      <c r="Q196" s="25" cm="1">
        <f t="array" ref="Q196">IF(_xlfn.XLOOKUP($B196&amp;K$3,'In-TI'!$Q$4:$Q$1155&amp;'In-TI'!$Y$4:$Y$1155,'In-TI'!$Z$4:$Z$1155)=Q$3,H196*E196+K196*D196,0)</f>
        <v>0</v>
      </c>
      <c r="R196" s="74">
        <f t="shared" ref="R196:R259" si="120">SUM(L196:Q196)</f>
        <v>25024.602733320662</v>
      </c>
      <c r="S196" s="82">
        <f>IF($R196&gt;=0,0,$R196*VLOOKUP(S$3,'In-NonTI'!$S$4:$U$6,3,0))</f>
        <v>0</v>
      </c>
      <c r="T196" s="160">
        <f>IF($R196&gt;=0,0,$R196*VLOOKUP(T$3,'In-NonTI'!$S$4:$U$6,3,0))</f>
        <v>0</v>
      </c>
      <c r="U196" s="83">
        <f>IF($R196&gt;=0,0,$R196*VLOOKUP(U$3,'In-NonTI'!$S$4:$U$6,3,0))</f>
        <v>0</v>
      </c>
      <c r="V196" s="19">
        <f t="shared" si="89"/>
        <v>-11.809021933333328</v>
      </c>
      <c r="W196" s="161">
        <f t="shared" ref="W196:W259" si="121">I196+K196</f>
        <v>41.04065829999999</v>
      </c>
      <c r="X196" s="18">
        <f t="shared" si="90"/>
        <v>-33.900803033333332</v>
      </c>
      <c r="Y196" s="77">
        <f t="shared" ref="Y196:Y259" si="122">COUNTIFS(V196:X196,"&lt;0")</f>
        <v>2</v>
      </c>
      <c r="Z196" s="32" t="str">
        <f t="shared" ref="Z196:Z259" si="123">INDEX($V$3:$X$3,MATCH(LARGE($V196:$X196,3),$V196:$X196,0))</f>
        <v>VIC</v>
      </c>
      <c r="AA196" s="4" t="str">
        <f t="shared" ref="AA196:AA259" si="124">INDEX($V$3:$X$3,MATCH(LARGE($V196:$X196,2),$V196:$X196,0))</f>
        <v>NSW</v>
      </c>
      <c r="AB196" s="31" t="str">
        <f t="shared" ref="AB196:AB259" si="125">INDEX($V$3:$X$3,MATCH(LARGE($V196:$X196,1),$V196:$X196,0))</f>
        <v>SA</v>
      </c>
      <c r="AC196" s="129" t="str">
        <f t="shared" si="91"/>
        <v>VIC-SA</v>
      </c>
      <c r="AD196" s="162" t="str">
        <f t="shared" si="92"/>
        <v>NSW-SA</v>
      </c>
      <c r="AE196" s="130">
        <f t="shared" si="93"/>
        <v>0</v>
      </c>
      <c r="AF196" s="51">
        <f t="shared" si="94"/>
        <v>33.900803033333332</v>
      </c>
      <c r="AG196" s="163">
        <f t="shared" si="95"/>
        <v>11.809021933333328</v>
      </c>
      <c r="AH196" s="33">
        <f t="shared" si="96"/>
        <v>0</v>
      </c>
      <c r="AI196" s="140">
        <f t="shared" si="119"/>
        <v>11.809021933333328</v>
      </c>
      <c r="AJ196" s="164">
        <f t="shared" si="119"/>
        <v>0</v>
      </c>
      <c r="AK196" s="164">
        <f t="shared" si="118"/>
        <v>0</v>
      </c>
      <c r="AL196" s="164">
        <f t="shared" si="116"/>
        <v>0</v>
      </c>
      <c r="AM196" s="164">
        <f t="shared" si="116"/>
        <v>33.900803033333332</v>
      </c>
      <c r="AN196" s="141">
        <f t="shared" si="116"/>
        <v>0</v>
      </c>
      <c r="AO196" s="23">
        <f t="shared" si="97"/>
        <v>7485.620913320663</v>
      </c>
      <c r="AP196" s="30">
        <f t="shared" si="98"/>
        <v>0</v>
      </c>
      <c r="AQ196" s="30">
        <f t="shared" si="99"/>
        <v>0</v>
      </c>
      <c r="AR196" s="30">
        <f t="shared" si="100"/>
        <v>0</v>
      </c>
      <c r="AS196" s="30">
        <f t="shared" si="101"/>
        <v>20340.481820000001</v>
      </c>
      <c r="AT196" s="24">
        <f t="shared" si="102"/>
        <v>0</v>
      </c>
      <c r="AU196" s="155">
        <f t="shared" si="109"/>
        <v>6731.9772144653452</v>
      </c>
      <c r="AV196" s="165">
        <f t="shared" si="110"/>
        <v>0</v>
      </c>
      <c r="AW196" s="165">
        <f t="shared" si="111"/>
        <v>0</v>
      </c>
      <c r="AX196" s="165">
        <f t="shared" si="112"/>
        <v>0</v>
      </c>
      <c r="AY196" s="165">
        <f t="shared" si="113"/>
        <v>18292.625518855315</v>
      </c>
      <c r="AZ196" s="156">
        <f t="shared" si="114"/>
        <v>0</v>
      </c>
      <c r="BA196" s="94">
        <f t="shared" si="103"/>
        <v>6731.9772144653462</v>
      </c>
      <c r="BB196" s="166">
        <f t="shared" si="104"/>
        <v>0</v>
      </c>
      <c r="BC196" s="166">
        <f t="shared" si="105"/>
        <v>0</v>
      </c>
      <c r="BD196" s="166">
        <f t="shared" si="106"/>
        <v>0</v>
      </c>
      <c r="BE196" s="166">
        <f t="shared" si="107"/>
        <v>18292.625518855319</v>
      </c>
      <c r="BF196" s="95">
        <f t="shared" si="108"/>
        <v>0</v>
      </c>
    </row>
    <row r="197" spans="2:58">
      <c r="B197" s="146">
        <v>194</v>
      </c>
      <c r="C197" s="23" cm="1">
        <f t="array" ref="C197">_xlfn.XLOOKUP(C$3&amp;$B197,'In-TI'!$D$4:$D$867&amp;'In-TI'!$C$4:$C$867,'In-TI'!$E$4:$E$867)</f>
        <v>-30.82</v>
      </c>
      <c r="D197" s="30" cm="1">
        <f t="array" ref="D197">_xlfn.XLOOKUP(D$3&amp;$B197,'In-TI'!$D$4:$D$867&amp;'In-TI'!$C$4:$C$867,'In-TI'!$E$4:$E$867)</f>
        <v>600</v>
      </c>
      <c r="E197" s="24" cm="1">
        <f t="array" ref="E197">_xlfn.XLOOKUP(E$3&amp;$B197,'In-TI'!$D$4:$D$867&amp;'In-TI'!$C$4:$C$867,'In-TI'!$E$4:$E$867)</f>
        <v>0</v>
      </c>
      <c r="F197" s="12">
        <f>SUMIFS('In-TI'!$W$4:$W$1155,'In-TI'!$Y$4:$Y$1155,F$3,'In-TI'!$Q$4:$Q$1155,$B197)</f>
        <v>-7.7610328000000006</v>
      </c>
      <c r="G197" s="157">
        <f>SUMIFS('In-TI'!$W$4:$W$1155,'In-TI'!$Y$4:$Y$1155,G$3,'In-TI'!$Q$4:$Q$1155,$B197)</f>
        <v>-9.8869257000000008</v>
      </c>
      <c r="H197" s="13">
        <f>SUMIFS('In-TI'!$W$4:$W$1155,'In-TI'!$Y$4:$Y$1155,H$3,'In-TI'!$Q$4:$Q$1155,$B197)</f>
        <v>-27.609341199999999</v>
      </c>
      <c r="I197" s="16">
        <f>SUMIFS('In-TI'!$X$4:$X$1155,'In-TI'!$Y$4:$Y$1155,I$3,'In-TI'!$Q$4:$Q$1155,$B197)</f>
        <v>7.0160328000000005</v>
      </c>
      <c r="J197" s="158">
        <f>SUMIFS('In-TI'!$X$4:$X$1155,'In-TI'!$Y$4:$Y$1155,J$3,'In-TI'!$Q$4:$Q$1155,$B197)</f>
        <v>8.5010923666666667</v>
      </c>
      <c r="K197" s="17">
        <f>SUMIFS('In-TI'!$X$4:$X$1155,'In-TI'!$Y$4:$Y$1155,K$3,'In-TI'!$Q$4:$Q$1155,$B197)</f>
        <v>25.531841199999999</v>
      </c>
      <c r="L197" s="26" cm="1">
        <f t="array" ref="L197">IF(_xlfn.XLOOKUP($B197&amp;F$3,'In-TI'!$Q$4:$Q$1155&amp;'In-TI'!$Y$4:$Y$1155,'In-TI'!$Z$4:$Z$1155)=L$3,F197*C197+I197*D197,0)</f>
        <v>4448.8147108960011</v>
      </c>
      <c r="M197" s="159" cm="1">
        <f t="array" ref="M197">IF(_xlfn.XLOOKUP($B197&amp;I$3,'In-TI'!$Q$4:$Q$1155&amp;'In-TI'!$Y$4:$Y$1155,'In-TI'!$Z$4:$Z$1155)=M$3,F197*C197+I197*D197,0)</f>
        <v>0</v>
      </c>
      <c r="N197" s="159" cm="1">
        <f t="array" ref="N197">IF(_xlfn.XLOOKUP($B197&amp;G$3,'In-TI'!$Q$4:$Q$1155&amp;'In-TI'!$Y$4:$Y$1155,'In-TI'!$Z$4:$Z$1155)=N$3,G197*E197+J197*C197,0)</f>
        <v>-262.00366674066669</v>
      </c>
      <c r="O197" s="159" cm="1">
        <f t="array" ref="O197">IF(_xlfn.XLOOKUP($B197&amp;J$3,'In-TI'!$Q$4:$Q$1155&amp;'In-TI'!$Y$4:$Y$1155,'In-TI'!$Z$4:$Z$1155)=O$3,G197*E197+J197*C197,0)</f>
        <v>0</v>
      </c>
      <c r="P197" s="159" cm="1">
        <f t="array" ref="P197">IF(_xlfn.XLOOKUP($B197&amp;H$3,'In-TI'!$Q$4:$Q$1155&amp;'In-TI'!$Y$4:$Y$1155,'In-TI'!$Z$4:$Z$1155)=P$3,H197*E197+K197*D197,0)</f>
        <v>15319.104719999999</v>
      </c>
      <c r="Q197" s="25" cm="1">
        <f t="array" ref="Q197">IF(_xlfn.XLOOKUP($B197&amp;K$3,'In-TI'!$Q$4:$Q$1155&amp;'In-TI'!$Y$4:$Y$1155,'In-TI'!$Z$4:$Z$1155)=Q$3,H197*E197+K197*D197,0)</f>
        <v>0</v>
      </c>
      <c r="R197" s="74">
        <f t="shared" si="120"/>
        <v>19505.915764155332</v>
      </c>
      <c r="S197" s="82">
        <f>IF($R197&gt;=0,0,$R197*VLOOKUP(S$3,'In-NonTI'!$S$4:$U$6,3,0))</f>
        <v>0</v>
      </c>
      <c r="T197" s="160">
        <f>IF($R197&gt;=0,0,$R197*VLOOKUP(T$3,'In-NonTI'!$S$4:$U$6,3,0))</f>
        <v>0</v>
      </c>
      <c r="U197" s="83">
        <f>IF($R197&gt;=0,0,$R197*VLOOKUP(U$3,'In-NonTI'!$S$4:$U$6,3,0))</f>
        <v>0</v>
      </c>
      <c r="V197" s="19">
        <f t="shared" ref="V197:V260" si="126">F197+J197</f>
        <v>0.74005956666666606</v>
      </c>
      <c r="W197" s="161">
        <f t="shared" si="121"/>
        <v>32.547874</v>
      </c>
      <c r="X197" s="18">
        <f t="shared" ref="X197:X260" si="127">G197+H197</f>
        <v>-37.496266900000002</v>
      </c>
      <c r="Y197" s="77">
        <f t="shared" si="122"/>
        <v>1</v>
      </c>
      <c r="Z197" s="32" t="str">
        <f t="shared" si="123"/>
        <v>VIC</v>
      </c>
      <c r="AA197" s="4" t="str">
        <f t="shared" si="124"/>
        <v>NSW</v>
      </c>
      <c r="AB197" s="31" t="str">
        <f t="shared" si="125"/>
        <v>SA</v>
      </c>
      <c r="AC197" s="129" t="str">
        <f t="shared" ref="AC197:AC260" si="128">IF(Y197=2,Z197&amp;"-"&amp;AB197,Z197&amp;"-"&amp;AA197)</f>
        <v>VIC-NSW</v>
      </c>
      <c r="AD197" s="162" t="str">
        <f t="shared" ref="AD197:AD260" si="129">IF(Y197=1,Z197&amp;"-"&amp;AB197,AA197&amp;"-"&amp;AB197)</f>
        <v>VIC-SA</v>
      </c>
      <c r="AE197" s="130">
        <f t="shared" ref="AE197:AE260" si="130">IF(OR(Y197=3,Y197=0),AB197&amp;"-"&amp;Z197,0)</f>
        <v>0</v>
      </c>
      <c r="AF197" s="51">
        <f t="shared" ref="AF197:AF260" si="131">IF(Y197=1,ABS(_xlfn.XLOOKUP(AA197,$V$3:$X$3,V197:X197)),ABS(_xlfn.XLOOKUP(Z197,$V$3:$X$3,V197:X197)))</f>
        <v>0.74005956666666606</v>
      </c>
      <c r="AG197" s="163">
        <f t="shared" ref="AG197:AG260" si="132">IF(Y197=1,ABS(_xlfn.XLOOKUP(AB197,$V$3:$X$3,V197:X197)),ABS(_xlfn.XLOOKUP(AA197,$V$3:$X$3,V197:X197)))</f>
        <v>32.547874</v>
      </c>
      <c r="AH197" s="33">
        <f t="shared" ref="AH197:AH260" si="133">IF(Y197=3,ABS(_xlfn.XLOOKUP(AB197,$V$3:$X$3,V197:X197)),0)</f>
        <v>0</v>
      </c>
      <c r="AI197" s="140">
        <f t="shared" si="119"/>
        <v>0</v>
      </c>
      <c r="AJ197" s="164">
        <f t="shared" si="119"/>
        <v>0</v>
      </c>
      <c r="AK197" s="164">
        <f t="shared" si="118"/>
        <v>0.74005956666666606</v>
      </c>
      <c r="AL197" s="164">
        <f t="shared" si="116"/>
        <v>0</v>
      </c>
      <c r="AM197" s="164">
        <f t="shared" si="116"/>
        <v>32.547874</v>
      </c>
      <c r="AN197" s="141">
        <f t="shared" si="116"/>
        <v>0</v>
      </c>
      <c r="AO197" s="23">
        <f t="shared" ref="AO197:AO260" si="134">IF(AND(C197=D197,D197=E197),AI197*0.01,AI197*(D197-C197))</f>
        <v>0</v>
      </c>
      <c r="AP197" s="30">
        <f t="shared" ref="AP197:AP260" si="135">IF(AND(C197=D197,D197=E197),AJ197*0.01,AJ197*(C197-D197))</f>
        <v>0</v>
      </c>
      <c r="AQ197" s="30">
        <f t="shared" ref="AQ197:AQ260" si="136">IF(AND(C197=D197,D197=E197),AK197*0.01,AK197*(C197-E197))</f>
        <v>-22.808635844666647</v>
      </c>
      <c r="AR197" s="30">
        <f t="shared" ref="AR197:AR260" si="137">IF(AND(C197=D197,D197=E197),AL197*0.01,AL197*(E197-C197))</f>
        <v>0</v>
      </c>
      <c r="AS197" s="30">
        <f t="shared" ref="AS197:AS260" si="138">IF(AND(C197=D197,D197=E197),AM197*0.01,AM197*(D197-E197))</f>
        <v>19528.724399999999</v>
      </c>
      <c r="AT197" s="24">
        <f t="shared" ref="AT197:AT260" si="139">IF(AND(C197=D197,D197=E197),AN197*0.01,AN197*(E197-D197))</f>
        <v>0</v>
      </c>
      <c r="AU197" s="155">
        <f t="shared" si="109"/>
        <v>0</v>
      </c>
      <c r="AV197" s="165">
        <f t="shared" si="110"/>
        <v>0</v>
      </c>
      <c r="AW197" s="165">
        <f t="shared" si="111"/>
        <v>-22.80863584466665</v>
      </c>
      <c r="AX197" s="165">
        <f t="shared" si="112"/>
        <v>0</v>
      </c>
      <c r="AY197" s="165">
        <f t="shared" si="113"/>
        <v>19528.724400000003</v>
      </c>
      <c r="AZ197" s="156">
        <f t="shared" si="114"/>
        <v>0</v>
      </c>
      <c r="BA197" s="94">
        <f t="shared" ref="BA197:BA260" si="140">IF($R197&lt;=0,0,MAX((AU197/SUMIF($AU197:$AZ197,"&gt;0"))*$R197,0))</f>
        <v>0</v>
      </c>
      <c r="BB197" s="166">
        <f t="shared" ref="BB197:BB260" si="141">IF($R197&lt;=0,0,MAX((AV197/SUMIF($AU197:$AZ197,"&gt;0"))*$R197,0))</f>
        <v>0</v>
      </c>
      <c r="BC197" s="166">
        <f t="shared" ref="BC197:BC260" si="142">IF($R197&lt;=0,0,MAX((AW197/SUMIF($AU197:$AZ197,"&gt;0"))*$R197,0))</f>
        <v>0</v>
      </c>
      <c r="BD197" s="166">
        <f t="shared" ref="BD197:BD260" si="143">IF($R197&lt;=0,0,MAX((AX197/SUMIF($AU197:$AZ197,"&gt;0"))*$R197,0))</f>
        <v>0</v>
      </c>
      <c r="BE197" s="166">
        <f t="shared" ref="BE197:BE260" si="144">IF($R197&lt;=0,0,MAX((AY197/SUMIF($AU197:$AZ197,"&gt;0"))*$R197,0))</f>
        <v>19505.915764155332</v>
      </c>
      <c r="BF197" s="95">
        <f t="shared" ref="BF197:BF260" si="145">IF($R197&lt;=0,0,MAX((AZ197/SUMIF($AU197:$AZ197,"&gt;0"))*$R197,0))</f>
        <v>0</v>
      </c>
    </row>
    <row r="198" spans="2:58">
      <c r="B198" s="146">
        <v>195</v>
      </c>
      <c r="C198" s="23" cm="1">
        <f t="array" ref="C198">_xlfn.XLOOKUP(C$3&amp;$B198,'In-TI'!$D$4:$D$867&amp;'In-TI'!$C$4:$C$867,'In-TI'!$E$4:$E$867)</f>
        <v>-31.16</v>
      </c>
      <c r="D198" s="30" cm="1">
        <f t="array" ref="D198">_xlfn.XLOOKUP(D$3&amp;$B198,'In-TI'!$D$4:$D$867&amp;'In-TI'!$C$4:$C$867,'In-TI'!$E$4:$E$867)</f>
        <v>360.55</v>
      </c>
      <c r="E198" s="24" cm="1">
        <f t="array" ref="E198">_xlfn.XLOOKUP(E$3&amp;$B198,'In-TI'!$D$4:$D$867&amp;'In-TI'!$C$4:$C$867,'In-TI'!$E$4:$E$867)</f>
        <v>5.67</v>
      </c>
      <c r="F198" s="12">
        <f>SUMIFS('In-TI'!$W$4:$W$1155,'In-TI'!$Y$4:$Y$1155,F$3,'In-TI'!$Q$4:$Q$1155,$B198)</f>
        <v>-7.787312</v>
      </c>
      <c r="G198" s="157">
        <f>SUMIFS('In-TI'!$W$4:$W$1155,'In-TI'!$Y$4:$Y$1155,G$3,'In-TI'!$Q$4:$Q$1155,$B198)</f>
        <v>-11.651089799999994</v>
      </c>
      <c r="H198" s="13">
        <f>SUMIFS('In-TI'!$W$4:$W$1155,'In-TI'!$Y$4:$Y$1155,H$3,'In-TI'!$Q$4:$Q$1155,$B198)</f>
        <v>-17.549119566666665</v>
      </c>
      <c r="I198" s="16">
        <f>SUMIFS('In-TI'!$X$4:$X$1155,'In-TI'!$Y$4:$Y$1155,I$3,'In-TI'!$Q$4:$Q$1155,$B198)</f>
        <v>6.686478666666666</v>
      </c>
      <c r="J198" s="158">
        <f>SUMIFS('In-TI'!$X$4:$X$1155,'In-TI'!$Y$4:$Y$1155,J$3,'In-TI'!$Q$4:$Q$1155,$B198)</f>
        <v>10.686089799999994</v>
      </c>
      <c r="K198" s="17">
        <f>SUMIFS('In-TI'!$X$4:$X$1155,'In-TI'!$Y$4:$Y$1155,K$3,'In-TI'!$Q$4:$Q$1155,$B198)</f>
        <v>13.893286233333331</v>
      </c>
      <c r="L198" s="26" cm="1">
        <f t="array" ref="L198">IF(_xlfn.XLOOKUP($B198&amp;F$3,'In-TI'!$Q$4:$Q$1155&amp;'In-TI'!$Y$4:$Y$1155,'In-TI'!$Z$4:$Z$1155)=L$3,F198*C198+I198*D198,0)</f>
        <v>2653.4625251866664</v>
      </c>
      <c r="M198" s="159" cm="1">
        <f t="array" ref="M198">IF(_xlfn.XLOOKUP($B198&amp;I$3,'In-TI'!$Q$4:$Q$1155&amp;'In-TI'!$Y$4:$Y$1155,'In-TI'!$Z$4:$Z$1155)=M$3,F198*C198+I198*D198,0)</f>
        <v>0</v>
      </c>
      <c r="N198" s="159" cm="1">
        <f t="array" ref="N198">IF(_xlfn.XLOOKUP($B198&amp;G$3,'In-TI'!$Q$4:$Q$1155&amp;'In-TI'!$Y$4:$Y$1155,'In-TI'!$Z$4:$Z$1155)=N$3,G198*E198+J198*C198,0)</f>
        <v>-399.04023733399981</v>
      </c>
      <c r="O198" s="159" cm="1">
        <f t="array" ref="O198">IF(_xlfn.XLOOKUP($B198&amp;J$3,'In-TI'!$Q$4:$Q$1155&amp;'In-TI'!$Y$4:$Y$1155,'In-TI'!$Z$4:$Z$1155)=O$3,G198*E198+J198*C198,0)</f>
        <v>0</v>
      </c>
      <c r="P198" s="159" cm="1">
        <f t="array" ref="P198">IF(_xlfn.XLOOKUP($B198&amp;H$3,'In-TI'!$Q$4:$Q$1155&amp;'In-TI'!$Y$4:$Y$1155,'In-TI'!$Z$4:$Z$1155)=P$3,H198*E198+K198*D198,0)</f>
        <v>4909.7208434853328</v>
      </c>
      <c r="Q198" s="25" cm="1">
        <f t="array" ref="Q198">IF(_xlfn.XLOOKUP($B198&amp;K$3,'In-TI'!$Q$4:$Q$1155&amp;'In-TI'!$Y$4:$Y$1155,'In-TI'!$Z$4:$Z$1155)=Q$3,H198*E198+K198*D198,0)</f>
        <v>0</v>
      </c>
      <c r="R198" s="74">
        <f t="shared" si="120"/>
        <v>7164.1431313379999</v>
      </c>
      <c r="S198" s="82">
        <f>IF($R198&gt;=0,0,$R198*VLOOKUP(S$3,'In-NonTI'!$S$4:$U$6,3,0))</f>
        <v>0</v>
      </c>
      <c r="T198" s="160">
        <f>IF($R198&gt;=0,0,$R198*VLOOKUP(T$3,'In-NonTI'!$S$4:$U$6,3,0))</f>
        <v>0</v>
      </c>
      <c r="U198" s="83">
        <f>IF($R198&gt;=0,0,$R198*VLOOKUP(U$3,'In-NonTI'!$S$4:$U$6,3,0))</f>
        <v>0</v>
      </c>
      <c r="V198" s="19">
        <f t="shared" si="126"/>
        <v>2.8987777999999942</v>
      </c>
      <c r="W198" s="161">
        <f t="shared" si="121"/>
        <v>20.579764899999997</v>
      </c>
      <c r="X198" s="18">
        <f t="shared" si="127"/>
        <v>-29.200209366666659</v>
      </c>
      <c r="Y198" s="77">
        <f t="shared" si="122"/>
        <v>1</v>
      </c>
      <c r="Z198" s="32" t="str">
        <f t="shared" si="123"/>
        <v>VIC</v>
      </c>
      <c r="AA198" s="4" t="str">
        <f t="shared" si="124"/>
        <v>NSW</v>
      </c>
      <c r="AB198" s="31" t="str">
        <f t="shared" si="125"/>
        <v>SA</v>
      </c>
      <c r="AC198" s="129" t="str">
        <f t="shared" si="128"/>
        <v>VIC-NSW</v>
      </c>
      <c r="AD198" s="162" t="str">
        <f t="shared" si="129"/>
        <v>VIC-SA</v>
      </c>
      <c r="AE198" s="130">
        <f t="shared" si="130"/>
        <v>0</v>
      </c>
      <c r="AF198" s="51">
        <f t="shared" si="131"/>
        <v>2.8987777999999942</v>
      </c>
      <c r="AG198" s="163">
        <f t="shared" si="132"/>
        <v>20.579764899999997</v>
      </c>
      <c r="AH198" s="33">
        <f t="shared" si="133"/>
        <v>0</v>
      </c>
      <c r="AI198" s="140">
        <f t="shared" si="119"/>
        <v>0</v>
      </c>
      <c r="AJ198" s="164">
        <f t="shared" si="119"/>
        <v>0</v>
      </c>
      <c r="AK198" s="164">
        <f t="shared" si="118"/>
        <v>2.8987777999999942</v>
      </c>
      <c r="AL198" s="164">
        <f t="shared" si="116"/>
        <v>0</v>
      </c>
      <c r="AM198" s="164">
        <f t="shared" si="116"/>
        <v>20.579764899999997</v>
      </c>
      <c r="AN198" s="141">
        <f t="shared" si="116"/>
        <v>0</v>
      </c>
      <c r="AO198" s="23">
        <f t="shared" si="134"/>
        <v>0</v>
      </c>
      <c r="AP198" s="30">
        <f t="shared" si="135"/>
        <v>0</v>
      </c>
      <c r="AQ198" s="30">
        <f t="shared" si="136"/>
        <v>-106.76198637399978</v>
      </c>
      <c r="AR198" s="30">
        <f t="shared" si="137"/>
        <v>0</v>
      </c>
      <c r="AS198" s="30">
        <f t="shared" si="138"/>
        <v>7303.3469677119992</v>
      </c>
      <c r="AT198" s="24">
        <f t="shared" si="139"/>
        <v>0</v>
      </c>
      <c r="AU198" s="155">
        <f t="shared" ref="AU198:AU261" si="146">IF($R198&lt;=0,0,(AO198/SUM($AO198:$AT198))*$R198)</f>
        <v>0</v>
      </c>
      <c r="AV198" s="165">
        <f t="shared" si="110"/>
        <v>0</v>
      </c>
      <c r="AW198" s="165">
        <f t="shared" si="111"/>
        <v>-106.28070860730503</v>
      </c>
      <c r="AX198" s="165">
        <f t="shared" si="112"/>
        <v>0</v>
      </c>
      <c r="AY198" s="165">
        <f t="shared" si="113"/>
        <v>7270.4238399453043</v>
      </c>
      <c r="AZ198" s="156">
        <f t="shared" si="114"/>
        <v>0</v>
      </c>
      <c r="BA198" s="94">
        <f t="shared" si="140"/>
        <v>0</v>
      </c>
      <c r="BB198" s="166">
        <f t="shared" si="141"/>
        <v>0</v>
      </c>
      <c r="BC198" s="166">
        <f t="shared" si="142"/>
        <v>0</v>
      </c>
      <c r="BD198" s="166">
        <f t="shared" si="143"/>
        <v>0</v>
      </c>
      <c r="BE198" s="166">
        <f t="shared" si="144"/>
        <v>7164.1431313379999</v>
      </c>
      <c r="BF198" s="95">
        <f t="shared" si="145"/>
        <v>0</v>
      </c>
    </row>
    <row r="199" spans="2:58">
      <c r="B199" s="146">
        <v>196</v>
      </c>
      <c r="C199" s="23" cm="1">
        <f t="array" ref="C199">_xlfn.XLOOKUP(C$3&amp;$B199,'In-TI'!$D$4:$D$867&amp;'In-TI'!$C$4:$C$867,'In-TI'!$E$4:$E$867)</f>
        <v>-43.59</v>
      </c>
      <c r="D199" s="30" cm="1">
        <f t="array" ref="D199">_xlfn.XLOOKUP(D$3&amp;$B199,'In-TI'!$D$4:$D$867&amp;'In-TI'!$C$4:$C$867,'In-TI'!$E$4:$E$867)</f>
        <v>138.04</v>
      </c>
      <c r="E199" s="24" cm="1">
        <f t="array" ref="E199">_xlfn.XLOOKUP(E$3&amp;$B199,'In-TI'!$D$4:$D$867&amp;'In-TI'!$C$4:$C$867,'In-TI'!$E$4:$E$867)</f>
        <v>5.67</v>
      </c>
      <c r="F199" s="12">
        <f>SUMIFS('In-TI'!$W$4:$W$1155,'In-TI'!$Y$4:$Y$1155,F$3,'In-TI'!$Q$4:$Q$1155,$B199)</f>
        <v>-8.6077344</v>
      </c>
      <c r="G199" s="157">
        <f>SUMIFS('In-TI'!$W$4:$W$1155,'In-TI'!$Y$4:$Y$1155,G$3,'In-TI'!$Q$4:$Q$1155,$B199)</f>
        <v>-9.1197800999999998</v>
      </c>
      <c r="H199" s="13">
        <f>SUMIFS('In-TI'!$W$4:$W$1155,'In-TI'!$Y$4:$Y$1155,H$3,'In-TI'!$Q$4:$Q$1155,$B199)</f>
        <v>-9.4313822666666631</v>
      </c>
      <c r="I199" s="16">
        <f>SUMIFS('In-TI'!$X$4:$X$1155,'In-TI'!$Y$4:$Y$1155,I$3,'In-TI'!$Q$4:$Q$1155,$B199)</f>
        <v>6.4944010666666667</v>
      </c>
      <c r="J199" s="158">
        <f>SUMIFS('In-TI'!$X$4:$X$1155,'In-TI'!$Y$4:$Y$1155,J$3,'In-TI'!$Q$4:$Q$1155,$B199)</f>
        <v>8.212280100000001</v>
      </c>
      <c r="K199" s="17">
        <f>SUMIFS('In-TI'!$X$4:$X$1155,'In-TI'!$Y$4:$Y$1155,K$3,'In-TI'!$Q$4:$Q$1155,$B199)</f>
        <v>6.0905489333333307</v>
      </c>
      <c r="L199" s="26" cm="1">
        <f t="array" ref="L199">IF(_xlfn.XLOOKUP($B199&amp;F$3,'In-TI'!$Q$4:$Q$1155&amp;'In-TI'!$Y$4:$Y$1155,'In-TI'!$Z$4:$Z$1155)=L$3,F199*C199+I199*D199,0)</f>
        <v>1271.6982657386666</v>
      </c>
      <c r="M199" s="159" cm="1">
        <f t="array" ref="M199">IF(_xlfn.XLOOKUP($B199&amp;I$3,'In-TI'!$Q$4:$Q$1155&amp;'In-TI'!$Y$4:$Y$1155,'In-TI'!$Z$4:$Z$1155)=M$3,F199*C199+I199*D199,0)</f>
        <v>0</v>
      </c>
      <c r="N199" s="159" cm="1">
        <f t="array" ref="N199">IF(_xlfn.XLOOKUP($B199&amp;G$3,'In-TI'!$Q$4:$Q$1155&amp;'In-TI'!$Y$4:$Y$1155,'In-TI'!$Z$4:$Z$1155)=N$3,G199*E199+J199*C199,0)</f>
        <v>-409.68244272600009</v>
      </c>
      <c r="O199" s="159" cm="1">
        <f t="array" ref="O199">IF(_xlfn.XLOOKUP($B199&amp;J$3,'In-TI'!$Q$4:$Q$1155&amp;'In-TI'!$Y$4:$Y$1155,'In-TI'!$Z$4:$Z$1155)=O$3,G199*E199+J199*C199,0)</f>
        <v>0</v>
      </c>
      <c r="P199" s="159" cm="1">
        <f t="array" ref="P199">IF(_xlfn.XLOOKUP($B199&amp;H$3,'In-TI'!$Q$4:$Q$1155&amp;'In-TI'!$Y$4:$Y$1155,'In-TI'!$Z$4:$Z$1155)=P$3,H199*E199+K199*D199,0)</f>
        <v>787.2634373053329</v>
      </c>
      <c r="Q199" s="25" cm="1">
        <f t="array" ref="Q199">IF(_xlfn.XLOOKUP($B199&amp;K$3,'In-TI'!$Q$4:$Q$1155&amp;'In-TI'!$Y$4:$Y$1155,'In-TI'!$Z$4:$Z$1155)=Q$3,H199*E199+K199*D199,0)</f>
        <v>0</v>
      </c>
      <c r="R199" s="74">
        <f t="shared" si="120"/>
        <v>1649.2792603179994</v>
      </c>
      <c r="S199" s="82">
        <f>IF($R199&gt;=0,0,$R199*VLOOKUP(S$3,'In-NonTI'!$S$4:$U$6,3,0))</f>
        <v>0</v>
      </c>
      <c r="T199" s="160">
        <f>IF($R199&gt;=0,0,$R199*VLOOKUP(T$3,'In-NonTI'!$S$4:$U$6,3,0))</f>
        <v>0</v>
      </c>
      <c r="U199" s="83">
        <f>IF($R199&gt;=0,0,$R199*VLOOKUP(U$3,'In-NonTI'!$S$4:$U$6,3,0))</f>
        <v>0</v>
      </c>
      <c r="V199" s="19">
        <f t="shared" si="126"/>
        <v>-0.39545429999999904</v>
      </c>
      <c r="W199" s="161">
        <f t="shared" si="121"/>
        <v>12.584949999999997</v>
      </c>
      <c r="X199" s="18">
        <f t="shared" si="127"/>
        <v>-18.551162366666663</v>
      </c>
      <c r="Y199" s="77">
        <f t="shared" si="122"/>
        <v>2</v>
      </c>
      <c r="Z199" s="32" t="str">
        <f t="shared" si="123"/>
        <v>VIC</v>
      </c>
      <c r="AA199" s="4" t="str">
        <f t="shared" si="124"/>
        <v>NSW</v>
      </c>
      <c r="AB199" s="31" t="str">
        <f t="shared" si="125"/>
        <v>SA</v>
      </c>
      <c r="AC199" s="129" t="str">
        <f t="shared" si="128"/>
        <v>VIC-SA</v>
      </c>
      <c r="AD199" s="162" t="str">
        <f t="shared" si="129"/>
        <v>NSW-SA</v>
      </c>
      <c r="AE199" s="130">
        <f t="shared" si="130"/>
        <v>0</v>
      </c>
      <c r="AF199" s="51">
        <f t="shared" si="131"/>
        <v>18.551162366666663</v>
      </c>
      <c r="AG199" s="163">
        <f t="shared" si="132"/>
        <v>0.39545429999999904</v>
      </c>
      <c r="AH199" s="33">
        <f t="shared" si="133"/>
        <v>0</v>
      </c>
      <c r="AI199" s="140">
        <f t="shared" si="119"/>
        <v>0.39545429999999904</v>
      </c>
      <c r="AJ199" s="164">
        <f t="shared" si="119"/>
        <v>0</v>
      </c>
      <c r="AK199" s="164">
        <f t="shared" si="118"/>
        <v>0</v>
      </c>
      <c r="AL199" s="164">
        <f t="shared" si="116"/>
        <v>0</v>
      </c>
      <c r="AM199" s="164">
        <f t="shared" si="116"/>
        <v>18.551162366666663</v>
      </c>
      <c r="AN199" s="141">
        <f t="shared" si="116"/>
        <v>0</v>
      </c>
      <c r="AO199" s="23">
        <f t="shared" si="134"/>
        <v>71.826364508999816</v>
      </c>
      <c r="AP199" s="30">
        <f t="shared" si="135"/>
        <v>0</v>
      </c>
      <c r="AQ199" s="30">
        <f t="shared" si="136"/>
        <v>0</v>
      </c>
      <c r="AR199" s="30">
        <f t="shared" si="137"/>
        <v>0</v>
      </c>
      <c r="AS199" s="30">
        <f t="shared" si="138"/>
        <v>2455.6173624756661</v>
      </c>
      <c r="AT199" s="24">
        <f t="shared" si="139"/>
        <v>0</v>
      </c>
      <c r="AU199" s="155">
        <f t="shared" si="146"/>
        <v>46.870176401538906</v>
      </c>
      <c r="AV199" s="165">
        <f t="shared" ref="AV199:AV262" si="147">IF($R199&lt;=0,0,(AP199/SUM($AO199:$AT199))*$R199)</f>
        <v>0</v>
      </c>
      <c r="AW199" s="165">
        <f t="shared" ref="AW199:AW262" si="148">IF($R199&lt;=0,0,(AQ199/SUM($AO199:$AT199))*$R199)</f>
        <v>0</v>
      </c>
      <c r="AX199" s="165">
        <f t="shared" ref="AX199:AX262" si="149">IF($R199&lt;=0,0,(AR199/SUM($AO199:$AT199))*$R199)</f>
        <v>0</v>
      </c>
      <c r="AY199" s="165">
        <f t="shared" ref="AY199:AY262" si="150">IF($R199&lt;=0,0,(AS199/SUM($AO199:$AT199))*$R199)</f>
        <v>1602.4090839164605</v>
      </c>
      <c r="AZ199" s="156">
        <f t="shared" ref="AZ199:AZ262" si="151">IF($R199&lt;=0,0,(AT199/SUM($AO199:$AT199))*$R199)</f>
        <v>0</v>
      </c>
      <c r="BA199" s="94">
        <f t="shared" si="140"/>
        <v>46.870176401538906</v>
      </c>
      <c r="BB199" s="166">
        <f t="shared" si="141"/>
        <v>0</v>
      </c>
      <c r="BC199" s="166">
        <f t="shared" si="142"/>
        <v>0</v>
      </c>
      <c r="BD199" s="166">
        <f t="shared" si="143"/>
        <v>0</v>
      </c>
      <c r="BE199" s="166">
        <f t="shared" si="144"/>
        <v>1602.4090839164605</v>
      </c>
      <c r="BF199" s="95">
        <f t="shared" si="145"/>
        <v>0</v>
      </c>
    </row>
    <row r="200" spans="2:58">
      <c r="B200" s="146">
        <v>197</v>
      </c>
      <c r="C200" s="23" cm="1">
        <f t="array" ref="C200">_xlfn.XLOOKUP(C$3&amp;$B200,'In-TI'!$D$4:$D$867&amp;'In-TI'!$C$4:$C$867,'In-TI'!$E$4:$E$867)</f>
        <v>-50.01</v>
      </c>
      <c r="D200" s="30" cm="1">
        <f t="array" ref="D200">_xlfn.XLOOKUP(D$3&amp;$B200,'In-TI'!$D$4:$D$867&amp;'In-TI'!$C$4:$C$867,'In-TI'!$E$4:$E$867)</f>
        <v>311.24</v>
      </c>
      <c r="E200" s="24" cm="1">
        <f t="array" ref="E200">_xlfn.XLOOKUP(E$3&amp;$B200,'In-TI'!$D$4:$D$867&amp;'In-TI'!$C$4:$C$867,'In-TI'!$E$4:$E$867)</f>
        <v>5.08</v>
      </c>
      <c r="F200" s="12">
        <f>SUMIFS('In-TI'!$W$4:$W$1155,'In-TI'!$Y$4:$Y$1155,F$3,'In-TI'!$Q$4:$Q$1155,$B200)</f>
        <v>-7.6531524000000006</v>
      </c>
      <c r="G200" s="157">
        <f>SUMIFS('In-TI'!$W$4:$W$1155,'In-TI'!$Y$4:$Y$1155,G$3,'In-TI'!$Q$4:$Q$1155,$B200)</f>
        <v>-5.5593557000000002</v>
      </c>
      <c r="H200" s="13">
        <f>SUMIFS('In-TI'!$W$4:$W$1155,'In-TI'!$Y$4:$Y$1155,H$3,'In-TI'!$Q$4:$Q$1155,$B200)</f>
        <v>1.3485101000000004</v>
      </c>
      <c r="I200" s="16">
        <f>SUMIFS('In-TI'!$X$4:$X$1155,'In-TI'!$Y$4:$Y$1155,I$3,'In-TI'!$Q$4:$Q$1155,$B200)</f>
        <v>5.5473190666666667</v>
      </c>
      <c r="J200" s="158">
        <f>SUMIFS('In-TI'!$X$4:$X$1155,'In-TI'!$Y$4:$Y$1155,J$3,'In-TI'!$Q$4:$Q$1155,$B200)</f>
        <v>4.7493557000000006</v>
      </c>
      <c r="K200" s="17">
        <f>SUMIFS('In-TI'!$X$4:$X$1155,'In-TI'!$Y$4:$Y$1155,K$3,'In-TI'!$Q$4:$Q$1155,$B200)</f>
        <v>-4.0610101000000007</v>
      </c>
      <c r="L200" s="26" cm="1">
        <f t="array" ref="L200">IF(_xlfn.XLOOKUP($B200&amp;F$3,'In-TI'!$Q$4:$Q$1155&amp;'In-TI'!$Y$4:$Y$1155,'In-TI'!$Z$4:$Z$1155)=L$3,F200*C200+I200*D200,0)</f>
        <v>2109.2817378333334</v>
      </c>
      <c r="M200" s="159" cm="1">
        <f t="array" ref="M200">IF(_xlfn.XLOOKUP($B200&amp;I$3,'In-TI'!$Q$4:$Q$1155&amp;'In-TI'!$Y$4:$Y$1155,'In-TI'!$Z$4:$Z$1155)=M$3,F200*C200+I200*D200,0)</f>
        <v>0</v>
      </c>
      <c r="N200" s="159" cm="1">
        <f t="array" ref="N200">IF(_xlfn.XLOOKUP($B200&amp;G$3,'In-TI'!$Q$4:$Q$1155&amp;'In-TI'!$Y$4:$Y$1155,'In-TI'!$Z$4:$Z$1155)=N$3,G200*E200+J200*C200,0)</f>
        <v>-265.75680551300002</v>
      </c>
      <c r="O200" s="159" cm="1">
        <f t="array" ref="O200">IF(_xlfn.XLOOKUP($B200&amp;J$3,'In-TI'!$Q$4:$Q$1155&amp;'In-TI'!$Y$4:$Y$1155,'In-TI'!$Z$4:$Z$1155)=O$3,G200*E200+J200*C200,0)</f>
        <v>0</v>
      </c>
      <c r="P200" s="159" cm="1">
        <f t="array" ref="P200">IF(_xlfn.XLOOKUP($B200&amp;H$3,'In-TI'!$Q$4:$Q$1155&amp;'In-TI'!$Y$4:$Y$1155,'In-TI'!$Z$4:$Z$1155)=P$3,H200*E200+K200*D200,0)</f>
        <v>0</v>
      </c>
      <c r="Q200" s="25" cm="1">
        <f t="array" ref="Q200">IF(_xlfn.XLOOKUP($B200&amp;K$3,'In-TI'!$Q$4:$Q$1155&amp;'In-TI'!$Y$4:$Y$1155,'In-TI'!$Z$4:$Z$1155)=Q$3,H200*E200+K200*D200,0)</f>
        <v>-1257.0983522160002</v>
      </c>
      <c r="R200" s="74">
        <f t="shared" si="120"/>
        <v>586.4265801043332</v>
      </c>
      <c r="S200" s="82">
        <f>IF($R200&gt;=0,0,$R200*VLOOKUP(S$3,'In-NonTI'!$S$4:$U$6,3,0))</f>
        <v>0</v>
      </c>
      <c r="T200" s="160">
        <f>IF($R200&gt;=0,0,$R200*VLOOKUP(T$3,'In-NonTI'!$S$4:$U$6,3,0))</f>
        <v>0</v>
      </c>
      <c r="U200" s="83">
        <f>IF($R200&gt;=0,0,$R200*VLOOKUP(U$3,'In-NonTI'!$S$4:$U$6,3,0))</f>
        <v>0</v>
      </c>
      <c r="V200" s="19">
        <f t="shared" si="126"/>
        <v>-2.9037967</v>
      </c>
      <c r="W200" s="161">
        <f t="shared" si="121"/>
        <v>1.486308966666666</v>
      </c>
      <c r="X200" s="18">
        <f t="shared" si="127"/>
        <v>-4.2108455999999999</v>
      </c>
      <c r="Y200" s="77">
        <f t="shared" si="122"/>
        <v>2</v>
      </c>
      <c r="Z200" s="32" t="str">
        <f t="shared" si="123"/>
        <v>VIC</v>
      </c>
      <c r="AA200" s="4" t="str">
        <f t="shared" si="124"/>
        <v>NSW</v>
      </c>
      <c r="AB200" s="31" t="str">
        <f t="shared" si="125"/>
        <v>SA</v>
      </c>
      <c r="AC200" s="129" t="str">
        <f t="shared" si="128"/>
        <v>VIC-SA</v>
      </c>
      <c r="AD200" s="162" t="str">
        <f t="shared" si="129"/>
        <v>NSW-SA</v>
      </c>
      <c r="AE200" s="130">
        <f t="shared" si="130"/>
        <v>0</v>
      </c>
      <c r="AF200" s="51">
        <f t="shared" si="131"/>
        <v>4.2108455999999999</v>
      </c>
      <c r="AG200" s="163">
        <f t="shared" si="132"/>
        <v>2.9037967</v>
      </c>
      <c r="AH200" s="33">
        <f t="shared" si="133"/>
        <v>0</v>
      </c>
      <c r="AI200" s="140">
        <f t="shared" si="119"/>
        <v>2.9037967</v>
      </c>
      <c r="AJ200" s="164">
        <f t="shared" si="119"/>
        <v>0</v>
      </c>
      <c r="AK200" s="164">
        <f t="shared" si="118"/>
        <v>0</v>
      </c>
      <c r="AL200" s="164">
        <f t="shared" si="116"/>
        <v>0</v>
      </c>
      <c r="AM200" s="164">
        <f t="shared" si="116"/>
        <v>4.2108455999999999</v>
      </c>
      <c r="AN200" s="141">
        <f t="shared" si="116"/>
        <v>0</v>
      </c>
      <c r="AO200" s="23">
        <f t="shared" si="134"/>
        <v>1048.996557875</v>
      </c>
      <c r="AP200" s="30">
        <f t="shared" si="135"/>
        <v>0</v>
      </c>
      <c r="AQ200" s="30">
        <f t="shared" si="136"/>
        <v>0</v>
      </c>
      <c r="AR200" s="30">
        <f t="shared" si="137"/>
        <v>0</v>
      </c>
      <c r="AS200" s="30">
        <f t="shared" si="138"/>
        <v>1289.192488896</v>
      </c>
      <c r="AT200" s="24">
        <f t="shared" si="139"/>
        <v>0</v>
      </c>
      <c r="AU200" s="155">
        <f t="shared" si="146"/>
        <v>263.09226998791155</v>
      </c>
      <c r="AV200" s="165">
        <f t="shared" si="147"/>
        <v>0</v>
      </c>
      <c r="AW200" s="165">
        <f t="shared" si="148"/>
        <v>0</v>
      </c>
      <c r="AX200" s="165">
        <f t="shared" si="149"/>
        <v>0</v>
      </c>
      <c r="AY200" s="165">
        <f t="shared" si="150"/>
        <v>323.33431011642165</v>
      </c>
      <c r="AZ200" s="156">
        <f t="shared" si="151"/>
        <v>0</v>
      </c>
      <c r="BA200" s="94">
        <f t="shared" si="140"/>
        <v>263.09226998791155</v>
      </c>
      <c r="BB200" s="166">
        <f t="shared" si="141"/>
        <v>0</v>
      </c>
      <c r="BC200" s="166">
        <f t="shared" si="142"/>
        <v>0</v>
      </c>
      <c r="BD200" s="166">
        <f t="shared" si="143"/>
        <v>0</v>
      </c>
      <c r="BE200" s="166">
        <f t="shared" si="144"/>
        <v>323.33431011642165</v>
      </c>
      <c r="BF200" s="95">
        <f t="shared" si="145"/>
        <v>0</v>
      </c>
    </row>
    <row r="201" spans="2:58">
      <c r="B201" s="146">
        <v>198</v>
      </c>
      <c r="C201" s="23" cm="1">
        <f t="array" ref="C201">_xlfn.XLOOKUP(C$3&amp;$B201,'In-TI'!$D$4:$D$867&amp;'In-TI'!$C$4:$C$867,'In-TI'!$E$4:$E$867)</f>
        <v>-50.01</v>
      </c>
      <c r="D201" s="30" cm="1">
        <f t="array" ref="D201">_xlfn.XLOOKUP(D$3&amp;$B201,'In-TI'!$D$4:$D$867&amp;'In-TI'!$C$4:$C$867,'In-TI'!$E$4:$E$867)</f>
        <v>83.4</v>
      </c>
      <c r="E201" s="24" cm="1">
        <f t="array" ref="E201">_xlfn.XLOOKUP(E$3&amp;$B201,'In-TI'!$D$4:$D$867&amp;'In-TI'!$C$4:$C$867,'In-TI'!$E$4:$E$867)</f>
        <v>5.08</v>
      </c>
      <c r="F201" s="12">
        <f>SUMIFS('In-TI'!$W$4:$W$1155,'In-TI'!$Y$4:$Y$1155,F$3,'In-TI'!$Q$4:$Q$1155,$B201)</f>
        <v>-8.4194633999999997</v>
      </c>
      <c r="G201" s="157">
        <f>SUMIFS('In-TI'!$W$4:$W$1155,'In-TI'!$Y$4:$Y$1155,G$3,'In-TI'!$Q$4:$Q$1155,$B201)</f>
        <v>-0.26540970000000058</v>
      </c>
      <c r="H201" s="13">
        <f>SUMIFS('In-TI'!$W$4:$W$1155,'In-TI'!$Y$4:$Y$1155,H$3,'In-TI'!$Q$4:$Q$1155,$B201)</f>
        <v>7.6329831333333349</v>
      </c>
      <c r="I201" s="16">
        <f>SUMIFS('In-TI'!$X$4:$X$1155,'In-TI'!$Y$4:$Y$1155,I$3,'In-TI'!$Q$4:$Q$1155,$B201)</f>
        <v>6.5811300666666668</v>
      </c>
      <c r="J201" s="158">
        <f>SUMIFS('In-TI'!$X$4:$X$1155,'In-TI'!$Y$4:$Y$1155,J$3,'In-TI'!$Q$4:$Q$1155,$B201)</f>
        <v>-0.40875696666666611</v>
      </c>
      <c r="K201" s="17">
        <f>SUMIFS('In-TI'!$X$4:$X$1155,'In-TI'!$Y$4:$Y$1155,K$3,'In-TI'!$Q$4:$Q$1155,$B201)</f>
        <v>-11.786316466666667</v>
      </c>
      <c r="L201" s="26" cm="1">
        <f t="array" ref="L201">IF(_xlfn.XLOOKUP($B201&amp;F$3,'In-TI'!$Q$4:$Q$1155&amp;'In-TI'!$Y$4:$Y$1155,'In-TI'!$Z$4:$Z$1155)=L$3,F201*C201+I201*D201,0)</f>
        <v>969.92361219400004</v>
      </c>
      <c r="M201" s="159" cm="1">
        <f t="array" ref="M201">IF(_xlfn.XLOOKUP($B201&amp;I$3,'In-TI'!$Q$4:$Q$1155&amp;'In-TI'!$Y$4:$Y$1155,'In-TI'!$Z$4:$Z$1155)=M$3,F201*C201+I201*D201,0)</f>
        <v>0</v>
      </c>
      <c r="N201" s="159" cm="1">
        <f t="array" ref="N201">IF(_xlfn.XLOOKUP($B201&amp;G$3,'In-TI'!$Q$4:$Q$1155&amp;'In-TI'!$Y$4:$Y$1155,'In-TI'!$Z$4:$Z$1155)=N$3,G201*E201+J201*C201,0)</f>
        <v>0</v>
      </c>
      <c r="O201" s="159" cm="1">
        <f t="array" ref="O201">IF(_xlfn.XLOOKUP($B201&amp;J$3,'In-TI'!$Q$4:$Q$1155&amp;'In-TI'!$Y$4:$Y$1155,'In-TI'!$Z$4:$Z$1155)=O$3,G201*E201+J201*C201,0)</f>
        <v>19.093654626999971</v>
      </c>
      <c r="P201" s="159" cm="1">
        <f t="array" ref="P201">IF(_xlfn.XLOOKUP($B201&amp;H$3,'In-TI'!$Q$4:$Q$1155&amp;'In-TI'!$Y$4:$Y$1155,'In-TI'!$Z$4:$Z$1155)=P$3,H201*E201+K201*D201,0)</f>
        <v>0</v>
      </c>
      <c r="Q201" s="25" cm="1">
        <f t="array" ref="Q201">IF(_xlfn.XLOOKUP($B201&amp;K$3,'In-TI'!$Q$4:$Q$1155&amp;'In-TI'!$Y$4:$Y$1155,'In-TI'!$Z$4:$Z$1155)=Q$3,H201*E201+K201*D201,0)</f>
        <v>-944.20323900266681</v>
      </c>
      <c r="R201" s="74">
        <f t="shared" si="120"/>
        <v>44.814027818333216</v>
      </c>
      <c r="S201" s="82">
        <f>IF($R201&gt;=0,0,$R201*VLOOKUP(S$3,'In-NonTI'!$S$4:$U$6,3,0))</f>
        <v>0</v>
      </c>
      <c r="T201" s="160">
        <f>IF($R201&gt;=0,0,$R201*VLOOKUP(T$3,'In-NonTI'!$S$4:$U$6,3,0))</f>
        <v>0</v>
      </c>
      <c r="U201" s="83">
        <f>IF($R201&gt;=0,0,$R201*VLOOKUP(U$3,'In-NonTI'!$S$4:$U$6,3,0))</f>
        <v>0</v>
      </c>
      <c r="V201" s="19">
        <f t="shared" si="126"/>
        <v>-8.828220366666665</v>
      </c>
      <c r="W201" s="161">
        <f t="shared" si="121"/>
        <v>-5.2051864000000005</v>
      </c>
      <c r="X201" s="18">
        <f t="shared" si="127"/>
        <v>7.3675734333333347</v>
      </c>
      <c r="Y201" s="77">
        <f t="shared" si="122"/>
        <v>2</v>
      </c>
      <c r="Z201" s="32" t="str">
        <f t="shared" si="123"/>
        <v>NSW</v>
      </c>
      <c r="AA201" s="4" t="str">
        <f t="shared" si="124"/>
        <v>SA</v>
      </c>
      <c r="AB201" s="31" t="str">
        <f t="shared" si="125"/>
        <v>VIC</v>
      </c>
      <c r="AC201" s="129" t="str">
        <f t="shared" si="128"/>
        <v>NSW-VIC</v>
      </c>
      <c r="AD201" s="162" t="str">
        <f t="shared" si="129"/>
        <v>SA-VIC</v>
      </c>
      <c r="AE201" s="130">
        <f t="shared" si="130"/>
        <v>0</v>
      </c>
      <c r="AF201" s="51">
        <f t="shared" si="131"/>
        <v>8.828220366666665</v>
      </c>
      <c r="AG201" s="163">
        <f t="shared" si="132"/>
        <v>5.2051864000000005</v>
      </c>
      <c r="AH201" s="33">
        <f t="shared" si="133"/>
        <v>0</v>
      </c>
      <c r="AI201" s="140">
        <f t="shared" si="119"/>
        <v>0</v>
      </c>
      <c r="AJ201" s="164">
        <f t="shared" si="119"/>
        <v>0</v>
      </c>
      <c r="AK201" s="164">
        <f t="shared" si="118"/>
        <v>0</v>
      </c>
      <c r="AL201" s="164">
        <f t="shared" si="116"/>
        <v>8.828220366666665</v>
      </c>
      <c r="AM201" s="164">
        <f t="shared" si="116"/>
        <v>0</v>
      </c>
      <c r="AN201" s="141">
        <f t="shared" si="116"/>
        <v>5.2051864000000005</v>
      </c>
      <c r="AO201" s="23">
        <f t="shared" si="134"/>
        <v>0</v>
      </c>
      <c r="AP201" s="30">
        <f t="shared" si="135"/>
        <v>0</v>
      </c>
      <c r="AQ201" s="30">
        <f t="shared" si="136"/>
        <v>0</v>
      </c>
      <c r="AR201" s="30">
        <f t="shared" si="137"/>
        <v>486.34665999966654</v>
      </c>
      <c r="AS201" s="30">
        <f t="shared" si="138"/>
        <v>0</v>
      </c>
      <c r="AT201" s="24">
        <f t="shared" si="139"/>
        <v>-407.6701988480001</v>
      </c>
      <c r="AU201" s="155">
        <f t="shared" si="146"/>
        <v>0</v>
      </c>
      <c r="AV201" s="165">
        <f t="shared" si="147"/>
        <v>0</v>
      </c>
      <c r="AW201" s="165">
        <f t="shared" si="148"/>
        <v>0</v>
      </c>
      <c r="AX201" s="165">
        <f t="shared" si="149"/>
        <v>277.02253547682426</v>
      </c>
      <c r="AY201" s="165">
        <f t="shared" si="150"/>
        <v>0</v>
      </c>
      <c r="AZ201" s="156">
        <f t="shared" si="151"/>
        <v>-232.20850765849104</v>
      </c>
      <c r="BA201" s="94">
        <f t="shared" si="140"/>
        <v>0</v>
      </c>
      <c r="BB201" s="166">
        <f t="shared" si="141"/>
        <v>0</v>
      </c>
      <c r="BC201" s="166">
        <f t="shared" si="142"/>
        <v>0</v>
      </c>
      <c r="BD201" s="166">
        <f t="shared" si="143"/>
        <v>44.814027818333216</v>
      </c>
      <c r="BE201" s="166">
        <f t="shared" si="144"/>
        <v>0</v>
      </c>
      <c r="BF201" s="95">
        <f t="shared" si="145"/>
        <v>0</v>
      </c>
    </row>
    <row r="202" spans="2:58">
      <c r="B202" s="146">
        <v>199</v>
      </c>
      <c r="C202" s="23" cm="1">
        <f t="array" ref="C202">_xlfn.XLOOKUP(C$3&amp;$B202,'In-TI'!$D$4:$D$867&amp;'In-TI'!$C$4:$C$867,'In-TI'!$E$4:$E$867)</f>
        <v>-50.71</v>
      </c>
      <c r="D202" s="30" cm="1">
        <f t="array" ref="D202">_xlfn.XLOOKUP(D$3&amp;$B202,'In-TI'!$D$4:$D$867&amp;'In-TI'!$C$4:$C$867,'In-TI'!$E$4:$E$867)</f>
        <v>83.92</v>
      </c>
      <c r="E202" s="24" cm="1">
        <f t="array" ref="E202">_xlfn.XLOOKUP(E$3&amp;$B202,'In-TI'!$D$4:$D$867&amp;'In-TI'!$C$4:$C$867,'In-TI'!$E$4:$E$867)</f>
        <v>5.67</v>
      </c>
      <c r="F202" s="12">
        <f>SUMIFS('In-TI'!$W$4:$W$1155,'In-TI'!$Y$4:$Y$1155,F$3,'In-TI'!$Q$4:$Q$1155,$B202)</f>
        <v>-9.2820409999999995</v>
      </c>
      <c r="G202" s="157">
        <f>SUMIFS('In-TI'!$W$4:$W$1155,'In-TI'!$Y$4:$Y$1155,G$3,'In-TI'!$Q$4:$Q$1155,$B202)</f>
        <v>0.18909030000000171</v>
      </c>
      <c r="H202" s="13">
        <f>SUMIFS('In-TI'!$W$4:$W$1155,'In-TI'!$Y$4:$Y$1155,H$3,'In-TI'!$Q$4:$Q$1155,$B202)</f>
        <v>3.2676041666666666</v>
      </c>
      <c r="I202" s="16">
        <f>SUMIFS('In-TI'!$X$4:$X$1155,'In-TI'!$Y$4:$Y$1155,I$3,'In-TI'!$Q$4:$Q$1155,$B202)</f>
        <v>8.0320409999999995</v>
      </c>
      <c r="J202" s="158">
        <f>SUMIFS('In-TI'!$X$4:$X$1155,'In-TI'!$Y$4:$Y$1155,J$3,'In-TI'!$Q$4:$Q$1155,$B202)</f>
        <v>-1.0365903000000016</v>
      </c>
      <c r="K202" s="17">
        <f>SUMIFS('In-TI'!$X$4:$X$1155,'In-TI'!$Y$4:$Y$1155,K$3,'In-TI'!$Q$4:$Q$1155,$B202)</f>
        <v>-6.9042708333333334</v>
      </c>
      <c r="L202" s="26" cm="1">
        <f t="array" ref="L202">IF(_xlfn.XLOOKUP($B202&amp;F$3,'In-TI'!$Q$4:$Q$1155&amp;'In-TI'!$Y$4:$Y$1155,'In-TI'!$Z$4:$Z$1155)=L$3,F202*C202+I202*D202,0)</f>
        <v>1144.74117983</v>
      </c>
      <c r="M202" s="159" cm="1">
        <f t="array" ref="M202">IF(_xlfn.XLOOKUP($B202&amp;I$3,'In-TI'!$Q$4:$Q$1155&amp;'In-TI'!$Y$4:$Y$1155,'In-TI'!$Z$4:$Z$1155)=M$3,F202*C202+I202*D202,0)</f>
        <v>0</v>
      </c>
      <c r="N202" s="159" cm="1">
        <f t="array" ref="N202">IF(_xlfn.XLOOKUP($B202&amp;G$3,'In-TI'!$Q$4:$Q$1155&amp;'In-TI'!$Y$4:$Y$1155,'In-TI'!$Z$4:$Z$1155)=N$3,G202*E202+J202*C202,0)</f>
        <v>0</v>
      </c>
      <c r="O202" s="159" cm="1">
        <f t="array" ref="O202">IF(_xlfn.XLOOKUP($B202&amp;J$3,'In-TI'!$Q$4:$Q$1155&amp;'In-TI'!$Y$4:$Y$1155,'In-TI'!$Z$4:$Z$1155)=O$3,G202*E202+J202*C202,0)</f>
        <v>53.637636114000095</v>
      </c>
      <c r="P202" s="159" cm="1">
        <f t="array" ref="P202">IF(_xlfn.XLOOKUP($B202&amp;H$3,'In-TI'!$Q$4:$Q$1155&amp;'In-TI'!$Y$4:$Y$1155,'In-TI'!$Z$4:$Z$1155)=P$3,H202*E202+K202*D202,0)</f>
        <v>0</v>
      </c>
      <c r="Q202" s="25" cm="1">
        <f t="array" ref="Q202">IF(_xlfn.XLOOKUP($B202&amp;K$3,'In-TI'!$Q$4:$Q$1155&amp;'In-TI'!$Y$4:$Y$1155,'In-TI'!$Z$4:$Z$1155)=Q$3,H202*E202+K202*D202,0)</f>
        <v>-560.87909270833336</v>
      </c>
      <c r="R202" s="74">
        <f t="shared" si="120"/>
        <v>637.49972323566669</v>
      </c>
      <c r="S202" s="82">
        <f>IF($R202&gt;=0,0,$R202*VLOOKUP(S$3,'In-NonTI'!$S$4:$U$6,3,0))</f>
        <v>0</v>
      </c>
      <c r="T202" s="160">
        <f>IF($R202&gt;=0,0,$R202*VLOOKUP(T$3,'In-NonTI'!$S$4:$U$6,3,0))</f>
        <v>0</v>
      </c>
      <c r="U202" s="83">
        <f>IF($R202&gt;=0,0,$R202*VLOOKUP(U$3,'In-NonTI'!$S$4:$U$6,3,0))</f>
        <v>0</v>
      </c>
      <c r="V202" s="19">
        <f t="shared" si="126"/>
        <v>-10.318631300000002</v>
      </c>
      <c r="W202" s="161">
        <f t="shared" si="121"/>
        <v>1.1277701666666662</v>
      </c>
      <c r="X202" s="18">
        <f t="shared" si="127"/>
        <v>3.4566944666666686</v>
      </c>
      <c r="Y202" s="77">
        <f t="shared" si="122"/>
        <v>1</v>
      </c>
      <c r="Z202" s="32" t="str">
        <f t="shared" si="123"/>
        <v>NSW</v>
      </c>
      <c r="AA202" s="4" t="str">
        <f t="shared" si="124"/>
        <v>SA</v>
      </c>
      <c r="AB202" s="31" t="str">
        <f t="shared" si="125"/>
        <v>VIC</v>
      </c>
      <c r="AC202" s="129" t="str">
        <f t="shared" si="128"/>
        <v>NSW-SA</v>
      </c>
      <c r="AD202" s="162" t="str">
        <f t="shared" si="129"/>
        <v>NSW-VIC</v>
      </c>
      <c r="AE202" s="130">
        <f t="shared" si="130"/>
        <v>0</v>
      </c>
      <c r="AF202" s="51">
        <f t="shared" si="131"/>
        <v>1.1277701666666662</v>
      </c>
      <c r="AG202" s="163">
        <f t="shared" si="132"/>
        <v>3.4566944666666686</v>
      </c>
      <c r="AH202" s="33">
        <f t="shared" si="133"/>
        <v>0</v>
      </c>
      <c r="AI202" s="140">
        <f t="shared" si="119"/>
        <v>1.1277701666666662</v>
      </c>
      <c r="AJ202" s="164">
        <f t="shared" si="119"/>
        <v>0</v>
      </c>
      <c r="AK202" s="164">
        <f t="shared" si="118"/>
        <v>0</v>
      </c>
      <c r="AL202" s="164">
        <f t="shared" si="116"/>
        <v>3.4566944666666686</v>
      </c>
      <c r="AM202" s="164">
        <f t="shared" si="116"/>
        <v>0</v>
      </c>
      <c r="AN202" s="141">
        <f t="shared" si="116"/>
        <v>0</v>
      </c>
      <c r="AO202" s="23">
        <f t="shared" si="134"/>
        <v>151.83169753833326</v>
      </c>
      <c r="AP202" s="30">
        <f t="shared" si="135"/>
        <v>0</v>
      </c>
      <c r="AQ202" s="30">
        <f t="shared" si="136"/>
        <v>0</v>
      </c>
      <c r="AR202" s="30">
        <f t="shared" si="137"/>
        <v>194.88843403066679</v>
      </c>
      <c r="AS202" s="30">
        <f t="shared" si="138"/>
        <v>0</v>
      </c>
      <c r="AT202" s="24">
        <f t="shared" si="139"/>
        <v>0</v>
      </c>
      <c r="AU202" s="155">
        <f t="shared" si="146"/>
        <v>279.16655638389545</v>
      </c>
      <c r="AV202" s="165">
        <f t="shared" si="147"/>
        <v>0</v>
      </c>
      <c r="AW202" s="165">
        <f t="shared" si="148"/>
        <v>0</v>
      </c>
      <c r="AX202" s="165">
        <f t="shared" si="149"/>
        <v>358.33316685177118</v>
      </c>
      <c r="AY202" s="165">
        <f t="shared" si="150"/>
        <v>0</v>
      </c>
      <c r="AZ202" s="156">
        <f t="shared" si="151"/>
        <v>0</v>
      </c>
      <c r="BA202" s="94">
        <f t="shared" si="140"/>
        <v>279.16655638389551</v>
      </c>
      <c r="BB202" s="166">
        <f t="shared" si="141"/>
        <v>0</v>
      </c>
      <c r="BC202" s="166">
        <f t="shared" si="142"/>
        <v>0</v>
      </c>
      <c r="BD202" s="166">
        <f t="shared" si="143"/>
        <v>358.33316685177124</v>
      </c>
      <c r="BE202" s="166">
        <f t="shared" si="144"/>
        <v>0</v>
      </c>
      <c r="BF202" s="95">
        <f t="shared" si="145"/>
        <v>0</v>
      </c>
    </row>
    <row r="203" spans="2:58">
      <c r="B203" s="146">
        <v>200</v>
      </c>
      <c r="C203" s="23" cm="1">
        <f t="array" ref="C203">_xlfn.XLOOKUP(C$3&amp;$B203,'In-TI'!$D$4:$D$867&amp;'In-TI'!$C$4:$C$867,'In-TI'!$E$4:$E$867)</f>
        <v>-50.01</v>
      </c>
      <c r="D203" s="30" cm="1">
        <f t="array" ref="D203">_xlfn.XLOOKUP(D$3&amp;$B203,'In-TI'!$D$4:$D$867&amp;'In-TI'!$C$4:$C$867,'In-TI'!$E$4:$E$867)</f>
        <v>79.44</v>
      </c>
      <c r="E203" s="24" cm="1">
        <f t="array" ref="E203">_xlfn.XLOOKUP(E$3&amp;$B203,'In-TI'!$D$4:$D$867&amp;'In-TI'!$C$4:$C$867,'In-TI'!$E$4:$E$867)</f>
        <v>5.08</v>
      </c>
      <c r="F203" s="12">
        <f>SUMIFS('In-TI'!$W$4:$W$1155,'In-TI'!$Y$4:$Y$1155,F$3,'In-TI'!$Q$4:$Q$1155,$B203)</f>
        <v>-7.4794024000000006</v>
      </c>
      <c r="G203" s="157">
        <f>SUMIFS('In-TI'!$W$4:$W$1155,'In-TI'!$Y$4:$Y$1155,G$3,'In-TI'!$Q$4:$Q$1155,$B203)</f>
        <v>-6.4473325000000035</v>
      </c>
      <c r="H203" s="13">
        <f>SUMIFS('In-TI'!$W$4:$W$1155,'In-TI'!$Y$4:$Y$1155,H$3,'In-TI'!$Q$4:$Q$1155,$B203)</f>
        <v>1.1897901666666675</v>
      </c>
      <c r="I203" s="16">
        <f>SUMIFS('In-TI'!$X$4:$X$1155,'In-TI'!$Y$4:$Y$1155,I$3,'In-TI'!$Q$4:$Q$1155,$B203)</f>
        <v>6.2069024000000006</v>
      </c>
      <c r="J203" s="158">
        <f>SUMIFS('In-TI'!$X$4:$X$1155,'In-TI'!$Y$4:$Y$1155,J$3,'In-TI'!$Q$4:$Q$1155,$B203)</f>
        <v>5.3764991666666697</v>
      </c>
      <c r="K203" s="17">
        <f>SUMIFS('In-TI'!$X$4:$X$1155,'In-TI'!$Y$4:$Y$1155,K$3,'In-TI'!$Q$4:$Q$1155,$B203)</f>
        <v>-5.5014568333333349</v>
      </c>
      <c r="L203" s="26" cm="1">
        <f t="array" ref="L203">IF(_xlfn.XLOOKUP($B203&amp;F$3,'In-TI'!$Q$4:$Q$1155&amp;'In-TI'!$Y$4:$Y$1155,'In-TI'!$Z$4:$Z$1155)=L$3,F203*C203+I203*D203,0)</f>
        <v>867.12124068000003</v>
      </c>
      <c r="M203" s="159" cm="1">
        <f t="array" ref="M203">IF(_xlfn.XLOOKUP($B203&amp;I$3,'In-TI'!$Q$4:$Q$1155&amp;'In-TI'!$Y$4:$Y$1155,'In-TI'!$Z$4:$Z$1155)=M$3,F203*C203+I203*D203,0)</f>
        <v>0</v>
      </c>
      <c r="N203" s="159" cm="1">
        <f t="array" ref="N203">IF(_xlfn.XLOOKUP($B203&amp;G$3,'In-TI'!$Q$4:$Q$1155&amp;'In-TI'!$Y$4:$Y$1155,'In-TI'!$Z$4:$Z$1155)=N$3,G203*E203+J203*C203,0)</f>
        <v>-301.63117242500016</v>
      </c>
      <c r="O203" s="159" cm="1">
        <f t="array" ref="O203">IF(_xlfn.XLOOKUP($B203&amp;J$3,'In-TI'!$Q$4:$Q$1155&amp;'In-TI'!$Y$4:$Y$1155,'In-TI'!$Z$4:$Z$1155)=O$3,G203*E203+J203*C203,0)</f>
        <v>0</v>
      </c>
      <c r="P203" s="159" cm="1">
        <f t="array" ref="P203">IF(_xlfn.XLOOKUP($B203&amp;H$3,'In-TI'!$Q$4:$Q$1155&amp;'In-TI'!$Y$4:$Y$1155,'In-TI'!$Z$4:$Z$1155)=P$3,H203*E203+K203*D203,0)</f>
        <v>0</v>
      </c>
      <c r="Q203" s="25" cm="1">
        <f t="array" ref="Q203">IF(_xlfn.XLOOKUP($B203&amp;K$3,'In-TI'!$Q$4:$Q$1155&amp;'In-TI'!$Y$4:$Y$1155,'In-TI'!$Z$4:$Z$1155)=Q$3,H203*E203+K203*D203,0)</f>
        <v>-430.99159679333343</v>
      </c>
      <c r="R203" s="74">
        <f t="shared" si="120"/>
        <v>134.49847146166644</v>
      </c>
      <c r="S203" s="82">
        <f>IF($R203&gt;=0,0,$R203*VLOOKUP(S$3,'In-NonTI'!$S$4:$U$6,3,0))</f>
        <v>0</v>
      </c>
      <c r="T203" s="160">
        <f>IF($R203&gt;=0,0,$R203*VLOOKUP(T$3,'In-NonTI'!$S$4:$U$6,3,0))</f>
        <v>0</v>
      </c>
      <c r="U203" s="83">
        <f>IF($R203&gt;=0,0,$R203*VLOOKUP(U$3,'In-NonTI'!$S$4:$U$6,3,0))</f>
        <v>0</v>
      </c>
      <c r="V203" s="19">
        <f t="shared" si="126"/>
        <v>-2.1029032333333308</v>
      </c>
      <c r="W203" s="161">
        <f t="shared" si="121"/>
        <v>0.70544556666666569</v>
      </c>
      <c r="X203" s="18">
        <f t="shared" si="127"/>
        <v>-5.257542333333336</v>
      </c>
      <c r="Y203" s="77">
        <f t="shared" si="122"/>
        <v>2</v>
      </c>
      <c r="Z203" s="32" t="str">
        <f t="shared" si="123"/>
        <v>VIC</v>
      </c>
      <c r="AA203" s="4" t="str">
        <f t="shared" si="124"/>
        <v>NSW</v>
      </c>
      <c r="AB203" s="31" t="str">
        <f t="shared" si="125"/>
        <v>SA</v>
      </c>
      <c r="AC203" s="129" t="str">
        <f t="shared" si="128"/>
        <v>VIC-SA</v>
      </c>
      <c r="AD203" s="162" t="str">
        <f t="shared" si="129"/>
        <v>NSW-SA</v>
      </c>
      <c r="AE203" s="130">
        <f t="shared" si="130"/>
        <v>0</v>
      </c>
      <c r="AF203" s="51">
        <f t="shared" si="131"/>
        <v>5.257542333333336</v>
      </c>
      <c r="AG203" s="163">
        <f t="shared" si="132"/>
        <v>2.1029032333333308</v>
      </c>
      <c r="AH203" s="33">
        <f t="shared" si="133"/>
        <v>0</v>
      </c>
      <c r="AI203" s="140">
        <f t="shared" si="119"/>
        <v>2.1029032333333308</v>
      </c>
      <c r="AJ203" s="164">
        <f t="shared" si="119"/>
        <v>0</v>
      </c>
      <c r="AK203" s="164">
        <f t="shared" si="118"/>
        <v>0</v>
      </c>
      <c r="AL203" s="164">
        <f t="shared" si="116"/>
        <v>0</v>
      </c>
      <c r="AM203" s="164">
        <f t="shared" si="116"/>
        <v>5.257542333333336</v>
      </c>
      <c r="AN203" s="141">
        <f t="shared" si="116"/>
        <v>0</v>
      </c>
      <c r="AO203" s="23">
        <f t="shared" si="134"/>
        <v>272.22082355499964</v>
      </c>
      <c r="AP203" s="30">
        <f t="shared" si="135"/>
        <v>0</v>
      </c>
      <c r="AQ203" s="30">
        <f t="shared" si="136"/>
        <v>0</v>
      </c>
      <c r="AR203" s="30">
        <f t="shared" si="137"/>
        <v>0</v>
      </c>
      <c r="AS203" s="30">
        <f t="shared" si="138"/>
        <v>390.95084790666687</v>
      </c>
      <c r="AT203" s="24">
        <f t="shared" si="139"/>
        <v>0</v>
      </c>
      <c r="AU203" s="155">
        <f t="shared" si="146"/>
        <v>55.209361683809234</v>
      </c>
      <c r="AV203" s="165">
        <f t="shared" si="147"/>
        <v>0</v>
      </c>
      <c r="AW203" s="165">
        <f t="shared" si="148"/>
        <v>0</v>
      </c>
      <c r="AX203" s="165">
        <f t="shared" si="149"/>
        <v>0</v>
      </c>
      <c r="AY203" s="165">
        <f t="shared" si="150"/>
        <v>79.289109777857206</v>
      </c>
      <c r="AZ203" s="156">
        <f t="shared" si="151"/>
        <v>0</v>
      </c>
      <c r="BA203" s="94">
        <f t="shared" si="140"/>
        <v>55.209361683809234</v>
      </c>
      <c r="BB203" s="166">
        <f t="shared" si="141"/>
        <v>0</v>
      </c>
      <c r="BC203" s="166">
        <f t="shared" si="142"/>
        <v>0</v>
      </c>
      <c r="BD203" s="166">
        <f t="shared" si="143"/>
        <v>0</v>
      </c>
      <c r="BE203" s="166">
        <f t="shared" si="144"/>
        <v>79.289109777857206</v>
      </c>
      <c r="BF203" s="95">
        <f t="shared" si="145"/>
        <v>0</v>
      </c>
    </row>
    <row r="204" spans="2:58">
      <c r="B204" s="146">
        <v>201</v>
      </c>
      <c r="C204" s="23" cm="1">
        <f t="array" ref="C204">_xlfn.XLOOKUP(C$3&amp;$B204,'In-TI'!$D$4:$D$867&amp;'In-TI'!$C$4:$C$867,'In-TI'!$E$4:$E$867)</f>
        <v>-53</v>
      </c>
      <c r="D204" s="30" cm="1">
        <f t="array" ref="D204">_xlfn.XLOOKUP(D$3&amp;$B204,'In-TI'!$D$4:$D$867&amp;'In-TI'!$C$4:$C$867,'In-TI'!$E$4:$E$867)</f>
        <v>70.010000000000005</v>
      </c>
      <c r="E204" s="24" cm="1">
        <f t="array" ref="E204">_xlfn.XLOOKUP(E$3&amp;$B204,'In-TI'!$D$4:$D$867&amp;'In-TI'!$C$4:$C$867,'In-TI'!$E$4:$E$867)</f>
        <v>5.67</v>
      </c>
      <c r="F204" s="12">
        <f>SUMIFS('In-TI'!$W$4:$W$1155,'In-TI'!$Y$4:$Y$1155,F$3,'In-TI'!$Q$4:$Q$1155,$B204)</f>
        <v>-5.9796250000000004</v>
      </c>
      <c r="G204" s="157">
        <f>SUMIFS('In-TI'!$W$4:$W$1155,'In-TI'!$Y$4:$Y$1155,G$3,'In-TI'!$Q$4:$Q$1155,$B204)</f>
        <v>-10.282149200000005</v>
      </c>
      <c r="H204" s="13">
        <f>SUMIFS('In-TI'!$W$4:$W$1155,'In-TI'!$Y$4:$Y$1155,H$3,'In-TI'!$Q$4:$Q$1155,$B204)</f>
        <v>4.3527605999999999</v>
      </c>
      <c r="I204" s="16">
        <f>SUMIFS('In-TI'!$X$4:$X$1155,'In-TI'!$Y$4:$Y$1155,I$3,'In-TI'!$Q$4:$Q$1155,$B204)</f>
        <v>4.2912916666666669</v>
      </c>
      <c r="J204" s="158">
        <f>SUMIFS('In-TI'!$X$4:$X$1155,'In-TI'!$Y$4:$Y$1155,J$3,'In-TI'!$Q$4:$Q$1155,$B204)</f>
        <v>9.1654825333333374</v>
      </c>
      <c r="K204" s="17">
        <f>SUMIFS('In-TI'!$X$4:$X$1155,'In-TI'!$Y$4:$Y$1155,K$3,'In-TI'!$Q$4:$Q$1155,$B204)</f>
        <v>-9.195260600000001</v>
      </c>
      <c r="L204" s="26" cm="1">
        <f t="array" ref="L204">IF(_xlfn.XLOOKUP($B204&amp;F$3,'In-TI'!$Q$4:$Q$1155&amp;'In-TI'!$Y$4:$Y$1155,'In-TI'!$Z$4:$Z$1155)=L$3,F204*C204+I204*D204,0)</f>
        <v>617.35345458333336</v>
      </c>
      <c r="M204" s="159" cm="1">
        <f t="array" ref="M204">IF(_xlfn.XLOOKUP($B204&amp;I$3,'In-TI'!$Q$4:$Q$1155&amp;'In-TI'!$Y$4:$Y$1155,'In-TI'!$Z$4:$Z$1155)=M$3,F204*C204+I204*D204,0)</f>
        <v>0</v>
      </c>
      <c r="N204" s="159" cm="1">
        <f t="array" ref="N204">IF(_xlfn.XLOOKUP($B204&amp;G$3,'In-TI'!$Q$4:$Q$1155&amp;'In-TI'!$Y$4:$Y$1155,'In-TI'!$Z$4:$Z$1155)=N$3,G204*E204+J204*C204,0)</f>
        <v>-544.07036023066689</v>
      </c>
      <c r="O204" s="159" cm="1">
        <f t="array" ref="O204">IF(_xlfn.XLOOKUP($B204&amp;J$3,'In-TI'!$Q$4:$Q$1155&amp;'In-TI'!$Y$4:$Y$1155,'In-TI'!$Z$4:$Z$1155)=O$3,G204*E204+J204*C204,0)</f>
        <v>0</v>
      </c>
      <c r="P204" s="159" cm="1">
        <f t="array" ref="P204">IF(_xlfn.XLOOKUP($B204&amp;H$3,'In-TI'!$Q$4:$Q$1155&amp;'In-TI'!$Y$4:$Y$1155,'In-TI'!$Z$4:$Z$1155)=P$3,H204*E204+K204*D204,0)</f>
        <v>0</v>
      </c>
      <c r="Q204" s="25" cm="1">
        <f t="array" ref="Q204">IF(_xlfn.XLOOKUP($B204&amp;K$3,'In-TI'!$Q$4:$Q$1155&amp;'In-TI'!$Y$4:$Y$1155,'In-TI'!$Z$4:$Z$1155)=Q$3,H204*E204+K204*D204,0)</f>
        <v>-619.08004200400012</v>
      </c>
      <c r="R204" s="74">
        <f t="shared" si="120"/>
        <v>-545.79694765133365</v>
      </c>
      <c r="S204" s="82">
        <f>IF($R204&gt;=0,0,$R204*VLOOKUP(S$3,'In-NonTI'!$S$4:$U$6,3,0))</f>
        <v>-291.92958220917689</v>
      </c>
      <c r="T204" s="160">
        <f>IF($R204&gt;=0,0,$R204*VLOOKUP(T$3,'In-NonTI'!$S$4:$U$6,3,0))</f>
        <v>-57.404313468646869</v>
      </c>
      <c r="U204" s="83">
        <f>IF($R204&gt;=0,0,$R204*VLOOKUP(U$3,'In-NonTI'!$S$4:$U$6,3,0))</f>
        <v>-196.46305197350989</v>
      </c>
      <c r="V204" s="19">
        <f t="shared" si="126"/>
        <v>3.185857533333337</v>
      </c>
      <c r="W204" s="161">
        <f t="shared" si="121"/>
        <v>-4.9039689333333341</v>
      </c>
      <c r="X204" s="18">
        <f t="shared" si="127"/>
        <v>-5.9293886000000047</v>
      </c>
      <c r="Y204" s="77">
        <f t="shared" si="122"/>
        <v>2</v>
      </c>
      <c r="Z204" s="32" t="str">
        <f t="shared" si="123"/>
        <v>VIC</v>
      </c>
      <c r="AA204" s="4" t="str">
        <f t="shared" si="124"/>
        <v>SA</v>
      </c>
      <c r="AB204" s="31" t="str">
        <f t="shared" si="125"/>
        <v>NSW</v>
      </c>
      <c r="AC204" s="129" t="str">
        <f t="shared" si="128"/>
        <v>VIC-NSW</v>
      </c>
      <c r="AD204" s="162" t="str">
        <f t="shared" si="129"/>
        <v>SA-NSW</v>
      </c>
      <c r="AE204" s="130">
        <f t="shared" si="130"/>
        <v>0</v>
      </c>
      <c r="AF204" s="51">
        <f t="shared" si="131"/>
        <v>5.9293886000000047</v>
      </c>
      <c r="AG204" s="163">
        <f t="shared" si="132"/>
        <v>4.9039689333333341</v>
      </c>
      <c r="AH204" s="33">
        <f t="shared" si="133"/>
        <v>0</v>
      </c>
      <c r="AI204" s="140">
        <f t="shared" si="119"/>
        <v>0</v>
      </c>
      <c r="AJ204" s="164">
        <f t="shared" si="119"/>
        <v>4.9039689333333341</v>
      </c>
      <c r="AK204" s="164">
        <f t="shared" si="118"/>
        <v>5.9293886000000047</v>
      </c>
      <c r="AL204" s="164">
        <f t="shared" si="116"/>
        <v>0</v>
      </c>
      <c r="AM204" s="164">
        <f t="shared" ref="AL204:AN255" si="152">IF($AC204=AM$3,$AF204,IF($AD204=AM$3,$AG204,IF($AE204=AM$3,$AH204,0)))</f>
        <v>0</v>
      </c>
      <c r="AN204" s="141">
        <f t="shared" si="152"/>
        <v>0</v>
      </c>
      <c r="AO204" s="23">
        <f t="shared" si="134"/>
        <v>0</v>
      </c>
      <c r="AP204" s="30">
        <f t="shared" si="135"/>
        <v>-603.23721848933349</v>
      </c>
      <c r="AQ204" s="30">
        <f t="shared" si="136"/>
        <v>-347.87722916200028</v>
      </c>
      <c r="AR204" s="30">
        <f t="shared" si="137"/>
        <v>0</v>
      </c>
      <c r="AS204" s="30">
        <f t="shared" si="138"/>
        <v>0</v>
      </c>
      <c r="AT204" s="24">
        <f t="shared" si="139"/>
        <v>0</v>
      </c>
      <c r="AU204" s="155">
        <f t="shared" si="146"/>
        <v>0</v>
      </c>
      <c r="AV204" s="165">
        <f t="shared" si="147"/>
        <v>0</v>
      </c>
      <c r="AW204" s="165">
        <f t="shared" si="148"/>
        <v>0</v>
      </c>
      <c r="AX204" s="165">
        <f t="shared" si="149"/>
        <v>0</v>
      </c>
      <c r="AY204" s="165">
        <f t="shared" si="150"/>
        <v>0</v>
      </c>
      <c r="AZ204" s="156">
        <f t="shared" si="151"/>
        <v>0</v>
      </c>
      <c r="BA204" s="94">
        <f t="shared" si="140"/>
        <v>0</v>
      </c>
      <c r="BB204" s="166">
        <f t="shared" si="141"/>
        <v>0</v>
      </c>
      <c r="BC204" s="166">
        <f t="shared" si="142"/>
        <v>0</v>
      </c>
      <c r="BD204" s="166">
        <f t="shared" si="143"/>
        <v>0</v>
      </c>
      <c r="BE204" s="166">
        <f t="shared" si="144"/>
        <v>0</v>
      </c>
      <c r="BF204" s="95">
        <f t="shared" si="145"/>
        <v>0</v>
      </c>
    </row>
    <row r="205" spans="2:58">
      <c r="B205" s="146">
        <v>202</v>
      </c>
      <c r="C205" s="23" cm="1">
        <f t="array" ref="C205">_xlfn.XLOOKUP(C$3&amp;$B205,'In-TI'!$D$4:$D$867&amp;'In-TI'!$C$4:$C$867,'In-TI'!$E$4:$E$867)</f>
        <v>-50.01</v>
      </c>
      <c r="D205" s="30" cm="1">
        <f t="array" ref="D205">_xlfn.XLOOKUP(D$3&amp;$B205,'In-TI'!$D$4:$D$867&amp;'In-TI'!$C$4:$C$867,'In-TI'!$E$4:$E$867)</f>
        <v>70.010000000000005</v>
      </c>
      <c r="E205" s="24" cm="1">
        <f t="array" ref="E205">_xlfn.XLOOKUP(E$3&amp;$B205,'In-TI'!$D$4:$D$867&amp;'In-TI'!$C$4:$C$867,'In-TI'!$E$4:$E$867)</f>
        <v>5.08</v>
      </c>
      <c r="F205" s="12">
        <f>SUMIFS('In-TI'!$W$4:$W$1155,'In-TI'!$Y$4:$Y$1155,F$3,'In-TI'!$Q$4:$Q$1155,$B205)</f>
        <v>-5.4273071999999996</v>
      </c>
      <c r="G205" s="157">
        <f>SUMIFS('In-TI'!$W$4:$W$1155,'In-TI'!$Y$4:$Y$1155,G$3,'In-TI'!$Q$4:$Q$1155,$B205)</f>
        <v>-13.470892500000003</v>
      </c>
      <c r="H205" s="13">
        <f>SUMIFS('In-TI'!$W$4:$W$1155,'In-TI'!$Y$4:$Y$1155,H$3,'In-TI'!$Q$4:$Q$1155,$B205)</f>
        <v>2.5065115666666662</v>
      </c>
      <c r="I205" s="16">
        <f>SUMIFS('In-TI'!$X$4:$X$1155,'In-TI'!$Y$4:$Y$1155,I$3,'In-TI'!$Q$4:$Q$1155,$B205)</f>
        <v>3.8814738666666662</v>
      </c>
      <c r="J205" s="158">
        <f>SUMIFS('In-TI'!$X$4:$X$1155,'In-TI'!$Y$4:$Y$1155,J$3,'In-TI'!$Q$4:$Q$1155,$B205)</f>
        <v>11.835892500000003</v>
      </c>
      <c r="K205" s="17">
        <f>SUMIFS('In-TI'!$X$4:$X$1155,'In-TI'!$Y$4:$Y$1155,K$3,'In-TI'!$Q$4:$Q$1155,$B205)</f>
        <v>-7.6931782333333327</v>
      </c>
      <c r="L205" s="26" cm="1">
        <f t="array" ref="L205">IF(_xlfn.XLOOKUP($B205&amp;F$3,'In-TI'!$Q$4:$Q$1155&amp;'In-TI'!$Y$4:$Y$1155,'In-TI'!$Z$4:$Z$1155)=L$3,F205*C205+I205*D205,0)</f>
        <v>543.16161847733326</v>
      </c>
      <c r="M205" s="159" cm="1">
        <f t="array" ref="M205">IF(_xlfn.XLOOKUP($B205&amp;I$3,'In-TI'!$Q$4:$Q$1155&amp;'In-TI'!$Y$4:$Y$1155,'In-TI'!$Z$4:$Z$1155)=M$3,F205*C205+I205*D205,0)</f>
        <v>0</v>
      </c>
      <c r="N205" s="159" cm="1">
        <f t="array" ref="N205">IF(_xlfn.XLOOKUP($B205&amp;G$3,'In-TI'!$Q$4:$Q$1155&amp;'In-TI'!$Y$4:$Y$1155,'In-TI'!$Z$4:$Z$1155)=N$3,G205*E205+J205*C205,0)</f>
        <v>-660.34511782500022</v>
      </c>
      <c r="O205" s="159" cm="1">
        <f t="array" ref="O205">IF(_xlfn.XLOOKUP($B205&amp;J$3,'In-TI'!$Q$4:$Q$1155&amp;'In-TI'!$Y$4:$Y$1155,'In-TI'!$Z$4:$Z$1155)=O$3,G205*E205+J205*C205,0)</f>
        <v>0</v>
      </c>
      <c r="P205" s="159" cm="1">
        <f t="array" ref="P205">IF(_xlfn.XLOOKUP($B205&amp;H$3,'In-TI'!$Q$4:$Q$1155&amp;'In-TI'!$Y$4:$Y$1155,'In-TI'!$Z$4:$Z$1155)=P$3,H205*E205+K205*D205,0)</f>
        <v>0</v>
      </c>
      <c r="Q205" s="25" cm="1">
        <f t="array" ref="Q205">IF(_xlfn.XLOOKUP($B205&amp;K$3,'In-TI'!$Q$4:$Q$1155&amp;'In-TI'!$Y$4:$Y$1155,'In-TI'!$Z$4:$Z$1155)=Q$3,H205*E205+K205*D205,0)</f>
        <v>-525.86632935699993</v>
      </c>
      <c r="R205" s="74">
        <f t="shared" si="120"/>
        <v>-643.04982870466688</v>
      </c>
      <c r="S205" s="82">
        <f>IF($R205&gt;=0,0,$R205*VLOOKUP(S$3,'In-NonTI'!$S$4:$U$6,3,0))</f>
        <v>-343.94708259409123</v>
      </c>
      <c r="T205" s="160">
        <f>IF($R205&gt;=0,0,$R205*VLOOKUP(T$3,'In-NonTI'!$S$4:$U$6,3,0))</f>
        <v>-67.632906526446334</v>
      </c>
      <c r="U205" s="83">
        <f>IF($R205&gt;=0,0,$R205*VLOOKUP(U$3,'In-NonTI'!$S$4:$U$6,3,0))</f>
        <v>-231.46983958412926</v>
      </c>
      <c r="V205" s="19">
        <f t="shared" si="126"/>
        <v>6.4085853000000039</v>
      </c>
      <c r="W205" s="161">
        <f t="shared" si="121"/>
        <v>-3.8117043666666666</v>
      </c>
      <c r="X205" s="18">
        <f t="shared" si="127"/>
        <v>-10.964380933333338</v>
      </c>
      <c r="Y205" s="77">
        <f t="shared" si="122"/>
        <v>2</v>
      </c>
      <c r="Z205" s="32" t="str">
        <f t="shared" si="123"/>
        <v>VIC</v>
      </c>
      <c r="AA205" s="4" t="str">
        <f t="shared" si="124"/>
        <v>SA</v>
      </c>
      <c r="AB205" s="31" t="str">
        <f t="shared" si="125"/>
        <v>NSW</v>
      </c>
      <c r="AC205" s="129" t="str">
        <f t="shared" si="128"/>
        <v>VIC-NSW</v>
      </c>
      <c r="AD205" s="162" t="str">
        <f t="shared" si="129"/>
        <v>SA-NSW</v>
      </c>
      <c r="AE205" s="130">
        <f t="shared" si="130"/>
        <v>0</v>
      </c>
      <c r="AF205" s="51">
        <f t="shared" si="131"/>
        <v>10.964380933333338</v>
      </c>
      <c r="AG205" s="163">
        <f t="shared" si="132"/>
        <v>3.8117043666666666</v>
      </c>
      <c r="AH205" s="33">
        <f t="shared" si="133"/>
        <v>0</v>
      </c>
      <c r="AI205" s="140">
        <f t="shared" ref="AI205:AJ224" si="153">IF($AC205=AI$3,$AF205,IF($AD205=AI$3,$AG205,IF($AE205=AI$3,$AH205,0)))</f>
        <v>0</v>
      </c>
      <c r="AJ205" s="164">
        <f t="shared" si="153"/>
        <v>3.8117043666666666</v>
      </c>
      <c r="AK205" s="164">
        <f t="shared" si="118"/>
        <v>10.964380933333338</v>
      </c>
      <c r="AL205" s="164">
        <f t="shared" si="152"/>
        <v>0</v>
      </c>
      <c r="AM205" s="164">
        <f t="shared" si="152"/>
        <v>0</v>
      </c>
      <c r="AN205" s="141">
        <f t="shared" si="152"/>
        <v>0</v>
      </c>
      <c r="AO205" s="23">
        <f t="shared" si="134"/>
        <v>0</v>
      </c>
      <c r="AP205" s="30">
        <f t="shared" si="135"/>
        <v>-457.48075808733336</v>
      </c>
      <c r="AQ205" s="30">
        <f t="shared" si="136"/>
        <v>-604.02774561733349</v>
      </c>
      <c r="AR205" s="30">
        <f t="shared" si="137"/>
        <v>0</v>
      </c>
      <c r="AS205" s="30">
        <f t="shared" si="138"/>
        <v>0</v>
      </c>
      <c r="AT205" s="24">
        <f t="shared" si="139"/>
        <v>0</v>
      </c>
      <c r="AU205" s="155">
        <f t="shared" si="146"/>
        <v>0</v>
      </c>
      <c r="AV205" s="165">
        <f t="shared" si="147"/>
        <v>0</v>
      </c>
      <c r="AW205" s="165">
        <f t="shared" si="148"/>
        <v>0</v>
      </c>
      <c r="AX205" s="165">
        <f t="shared" si="149"/>
        <v>0</v>
      </c>
      <c r="AY205" s="165">
        <f t="shared" si="150"/>
        <v>0</v>
      </c>
      <c r="AZ205" s="156">
        <f t="shared" si="151"/>
        <v>0</v>
      </c>
      <c r="BA205" s="94">
        <f t="shared" si="140"/>
        <v>0</v>
      </c>
      <c r="BB205" s="166">
        <f t="shared" si="141"/>
        <v>0</v>
      </c>
      <c r="BC205" s="166">
        <f t="shared" si="142"/>
        <v>0</v>
      </c>
      <c r="BD205" s="166">
        <f t="shared" si="143"/>
        <v>0</v>
      </c>
      <c r="BE205" s="166">
        <f t="shared" si="144"/>
        <v>0</v>
      </c>
      <c r="BF205" s="95">
        <f t="shared" si="145"/>
        <v>0</v>
      </c>
    </row>
    <row r="206" spans="2:58">
      <c r="B206" s="146">
        <v>203</v>
      </c>
      <c r="C206" s="23" cm="1">
        <f t="array" ref="C206">_xlfn.XLOOKUP(C$3&amp;$B206,'In-TI'!$D$4:$D$867&amp;'In-TI'!$C$4:$C$867,'In-TI'!$E$4:$E$867)</f>
        <v>-98.97</v>
      </c>
      <c r="D206" s="30" cm="1">
        <f t="array" ref="D206">_xlfn.XLOOKUP(D$3&amp;$B206,'In-TI'!$D$4:$D$867&amp;'In-TI'!$C$4:$C$867,'In-TI'!$E$4:$E$867)</f>
        <v>69.3</v>
      </c>
      <c r="E206" s="24" cm="1">
        <f t="array" ref="E206">_xlfn.XLOOKUP(E$3&amp;$B206,'In-TI'!$D$4:$D$867&amp;'In-TI'!$C$4:$C$867,'In-TI'!$E$4:$E$867)</f>
        <v>5.67</v>
      </c>
      <c r="F206" s="12">
        <f>SUMIFS('In-TI'!$W$4:$W$1155,'In-TI'!$Y$4:$Y$1155,F$3,'In-TI'!$Q$4:$Q$1155,$B206)</f>
        <v>-6.7082934000000005</v>
      </c>
      <c r="G206" s="157">
        <f>SUMIFS('In-TI'!$W$4:$W$1155,'In-TI'!$Y$4:$Y$1155,G$3,'In-TI'!$Q$4:$Q$1155,$B206)</f>
        <v>-19.597460299999991</v>
      </c>
      <c r="H206" s="13">
        <f>SUMIFS('In-TI'!$W$4:$W$1155,'In-TI'!$Y$4:$Y$1155,H$3,'In-TI'!$Q$4:$Q$1155,$B206)</f>
        <v>-0.5616662333333341</v>
      </c>
      <c r="I206" s="16">
        <f>SUMIFS('In-TI'!$X$4:$X$1155,'In-TI'!$Y$4:$Y$1155,I$3,'In-TI'!$Q$4:$Q$1155,$B206)</f>
        <v>4.6632934000000006</v>
      </c>
      <c r="J206" s="158">
        <f>SUMIFS('In-TI'!$X$4:$X$1155,'In-TI'!$Y$4:$Y$1155,J$3,'In-TI'!$Q$4:$Q$1155,$B206)</f>
        <v>17.528293633333327</v>
      </c>
      <c r="K206" s="17">
        <f>SUMIFS('In-TI'!$X$4:$X$1155,'In-TI'!$Y$4:$Y$1155,K$3,'In-TI'!$Q$4:$Q$1155,$B206)</f>
        <v>-4.5775004333333325</v>
      </c>
      <c r="L206" s="26" cm="1">
        <f t="array" ref="L206">IF(_xlfn.XLOOKUP($B206&amp;F$3,'In-TI'!$Q$4:$Q$1155&amp;'In-TI'!$Y$4:$Y$1155,'In-TI'!$Z$4:$Z$1155)=L$3,F206*C206+I206*D206,0)</f>
        <v>987.08603041800006</v>
      </c>
      <c r="M206" s="159" cm="1">
        <f t="array" ref="M206">IF(_xlfn.XLOOKUP($B206&amp;I$3,'In-TI'!$Q$4:$Q$1155&amp;'In-TI'!$Y$4:$Y$1155,'In-TI'!$Z$4:$Z$1155)=M$3,F206*C206+I206*D206,0)</f>
        <v>0</v>
      </c>
      <c r="N206" s="159" cm="1">
        <f t="array" ref="N206">IF(_xlfn.XLOOKUP($B206&amp;G$3,'In-TI'!$Q$4:$Q$1155&amp;'In-TI'!$Y$4:$Y$1155,'In-TI'!$Z$4:$Z$1155)=N$3,G206*E206+J206*C206,0)</f>
        <v>-1845.8928207919994</v>
      </c>
      <c r="O206" s="159" cm="1">
        <f t="array" ref="O206">IF(_xlfn.XLOOKUP($B206&amp;J$3,'In-TI'!$Q$4:$Q$1155&amp;'In-TI'!$Y$4:$Y$1155,'In-TI'!$Z$4:$Z$1155)=O$3,G206*E206+J206*C206,0)</f>
        <v>0</v>
      </c>
      <c r="P206" s="159" cm="1">
        <f t="array" ref="P206">IF(_xlfn.XLOOKUP($B206&amp;H$3,'In-TI'!$Q$4:$Q$1155&amp;'In-TI'!$Y$4:$Y$1155,'In-TI'!$Z$4:$Z$1155)=P$3,H206*E206+K206*D206,0)</f>
        <v>0</v>
      </c>
      <c r="Q206" s="25" cm="1">
        <f t="array" ref="Q206">IF(_xlfn.XLOOKUP($B206&amp;K$3,'In-TI'!$Q$4:$Q$1155&amp;'In-TI'!$Y$4:$Y$1155,'In-TI'!$Z$4:$Z$1155)=Q$3,H206*E206+K206*D206,0)</f>
        <v>-320.40542757299988</v>
      </c>
      <c r="R206" s="74">
        <f t="shared" si="120"/>
        <v>-1179.2122179469993</v>
      </c>
      <c r="S206" s="82">
        <f>IF($R206&gt;=0,0,$R206*VLOOKUP(S$3,'In-NonTI'!$S$4:$U$6,3,0))</f>
        <v>-630.72344321928369</v>
      </c>
      <c r="T206" s="160">
        <f>IF($R206&gt;=0,0,$R206*VLOOKUP(T$3,'In-NonTI'!$S$4:$U$6,3,0))</f>
        <v>-124.02390320498979</v>
      </c>
      <c r="U206" s="83">
        <f>IF($R206&gt;=0,0,$R206*VLOOKUP(U$3,'In-NonTI'!$S$4:$U$6,3,0))</f>
        <v>-424.46487152272573</v>
      </c>
      <c r="V206" s="19">
        <f t="shared" si="126"/>
        <v>10.820000233333326</v>
      </c>
      <c r="W206" s="161">
        <f t="shared" si="121"/>
        <v>8.5792966666668136E-2</v>
      </c>
      <c r="X206" s="18">
        <f t="shared" si="127"/>
        <v>-20.159126533333325</v>
      </c>
      <c r="Y206" s="77">
        <f t="shared" si="122"/>
        <v>1</v>
      </c>
      <c r="Z206" s="32" t="str">
        <f t="shared" si="123"/>
        <v>VIC</v>
      </c>
      <c r="AA206" s="4" t="str">
        <f t="shared" si="124"/>
        <v>SA</v>
      </c>
      <c r="AB206" s="31" t="str">
        <f t="shared" si="125"/>
        <v>NSW</v>
      </c>
      <c r="AC206" s="129" t="str">
        <f t="shared" si="128"/>
        <v>VIC-SA</v>
      </c>
      <c r="AD206" s="162" t="str">
        <f t="shared" si="129"/>
        <v>VIC-NSW</v>
      </c>
      <c r="AE206" s="130">
        <f t="shared" si="130"/>
        <v>0</v>
      </c>
      <c r="AF206" s="51">
        <f t="shared" si="131"/>
        <v>8.5792966666668136E-2</v>
      </c>
      <c r="AG206" s="163">
        <f t="shared" si="132"/>
        <v>10.820000233333326</v>
      </c>
      <c r="AH206" s="33">
        <f t="shared" si="133"/>
        <v>0</v>
      </c>
      <c r="AI206" s="140">
        <f t="shared" si="153"/>
        <v>0</v>
      </c>
      <c r="AJ206" s="164">
        <f t="shared" si="153"/>
        <v>0</v>
      </c>
      <c r="AK206" s="164">
        <f t="shared" si="118"/>
        <v>10.820000233333326</v>
      </c>
      <c r="AL206" s="164">
        <f t="shared" si="152"/>
        <v>0</v>
      </c>
      <c r="AM206" s="164">
        <f t="shared" si="152"/>
        <v>8.5792966666668136E-2</v>
      </c>
      <c r="AN206" s="141">
        <f t="shared" si="152"/>
        <v>0</v>
      </c>
      <c r="AO206" s="23">
        <f t="shared" si="134"/>
        <v>0</v>
      </c>
      <c r="AP206" s="30">
        <f t="shared" si="135"/>
        <v>0</v>
      </c>
      <c r="AQ206" s="30">
        <f t="shared" si="136"/>
        <v>-1132.2048244159992</v>
      </c>
      <c r="AR206" s="30">
        <f t="shared" si="137"/>
        <v>0</v>
      </c>
      <c r="AS206" s="30">
        <f t="shared" si="138"/>
        <v>5.4590064690000935</v>
      </c>
      <c r="AT206" s="24">
        <f t="shared" si="139"/>
        <v>0</v>
      </c>
      <c r="AU206" s="155">
        <f t="shared" si="146"/>
        <v>0</v>
      </c>
      <c r="AV206" s="165">
        <f t="shared" si="147"/>
        <v>0</v>
      </c>
      <c r="AW206" s="165">
        <f t="shared" si="148"/>
        <v>0</v>
      </c>
      <c r="AX206" s="165">
        <f t="shared" si="149"/>
        <v>0</v>
      </c>
      <c r="AY206" s="165">
        <f t="shared" si="150"/>
        <v>0</v>
      </c>
      <c r="AZ206" s="156">
        <f t="shared" si="151"/>
        <v>0</v>
      </c>
      <c r="BA206" s="94">
        <f t="shared" si="140"/>
        <v>0</v>
      </c>
      <c r="BB206" s="166">
        <f t="shared" si="141"/>
        <v>0</v>
      </c>
      <c r="BC206" s="166">
        <f t="shared" si="142"/>
        <v>0</v>
      </c>
      <c r="BD206" s="166">
        <f t="shared" si="143"/>
        <v>0</v>
      </c>
      <c r="BE206" s="166">
        <f t="shared" si="144"/>
        <v>0</v>
      </c>
      <c r="BF206" s="95">
        <f t="shared" si="145"/>
        <v>0</v>
      </c>
    </row>
    <row r="207" spans="2:58">
      <c r="B207" s="146">
        <v>204</v>
      </c>
      <c r="C207" s="23" cm="1">
        <f t="array" ref="C207">_xlfn.XLOOKUP(C$3&amp;$B207,'In-TI'!$D$4:$D$867&amp;'In-TI'!$C$4:$C$867,'In-TI'!$E$4:$E$867)</f>
        <v>-600</v>
      </c>
      <c r="D207" s="30" cm="1">
        <f t="array" ref="D207">_xlfn.XLOOKUP(D$3&amp;$B207,'In-TI'!$D$4:$D$867&amp;'In-TI'!$C$4:$C$867,'In-TI'!$E$4:$E$867)</f>
        <v>72.239999999999995</v>
      </c>
      <c r="E207" s="24" cm="1">
        <f t="array" ref="E207">_xlfn.XLOOKUP(E$3&amp;$B207,'In-TI'!$D$4:$D$867&amp;'In-TI'!$C$4:$C$867,'In-TI'!$E$4:$E$867)</f>
        <v>5.67</v>
      </c>
      <c r="F207" s="12">
        <f>SUMIFS('In-TI'!$W$4:$W$1155,'In-TI'!$Y$4:$Y$1155,F$3,'In-TI'!$Q$4:$Q$1155,$B207)</f>
        <v>-3.2484666</v>
      </c>
      <c r="G207" s="157">
        <f>SUMIFS('In-TI'!$W$4:$W$1155,'In-TI'!$Y$4:$Y$1155,G$3,'In-TI'!$Q$4:$Q$1155,$B207)</f>
        <v>-23.168301200000005</v>
      </c>
      <c r="H207" s="13">
        <f>SUMIFS('In-TI'!$W$4:$W$1155,'In-TI'!$Y$4:$Y$1155,H$3,'In-TI'!$Q$4:$Q$1155,$B207)</f>
        <v>0.23629426666666753</v>
      </c>
      <c r="I207" s="16">
        <f>SUMIFS('In-TI'!$X$4:$X$1155,'In-TI'!$Y$4:$Y$1155,I$3,'In-TI'!$Q$4:$Q$1155,$B207)</f>
        <v>1.8617999333333333</v>
      </c>
      <c r="J207" s="158">
        <f>SUMIFS('In-TI'!$X$4:$X$1155,'In-TI'!$Y$4:$Y$1155,J$3,'In-TI'!$Q$4:$Q$1155,$B207)</f>
        <v>21.292467866666673</v>
      </c>
      <c r="K207" s="17">
        <f>SUMIFS('In-TI'!$X$4:$X$1155,'In-TI'!$Y$4:$Y$1155,K$3,'In-TI'!$Q$4:$Q$1155,$B207)</f>
        <v>-5.8729609333333341</v>
      </c>
      <c r="L207" s="26" cm="1">
        <f t="array" ref="L207">IF(_xlfn.XLOOKUP($B207&amp;F$3,'In-TI'!$Q$4:$Q$1155&amp;'In-TI'!$Y$4:$Y$1155,'In-TI'!$Z$4:$Z$1155)=L$3,F207*C207+I207*D207,0)</f>
        <v>2083.5763871839999</v>
      </c>
      <c r="M207" s="159" cm="1">
        <f t="array" ref="M207">IF(_xlfn.XLOOKUP($B207&amp;I$3,'In-TI'!$Q$4:$Q$1155&amp;'In-TI'!$Y$4:$Y$1155,'In-TI'!$Z$4:$Z$1155)=M$3,F207*C207+I207*D207,0)</f>
        <v>0</v>
      </c>
      <c r="N207" s="159" cm="1">
        <f t="array" ref="N207">IF(_xlfn.XLOOKUP($B207&amp;G$3,'In-TI'!$Q$4:$Q$1155&amp;'In-TI'!$Y$4:$Y$1155,'In-TI'!$Z$4:$Z$1155)=N$3,G207*E207+J207*C207,0)</f>
        <v>-12906.844987804003</v>
      </c>
      <c r="O207" s="159" cm="1">
        <f t="array" ref="O207">IF(_xlfn.XLOOKUP($B207&amp;J$3,'In-TI'!$Q$4:$Q$1155&amp;'In-TI'!$Y$4:$Y$1155,'In-TI'!$Z$4:$Z$1155)=O$3,G207*E207+J207*C207,0)</f>
        <v>0</v>
      </c>
      <c r="P207" s="159" cm="1">
        <f t="array" ref="P207">IF(_xlfn.XLOOKUP($B207&amp;H$3,'In-TI'!$Q$4:$Q$1155&amp;'In-TI'!$Y$4:$Y$1155,'In-TI'!$Z$4:$Z$1155)=P$3,H207*E207+K207*D207,0)</f>
        <v>0</v>
      </c>
      <c r="Q207" s="25" cm="1">
        <f t="array" ref="Q207">IF(_xlfn.XLOOKUP($B207&amp;K$3,'In-TI'!$Q$4:$Q$1155&amp;'In-TI'!$Y$4:$Y$1155,'In-TI'!$Z$4:$Z$1155)=Q$3,H207*E207+K207*D207,0)</f>
        <v>-422.92290933200002</v>
      </c>
      <c r="R207" s="74">
        <f t="shared" si="120"/>
        <v>-11246.191509952001</v>
      </c>
      <c r="S207" s="82">
        <f>IF($R207&gt;=0,0,$R207*VLOOKUP(S$3,'In-NonTI'!$S$4:$U$6,3,0))</f>
        <v>-6015.2333263724831</v>
      </c>
      <c r="T207" s="160">
        <f>IF($R207&gt;=0,0,$R207*VLOOKUP(T$3,'In-NonTI'!$S$4:$U$6,3,0))</f>
        <v>-1182.8206543546476</v>
      </c>
      <c r="U207" s="83">
        <f>IF($R207&gt;=0,0,$R207*VLOOKUP(U$3,'In-NonTI'!$S$4:$U$6,3,0))</f>
        <v>-4048.1375292248699</v>
      </c>
      <c r="V207" s="19">
        <f t="shared" si="126"/>
        <v>18.044001266666672</v>
      </c>
      <c r="W207" s="161">
        <f t="shared" si="121"/>
        <v>-4.0111610000000013</v>
      </c>
      <c r="X207" s="18">
        <f t="shared" si="127"/>
        <v>-22.932006933333337</v>
      </c>
      <c r="Y207" s="77">
        <f t="shared" si="122"/>
        <v>2</v>
      </c>
      <c r="Z207" s="32" t="str">
        <f t="shared" si="123"/>
        <v>VIC</v>
      </c>
      <c r="AA207" s="4" t="str">
        <f t="shared" si="124"/>
        <v>SA</v>
      </c>
      <c r="AB207" s="31" t="str">
        <f t="shared" si="125"/>
        <v>NSW</v>
      </c>
      <c r="AC207" s="129" t="str">
        <f t="shared" si="128"/>
        <v>VIC-NSW</v>
      </c>
      <c r="AD207" s="162" t="str">
        <f t="shared" si="129"/>
        <v>SA-NSW</v>
      </c>
      <c r="AE207" s="130">
        <f t="shared" si="130"/>
        <v>0</v>
      </c>
      <c r="AF207" s="51">
        <f t="shared" si="131"/>
        <v>22.932006933333337</v>
      </c>
      <c r="AG207" s="163">
        <f t="shared" si="132"/>
        <v>4.0111610000000013</v>
      </c>
      <c r="AH207" s="33">
        <f t="shared" si="133"/>
        <v>0</v>
      </c>
      <c r="AI207" s="140">
        <f t="shared" si="153"/>
        <v>0</v>
      </c>
      <c r="AJ207" s="164">
        <f t="shared" si="153"/>
        <v>4.0111610000000013</v>
      </c>
      <c r="AK207" s="164">
        <f t="shared" si="118"/>
        <v>22.932006933333337</v>
      </c>
      <c r="AL207" s="164">
        <f t="shared" si="152"/>
        <v>0</v>
      </c>
      <c r="AM207" s="164">
        <f t="shared" si="152"/>
        <v>0</v>
      </c>
      <c r="AN207" s="141">
        <f t="shared" si="152"/>
        <v>0</v>
      </c>
      <c r="AO207" s="23">
        <f t="shared" si="134"/>
        <v>0</v>
      </c>
      <c r="AP207" s="30">
        <f t="shared" si="135"/>
        <v>-2696.4628706400008</v>
      </c>
      <c r="AQ207" s="30">
        <f t="shared" si="136"/>
        <v>-13889.228639312001</v>
      </c>
      <c r="AR207" s="30">
        <f t="shared" si="137"/>
        <v>0</v>
      </c>
      <c r="AS207" s="30">
        <f t="shared" si="138"/>
        <v>0</v>
      </c>
      <c r="AT207" s="24">
        <f t="shared" si="139"/>
        <v>0</v>
      </c>
      <c r="AU207" s="155">
        <f t="shared" si="146"/>
        <v>0</v>
      </c>
      <c r="AV207" s="165">
        <f t="shared" si="147"/>
        <v>0</v>
      </c>
      <c r="AW207" s="165">
        <f t="shared" si="148"/>
        <v>0</v>
      </c>
      <c r="AX207" s="165">
        <f t="shared" si="149"/>
        <v>0</v>
      </c>
      <c r="AY207" s="165">
        <f t="shared" si="150"/>
        <v>0</v>
      </c>
      <c r="AZ207" s="156">
        <f t="shared" si="151"/>
        <v>0</v>
      </c>
      <c r="BA207" s="94">
        <f t="shared" si="140"/>
        <v>0</v>
      </c>
      <c r="BB207" s="166">
        <f t="shared" si="141"/>
        <v>0</v>
      </c>
      <c r="BC207" s="166">
        <f t="shared" si="142"/>
        <v>0</v>
      </c>
      <c r="BD207" s="166">
        <f t="shared" si="143"/>
        <v>0</v>
      </c>
      <c r="BE207" s="166">
        <f t="shared" si="144"/>
        <v>0</v>
      </c>
      <c r="BF207" s="95">
        <f t="shared" si="145"/>
        <v>0</v>
      </c>
    </row>
    <row r="208" spans="2:58">
      <c r="B208" s="146">
        <v>205</v>
      </c>
      <c r="C208" s="23" cm="1">
        <f t="array" ref="C208">_xlfn.XLOOKUP(C$3&amp;$B208,'In-TI'!$D$4:$D$867&amp;'In-TI'!$C$4:$C$867,'In-TI'!$E$4:$E$867)</f>
        <v>-600</v>
      </c>
      <c r="D208" s="30" cm="1">
        <f t="array" ref="D208">_xlfn.XLOOKUP(D$3&amp;$B208,'In-TI'!$D$4:$D$867&amp;'In-TI'!$C$4:$C$867,'In-TI'!$E$4:$E$867)</f>
        <v>96.24</v>
      </c>
      <c r="E208" s="24" cm="1">
        <f t="array" ref="E208">_xlfn.XLOOKUP(E$3&amp;$B208,'In-TI'!$D$4:$D$867&amp;'In-TI'!$C$4:$C$867,'In-TI'!$E$4:$E$867)</f>
        <v>5.67</v>
      </c>
      <c r="F208" s="12">
        <f>SUMIFS('In-TI'!$W$4:$W$1155,'In-TI'!$Y$4:$Y$1155,F$3,'In-TI'!$Q$4:$Q$1155,$B208)</f>
        <v>-3.0796564000000002</v>
      </c>
      <c r="G208" s="157">
        <f>SUMIFS('In-TI'!$W$4:$W$1155,'In-TI'!$Y$4:$Y$1155,G$3,'In-TI'!$Q$4:$Q$1155,$B208)</f>
        <v>-27.844600299999996</v>
      </c>
      <c r="H208" s="13">
        <f>SUMIFS('In-TI'!$W$4:$W$1155,'In-TI'!$Y$4:$Y$1155,H$3,'In-TI'!$Q$4:$Q$1155,$B208)</f>
        <v>0.45842430000000051</v>
      </c>
      <c r="I208" s="16">
        <f>SUMIFS('In-TI'!$X$4:$X$1155,'In-TI'!$Y$4:$Y$1155,I$3,'In-TI'!$Q$4:$Q$1155,$B208)</f>
        <v>2.2838230666666663</v>
      </c>
      <c r="J208" s="158">
        <f>SUMIFS('In-TI'!$X$4:$X$1155,'In-TI'!$Y$4:$Y$1155,J$3,'In-TI'!$Q$4:$Q$1155,$B208)</f>
        <v>26.036266966666663</v>
      </c>
      <c r="K208" s="17">
        <f>SUMIFS('In-TI'!$X$4:$X$1155,'In-TI'!$Y$4:$Y$1155,K$3,'In-TI'!$Q$4:$Q$1155,$B208)</f>
        <v>-6.6359242999999992</v>
      </c>
      <c r="L208" s="26" cm="1">
        <f t="array" ref="L208">IF(_xlfn.XLOOKUP($B208&amp;F$3,'In-TI'!$Q$4:$Q$1155&amp;'In-TI'!$Y$4:$Y$1155,'In-TI'!$Z$4:$Z$1155)=L$3,F208*C208+I208*D208,0)</f>
        <v>2067.5889719360002</v>
      </c>
      <c r="M208" s="159" cm="1">
        <f t="array" ref="M208">IF(_xlfn.XLOOKUP($B208&amp;I$3,'In-TI'!$Q$4:$Q$1155&amp;'In-TI'!$Y$4:$Y$1155,'In-TI'!$Z$4:$Z$1155)=M$3,F208*C208+I208*D208,0)</f>
        <v>0</v>
      </c>
      <c r="N208" s="159" cm="1">
        <f t="array" ref="N208">IF(_xlfn.XLOOKUP($B208&amp;G$3,'In-TI'!$Q$4:$Q$1155&amp;'In-TI'!$Y$4:$Y$1155,'In-TI'!$Z$4:$Z$1155)=N$3,G208*E208+J208*C208,0)</f>
        <v>-15779.639063700997</v>
      </c>
      <c r="O208" s="159" cm="1">
        <f t="array" ref="O208">IF(_xlfn.XLOOKUP($B208&amp;J$3,'In-TI'!$Q$4:$Q$1155&amp;'In-TI'!$Y$4:$Y$1155,'In-TI'!$Z$4:$Z$1155)=O$3,G208*E208+J208*C208,0)</f>
        <v>0</v>
      </c>
      <c r="P208" s="159" cm="1">
        <f t="array" ref="P208">IF(_xlfn.XLOOKUP($B208&amp;H$3,'In-TI'!$Q$4:$Q$1155&amp;'In-TI'!$Y$4:$Y$1155,'In-TI'!$Z$4:$Z$1155)=P$3,H208*E208+K208*D208,0)</f>
        <v>0</v>
      </c>
      <c r="Q208" s="25" cm="1">
        <f t="array" ref="Q208">IF(_xlfn.XLOOKUP($B208&amp;K$3,'In-TI'!$Q$4:$Q$1155&amp;'In-TI'!$Y$4:$Y$1155,'In-TI'!$Z$4:$Z$1155)=Q$3,H208*E208+K208*D208,0)</f>
        <v>-636.0420888509999</v>
      </c>
      <c r="R208" s="74">
        <f t="shared" si="120"/>
        <v>-14348.092180615997</v>
      </c>
      <c r="S208" s="82">
        <f>IF($R208&gt;=0,0,$R208*VLOOKUP(S$3,'In-NonTI'!$S$4:$U$6,3,0))</f>
        <v>-7674.3422142803374</v>
      </c>
      <c r="T208" s="160">
        <f>IF($R208&gt;=0,0,$R208*VLOOKUP(T$3,'In-NonTI'!$S$4:$U$6,3,0))</f>
        <v>-1509.0637365368366</v>
      </c>
      <c r="U208" s="83">
        <f>IF($R208&gt;=0,0,$R208*VLOOKUP(U$3,'In-NonTI'!$S$4:$U$6,3,0))</f>
        <v>-5164.6862297988218</v>
      </c>
      <c r="V208" s="19">
        <f t="shared" si="126"/>
        <v>22.956610566666662</v>
      </c>
      <c r="W208" s="161">
        <f t="shared" si="121"/>
        <v>-4.3521012333333324</v>
      </c>
      <c r="X208" s="18">
        <f t="shared" si="127"/>
        <v>-27.386175999999995</v>
      </c>
      <c r="Y208" s="77">
        <f t="shared" si="122"/>
        <v>2</v>
      </c>
      <c r="Z208" s="32" t="str">
        <f t="shared" si="123"/>
        <v>VIC</v>
      </c>
      <c r="AA208" s="4" t="str">
        <f t="shared" si="124"/>
        <v>SA</v>
      </c>
      <c r="AB208" s="31" t="str">
        <f t="shared" si="125"/>
        <v>NSW</v>
      </c>
      <c r="AC208" s="129" t="str">
        <f t="shared" si="128"/>
        <v>VIC-NSW</v>
      </c>
      <c r="AD208" s="162" t="str">
        <f t="shared" si="129"/>
        <v>SA-NSW</v>
      </c>
      <c r="AE208" s="130">
        <f t="shared" si="130"/>
        <v>0</v>
      </c>
      <c r="AF208" s="51">
        <f t="shared" si="131"/>
        <v>27.386175999999995</v>
      </c>
      <c r="AG208" s="163">
        <f t="shared" si="132"/>
        <v>4.3521012333333324</v>
      </c>
      <c r="AH208" s="33">
        <f t="shared" si="133"/>
        <v>0</v>
      </c>
      <c r="AI208" s="140">
        <f t="shared" si="153"/>
        <v>0</v>
      </c>
      <c r="AJ208" s="164">
        <f t="shared" si="153"/>
        <v>4.3521012333333324</v>
      </c>
      <c r="AK208" s="164">
        <f t="shared" si="118"/>
        <v>27.386175999999995</v>
      </c>
      <c r="AL208" s="164">
        <f t="shared" si="152"/>
        <v>0</v>
      </c>
      <c r="AM208" s="164">
        <f t="shared" si="152"/>
        <v>0</v>
      </c>
      <c r="AN208" s="141">
        <f t="shared" si="152"/>
        <v>0</v>
      </c>
      <c r="AO208" s="23">
        <f t="shared" si="134"/>
        <v>0</v>
      </c>
      <c r="AP208" s="30">
        <f t="shared" si="135"/>
        <v>-3030.1069626959993</v>
      </c>
      <c r="AQ208" s="30">
        <f t="shared" si="136"/>
        <v>-16586.985217919995</v>
      </c>
      <c r="AR208" s="30">
        <f t="shared" si="137"/>
        <v>0</v>
      </c>
      <c r="AS208" s="30">
        <f t="shared" si="138"/>
        <v>0</v>
      </c>
      <c r="AT208" s="24">
        <f t="shared" si="139"/>
        <v>0</v>
      </c>
      <c r="AU208" s="155">
        <f t="shared" si="146"/>
        <v>0</v>
      </c>
      <c r="AV208" s="165">
        <f t="shared" si="147"/>
        <v>0</v>
      </c>
      <c r="AW208" s="165">
        <f t="shared" si="148"/>
        <v>0</v>
      </c>
      <c r="AX208" s="165">
        <f t="shared" si="149"/>
        <v>0</v>
      </c>
      <c r="AY208" s="165">
        <f t="shared" si="150"/>
        <v>0</v>
      </c>
      <c r="AZ208" s="156">
        <f t="shared" si="151"/>
        <v>0</v>
      </c>
      <c r="BA208" s="94">
        <f t="shared" si="140"/>
        <v>0</v>
      </c>
      <c r="BB208" s="166">
        <f t="shared" si="141"/>
        <v>0</v>
      </c>
      <c r="BC208" s="166">
        <f t="shared" si="142"/>
        <v>0</v>
      </c>
      <c r="BD208" s="166">
        <f t="shared" si="143"/>
        <v>0</v>
      </c>
      <c r="BE208" s="166">
        <f t="shared" si="144"/>
        <v>0</v>
      </c>
      <c r="BF208" s="95">
        <f t="shared" si="145"/>
        <v>0</v>
      </c>
    </row>
    <row r="209" spans="2:58">
      <c r="B209" s="146">
        <v>206</v>
      </c>
      <c r="C209" s="23" cm="1">
        <f t="array" ref="C209">_xlfn.XLOOKUP(C$3&amp;$B209,'In-TI'!$D$4:$D$867&amp;'In-TI'!$C$4:$C$867,'In-TI'!$E$4:$E$867)</f>
        <v>-600</v>
      </c>
      <c r="D209" s="30" cm="1">
        <f t="array" ref="D209">_xlfn.XLOOKUP(D$3&amp;$B209,'In-TI'!$D$4:$D$867&amp;'In-TI'!$C$4:$C$867,'In-TI'!$E$4:$E$867)</f>
        <v>70.010000000000005</v>
      </c>
      <c r="E209" s="24" cm="1">
        <f t="array" ref="E209">_xlfn.XLOOKUP(E$3&amp;$B209,'In-TI'!$D$4:$D$867&amp;'In-TI'!$C$4:$C$867,'In-TI'!$E$4:$E$867)</f>
        <v>5.67</v>
      </c>
      <c r="F209" s="12">
        <f>SUMIFS('In-TI'!$W$4:$W$1155,'In-TI'!$Y$4:$Y$1155,F$3,'In-TI'!$Q$4:$Q$1155,$B209)</f>
        <v>-0.57989760000000001</v>
      </c>
      <c r="G209" s="157">
        <f>SUMIFS('In-TI'!$W$4:$W$1155,'In-TI'!$Y$4:$Y$1155,G$3,'In-TI'!$Q$4:$Q$1155,$B209)</f>
        <v>-27.381359700000004</v>
      </c>
      <c r="H209" s="13">
        <f>SUMIFS('In-TI'!$W$4:$W$1155,'In-TI'!$Y$4:$Y$1155,H$3,'In-TI'!$Q$4:$Q$1155,$B209)</f>
        <v>10.239460433333335</v>
      </c>
      <c r="I209" s="16">
        <f>SUMIFS('In-TI'!$X$4:$X$1155,'In-TI'!$Y$4:$Y$1155,I$3,'In-TI'!$Q$4:$Q$1155,$B209)</f>
        <v>-0.62426906666666671</v>
      </c>
      <c r="J209" s="158">
        <f>SUMIFS('In-TI'!$X$4:$X$1155,'In-TI'!$Y$4:$Y$1155,J$3,'In-TI'!$Q$4:$Q$1155,$B209)</f>
        <v>25.639693033333337</v>
      </c>
      <c r="K209" s="17">
        <f>SUMIFS('In-TI'!$X$4:$X$1155,'In-TI'!$Y$4:$Y$1155,K$3,'In-TI'!$Q$4:$Q$1155,$B209)</f>
        <v>-16.545293766666667</v>
      </c>
      <c r="L209" s="26" cm="1">
        <f t="array" ref="L209">IF(_xlfn.XLOOKUP($B209&amp;F$3,'In-TI'!$Q$4:$Q$1155&amp;'In-TI'!$Y$4:$Y$1155,'In-TI'!$Z$4:$Z$1155)=L$3,F209*C209+I209*D209,0)</f>
        <v>304.23348264266667</v>
      </c>
      <c r="M209" s="159" cm="1">
        <f t="array" ref="M209">IF(_xlfn.XLOOKUP($B209&amp;I$3,'In-TI'!$Q$4:$Q$1155&amp;'In-TI'!$Y$4:$Y$1155,'In-TI'!$Z$4:$Z$1155)=M$3,F209*C209+I209*D209,0)</f>
        <v>0</v>
      </c>
      <c r="N209" s="159" cm="1">
        <f t="array" ref="N209">IF(_xlfn.XLOOKUP($B209&amp;G$3,'In-TI'!$Q$4:$Q$1155&amp;'In-TI'!$Y$4:$Y$1155,'In-TI'!$Z$4:$Z$1155)=N$3,G209*E209+J209*C209,0)</f>
        <v>-15539.068129499001</v>
      </c>
      <c r="O209" s="159" cm="1">
        <f t="array" ref="O209">IF(_xlfn.XLOOKUP($B209&amp;J$3,'In-TI'!$Q$4:$Q$1155&amp;'In-TI'!$Y$4:$Y$1155,'In-TI'!$Z$4:$Z$1155)=O$3,G209*E209+J209*C209,0)</f>
        <v>0</v>
      </c>
      <c r="P209" s="159" cm="1">
        <f t="array" ref="P209">IF(_xlfn.XLOOKUP($B209&amp;H$3,'In-TI'!$Q$4:$Q$1155&amp;'In-TI'!$Y$4:$Y$1155,'In-TI'!$Z$4:$Z$1155)=P$3,H209*E209+K209*D209,0)</f>
        <v>0</v>
      </c>
      <c r="Q209" s="25" cm="1">
        <f t="array" ref="Q209">IF(_xlfn.XLOOKUP($B209&amp;K$3,'In-TI'!$Q$4:$Q$1155&amp;'In-TI'!$Y$4:$Y$1155,'In-TI'!$Z$4:$Z$1155)=Q$3,H209*E209+K209*D209,0)</f>
        <v>-1100.2782759473334</v>
      </c>
      <c r="R209" s="74">
        <f t="shared" si="120"/>
        <v>-16335.112922803668</v>
      </c>
      <c r="S209" s="82">
        <f>IF($R209&gt;=0,0,$R209*VLOOKUP(S$3,'In-NonTI'!$S$4:$U$6,3,0))</f>
        <v>-8737.1369726679859</v>
      </c>
      <c r="T209" s="160">
        <f>IF($R209&gt;=0,0,$R209*VLOOKUP(T$3,'In-NonTI'!$S$4:$U$6,3,0))</f>
        <v>-1718.0490781443359</v>
      </c>
      <c r="U209" s="83">
        <f>IF($R209&gt;=0,0,$R209*VLOOKUP(U$3,'In-NonTI'!$S$4:$U$6,3,0))</f>
        <v>-5879.9268719913443</v>
      </c>
      <c r="V209" s="19">
        <f t="shared" si="126"/>
        <v>25.059795433333338</v>
      </c>
      <c r="W209" s="161">
        <f t="shared" si="121"/>
        <v>-17.169562833333334</v>
      </c>
      <c r="X209" s="18">
        <f t="shared" si="127"/>
        <v>-17.14189926666667</v>
      </c>
      <c r="Y209" s="77">
        <f t="shared" si="122"/>
        <v>2</v>
      </c>
      <c r="Z209" s="32" t="str">
        <f t="shared" si="123"/>
        <v>SA</v>
      </c>
      <c r="AA209" s="4" t="str">
        <f t="shared" si="124"/>
        <v>VIC</v>
      </c>
      <c r="AB209" s="31" t="str">
        <f t="shared" si="125"/>
        <v>NSW</v>
      </c>
      <c r="AC209" s="129" t="str">
        <f t="shared" si="128"/>
        <v>SA-NSW</v>
      </c>
      <c r="AD209" s="162" t="str">
        <f t="shared" si="129"/>
        <v>VIC-NSW</v>
      </c>
      <c r="AE209" s="130">
        <f t="shared" si="130"/>
        <v>0</v>
      </c>
      <c r="AF209" s="51">
        <f t="shared" si="131"/>
        <v>17.169562833333334</v>
      </c>
      <c r="AG209" s="163">
        <f t="shared" si="132"/>
        <v>17.14189926666667</v>
      </c>
      <c r="AH209" s="33">
        <f t="shared" si="133"/>
        <v>0</v>
      </c>
      <c r="AI209" s="140">
        <f t="shared" si="153"/>
        <v>0</v>
      </c>
      <c r="AJ209" s="164">
        <f t="shared" si="153"/>
        <v>17.169562833333334</v>
      </c>
      <c r="AK209" s="164">
        <f t="shared" si="118"/>
        <v>17.14189926666667</v>
      </c>
      <c r="AL209" s="164">
        <f t="shared" si="152"/>
        <v>0</v>
      </c>
      <c r="AM209" s="164">
        <f t="shared" si="152"/>
        <v>0</v>
      </c>
      <c r="AN209" s="141">
        <f t="shared" si="152"/>
        <v>0</v>
      </c>
      <c r="AO209" s="23">
        <f t="shared" si="134"/>
        <v>0</v>
      </c>
      <c r="AP209" s="30">
        <f t="shared" si="135"/>
        <v>-11503.778793961666</v>
      </c>
      <c r="AQ209" s="30">
        <f t="shared" si="136"/>
        <v>-10382.334128842002</v>
      </c>
      <c r="AR209" s="30">
        <f t="shared" si="137"/>
        <v>0</v>
      </c>
      <c r="AS209" s="30">
        <f t="shared" si="138"/>
        <v>0</v>
      </c>
      <c r="AT209" s="24">
        <f t="shared" si="139"/>
        <v>0</v>
      </c>
      <c r="AU209" s="155">
        <f t="shared" si="146"/>
        <v>0</v>
      </c>
      <c r="AV209" s="165">
        <f t="shared" si="147"/>
        <v>0</v>
      </c>
      <c r="AW209" s="165">
        <f t="shared" si="148"/>
        <v>0</v>
      </c>
      <c r="AX209" s="165">
        <f t="shared" si="149"/>
        <v>0</v>
      </c>
      <c r="AY209" s="165">
        <f t="shared" si="150"/>
        <v>0</v>
      </c>
      <c r="AZ209" s="156">
        <f t="shared" si="151"/>
        <v>0</v>
      </c>
      <c r="BA209" s="94">
        <f t="shared" si="140"/>
        <v>0</v>
      </c>
      <c r="BB209" s="166">
        <f t="shared" si="141"/>
        <v>0</v>
      </c>
      <c r="BC209" s="166">
        <f t="shared" si="142"/>
        <v>0</v>
      </c>
      <c r="BD209" s="166">
        <f t="shared" si="143"/>
        <v>0</v>
      </c>
      <c r="BE209" s="166">
        <f t="shared" si="144"/>
        <v>0</v>
      </c>
      <c r="BF209" s="95">
        <f t="shared" si="145"/>
        <v>0</v>
      </c>
    </row>
    <row r="210" spans="2:58">
      <c r="B210" s="146">
        <v>207</v>
      </c>
      <c r="C210" s="23" cm="1">
        <f t="array" ref="C210">_xlfn.XLOOKUP(C$3&amp;$B210,'In-TI'!$D$4:$D$867&amp;'In-TI'!$C$4:$C$867,'In-TI'!$E$4:$E$867)</f>
        <v>-600</v>
      </c>
      <c r="D210" s="30" cm="1">
        <f t="array" ref="D210">_xlfn.XLOOKUP(D$3&amp;$B210,'In-TI'!$D$4:$D$867&amp;'In-TI'!$C$4:$C$867,'In-TI'!$E$4:$E$867)</f>
        <v>65.38</v>
      </c>
      <c r="E210" s="24" cm="1">
        <f t="array" ref="E210">_xlfn.XLOOKUP(E$3&amp;$B210,'In-TI'!$D$4:$D$867&amp;'In-TI'!$C$4:$C$867,'In-TI'!$E$4:$E$867)</f>
        <v>35</v>
      </c>
      <c r="F210" s="12">
        <f>SUMIFS('In-TI'!$W$4:$W$1155,'In-TI'!$Y$4:$Y$1155,F$3,'In-TI'!$Q$4:$Q$1155,$B210)</f>
        <v>2.2973417999999999</v>
      </c>
      <c r="G210" s="157">
        <f>SUMIFS('In-TI'!$W$4:$W$1155,'In-TI'!$Y$4:$Y$1155,G$3,'In-TI'!$Q$4:$Q$1155,$B210)</f>
        <v>-7.0904413000000011</v>
      </c>
      <c r="H210" s="13">
        <f>SUMIFS('In-TI'!$W$4:$W$1155,'In-TI'!$Y$4:$Y$1155,H$3,'In-TI'!$Q$4:$Q$1155,$B210)</f>
        <v>6.3483344000000006</v>
      </c>
      <c r="I210" s="16">
        <f>SUMIFS('In-TI'!$X$4:$X$1155,'In-TI'!$Y$4:$Y$1155,I$3,'In-TI'!$Q$4:$Q$1155,$B210)</f>
        <v>-3.3898418000000001</v>
      </c>
      <c r="J210" s="158">
        <f>SUMIFS('In-TI'!$X$4:$X$1155,'In-TI'!$Y$4:$Y$1155,J$3,'In-TI'!$Q$4:$Q$1155,$B210)</f>
        <v>5.9962746333333339</v>
      </c>
      <c r="K210" s="17">
        <f>SUMIFS('In-TI'!$X$4:$X$1155,'In-TI'!$Y$4:$Y$1155,K$3,'In-TI'!$Q$4:$Q$1155,$B210)</f>
        <v>-12.950834400000002</v>
      </c>
      <c r="L210" s="26" cm="1">
        <f t="array" ref="L210">IF(_xlfn.XLOOKUP($B210&amp;F$3,'In-TI'!$Q$4:$Q$1155&amp;'In-TI'!$Y$4:$Y$1155,'In-TI'!$Z$4:$Z$1155)=L$3,F210*C210+I210*D210,0)</f>
        <v>0</v>
      </c>
      <c r="M210" s="159" cm="1">
        <f t="array" ref="M210">IF(_xlfn.XLOOKUP($B210&amp;I$3,'In-TI'!$Q$4:$Q$1155&amp;'In-TI'!$Y$4:$Y$1155,'In-TI'!$Z$4:$Z$1155)=M$3,F210*C210+I210*D210,0)</f>
        <v>-1600.032936884</v>
      </c>
      <c r="N210" s="159" cm="1">
        <f t="array" ref="N210">IF(_xlfn.XLOOKUP($B210&amp;G$3,'In-TI'!$Q$4:$Q$1155&amp;'In-TI'!$Y$4:$Y$1155,'In-TI'!$Z$4:$Z$1155)=N$3,G210*E210+J210*C210,0)</f>
        <v>-3845.9302255000002</v>
      </c>
      <c r="O210" s="159" cm="1">
        <f t="array" ref="O210">IF(_xlfn.XLOOKUP($B210&amp;J$3,'In-TI'!$Q$4:$Q$1155&amp;'In-TI'!$Y$4:$Y$1155,'In-TI'!$Z$4:$Z$1155)=O$3,G210*E210+J210*C210,0)</f>
        <v>0</v>
      </c>
      <c r="P210" s="159" cm="1">
        <f t="array" ref="P210">IF(_xlfn.XLOOKUP($B210&amp;H$3,'In-TI'!$Q$4:$Q$1155&amp;'In-TI'!$Y$4:$Y$1155,'In-TI'!$Z$4:$Z$1155)=P$3,H210*E210+K210*D210,0)</f>
        <v>0</v>
      </c>
      <c r="Q210" s="25" cm="1">
        <f t="array" ref="Q210">IF(_xlfn.XLOOKUP($B210&amp;K$3,'In-TI'!$Q$4:$Q$1155&amp;'In-TI'!$Y$4:$Y$1155,'In-TI'!$Z$4:$Z$1155)=Q$3,H210*E210+K210*D210,0)</f>
        <v>-624.53384907200007</v>
      </c>
      <c r="R210" s="74">
        <f t="shared" si="120"/>
        <v>-6070.4970114560001</v>
      </c>
      <c r="S210" s="82">
        <f>IF($R210&gt;=0,0,$R210*VLOOKUP(S$3,'In-NonTI'!$S$4:$U$6,3,0))</f>
        <v>-3246.917491903047</v>
      </c>
      <c r="T210" s="160">
        <f>IF($R210&gt;=0,0,$R210*VLOOKUP(T$3,'In-NonTI'!$S$4:$U$6,3,0))</f>
        <v>-638.46585228379809</v>
      </c>
      <c r="U210" s="83">
        <f>IF($R210&gt;=0,0,$R210*VLOOKUP(U$3,'In-NonTI'!$S$4:$U$6,3,0))</f>
        <v>-2185.1136672691546</v>
      </c>
      <c r="V210" s="19">
        <f t="shared" si="126"/>
        <v>8.2936164333333338</v>
      </c>
      <c r="W210" s="161">
        <f t="shared" si="121"/>
        <v>-16.340676200000001</v>
      </c>
      <c r="X210" s="18">
        <f t="shared" si="127"/>
        <v>-0.74210690000000046</v>
      </c>
      <c r="Y210" s="77">
        <f t="shared" si="122"/>
        <v>2</v>
      </c>
      <c r="Z210" s="32" t="str">
        <f t="shared" si="123"/>
        <v>SA</v>
      </c>
      <c r="AA210" s="4" t="str">
        <f t="shared" si="124"/>
        <v>VIC</v>
      </c>
      <c r="AB210" s="31" t="str">
        <f t="shared" si="125"/>
        <v>NSW</v>
      </c>
      <c r="AC210" s="129" t="str">
        <f t="shared" si="128"/>
        <v>SA-NSW</v>
      </c>
      <c r="AD210" s="162" t="str">
        <f t="shared" si="129"/>
        <v>VIC-NSW</v>
      </c>
      <c r="AE210" s="130">
        <f t="shared" si="130"/>
        <v>0</v>
      </c>
      <c r="AF210" s="51">
        <f t="shared" si="131"/>
        <v>16.340676200000001</v>
      </c>
      <c r="AG210" s="163">
        <f t="shared" si="132"/>
        <v>0.74210690000000046</v>
      </c>
      <c r="AH210" s="33">
        <f t="shared" si="133"/>
        <v>0</v>
      </c>
      <c r="AI210" s="140">
        <f t="shared" si="153"/>
        <v>0</v>
      </c>
      <c r="AJ210" s="164">
        <f t="shared" si="153"/>
        <v>16.340676200000001</v>
      </c>
      <c r="AK210" s="164">
        <f t="shared" si="118"/>
        <v>0.74210690000000046</v>
      </c>
      <c r="AL210" s="164">
        <f t="shared" si="152"/>
        <v>0</v>
      </c>
      <c r="AM210" s="164">
        <f t="shared" si="152"/>
        <v>0</v>
      </c>
      <c r="AN210" s="141">
        <f t="shared" si="152"/>
        <v>0</v>
      </c>
      <c r="AO210" s="23">
        <f t="shared" si="134"/>
        <v>0</v>
      </c>
      <c r="AP210" s="30">
        <f t="shared" si="135"/>
        <v>-10872.759129956001</v>
      </c>
      <c r="AQ210" s="30">
        <f t="shared" si="136"/>
        <v>-471.2378815000003</v>
      </c>
      <c r="AR210" s="30">
        <f t="shared" si="137"/>
        <v>0</v>
      </c>
      <c r="AS210" s="30">
        <f t="shared" si="138"/>
        <v>0</v>
      </c>
      <c r="AT210" s="24">
        <f t="shared" si="139"/>
        <v>0</v>
      </c>
      <c r="AU210" s="155">
        <f t="shared" si="146"/>
        <v>0</v>
      </c>
      <c r="AV210" s="165">
        <f t="shared" si="147"/>
        <v>0</v>
      </c>
      <c r="AW210" s="165">
        <f t="shared" si="148"/>
        <v>0</v>
      </c>
      <c r="AX210" s="165">
        <f t="shared" si="149"/>
        <v>0</v>
      </c>
      <c r="AY210" s="165">
        <f t="shared" si="150"/>
        <v>0</v>
      </c>
      <c r="AZ210" s="156">
        <f t="shared" si="151"/>
        <v>0</v>
      </c>
      <c r="BA210" s="94">
        <f t="shared" si="140"/>
        <v>0</v>
      </c>
      <c r="BB210" s="166">
        <f t="shared" si="141"/>
        <v>0</v>
      </c>
      <c r="BC210" s="166">
        <f t="shared" si="142"/>
        <v>0</v>
      </c>
      <c r="BD210" s="166">
        <f t="shared" si="143"/>
        <v>0</v>
      </c>
      <c r="BE210" s="166">
        <f t="shared" si="144"/>
        <v>0</v>
      </c>
      <c r="BF210" s="95">
        <f t="shared" si="145"/>
        <v>0</v>
      </c>
    </row>
    <row r="211" spans="2:58">
      <c r="B211" s="146">
        <v>208</v>
      </c>
      <c r="C211" s="23" cm="1">
        <f t="array" ref="C211">_xlfn.XLOOKUP(C$3&amp;$B211,'In-TI'!$D$4:$D$867&amp;'In-TI'!$C$4:$C$867,'In-TI'!$E$4:$E$867)</f>
        <v>-600</v>
      </c>
      <c r="D211" s="30" cm="1">
        <f t="array" ref="D211">_xlfn.XLOOKUP(D$3&amp;$B211,'In-TI'!$D$4:$D$867&amp;'In-TI'!$C$4:$C$867,'In-TI'!$E$4:$E$867)</f>
        <v>69.3</v>
      </c>
      <c r="E211" s="24" cm="1">
        <f t="array" ref="E211">_xlfn.XLOOKUP(E$3&amp;$B211,'In-TI'!$D$4:$D$867&amp;'In-TI'!$C$4:$C$867,'In-TI'!$E$4:$E$867)</f>
        <v>35</v>
      </c>
      <c r="F211" s="12">
        <f>SUMIFS('In-TI'!$W$4:$W$1155,'In-TI'!$Y$4:$Y$1155,F$3,'In-TI'!$Q$4:$Q$1155,$B211)</f>
        <v>5.6784173999999998</v>
      </c>
      <c r="G211" s="157">
        <f>SUMIFS('In-TI'!$W$4:$W$1155,'In-TI'!$Y$4:$Y$1155,G$3,'In-TI'!$Q$4:$Q$1155,$B211)</f>
        <v>12.130492199999999</v>
      </c>
      <c r="H211" s="13">
        <f>SUMIFS('In-TI'!$W$4:$W$1155,'In-TI'!$Y$4:$Y$1155,H$3,'In-TI'!$Q$4:$Q$1155,$B211)</f>
        <v>2.6430523333333338</v>
      </c>
      <c r="I211" s="16">
        <f>SUMIFS('In-TI'!$X$4:$X$1155,'In-TI'!$Y$4:$Y$1155,I$3,'In-TI'!$Q$4:$Q$1155,$B211)</f>
        <v>-7.1109173999999999</v>
      </c>
      <c r="J211" s="158">
        <f>SUMIFS('In-TI'!$X$4:$X$1155,'In-TI'!$Y$4:$Y$1155,J$3,'In-TI'!$Q$4:$Q$1155,$B211)</f>
        <v>-13.487158866666666</v>
      </c>
      <c r="K211" s="17">
        <f>SUMIFS('In-TI'!$X$4:$X$1155,'In-TI'!$Y$4:$Y$1155,K$3,'In-TI'!$Q$4:$Q$1155,$B211)</f>
        <v>-9.6313856666666666</v>
      </c>
      <c r="L211" s="26" cm="1">
        <f t="array" ref="L211">IF(_xlfn.XLOOKUP($B211&amp;F$3,'In-TI'!$Q$4:$Q$1155&amp;'In-TI'!$Y$4:$Y$1155,'In-TI'!$Z$4:$Z$1155)=L$3,F211*C211+I211*D211,0)</f>
        <v>0</v>
      </c>
      <c r="M211" s="159" cm="1">
        <f t="array" ref="M211">IF(_xlfn.XLOOKUP($B211&amp;I$3,'In-TI'!$Q$4:$Q$1155&amp;'In-TI'!$Y$4:$Y$1155,'In-TI'!$Z$4:$Z$1155)=M$3,F211*C211+I211*D211,0)</f>
        <v>-3899.83701582</v>
      </c>
      <c r="N211" s="159" cm="1">
        <f t="array" ref="N211">IF(_xlfn.XLOOKUP($B211&amp;G$3,'In-TI'!$Q$4:$Q$1155&amp;'In-TI'!$Y$4:$Y$1155,'In-TI'!$Z$4:$Z$1155)=N$3,G211*E211+J211*C211,0)</f>
        <v>0</v>
      </c>
      <c r="O211" s="159" cm="1">
        <f t="array" ref="O211">IF(_xlfn.XLOOKUP($B211&amp;J$3,'In-TI'!$Q$4:$Q$1155&amp;'In-TI'!$Y$4:$Y$1155,'In-TI'!$Z$4:$Z$1155)=O$3,G211*E211+J211*C211,0)</f>
        <v>8516.8625470000006</v>
      </c>
      <c r="P211" s="159" cm="1">
        <f t="array" ref="P211">IF(_xlfn.XLOOKUP($B211&amp;H$3,'In-TI'!$Q$4:$Q$1155&amp;'In-TI'!$Y$4:$Y$1155,'In-TI'!$Z$4:$Z$1155)=P$3,H211*E211+K211*D211,0)</f>
        <v>0</v>
      </c>
      <c r="Q211" s="25" cm="1">
        <f t="array" ref="Q211">IF(_xlfn.XLOOKUP($B211&amp;K$3,'In-TI'!$Q$4:$Q$1155&amp;'In-TI'!$Y$4:$Y$1155,'In-TI'!$Z$4:$Z$1155)=Q$3,H211*E211+K211*D211,0)</f>
        <v>-574.94819503333326</v>
      </c>
      <c r="R211" s="74">
        <f t="shared" si="120"/>
        <v>4042.0773361466677</v>
      </c>
      <c r="S211" s="82">
        <f>IF($R211&gt;=0,0,$R211*VLOOKUP(S$3,'In-NonTI'!$S$4:$U$6,3,0))</f>
        <v>0</v>
      </c>
      <c r="T211" s="160">
        <f>IF($R211&gt;=0,0,$R211*VLOOKUP(T$3,'In-NonTI'!$S$4:$U$6,3,0))</f>
        <v>0</v>
      </c>
      <c r="U211" s="83">
        <f>IF($R211&gt;=0,0,$R211*VLOOKUP(U$3,'In-NonTI'!$S$4:$U$6,3,0))</f>
        <v>0</v>
      </c>
      <c r="V211" s="19">
        <f t="shared" si="126"/>
        <v>-7.8087414666666666</v>
      </c>
      <c r="W211" s="161">
        <f t="shared" si="121"/>
        <v>-16.742303066666665</v>
      </c>
      <c r="X211" s="18">
        <f t="shared" si="127"/>
        <v>14.773544533333332</v>
      </c>
      <c r="Y211" s="77">
        <f t="shared" si="122"/>
        <v>2</v>
      </c>
      <c r="Z211" s="32" t="str">
        <f t="shared" si="123"/>
        <v>SA</v>
      </c>
      <c r="AA211" s="4" t="str">
        <f t="shared" si="124"/>
        <v>NSW</v>
      </c>
      <c r="AB211" s="31" t="str">
        <f t="shared" si="125"/>
        <v>VIC</v>
      </c>
      <c r="AC211" s="129" t="str">
        <f t="shared" si="128"/>
        <v>SA-VIC</v>
      </c>
      <c r="AD211" s="162" t="str">
        <f t="shared" si="129"/>
        <v>NSW-VIC</v>
      </c>
      <c r="AE211" s="130">
        <f t="shared" si="130"/>
        <v>0</v>
      </c>
      <c r="AF211" s="51">
        <f t="shared" si="131"/>
        <v>16.742303066666665</v>
      </c>
      <c r="AG211" s="163">
        <f t="shared" si="132"/>
        <v>7.8087414666666666</v>
      </c>
      <c r="AH211" s="33">
        <f t="shared" si="133"/>
        <v>0</v>
      </c>
      <c r="AI211" s="140">
        <f t="shared" si="153"/>
        <v>0</v>
      </c>
      <c r="AJ211" s="164">
        <f t="shared" si="153"/>
        <v>0</v>
      </c>
      <c r="AK211" s="164">
        <f t="shared" si="118"/>
        <v>0</v>
      </c>
      <c r="AL211" s="164">
        <f t="shared" si="152"/>
        <v>7.8087414666666666</v>
      </c>
      <c r="AM211" s="164">
        <f t="shared" si="152"/>
        <v>0</v>
      </c>
      <c r="AN211" s="141">
        <f t="shared" si="152"/>
        <v>16.742303066666665</v>
      </c>
      <c r="AO211" s="23">
        <f t="shared" si="134"/>
        <v>0</v>
      </c>
      <c r="AP211" s="30">
        <f t="shared" si="135"/>
        <v>0</v>
      </c>
      <c r="AQ211" s="30">
        <f t="shared" si="136"/>
        <v>0</v>
      </c>
      <c r="AR211" s="30">
        <f t="shared" si="137"/>
        <v>4958.550831333333</v>
      </c>
      <c r="AS211" s="30">
        <f t="shared" si="138"/>
        <v>0</v>
      </c>
      <c r="AT211" s="24">
        <f t="shared" si="139"/>
        <v>-574.26099518666661</v>
      </c>
      <c r="AU211" s="155">
        <f t="shared" si="146"/>
        <v>0</v>
      </c>
      <c r="AV211" s="165">
        <f t="shared" si="147"/>
        <v>0</v>
      </c>
      <c r="AW211" s="165">
        <f t="shared" si="148"/>
        <v>0</v>
      </c>
      <c r="AX211" s="165">
        <f t="shared" si="149"/>
        <v>4571.5148141481568</v>
      </c>
      <c r="AY211" s="165">
        <f t="shared" si="150"/>
        <v>0</v>
      </c>
      <c r="AZ211" s="156">
        <f t="shared" si="151"/>
        <v>-529.43747800148958</v>
      </c>
      <c r="BA211" s="94">
        <f t="shared" si="140"/>
        <v>0</v>
      </c>
      <c r="BB211" s="166">
        <f t="shared" si="141"/>
        <v>0</v>
      </c>
      <c r="BC211" s="166">
        <f t="shared" si="142"/>
        <v>0</v>
      </c>
      <c r="BD211" s="166">
        <f t="shared" si="143"/>
        <v>4042.0773361466677</v>
      </c>
      <c r="BE211" s="166">
        <f t="shared" si="144"/>
        <v>0</v>
      </c>
      <c r="BF211" s="95">
        <f t="shared" si="145"/>
        <v>0</v>
      </c>
    </row>
    <row r="212" spans="2:58">
      <c r="B212" s="146">
        <v>209</v>
      </c>
      <c r="C212" s="23" cm="1">
        <f t="array" ref="C212">_xlfn.XLOOKUP(C$3&amp;$B212,'In-TI'!$D$4:$D$867&amp;'In-TI'!$C$4:$C$867,'In-TI'!$E$4:$E$867)</f>
        <v>-600</v>
      </c>
      <c r="D212" s="30" cm="1">
        <f t="array" ref="D212">_xlfn.XLOOKUP(D$3&amp;$B212,'In-TI'!$D$4:$D$867&amp;'In-TI'!$C$4:$C$867,'In-TI'!$E$4:$E$867)</f>
        <v>65.38</v>
      </c>
      <c r="E212" s="24" cm="1">
        <f t="array" ref="E212">_xlfn.XLOOKUP(E$3&amp;$B212,'In-TI'!$D$4:$D$867&amp;'In-TI'!$C$4:$C$867,'In-TI'!$E$4:$E$867)</f>
        <v>35</v>
      </c>
      <c r="F212" s="12">
        <f>SUMIFS('In-TI'!$W$4:$W$1155,'In-TI'!$Y$4:$Y$1155,F$3,'In-TI'!$Q$4:$Q$1155,$B212)</f>
        <v>8.1211767999999989</v>
      </c>
      <c r="G212" s="157">
        <f>SUMIFS('In-TI'!$W$4:$W$1155,'In-TI'!$Y$4:$Y$1155,G$3,'In-TI'!$Q$4:$Q$1155,$B212)</f>
        <v>21.381143399999996</v>
      </c>
      <c r="H212" s="13">
        <f>SUMIFS('In-TI'!$W$4:$W$1155,'In-TI'!$Y$4:$Y$1155,H$3,'In-TI'!$Q$4:$Q$1155,$B212)</f>
        <v>-0.30769470000000132</v>
      </c>
      <c r="I212" s="16">
        <f>SUMIFS('In-TI'!$X$4:$X$1155,'In-TI'!$Y$4:$Y$1155,I$3,'In-TI'!$Q$4:$Q$1155,$B212)</f>
        <v>-9.8370101333333331</v>
      </c>
      <c r="J212" s="158">
        <f>SUMIFS('In-TI'!$X$4:$X$1155,'In-TI'!$Y$4:$Y$1155,J$3,'In-TI'!$Q$4:$Q$1155,$B212)</f>
        <v>-22.87947673333333</v>
      </c>
      <c r="K212" s="17">
        <f>SUMIFS('In-TI'!$X$4:$X$1155,'In-TI'!$Y$4:$Y$1155,K$3,'In-TI'!$Q$4:$Q$1155,$B212)</f>
        <v>-7.5473052999999997</v>
      </c>
      <c r="L212" s="26" cm="1">
        <f t="array" ref="L212">IF(_xlfn.XLOOKUP($B212&amp;F$3,'In-TI'!$Q$4:$Q$1155&amp;'In-TI'!$Y$4:$Y$1155,'In-TI'!$Z$4:$Z$1155)=L$3,F212*C212+I212*D212,0)</f>
        <v>0</v>
      </c>
      <c r="M212" s="159" cm="1">
        <f t="array" ref="M212">IF(_xlfn.XLOOKUP($B212&amp;I$3,'In-TI'!$Q$4:$Q$1155&amp;'In-TI'!$Y$4:$Y$1155,'In-TI'!$Z$4:$Z$1155)=M$3,F212*C212+I212*D212,0)</f>
        <v>-5515.8498025173321</v>
      </c>
      <c r="N212" s="159" cm="1">
        <f t="array" ref="N212">IF(_xlfn.XLOOKUP($B212&amp;G$3,'In-TI'!$Q$4:$Q$1155&amp;'In-TI'!$Y$4:$Y$1155,'In-TI'!$Z$4:$Z$1155)=N$3,G212*E212+J212*C212,0)</f>
        <v>0</v>
      </c>
      <c r="O212" s="159" cm="1">
        <f t="array" ref="O212">IF(_xlfn.XLOOKUP($B212&amp;J$3,'In-TI'!$Q$4:$Q$1155&amp;'In-TI'!$Y$4:$Y$1155,'In-TI'!$Z$4:$Z$1155)=O$3,G212*E212+J212*C212,0)</f>
        <v>14476.026058999998</v>
      </c>
      <c r="P212" s="159" cm="1">
        <f t="array" ref="P212">IF(_xlfn.XLOOKUP($B212&amp;H$3,'In-TI'!$Q$4:$Q$1155&amp;'In-TI'!$Y$4:$Y$1155,'In-TI'!$Z$4:$Z$1155)=P$3,H212*E212+K212*D212,0)</f>
        <v>0</v>
      </c>
      <c r="Q212" s="25" cm="1">
        <f t="array" ref="Q212">IF(_xlfn.XLOOKUP($B212&amp;K$3,'In-TI'!$Q$4:$Q$1155&amp;'In-TI'!$Y$4:$Y$1155,'In-TI'!$Z$4:$Z$1155)=Q$3,H212*E212+K212*D212,0)</f>
        <v>-504.21213501400001</v>
      </c>
      <c r="R212" s="74">
        <f t="shared" si="120"/>
        <v>8455.9641214686653</v>
      </c>
      <c r="S212" s="82">
        <f>IF($R212&gt;=0,0,$R212*VLOOKUP(S$3,'In-NonTI'!$S$4:$U$6,3,0))</f>
        <v>0</v>
      </c>
      <c r="T212" s="160">
        <f>IF($R212&gt;=0,0,$R212*VLOOKUP(T$3,'In-NonTI'!$S$4:$U$6,3,0))</f>
        <v>0</v>
      </c>
      <c r="U212" s="83">
        <f>IF($R212&gt;=0,0,$R212*VLOOKUP(U$3,'In-NonTI'!$S$4:$U$6,3,0))</f>
        <v>0</v>
      </c>
      <c r="V212" s="19">
        <f t="shared" si="126"/>
        <v>-14.758299933333332</v>
      </c>
      <c r="W212" s="161">
        <f t="shared" si="121"/>
        <v>-17.384315433333335</v>
      </c>
      <c r="X212" s="18">
        <f t="shared" si="127"/>
        <v>21.073448699999993</v>
      </c>
      <c r="Y212" s="77">
        <f t="shared" si="122"/>
        <v>2</v>
      </c>
      <c r="Z212" s="32" t="str">
        <f t="shared" si="123"/>
        <v>SA</v>
      </c>
      <c r="AA212" s="4" t="str">
        <f t="shared" si="124"/>
        <v>NSW</v>
      </c>
      <c r="AB212" s="31" t="str">
        <f t="shared" si="125"/>
        <v>VIC</v>
      </c>
      <c r="AC212" s="129" t="str">
        <f t="shared" si="128"/>
        <v>SA-VIC</v>
      </c>
      <c r="AD212" s="162" t="str">
        <f t="shared" si="129"/>
        <v>NSW-VIC</v>
      </c>
      <c r="AE212" s="130">
        <f t="shared" si="130"/>
        <v>0</v>
      </c>
      <c r="AF212" s="51">
        <f t="shared" si="131"/>
        <v>17.384315433333335</v>
      </c>
      <c r="AG212" s="163">
        <f t="shared" si="132"/>
        <v>14.758299933333332</v>
      </c>
      <c r="AH212" s="33">
        <f t="shared" si="133"/>
        <v>0</v>
      </c>
      <c r="AI212" s="140">
        <f t="shared" si="153"/>
        <v>0</v>
      </c>
      <c r="AJ212" s="164">
        <f t="shared" si="153"/>
        <v>0</v>
      </c>
      <c r="AK212" s="164">
        <f t="shared" si="118"/>
        <v>0</v>
      </c>
      <c r="AL212" s="164">
        <f t="shared" si="152"/>
        <v>14.758299933333332</v>
      </c>
      <c r="AM212" s="164">
        <f t="shared" si="152"/>
        <v>0</v>
      </c>
      <c r="AN212" s="141">
        <f t="shared" si="152"/>
        <v>17.384315433333335</v>
      </c>
      <c r="AO212" s="23">
        <f t="shared" si="134"/>
        <v>0</v>
      </c>
      <c r="AP212" s="30">
        <f t="shared" si="135"/>
        <v>0</v>
      </c>
      <c r="AQ212" s="30">
        <f t="shared" si="136"/>
        <v>0</v>
      </c>
      <c r="AR212" s="30">
        <f t="shared" si="137"/>
        <v>9371.5204576666656</v>
      </c>
      <c r="AS212" s="30">
        <f t="shared" si="138"/>
        <v>0</v>
      </c>
      <c r="AT212" s="24">
        <f t="shared" si="139"/>
        <v>-528.13550286466659</v>
      </c>
      <c r="AU212" s="155">
        <f t="shared" si="146"/>
        <v>0</v>
      </c>
      <c r="AV212" s="165">
        <f t="shared" si="147"/>
        <v>0</v>
      </c>
      <c r="AW212" s="165">
        <f t="shared" si="148"/>
        <v>0</v>
      </c>
      <c r="AX212" s="165">
        <f t="shared" si="149"/>
        <v>8960.9624774513977</v>
      </c>
      <c r="AY212" s="165">
        <f t="shared" si="150"/>
        <v>0</v>
      </c>
      <c r="AZ212" s="156">
        <f t="shared" si="151"/>
        <v>-504.9983559827316</v>
      </c>
      <c r="BA212" s="94">
        <f t="shared" si="140"/>
        <v>0</v>
      </c>
      <c r="BB212" s="166">
        <f t="shared" si="141"/>
        <v>0</v>
      </c>
      <c r="BC212" s="166">
        <f t="shared" si="142"/>
        <v>0</v>
      </c>
      <c r="BD212" s="166">
        <f t="shared" si="143"/>
        <v>8455.9641214686653</v>
      </c>
      <c r="BE212" s="166">
        <f t="shared" si="144"/>
        <v>0</v>
      </c>
      <c r="BF212" s="95">
        <f t="shared" si="145"/>
        <v>0</v>
      </c>
    </row>
    <row r="213" spans="2:58">
      <c r="B213" s="146">
        <v>210</v>
      </c>
      <c r="C213" s="23" cm="1">
        <f t="array" ref="C213">_xlfn.XLOOKUP(C$3&amp;$B213,'In-TI'!$D$4:$D$867&amp;'In-TI'!$C$4:$C$867,'In-TI'!$E$4:$E$867)</f>
        <v>-600</v>
      </c>
      <c r="D213" s="30" cm="1">
        <f t="array" ref="D213">_xlfn.XLOOKUP(D$3&amp;$B213,'In-TI'!$D$4:$D$867&amp;'In-TI'!$C$4:$C$867,'In-TI'!$E$4:$E$867)</f>
        <v>67.510000000000005</v>
      </c>
      <c r="E213" s="24" cm="1">
        <f t="array" ref="E213">_xlfn.XLOOKUP(E$3&amp;$B213,'In-TI'!$D$4:$D$867&amp;'In-TI'!$C$4:$C$867,'In-TI'!$E$4:$E$867)</f>
        <v>60</v>
      </c>
      <c r="F213" s="12">
        <f>SUMIFS('In-TI'!$W$4:$W$1155,'In-TI'!$Y$4:$Y$1155,F$3,'In-TI'!$Q$4:$Q$1155,$B213)</f>
        <v>8.7903310000000001</v>
      </c>
      <c r="G213" s="157">
        <f>SUMIFS('In-TI'!$W$4:$W$1155,'In-TI'!$Y$4:$Y$1155,G$3,'In-TI'!$Q$4:$Q$1155,$B213)</f>
        <v>11.075332299999998</v>
      </c>
      <c r="H213" s="13">
        <f>SUMIFS('In-TI'!$W$4:$W$1155,'In-TI'!$Y$4:$Y$1155,H$3,'In-TI'!$Q$4:$Q$1155,$B213)</f>
        <v>2.8038222999999998</v>
      </c>
      <c r="I213" s="16">
        <f>SUMIFS('In-TI'!$X$4:$X$1155,'In-TI'!$Y$4:$Y$1155,I$3,'In-TI'!$Q$4:$Q$1155,$B213)</f>
        <v>-10.097830999999999</v>
      </c>
      <c r="J213" s="158">
        <f>SUMIFS('In-TI'!$X$4:$X$1155,'In-TI'!$Y$4:$Y$1155,J$3,'In-TI'!$Q$4:$Q$1155,$B213)</f>
        <v>-12.966998966666663</v>
      </c>
      <c r="K213" s="17">
        <f>SUMIFS('In-TI'!$X$4:$X$1155,'In-TI'!$Y$4:$Y$1155,K$3,'In-TI'!$Q$4:$Q$1155,$B213)</f>
        <v>-10.3963223</v>
      </c>
      <c r="L213" s="26" cm="1">
        <f t="array" ref="L213">IF(_xlfn.XLOOKUP($B213&amp;F$3,'In-TI'!$Q$4:$Q$1155&amp;'In-TI'!$Y$4:$Y$1155,'In-TI'!$Z$4:$Z$1155)=L$3,F213*C213+I213*D213,0)</f>
        <v>0</v>
      </c>
      <c r="M213" s="159" cm="1">
        <f t="array" ref="M213">IF(_xlfn.XLOOKUP($B213&amp;I$3,'In-TI'!$Q$4:$Q$1155&amp;'In-TI'!$Y$4:$Y$1155,'In-TI'!$Z$4:$Z$1155)=M$3,F213*C213+I213*D213,0)</f>
        <v>-5955.9031708099992</v>
      </c>
      <c r="N213" s="159" cm="1">
        <f t="array" ref="N213">IF(_xlfn.XLOOKUP($B213&amp;G$3,'In-TI'!$Q$4:$Q$1155&amp;'In-TI'!$Y$4:$Y$1155,'In-TI'!$Z$4:$Z$1155)=N$3,G213*E213+J213*C213,0)</f>
        <v>0</v>
      </c>
      <c r="O213" s="159" cm="1">
        <f t="array" ref="O213">IF(_xlfn.XLOOKUP($B213&amp;J$3,'In-TI'!$Q$4:$Q$1155&amp;'In-TI'!$Y$4:$Y$1155,'In-TI'!$Z$4:$Z$1155)=O$3,G213*E213+J213*C213,0)</f>
        <v>8444.7193179999977</v>
      </c>
      <c r="P213" s="159" cm="1">
        <f t="array" ref="P213">IF(_xlfn.XLOOKUP($B213&amp;H$3,'In-TI'!$Q$4:$Q$1155&amp;'In-TI'!$Y$4:$Y$1155,'In-TI'!$Z$4:$Z$1155)=P$3,H213*E213+K213*D213,0)</f>
        <v>0</v>
      </c>
      <c r="Q213" s="25" cm="1">
        <f t="array" ref="Q213">IF(_xlfn.XLOOKUP($B213&amp;K$3,'In-TI'!$Q$4:$Q$1155&amp;'In-TI'!$Y$4:$Y$1155,'In-TI'!$Z$4:$Z$1155)=Q$3,H213*E213+K213*D213,0)</f>
        <v>-533.62638047300004</v>
      </c>
      <c r="R213" s="74">
        <f t="shared" si="120"/>
        <v>1955.1897667169983</v>
      </c>
      <c r="S213" s="82">
        <f>IF($R213&gt;=0,0,$R213*VLOOKUP(S$3,'In-NonTI'!$S$4:$U$6,3,0))</f>
        <v>0</v>
      </c>
      <c r="T213" s="160">
        <f>IF($R213&gt;=0,0,$R213*VLOOKUP(T$3,'In-NonTI'!$S$4:$U$6,3,0))</f>
        <v>0</v>
      </c>
      <c r="U213" s="83">
        <f>IF($R213&gt;=0,0,$R213*VLOOKUP(U$3,'In-NonTI'!$S$4:$U$6,3,0))</f>
        <v>0</v>
      </c>
      <c r="V213" s="19">
        <f t="shared" si="126"/>
        <v>-4.1766679666666633</v>
      </c>
      <c r="W213" s="161">
        <f t="shared" si="121"/>
        <v>-20.494153300000001</v>
      </c>
      <c r="X213" s="18">
        <f t="shared" si="127"/>
        <v>13.879154599999998</v>
      </c>
      <c r="Y213" s="77">
        <f t="shared" si="122"/>
        <v>2</v>
      </c>
      <c r="Z213" s="32" t="str">
        <f t="shared" si="123"/>
        <v>SA</v>
      </c>
      <c r="AA213" s="4" t="str">
        <f t="shared" si="124"/>
        <v>NSW</v>
      </c>
      <c r="AB213" s="31" t="str">
        <f t="shared" si="125"/>
        <v>VIC</v>
      </c>
      <c r="AC213" s="129" t="str">
        <f t="shared" si="128"/>
        <v>SA-VIC</v>
      </c>
      <c r="AD213" s="162" t="str">
        <f t="shared" si="129"/>
        <v>NSW-VIC</v>
      </c>
      <c r="AE213" s="130">
        <f t="shared" si="130"/>
        <v>0</v>
      </c>
      <c r="AF213" s="51">
        <f t="shared" si="131"/>
        <v>20.494153300000001</v>
      </c>
      <c r="AG213" s="163">
        <f t="shared" si="132"/>
        <v>4.1766679666666633</v>
      </c>
      <c r="AH213" s="33">
        <f t="shared" si="133"/>
        <v>0</v>
      </c>
      <c r="AI213" s="140">
        <f t="shared" si="153"/>
        <v>0</v>
      </c>
      <c r="AJ213" s="164">
        <f t="shared" si="153"/>
        <v>0</v>
      </c>
      <c r="AK213" s="164">
        <f t="shared" si="118"/>
        <v>0</v>
      </c>
      <c r="AL213" s="164">
        <f t="shared" si="152"/>
        <v>4.1766679666666633</v>
      </c>
      <c r="AM213" s="164">
        <f t="shared" si="152"/>
        <v>0</v>
      </c>
      <c r="AN213" s="141">
        <f t="shared" si="152"/>
        <v>20.494153300000001</v>
      </c>
      <c r="AO213" s="23">
        <f t="shared" si="134"/>
        <v>0</v>
      </c>
      <c r="AP213" s="30">
        <f t="shared" si="135"/>
        <v>0</v>
      </c>
      <c r="AQ213" s="30">
        <f t="shared" si="136"/>
        <v>0</v>
      </c>
      <c r="AR213" s="30">
        <f t="shared" si="137"/>
        <v>2756.600857999998</v>
      </c>
      <c r="AS213" s="30">
        <f t="shared" si="138"/>
        <v>0</v>
      </c>
      <c r="AT213" s="24">
        <f t="shared" si="139"/>
        <v>-153.9110912830001</v>
      </c>
      <c r="AU213" s="155">
        <f t="shared" si="146"/>
        <v>0</v>
      </c>
      <c r="AV213" s="165">
        <f t="shared" si="147"/>
        <v>0</v>
      </c>
      <c r="AW213" s="165">
        <f t="shared" si="148"/>
        <v>0</v>
      </c>
      <c r="AX213" s="165">
        <f t="shared" si="149"/>
        <v>2070.8106887757772</v>
      </c>
      <c r="AY213" s="165">
        <f t="shared" si="150"/>
        <v>0</v>
      </c>
      <c r="AZ213" s="156">
        <f t="shared" si="151"/>
        <v>-115.62092205877896</v>
      </c>
      <c r="BA213" s="94">
        <f t="shared" si="140"/>
        <v>0</v>
      </c>
      <c r="BB213" s="166">
        <f t="shared" si="141"/>
        <v>0</v>
      </c>
      <c r="BC213" s="166">
        <f t="shared" si="142"/>
        <v>0</v>
      </c>
      <c r="BD213" s="166">
        <f t="shared" si="143"/>
        <v>1955.1897667169983</v>
      </c>
      <c r="BE213" s="166">
        <f t="shared" si="144"/>
        <v>0</v>
      </c>
      <c r="BF213" s="95">
        <f t="shared" si="145"/>
        <v>0</v>
      </c>
    </row>
    <row r="214" spans="2:58">
      <c r="B214" s="146">
        <v>211</v>
      </c>
      <c r="C214" s="23" cm="1">
        <f t="array" ref="C214">_xlfn.XLOOKUP(C$3&amp;$B214,'In-TI'!$D$4:$D$867&amp;'In-TI'!$C$4:$C$867,'In-TI'!$E$4:$E$867)</f>
        <v>-600</v>
      </c>
      <c r="D214" s="30" cm="1">
        <f t="array" ref="D214">_xlfn.XLOOKUP(D$3&amp;$B214,'In-TI'!$D$4:$D$867&amp;'In-TI'!$C$4:$C$867,'In-TI'!$E$4:$E$867)</f>
        <v>70.010000000000005</v>
      </c>
      <c r="E214" s="24" cm="1">
        <f t="array" ref="E214">_xlfn.XLOOKUP(E$3&amp;$B214,'In-TI'!$D$4:$D$867&amp;'In-TI'!$C$4:$C$867,'In-TI'!$E$4:$E$867)</f>
        <v>62.22</v>
      </c>
      <c r="F214" s="12">
        <f>SUMIFS('In-TI'!$W$4:$W$1155,'In-TI'!$Y$4:$Y$1155,F$3,'In-TI'!$Q$4:$Q$1155,$B214)</f>
        <v>10.361728600000001</v>
      </c>
      <c r="G214" s="157">
        <f>SUMIFS('In-TI'!$W$4:$W$1155,'In-TI'!$Y$4:$Y$1155,G$3,'In-TI'!$Q$4:$Q$1155,$B214)</f>
        <v>14.079619099999997</v>
      </c>
      <c r="H214" s="13">
        <f>SUMIFS('In-TI'!$W$4:$W$1155,'In-TI'!$Y$4:$Y$1155,H$3,'In-TI'!$Q$4:$Q$1155,$B214)</f>
        <v>-16.201568133333332</v>
      </c>
      <c r="I214" s="16">
        <f>SUMIFS('In-TI'!$X$4:$X$1155,'In-TI'!$Y$4:$Y$1155,I$3,'In-TI'!$Q$4:$Q$1155,$B214)</f>
        <v>-11.372561933333333</v>
      </c>
      <c r="J214" s="158">
        <f>SUMIFS('In-TI'!$X$4:$X$1155,'In-TI'!$Y$4:$Y$1155,J$3,'In-TI'!$Q$4:$Q$1155,$B214)</f>
        <v>-15.777952433333331</v>
      </c>
      <c r="K214" s="17">
        <f>SUMIFS('In-TI'!$X$4:$X$1155,'In-TI'!$Y$4:$Y$1155,K$3,'In-TI'!$Q$4:$Q$1155,$B214)</f>
        <v>9.1774014666666659</v>
      </c>
      <c r="L214" s="26" cm="1">
        <f t="array" ref="L214">IF(_xlfn.XLOOKUP($B214&amp;F$3,'In-TI'!$Q$4:$Q$1155&amp;'In-TI'!$Y$4:$Y$1155,'In-TI'!$Z$4:$Z$1155)=L$3,F214*C214+I214*D214,0)</f>
        <v>0</v>
      </c>
      <c r="M214" s="159" cm="1">
        <f t="array" ref="M214">IF(_xlfn.XLOOKUP($B214&amp;I$3,'In-TI'!$Q$4:$Q$1155&amp;'In-TI'!$Y$4:$Y$1155,'In-TI'!$Z$4:$Z$1155)=M$3,F214*C214+I214*D214,0)</f>
        <v>-7013.2302209526679</v>
      </c>
      <c r="N214" s="159" cm="1">
        <f t="array" ref="N214">IF(_xlfn.XLOOKUP($B214&amp;G$3,'In-TI'!$Q$4:$Q$1155&amp;'In-TI'!$Y$4:$Y$1155,'In-TI'!$Z$4:$Z$1155)=N$3,G214*E214+J214*C214,0)</f>
        <v>0</v>
      </c>
      <c r="O214" s="159" cm="1">
        <f t="array" ref="O214">IF(_xlfn.XLOOKUP($B214&amp;J$3,'In-TI'!$Q$4:$Q$1155&amp;'In-TI'!$Y$4:$Y$1155,'In-TI'!$Z$4:$Z$1155)=O$3,G214*E214+J214*C214,0)</f>
        <v>10342.805360401999</v>
      </c>
      <c r="P214" s="159" cm="1">
        <f t="array" ref="P214">IF(_xlfn.XLOOKUP($B214&amp;H$3,'In-TI'!$Q$4:$Q$1155&amp;'In-TI'!$Y$4:$Y$1155,'In-TI'!$Z$4:$Z$1155)=P$3,H214*E214+K214*D214,0)</f>
        <v>-365.5516925746665</v>
      </c>
      <c r="Q214" s="25" cm="1">
        <f t="array" ref="Q214">IF(_xlfn.XLOOKUP($B214&amp;K$3,'In-TI'!$Q$4:$Q$1155&amp;'In-TI'!$Y$4:$Y$1155,'In-TI'!$Z$4:$Z$1155)=Q$3,H214*E214+K214*D214,0)</f>
        <v>0</v>
      </c>
      <c r="R214" s="74">
        <f t="shared" si="120"/>
        <v>2964.0234468746644</v>
      </c>
      <c r="S214" s="82">
        <f>IF($R214&gt;=0,0,$R214*VLOOKUP(S$3,'In-NonTI'!$S$4:$U$6,3,0))</f>
        <v>0</v>
      </c>
      <c r="T214" s="160">
        <f>IF($R214&gt;=0,0,$R214*VLOOKUP(T$3,'In-NonTI'!$S$4:$U$6,3,0))</f>
        <v>0</v>
      </c>
      <c r="U214" s="83">
        <f>IF($R214&gt;=0,0,$R214*VLOOKUP(U$3,'In-NonTI'!$S$4:$U$6,3,0))</f>
        <v>0</v>
      </c>
      <c r="V214" s="19">
        <f t="shared" si="126"/>
        <v>-5.4162238333333299</v>
      </c>
      <c r="W214" s="161">
        <f t="shared" si="121"/>
        <v>-2.1951604666666675</v>
      </c>
      <c r="X214" s="18">
        <f t="shared" si="127"/>
        <v>-2.1219490333333351</v>
      </c>
      <c r="Y214" s="77">
        <f t="shared" si="122"/>
        <v>3</v>
      </c>
      <c r="Z214" s="32" t="str">
        <f t="shared" si="123"/>
        <v>NSW</v>
      </c>
      <c r="AA214" s="4" t="str">
        <f t="shared" si="124"/>
        <v>SA</v>
      </c>
      <c r="AB214" s="31" t="str">
        <f t="shared" si="125"/>
        <v>VIC</v>
      </c>
      <c r="AC214" s="129" t="str">
        <f t="shared" si="128"/>
        <v>NSW-SA</v>
      </c>
      <c r="AD214" s="162" t="str">
        <f t="shared" si="129"/>
        <v>SA-VIC</v>
      </c>
      <c r="AE214" s="130" t="str">
        <f t="shared" si="130"/>
        <v>VIC-NSW</v>
      </c>
      <c r="AF214" s="51">
        <f t="shared" si="131"/>
        <v>5.4162238333333299</v>
      </c>
      <c r="AG214" s="163">
        <f t="shared" si="132"/>
        <v>2.1951604666666675</v>
      </c>
      <c r="AH214" s="33">
        <f t="shared" si="133"/>
        <v>2.1219490333333351</v>
      </c>
      <c r="AI214" s="140">
        <f t="shared" si="153"/>
        <v>5.4162238333333299</v>
      </c>
      <c r="AJ214" s="164">
        <f t="shared" si="153"/>
        <v>0</v>
      </c>
      <c r="AK214" s="164">
        <f t="shared" si="118"/>
        <v>2.1219490333333351</v>
      </c>
      <c r="AL214" s="164">
        <f t="shared" si="152"/>
        <v>0</v>
      </c>
      <c r="AM214" s="164">
        <f t="shared" si="152"/>
        <v>0</v>
      </c>
      <c r="AN214" s="141">
        <f t="shared" si="152"/>
        <v>2.1951604666666675</v>
      </c>
      <c r="AO214" s="23">
        <f t="shared" si="134"/>
        <v>3628.9241305716641</v>
      </c>
      <c r="AP214" s="30">
        <f t="shared" si="135"/>
        <v>0</v>
      </c>
      <c r="AQ214" s="30">
        <f t="shared" si="136"/>
        <v>-1405.1970888540011</v>
      </c>
      <c r="AR214" s="30">
        <f t="shared" si="137"/>
        <v>0</v>
      </c>
      <c r="AS214" s="30">
        <f t="shared" si="138"/>
        <v>0</v>
      </c>
      <c r="AT214" s="24">
        <f t="shared" si="139"/>
        <v>-17.100300035333355</v>
      </c>
      <c r="AU214" s="155">
        <f t="shared" si="146"/>
        <v>4874.5064159528592</v>
      </c>
      <c r="AV214" s="165">
        <f t="shared" si="147"/>
        <v>0</v>
      </c>
      <c r="AW214" s="165">
        <f t="shared" si="148"/>
        <v>-1887.5132074525029</v>
      </c>
      <c r="AX214" s="165">
        <f t="shared" si="149"/>
        <v>0</v>
      </c>
      <c r="AY214" s="165">
        <f t="shared" si="150"/>
        <v>0</v>
      </c>
      <c r="AZ214" s="156">
        <f t="shared" si="151"/>
        <v>-22.969761625691621</v>
      </c>
      <c r="BA214" s="94">
        <f t="shared" si="140"/>
        <v>2964.0234468746644</v>
      </c>
      <c r="BB214" s="166">
        <f t="shared" si="141"/>
        <v>0</v>
      </c>
      <c r="BC214" s="166">
        <f t="shared" si="142"/>
        <v>0</v>
      </c>
      <c r="BD214" s="166">
        <f t="shared" si="143"/>
        <v>0</v>
      </c>
      <c r="BE214" s="166">
        <f t="shared" si="144"/>
        <v>0</v>
      </c>
      <c r="BF214" s="95">
        <f t="shared" si="145"/>
        <v>0</v>
      </c>
    </row>
    <row r="215" spans="2:58">
      <c r="B215" s="146">
        <v>212</v>
      </c>
      <c r="C215" s="23" cm="1">
        <f t="array" ref="C215">_xlfn.XLOOKUP(C$3&amp;$B215,'In-TI'!$D$4:$D$867&amp;'In-TI'!$C$4:$C$867,'In-TI'!$E$4:$E$867)</f>
        <v>-600</v>
      </c>
      <c r="D215" s="30" cm="1">
        <f t="array" ref="D215">_xlfn.XLOOKUP(D$3&amp;$B215,'In-TI'!$D$4:$D$867&amp;'In-TI'!$C$4:$C$867,'In-TI'!$E$4:$E$867)</f>
        <v>68.19</v>
      </c>
      <c r="E215" s="24" cm="1">
        <f t="array" ref="E215">_xlfn.XLOOKUP(E$3&amp;$B215,'In-TI'!$D$4:$D$867&amp;'In-TI'!$C$4:$C$867,'In-TI'!$E$4:$E$867)</f>
        <v>60</v>
      </c>
      <c r="F215" s="12">
        <f>SUMIFS('In-TI'!$W$4:$W$1155,'In-TI'!$Y$4:$Y$1155,F$3,'In-TI'!$Q$4:$Q$1155,$B215)</f>
        <v>10.627124</v>
      </c>
      <c r="G215" s="157">
        <f>SUMIFS('In-TI'!$W$4:$W$1155,'In-TI'!$Y$4:$Y$1155,G$3,'In-TI'!$Q$4:$Q$1155,$B215)</f>
        <v>17.1851576</v>
      </c>
      <c r="H215" s="13">
        <f>SUMIFS('In-TI'!$W$4:$W$1155,'In-TI'!$Y$4:$Y$1155,H$3,'In-TI'!$Q$4:$Q$1155,$B215)</f>
        <v>-21.789546266666665</v>
      </c>
      <c r="I215" s="16">
        <f>SUMIFS('In-TI'!$X$4:$X$1155,'In-TI'!$Y$4:$Y$1155,I$3,'In-TI'!$Q$4:$Q$1155,$B215)</f>
        <v>-11.651290666666666</v>
      </c>
      <c r="J215" s="158">
        <f>SUMIFS('In-TI'!$X$4:$X$1155,'In-TI'!$Y$4:$Y$1155,J$3,'In-TI'!$Q$4:$Q$1155,$B215)</f>
        <v>-18.831824266666665</v>
      </c>
      <c r="K215" s="17">
        <f>SUMIFS('In-TI'!$X$4:$X$1155,'In-TI'!$Y$4:$Y$1155,K$3,'In-TI'!$Q$4:$Q$1155,$B215)</f>
        <v>14.953712933333335</v>
      </c>
      <c r="L215" s="26" cm="1">
        <f t="array" ref="L215">IF(_xlfn.XLOOKUP($B215&amp;F$3,'In-TI'!$Q$4:$Q$1155&amp;'In-TI'!$Y$4:$Y$1155,'In-TI'!$Z$4:$Z$1155)=L$3,F215*C215+I215*D215,0)</f>
        <v>0</v>
      </c>
      <c r="M215" s="159" cm="1">
        <f t="array" ref="M215">IF(_xlfn.XLOOKUP($B215&amp;I$3,'In-TI'!$Q$4:$Q$1155&amp;'In-TI'!$Y$4:$Y$1155,'In-TI'!$Z$4:$Z$1155)=M$3,F215*C215+I215*D215,0)</f>
        <v>-7170.7759105599998</v>
      </c>
      <c r="N215" s="159" cm="1">
        <f t="array" ref="N215">IF(_xlfn.XLOOKUP($B215&amp;G$3,'In-TI'!$Q$4:$Q$1155&amp;'In-TI'!$Y$4:$Y$1155,'In-TI'!$Z$4:$Z$1155)=N$3,G215*E215+J215*C215,0)</f>
        <v>0</v>
      </c>
      <c r="O215" s="159" cm="1">
        <f t="array" ref="O215">IF(_xlfn.XLOOKUP($B215&amp;J$3,'In-TI'!$Q$4:$Q$1155&amp;'In-TI'!$Y$4:$Y$1155,'In-TI'!$Z$4:$Z$1155)=O$3,G215*E215+J215*C215,0)</f>
        <v>12330.204016</v>
      </c>
      <c r="P215" s="159" cm="1">
        <f t="array" ref="P215">IF(_xlfn.XLOOKUP($B215&amp;H$3,'In-TI'!$Q$4:$Q$1155&amp;'In-TI'!$Y$4:$Y$1155,'In-TI'!$Z$4:$Z$1155)=P$3,H215*E215+K215*D215,0)</f>
        <v>-287.67909107599985</v>
      </c>
      <c r="Q215" s="25" cm="1">
        <f t="array" ref="Q215">IF(_xlfn.XLOOKUP($B215&amp;K$3,'In-TI'!$Q$4:$Q$1155&amp;'In-TI'!$Y$4:$Y$1155,'In-TI'!$Z$4:$Z$1155)=Q$3,H215*E215+K215*D215,0)</f>
        <v>0</v>
      </c>
      <c r="R215" s="74">
        <f t="shared" si="120"/>
        <v>4871.7490143639998</v>
      </c>
      <c r="S215" s="82">
        <f>IF($R215&gt;=0,0,$R215*VLOOKUP(S$3,'In-NonTI'!$S$4:$U$6,3,0))</f>
        <v>0</v>
      </c>
      <c r="T215" s="160">
        <f>IF($R215&gt;=0,0,$R215*VLOOKUP(T$3,'In-NonTI'!$S$4:$U$6,3,0))</f>
        <v>0</v>
      </c>
      <c r="U215" s="83">
        <f>IF($R215&gt;=0,0,$R215*VLOOKUP(U$3,'In-NonTI'!$S$4:$U$6,3,0))</f>
        <v>0</v>
      </c>
      <c r="V215" s="19">
        <f t="shared" si="126"/>
        <v>-8.2047002666666646</v>
      </c>
      <c r="W215" s="161">
        <f t="shared" si="121"/>
        <v>3.3024222666666692</v>
      </c>
      <c r="X215" s="18">
        <f t="shared" si="127"/>
        <v>-4.6043886666666651</v>
      </c>
      <c r="Y215" s="77">
        <f t="shared" si="122"/>
        <v>2</v>
      </c>
      <c r="Z215" s="32" t="str">
        <f t="shared" si="123"/>
        <v>NSW</v>
      </c>
      <c r="AA215" s="4" t="str">
        <f t="shared" si="124"/>
        <v>VIC</v>
      </c>
      <c r="AB215" s="31" t="str">
        <f t="shared" si="125"/>
        <v>SA</v>
      </c>
      <c r="AC215" s="129" t="str">
        <f t="shared" si="128"/>
        <v>NSW-SA</v>
      </c>
      <c r="AD215" s="162" t="str">
        <f t="shared" si="129"/>
        <v>VIC-SA</v>
      </c>
      <c r="AE215" s="130">
        <f t="shared" si="130"/>
        <v>0</v>
      </c>
      <c r="AF215" s="51">
        <f t="shared" si="131"/>
        <v>8.2047002666666646</v>
      </c>
      <c r="AG215" s="163">
        <f t="shared" si="132"/>
        <v>4.6043886666666651</v>
      </c>
      <c r="AH215" s="33">
        <f t="shared" si="133"/>
        <v>0</v>
      </c>
      <c r="AI215" s="140">
        <f t="shared" si="153"/>
        <v>8.2047002666666646</v>
      </c>
      <c r="AJ215" s="164">
        <f t="shared" si="153"/>
        <v>0</v>
      </c>
      <c r="AK215" s="164">
        <f t="shared" si="118"/>
        <v>0</v>
      </c>
      <c r="AL215" s="164">
        <f t="shared" si="152"/>
        <v>0</v>
      </c>
      <c r="AM215" s="164">
        <f t="shared" si="152"/>
        <v>4.6043886666666651</v>
      </c>
      <c r="AN215" s="141">
        <f t="shared" si="152"/>
        <v>0</v>
      </c>
      <c r="AO215" s="23">
        <f t="shared" si="134"/>
        <v>5482.2986711839994</v>
      </c>
      <c r="AP215" s="30">
        <f t="shared" si="135"/>
        <v>0</v>
      </c>
      <c r="AQ215" s="30">
        <f t="shared" si="136"/>
        <v>0</v>
      </c>
      <c r="AR215" s="30">
        <f t="shared" si="137"/>
        <v>0</v>
      </c>
      <c r="AS215" s="30">
        <f t="shared" si="138"/>
        <v>37.709943179999975</v>
      </c>
      <c r="AT215" s="24">
        <f t="shared" si="139"/>
        <v>0</v>
      </c>
      <c r="AU215" s="155">
        <f t="shared" si="146"/>
        <v>4838.4676571500213</v>
      </c>
      <c r="AV215" s="165">
        <f t="shared" si="147"/>
        <v>0</v>
      </c>
      <c r="AW215" s="165">
        <f t="shared" si="148"/>
        <v>0</v>
      </c>
      <c r="AX215" s="165">
        <f t="shared" si="149"/>
        <v>0</v>
      </c>
      <c r="AY215" s="165">
        <f t="shared" si="150"/>
        <v>33.281357213978602</v>
      </c>
      <c r="AZ215" s="156">
        <f t="shared" si="151"/>
        <v>0</v>
      </c>
      <c r="BA215" s="94">
        <f t="shared" si="140"/>
        <v>4838.4676571500213</v>
      </c>
      <c r="BB215" s="166">
        <f t="shared" si="141"/>
        <v>0</v>
      </c>
      <c r="BC215" s="166">
        <f t="shared" si="142"/>
        <v>0</v>
      </c>
      <c r="BD215" s="166">
        <f t="shared" si="143"/>
        <v>0</v>
      </c>
      <c r="BE215" s="166">
        <f t="shared" si="144"/>
        <v>33.281357213978602</v>
      </c>
      <c r="BF215" s="95">
        <f t="shared" si="145"/>
        <v>0</v>
      </c>
    </row>
    <row r="216" spans="2:58">
      <c r="B216" s="146">
        <v>213</v>
      </c>
      <c r="C216" s="23" cm="1">
        <f t="array" ref="C216">_xlfn.XLOOKUP(C$3&amp;$B216,'In-TI'!$D$4:$D$867&amp;'In-TI'!$C$4:$C$867,'In-TI'!$E$4:$E$867)</f>
        <v>-600</v>
      </c>
      <c r="D216" s="30" cm="1">
        <f t="array" ref="D216">_xlfn.XLOOKUP(D$3&amp;$B216,'In-TI'!$D$4:$D$867&amp;'In-TI'!$C$4:$C$867,'In-TI'!$E$4:$E$867)</f>
        <v>70.010000000000005</v>
      </c>
      <c r="E216" s="24" cm="1">
        <f t="array" ref="E216">_xlfn.XLOOKUP(E$3&amp;$B216,'In-TI'!$D$4:$D$867&amp;'In-TI'!$C$4:$C$867,'In-TI'!$E$4:$E$867)</f>
        <v>81.400000000000006</v>
      </c>
      <c r="F216" s="12">
        <f>SUMIFS('In-TI'!$W$4:$W$1155,'In-TI'!$Y$4:$Y$1155,F$3,'In-TI'!$Q$4:$Q$1155,$B216)</f>
        <v>11.029443400000002</v>
      </c>
      <c r="G216" s="157">
        <f>SUMIFS('In-TI'!$W$4:$W$1155,'In-TI'!$Y$4:$Y$1155,G$3,'In-TI'!$Q$4:$Q$1155,$B216)</f>
        <v>15.0448533</v>
      </c>
      <c r="H216" s="13">
        <f>SUMIFS('In-TI'!$W$4:$W$1155,'In-TI'!$Y$4:$Y$1155,H$3,'In-TI'!$Q$4:$Q$1155,$B216)</f>
        <v>-5.0995128666666663</v>
      </c>
      <c r="I216" s="16">
        <f>SUMIFS('In-TI'!$X$4:$X$1155,'In-TI'!$Y$4:$Y$1155,I$3,'In-TI'!$Q$4:$Q$1155,$B216)</f>
        <v>-11.918610066666668</v>
      </c>
      <c r="J216" s="158">
        <f>SUMIFS('In-TI'!$X$4:$X$1155,'In-TI'!$Y$4:$Y$1155,J$3,'In-TI'!$Q$4:$Q$1155,$B216)</f>
        <v>-16.5723533</v>
      </c>
      <c r="K216" s="17">
        <f>SUMIFS('In-TI'!$X$4:$X$1155,'In-TI'!$Y$4:$Y$1155,K$3,'In-TI'!$Q$4:$Q$1155,$B216)</f>
        <v>-1.6538204666666676</v>
      </c>
      <c r="L216" s="26" cm="1">
        <f t="array" ref="L216">IF(_xlfn.XLOOKUP($B216&amp;F$3,'In-TI'!$Q$4:$Q$1155&amp;'In-TI'!$Y$4:$Y$1155,'In-TI'!$Z$4:$Z$1155)=L$3,F216*C216+I216*D216,0)</f>
        <v>0</v>
      </c>
      <c r="M216" s="159" cm="1">
        <f t="array" ref="M216">IF(_xlfn.XLOOKUP($B216&amp;I$3,'In-TI'!$Q$4:$Q$1155&amp;'In-TI'!$Y$4:$Y$1155,'In-TI'!$Z$4:$Z$1155)=M$3,F216*C216+I216*D216,0)</f>
        <v>-7452.0879307673349</v>
      </c>
      <c r="N216" s="159" cm="1">
        <f t="array" ref="N216">IF(_xlfn.XLOOKUP($B216&amp;G$3,'In-TI'!$Q$4:$Q$1155&amp;'In-TI'!$Y$4:$Y$1155,'In-TI'!$Z$4:$Z$1155)=N$3,G216*E216+J216*C216,0)</f>
        <v>0</v>
      </c>
      <c r="O216" s="159" cm="1">
        <f t="array" ref="O216">IF(_xlfn.XLOOKUP($B216&amp;J$3,'In-TI'!$Q$4:$Q$1155&amp;'In-TI'!$Y$4:$Y$1155,'In-TI'!$Z$4:$Z$1155)=O$3,G216*E216+J216*C216,0)</f>
        <v>11168.063038619999</v>
      </c>
      <c r="P216" s="159" cm="1">
        <f t="array" ref="P216">IF(_xlfn.XLOOKUP($B216&amp;H$3,'In-TI'!$Q$4:$Q$1155&amp;'In-TI'!$Y$4:$Y$1155,'In-TI'!$Z$4:$Z$1155)=P$3,H216*E216+K216*D216,0)</f>
        <v>-530.88431821800009</v>
      </c>
      <c r="Q216" s="25" cm="1">
        <f t="array" ref="Q216">IF(_xlfn.XLOOKUP($B216&amp;K$3,'In-TI'!$Q$4:$Q$1155&amp;'In-TI'!$Y$4:$Y$1155,'In-TI'!$Z$4:$Z$1155)=Q$3,H216*E216+K216*D216,0)</f>
        <v>0</v>
      </c>
      <c r="R216" s="74">
        <f t="shared" si="120"/>
        <v>3185.0907896346644</v>
      </c>
      <c r="S216" s="82">
        <f>IF($R216&gt;=0,0,$R216*VLOOKUP(S$3,'In-NonTI'!$S$4:$U$6,3,0))</f>
        <v>0</v>
      </c>
      <c r="T216" s="160">
        <f>IF($R216&gt;=0,0,$R216*VLOOKUP(T$3,'In-NonTI'!$S$4:$U$6,3,0))</f>
        <v>0</v>
      </c>
      <c r="U216" s="83">
        <f>IF($R216&gt;=0,0,$R216*VLOOKUP(U$3,'In-NonTI'!$S$4:$U$6,3,0))</f>
        <v>0</v>
      </c>
      <c r="V216" s="19">
        <f t="shared" si="126"/>
        <v>-5.5429098999999979</v>
      </c>
      <c r="W216" s="161">
        <f t="shared" si="121"/>
        <v>-13.572430533333335</v>
      </c>
      <c r="X216" s="18">
        <f t="shared" si="127"/>
        <v>9.9453404333333335</v>
      </c>
      <c r="Y216" s="77">
        <f t="shared" si="122"/>
        <v>2</v>
      </c>
      <c r="Z216" s="32" t="str">
        <f t="shared" si="123"/>
        <v>SA</v>
      </c>
      <c r="AA216" s="4" t="str">
        <f t="shared" si="124"/>
        <v>NSW</v>
      </c>
      <c r="AB216" s="31" t="str">
        <f t="shared" si="125"/>
        <v>VIC</v>
      </c>
      <c r="AC216" s="129" t="str">
        <f t="shared" si="128"/>
        <v>SA-VIC</v>
      </c>
      <c r="AD216" s="162" t="str">
        <f t="shared" si="129"/>
        <v>NSW-VIC</v>
      </c>
      <c r="AE216" s="130">
        <f t="shared" si="130"/>
        <v>0</v>
      </c>
      <c r="AF216" s="51">
        <f t="shared" si="131"/>
        <v>13.572430533333335</v>
      </c>
      <c r="AG216" s="163">
        <f t="shared" si="132"/>
        <v>5.5429098999999979</v>
      </c>
      <c r="AH216" s="33">
        <f t="shared" si="133"/>
        <v>0</v>
      </c>
      <c r="AI216" s="140">
        <f t="shared" si="153"/>
        <v>0</v>
      </c>
      <c r="AJ216" s="164">
        <f t="shared" si="153"/>
        <v>0</v>
      </c>
      <c r="AK216" s="164">
        <f t="shared" si="118"/>
        <v>0</v>
      </c>
      <c r="AL216" s="164">
        <f t="shared" si="152"/>
        <v>5.5429098999999979</v>
      </c>
      <c r="AM216" s="164">
        <f t="shared" si="152"/>
        <v>0</v>
      </c>
      <c r="AN216" s="141">
        <f t="shared" si="152"/>
        <v>13.572430533333335</v>
      </c>
      <c r="AO216" s="23">
        <f t="shared" si="134"/>
        <v>0</v>
      </c>
      <c r="AP216" s="30">
        <f t="shared" si="135"/>
        <v>0</v>
      </c>
      <c r="AQ216" s="30">
        <f t="shared" si="136"/>
        <v>0</v>
      </c>
      <c r="AR216" s="30">
        <f t="shared" si="137"/>
        <v>3776.9388058599984</v>
      </c>
      <c r="AS216" s="30">
        <f t="shared" si="138"/>
        <v>0</v>
      </c>
      <c r="AT216" s="24">
        <f t="shared" si="139"/>
        <v>154.58998377466671</v>
      </c>
      <c r="AU216" s="155">
        <f t="shared" si="146"/>
        <v>0</v>
      </c>
      <c r="AV216" s="165">
        <f t="shared" si="147"/>
        <v>0</v>
      </c>
      <c r="AW216" s="165">
        <f t="shared" si="148"/>
        <v>0</v>
      </c>
      <c r="AX216" s="165">
        <f t="shared" si="149"/>
        <v>3059.8511793363464</v>
      </c>
      <c r="AY216" s="165">
        <f t="shared" si="150"/>
        <v>0</v>
      </c>
      <c r="AZ216" s="156">
        <f t="shared" si="151"/>
        <v>125.23961029831797</v>
      </c>
      <c r="BA216" s="94">
        <f t="shared" si="140"/>
        <v>0</v>
      </c>
      <c r="BB216" s="166">
        <f t="shared" si="141"/>
        <v>0</v>
      </c>
      <c r="BC216" s="166">
        <f t="shared" si="142"/>
        <v>0</v>
      </c>
      <c r="BD216" s="166">
        <f t="shared" si="143"/>
        <v>3059.8511793363464</v>
      </c>
      <c r="BE216" s="166">
        <f t="shared" si="144"/>
        <v>0</v>
      </c>
      <c r="BF216" s="95">
        <f t="shared" si="145"/>
        <v>125.23961029831797</v>
      </c>
    </row>
    <row r="217" spans="2:58">
      <c r="B217" s="146">
        <v>214</v>
      </c>
      <c r="C217" s="23" cm="1">
        <f t="array" ref="C217">_xlfn.XLOOKUP(C$3&amp;$B217,'In-TI'!$D$4:$D$867&amp;'In-TI'!$C$4:$C$867,'In-TI'!$E$4:$E$867)</f>
        <v>-600</v>
      </c>
      <c r="D217" s="30" cm="1">
        <f t="array" ref="D217">_xlfn.XLOOKUP(D$3&amp;$B217,'In-TI'!$D$4:$D$867&amp;'In-TI'!$C$4:$C$867,'In-TI'!$E$4:$E$867)</f>
        <v>70.010000000000005</v>
      </c>
      <c r="E217" s="24" cm="1">
        <f t="array" ref="E217">_xlfn.XLOOKUP(E$3&amp;$B217,'In-TI'!$D$4:$D$867&amp;'In-TI'!$C$4:$C$867,'In-TI'!$E$4:$E$867)</f>
        <v>95.67</v>
      </c>
      <c r="F217" s="12">
        <f>SUMIFS('In-TI'!$W$4:$W$1155,'In-TI'!$Y$4:$Y$1155,F$3,'In-TI'!$Q$4:$Q$1155,$B217)</f>
        <v>12.643587999999999</v>
      </c>
      <c r="G217" s="157">
        <f>SUMIFS('In-TI'!$W$4:$W$1155,'In-TI'!$Y$4:$Y$1155,G$3,'In-TI'!$Q$4:$Q$1155,$B217)</f>
        <v>14.685569799999998</v>
      </c>
      <c r="H217" s="13">
        <f>SUMIFS('In-TI'!$W$4:$W$1155,'In-TI'!$Y$4:$Y$1155,H$3,'In-TI'!$Q$4:$Q$1155,$B217)</f>
        <v>-0.23446566666666635</v>
      </c>
      <c r="I217" s="16">
        <f>SUMIFS('In-TI'!$X$4:$X$1155,'In-TI'!$Y$4:$Y$1155,I$3,'In-TI'!$Q$4:$Q$1155,$B217)</f>
        <v>-13.481088</v>
      </c>
      <c r="J217" s="158">
        <f>SUMIFS('In-TI'!$X$4:$X$1155,'In-TI'!$Y$4:$Y$1155,J$3,'In-TI'!$Q$4:$Q$1155,$B217)</f>
        <v>-15.928903133333332</v>
      </c>
      <c r="K217" s="17">
        <f>SUMIFS('In-TI'!$X$4:$X$1155,'In-TI'!$Y$4:$Y$1155,K$3,'In-TI'!$Q$4:$Q$1155,$B217)</f>
        <v>-7.0563676666666675</v>
      </c>
      <c r="L217" s="26" cm="1">
        <f t="array" ref="L217">IF(_xlfn.XLOOKUP($B217&amp;F$3,'In-TI'!$Q$4:$Q$1155&amp;'In-TI'!$Y$4:$Y$1155,'In-TI'!$Z$4:$Z$1155)=L$3,F217*C217+I217*D217,0)</f>
        <v>0</v>
      </c>
      <c r="M217" s="159" cm="1">
        <f t="array" ref="M217">IF(_xlfn.XLOOKUP($B217&amp;I$3,'In-TI'!$Q$4:$Q$1155&amp;'In-TI'!$Y$4:$Y$1155,'In-TI'!$Z$4:$Z$1155)=M$3,F217*C217+I217*D217,0)</f>
        <v>-8529.9637708800001</v>
      </c>
      <c r="N217" s="159" cm="1">
        <f t="array" ref="N217">IF(_xlfn.XLOOKUP($B217&amp;G$3,'In-TI'!$Q$4:$Q$1155&amp;'In-TI'!$Y$4:$Y$1155,'In-TI'!$Z$4:$Z$1155)=N$3,G217*E217+J217*C217,0)</f>
        <v>0</v>
      </c>
      <c r="O217" s="159" cm="1">
        <f t="array" ref="O217">IF(_xlfn.XLOOKUP($B217&amp;J$3,'In-TI'!$Q$4:$Q$1155&amp;'In-TI'!$Y$4:$Y$1155,'In-TI'!$Z$4:$Z$1155)=O$3,G217*E217+J217*C217,0)</f>
        <v>10962.310342765999</v>
      </c>
      <c r="P217" s="159" cm="1">
        <f t="array" ref="P217">IF(_xlfn.XLOOKUP($B217&amp;H$3,'In-TI'!$Q$4:$Q$1155&amp;'In-TI'!$Y$4:$Y$1155,'In-TI'!$Z$4:$Z$1155)=P$3,H217*E217+K217*D217,0)</f>
        <v>0</v>
      </c>
      <c r="Q217" s="25" cm="1">
        <f t="array" ref="Q217">IF(_xlfn.XLOOKUP($B217&amp;K$3,'In-TI'!$Q$4:$Q$1155&amp;'In-TI'!$Y$4:$Y$1155,'In-TI'!$Z$4:$Z$1155)=Q$3,H217*E217+K217*D217,0)</f>
        <v>-516.44763067333338</v>
      </c>
      <c r="R217" s="74">
        <f t="shared" si="120"/>
        <v>1915.8989412126655</v>
      </c>
      <c r="S217" s="82">
        <f>IF($R217&gt;=0,0,$R217*VLOOKUP(S$3,'In-NonTI'!$S$4:$U$6,3,0))</f>
        <v>0</v>
      </c>
      <c r="T217" s="160">
        <f>IF($R217&gt;=0,0,$R217*VLOOKUP(T$3,'In-NonTI'!$S$4:$U$6,3,0))</f>
        <v>0</v>
      </c>
      <c r="U217" s="83">
        <f>IF($R217&gt;=0,0,$R217*VLOOKUP(U$3,'In-NonTI'!$S$4:$U$6,3,0))</f>
        <v>0</v>
      </c>
      <c r="V217" s="19">
        <f t="shared" si="126"/>
        <v>-3.2853151333333326</v>
      </c>
      <c r="W217" s="161">
        <f t="shared" si="121"/>
        <v>-20.537455666666666</v>
      </c>
      <c r="X217" s="18">
        <f t="shared" si="127"/>
        <v>14.451104133333331</v>
      </c>
      <c r="Y217" s="77">
        <f t="shared" si="122"/>
        <v>2</v>
      </c>
      <c r="Z217" s="32" t="str">
        <f t="shared" si="123"/>
        <v>SA</v>
      </c>
      <c r="AA217" s="4" t="str">
        <f t="shared" si="124"/>
        <v>NSW</v>
      </c>
      <c r="AB217" s="31" t="str">
        <f t="shared" si="125"/>
        <v>VIC</v>
      </c>
      <c r="AC217" s="129" t="str">
        <f t="shared" si="128"/>
        <v>SA-VIC</v>
      </c>
      <c r="AD217" s="162" t="str">
        <f t="shared" si="129"/>
        <v>NSW-VIC</v>
      </c>
      <c r="AE217" s="130">
        <f t="shared" si="130"/>
        <v>0</v>
      </c>
      <c r="AF217" s="51">
        <f t="shared" si="131"/>
        <v>20.537455666666666</v>
      </c>
      <c r="AG217" s="163">
        <f t="shared" si="132"/>
        <v>3.2853151333333326</v>
      </c>
      <c r="AH217" s="33">
        <f t="shared" si="133"/>
        <v>0</v>
      </c>
      <c r="AI217" s="140">
        <f t="shared" si="153"/>
        <v>0</v>
      </c>
      <c r="AJ217" s="164">
        <f t="shared" si="153"/>
        <v>0</v>
      </c>
      <c r="AK217" s="164">
        <f t="shared" si="118"/>
        <v>0</v>
      </c>
      <c r="AL217" s="164">
        <f t="shared" si="152"/>
        <v>3.2853151333333326</v>
      </c>
      <c r="AM217" s="164">
        <f t="shared" si="152"/>
        <v>0</v>
      </c>
      <c r="AN217" s="141">
        <f t="shared" si="152"/>
        <v>20.537455666666666</v>
      </c>
      <c r="AO217" s="23">
        <f t="shared" si="134"/>
        <v>0</v>
      </c>
      <c r="AP217" s="30">
        <f t="shared" si="135"/>
        <v>0</v>
      </c>
      <c r="AQ217" s="30">
        <f t="shared" si="136"/>
        <v>0</v>
      </c>
      <c r="AR217" s="30">
        <f t="shared" si="137"/>
        <v>2285.4951788059993</v>
      </c>
      <c r="AS217" s="30">
        <f t="shared" si="138"/>
        <v>0</v>
      </c>
      <c r="AT217" s="24">
        <f t="shared" si="139"/>
        <v>526.99111240666662</v>
      </c>
      <c r="AU217" s="155">
        <f t="shared" si="146"/>
        <v>0</v>
      </c>
      <c r="AV217" s="165">
        <f t="shared" si="147"/>
        <v>0</v>
      </c>
      <c r="AW217" s="165">
        <f t="shared" si="148"/>
        <v>0</v>
      </c>
      <c r="AX217" s="165">
        <f t="shared" si="149"/>
        <v>1556.9063596512885</v>
      </c>
      <c r="AY217" s="165">
        <f t="shared" si="150"/>
        <v>0</v>
      </c>
      <c r="AZ217" s="156">
        <f t="shared" si="151"/>
        <v>358.99258156137688</v>
      </c>
      <c r="BA217" s="94">
        <f t="shared" si="140"/>
        <v>0</v>
      </c>
      <c r="BB217" s="166">
        <f t="shared" si="141"/>
        <v>0</v>
      </c>
      <c r="BC217" s="166">
        <f t="shared" si="142"/>
        <v>0</v>
      </c>
      <c r="BD217" s="166">
        <f t="shared" si="143"/>
        <v>1556.9063596512885</v>
      </c>
      <c r="BE217" s="166">
        <f t="shared" si="144"/>
        <v>0</v>
      </c>
      <c r="BF217" s="95">
        <f t="shared" si="145"/>
        <v>358.99258156137688</v>
      </c>
    </row>
    <row r="218" spans="2:58">
      <c r="B218" s="146">
        <v>215</v>
      </c>
      <c r="C218" s="23" cm="1">
        <f t="array" ref="C218">_xlfn.XLOOKUP(C$3&amp;$B218,'In-TI'!$D$4:$D$867&amp;'In-TI'!$C$4:$C$867,'In-TI'!$E$4:$E$867)</f>
        <v>-600</v>
      </c>
      <c r="D218" s="30" cm="1">
        <f t="array" ref="D218">_xlfn.XLOOKUP(D$3&amp;$B218,'In-TI'!$D$4:$D$867&amp;'In-TI'!$C$4:$C$867,'In-TI'!$E$4:$E$867)</f>
        <v>70.010000000000005</v>
      </c>
      <c r="E218" s="24" cm="1">
        <f t="array" ref="E218">_xlfn.XLOOKUP(E$3&amp;$B218,'In-TI'!$D$4:$D$867&amp;'In-TI'!$C$4:$C$867,'In-TI'!$E$4:$E$867)</f>
        <v>81.400000000000006</v>
      </c>
      <c r="F218" s="12">
        <f>SUMIFS('In-TI'!$W$4:$W$1155,'In-TI'!$Y$4:$Y$1155,F$3,'In-TI'!$Q$4:$Q$1155,$B218)</f>
        <v>12.587721799999999</v>
      </c>
      <c r="G218" s="157">
        <f>SUMIFS('In-TI'!$W$4:$W$1155,'In-TI'!$Y$4:$Y$1155,G$3,'In-TI'!$Q$4:$Q$1155,$B218)</f>
        <v>14.793171099999997</v>
      </c>
      <c r="H218" s="13">
        <f>SUMIFS('In-TI'!$W$4:$W$1155,'In-TI'!$Y$4:$Y$1155,H$3,'In-TI'!$Q$4:$Q$1155,$B218)</f>
        <v>-5.4041551999999999</v>
      </c>
      <c r="I218" s="16">
        <f>SUMIFS('In-TI'!$X$4:$X$1155,'In-TI'!$Y$4:$Y$1155,I$3,'In-TI'!$Q$4:$Q$1155,$B218)</f>
        <v>-13.333555133333332</v>
      </c>
      <c r="J218" s="158">
        <f>SUMIFS('In-TI'!$X$4:$X$1155,'In-TI'!$Y$4:$Y$1155,J$3,'In-TI'!$Q$4:$Q$1155,$B218)</f>
        <v>-16.039004433333332</v>
      </c>
      <c r="K218" s="17">
        <f>SUMIFS('In-TI'!$X$4:$X$1155,'In-TI'!$Y$4:$Y$1155,K$3,'In-TI'!$Q$4:$Q$1155,$B218)</f>
        <v>-0.94584479999999982</v>
      </c>
      <c r="L218" s="26" cm="1">
        <f t="array" ref="L218">IF(_xlfn.XLOOKUP($B218&amp;F$3,'In-TI'!$Q$4:$Q$1155&amp;'In-TI'!$Y$4:$Y$1155,'In-TI'!$Z$4:$Z$1155)=L$3,F218*C218+I218*D218,0)</f>
        <v>0</v>
      </c>
      <c r="M218" s="159" cm="1">
        <f t="array" ref="M218">IF(_xlfn.XLOOKUP($B218&amp;I$3,'In-TI'!$Q$4:$Q$1155&amp;'In-TI'!$Y$4:$Y$1155,'In-TI'!$Z$4:$Z$1155)=M$3,F218*C218+I218*D218,0)</f>
        <v>-8486.1152748846671</v>
      </c>
      <c r="N218" s="159" cm="1">
        <f t="array" ref="N218">IF(_xlfn.XLOOKUP($B218&amp;G$3,'In-TI'!$Q$4:$Q$1155&amp;'In-TI'!$Y$4:$Y$1155,'In-TI'!$Z$4:$Z$1155)=N$3,G218*E218+J218*C218,0)</f>
        <v>0</v>
      </c>
      <c r="O218" s="159" cm="1">
        <f t="array" ref="O218">IF(_xlfn.XLOOKUP($B218&amp;J$3,'In-TI'!$Q$4:$Q$1155&amp;'In-TI'!$Y$4:$Y$1155,'In-TI'!$Z$4:$Z$1155)=O$3,G218*E218+J218*C218,0)</f>
        <v>10827.566787539999</v>
      </c>
      <c r="P218" s="159" cm="1">
        <f t="array" ref="P218">IF(_xlfn.XLOOKUP($B218&amp;H$3,'In-TI'!$Q$4:$Q$1155&amp;'In-TI'!$Y$4:$Y$1155,'In-TI'!$Z$4:$Z$1155)=P$3,H218*E218+K218*D218,0)</f>
        <v>-506.11682772799998</v>
      </c>
      <c r="Q218" s="25" cm="1">
        <f t="array" ref="Q218">IF(_xlfn.XLOOKUP($B218&amp;K$3,'In-TI'!$Q$4:$Q$1155&amp;'In-TI'!$Y$4:$Y$1155,'In-TI'!$Z$4:$Z$1155)=Q$3,H218*E218+K218*D218,0)</f>
        <v>0</v>
      </c>
      <c r="R218" s="74">
        <f t="shared" si="120"/>
        <v>1835.3346849273325</v>
      </c>
      <c r="S218" s="82">
        <f>IF($R218&gt;=0,0,$R218*VLOOKUP(S$3,'In-NonTI'!$S$4:$U$6,3,0))</f>
        <v>0</v>
      </c>
      <c r="T218" s="160">
        <f>IF($R218&gt;=0,0,$R218*VLOOKUP(T$3,'In-NonTI'!$S$4:$U$6,3,0))</f>
        <v>0</v>
      </c>
      <c r="U218" s="83">
        <f>IF($R218&gt;=0,0,$R218*VLOOKUP(U$3,'In-NonTI'!$S$4:$U$6,3,0))</f>
        <v>0</v>
      </c>
      <c r="V218" s="19">
        <f t="shared" si="126"/>
        <v>-3.4512826333333333</v>
      </c>
      <c r="W218" s="161">
        <f t="shared" si="121"/>
        <v>-14.279399933333332</v>
      </c>
      <c r="X218" s="18">
        <f t="shared" si="127"/>
        <v>9.3890158999999969</v>
      </c>
      <c r="Y218" s="77">
        <f t="shared" si="122"/>
        <v>2</v>
      </c>
      <c r="Z218" s="32" t="str">
        <f t="shared" si="123"/>
        <v>SA</v>
      </c>
      <c r="AA218" s="4" t="str">
        <f t="shared" si="124"/>
        <v>NSW</v>
      </c>
      <c r="AB218" s="31" t="str">
        <f t="shared" si="125"/>
        <v>VIC</v>
      </c>
      <c r="AC218" s="129" t="str">
        <f t="shared" si="128"/>
        <v>SA-VIC</v>
      </c>
      <c r="AD218" s="162" t="str">
        <f t="shared" si="129"/>
        <v>NSW-VIC</v>
      </c>
      <c r="AE218" s="130">
        <f t="shared" si="130"/>
        <v>0</v>
      </c>
      <c r="AF218" s="51">
        <f t="shared" si="131"/>
        <v>14.279399933333332</v>
      </c>
      <c r="AG218" s="163">
        <f t="shared" si="132"/>
        <v>3.4512826333333333</v>
      </c>
      <c r="AH218" s="33">
        <f t="shared" si="133"/>
        <v>0</v>
      </c>
      <c r="AI218" s="140">
        <f t="shared" si="153"/>
        <v>0</v>
      </c>
      <c r="AJ218" s="164">
        <f t="shared" si="153"/>
        <v>0</v>
      </c>
      <c r="AK218" s="164">
        <f t="shared" si="118"/>
        <v>0</v>
      </c>
      <c r="AL218" s="164">
        <f t="shared" si="152"/>
        <v>3.4512826333333333</v>
      </c>
      <c r="AM218" s="164">
        <f t="shared" si="152"/>
        <v>0</v>
      </c>
      <c r="AN218" s="141">
        <f t="shared" si="152"/>
        <v>14.279399933333332</v>
      </c>
      <c r="AO218" s="23">
        <f t="shared" si="134"/>
        <v>0</v>
      </c>
      <c r="AP218" s="30">
        <f t="shared" si="135"/>
        <v>0</v>
      </c>
      <c r="AQ218" s="30">
        <f t="shared" si="136"/>
        <v>0</v>
      </c>
      <c r="AR218" s="30">
        <f t="shared" si="137"/>
        <v>2351.7039863533332</v>
      </c>
      <c r="AS218" s="30">
        <f t="shared" si="138"/>
        <v>0</v>
      </c>
      <c r="AT218" s="24">
        <f t="shared" si="139"/>
        <v>162.64236524066666</v>
      </c>
      <c r="AU218" s="155">
        <f t="shared" si="146"/>
        <v>0</v>
      </c>
      <c r="AV218" s="165">
        <f t="shared" si="147"/>
        <v>0</v>
      </c>
      <c r="AW218" s="165">
        <f t="shared" si="148"/>
        <v>0</v>
      </c>
      <c r="AX218" s="165">
        <f t="shared" si="149"/>
        <v>1716.6146947495374</v>
      </c>
      <c r="AY218" s="165">
        <f t="shared" si="150"/>
        <v>0</v>
      </c>
      <c r="AZ218" s="156">
        <f t="shared" si="151"/>
        <v>118.7199901777953</v>
      </c>
      <c r="BA218" s="94">
        <f t="shared" si="140"/>
        <v>0</v>
      </c>
      <c r="BB218" s="166">
        <f t="shared" si="141"/>
        <v>0</v>
      </c>
      <c r="BC218" s="166">
        <f t="shared" si="142"/>
        <v>0</v>
      </c>
      <c r="BD218" s="166">
        <f t="shared" si="143"/>
        <v>1716.6146947495372</v>
      </c>
      <c r="BE218" s="166">
        <f t="shared" si="144"/>
        <v>0</v>
      </c>
      <c r="BF218" s="95">
        <f t="shared" si="145"/>
        <v>118.71999017779527</v>
      </c>
    </row>
    <row r="219" spans="2:58">
      <c r="B219" s="146">
        <v>216</v>
      </c>
      <c r="C219" s="23" cm="1">
        <f t="array" ref="C219">_xlfn.XLOOKUP(C$3&amp;$B219,'In-TI'!$D$4:$D$867&amp;'In-TI'!$C$4:$C$867,'In-TI'!$E$4:$E$867)</f>
        <v>-600</v>
      </c>
      <c r="D219" s="30" cm="1">
        <f t="array" ref="D219">_xlfn.XLOOKUP(D$3&amp;$B219,'In-TI'!$D$4:$D$867&amp;'In-TI'!$C$4:$C$867,'In-TI'!$E$4:$E$867)</f>
        <v>68.37</v>
      </c>
      <c r="E219" s="24" cm="1">
        <f t="array" ref="E219">_xlfn.XLOOKUP(E$3&amp;$B219,'In-TI'!$D$4:$D$867&amp;'In-TI'!$C$4:$C$867,'In-TI'!$E$4:$E$867)</f>
        <v>81.400000000000006</v>
      </c>
      <c r="F219" s="12">
        <f>SUMIFS('In-TI'!$W$4:$W$1155,'In-TI'!$Y$4:$Y$1155,F$3,'In-TI'!$Q$4:$Q$1155,$B219)</f>
        <v>11.3445508</v>
      </c>
      <c r="G219" s="157">
        <f>SUMIFS('In-TI'!$W$4:$W$1155,'In-TI'!$Y$4:$Y$1155,G$3,'In-TI'!$Q$4:$Q$1155,$B219)</f>
        <v>16.830621900000004</v>
      </c>
      <c r="H219" s="13">
        <f>SUMIFS('In-TI'!$W$4:$W$1155,'In-TI'!$Y$4:$Y$1155,H$3,'In-TI'!$Q$4:$Q$1155,$B219)</f>
        <v>-12.004187233333333</v>
      </c>
      <c r="I219" s="16">
        <f>SUMIFS('In-TI'!$X$4:$X$1155,'In-TI'!$Y$4:$Y$1155,I$3,'In-TI'!$Q$4:$Q$1155,$B219)</f>
        <v>-11.963717466666667</v>
      </c>
      <c r="J219" s="158">
        <f>SUMIFS('In-TI'!$X$4:$X$1155,'In-TI'!$Y$4:$Y$1155,J$3,'In-TI'!$Q$4:$Q$1155,$B219)</f>
        <v>-18.01478856666667</v>
      </c>
      <c r="K219" s="17">
        <f>SUMIFS('In-TI'!$X$4:$X$1155,'In-TI'!$Y$4:$Y$1155,K$3,'In-TI'!$Q$4:$Q$1155,$B219)</f>
        <v>5.9675205666666651</v>
      </c>
      <c r="L219" s="26" cm="1">
        <f t="array" ref="L219">IF(_xlfn.XLOOKUP($B219&amp;F$3,'In-TI'!$Q$4:$Q$1155&amp;'In-TI'!$Y$4:$Y$1155,'In-TI'!$Z$4:$Z$1155)=L$3,F219*C219+I219*D219,0)</f>
        <v>0</v>
      </c>
      <c r="M219" s="159" cm="1">
        <f t="array" ref="M219">IF(_xlfn.XLOOKUP($B219&amp;I$3,'In-TI'!$Q$4:$Q$1155&amp;'In-TI'!$Y$4:$Y$1155,'In-TI'!$Z$4:$Z$1155)=M$3,F219*C219+I219*D219,0)</f>
        <v>-7624.6898431959999</v>
      </c>
      <c r="N219" s="159" cm="1">
        <f t="array" ref="N219">IF(_xlfn.XLOOKUP($B219&amp;G$3,'In-TI'!$Q$4:$Q$1155&amp;'In-TI'!$Y$4:$Y$1155,'In-TI'!$Z$4:$Z$1155)=N$3,G219*E219+J219*C219,0)</f>
        <v>0</v>
      </c>
      <c r="O219" s="159" cm="1">
        <f t="array" ref="O219">IF(_xlfn.XLOOKUP($B219&amp;J$3,'In-TI'!$Q$4:$Q$1155&amp;'In-TI'!$Y$4:$Y$1155,'In-TI'!$Z$4:$Z$1155)=O$3,G219*E219+J219*C219,0)</f>
        <v>12178.885762660002</v>
      </c>
      <c r="P219" s="159" cm="1">
        <f t="array" ref="P219">IF(_xlfn.XLOOKUP($B219&amp;H$3,'In-TI'!$Q$4:$Q$1155&amp;'In-TI'!$Y$4:$Y$1155,'In-TI'!$Z$4:$Z$1155)=P$3,H219*E219+K219*D219,0)</f>
        <v>-569.14145965033345</v>
      </c>
      <c r="Q219" s="25" cm="1">
        <f t="array" ref="Q219">IF(_xlfn.XLOOKUP($B219&amp;K$3,'In-TI'!$Q$4:$Q$1155&amp;'In-TI'!$Y$4:$Y$1155,'In-TI'!$Z$4:$Z$1155)=Q$3,H219*E219+K219*D219,0)</f>
        <v>0</v>
      </c>
      <c r="R219" s="74">
        <f t="shared" si="120"/>
        <v>3985.0544598136685</v>
      </c>
      <c r="S219" s="82">
        <f>IF($R219&gt;=0,0,$R219*VLOOKUP(S$3,'In-NonTI'!$S$4:$U$6,3,0))</f>
        <v>0</v>
      </c>
      <c r="T219" s="160">
        <f>IF($R219&gt;=0,0,$R219*VLOOKUP(T$3,'In-NonTI'!$S$4:$U$6,3,0))</f>
        <v>0</v>
      </c>
      <c r="U219" s="83">
        <f>IF($R219&gt;=0,0,$R219*VLOOKUP(U$3,'In-NonTI'!$S$4:$U$6,3,0))</f>
        <v>0</v>
      </c>
      <c r="V219" s="19">
        <f t="shared" si="126"/>
        <v>-6.6702377666666699</v>
      </c>
      <c r="W219" s="161">
        <f t="shared" si="121"/>
        <v>-5.9961969000000019</v>
      </c>
      <c r="X219" s="18">
        <f t="shared" si="127"/>
        <v>4.8264346666666711</v>
      </c>
      <c r="Y219" s="77">
        <f t="shared" si="122"/>
        <v>2</v>
      </c>
      <c r="Z219" s="32" t="str">
        <f t="shared" si="123"/>
        <v>NSW</v>
      </c>
      <c r="AA219" s="4" t="str">
        <f t="shared" si="124"/>
        <v>SA</v>
      </c>
      <c r="AB219" s="31" t="str">
        <f t="shared" si="125"/>
        <v>VIC</v>
      </c>
      <c r="AC219" s="129" t="str">
        <f t="shared" si="128"/>
        <v>NSW-VIC</v>
      </c>
      <c r="AD219" s="162" t="str">
        <f t="shared" si="129"/>
        <v>SA-VIC</v>
      </c>
      <c r="AE219" s="130">
        <f t="shared" si="130"/>
        <v>0</v>
      </c>
      <c r="AF219" s="51">
        <f t="shared" si="131"/>
        <v>6.6702377666666699</v>
      </c>
      <c r="AG219" s="163">
        <f t="shared" si="132"/>
        <v>5.9961969000000019</v>
      </c>
      <c r="AH219" s="33">
        <f t="shared" si="133"/>
        <v>0</v>
      </c>
      <c r="AI219" s="140">
        <f t="shared" si="153"/>
        <v>0</v>
      </c>
      <c r="AJ219" s="164">
        <f t="shared" si="153"/>
        <v>0</v>
      </c>
      <c r="AK219" s="164">
        <f t="shared" si="118"/>
        <v>0</v>
      </c>
      <c r="AL219" s="164">
        <f t="shared" si="152"/>
        <v>6.6702377666666699</v>
      </c>
      <c r="AM219" s="164">
        <f t="shared" si="152"/>
        <v>0</v>
      </c>
      <c r="AN219" s="141">
        <f t="shared" si="152"/>
        <v>5.9961969000000019</v>
      </c>
      <c r="AO219" s="23">
        <f t="shared" si="134"/>
        <v>0</v>
      </c>
      <c r="AP219" s="30">
        <f t="shared" si="135"/>
        <v>0</v>
      </c>
      <c r="AQ219" s="30">
        <f t="shared" si="136"/>
        <v>0</v>
      </c>
      <c r="AR219" s="30">
        <f t="shared" si="137"/>
        <v>4545.1000142066687</v>
      </c>
      <c r="AS219" s="30">
        <f t="shared" si="138"/>
        <v>0</v>
      </c>
      <c r="AT219" s="24">
        <f t="shared" si="139"/>
        <v>78.130445607000027</v>
      </c>
      <c r="AU219" s="155">
        <f t="shared" si="146"/>
        <v>0</v>
      </c>
      <c r="AV219" s="165">
        <f t="shared" si="147"/>
        <v>0</v>
      </c>
      <c r="AW219" s="165">
        <f t="shared" si="148"/>
        <v>0</v>
      </c>
      <c r="AX219" s="165">
        <f t="shared" si="149"/>
        <v>3917.7088919429393</v>
      </c>
      <c r="AY219" s="165">
        <f t="shared" si="150"/>
        <v>0</v>
      </c>
      <c r="AZ219" s="156">
        <f t="shared" si="151"/>
        <v>67.34556787072934</v>
      </c>
      <c r="BA219" s="94">
        <f t="shared" si="140"/>
        <v>0</v>
      </c>
      <c r="BB219" s="166">
        <f t="shared" si="141"/>
        <v>0</v>
      </c>
      <c r="BC219" s="166">
        <f t="shared" si="142"/>
        <v>0</v>
      </c>
      <c r="BD219" s="166">
        <f t="shared" si="143"/>
        <v>3917.7088919429393</v>
      </c>
      <c r="BE219" s="166">
        <f t="shared" si="144"/>
        <v>0</v>
      </c>
      <c r="BF219" s="95">
        <f t="shared" si="145"/>
        <v>67.34556787072934</v>
      </c>
    </row>
    <row r="220" spans="2:58">
      <c r="B220" s="146">
        <v>217</v>
      </c>
      <c r="C220" s="23" cm="1">
        <f t="array" ref="C220">_xlfn.XLOOKUP(C$3&amp;$B220,'In-TI'!$D$4:$D$867&amp;'In-TI'!$C$4:$C$867,'In-TI'!$E$4:$E$867)</f>
        <v>500</v>
      </c>
      <c r="D220" s="30" cm="1">
        <f t="array" ref="D220">_xlfn.XLOOKUP(D$3&amp;$B220,'In-TI'!$D$4:$D$867&amp;'In-TI'!$C$4:$C$867,'In-TI'!$E$4:$E$867)</f>
        <v>70.010000000000005</v>
      </c>
      <c r="E220" s="24" cm="1">
        <f t="array" ref="E220">_xlfn.XLOOKUP(E$3&amp;$B220,'In-TI'!$D$4:$D$867&amp;'In-TI'!$C$4:$C$867,'In-TI'!$E$4:$E$867)</f>
        <v>95.67</v>
      </c>
      <c r="F220" s="12">
        <f>SUMIFS('In-TI'!$W$4:$W$1155,'In-TI'!$Y$4:$Y$1155,F$3,'In-TI'!$Q$4:$Q$1155,$B220)</f>
        <v>11.2591866</v>
      </c>
      <c r="G220" s="157">
        <f>SUMIFS('In-TI'!$W$4:$W$1155,'In-TI'!$Y$4:$Y$1155,G$3,'In-TI'!$Q$4:$Q$1155,$B220)</f>
        <v>5.5054618</v>
      </c>
      <c r="H220" s="13">
        <f>SUMIFS('In-TI'!$W$4:$W$1155,'In-TI'!$Y$4:$Y$1155,H$3,'In-TI'!$Q$4:$Q$1155,$B220)</f>
        <v>-18.736500299999996</v>
      </c>
      <c r="I220" s="16">
        <f>SUMIFS('In-TI'!$X$4:$X$1155,'In-TI'!$Y$4:$Y$1155,I$3,'In-TI'!$Q$4:$Q$1155,$B220)</f>
        <v>-12.091686599999999</v>
      </c>
      <c r="J220" s="158">
        <f>SUMIFS('In-TI'!$X$4:$X$1155,'In-TI'!$Y$4:$Y$1155,J$3,'In-TI'!$Q$4:$Q$1155,$B220)</f>
        <v>-6.8846284666666664</v>
      </c>
      <c r="K220" s="17">
        <f>SUMIFS('In-TI'!$X$4:$X$1155,'In-TI'!$Y$4:$Y$1155,K$3,'In-TI'!$Q$4:$Q$1155,$B220)</f>
        <v>11.3415003</v>
      </c>
      <c r="L220" s="26" cm="1">
        <f t="array" ref="L220">IF(_xlfn.XLOOKUP($B220&amp;F$3,'In-TI'!$Q$4:$Q$1155&amp;'In-TI'!$Y$4:$Y$1155,'In-TI'!$Z$4:$Z$1155)=L$3,F220*C220+I220*D220,0)</f>
        <v>0</v>
      </c>
      <c r="M220" s="159" cm="1">
        <f t="array" ref="M220">IF(_xlfn.XLOOKUP($B220&amp;I$3,'In-TI'!$Q$4:$Q$1155&amp;'In-TI'!$Y$4:$Y$1155,'In-TI'!$Z$4:$Z$1155)=M$3,F220*C220+I220*D220,0)</f>
        <v>4783.0543211339991</v>
      </c>
      <c r="N220" s="159" cm="1">
        <f t="array" ref="N220">IF(_xlfn.XLOOKUP($B220&amp;G$3,'In-TI'!$Q$4:$Q$1155&amp;'In-TI'!$Y$4:$Y$1155,'In-TI'!$Z$4:$Z$1155)=N$3,G220*E220+J220*C220,0)</f>
        <v>0</v>
      </c>
      <c r="O220" s="159" cm="1">
        <f t="array" ref="O220">IF(_xlfn.XLOOKUP($B220&amp;J$3,'In-TI'!$Q$4:$Q$1155&amp;'In-TI'!$Y$4:$Y$1155,'In-TI'!$Z$4:$Z$1155)=O$3,G220*E220+J220*C220,0)</f>
        <v>-2915.6067029273331</v>
      </c>
      <c r="P220" s="159" cm="1">
        <f t="array" ref="P220">IF(_xlfn.XLOOKUP($B220&amp;H$3,'In-TI'!$Q$4:$Q$1155&amp;'In-TI'!$Y$4:$Y$1155,'In-TI'!$Z$4:$Z$1155)=P$3,H220*E220+K220*D220,0)</f>
        <v>-998.50254769799972</v>
      </c>
      <c r="Q220" s="25" cm="1">
        <f t="array" ref="Q220">IF(_xlfn.XLOOKUP($B220&amp;K$3,'In-TI'!$Q$4:$Q$1155&amp;'In-TI'!$Y$4:$Y$1155,'In-TI'!$Z$4:$Z$1155)=Q$3,H220*E220+K220*D220,0)</f>
        <v>0</v>
      </c>
      <c r="R220" s="74">
        <f t="shared" si="120"/>
        <v>868.94507050866628</v>
      </c>
      <c r="S220" s="82">
        <f>IF($R220&gt;=0,0,$R220*VLOOKUP(S$3,'In-NonTI'!$S$4:$U$6,3,0))</f>
        <v>0</v>
      </c>
      <c r="T220" s="160">
        <f>IF($R220&gt;=0,0,$R220*VLOOKUP(T$3,'In-NonTI'!$S$4:$U$6,3,0))</f>
        <v>0</v>
      </c>
      <c r="U220" s="83">
        <f>IF($R220&gt;=0,0,$R220*VLOOKUP(U$3,'In-NonTI'!$S$4:$U$6,3,0))</f>
        <v>0</v>
      </c>
      <c r="V220" s="19">
        <f t="shared" si="126"/>
        <v>4.3745581333333332</v>
      </c>
      <c r="W220" s="161">
        <f t="shared" si="121"/>
        <v>-0.75018629999999931</v>
      </c>
      <c r="X220" s="18">
        <f t="shared" si="127"/>
        <v>-13.231038499999997</v>
      </c>
      <c r="Y220" s="77">
        <f t="shared" si="122"/>
        <v>2</v>
      </c>
      <c r="Z220" s="32" t="str">
        <f t="shared" si="123"/>
        <v>VIC</v>
      </c>
      <c r="AA220" s="4" t="str">
        <f t="shared" si="124"/>
        <v>SA</v>
      </c>
      <c r="AB220" s="31" t="str">
        <f t="shared" si="125"/>
        <v>NSW</v>
      </c>
      <c r="AC220" s="129" t="str">
        <f t="shared" si="128"/>
        <v>VIC-NSW</v>
      </c>
      <c r="AD220" s="162" t="str">
        <f t="shared" si="129"/>
        <v>SA-NSW</v>
      </c>
      <c r="AE220" s="130">
        <f t="shared" si="130"/>
        <v>0</v>
      </c>
      <c r="AF220" s="51">
        <f t="shared" si="131"/>
        <v>13.231038499999997</v>
      </c>
      <c r="AG220" s="163">
        <f t="shared" si="132"/>
        <v>0.75018629999999931</v>
      </c>
      <c r="AH220" s="33">
        <f t="shared" si="133"/>
        <v>0</v>
      </c>
      <c r="AI220" s="140">
        <f t="shared" si="153"/>
        <v>0</v>
      </c>
      <c r="AJ220" s="164">
        <f t="shared" si="153"/>
        <v>0.75018629999999931</v>
      </c>
      <c r="AK220" s="164">
        <f t="shared" si="118"/>
        <v>13.231038499999997</v>
      </c>
      <c r="AL220" s="164">
        <f t="shared" si="152"/>
        <v>0</v>
      </c>
      <c r="AM220" s="164">
        <f t="shared" si="152"/>
        <v>0</v>
      </c>
      <c r="AN220" s="141">
        <f t="shared" si="152"/>
        <v>0</v>
      </c>
      <c r="AO220" s="23">
        <f t="shared" si="134"/>
        <v>0</v>
      </c>
      <c r="AP220" s="30">
        <f t="shared" si="135"/>
        <v>322.57260713699969</v>
      </c>
      <c r="AQ220" s="30">
        <f t="shared" si="136"/>
        <v>5349.7057967049986</v>
      </c>
      <c r="AR220" s="30">
        <f t="shared" si="137"/>
        <v>0</v>
      </c>
      <c r="AS220" s="30">
        <f t="shared" si="138"/>
        <v>0</v>
      </c>
      <c r="AT220" s="24">
        <f t="shared" si="139"/>
        <v>0</v>
      </c>
      <c r="AU220" s="155">
        <f t="shared" si="146"/>
        <v>0</v>
      </c>
      <c r="AV220" s="165">
        <f t="shared" si="147"/>
        <v>49.415394819649649</v>
      </c>
      <c r="AW220" s="165">
        <f t="shared" si="148"/>
        <v>819.52967568901659</v>
      </c>
      <c r="AX220" s="165">
        <f t="shared" si="149"/>
        <v>0</v>
      </c>
      <c r="AY220" s="165">
        <f t="shared" si="150"/>
        <v>0</v>
      </c>
      <c r="AZ220" s="156">
        <f t="shared" si="151"/>
        <v>0</v>
      </c>
      <c r="BA220" s="94">
        <f t="shared" si="140"/>
        <v>0</v>
      </c>
      <c r="BB220" s="166">
        <f t="shared" si="141"/>
        <v>49.415394819649649</v>
      </c>
      <c r="BC220" s="166">
        <f t="shared" si="142"/>
        <v>819.52967568901659</v>
      </c>
      <c r="BD220" s="166">
        <f t="shared" si="143"/>
        <v>0</v>
      </c>
      <c r="BE220" s="166">
        <f t="shared" si="144"/>
        <v>0</v>
      </c>
      <c r="BF220" s="95">
        <f t="shared" si="145"/>
        <v>0</v>
      </c>
    </row>
    <row r="221" spans="2:58">
      <c r="B221" s="146">
        <v>218</v>
      </c>
      <c r="C221" s="23" cm="1">
        <f t="array" ref="C221">_xlfn.XLOOKUP(C$3&amp;$B221,'In-TI'!$D$4:$D$867&amp;'In-TI'!$C$4:$C$867,'In-TI'!$E$4:$E$867)</f>
        <v>500</v>
      </c>
      <c r="D221" s="30" cm="1">
        <f t="array" ref="D221">_xlfn.XLOOKUP(D$3&amp;$B221,'In-TI'!$D$4:$D$867&amp;'In-TI'!$C$4:$C$867,'In-TI'!$E$4:$E$867)</f>
        <v>32.01</v>
      </c>
      <c r="E221" s="24" cm="1">
        <f t="array" ref="E221">_xlfn.XLOOKUP(E$3&amp;$B221,'In-TI'!$D$4:$D$867&amp;'In-TI'!$C$4:$C$867,'In-TI'!$E$4:$E$867)</f>
        <v>105.57</v>
      </c>
      <c r="F221" s="12">
        <f>SUMIFS('In-TI'!$W$4:$W$1155,'In-TI'!$Y$4:$Y$1155,F$3,'In-TI'!$Q$4:$Q$1155,$B221)</f>
        <v>12.246464</v>
      </c>
      <c r="G221" s="157">
        <f>SUMIFS('In-TI'!$W$4:$W$1155,'In-TI'!$Y$4:$Y$1155,G$3,'In-TI'!$Q$4:$Q$1155,$B221)</f>
        <v>3.7538513000000004</v>
      </c>
      <c r="H221" s="13">
        <f>SUMIFS('In-TI'!$W$4:$W$1155,'In-TI'!$Y$4:$Y$1155,H$3,'In-TI'!$Q$4:$Q$1155,$B221)</f>
        <v>-17.839469300000001</v>
      </c>
      <c r="I221" s="16">
        <f>SUMIFS('In-TI'!$X$4:$X$1155,'In-TI'!$Y$4:$Y$1155,I$3,'In-TI'!$Q$4:$Q$1155,$B221)</f>
        <v>-12.900630666666666</v>
      </c>
      <c r="J221" s="158">
        <f>SUMIFS('In-TI'!$X$4:$X$1155,'In-TI'!$Y$4:$Y$1155,J$3,'In-TI'!$Q$4:$Q$1155,$B221)</f>
        <v>-5.1413513000000002</v>
      </c>
      <c r="K221" s="17">
        <f>SUMIFS('In-TI'!$X$4:$X$1155,'In-TI'!$Y$4:$Y$1155,K$3,'In-TI'!$Q$4:$Q$1155,$B221)</f>
        <v>12.124469299999999</v>
      </c>
      <c r="L221" s="26" cm="1">
        <f t="array" ref="L221">IF(_xlfn.XLOOKUP($B221&amp;F$3,'In-TI'!$Q$4:$Q$1155&amp;'In-TI'!$Y$4:$Y$1155,'In-TI'!$Z$4:$Z$1155)=L$3,F221*C221+I221*D221,0)</f>
        <v>0</v>
      </c>
      <c r="M221" s="159" cm="1">
        <f t="array" ref="M221">IF(_xlfn.XLOOKUP($B221&amp;I$3,'In-TI'!$Q$4:$Q$1155&amp;'In-TI'!$Y$4:$Y$1155,'In-TI'!$Z$4:$Z$1155)=M$3,F221*C221+I221*D221,0)</f>
        <v>5710.2828123600002</v>
      </c>
      <c r="N221" s="159" cm="1">
        <f t="array" ref="N221">IF(_xlfn.XLOOKUP($B221&amp;G$3,'In-TI'!$Q$4:$Q$1155&amp;'In-TI'!$Y$4:$Y$1155,'In-TI'!$Z$4:$Z$1155)=N$3,G221*E221+J221*C221,0)</f>
        <v>0</v>
      </c>
      <c r="O221" s="159" cm="1">
        <f t="array" ref="O221">IF(_xlfn.XLOOKUP($B221&amp;J$3,'In-TI'!$Q$4:$Q$1155&amp;'In-TI'!$Y$4:$Y$1155,'In-TI'!$Z$4:$Z$1155)=O$3,G221*E221+J221*C221,0)</f>
        <v>-2174.3815682590002</v>
      </c>
      <c r="P221" s="159" cm="1">
        <f t="array" ref="P221">IF(_xlfn.XLOOKUP($B221&amp;H$3,'In-TI'!$Q$4:$Q$1155&amp;'In-TI'!$Y$4:$Y$1155,'In-TI'!$Z$4:$Z$1155)=P$3,H221*E221+K221*D221,0)</f>
        <v>-1495.2085117080001</v>
      </c>
      <c r="Q221" s="25" cm="1">
        <f t="array" ref="Q221">IF(_xlfn.XLOOKUP($B221&amp;K$3,'In-TI'!$Q$4:$Q$1155&amp;'In-TI'!$Y$4:$Y$1155,'In-TI'!$Z$4:$Z$1155)=Q$3,H221*E221+K221*D221,0)</f>
        <v>0</v>
      </c>
      <c r="R221" s="74">
        <f t="shared" si="120"/>
        <v>2040.6927323929999</v>
      </c>
      <c r="S221" s="82">
        <f>IF($R221&gt;=0,0,$R221*VLOOKUP(S$3,'In-NonTI'!$S$4:$U$6,3,0))</f>
        <v>0</v>
      </c>
      <c r="T221" s="160">
        <f>IF($R221&gt;=0,0,$R221*VLOOKUP(T$3,'In-NonTI'!$S$4:$U$6,3,0))</f>
        <v>0</v>
      </c>
      <c r="U221" s="83">
        <f>IF($R221&gt;=0,0,$R221*VLOOKUP(U$3,'In-NonTI'!$S$4:$U$6,3,0))</f>
        <v>0</v>
      </c>
      <c r="V221" s="19">
        <f t="shared" si="126"/>
        <v>7.1051126999999994</v>
      </c>
      <c r="W221" s="161">
        <f t="shared" si="121"/>
        <v>-0.77616136666666691</v>
      </c>
      <c r="X221" s="18">
        <f t="shared" si="127"/>
        <v>-14.085618</v>
      </c>
      <c r="Y221" s="77">
        <f t="shared" si="122"/>
        <v>2</v>
      </c>
      <c r="Z221" s="32" t="str">
        <f t="shared" si="123"/>
        <v>VIC</v>
      </c>
      <c r="AA221" s="4" t="str">
        <f t="shared" si="124"/>
        <v>SA</v>
      </c>
      <c r="AB221" s="31" t="str">
        <f t="shared" si="125"/>
        <v>NSW</v>
      </c>
      <c r="AC221" s="129" t="str">
        <f t="shared" si="128"/>
        <v>VIC-NSW</v>
      </c>
      <c r="AD221" s="162" t="str">
        <f t="shared" si="129"/>
        <v>SA-NSW</v>
      </c>
      <c r="AE221" s="130">
        <f t="shared" si="130"/>
        <v>0</v>
      </c>
      <c r="AF221" s="51">
        <f t="shared" si="131"/>
        <v>14.085618</v>
      </c>
      <c r="AG221" s="163">
        <f t="shared" si="132"/>
        <v>0.77616136666666691</v>
      </c>
      <c r="AH221" s="33">
        <f t="shared" si="133"/>
        <v>0</v>
      </c>
      <c r="AI221" s="140">
        <f t="shared" si="153"/>
        <v>0</v>
      </c>
      <c r="AJ221" s="164">
        <f t="shared" si="153"/>
        <v>0.77616136666666691</v>
      </c>
      <c r="AK221" s="164">
        <f t="shared" si="118"/>
        <v>14.085618</v>
      </c>
      <c r="AL221" s="164">
        <f t="shared" si="152"/>
        <v>0</v>
      </c>
      <c r="AM221" s="164">
        <f t="shared" si="152"/>
        <v>0</v>
      </c>
      <c r="AN221" s="141">
        <f t="shared" si="152"/>
        <v>0</v>
      </c>
      <c r="AO221" s="23">
        <f t="shared" si="134"/>
        <v>0</v>
      </c>
      <c r="AP221" s="30">
        <f t="shared" si="135"/>
        <v>363.23575798633345</v>
      </c>
      <c r="AQ221" s="30">
        <f t="shared" si="136"/>
        <v>5555.7903077400006</v>
      </c>
      <c r="AR221" s="30">
        <f t="shared" si="137"/>
        <v>0</v>
      </c>
      <c r="AS221" s="30">
        <f t="shared" si="138"/>
        <v>0</v>
      </c>
      <c r="AT221" s="24">
        <f t="shared" si="139"/>
        <v>0</v>
      </c>
      <c r="AU221" s="155">
        <f t="shared" si="146"/>
        <v>0</v>
      </c>
      <c r="AV221" s="165">
        <f t="shared" si="147"/>
        <v>125.23218570706072</v>
      </c>
      <c r="AW221" s="165">
        <f t="shared" si="148"/>
        <v>1915.4605466859391</v>
      </c>
      <c r="AX221" s="165">
        <f t="shared" si="149"/>
        <v>0</v>
      </c>
      <c r="AY221" s="165">
        <f t="shared" si="150"/>
        <v>0</v>
      </c>
      <c r="AZ221" s="156">
        <f t="shared" si="151"/>
        <v>0</v>
      </c>
      <c r="BA221" s="94">
        <f t="shared" si="140"/>
        <v>0</v>
      </c>
      <c r="BB221" s="166">
        <f t="shared" si="141"/>
        <v>125.23218570706072</v>
      </c>
      <c r="BC221" s="166">
        <f t="shared" si="142"/>
        <v>1915.4605466859391</v>
      </c>
      <c r="BD221" s="166">
        <f t="shared" si="143"/>
        <v>0</v>
      </c>
      <c r="BE221" s="166">
        <f t="shared" si="144"/>
        <v>0</v>
      </c>
      <c r="BF221" s="95">
        <f t="shared" si="145"/>
        <v>0</v>
      </c>
    </row>
    <row r="222" spans="2:58">
      <c r="B222" s="146">
        <v>219</v>
      </c>
      <c r="C222" s="23" cm="1">
        <f t="array" ref="C222">_xlfn.XLOOKUP(C$3&amp;$B222,'In-TI'!$D$4:$D$867&amp;'In-TI'!$C$4:$C$867,'In-TI'!$E$4:$E$867)</f>
        <v>500</v>
      </c>
      <c r="D222" s="30" cm="1">
        <f t="array" ref="D222">_xlfn.XLOOKUP(D$3&amp;$B222,'In-TI'!$D$4:$D$867&amp;'In-TI'!$C$4:$C$867,'In-TI'!$E$4:$E$867)</f>
        <v>44.7</v>
      </c>
      <c r="E222" s="24" cm="1">
        <f t="array" ref="E222">_xlfn.XLOOKUP(E$3&amp;$B222,'In-TI'!$D$4:$D$867&amp;'In-TI'!$C$4:$C$867,'In-TI'!$E$4:$E$867)</f>
        <v>127.9</v>
      </c>
      <c r="F222" s="12">
        <f>SUMIFS('In-TI'!$W$4:$W$1155,'In-TI'!$Y$4:$Y$1155,F$3,'In-TI'!$Q$4:$Q$1155,$B222)</f>
        <v>11.0792568</v>
      </c>
      <c r="G222" s="157">
        <f>SUMIFS('In-TI'!$W$4:$W$1155,'In-TI'!$Y$4:$Y$1155,G$3,'In-TI'!$Q$4:$Q$1155,$B222)</f>
        <v>-3.0322138000000014</v>
      </c>
      <c r="H222" s="13">
        <f>SUMIFS('In-TI'!$W$4:$W$1155,'In-TI'!$Y$4:$Y$1155,H$3,'In-TI'!$Q$4:$Q$1155,$B222)</f>
        <v>-14.3089981</v>
      </c>
      <c r="I222" s="16">
        <f>SUMIFS('In-TI'!$X$4:$X$1155,'In-TI'!$Y$4:$Y$1155,I$3,'In-TI'!$Q$4:$Q$1155,$B222)</f>
        <v>-11.786756799999999</v>
      </c>
      <c r="J222" s="158">
        <f>SUMIFS('In-TI'!$X$4:$X$1155,'In-TI'!$Y$4:$Y$1155,J$3,'In-TI'!$Q$4:$Q$1155,$B222)</f>
        <v>1.6472138000000014</v>
      </c>
      <c r="K222" s="17">
        <f>SUMIFS('In-TI'!$X$4:$X$1155,'In-TI'!$Y$4:$Y$1155,K$3,'In-TI'!$Q$4:$Q$1155,$B222)</f>
        <v>8.5714980999999995</v>
      </c>
      <c r="L222" s="26" cm="1">
        <f t="array" ref="L222">IF(_xlfn.XLOOKUP($B222&amp;F$3,'In-TI'!$Q$4:$Q$1155&amp;'In-TI'!$Y$4:$Y$1155,'In-TI'!$Z$4:$Z$1155)=L$3,F222*C222+I222*D222,0)</f>
        <v>0</v>
      </c>
      <c r="M222" s="159" cm="1">
        <f t="array" ref="M222">IF(_xlfn.XLOOKUP($B222&amp;I$3,'In-TI'!$Q$4:$Q$1155&amp;'In-TI'!$Y$4:$Y$1155,'In-TI'!$Z$4:$Z$1155)=M$3,F222*C222+I222*D222,0)</f>
        <v>5012.7603710399999</v>
      </c>
      <c r="N222" s="159" cm="1">
        <f t="array" ref="N222">IF(_xlfn.XLOOKUP($B222&amp;G$3,'In-TI'!$Q$4:$Q$1155&amp;'In-TI'!$Y$4:$Y$1155,'In-TI'!$Z$4:$Z$1155)=N$3,G222*E222+J222*C222,0)</f>
        <v>435.78675498000047</v>
      </c>
      <c r="O222" s="159" cm="1">
        <f t="array" ref="O222">IF(_xlfn.XLOOKUP($B222&amp;J$3,'In-TI'!$Q$4:$Q$1155&amp;'In-TI'!$Y$4:$Y$1155,'In-TI'!$Z$4:$Z$1155)=O$3,G222*E222+J222*C222,0)</f>
        <v>0</v>
      </c>
      <c r="P222" s="159" cm="1">
        <f t="array" ref="P222">IF(_xlfn.XLOOKUP($B222&amp;H$3,'In-TI'!$Q$4:$Q$1155&amp;'In-TI'!$Y$4:$Y$1155,'In-TI'!$Z$4:$Z$1155)=P$3,H222*E222+K222*D222,0)</f>
        <v>-1446.9748919200001</v>
      </c>
      <c r="Q222" s="25" cm="1">
        <f t="array" ref="Q222">IF(_xlfn.XLOOKUP($B222&amp;K$3,'In-TI'!$Q$4:$Q$1155&amp;'In-TI'!$Y$4:$Y$1155,'In-TI'!$Z$4:$Z$1155)=Q$3,H222*E222+K222*D222,0)</f>
        <v>0</v>
      </c>
      <c r="R222" s="74">
        <f t="shared" si="120"/>
        <v>4001.5722341000001</v>
      </c>
      <c r="S222" s="82">
        <f>IF($R222&gt;=0,0,$R222*VLOOKUP(S$3,'In-NonTI'!$S$4:$U$6,3,0))</f>
        <v>0</v>
      </c>
      <c r="T222" s="160">
        <f>IF($R222&gt;=0,0,$R222*VLOOKUP(T$3,'In-NonTI'!$S$4:$U$6,3,0))</f>
        <v>0</v>
      </c>
      <c r="U222" s="83">
        <f>IF($R222&gt;=0,0,$R222*VLOOKUP(U$3,'In-NonTI'!$S$4:$U$6,3,0))</f>
        <v>0</v>
      </c>
      <c r="V222" s="19">
        <f t="shared" si="126"/>
        <v>12.726470600000001</v>
      </c>
      <c r="W222" s="161">
        <f t="shared" si="121"/>
        <v>-3.2152586999999997</v>
      </c>
      <c r="X222" s="18">
        <f t="shared" si="127"/>
        <v>-17.341211900000001</v>
      </c>
      <c r="Y222" s="77">
        <f t="shared" si="122"/>
        <v>2</v>
      </c>
      <c r="Z222" s="32" t="str">
        <f t="shared" si="123"/>
        <v>VIC</v>
      </c>
      <c r="AA222" s="4" t="str">
        <f t="shared" si="124"/>
        <v>SA</v>
      </c>
      <c r="AB222" s="31" t="str">
        <f t="shared" si="125"/>
        <v>NSW</v>
      </c>
      <c r="AC222" s="129" t="str">
        <f t="shared" si="128"/>
        <v>VIC-NSW</v>
      </c>
      <c r="AD222" s="162" t="str">
        <f t="shared" si="129"/>
        <v>SA-NSW</v>
      </c>
      <c r="AE222" s="130">
        <f t="shared" si="130"/>
        <v>0</v>
      </c>
      <c r="AF222" s="51">
        <f t="shared" si="131"/>
        <v>17.341211900000001</v>
      </c>
      <c r="AG222" s="163">
        <f t="shared" si="132"/>
        <v>3.2152586999999997</v>
      </c>
      <c r="AH222" s="33">
        <f t="shared" si="133"/>
        <v>0</v>
      </c>
      <c r="AI222" s="140">
        <f t="shared" si="153"/>
        <v>0</v>
      </c>
      <c r="AJ222" s="164">
        <f t="shared" si="153"/>
        <v>3.2152586999999997</v>
      </c>
      <c r="AK222" s="164">
        <f t="shared" si="118"/>
        <v>17.341211900000001</v>
      </c>
      <c r="AL222" s="164">
        <f t="shared" si="152"/>
        <v>0</v>
      </c>
      <c r="AM222" s="164">
        <f t="shared" si="152"/>
        <v>0</v>
      </c>
      <c r="AN222" s="141">
        <f t="shared" si="152"/>
        <v>0</v>
      </c>
      <c r="AO222" s="23">
        <f t="shared" si="134"/>
        <v>0</v>
      </c>
      <c r="AP222" s="30">
        <f t="shared" si="135"/>
        <v>1463.9072861099999</v>
      </c>
      <c r="AQ222" s="30">
        <f t="shared" si="136"/>
        <v>6452.6649479900007</v>
      </c>
      <c r="AR222" s="30">
        <f t="shared" si="137"/>
        <v>0</v>
      </c>
      <c r="AS222" s="30">
        <f t="shared" si="138"/>
        <v>0</v>
      </c>
      <c r="AT222" s="24">
        <f t="shared" si="139"/>
        <v>0</v>
      </c>
      <c r="AU222" s="155">
        <f t="shared" si="146"/>
        <v>0</v>
      </c>
      <c r="AV222" s="165">
        <f t="shared" si="147"/>
        <v>739.95797375054485</v>
      </c>
      <c r="AW222" s="165">
        <f t="shared" si="148"/>
        <v>3261.6142603494554</v>
      </c>
      <c r="AX222" s="165">
        <f t="shared" si="149"/>
        <v>0</v>
      </c>
      <c r="AY222" s="165">
        <f t="shared" si="150"/>
        <v>0</v>
      </c>
      <c r="AZ222" s="156">
        <f t="shared" si="151"/>
        <v>0</v>
      </c>
      <c r="BA222" s="94">
        <f t="shared" si="140"/>
        <v>0</v>
      </c>
      <c r="BB222" s="166">
        <f t="shared" si="141"/>
        <v>739.95797375054485</v>
      </c>
      <c r="BC222" s="166">
        <f t="shared" si="142"/>
        <v>3261.6142603494554</v>
      </c>
      <c r="BD222" s="166">
        <f t="shared" si="143"/>
        <v>0</v>
      </c>
      <c r="BE222" s="166">
        <f t="shared" si="144"/>
        <v>0</v>
      </c>
      <c r="BF222" s="95">
        <f t="shared" si="145"/>
        <v>0</v>
      </c>
    </row>
    <row r="223" spans="2:58">
      <c r="B223" s="146">
        <v>220</v>
      </c>
      <c r="C223" s="23" cm="1">
        <f t="array" ref="C223">_xlfn.XLOOKUP(C$3&amp;$B223,'In-TI'!$D$4:$D$867&amp;'In-TI'!$C$4:$C$867,'In-TI'!$E$4:$E$867)</f>
        <v>500</v>
      </c>
      <c r="D223" s="30" cm="1">
        <f t="array" ref="D223">_xlfn.XLOOKUP(D$3&amp;$B223,'In-TI'!$D$4:$D$867&amp;'In-TI'!$C$4:$C$867,'In-TI'!$E$4:$E$867)</f>
        <v>76.75</v>
      </c>
      <c r="E223" s="24" cm="1">
        <f t="array" ref="E223">_xlfn.XLOOKUP(E$3&amp;$B223,'In-TI'!$D$4:$D$867&amp;'In-TI'!$C$4:$C$867,'In-TI'!$E$4:$E$867)</f>
        <v>105.57</v>
      </c>
      <c r="F223" s="12">
        <f>SUMIFS('In-TI'!$W$4:$W$1155,'In-TI'!$Y$4:$Y$1155,F$3,'In-TI'!$Q$4:$Q$1155,$B223)</f>
        <v>12.728158199999999</v>
      </c>
      <c r="G223" s="157">
        <f>SUMIFS('In-TI'!$W$4:$W$1155,'In-TI'!$Y$4:$Y$1155,G$3,'In-TI'!$Q$4:$Q$1155,$B223)</f>
        <v>-8.1161570000000012</v>
      </c>
      <c r="H223" s="13">
        <f>SUMIFS('In-TI'!$W$4:$W$1155,'In-TI'!$Y$4:$Y$1155,H$3,'In-TI'!$Q$4:$Q$1155,$B223)</f>
        <v>-9.5217086333333345</v>
      </c>
      <c r="I223" s="16">
        <f>SUMIFS('In-TI'!$X$4:$X$1155,'In-TI'!$Y$4:$Y$1155,I$3,'In-TI'!$Q$4:$Q$1155,$B223)</f>
        <v>-13.5631582</v>
      </c>
      <c r="J223" s="158">
        <f>SUMIFS('In-TI'!$X$4:$X$1155,'In-TI'!$Y$4:$Y$1155,J$3,'In-TI'!$Q$4:$Q$1155,$B223)</f>
        <v>6.5811570000000019</v>
      </c>
      <c r="K223" s="17">
        <f>SUMIFS('In-TI'!$X$4:$X$1155,'In-TI'!$Y$4:$Y$1155,K$3,'In-TI'!$Q$4:$Q$1155,$B223)</f>
        <v>2.3725419666666672</v>
      </c>
      <c r="L223" s="26" cm="1">
        <f t="array" ref="L223">IF(_xlfn.XLOOKUP($B223&amp;F$3,'In-TI'!$Q$4:$Q$1155&amp;'In-TI'!$Y$4:$Y$1155,'In-TI'!$Z$4:$Z$1155)=L$3,F223*C223+I223*D223,0)</f>
        <v>0</v>
      </c>
      <c r="M223" s="159" cm="1">
        <f t="array" ref="M223">IF(_xlfn.XLOOKUP($B223&amp;I$3,'In-TI'!$Q$4:$Q$1155&amp;'In-TI'!$Y$4:$Y$1155,'In-TI'!$Z$4:$Z$1155)=M$3,F223*C223+I223*D223,0)</f>
        <v>5323.1067081499996</v>
      </c>
      <c r="N223" s="159" cm="1">
        <f t="array" ref="N223">IF(_xlfn.XLOOKUP($B223&amp;G$3,'In-TI'!$Q$4:$Q$1155&amp;'In-TI'!$Y$4:$Y$1155,'In-TI'!$Z$4:$Z$1155)=N$3,G223*E223+J223*C223,0)</f>
        <v>2433.7558055100008</v>
      </c>
      <c r="O223" s="159" cm="1">
        <f t="array" ref="O223">IF(_xlfn.XLOOKUP($B223&amp;J$3,'In-TI'!$Q$4:$Q$1155&amp;'In-TI'!$Y$4:$Y$1155,'In-TI'!$Z$4:$Z$1155)=O$3,G223*E223+J223*C223,0)</f>
        <v>0</v>
      </c>
      <c r="P223" s="159" cm="1">
        <f t="array" ref="P223">IF(_xlfn.XLOOKUP($B223&amp;H$3,'In-TI'!$Q$4:$Q$1155&amp;'In-TI'!$Y$4:$Y$1155,'In-TI'!$Z$4:$Z$1155)=P$3,H223*E223+K223*D223,0)</f>
        <v>-823.1141844793334</v>
      </c>
      <c r="Q223" s="25" cm="1">
        <f t="array" ref="Q223">IF(_xlfn.XLOOKUP($B223&amp;K$3,'In-TI'!$Q$4:$Q$1155&amp;'In-TI'!$Y$4:$Y$1155,'In-TI'!$Z$4:$Z$1155)=Q$3,H223*E223+K223*D223,0)</f>
        <v>0</v>
      </c>
      <c r="R223" s="74">
        <f t="shared" si="120"/>
        <v>6933.7483291806666</v>
      </c>
      <c r="S223" s="82">
        <f>IF($R223&gt;=0,0,$R223*VLOOKUP(S$3,'In-NonTI'!$S$4:$U$6,3,0))</f>
        <v>0</v>
      </c>
      <c r="T223" s="160">
        <f>IF($R223&gt;=0,0,$R223*VLOOKUP(T$3,'In-NonTI'!$S$4:$U$6,3,0))</f>
        <v>0</v>
      </c>
      <c r="U223" s="83">
        <f>IF($R223&gt;=0,0,$R223*VLOOKUP(U$3,'In-NonTI'!$S$4:$U$6,3,0))</f>
        <v>0</v>
      </c>
      <c r="V223" s="19">
        <f t="shared" si="126"/>
        <v>19.3093152</v>
      </c>
      <c r="W223" s="161">
        <f t="shared" si="121"/>
        <v>-11.190616233333333</v>
      </c>
      <c r="X223" s="18">
        <f t="shared" si="127"/>
        <v>-17.637865633333334</v>
      </c>
      <c r="Y223" s="77">
        <f t="shared" si="122"/>
        <v>2</v>
      </c>
      <c r="Z223" s="32" t="str">
        <f t="shared" si="123"/>
        <v>VIC</v>
      </c>
      <c r="AA223" s="4" t="str">
        <f t="shared" si="124"/>
        <v>SA</v>
      </c>
      <c r="AB223" s="31" t="str">
        <f t="shared" si="125"/>
        <v>NSW</v>
      </c>
      <c r="AC223" s="129" t="str">
        <f t="shared" si="128"/>
        <v>VIC-NSW</v>
      </c>
      <c r="AD223" s="162" t="str">
        <f t="shared" si="129"/>
        <v>SA-NSW</v>
      </c>
      <c r="AE223" s="130">
        <f t="shared" si="130"/>
        <v>0</v>
      </c>
      <c r="AF223" s="51">
        <f t="shared" si="131"/>
        <v>17.637865633333334</v>
      </c>
      <c r="AG223" s="163">
        <f t="shared" si="132"/>
        <v>11.190616233333333</v>
      </c>
      <c r="AH223" s="33">
        <f t="shared" si="133"/>
        <v>0</v>
      </c>
      <c r="AI223" s="140">
        <f t="shared" si="153"/>
        <v>0</v>
      </c>
      <c r="AJ223" s="164">
        <f t="shared" si="153"/>
        <v>11.190616233333333</v>
      </c>
      <c r="AK223" s="164">
        <f t="shared" si="118"/>
        <v>17.637865633333334</v>
      </c>
      <c r="AL223" s="164">
        <f t="shared" si="152"/>
        <v>0</v>
      </c>
      <c r="AM223" s="164">
        <f t="shared" si="152"/>
        <v>0</v>
      </c>
      <c r="AN223" s="141">
        <f t="shared" si="152"/>
        <v>0</v>
      </c>
      <c r="AO223" s="23">
        <f t="shared" si="134"/>
        <v>0</v>
      </c>
      <c r="AP223" s="30">
        <f t="shared" si="135"/>
        <v>4736.428320758333</v>
      </c>
      <c r="AQ223" s="30">
        <f t="shared" si="136"/>
        <v>6956.9033417556666</v>
      </c>
      <c r="AR223" s="30">
        <f t="shared" si="137"/>
        <v>0</v>
      </c>
      <c r="AS223" s="30">
        <f t="shared" si="138"/>
        <v>0</v>
      </c>
      <c r="AT223" s="24">
        <f t="shared" si="139"/>
        <v>0</v>
      </c>
      <c r="AU223" s="155">
        <f t="shared" si="146"/>
        <v>0</v>
      </c>
      <c r="AV223" s="165">
        <f t="shared" si="147"/>
        <v>2808.5410474264622</v>
      </c>
      <c r="AW223" s="165">
        <f t="shared" si="148"/>
        <v>4125.2072817542048</v>
      </c>
      <c r="AX223" s="165">
        <f t="shared" si="149"/>
        <v>0</v>
      </c>
      <c r="AY223" s="165">
        <f t="shared" si="150"/>
        <v>0</v>
      </c>
      <c r="AZ223" s="156">
        <f t="shared" si="151"/>
        <v>0</v>
      </c>
      <c r="BA223" s="94">
        <f t="shared" si="140"/>
        <v>0</v>
      </c>
      <c r="BB223" s="166">
        <f t="shared" si="141"/>
        <v>2808.5410474264618</v>
      </c>
      <c r="BC223" s="166">
        <f t="shared" si="142"/>
        <v>4125.2072817542048</v>
      </c>
      <c r="BD223" s="166">
        <f t="shared" si="143"/>
        <v>0</v>
      </c>
      <c r="BE223" s="166">
        <f t="shared" si="144"/>
        <v>0</v>
      </c>
      <c r="BF223" s="95">
        <f t="shared" si="145"/>
        <v>0</v>
      </c>
    </row>
    <row r="224" spans="2:58">
      <c r="B224" s="146">
        <v>221</v>
      </c>
      <c r="C224" s="23" cm="1">
        <f t="array" ref="C224">_xlfn.XLOOKUP(C$3&amp;$B224,'In-TI'!$D$4:$D$867&amp;'In-TI'!$C$4:$C$867,'In-TI'!$E$4:$E$867)</f>
        <v>500</v>
      </c>
      <c r="D224" s="30" cm="1">
        <f t="array" ref="D224">_xlfn.XLOOKUP(D$3&amp;$B224,'In-TI'!$D$4:$D$867&amp;'In-TI'!$C$4:$C$867,'In-TI'!$E$4:$E$867)</f>
        <v>76.75</v>
      </c>
      <c r="E224" s="24" cm="1">
        <f t="array" ref="E224">_xlfn.XLOOKUP(E$3&amp;$B224,'In-TI'!$D$4:$D$867&amp;'In-TI'!$C$4:$C$867,'In-TI'!$E$4:$E$867)</f>
        <v>105.57</v>
      </c>
      <c r="F224" s="12">
        <f>SUMIFS('In-TI'!$W$4:$W$1155,'In-TI'!$Y$4:$Y$1155,F$3,'In-TI'!$Q$4:$Q$1155,$B224)</f>
        <v>8.9140751999999992</v>
      </c>
      <c r="G224" s="157">
        <f>SUMIFS('In-TI'!$W$4:$W$1155,'In-TI'!$Y$4:$Y$1155,G$3,'In-TI'!$Q$4:$Q$1155,$B224)</f>
        <v>-4.9974928999999984</v>
      </c>
      <c r="H224" s="13">
        <f>SUMIFS('In-TI'!$W$4:$W$1155,'In-TI'!$Y$4:$Y$1155,H$3,'In-TI'!$Q$4:$Q$1155,$B224)</f>
        <v>-6.8861046333333329</v>
      </c>
      <c r="I224" s="16">
        <f>SUMIFS('In-TI'!$X$4:$X$1155,'In-TI'!$Y$4:$Y$1155,I$3,'In-TI'!$Q$4:$Q$1155,$B224)</f>
        <v>-10.166575199999999</v>
      </c>
      <c r="J224" s="158">
        <f>SUMIFS('In-TI'!$X$4:$X$1155,'In-TI'!$Y$4:$Y$1155,J$3,'In-TI'!$Q$4:$Q$1155,$B224)</f>
        <v>3.472492899999998</v>
      </c>
      <c r="K224" s="17">
        <f>SUMIFS('In-TI'!$X$4:$X$1155,'In-TI'!$Y$4:$Y$1155,K$3,'In-TI'!$Q$4:$Q$1155,$B224)</f>
        <v>0.38693796666666708</v>
      </c>
      <c r="L224" s="26" cm="1">
        <f t="array" ref="L224">IF(_xlfn.XLOOKUP($B224&amp;F$3,'In-TI'!$Q$4:$Q$1155&amp;'In-TI'!$Y$4:$Y$1155,'In-TI'!$Z$4:$Z$1155)=L$3,F224*C224+I224*D224,0)</f>
        <v>0</v>
      </c>
      <c r="M224" s="159" cm="1">
        <f t="array" ref="M224">IF(_xlfn.XLOOKUP($B224&amp;I$3,'In-TI'!$Q$4:$Q$1155&amp;'In-TI'!$Y$4:$Y$1155,'In-TI'!$Z$4:$Z$1155)=M$3,F224*C224+I224*D224,0)</f>
        <v>3676.7529533999996</v>
      </c>
      <c r="N224" s="159" cm="1">
        <f t="array" ref="N224">IF(_xlfn.XLOOKUP($B224&amp;G$3,'In-TI'!$Q$4:$Q$1155&amp;'In-TI'!$Y$4:$Y$1155,'In-TI'!$Z$4:$Z$1155)=N$3,G224*E224+J224*C224,0)</f>
        <v>1208.6611245469992</v>
      </c>
      <c r="O224" s="159" cm="1">
        <f t="array" ref="O224">IF(_xlfn.XLOOKUP($B224&amp;J$3,'In-TI'!$Q$4:$Q$1155&amp;'In-TI'!$Y$4:$Y$1155,'In-TI'!$Z$4:$Z$1155)=O$3,G224*E224+J224*C224,0)</f>
        <v>0</v>
      </c>
      <c r="P224" s="159" cm="1">
        <f t="array" ref="P224">IF(_xlfn.XLOOKUP($B224&amp;H$3,'In-TI'!$Q$4:$Q$1155&amp;'In-TI'!$Y$4:$Y$1155,'In-TI'!$Z$4:$Z$1155)=P$3,H224*E224+K224*D224,0)</f>
        <v>-697.26857719933321</v>
      </c>
      <c r="Q224" s="25" cm="1">
        <f t="array" ref="Q224">IF(_xlfn.XLOOKUP($B224&amp;K$3,'In-TI'!$Q$4:$Q$1155&amp;'In-TI'!$Y$4:$Y$1155,'In-TI'!$Z$4:$Z$1155)=Q$3,H224*E224+K224*D224,0)</f>
        <v>0</v>
      </c>
      <c r="R224" s="74">
        <f t="shared" si="120"/>
        <v>4188.1455007476661</v>
      </c>
      <c r="S224" s="82">
        <f>IF($R224&gt;=0,0,$R224*VLOOKUP(S$3,'In-NonTI'!$S$4:$U$6,3,0))</f>
        <v>0</v>
      </c>
      <c r="T224" s="160">
        <f>IF($R224&gt;=0,0,$R224*VLOOKUP(T$3,'In-NonTI'!$S$4:$U$6,3,0))</f>
        <v>0</v>
      </c>
      <c r="U224" s="83">
        <f>IF($R224&gt;=0,0,$R224*VLOOKUP(U$3,'In-NonTI'!$S$4:$U$6,3,0))</f>
        <v>0</v>
      </c>
      <c r="V224" s="19">
        <f t="shared" si="126"/>
        <v>12.386568099999998</v>
      </c>
      <c r="W224" s="161">
        <f t="shared" si="121"/>
        <v>-9.7796372333333323</v>
      </c>
      <c r="X224" s="18">
        <f t="shared" si="127"/>
        <v>-11.883597533333331</v>
      </c>
      <c r="Y224" s="77">
        <f t="shared" si="122"/>
        <v>2</v>
      </c>
      <c r="Z224" s="32" t="str">
        <f t="shared" si="123"/>
        <v>VIC</v>
      </c>
      <c r="AA224" s="4" t="str">
        <f t="shared" si="124"/>
        <v>SA</v>
      </c>
      <c r="AB224" s="31" t="str">
        <f t="shared" si="125"/>
        <v>NSW</v>
      </c>
      <c r="AC224" s="129" t="str">
        <f t="shared" si="128"/>
        <v>VIC-NSW</v>
      </c>
      <c r="AD224" s="162" t="str">
        <f t="shared" si="129"/>
        <v>SA-NSW</v>
      </c>
      <c r="AE224" s="130">
        <f t="shared" si="130"/>
        <v>0</v>
      </c>
      <c r="AF224" s="51">
        <f t="shared" si="131"/>
        <v>11.883597533333331</v>
      </c>
      <c r="AG224" s="163">
        <f t="shared" si="132"/>
        <v>9.7796372333333323</v>
      </c>
      <c r="AH224" s="33">
        <f t="shared" si="133"/>
        <v>0</v>
      </c>
      <c r="AI224" s="140">
        <f t="shared" si="153"/>
        <v>0</v>
      </c>
      <c r="AJ224" s="164">
        <f t="shared" si="153"/>
        <v>9.7796372333333323</v>
      </c>
      <c r="AK224" s="164">
        <f t="shared" si="118"/>
        <v>11.883597533333331</v>
      </c>
      <c r="AL224" s="164">
        <f t="shared" si="152"/>
        <v>0</v>
      </c>
      <c r="AM224" s="164">
        <f t="shared" si="152"/>
        <v>0</v>
      </c>
      <c r="AN224" s="141">
        <f t="shared" si="152"/>
        <v>0</v>
      </c>
      <c r="AO224" s="23">
        <f t="shared" si="134"/>
        <v>0</v>
      </c>
      <c r="AP224" s="30">
        <f t="shared" si="135"/>
        <v>4139.2314590083333</v>
      </c>
      <c r="AQ224" s="30">
        <f t="shared" si="136"/>
        <v>4687.2473750726658</v>
      </c>
      <c r="AR224" s="30">
        <f t="shared" si="137"/>
        <v>0</v>
      </c>
      <c r="AS224" s="30">
        <f t="shared" si="138"/>
        <v>0</v>
      </c>
      <c r="AT224" s="24">
        <f t="shared" si="139"/>
        <v>0</v>
      </c>
      <c r="AU224" s="155">
        <f t="shared" si="146"/>
        <v>0</v>
      </c>
      <c r="AV224" s="165">
        <f t="shared" si="147"/>
        <v>1964.0565549947212</v>
      </c>
      <c r="AW224" s="165">
        <f t="shared" si="148"/>
        <v>2224.0889457529452</v>
      </c>
      <c r="AX224" s="165">
        <f t="shared" si="149"/>
        <v>0</v>
      </c>
      <c r="AY224" s="165">
        <f t="shared" si="150"/>
        <v>0</v>
      </c>
      <c r="AZ224" s="156">
        <f t="shared" si="151"/>
        <v>0</v>
      </c>
      <c r="BA224" s="94">
        <f t="shared" si="140"/>
        <v>0</v>
      </c>
      <c r="BB224" s="166">
        <f t="shared" si="141"/>
        <v>1964.0565549947212</v>
      </c>
      <c r="BC224" s="166">
        <f t="shared" si="142"/>
        <v>2224.0889457529452</v>
      </c>
      <c r="BD224" s="166">
        <f t="shared" si="143"/>
        <v>0</v>
      </c>
      <c r="BE224" s="166">
        <f t="shared" si="144"/>
        <v>0</v>
      </c>
      <c r="BF224" s="95">
        <f t="shared" si="145"/>
        <v>0</v>
      </c>
    </row>
    <row r="225" spans="2:58">
      <c r="B225" s="146">
        <v>222</v>
      </c>
      <c r="C225" s="23" cm="1">
        <f t="array" ref="C225">_xlfn.XLOOKUP(C$3&amp;$B225,'In-TI'!$D$4:$D$867&amp;'In-TI'!$C$4:$C$867,'In-TI'!$E$4:$E$867)</f>
        <v>-600</v>
      </c>
      <c r="D225" s="30" cm="1">
        <f t="array" ref="D225">_xlfn.XLOOKUP(D$3&amp;$B225,'In-TI'!$D$4:$D$867&amp;'In-TI'!$C$4:$C$867,'In-TI'!$E$4:$E$867)</f>
        <v>96.25</v>
      </c>
      <c r="E225" s="24" cm="1">
        <f t="array" ref="E225">_xlfn.XLOOKUP(E$3&amp;$B225,'In-TI'!$D$4:$D$867&amp;'In-TI'!$C$4:$C$867,'In-TI'!$E$4:$E$867)</f>
        <v>127.9</v>
      </c>
      <c r="F225" s="12">
        <f>SUMIFS('In-TI'!$W$4:$W$1155,'In-TI'!$Y$4:$Y$1155,F$3,'In-TI'!$Q$4:$Q$1155,$B225)</f>
        <v>7.8979444000000001</v>
      </c>
      <c r="G225" s="157">
        <f>SUMIFS('In-TI'!$W$4:$W$1155,'In-TI'!$Y$4:$Y$1155,G$3,'In-TI'!$Q$4:$Q$1155,$B225)</f>
        <v>6.4655199999999997</v>
      </c>
      <c r="H225" s="13">
        <f>SUMIFS('In-TI'!$W$4:$W$1155,'In-TI'!$Y$4:$Y$1155,H$3,'In-TI'!$Q$4:$Q$1155,$B225)</f>
        <v>-21.397775266666667</v>
      </c>
      <c r="I225" s="16">
        <f>SUMIFS('In-TI'!$X$4:$X$1155,'In-TI'!$Y$4:$Y$1155,I$3,'In-TI'!$Q$4:$Q$1155,$B225)</f>
        <v>-10.301277733333334</v>
      </c>
      <c r="J225" s="158">
        <f>SUMIFS('In-TI'!$X$4:$X$1155,'In-TI'!$Y$4:$Y$1155,J$3,'In-TI'!$Q$4:$Q$1155,$B225)</f>
        <v>-7.5921866666666666</v>
      </c>
      <c r="K225" s="17">
        <f>SUMIFS('In-TI'!$X$4:$X$1155,'In-TI'!$Y$4:$Y$1155,K$3,'In-TI'!$Q$4:$Q$1155,$B225)</f>
        <v>14.376941933333333</v>
      </c>
      <c r="L225" s="26" cm="1">
        <f t="array" ref="L225">IF(_xlfn.XLOOKUP($B225&amp;F$3,'In-TI'!$Q$4:$Q$1155&amp;'In-TI'!$Y$4:$Y$1155,'In-TI'!$Z$4:$Z$1155)=L$3,F225*C225+I225*D225,0)</f>
        <v>0</v>
      </c>
      <c r="M225" s="159" cm="1">
        <f t="array" ref="M225">IF(_xlfn.XLOOKUP($B225&amp;I$3,'In-TI'!$Q$4:$Q$1155&amp;'In-TI'!$Y$4:$Y$1155,'In-TI'!$Z$4:$Z$1155)=M$3,F225*C225+I225*D225,0)</f>
        <v>-5730.264621833333</v>
      </c>
      <c r="N225" s="159" cm="1">
        <f t="array" ref="N225">IF(_xlfn.XLOOKUP($B225&amp;G$3,'In-TI'!$Q$4:$Q$1155&amp;'In-TI'!$Y$4:$Y$1155,'In-TI'!$Z$4:$Z$1155)=N$3,G225*E225+J225*C225,0)</f>
        <v>0</v>
      </c>
      <c r="O225" s="159" cm="1">
        <f t="array" ref="O225">IF(_xlfn.XLOOKUP($B225&amp;J$3,'In-TI'!$Q$4:$Q$1155&amp;'In-TI'!$Y$4:$Y$1155,'In-TI'!$Z$4:$Z$1155)=O$3,G225*E225+J225*C225,0)</f>
        <v>5382.2520079999995</v>
      </c>
      <c r="P225" s="159" cm="1">
        <f t="array" ref="P225">IF(_xlfn.XLOOKUP($B225&amp;H$3,'In-TI'!$Q$4:$Q$1155&amp;'In-TI'!$Y$4:$Y$1155,'In-TI'!$Z$4:$Z$1155)=P$3,H225*E225+K225*D225,0)</f>
        <v>-1352.9947955233336</v>
      </c>
      <c r="Q225" s="25" cm="1">
        <f t="array" ref="Q225">IF(_xlfn.XLOOKUP($B225&amp;K$3,'In-TI'!$Q$4:$Q$1155&amp;'In-TI'!$Y$4:$Y$1155,'In-TI'!$Z$4:$Z$1155)=Q$3,H225*E225+K225*D225,0)</f>
        <v>0</v>
      </c>
      <c r="R225" s="74">
        <f t="shared" si="120"/>
        <v>-1701.007409356667</v>
      </c>
      <c r="S225" s="82">
        <f>IF($R225&gt;=0,0,$R225*VLOOKUP(S$3,'In-NonTI'!$S$4:$U$6,3,0))</f>
        <v>-909.81524261918014</v>
      </c>
      <c r="T225" s="160">
        <f>IF($R225&gt;=0,0,$R225*VLOOKUP(T$3,'In-NonTI'!$S$4:$U$6,3,0))</f>
        <v>-178.9038267058591</v>
      </c>
      <c r="U225" s="83">
        <f>IF($R225&gt;=0,0,$R225*VLOOKUP(U$3,'In-NonTI'!$S$4:$U$6,3,0))</f>
        <v>-612.28834003162774</v>
      </c>
      <c r="V225" s="19">
        <f t="shared" si="126"/>
        <v>0.30575773333333345</v>
      </c>
      <c r="W225" s="161">
        <f t="shared" si="121"/>
        <v>4.0756641999999985</v>
      </c>
      <c r="X225" s="18">
        <f t="shared" si="127"/>
        <v>-14.932255266666667</v>
      </c>
      <c r="Y225" s="77">
        <f t="shared" si="122"/>
        <v>1</v>
      </c>
      <c r="Z225" s="32" t="str">
        <f t="shared" si="123"/>
        <v>VIC</v>
      </c>
      <c r="AA225" s="4" t="str">
        <f t="shared" si="124"/>
        <v>NSW</v>
      </c>
      <c r="AB225" s="31" t="str">
        <f t="shared" si="125"/>
        <v>SA</v>
      </c>
      <c r="AC225" s="129" t="str">
        <f t="shared" si="128"/>
        <v>VIC-NSW</v>
      </c>
      <c r="AD225" s="162" t="str">
        <f t="shared" si="129"/>
        <v>VIC-SA</v>
      </c>
      <c r="AE225" s="130">
        <f t="shared" si="130"/>
        <v>0</v>
      </c>
      <c r="AF225" s="51">
        <f t="shared" si="131"/>
        <v>0.30575773333333345</v>
      </c>
      <c r="AG225" s="163">
        <f t="shared" si="132"/>
        <v>4.0756641999999985</v>
      </c>
      <c r="AH225" s="33">
        <f t="shared" si="133"/>
        <v>0</v>
      </c>
      <c r="AI225" s="140">
        <f t="shared" ref="AI225:AJ244" si="154">IF($AC225=AI$3,$AF225,IF($AD225=AI$3,$AG225,IF($AE225=AI$3,$AH225,0)))</f>
        <v>0</v>
      </c>
      <c r="AJ225" s="164">
        <f t="shared" si="154"/>
        <v>0</v>
      </c>
      <c r="AK225" s="164">
        <f t="shared" si="118"/>
        <v>0.30575773333333345</v>
      </c>
      <c r="AL225" s="164">
        <f t="shared" si="152"/>
        <v>0</v>
      </c>
      <c r="AM225" s="164">
        <f t="shared" si="152"/>
        <v>4.0756641999999985</v>
      </c>
      <c r="AN225" s="141">
        <f t="shared" si="152"/>
        <v>0</v>
      </c>
      <c r="AO225" s="23">
        <f t="shared" si="134"/>
        <v>0</v>
      </c>
      <c r="AP225" s="30">
        <f t="shared" si="135"/>
        <v>0</v>
      </c>
      <c r="AQ225" s="30">
        <f t="shared" si="136"/>
        <v>-222.56105409333341</v>
      </c>
      <c r="AR225" s="30">
        <f t="shared" si="137"/>
        <v>0</v>
      </c>
      <c r="AS225" s="30">
        <f t="shared" si="138"/>
        <v>-128.99477192999998</v>
      </c>
      <c r="AT225" s="24">
        <f t="shared" si="139"/>
        <v>0</v>
      </c>
      <c r="AU225" s="155">
        <f t="shared" si="146"/>
        <v>0</v>
      </c>
      <c r="AV225" s="165">
        <f t="shared" si="147"/>
        <v>0</v>
      </c>
      <c r="AW225" s="165">
        <f t="shared" si="148"/>
        <v>0</v>
      </c>
      <c r="AX225" s="165">
        <f t="shared" si="149"/>
        <v>0</v>
      </c>
      <c r="AY225" s="165">
        <f t="shared" si="150"/>
        <v>0</v>
      </c>
      <c r="AZ225" s="156">
        <f t="shared" si="151"/>
        <v>0</v>
      </c>
      <c r="BA225" s="94">
        <f t="shared" si="140"/>
        <v>0</v>
      </c>
      <c r="BB225" s="166">
        <f t="shared" si="141"/>
        <v>0</v>
      </c>
      <c r="BC225" s="166">
        <f t="shared" si="142"/>
        <v>0</v>
      </c>
      <c r="BD225" s="166">
        <f t="shared" si="143"/>
        <v>0</v>
      </c>
      <c r="BE225" s="166">
        <f t="shared" si="144"/>
        <v>0</v>
      </c>
      <c r="BF225" s="95">
        <f t="shared" si="145"/>
        <v>0</v>
      </c>
    </row>
    <row r="226" spans="2:58">
      <c r="B226" s="146">
        <v>223</v>
      </c>
      <c r="C226" s="23" cm="1">
        <f t="array" ref="C226">_xlfn.XLOOKUP(C$3&amp;$B226,'In-TI'!$D$4:$D$867&amp;'In-TI'!$C$4:$C$867,'In-TI'!$E$4:$E$867)</f>
        <v>-600</v>
      </c>
      <c r="D226" s="30" cm="1">
        <f t="array" ref="D226">_xlfn.XLOOKUP(D$3&amp;$B226,'In-TI'!$D$4:$D$867&amp;'In-TI'!$C$4:$C$867,'In-TI'!$E$4:$E$867)</f>
        <v>-2.0099999999999998</v>
      </c>
      <c r="E226" s="24" cm="1">
        <f t="array" ref="E226">_xlfn.XLOOKUP(E$3&amp;$B226,'In-TI'!$D$4:$D$867&amp;'In-TI'!$C$4:$C$867,'In-TI'!$E$4:$E$867)</f>
        <v>127.9</v>
      </c>
      <c r="F226" s="12">
        <f>SUMIFS('In-TI'!$W$4:$W$1155,'In-TI'!$Y$4:$Y$1155,F$3,'In-TI'!$Q$4:$Q$1155,$B226)</f>
        <v>7.6788485999999994</v>
      </c>
      <c r="G226" s="157">
        <f>SUMIFS('In-TI'!$W$4:$W$1155,'In-TI'!$Y$4:$Y$1155,G$3,'In-TI'!$Q$4:$Q$1155,$B226)</f>
        <v>15.513964000000003</v>
      </c>
      <c r="H226" s="13">
        <f>SUMIFS('In-TI'!$W$4:$W$1155,'In-TI'!$Y$4:$Y$1155,H$3,'In-TI'!$Q$4:$Q$1155,$B226)</f>
        <v>-19.6151023</v>
      </c>
      <c r="I226" s="16">
        <f>SUMIFS('In-TI'!$X$4:$X$1155,'In-TI'!$Y$4:$Y$1155,I$3,'In-TI'!$Q$4:$Q$1155,$B226)</f>
        <v>-10.129681933333332</v>
      </c>
      <c r="J226" s="158">
        <f>SUMIFS('In-TI'!$X$4:$X$1155,'In-TI'!$Y$4:$Y$1155,J$3,'In-TI'!$Q$4:$Q$1155,$B226)</f>
        <v>-16.734797333333336</v>
      </c>
      <c r="K226" s="17">
        <f>SUMIFS('In-TI'!$X$4:$X$1155,'In-TI'!$Y$4:$Y$1155,K$3,'In-TI'!$Q$4:$Q$1155,$B226)</f>
        <v>12.330102300000002</v>
      </c>
      <c r="L226" s="26" cm="1">
        <f t="array" ref="L226">IF(_xlfn.XLOOKUP($B226&amp;F$3,'In-TI'!$Q$4:$Q$1155&amp;'In-TI'!$Y$4:$Y$1155,'In-TI'!$Z$4:$Z$1155)=L$3,F226*C226+I226*D226,0)</f>
        <v>0</v>
      </c>
      <c r="M226" s="159" cm="1">
        <f t="array" ref="M226">IF(_xlfn.XLOOKUP($B226&amp;I$3,'In-TI'!$Q$4:$Q$1155&amp;'In-TI'!$Y$4:$Y$1155,'In-TI'!$Z$4:$Z$1155)=M$3,F226*C226+I226*D226,0)</f>
        <v>-4586.9484993139995</v>
      </c>
      <c r="N226" s="159" cm="1">
        <f t="array" ref="N226">IF(_xlfn.XLOOKUP($B226&amp;G$3,'In-TI'!$Q$4:$Q$1155&amp;'In-TI'!$Y$4:$Y$1155,'In-TI'!$Z$4:$Z$1155)=N$3,G226*E226+J226*C226,0)</f>
        <v>0</v>
      </c>
      <c r="O226" s="159" cm="1">
        <f t="array" ref="O226">IF(_xlfn.XLOOKUP($B226&amp;J$3,'In-TI'!$Q$4:$Q$1155&amp;'In-TI'!$Y$4:$Y$1155,'In-TI'!$Z$4:$Z$1155)=O$3,G226*E226+J226*C226,0)</f>
        <v>12025.114395600001</v>
      </c>
      <c r="P226" s="159" cm="1">
        <f t="array" ref="P226">IF(_xlfn.XLOOKUP($B226&amp;H$3,'In-TI'!$Q$4:$Q$1155&amp;'In-TI'!$Y$4:$Y$1155,'In-TI'!$Z$4:$Z$1155)=P$3,H226*E226+K226*D226,0)</f>
        <v>-2533.5550897930002</v>
      </c>
      <c r="Q226" s="25" cm="1">
        <f t="array" ref="Q226">IF(_xlfn.XLOOKUP($B226&amp;K$3,'In-TI'!$Q$4:$Q$1155&amp;'In-TI'!$Y$4:$Y$1155,'In-TI'!$Z$4:$Z$1155)=Q$3,H226*E226+K226*D226,0)</f>
        <v>0</v>
      </c>
      <c r="R226" s="74">
        <f t="shared" si="120"/>
        <v>4904.6108064930013</v>
      </c>
      <c r="S226" s="82">
        <f>IF($R226&gt;=0,0,$R226*VLOOKUP(S$3,'In-NonTI'!$S$4:$U$6,3,0))</f>
        <v>0</v>
      </c>
      <c r="T226" s="160">
        <f>IF($R226&gt;=0,0,$R226*VLOOKUP(T$3,'In-NonTI'!$S$4:$U$6,3,0))</f>
        <v>0</v>
      </c>
      <c r="U226" s="83">
        <f>IF($R226&gt;=0,0,$R226*VLOOKUP(U$3,'In-NonTI'!$S$4:$U$6,3,0))</f>
        <v>0</v>
      </c>
      <c r="V226" s="19">
        <f t="shared" si="126"/>
        <v>-9.0559487333333379</v>
      </c>
      <c r="W226" s="161">
        <f t="shared" si="121"/>
        <v>2.2004203666666697</v>
      </c>
      <c r="X226" s="18">
        <f t="shared" si="127"/>
        <v>-4.101138299999997</v>
      </c>
      <c r="Y226" s="77">
        <f t="shared" si="122"/>
        <v>2</v>
      </c>
      <c r="Z226" s="32" t="str">
        <f t="shared" si="123"/>
        <v>NSW</v>
      </c>
      <c r="AA226" s="4" t="str">
        <f t="shared" si="124"/>
        <v>VIC</v>
      </c>
      <c r="AB226" s="31" t="str">
        <f t="shared" si="125"/>
        <v>SA</v>
      </c>
      <c r="AC226" s="129" t="str">
        <f t="shared" si="128"/>
        <v>NSW-SA</v>
      </c>
      <c r="AD226" s="162" t="str">
        <f t="shared" si="129"/>
        <v>VIC-SA</v>
      </c>
      <c r="AE226" s="130">
        <f t="shared" si="130"/>
        <v>0</v>
      </c>
      <c r="AF226" s="51">
        <f t="shared" si="131"/>
        <v>9.0559487333333379</v>
      </c>
      <c r="AG226" s="163">
        <f t="shared" si="132"/>
        <v>4.101138299999997</v>
      </c>
      <c r="AH226" s="33">
        <f t="shared" si="133"/>
        <v>0</v>
      </c>
      <c r="AI226" s="140">
        <f t="shared" si="154"/>
        <v>9.0559487333333379</v>
      </c>
      <c r="AJ226" s="164">
        <f t="shared" si="154"/>
        <v>0</v>
      </c>
      <c r="AK226" s="164">
        <f t="shared" si="118"/>
        <v>0</v>
      </c>
      <c r="AL226" s="164">
        <f t="shared" si="152"/>
        <v>0</v>
      </c>
      <c r="AM226" s="164">
        <f t="shared" si="152"/>
        <v>4.101138299999997</v>
      </c>
      <c r="AN226" s="141">
        <f t="shared" si="152"/>
        <v>0</v>
      </c>
      <c r="AO226" s="23">
        <f t="shared" si="134"/>
        <v>5415.3667830460026</v>
      </c>
      <c r="AP226" s="30">
        <f t="shared" si="135"/>
        <v>0</v>
      </c>
      <c r="AQ226" s="30">
        <f t="shared" si="136"/>
        <v>0</v>
      </c>
      <c r="AR226" s="30">
        <f t="shared" si="137"/>
        <v>0</v>
      </c>
      <c r="AS226" s="30">
        <f t="shared" si="138"/>
        <v>-532.77887655299958</v>
      </c>
      <c r="AT226" s="24">
        <f t="shared" si="139"/>
        <v>0</v>
      </c>
      <c r="AU226" s="155">
        <f t="shared" si="146"/>
        <v>5439.792780777193</v>
      </c>
      <c r="AV226" s="165">
        <f t="shared" si="147"/>
        <v>0</v>
      </c>
      <c r="AW226" s="165">
        <f t="shared" si="148"/>
        <v>0</v>
      </c>
      <c r="AX226" s="165">
        <f t="shared" si="149"/>
        <v>0</v>
      </c>
      <c r="AY226" s="165">
        <f t="shared" si="150"/>
        <v>-535.18197428419148</v>
      </c>
      <c r="AZ226" s="156">
        <f t="shared" si="151"/>
        <v>0</v>
      </c>
      <c r="BA226" s="94">
        <f t="shared" si="140"/>
        <v>4904.6108064930013</v>
      </c>
      <c r="BB226" s="166">
        <f t="shared" si="141"/>
        <v>0</v>
      </c>
      <c r="BC226" s="166">
        <f t="shared" si="142"/>
        <v>0</v>
      </c>
      <c r="BD226" s="166">
        <f t="shared" si="143"/>
        <v>0</v>
      </c>
      <c r="BE226" s="166">
        <f t="shared" si="144"/>
        <v>0</v>
      </c>
      <c r="BF226" s="95">
        <f t="shared" si="145"/>
        <v>0</v>
      </c>
    </row>
    <row r="227" spans="2:58">
      <c r="B227" s="146">
        <v>224</v>
      </c>
      <c r="C227" s="23" cm="1">
        <f t="array" ref="C227">_xlfn.XLOOKUP(C$3&amp;$B227,'In-TI'!$D$4:$D$867&amp;'In-TI'!$C$4:$C$867,'In-TI'!$E$4:$E$867)</f>
        <v>-600</v>
      </c>
      <c r="D227" s="30" cm="1">
        <f t="array" ref="D227">_xlfn.XLOOKUP(D$3&amp;$B227,'In-TI'!$D$4:$D$867&amp;'In-TI'!$C$4:$C$867,'In-TI'!$E$4:$E$867)</f>
        <v>1.66</v>
      </c>
      <c r="E227" s="24" cm="1">
        <f t="array" ref="E227">_xlfn.XLOOKUP(E$3&amp;$B227,'In-TI'!$D$4:$D$867&amp;'In-TI'!$C$4:$C$867,'In-TI'!$E$4:$E$867)</f>
        <v>127.9</v>
      </c>
      <c r="F227" s="12">
        <f>SUMIFS('In-TI'!$W$4:$W$1155,'In-TI'!$Y$4:$Y$1155,F$3,'In-TI'!$Q$4:$Q$1155,$B227)</f>
        <v>6.7189468000000003</v>
      </c>
      <c r="G227" s="157">
        <f>SUMIFS('In-TI'!$W$4:$W$1155,'In-TI'!$Y$4:$Y$1155,G$3,'In-TI'!$Q$4:$Q$1155,$B227)</f>
        <v>17.967961199999998</v>
      </c>
      <c r="H227" s="13">
        <f>SUMIFS('In-TI'!$W$4:$W$1155,'In-TI'!$Y$4:$Y$1155,H$3,'In-TI'!$Q$4:$Q$1155,$B227)</f>
        <v>-22.831807099999999</v>
      </c>
      <c r="I227" s="16">
        <f>SUMIFS('In-TI'!$X$4:$X$1155,'In-TI'!$Y$4:$Y$1155,I$3,'In-TI'!$Q$4:$Q$1155,$B227)</f>
        <v>-9.3206134666666678</v>
      </c>
      <c r="J227" s="158">
        <f>SUMIFS('In-TI'!$X$4:$X$1155,'In-TI'!$Y$4:$Y$1155,J$3,'In-TI'!$Q$4:$Q$1155,$B227)</f>
        <v>-19.209627866666665</v>
      </c>
      <c r="K227" s="17">
        <f>SUMIFS('In-TI'!$X$4:$X$1155,'In-TI'!$Y$4:$Y$1155,K$3,'In-TI'!$Q$4:$Q$1155,$B227)</f>
        <v>15.026807099999999</v>
      </c>
      <c r="L227" s="26" cm="1">
        <f t="array" ref="L227">IF(_xlfn.XLOOKUP($B227&amp;F$3,'In-TI'!$Q$4:$Q$1155&amp;'In-TI'!$Y$4:$Y$1155,'In-TI'!$Z$4:$Z$1155)=L$3,F227*C227+I227*D227,0)</f>
        <v>0</v>
      </c>
      <c r="M227" s="159" cm="1">
        <f t="array" ref="M227">IF(_xlfn.XLOOKUP($B227&amp;I$3,'In-TI'!$Q$4:$Q$1155&amp;'In-TI'!$Y$4:$Y$1155,'In-TI'!$Z$4:$Z$1155)=M$3,F227*C227+I227*D227,0)</f>
        <v>-4046.8402983546671</v>
      </c>
      <c r="N227" s="159" cm="1">
        <f t="array" ref="N227">IF(_xlfn.XLOOKUP($B227&amp;G$3,'In-TI'!$Q$4:$Q$1155&amp;'In-TI'!$Y$4:$Y$1155,'In-TI'!$Z$4:$Z$1155)=N$3,G227*E227+J227*C227,0)</f>
        <v>0</v>
      </c>
      <c r="O227" s="159" cm="1">
        <f t="array" ref="O227">IF(_xlfn.XLOOKUP($B227&amp;J$3,'In-TI'!$Q$4:$Q$1155&amp;'In-TI'!$Y$4:$Y$1155,'In-TI'!$Z$4:$Z$1155)=O$3,G227*E227+J227*C227,0)</f>
        <v>13823.878957479998</v>
      </c>
      <c r="P227" s="159" cm="1">
        <f t="array" ref="P227">IF(_xlfn.XLOOKUP($B227&amp;H$3,'In-TI'!$Q$4:$Q$1155&amp;'In-TI'!$Y$4:$Y$1155,'In-TI'!$Z$4:$Z$1155)=P$3,H227*E227+K227*D227,0)</f>
        <v>-2895.2436283040001</v>
      </c>
      <c r="Q227" s="25" cm="1">
        <f t="array" ref="Q227">IF(_xlfn.XLOOKUP($B227&amp;K$3,'In-TI'!$Q$4:$Q$1155&amp;'In-TI'!$Y$4:$Y$1155,'In-TI'!$Z$4:$Z$1155)=Q$3,H227*E227+K227*D227,0)</f>
        <v>0</v>
      </c>
      <c r="R227" s="74">
        <f t="shared" si="120"/>
        <v>6881.7950308213294</v>
      </c>
      <c r="S227" s="82">
        <f>IF($R227&gt;=0,0,$R227*VLOOKUP(S$3,'In-NonTI'!$S$4:$U$6,3,0))</f>
        <v>0</v>
      </c>
      <c r="T227" s="160">
        <f>IF($R227&gt;=0,0,$R227*VLOOKUP(T$3,'In-NonTI'!$S$4:$U$6,3,0))</f>
        <v>0</v>
      </c>
      <c r="U227" s="83">
        <f>IF($R227&gt;=0,0,$R227*VLOOKUP(U$3,'In-NonTI'!$S$4:$U$6,3,0))</f>
        <v>0</v>
      </c>
      <c r="V227" s="19">
        <f t="shared" si="126"/>
        <v>-12.490681066666664</v>
      </c>
      <c r="W227" s="161">
        <f t="shared" si="121"/>
        <v>5.7061936333333314</v>
      </c>
      <c r="X227" s="18">
        <f t="shared" si="127"/>
        <v>-4.8638459000000012</v>
      </c>
      <c r="Y227" s="77">
        <f t="shared" si="122"/>
        <v>2</v>
      </c>
      <c r="Z227" s="32" t="str">
        <f t="shared" si="123"/>
        <v>NSW</v>
      </c>
      <c r="AA227" s="4" t="str">
        <f t="shared" si="124"/>
        <v>VIC</v>
      </c>
      <c r="AB227" s="31" t="str">
        <f t="shared" si="125"/>
        <v>SA</v>
      </c>
      <c r="AC227" s="129" t="str">
        <f t="shared" si="128"/>
        <v>NSW-SA</v>
      </c>
      <c r="AD227" s="162" t="str">
        <f t="shared" si="129"/>
        <v>VIC-SA</v>
      </c>
      <c r="AE227" s="130">
        <f t="shared" si="130"/>
        <v>0</v>
      </c>
      <c r="AF227" s="51">
        <f t="shared" si="131"/>
        <v>12.490681066666664</v>
      </c>
      <c r="AG227" s="163">
        <f t="shared" si="132"/>
        <v>4.8638459000000012</v>
      </c>
      <c r="AH227" s="33">
        <f t="shared" si="133"/>
        <v>0</v>
      </c>
      <c r="AI227" s="140">
        <f t="shared" si="154"/>
        <v>12.490681066666664</v>
      </c>
      <c r="AJ227" s="164">
        <f t="shared" si="154"/>
        <v>0</v>
      </c>
      <c r="AK227" s="164">
        <f t="shared" si="118"/>
        <v>0</v>
      </c>
      <c r="AL227" s="164">
        <f t="shared" si="152"/>
        <v>0</v>
      </c>
      <c r="AM227" s="164">
        <f t="shared" si="152"/>
        <v>4.8638459000000012</v>
      </c>
      <c r="AN227" s="141">
        <f t="shared" si="152"/>
        <v>0</v>
      </c>
      <c r="AO227" s="23">
        <f t="shared" si="134"/>
        <v>7515.1431705706646</v>
      </c>
      <c r="AP227" s="30">
        <f t="shared" si="135"/>
        <v>0</v>
      </c>
      <c r="AQ227" s="30">
        <f t="shared" si="136"/>
        <v>0</v>
      </c>
      <c r="AR227" s="30">
        <f t="shared" si="137"/>
        <v>0</v>
      </c>
      <c r="AS227" s="30">
        <f t="shared" si="138"/>
        <v>-614.01190641600022</v>
      </c>
      <c r="AT227" s="24">
        <f t="shared" si="139"/>
        <v>0</v>
      </c>
      <c r="AU227" s="155">
        <f t="shared" si="146"/>
        <v>7494.0865414011323</v>
      </c>
      <c r="AV227" s="165">
        <f t="shared" si="147"/>
        <v>0</v>
      </c>
      <c r="AW227" s="165">
        <f t="shared" si="148"/>
        <v>0</v>
      </c>
      <c r="AX227" s="165">
        <f t="shared" si="149"/>
        <v>0</v>
      </c>
      <c r="AY227" s="165">
        <f t="shared" si="150"/>
        <v>-612.29151057980255</v>
      </c>
      <c r="AZ227" s="156">
        <f t="shared" si="151"/>
        <v>0</v>
      </c>
      <c r="BA227" s="94">
        <f t="shared" si="140"/>
        <v>6881.7950308213294</v>
      </c>
      <c r="BB227" s="166">
        <f t="shared" si="141"/>
        <v>0</v>
      </c>
      <c r="BC227" s="166">
        <f t="shared" si="142"/>
        <v>0</v>
      </c>
      <c r="BD227" s="166">
        <f t="shared" si="143"/>
        <v>0</v>
      </c>
      <c r="BE227" s="166">
        <f t="shared" si="144"/>
        <v>0</v>
      </c>
      <c r="BF227" s="95">
        <f t="shared" si="145"/>
        <v>0</v>
      </c>
    </row>
    <row r="228" spans="2:58">
      <c r="B228" s="146">
        <v>225</v>
      </c>
      <c r="C228" s="23" cm="1">
        <f t="array" ref="C228">_xlfn.XLOOKUP(C$3&amp;$B228,'In-TI'!$D$4:$D$867&amp;'In-TI'!$C$4:$C$867,'In-TI'!$E$4:$E$867)</f>
        <v>-600</v>
      </c>
      <c r="D228" s="30" cm="1">
        <f t="array" ref="D228">_xlfn.XLOOKUP(D$3&amp;$B228,'In-TI'!$D$4:$D$867&amp;'In-TI'!$C$4:$C$867,'In-TI'!$E$4:$E$867)</f>
        <v>16.78</v>
      </c>
      <c r="E228" s="24" cm="1">
        <f t="array" ref="E228">_xlfn.XLOOKUP(E$3&amp;$B228,'In-TI'!$D$4:$D$867&amp;'In-TI'!$C$4:$C$867,'In-TI'!$E$4:$E$867)</f>
        <v>127.9</v>
      </c>
      <c r="F228" s="12">
        <f>SUMIFS('In-TI'!$W$4:$W$1155,'In-TI'!$Y$4:$Y$1155,F$3,'In-TI'!$Q$4:$Q$1155,$B228)</f>
        <v>6.5470664000000003</v>
      </c>
      <c r="G228" s="157">
        <f>SUMIFS('In-TI'!$W$4:$W$1155,'In-TI'!$Y$4:$Y$1155,G$3,'In-TI'!$Q$4:$Q$1155,$B228)</f>
        <v>12.2334149</v>
      </c>
      <c r="H228" s="13">
        <f>SUMIFS('In-TI'!$W$4:$W$1155,'In-TI'!$Y$4:$Y$1155,H$3,'In-TI'!$Q$4:$Q$1155,$B228)</f>
        <v>-22.889722799999998</v>
      </c>
      <c r="I228" s="16">
        <f>SUMIFS('In-TI'!$X$4:$X$1155,'In-TI'!$Y$4:$Y$1155,I$3,'In-TI'!$Q$4:$Q$1155,$B228)</f>
        <v>-9.1495664000000012</v>
      </c>
      <c r="J228" s="158">
        <f>SUMIFS('In-TI'!$X$4:$X$1155,'In-TI'!$Y$4:$Y$1155,J$3,'In-TI'!$Q$4:$Q$1155,$B228)</f>
        <v>-13.387581566666666</v>
      </c>
      <c r="K228" s="17">
        <f>SUMIFS('In-TI'!$X$4:$X$1155,'In-TI'!$Y$4:$Y$1155,K$3,'In-TI'!$Q$4:$Q$1155,$B228)</f>
        <v>15.202222799999999</v>
      </c>
      <c r="L228" s="26" cm="1">
        <f t="array" ref="L228">IF(_xlfn.XLOOKUP($B228&amp;F$3,'In-TI'!$Q$4:$Q$1155&amp;'In-TI'!$Y$4:$Y$1155,'In-TI'!$Z$4:$Z$1155)=L$3,F228*C228+I228*D228,0)</f>
        <v>0</v>
      </c>
      <c r="M228" s="159" cm="1">
        <f t="array" ref="M228">IF(_xlfn.XLOOKUP($B228&amp;I$3,'In-TI'!$Q$4:$Q$1155&amp;'In-TI'!$Y$4:$Y$1155,'In-TI'!$Z$4:$Z$1155)=M$3,F228*C228+I228*D228,0)</f>
        <v>-4081.7695641920004</v>
      </c>
      <c r="N228" s="159" cm="1">
        <f t="array" ref="N228">IF(_xlfn.XLOOKUP($B228&amp;G$3,'In-TI'!$Q$4:$Q$1155&amp;'In-TI'!$Y$4:$Y$1155,'In-TI'!$Z$4:$Z$1155)=N$3,G228*E228+J228*C228,0)</f>
        <v>0</v>
      </c>
      <c r="O228" s="159" cm="1">
        <f t="array" ref="O228">IF(_xlfn.XLOOKUP($B228&amp;J$3,'In-TI'!$Q$4:$Q$1155&amp;'In-TI'!$Y$4:$Y$1155,'In-TI'!$Z$4:$Z$1155)=O$3,G228*E228+J228*C228,0)</f>
        <v>9597.2027057100004</v>
      </c>
      <c r="P228" s="159" cm="1">
        <f t="array" ref="P228">IF(_xlfn.XLOOKUP($B228&amp;H$3,'In-TI'!$Q$4:$Q$1155&amp;'In-TI'!$Y$4:$Y$1155,'In-TI'!$Z$4:$Z$1155)=P$3,H228*E228+K228*D228,0)</f>
        <v>-2672.5022475359997</v>
      </c>
      <c r="Q228" s="25" cm="1">
        <f t="array" ref="Q228">IF(_xlfn.XLOOKUP($B228&amp;K$3,'In-TI'!$Q$4:$Q$1155&amp;'In-TI'!$Y$4:$Y$1155,'In-TI'!$Z$4:$Z$1155)=Q$3,H228*E228+K228*D228,0)</f>
        <v>0</v>
      </c>
      <c r="R228" s="74">
        <f t="shared" si="120"/>
        <v>2842.9308939820007</v>
      </c>
      <c r="S228" s="82">
        <f>IF($R228&gt;=0,0,$R228*VLOOKUP(S$3,'In-NonTI'!$S$4:$U$6,3,0))</f>
        <v>0</v>
      </c>
      <c r="T228" s="160">
        <f>IF($R228&gt;=0,0,$R228*VLOOKUP(T$3,'In-NonTI'!$S$4:$U$6,3,0))</f>
        <v>0</v>
      </c>
      <c r="U228" s="83">
        <f>IF($R228&gt;=0,0,$R228*VLOOKUP(U$3,'In-NonTI'!$S$4:$U$6,3,0))</f>
        <v>0</v>
      </c>
      <c r="V228" s="19">
        <f t="shared" si="126"/>
        <v>-6.8405151666666661</v>
      </c>
      <c r="W228" s="161">
        <f t="shared" si="121"/>
        <v>6.0526563999999983</v>
      </c>
      <c r="X228" s="18">
        <f t="shared" si="127"/>
        <v>-10.656307899999998</v>
      </c>
      <c r="Y228" s="77">
        <f t="shared" si="122"/>
        <v>2</v>
      </c>
      <c r="Z228" s="32" t="str">
        <f t="shared" si="123"/>
        <v>VIC</v>
      </c>
      <c r="AA228" s="4" t="str">
        <f t="shared" si="124"/>
        <v>NSW</v>
      </c>
      <c r="AB228" s="31" t="str">
        <f t="shared" si="125"/>
        <v>SA</v>
      </c>
      <c r="AC228" s="129" t="str">
        <f t="shared" si="128"/>
        <v>VIC-SA</v>
      </c>
      <c r="AD228" s="162" t="str">
        <f t="shared" si="129"/>
        <v>NSW-SA</v>
      </c>
      <c r="AE228" s="130">
        <f t="shared" si="130"/>
        <v>0</v>
      </c>
      <c r="AF228" s="51">
        <f t="shared" si="131"/>
        <v>10.656307899999998</v>
      </c>
      <c r="AG228" s="163">
        <f t="shared" si="132"/>
        <v>6.8405151666666661</v>
      </c>
      <c r="AH228" s="33">
        <f t="shared" si="133"/>
        <v>0</v>
      </c>
      <c r="AI228" s="140">
        <f t="shared" si="154"/>
        <v>6.8405151666666661</v>
      </c>
      <c r="AJ228" s="164">
        <f t="shared" si="154"/>
        <v>0</v>
      </c>
      <c r="AK228" s="164">
        <f t="shared" si="118"/>
        <v>0</v>
      </c>
      <c r="AL228" s="164">
        <f t="shared" si="152"/>
        <v>0</v>
      </c>
      <c r="AM228" s="164">
        <f t="shared" si="152"/>
        <v>10.656307899999998</v>
      </c>
      <c r="AN228" s="141">
        <f t="shared" si="152"/>
        <v>0</v>
      </c>
      <c r="AO228" s="23">
        <f t="shared" si="134"/>
        <v>4219.092944496666</v>
      </c>
      <c r="AP228" s="30">
        <f t="shared" si="135"/>
        <v>0</v>
      </c>
      <c r="AQ228" s="30">
        <f t="shared" si="136"/>
        <v>0</v>
      </c>
      <c r="AR228" s="30">
        <f t="shared" si="137"/>
        <v>0</v>
      </c>
      <c r="AS228" s="30">
        <f t="shared" si="138"/>
        <v>-1184.1289338479999</v>
      </c>
      <c r="AT228" s="24">
        <f t="shared" si="139"/>
        <v>0</v>
      </c>
      <c r="AU228" s="155">
        <f t="shared" si="146"/>
        <v>3952.1357203598086</v>
      </c>
      <c r="AV228" s="165">
        <f t="shared" si="147"/>
        <v>0</v>
      </c>
      <c r="AW228" s="165">
        <f t="shared" si="148"/>
        <v>0</v>
      </c>
      <c r="AX228" s="165">
        <f t="shared" si="149"/>
        <v>0</v>
      </c>
      <c r="AY228" s="165">
        <f t="shared" si="150"/>
        <v>-1109.2048263778074</v>
      </c>
      <c r="AZ228" s="156">
        <f t="shared" si="151"/>
        <v>0</v>
      </c>
      <c r="BA228" s="94">
        <f t="shared" si="140"/>
        <v>2842.9308939820007</v>
      </c>
      <c r="BB228" s="166">
        <f t="shared" si="141"/>
        <v>0</v>
      </c>
      <c r="BC228" s="166">
        <f t="shared" si="142"/>
        <v>0</v>
      </c>
      <c r="BD228" s="166">
        <f t="shared" si="143"/>
        <v>0</v>
      </c>
      <c r="BE228" s="166">
        <f t="shared" si="144"/>
        <v>0</v>
      </c>
      <c r="BF228" s="95">
        <f t="shared" si="145"/>
        <v>0</v>
      </c>
    </row>
    <row r="229" spans="2:58">
      <c r="B229" s="146">
        <v>226</v>
      </c>
      <c r="C229" s="23" cm="1">
        <f t="array" ref="C229">_xlfn.XLOOKUP(C$3&amp;$B229,'In-TI'!$D$4:$D$867&amp;'In-TI'!$C$4:$C$867,'In-TI'!$E$4:$E$867)</f>
        <v>-600</v>
      </c>
      <c r="D229" s="30" cm="1">
        <f t="array" ref="D229">_xlfn.XLOOKUP(D$3&amp;$B229,'In-TI'!$D$4:$D$867&amp;'In-TI'!$C$4:$C$867,'In-TI'!$E$4:$E$867)</f>
        <v>76.75</v>
      </c>
      <c r="E229" s="24" cm="1">
        <f t="array" ref="E229">_xlfn.XLOOKUP(E$3&amp;$B229,'In-TI'!$D$4:$D$867&amp;'In-TI'!$C$4:$C$867,'In-TI'!$E$4:$E$867)</f>
        <v>179.69</v>
      </c>
      <c r="F229" s="12">
        <f>SUMIFS('In-TI'!$W$4:$W$1155,'In-TI'!$Y$4:$Y$1155,F$3,'In-TI'!$Q$4:$Q$1155,$B229)</f>
        <v>7.4096436000000008</v>
      </c>
      <c r="G229" s="157">
        <f>SUMIFS('In-TI'!$W$4:$W$1155,'In-TI'!$Y$4:$Y$1155,G$3,'In-TI'!$Q$4:$Q$1155,$B229)</f>
        <v>14.591965199999999</v>
      </c>
      <c r="H229" s="13">
        <f>SUMIFS('In-TI'!$W$4:$W$1155,'In-TI'!$Y$4:$Y$1155,H$3,'In-TI'!$Q$4:$Q$1155,$B229)</f>
        <v>-21.627542500000004</v>
      </c>
      <c r="I229" s="16">
        <f>SUMIFS('In-TI'!$X$4:$X$1155,'In-TI'!$Y$4:$Y$1155,I$3,'In-TI'!$Q$4:$Q$1155,$B229)</f>
        <v>-9.9913102666666678</v>
      </c>
      <c r="J229" s="158">
        <f>SUMIFS('In-TI'!$X$4:$X$1155,'In-TI'!$Y$4:$Y$1155,J$3,'In-TI'!$Q$4:$Q$1155,$B229)</f>
        <v>-15.606965199999999</v>
      </c>
      <c r="K229" s="17">
        <f>SUMIFS('In-TI'!$X$4:$X$1155,'In-TI'!$Y$4:$Y$1155,K$3,'In-TI'!$Q$4:$Q$1155,$B229)</f>
        <v>14.942542500000004</v>
      </c>
      <c r="L229" s="26" cm="1">
        <f t="array" ref="L229">IF(_xlfn.XLOOKUP($B229&amp;F$3,'In-TI'!$Q$4:$Q$1155&amp;'In-TI'!$Y$4:$Y$1155,'In-TI'!$Z$4:$Z$1155)=L$3,F229*C229+I229*D229,0)</f>
        <v>0</v>
      </c>
      <c r="M229" s="159" cm="1">
        <f t="array" ref="M229">IF(_xlfn.XLOOKUP($B229&amp;I$3,'In-TI'!$Q$4:$Q$1155&amp;'In-TI'!$Y$4:$Y$1155,'In-TI'!$Z$4:$Z$1155)=M$3,F229*C229+I229*D229,0)</f>
        <v>-5212.6192229666676</v>
      </c>
      <c r="N229" s="159" cm="1">
        <f t="array" ref="N229">IF(_xlfn.XLOOKUP($B229&amp;G$3,'In-TI'!$Q$4:$Q$1155&amp;'In-TI'!$Y$4:$Y$1155,'In-TI'!$Z$4:$Z$1155)=N$3,G229*E229+J229*C229,0)</f>
        <v>0</v>
      </c>
      <c r="O229" s="159" cm="1">
        <f t="array" ref="O229">IF(_xlfn.XLOOKUP($B229&amp;J$3,'In-TI'!$Q$4:$Q$1155&amp;'In-TI'!$Y$4:$Y$1155,'In-TI'!$Z$4:$Z$1155)=O$3,G229*E229+J229*C229,0)</f>
        <v>11986.209346787999</v>
      </c>
      <c r="P229" s="159" cm="1">
        <f t="array" ref="P229">IF(_xlfn.XLOOKUP($B229&amp;H$3,'In-TI'!$Q$4:$Q$1155&amp;'In-TI'!$Y$4:$Y$1155,'In-TI'!$Z$4:$Z$1155)=P$3,H229*E229+K229*D229,0)</f>
        <v>-2739.4129749500007</v>
      </c>
      <c r="Q229" s="25" cm="1">
        <f t="array" ref="Q229">IF(_xlfn.XLOOKUP($B229&amp;K$3,'In-TI'!$Q$4:$Q$1155&amp;'In-TI'!$Y$4:$Y$1155,'In-TI'!$Z$4:$Z$1155)=Q$3,H229*E229+K229*D229,0)</f>
        <v>0</v>
      </c>
      <c r="R229" s="74">
        <f t="shared" si="120"/>
        <v>4034.1771488713302</v>
      </c>
      <c r="S229" s="82">
        <f>IF($R229&gt;=0,0,$R229*VLOOKUP(S$3,'In-NonTI'!$S$4:$U$6,3,0))</f>
        <v>0</v>
      </c>
      <c r="T229" s="160">
        <f>IF($R229&gt;=0,0,$R229*VLOOKUP(T$3,'In-NonTI'!$S$4:$U$6,3,0))</f>
        <v>0</v>
      </c>
      <c r="U229" s="83">
        <f>IF($R229&gt;=0,0,$R229*VLOOKUP(U$3,'In-NonTI'!$S$4:$U$6,3,0))</f>
        <v>0</v>
      </c>
      <c r="V229" s="19">
        <f t="shared" si="126"/>
        <v>-8.1973215999999987</v>
      </c>
      <c r="W229" s="161">
        <f t="shared" si="121"/>
        <v>4.9512322333333358</v>
      </c>
      <c r="X229" s="18">
        <f t="shared" si="127"/>
        <v>-7.0355773000000053</v>
      </c>
      <c r="Y229" s="77">
        <f t="shared" si="122"/>
        <v>2</v>
      </c>
      <c r="Z229" s="32" t="str">
        <f t="shared" si="123"/>
        <v>NSW</v>
      </c>
      <c r="AA229" s="4" t="str">
        <f t="shared" si="124"/>
        <v>VIC</v>
      </c>
      <c r="AB229" s="31" t="str">
        <f t="shared" si="125"/>
        <v>SA</v>
      </c>
      <c r="AC229" s="129" t="str">
        <f t="shared" si="128"/>
        <v>NSW-SA</v>
      </c>
      <c r="AD229" s="162" t="str">
        <f t="shared" si="129"/>
        <v>VIC-SA</v>
      </c>
      <c r="AE229" s="130">
        <f t="shared" si="130"/>
        <v>0</v>
      </c>
      <c r="AF229" s="51">
        <f t="shared" si="131"/>
        <v>8.1973215999999987</v>
      </c>
      <c r="AG229" s="163">
        <f t="shared" si="132"/>
        <v>7.0355773000000053</v>
      </c>
      <c r="AH229" s="33">
        <f t="shared" si="133"/>
        <v>0</v>
      </c>
      <c r="AI229" s="140">
        <f t="shared" si="154"/>
        <v>8.1973215999999987</v>
      </c>
      <c r="AJ229" s="164">
        <f t="shared" si="154"/>
        <v>0</v>
      </c>
      <c r="AK229" s="164">
        <f t="shared" si="118"/>
        <v>0</v>
      </c>
      <c r="AL229" s="164">
        <f t="shared" si="152"/>
        <v>0</v>
      </c>
      <c r="AM229" s="164">
        <f t="shared" si="152"/>
        <v>7.0355773000000053</v>
      </c>
      <c r="AN229" s="141">
        <f t="shared" si="152"/>
        <v>0</v>
      </c>
      <c r="AO229" s="23">
        <f t="shared" si="134"/>
        <v>5547.537392799999</v>
      </c>
      <c r="AP229" s="30">
        <f t="shared" si="135"/>
        <v>0</v>
      </c>
      <c r="AQ229" s="30">
        <f t="shared" si="136"/>
        <v>0</v>
      </c>
      <c r="AR229" s="30">
        <f t="shared" si="137"/>
        <v>0</v>
      </c>
      <c r="AS229" s="30">
        <f t="shared" si="138"/>
        <v>-724.24232726200057</v>
      </c>
      <c r="AT229" s="24">
        <f t="shared" si="139"/>
        <v>0</v>
      </c>
      <c r="AU229" s="155">
        <f t="shared" si="146"/>
        <v>4639.929400638217</v>
      </c>
      <c r="AV229" s="165">
        <f t="shared" si="147"/>
        <v>0</v>
      </c>
      <c r="AW229" s="165">
        <f t="shared" si="148"/>
        <v>0</v>
      </c>
      <c r="AX229" s="165">
        <f t="shared" si="149"/>
        <v>0</v>
      </c>
      <c r="AY229" s="165">
        <f t="shared" si="150"/>
        <v>-605.75225176688639</v>
      </c>
      <c r="AZ229" s="156">
        <f t="shared" si="151"/>
        <v>0</v>
      </c>
      <c r="BA229" s="94">
        <f t="shared" si="140"/>
        <v>4034.1771488713302</v>
      </c>
      <c r="BB229" s="166">
        <f t="shared" si="141"/>
        <v>0</v>
      </c>
      <c r="BC229" s="166">
        <f t="shared" si="142"/>
        <v>0</v>
      </c>
      <c r="BD229" s="166">
        <f t="shared" si="143"/>
        <v>0</v>
      </c>
      <c r="BE229" s="166">
        <f t="shared" si="144"/>
        <v>0</v>
      </c>
      <c r="BF229" s="95">
        <f t="shared" si="145"/>
        <v>0</v>
      </c>
    </row>
    <row r="230" spans="2:58">
      <c r="B230" s="146">
        <v>227</v>
      </c>
      <c r="C230" s="23" cm="1">
        <f t="array" ref="C230">_xlfn.XLOOKUP(C$3&amp;$B230,'In-TI'!$D$4:$D$867&amp;'In-TI'!$C$4:$C$867,'In-TI'!$E$4:$E$867)</f>
        <v>-600</v>
      </c>
      <c r="D230" s="30" cm="1">
        <f t="array" ref="D230">_xlfn.XLOOKUP(D$3&amp;$B230,'In-TI'!$D$4:$D$867&amp;'In-TI'!$C$4:$C$867,'In-TI'!$E$4:$E$867)</f>
        <v>54.89</v>
      </c>
      <c r="E230" s="24" cm="1">
        <f t="array" ref="E230">_xlfn.XLOOKUP(E$3&amp;$B230,'In-TI'!$D$4:$D$867&amp;'In-TI'!$C$4:$C$867,'In-TI'!$E$4:$E$867)</f>
        <v>177.09</v>
      </c>
      <c r="F230" s="12">
        <f>SUMIFS('In-TI'!$W$4:$W$1155,'In-TI'!$Y$4:$Y$1155,F$3,'In-TI'!$Q$4:$Q$1155,$B230)</f>
        <v>6.2691489999999996</v>
      </c>
      <c r="G230" s="157">
        <f>SUMIFS('In-TI'!$W$4:$W$1155,'In-TI'!$Y$4:$Y$1155,G$3,'In-TI'!$Q$4:$Q$1155,$B230)</f>
        <v>0.7314065000000004</v>
      </c>
      <c r="H230" s="13">
        <f>SUMIFS('In-TI'!$W$4:$W$1155,'In-TI'!$Y$4:$Y$1155,H$3,'In-TI'!$Q$4:$Q$1155,$B230)</f>
        <v>-19.783173299999998</v>
      </c>
      <c r="I230" s="16">
        <f>SUMIFS('In-TI'!$X$4:$X$1155,'In-TI'!$Y$4:$Y$1155,I$3,'In-TI'!$Q$4:$Q$1155,$B230)</f>
        <v>-8.8808156666666669</v>
      </c>
      <c r="J230" s="158">
        <f>SUMIFS('In-TI'!$X$4:$X$1155,'In-TI'!$Y$4:$Y$1155,J$3,'In-TI'!$Q$4:$Q$1155,$B230)</f>
        <v>-1.8289065000000004</v>
      </c>
      <c r="K230" s="17">
        <f>SUMIFS('In-TI'!$X$4:$X$1155,'In-TI'!$Y$4:$Y$1155,K$3,'In-TI'!$Q$4:$Q$1155,$B230)</f>
        <v>12.255673299999998</v>
      </c>
      <c r="L230" s="26" cm="1">
        <f t="array" ref="L230">IF(_xlfn.XLOOKUP($B230&amp;F$3,'In-TI'!$Q$4:$Q$1155&amp;'In-TI'!$Y$4:$Y$1155,'In-TI'!$Z$4:$Z$1155)=L$3,F230*C230+I230*D230,0)</f>
        <v>0</v>
      </c>
      <c r="M230" s="159" cm="1">
        <f t="array" ref="M230">IF(_xlfn.XLOOKUP($B230&amp;I$3,'In-TI'!$Q$4:$Q$1155&amp;'In-TI'!$Y$4:$Y$1155,'In-TI'!$Z$4:$Z$1155)=M$3,F230*C230+I230*D230,0)</f>
        <v>-4248.9573719433329</v>
      </c>
      <c r="N230" s="159" cm="1">
        <f t="array" ref="N230">IF(_xlfn.XLOOKUP($B230&amp;G$3,'In-TI'!$Q$4:$Q$1155&amp;'In-TI'!$Y$4:$Y$1155,'In-TI'!$Z$4:$Z$1155)=N$3,G230*E230+J230*C230,0)</f>
        <v>0</v>
      </c>
      <c r="O230" s="159" cm="1">
        <f t="array" ref="O230">IF(_xlfn.XLOOKUP($B230&amp;J$3,'In-TI'!$Q$4:$Q$1155&amp;'In-TI'!$Y$4:$Y$1155,'In-TI'!$Z$4:$Z$1155)=O$3,G230*E230+J230*C230,0)</f>
        <v>1226.8686770850004</v>
      </c>
      <c r="P230" s="159" cm="1">
        <f t="array" ref="P230">IF(_xlfn.XLOOKUP($B230&amp;H$3,'In-TI'!$Q$4:$Q$1155&amp;'In-TI'!$Y$4:$Y$1155,'In-TI'!$Z$4:$Z$1155)=P$3,H230*E230+K230*D230,0)</f>
        <v>-2830.6882522599999</v>
      </c>
      <c r="Q230" s="25" cm="1">
        <f t="array" ref="Q230">IF(_xlfn.XLOOKUP($B230&amp;K$3,'In-TI'!$Q$4:$Q$1155&amp;'In-TI'!$Y$4:$Y$1155,'In-TI'!$Z$4:$Z$1155)=Q$3,H230*E230+K230*D230,0)</f>
        <v>0</v>
      </c>
      <c r="R230" s="74">
        <f t="shared" si="120"/>
        <v>-5852.7769471183328</v>
      </c>
      <c r="S230" s="82">
        <f>IF($R230&gt;=0,0,$R230*VLOOKUP(S$3,'In-NonTI'!$S$4:$U$6,3,0))</f>
        <v>-3130.4658926514271</v>
      </c>
      <c r="T230" s="160">
        <f>IF($R230&gt;=0,0,$R230*VLOOKUP(T$3,'In-NonTI'!$S$4:$U$6,3,0))</f>
        <v>-615.56709684840223</v>
      </c>
      <c r="U230" s="83">
        <f>IF($R230&gt;=0,0,$R230*VLOOKUP(U$3,'In-NonTI'!$S$4:$U$6,3,0))</f>
        <v>-2106.7439576185029</v>
      </c>
      <c r="V230" s="19">
        <f t="shared" si="126"/>
        <v>4.4402424999999992</v>
      </c>
      <c r="W230" s="161">
        <f t="shared" si="121"/>
        <v>3.3748576333333311</v>
      </c>
      <c r="X230" s="18">
        <f t="shared" si="127"/>
        <v>-19.051766799999996</v>
      </c>
      <c r="Y230" s="77">
        <f t="shared" si="122"/>
        <v>1</v>
      </c>
      <c r="Z230" s="32" t="str">
        <f t="shared" si="123"/>
        <v>VIC</v>
      </c>
      <c r="AA230" s="4" t="str">
        <f t="shared" si="124"/>
        <v>SA</v>
      </c>
      <c r="AB230" s="31" t="str">
        <f t="shared" si="125"/>
        <v>NSW</v>
      </c>
      <c r="AC230" s="129" t="str">
        <f t="shared" si="128"/>
        <v>VIC-SA</v>
      </c>
      <c r="AD230" s="162" t="str">
        <f t="shared" si="129"/>
        <v>VIC-NSW</v>
      </c>
      <c r="AE230" s="130">
        <f t="shared" si="130"/>
        <v>0</v>
      </c>
      <c r="AF230" s="51">
        <f t="shared" si="131"/>
        <v>3.3748576333333311</v>
      </c>
      <c r="AG230" s="163">
        <f t="shared" si="132"/>
        <v>4.4402424999999992</v>
      </c>
      <c r="AH230" s="33">
        <f t="shared" si="133"/>
        <v>0</v>
      </c>
      <c r="AI230" s="140">
        <f t="shared" si="154"/>
        <v>0</v>
      </c>
      <c r="AJ230" s="164">
        <f t="shared" si="154"/>
        <v>0</v>
      </c>
      <c r="AK230" s="164">
        <f t="shared" si="118"/>
        <v>4.4402424999999992</v>
      </c>
      <c r="AL230" s="164">
        <f t="shared" si="152"/>
        <v>0</v>
      </c>
      <c r="AM230" s="164">
        <f t="shared" si="152"/>
        <v>3.3748576333333311</v>
      </c>
      <c r="AN230" s="141">
        <f t="shared" si="152"/>
        <v>0</v>
      </c>
      <c r="AO230" s="23">
        <f t="shared" si="134"/>
        <v>0</v>
      </c>
      <c r="AP230" s="30">
        <f t="shared" si="135"/>
        <v>0</v>
      </c>
      <c r="AQ230" s="30">
        <f t="shared" si="136"/>
        <v>-3450.4680443249995</v>
      </c>
      <c r="AR230" s="30">
        <f t="shared" si="137"/>
        <v>0</v>
      </c>
      <c r="AS230" s="30">
        <f t="shared" si="138"/>
        <v>-412.40760279333307</v>
      </c>
      <c r="AT230" s="24">
        <f t="shared" si="139"/>
        <v>0</v>
      </c>
      <c r="AU230" s="155">
        <f t="shared" si="146"/>
        <v>0</v>
      </c>
      <c r="AV230" s="165">
        <f t="shared" si="147"/>
        <v>0</v>
      </c>
      <c r="AW230" s="165">
        <f t="shared" si="148"/>
        <v>0</v>
      </c>
      <c r="AX230" s="165">
        <f t="shared" si="149"/>
        <v>0</v>
      </c>
      <c r="AY230" s="165">
        <f t="shared" si="150"/>
        <v>0</v>
      </c>
      <c r="AZ230" s="156">
        <f t="shared" si="151"/>
        <v>0</v>
      </c>
      <c r="BA230" s="94">
        <f t="shared" si="140"/>
        <v>0</v>
      </c>
      <c r="BB230" s="166">
        <f t="shared" si="141"/>
        <v>0</v>
      </c>
      <c r="BC230" s="166">
        <f t="shared" si="142"/>
        <v>0</v>
      </c>
      <c r="BD230" s="166">
        <f t="shared" si="143"/>
        <v>0</v>
      </c>
      <c r="BE230" s="166">
        <f t="shared" si="144"/>
        <v>0</v>
      </c>
      <c r="BF230" s="95">
        <f t="shared" si="145"/>
        <v>0</v>
      </c>
    </row>
    <row r="231" spans="2:58">
      <c r="B231" s="146">
        <v>228</v>
      </c>
      <c r="C231" s="23" cm="1">
        <f t="array" ref="C231">_xlfn.XLOOKUP(C$3&amp;$B231,'In-TI'!$D$4:$D$867&amp;'In-TI'!$C$4:$C$867,'In-TI'!$E$4:$E$867)</f>
        <v>-600</v>
      </c>
      <c r="D231" s="30" cm="1">
        <f t="array" ref="D231">_xlfn.XLOOKUP(D$3&amp;$B231,'In-TI'!$D$4:$D$867&amp;'In-TI'!$C$4:$C$867,'In-TI'!$E$4:$E$867)</f>
        <v>0</v>
      </c>
      <c r="E231" s="24" cm="1">
        <f t="array" ref="E231">_xlfn.XLOOKUP(E$3&amp;$B231,'In-TI'!$D$4:$D$867&amp;'In-TI'!$C$4:$C$867,'In-TI'!$E$4:$E$867)</f>
        <v>179.69</v>
      </c>
      <c r="F231" s="12">
        <f>SUMIFS('In-TI'!$W$4:$W$1155,'In-TI'!$Y$4:$Y$1155,F$3,'In-TI'!$Q$4:$Q$1155,$B231)</f>
        <v>5.7774634000000002</v>
      </c>
      <c r="G231" s="157">
        <f>SUMIFS('In-TI'!$W$4:$W$1155,'In-TI'!$Y$4:$Y$1155,G$3,'In-TI'!$Q$4:$Q$1155,$B231)</f>
        <v>-0.13845919999999856</v>
      </c>
      <c r="H231" s="13">
        <f>SUMIFS('In-TI'!$W$4:$W$1155,'In-TI'!$Y$4:$Y$1155,H$3,'In-TI'!$Q$4:$Q$1155,$B231)</f>
        <v>-17.403415866666666</v>
      </c>
      <c r="I231" s="16">
        <f>SUMIFS('In-TI'!$X$4:$X$1155,'In-TI'!$Y$4:$Y$1155,I$3,'In-TI'!$Q$4:$Q$1155,$B231)</f>
        <v>-8.3857967333333345</v>
      </c>
      <c r="J231" s="158">
        <f>SUMIFS('In-TI'!$X$4:$X$1155,'In-TI'!$Y$4:$Y$1155,J$3,'In-TI'!$Q$4:$Q$1155,$B231)</f>
        <v>-0.85404080000000149</v>
      </c>
      <c r="K231" s="17">
        <f>SUMIFS('In-TI'!$X$4:$X$1155,'In-TI'!$Y$4:$Y$1155,K$3,'In-TI'!$Q$4:$Q$1155,$B231)</f>
        <v>10.372582533333334</v>
      </c>
      <c r="L231" s="26" cm="1">
        <f t="array" ref="L231">IF(_xlfn.XLOOKUP($B231&amp;F$3,'In-TI'!$Q$4:$Q$1155&amp;'In-TI'!$Y$4:$Y$1155,'In-TI'!$Z$4:$Z$1155)=L$3,F231*C231+I231*D231,0)</f>
        <v>0</v>
      </c>
      <c r="M231" s="159" cm="1">
        <f t="array" ref="M231">IF(_xlfn.XLOOKUP($B231&amp;I$3,'In-TI'!$Q$4:$Q$1155&amp;'In-TI'!$Y$4:$Y$1155,'In-TI'!$Z$4:$Z$1155)=M$3,F231*C231+I231*D231,0)</f>
        <v>-3466.47804</v>
      </c>
      <c r="N231" s="159" cm="1">
        <f t="array" ref="N231">IF(_xlfn.XLOOKUP($B231&amp;G$3,'In-TI'!$Q$4:$Q$1155&amp;'In-TI'!$Y$4:$Y$1155,'In-TI'!$Z$4:$Z$1155)=N$3,G231*E231+J231*C231,0)</f>
        <v>0</v>
      </c>
      <c r="O231" s="159" cm="1">
        <f t="array" ref="O231">IF(_xlfn.XLOOKUP($B231&amp;J$3,'In-TI'!$Q$4:$Q$1155&amp;'In-TI'!$Y$4:$Y$1155,'In-TI'!$Z$4:$Z$1155)=O$3,G231*E231+J231*C231,0)</f>
        <v>487.5447463520012</v>
      </c>
      <c r="P231" s="159" cm="1">
        <f t="array" ref="P231">IF(_xlfn.XLOOKUP($B231&amp;H$3,'In-TI'!$Q$4:$Q$1155&amp;'In-TI'!$Y$4:$Y$1155,'In-TI'!$Z$4:$Z$1155)=P$3,H231*E231+K231*D231,0)</f>
        <v>-3127.2197970813331</v>
      </c>
      <c r="Q231" s="25" cm="1">
        <f t="array" ref="Q231">IF(_xlfn.XLOOKUP($B231&amp;K$3,'In-TI'!$Q$4:$Q$1155&amp;'In-TI'!$Y$4:$Y$1155,'In-TI'!$Z$4:$Z$1155)=Q$3,H231*E231+K231*D231,0)</f>
        <v>0</v>
      </c>
      <c r="R231" s="74">
        <f t="shared" si="120"/>
        <v>-6106.1530907293318</v>
      </c>
      <c r="S231" s="82">
        <f>IF($R231&gt;=0,0,$R231*VLOOKUP(S$3,'In-NonTI'!$S$4:$U$6,3,0))</f>
        <v>-3265.9888047241852</v>
      </c>
      <c r="T231" s="160">
        <f>IF($R231&gt;=0,0,$R231*VLOOKUP(T$3,'In-NonTI'!$S$4:$U$6,3,0))</f>
        <v>-642.21598822808483</v>
      </c>
      <c r="U231" s="83">
        <f>IF($R231&gt;=0,0,$R231*VLOOKUP(U$3,'In-NonTI'!$S$4:$U$6,3,0))</f>
        <v>-2197.9482977770613</v>
      </c>
      <c r="V231" s="19">
        <f t="shared" si="126"/>
        <v>4.9234225999999985</v>
      </c>
      <c r="W231" s="161">
        <f t="shared" si="121"/>
        <v>1.9867857999999998</v>
      </c>
      <c r="X231" s="18">
        <f t="shared" si="127"/>
        <v>-17.541875066666666</v>
      </c>
      <c r="Y231" s="77">
        <f t="shared" si="122"/>
        <v>1</v>
      </c>
      <c r="Z231" s="32" t="str">
        <f t="shared" si="123"/>
        <v>VIC</v>
      </c>
      <c r="AA231" s="4" t="str">
        <f t="shared" si="124"/>
        <v>SA</v>
      </c>
      <c r="AB231" s="31" t="str">
        <f t="shared" si="125"/>
        <v>NSW</v>
      </c>
      <c r="AC231" s="129" t="str">
        <f t="shared" si="128"/>
        <v>VIC-SA</v>
      </c>
      <c r="AD231" s="162" t="str">
        <f t="shared" si="129"/>
        <v>VIC-NSW</v>
      </c>
      <c r="AE231" s="130">
        <f t="shared" si="130"/>
        <v>0</v>
      </c>
      <c r="AF231" s="51">
        <f t="shared" si="131"/>
        <v>1.9867857999999998</v>
      </c>
      <c r="AG231" s="163">
        <f t="shared" si="132"/>
        <v>4.9234225999999985</v>
      </c>
      <c r="AH231" s="33">
        <f t="shared" si="133"/>
        <v>0</v>
      </c>
      <c r="AI231" s="140">
        <f t="shared" si="154"/>
        <v>0</v>
      </c>
      <c r="AJ231" s="164">
        <f t="shared" si="154"/>
        <v>0</v>
      </c>
      <c r="AK231" s="164">
        <f t="shared" ref="AK231:AK262" si="155">IF($AC231=AK$3,$AF231,IF($AD231=AK$3,$AG231,IF($AE231=AK$3,$AH231,0)))</f>
        <v>4.9234225999999985</v>
      </c>
      <c r="AL231" s="164">
        <f t="shared" si="152"/>
        <v>0</v>
      </c>
      <c r="AM231" s="164">
        <f t="shared" si="152"/>
        <v>1.9867857999999998</v>
      </c>
      <c r="AN231" s="141">
        <f t="shared" si="152"/>
        <v>0</v>
      </c>
      <c r="AO231" s="23">
        <f t="shared" si="134"/>
        <v>0</v>
      </c>
      <c r="AP231" s="30">
        <f t="shared" si="135"/>
        <v>0</v>
      </c>
      <c r="AQ231" s="30">
        <f t="shared" si="136"/>
        <v>-3838.7433669939992</v>
      </c>
      <c r="AR231" s="30">
        <f t="shared" si="137"/>
        <v>0</v>
      </c>
      <c r="AS231" s="30">
        <f t="shared" si="138"/>
        <v>-357.00554040199995</v>
      </c>
      <c r="AT231" s="24">
        <f t="shared" si="139"/>
        <v>0</v>
      </c>
      <c r="AU231" s="155">
        <f t="shared" si="146"/>
        <v>0</v>
      </c>
      <c r="AV231" s="165">
        <f t="shared" si="147"/>
        <v>0</v>
      </c>
      <c r="AW231" s="165">
        <f t="shared" si="148"/>
        <v>0</v>
      </c>
      <c r="AX231" s="165">
        <f t="shared" si="149"/>
        <v>0</v>
      </c>
      <c r="AY231" s="165">
        <f t="shared" si="150"/>
        <v>0</v>
      </c>
      <c r="AZ231" s="156">
        <f t="shared" si="151"/>
        <v>0</v>
      </c>
      <c r="BA231" s="94">
        <f t="shared" si="140"/>
        <v>0</v>
      </c>
      <c r="BB231" s="166">
        <f t="shared" si="141"/>
        <v>0</v>
      </c>
      <c r="BC231" s="166">
        <f t="shared" si="142"/>
        <v>0</v>
      </c>
      <c r="BD231" s="166">
        <f t="shared" si="143"/>
        <v>0</v>
      </c>
      <c r="BE231" s="166">
        <f t="shared" si="144"/>
        <v>0</v>
      </c>
      <c r="BF231" s="95">
        <f t="shared" si="145"/>
        <v>0</v>
      </c>
    </row>
    <row r="232" spans="2:58">
      <c r="B232" s="146">
        <v>229</v>
      </c>
      <c r="C232" s="23" cm="1">
        <f t="array" ref="C232">_xlfn.XLOOKUP(C$3&amp;$B232,'In-TI'!$D$4:$D$867&amp;'In-TI'!$C$4:$C$867,'In-TI'!$E$4:$E$867)</f>
        <v>-600</v>
      </c>
      <c r="D232" s="30" cm="1">
        <f t="array" ref="D232">_xlfn.XLOOKUP(D$3&amp;$B232,'In-TI'!$D$4:$D$867&amp;'In-TI'!$C$4:$C$867,'In-TI'!$E$4:$E$867)</f>
        <v>144.44</v>
      </c>
      <c r="E232" s="24" cm="1">
        <f t="array" ref="E232">_xlfn.XLOOKUP(E$3&amp;$B232,'In-TI'!$D$4:$D$867&amp;'In-TI'!$C$4:$C$867,'In-TI'!$E$4:$E$867)</f>
        <v>180.59</v>
      </c>
      <c r="F232" s="12">
        <f>SUMIFS('In-TI'!$W$4:$W$1155,'In-TI'!$Y$4:$Y$1155,F$3,'In-TI'!$Q$4:$Q$1155,$B232)</f>
        <v>6.1157871999999998</v>
      </c>
      <c r="G232" s="157">
        <f>SUMIFS('In-TI'!$W$4:$W$1155,'In-TI'!$Y$4:$Y$1155,G$3,'In-TI'!$Q$4:$Q$1155,$B232)</f>
        <v>14.702383499999998</v>
      </c>
      <c r="H232" s="13">
        <f>SUMIFS('In-TI'!$W$4:$W$1155,'In-TI'!$Y$4:$Y$1155,H$3,'In-TI'!$Q$4:$Q$1155,$B232)</f>
        <v>-9.9166166999999987</v>
      </c>
      <c r="I232" s="16">
        <f>SUMIFS('In-TI'!$X$4:$X$1155,'In-TI'!$Y$4:$Y$1155,I$3,'In-TI'!$Q$4:$Q$1155,$B232)</f>
        <v>-8.6649538666666661</v>
      </c>
      <c r="J232" s="158">
        <f>SUMIFS('In-TI'!$X$4:$X$1155,'In-TI'!$Y$4:$Y$1155,J$3,'In-TI'!$Q$4:$Q$1155,$B232)</f>
        <v>-15.789050166666664</v>
      </c>
      <c r="K232" s="17">
        <f>SUMIFS('In-TI'!$X$4:$X$1155,'In-TI'!$Y$4:$Y$1155,K$3,'In-TI'!$Q$4:$Q$1155,$B232)</f>
        <v>2.8291166999999993</v>
      </c>
      <c r="L232" s="26" cm="1">
        <f t="array" ref="L232">IF(_xlfn.XLOOKUP($B232&amp;F$3,'In-TI'!$Q$4:$Q$1155&amp;'In-TI'!$Y$4:$Y$1155,'In-TI'!$Z$4:$Z$1155)=L$3,F232*C232+I232*D232,0)</f>
        <v>0</v>
      </c>
      <c r="M232" s="159" cm="1">
        <f t="array" ref="M232">IF(_xlfn.XLOOKUP($B232&amp;I$3,'In-TI'!$Q$4:$Q$1155&amp;'In-TI'!$Y$4:$Y$1155,'In-TI'!$Z$4:$Z$1155)=M$3,F232*C232+I232*D232,0)</f>
        <v>-4921.0382565013333</v>
      </c>
      <c r="N232" s="159" cm="1">
        <f t="array" ref="N232">IF(_xlfn.XLOOKUP($B232&amp;G$3,'In-TI'!$Q$4:$Q$1155&amp;'In-TI'!$Y$4:$Y$1155,'In-TI'!$Z$4:$Z$1155)=N$3,G232*E232+J232*C232,0)</f>
        <v>0</v>
      </c>
      <c r="O232" s="159" cm="1">
        <f t="array" ref="O232">IF(_xlfn.XLOOKUP($B232&amp;J$3,'In-TI'!$Q$4:$Q$1155&amp;'In-TI'!$Y$4:$Y$1155,'In-TI'!$Z$4:$Z$1155)=O$3,G232*E232+J232*C232,0)</f>
        <v>12128.533536264997</v>
      </c>
      <c r="P232" s="159" cm="1">
        <f t="array" ref="P232">IF(_xlfn.XLOOKUP($B232&amp;H$3,'In-TI'!$Q$4:$Q$1155&amp;'In-TI'!$Y$4:$Y$1155,'In-TI'!$Z$4:$Z$1155)=P$3,H232*E232+K232*D232,0)</f>
        <v>-1382.2041937049999</v>
      </c>
      <c r="Q232" s="25" cm="1">
        <f t="array" ref="Q232">IF(_xlfn.XLOOKUP($B232&amp;K$3,'In-TI'!$Q$4:$Q$1155&amp;'In-TI'!$Y$4:$Y$1155,'In-TI'!$Z$4:$Z$1155)=Q$3,H232*E232+K232*D232,0)</f>
        <v>0</v>
      </c>
      <c r="R232" s="74">
        <f t="shared" si="120"/>
        <v>5825.2910860586635</v>
      </c>
      <c r="S232" s="82">
        <f>IF($R232&gt;=0,0,$R232*VLOOKUP(S$3,'In-NonTI'!$S$4:$U$6,3,0))</f>
        <v>0</v>
      </c>
      <c r="T232" s="160">
        <f>IF($R232&gt;=0,0,$R232*VLOOKUP(T$3,'In-NonTI'!$S$4:$U$6,3,0))</f>
        <v>0</v>
      </c>
      <c r="U232" s="83">
        <f>IF($R232&gt;=0,0,$R232*VLOOKUP(U$3,'In-NonTI'!$S$4:$U$6,3,0))</f>
        <v>0</v>
      </c>
      <c r="V232" s="19">
        <f t="shared" si="126"/>
        <v>-9.6732629666666643</v>
      </c>
      <c r="W232" s="161">
        <f t="shared" si="121"/>
        <v>-5.8358371666666669</v>
      </c>
      <c r="X232" s="18">
        <f t="shared" si="127"/>
        <v>4.7857667999999993</v>
      </c>
      <c r="Y232" s="77">
        <f t="shared" si="122"/>
        <v>2</v>
      </c>
      <c r="Z232" s="32" t="str">
        <f t="shared" si="123"/>
        <v>NSW</v>
      </c>
      <c r="AA232" s="4" t="str">
        <f t="shared" si="124"/>
        <v>SA</v>
      </c>
      <c r="AB232" s="31" t="str">
        <f t="shared" si="125"/>
        <v>VIC</v>
      </c>
      <c r="AC232" s="129" t="str">
        <f t="shared" si="128"/>
        <v>NSW-VIC</v>
      </c>
      <c r="AD232" s="162" t="str">
        <f t="shared" si="129"/>
        <v>SA-VIC</v>
      </c>
      <c r="AE232" s="130">
        <f t="shared" si="130"/>
        <v>0</v>
      </c>
      <c r="AF232" s="51">
        <f t="shared" si="131"/>
        <v>9.6732629666666643</v>
      </c>
      <c r="AG232" s="163">
        <f t="shared" si="132"/>
        <v>5.8358371666666669</v>
      </c>
      <c r="AH232" s="33">
        <f t="shared" si="133"/>
        <v>0</v>
      </c>
      <c r="AI232" s="140">
        <f t="shared" si="154"/>
        <v>0</v>
      </c>
      <c r="AJ232" s="164">
        <f t="shared" si="154"/>
        <v>0</v>
      </c>
      <c r="AK232" s="164">
        <f t="shared" si="155"/>
        <v>0</v>
      </c>
      <c r="AL232" s="164">
        <f t="shared" si="152"/>
        <v>9.6732629666666643</v>
      </c>
      <c r="AM232" s="164">
        <f t="shared" si="152"/>
        <v>0</v>
      </c>
      <c r="AN232" s="141">
        <f t="shared" si="152"/>
        <v>5.8358371666666669</v>
      </c>
      <c r="AO232" s="23">
        <f t="shared" si="134"/>
        <v>0</v>
      </c>
      <c r="AP232" s="30">
        <f t="shared" si="135"/>
        <v>0</v>
      </c>
      <c r="AQ232" s="30">
        <f t="shared" si="136"/>
        <v>0</v>
      </c>
      <c r="AR232" s="30">
        <f t="shared" si="137"/>
        <v>7550.8523391503322</v>
      </c>
      <c r="AS232" s="30">
        <f t="shared" si="138"/>
        <v>0</v>
      </c>
      <c r="AT232" s="24">
        <f t="shared" si="139"/>
        <v>210.96551357500005</v>
      </c>
      <c r="AU232" s="155">
        <f t="shared" si="146"/>
        <v>0</v>
      </c>
      <c r="AV232" s="165">
        <f t="shared" si="147"/>
        <v>0</v>
      </c>
      <c r="AW232" s="165">
        <f t="shared" si="148"/>
        <v>0</v>
      </c>
      <c r="AX232" s="165">
        <f t="shared" si="149"/>
        <v>5666.96019643817</v>
      </c>
      <c r="AY232" s="165">
        <f t="shared" si="150"/>
        <v>0</v>
      </c>
      <c r="AZ232" s="156">
        <f t="shared" si="151"/>
        <v>158.33088962049419</v>
      </c>
      <c r="BA232" s="94">
        <f t="shared" si="140"/>
        <v>0</v>
      </c>
      <c r="BB232" s="166">
        <f t="shared" si="141"/>
        <v>0</v>
      </c>
      <c r="BC232" s="166">
        <f t="shared" si="142"/>
        <v>0</v>
      </c>
      <c r="BD232" s="166">
        <f t="shared" si="143"/>
        <v>5666.9601964381691</v>
      </c>
      <c r="BE232" s="166">
        <f t="shared" si="144"/>
        <v>0</v>
      </c>
      <c r="BF232" s="95">
        <f t="shared" si="145"/>
        <v>158.33088962049416</v>
      </c>
    </row>
    <row r="233" spans="2:58">
      <c r="B233" s="146">
        <v>230</v>
      </c>
      <c r="C233" s="23" cm="1">
        <f t="array" ref="C233">_xlfn.XLOOKUP(C$3&amp;$B233,'In-TI'!$D$4:$D$867&amp;'In-TI'!$C$4:$C$867,'In-TI'!$E$4:$E$867)</f>
        <v>-600</v>
      </c>
      <c r="D233" s="30" cm="1">
        <f t="array" ref="D233">_xlfn.XLOOKUP(D$3&amp;$B233,'In-TI'!$D$4:$D$867&amp;'In-TI'!$C$4:$C$867,'In-TI'!$E$4:$E$867)</f>
        <v>299.25</v>
      </c>
      <c r="E233" s="24" cm="1">
        <f t="array" ref="E233">_xlfn.XLOOKUP(E$3&amp;$B233,'In-TI'!$D$4:$D$867&amp;'In-TI'!$C$4:$C$867,'In-TI'!$E$4:$E$867)</f>
        <v>181.33</v>
      </c>
      <c r="F233" s="12">
        <f>SUMIFS('In-TI'!$W$4:$W$1155,'In-TI'!$Y$4:$Y$1155,F$3,'In-TI'!$Q$4:$Q$1155,$B233)</f>
        <v>4.8868071999999998</v>
      </c>
      <c r="G233" s="157">
        <f>SUMIFS('In-TI'!$W$4:$W$1155,'In-TI'!$Y$4:$Y$1155,G$3,'In-TI'!$Q$4:$Q$1155,$B233)</f>
        <v>18.754389</v>
      </c>
      <c r="H233" s="13">
        <f>SUMIFS('In-TI'!$W$4:$W$1155,'In-TI'!$Y$4:$Y$1155,H$3,'In-TI'!$Q$4:$Q$1155,$B233)</f>
        <v>-9.1610906666666665</v>
      </c>
      <c r="I233" s="16">
        <f>SUMIFS('In-TI'!$X$4:$X$1155,'In-TI'!$Y$4:$Y$1155,I$3,'In-TI'!$Q$4:$Q$1155,$B233)</f>
        <v>-7.3434738666666668</v>
      </c>
      <c r="J233" s="158">
        <f>SUMIFS('In-TI'!$X$4:$X$1155,'In-TI'!$Y$4:$Y$1155,J$3,'In-TI'!$Q$4:$Q$1155,$B233)</f>
        <v>-19.926055666666667</v>
      </c>
      <c r="K233" s="17">
        <f>SUMIFS('In-TI'!$X$4:$X$1155,'In-TI'!$Y$4:$Y$1155,K$3,'In-TI'!$Q$4:$Q$1155,$B233)</f>
        <v>2.4727573333333326</v>
      </c>
      <c r="L233" s="26" cm="1">
        <f t="array" ref="L233">IF(_xlfn.XLOOKUP($B233&amp;F$3,'In-TI'!$Q$4:$Q$1155&amp;'In-TI'!$Y$4:$Y$1155,'In-TI'!$Z$4:$Z$1155)=L$3,F233*C233+I233*D233,0)</f>
        <v>0</v>
      </c>
      <c r="M233" s="159" cm="1">
        <f t="array" ref="M233">IF(_xlfn.XLOOKUP($B233&amp;I$3,'In-TI'!$Q$4:$Q$1155&amp;'In-TI'!$Y$4:$Y$1155,'In-TI'!$Z$4:$Z$1155)=M$3,F233*C233+I233*D233,0)</f>
        <v>-5129.6188745999998</v>
      </c>
      <c r="N233" s="159" cm="1">
        <f t="array" ref="N233">IF(_xlfn.XLOOKUP($B233&amp;G$3,'In-TI'!$Q$4:$Q$1155&amp;'In-TI'!$Y$4:$Y$1155,'In-TI'!$Z$4:$Z$1155)=N$3,G233*E233+J233*C233,0)</f>
        <v>0</v>
      </c>
      <c r="O233" s="159" cm="1">
        <f t="array" ref="O233">IF(_xlfn.XLOOKUP($B233&amp;J$3,'In-TI'!$Q$4:$Q$1155&amp;'In-TI'!$Y$4:$Y$1155,'In-TI'!$Z$4:$Z$1155)=O$3,G233*E233+J233*C233,0)</f>
        <v>15356.36675737</v>
      </c>
      <c r="P233" s="159" cm="1">
        <f t="array" ref="P233">IF(_xlfn.XLOOKUP($B233&amp;H$3,'In-TI'!$Q$4:$Q$1155&amp;'In-TI'!$Y$4:$Y$1155,'In-TI'!$Z$4:$Z$1155)=P$3,H233*E233+K233*D233,0)</f>
        <v>-921.20793858666707</v>
      </c>
      <c r="Q233" s="25" cm="1">
        <f t="array" ref="Q233">IF(_xlfn.XLOOKUP($B233&amp;K$3,'In-TI'!$Q$4:$Q$1155&amp;'In-TI'!$Y$4:$Y$1155,'In-TI'!$Z$4:$Z$1155)=Q$3,H233*E233+K233*D233,0)</f>
        <v>0</v>
      </c>
      <c r="R233" s="74">
        <f t="shared" si="120"/>
        <v>9305.5399441833324</v>
      </c>
      <c r="S233" s="82">
        <f>IF($R233&gt;=0,0,$R233*VLOOKUP(S$3,'In-NonTI'!$S$4:$U$6,3,0))</f>
        <v>0</v>
      </c>
      <c r="T233" s="160">
        <f>IF($R233&gt;=0,0,$R233*VLOOKUP(T$3,'In-NonTI'!$S$4:$U$6,3,0))</f>
        <v>0</v>
      </c>
      <c r="U233" s="83">
        <f>IF($R233&gt;=0,0,$R233*VLOOKUP(U$3,'In-NonTI'!$S$4:$U$6,3,0))</f>
        <v>0</v>
      </c>
      <c r="V233" s="19">
        <f t="shared" si="126"/>
        <v>-15.039248466666667</v>
      </c>
      <c r="W233" s="161">
        <f t="shared" si="121"/>
        <v>-4.8707165333333347</v>
      </c>
      <c r="X233" s="18">
        <f t="shared" si="127"/>
        <v>9.5932983333333333</v>
      </c>
      <c r="Y233" s="77">
        <f t="shared" si="122"/>
        <v>2</v>
      </c>
      <c r="Z233" s="32" t="str">
        <f t="shared" si="123"/>
        <v>NSW</v>
      </c>
      <c r="AA233" s="4" t="str">
        <f t="shared" si="124"/>
        <v>SA</v>
      </c>
      <c r="AB233" s="31" t="str">
        <f t="shared" si="125"/>
        <v>VIC</v>
      </c>
      <c r="AC233" s="129" t="str">
        <f t="shared" si="128"/>
        <v>NSW-VIC</v>
      </c>
      <c r="AD233" s="162" t="str">
        <f t="shared" si="129"/>
        <v>SA-VIC</v>
      </c>
      <c r="AE233" s="130">
        <f t="shared" si="130"/>
        <v>0</v>
      </c>
      <c r="AF233" s="51">
        <f t="shared" si="131"/>
        <v>15.039248466666667</v>
      </c>
      <c r="AG233" s="163">
        <f t="shared" si="132"/>
        <v>4.8707165333333347</v>
      </c>
      <c r="AH233" s="33">
        <f t="shared" si="133"/>
        <v>0</v>
      </c>
      <c r="AI233" s="140">
        <f t="shared" si="154"/>
        <v>0</v>
      </c>
      <c r="AJ233" s="164">
        <f t="shared" si="154"/>
        <v>0</v>
      </c>
      <c r="AK233" s="164">
        <f t="shared" si="155"/>
        <v>0</v>
      </c>
      <c r="AL233" s="164">
        <f t="shared" si="152"/>
        <v>15.039248466666667</v>
      </c>
      <c r="AM233" s="164">
        <f t="shared" si="152"/>
        <v>0</v>
      </c>
      <c r="AN233" s="141">
        <f t="shared" si="152"/>
        <v>4.8707165333333347</v>
      </c>
      <c r="AO233" s="23">
        <f t="shared" si="134"/>
        <v>0</v>
      </c>
      <c r="AP233" s="30">
        <f t="shared" si="135"/>
        <v>0</v>
      </c>
      <c r="AQ233" s="30">
        <f t="shared" si="136"/>
        <v>0</v>
      </c>
      <c r="AR233" s="30">
        <f t="shared" si="137"/>
        <v>11750.616004460668</v>
      </c>
      <c r="AS233" s="30">
        <f t="shared" si="138"/>
        <v>0</v>
      </c>
      <c r="AT233" s="24">
        <f t="shared" si="139"/>
        <v>-574.35489361066675</v>
      </c>
      <c r="AU233" s="155">
        <f t="shared" si="146"/>
        <v>0</v>
      </c>
      <c r="AV233" s="165">
        <f t="shared" si="147"/>
        <v>0</v>
      </c>
      <c r="AW233" s="165">
        <f t="shared" si="148"/>
        <v>0</v>
      </c>
      <c r="AX233" s="165">
        <f t="shared" si="149"/>
        <v>9783.7573329523348</v>
      </c>
      <c r="AY233" s="165">
        <f t="shared" si="150"/>
        <v>0</v>
      </c>
      <c r="AZ233" s="156">
        <f t="shared" si="151"/>
        <v>-478.2173887690015</v>
      </c>
      <c r="BA233" s="94">
        <f t="shared" si="140"/>
        <v>0</v>
      </c>
      <c r="BB233" s="166">
        <f t="shared" si="141"/>
        <v>0</v>
      </c>
      <c r="BC233" s="166">
        <f t="shared" si="142"/>
        <v>0</v>
      </c>
      <c r="BD233" s="166">
        <f t="shared" si="143"/>
        <v>9305.5399441833324</v>
      </c>
      <c r="BE233" s="166">
        <f t="shared" si="144"/>
        <v>0</v>
      </c>
      <c r="BF233" s="95">
        <f t="shared" si="145"/>
        <v>0</v>
      </c>
    </row>
    <row r="234" spans="2:58">
      <c r="B234" s="146">
        <v>231</v>
      </c>
      <c r="C234" s="23" cm="1">
        <f t="array" ref="C234">_xlfn.XLOOKUP(C$3&amp;$B234,'In-TI'!$D$4:$D$867&amp;'In-TI'!$C$4:$C$867,'In-TI'!$E$4:$E$867)</f>
        <v>-600</v>
      </c>
      <c r="D234" s="30" cm="1">
        <f t="array" ref="D234">_xlfn.XLOOKUP(D$3&amp;$B234,'In-TI'!$D$4:$D$867&amp;'In-TI'!$C$4:$C$867,'In-TI'!$E$4:$E$867)</f>
        <v>300.75</v>
      </c>
      <c r="E234" s="24" cm="1">
        <f t="array" ref="E234">_xlfn.XLOOKUP(E$3&amp;$B234,'In-TI'!$D$4:$D$867&amp;'In-TI'!$C$4:$C$867,'In-TI'!$E$4:$E$867)</f>
        <v>180</v>
      </c>
      <c r="F234" s="12">
        <f>SUMIFS('In-TI'!$W$4:$W$1155,'In-TI'!$Y$4:$Y$1155,F$3,'In-TI'!$Q$4:$Q$1155,$B234)</f>
        <v>4.247357</v>
      </c>
      <c r="G234" s="157">
        <f>SUMIFS('In-TI'!$W$4:$W$1155,'In-TI'!$Y$4:$Y$1155,G$3,'In-TI'!$Q$4:$Q$1155,$B234)</f>
        <v>7.7959998000000006</v>
      </c>
      <c r="H234" s="13">
        <f>SUMIFS('In-TI'!$W$4:$W$1155,'In-TI'!$Y$4:$Y$1155,H$3,'In-TI'!$Q$4:$Q$1155,$B234)</f>
        <v>-6.5270398666666658</v>
      </c>
      <c r="I234" s="16">
        <f>SUMIFS('In-TI'!$X$4:$X$1155,'In-TI'!$Y$4:$Y$1155,I$3,'In-TI'!$Q$4:$Q$1155,$B234)</f>
        <v>-6.4790236666666665</v>
      </c>
      <c r="J234" s="158">
        <f>SUMIFS('In-TI'!$X$4:$X$1155,'In-TI'!$Y$4:$Y$1155,J$3,'In-TI'!$Q$4:$Q$1155,$B234)</f>
        <v>-8.8859998000000004</v>
      </c>
      <c r="K234" s="17">
        <f>SUMIFS('In-TI'!$X$4:$X$1155,'In-TI'!$Y$4:$Y$1155,K$3,'In-TI'!$Q$4:$Q$1155,$B234)</f>
        <v>0.23120653333333333</v>
      </c>
      <c r="L234" s="26" cm="1">
        <f t="array" ref="L234">IF(_xlfn.XLOOKUP($B234&amp;F$3,'In-TI'!$Q$4:$Q$1155&amp;'In-TI'!$Y$4:$Y$1155,'In-TI'!$Z$4:$Z$1155)=L$3,F234*C234+I234*D234,0)</f>
        <v>0</v>
      </c>
      <c r="M234" s="159" cm="1">
        <f t="array" ref="M234">IF(_xlfn.XLOOKUP($B234&amp;I$3,'In-TI'!$Q$4:$Q$1155&amp;'In-TI'!$Y$4:$Y$1155,'In-TI'!$Z$4:$Z$1155)=M$3,F234*C234+I234*D234,0)</f>
        <v>-4496.9805677499999</v>
      </c>
      <c r="N234" s="159" cm="1">
        <f t="array" ref="N234">IF(_xlfn.XLOOKUP($B234&amp;G$3,'In-TI'!$Q$4:$Q$1155&amp;'In-TI'!$Y$4:$Y$1155,'In-TI'!$Z$4:$Z$1155)=N$3,G234*E234+J234*C234,0)</f>
        <v>0</v>
      </c>
      <c r="O234" s="159" cm="1">
        <f t="array" ref="O234">IF(_xlfn.XLOOKUP($B234&amp;J$3,'In-TI'!$Q$4:$Q$1155&amp;'In-TI'!$Y$4:$Y$1155,'In-TI'!$Z$4:$Z$1155)=O$3,G234*E234+J234*C234,0)</f>
        <v>6734.879844000001</v>
      </c>
      <c r="P234" s="159" cm="1">
        <f t="array" ref="P234">IF(_xlfn.XLOOKUP($B234&amp;H$3,'In-TI'!$Q$4:$Q$1155&amp;'In-TI'!$Y$4:$Y$1155,'In-TI'!$Z$4:$Z$1155)=P$3,H234*E234+K234*D234,0)</f>
        <v>-1105.3318110999999</v>
      </c>
      <c r="Q234" s="25" cm="1">
        <f t="array" ref="Q234">IF(_xlfn.XLOOKUP($B234&amp;K$3,'In-TI'!$Q$4:$Q$1155&amp;'In-TI'!$Y$4:$Y$1155,'In-TI'!$Z$4:$Z$1155)=Q$3,H234*E234+K234*D234,0)</f>
        <v>0</v>
      </c>
      <c r="R234" s="74">
        <f t="shared" si="120"/>
        <v>1132.5674651500012</v>
      </c>
      <c r="S234" s="82">
        <f>IF($R234&gt;=0,0,$R234*VLOOKUP(S$3,'In-NonTI'!$S$4:$U$6,3,0))</f>
        <v>0</v>
      </c>
      <c r="T234" s="160">
        <f>IF($R234&gt;=0,0,$R234*VLOOKUP(T$3,'In-NonTI'!$S$4:$U$6,3,0))</f>
        <v>0</v>
      </c>
      <c r="U234" s="83">
        <f>IF($R234&gt;=0,0,$R234*VLOOKUP(U$3,'In-NonTI'!$S$4:$U$6,3,0))</f>
        <v>0</v>
      </c>
      <c r="V234" s="19">
        <f t="shared" si="126"/>
        <v>-4.6386428000000004</v>
      </c>
      <c r="W234" s="161">
        <f t="shared" si="121"/>
        <v>-6.2478171333333332</v>
      </c>
      <c r="X234" s="18">
        <f t="shared" si="127"/>
        <v>1.2689599333333348</v>
      </c>
      <c r="Y234" s="77">
        <f t="shared" si="122"/>
        <v>2</v>
      </c>
      <c r="Z234" s="32" t="str">
        <f t="shared" si="123"/>
        <v>SA</v>
      </c>
      <c r="AA234" s="4" t="str">
        <f t="shared" si="124"/>
        <v>NSW</v>
      </c>
      <c r="AB234" s="31" t="str">
        <f t="shared" si="125"/>
        <v>VIC</v>
      </c>
      <c r="AC234" s="129" t="str">
        <f t="shared" si="128"/>
        <v>SA-VIC</v>
      </c>
      <c r="AD234" s="162" t="str">
        <f t="shared" si="129"/>
        <v>NSW-VIC</v>
      </c>
      <c r="AE234" s="130">
        <f t="shared" si="130"/>
        <v>0</v>
      </c>
      <c r="AF234" s="51">
        <f t="shared" si="131"/>
        <v>6.2478171333333332</v>
      </c>
      <c r="AG234" s="163">
        <f t="shared" si="132"/>
        <v>4.6386428000000004</v>
      </c>
      <c r="AH234" s="33">
        <f t="shared" si="133"/>
        <v>0</v>
      </c>
      <c r="AI234" s="140">
        <f t="shared" si="154"/>
        <v>0</v>
      </c>
      <c r="AJ234" s="164">
        <f t="shared" si="154"/>
        <v>0</v>
      </c>
      <c r="AK234" s="164">
        <f t="shared" si="155"/>
        <v>0</v>
      </c>
      <c r="AL234" s="164">
        <f t="shared" si="152"/>
        <v>4.6386428000000004</v>
      </c>
      <c r="AM234" s="164">
        <f t="shared" si="152"/>
        <v>0</v>
      </c>
      <c r="AN234" s="141">
        <f t="shared" si="152"/>
        <v>6.2478171333333332</v>
      </c>
      <c r="AO234" s="23">
        <f t="shared" si="134"/>
        <v>0</v>
      </c>
      <c r="AP234" s="30">
        <f t="shared" si="135"/>
        <v>0</v>
      </c>
      <c r="AQ234" s="30">
        <f t="shared" si="136"/>
        <v>0</v>
      </c>
      <c r="AR234" s="30">
        <f t="shared" si="137"/>
        <v>3618.1413840000005</v>
      </c>
      <c r="AS234" s="30">
        <f t="shared" si="138"/>
        <v>0</v>
      </c>
      <c r="AT234" s="24">
        <f t="shared" si="139"/>
        <v>-754.42391884999995</v>
      </c>
      <c r="AU234" s="155">
        <f t="shared" si="146"/>
        <v>0</v>
      </c>
      <c r="AV234" s="165">
        <f t="shared" si="147"/>
        <v>0</v>
      </c>
      <c r="AW234" s="165">
        <f t="shared" si="148"/>
        <v>0</v>
      </c>
      <c r="AX234" s="165">
        <f t="shared" si="149"/>
        <v>1430.9334861763527</v>
      </c>
      <c r="AY234" s="165">
        <f t="shared" si="150"/>
        <v>0</v>
      </c>
      <c r="AZ234" s="156">
        <f t="shared" si="151"/>
        <v>-298.36602102635135</v>
      </c>
      <c r="BA234" s="94">
        <f t="shared" si="140"/>
        <v>0</v>
      </c>
      <c r="BB234" s="166">
        <f t="shared" si="141"/>
        <v>0</v>
      </c>
      <c r="BC234" s="166">
        <f t="shared" si="142"/>
        <v>0</v>
      </c>
      <c r="BD234" s="166">
        <f t="shared" si="143"/>
        <v>1132.5674651500012</v>
      </c>
      <c r="BE234" s="166">
        <f t="shared" si="144"/>
        <v>0</v>
      </c>
      <c r="BF234" s="95">
        <f t="shared" si="145"/>
        <v>0</v>
      </c>
    </row>
    <row r="235" spans="2:58">
      <c r="B235" s="146">
        <v>232</v>
      </c>
      <c r="C235" s="23" cm="1">
        <f t="array" ref="C235">_xlfn.XLOOKUP(C$3&amp;$B235,'In-TI'!$D$4:$D$867&amp;'In-TI'!$C$4:$C$867,'In-TI'!$E$4:$E$867)</f>
        <v>-600</v>
      </c>
      <c r="D235" s="30" cm="1">
        <f t="array" ref="D235">_xlfn.XLOOKUP(D$3&amp;$B235,'In-TI'!$D$4:$D$867&amp;'In-TI'!$C$4:$C$867,'In-TI'!$E$4:$E$867)</f>
        <v>123.45</v>
      </c>
      <c r="E235" s="24" cm="1">
        <f t="array" ref="E235">_xlfn.XLOOKUP(E$3&amp;$B235,'In-TI'!$D$4:$D$867&amp;'In-TI'!$C$4:$C$867,'In-TI'!$E$4:$E$867)</f>
        <v>179.69</v>
      </c>
      <c r="F235" s="12">
        <f>SUMIFS('In-TI'!$W$4:$W$1155,'In-TI'!$Y$4:$Y$1155,F$3,'In-TI'!$Q$4:$Q$1155,$B235)</f>
        <v>4.9177426000000004</v>
      </c>
      <c r="G235" s="157">
        <f>SUMIFS('In-TI'!$W$4:$W$1155,'In-TI'!$Y$4:$Y$1155,G$3,'In-TI'!$Q$4:$Q$1155,$B235)</f>
        <v>5.5076953999999985</v>
      </c>
      <c r="H235" s="13">
        <f>SUMIFS('In-TI'!$W$4:$W$1155,'In-TI'!$Y$4:$Y$1155,H$3,'In-TI'!$Q$4:$Q$1155,$B235)</f>
        <v>-4.2051071999999996</v>
      </c>
      <c r="I235" s="16">
        <f>SUMIFS('In-TI'!$X$4:$X$1155,'In-TI'!$Y$4:$Y$1155,I$3,'In-TI'!$Q$4:$Q$1155,$B235)</f>
        <v>-7.4694092666666672</v>
      </c>
      <c r="J235" s="158">
        <f>SUMIFS('In-TI'!$X$4:$X$1155,'In-TI'!$Y$4:$Y$1155,J$3,'In-TI'!$Q$4:$Q$1155,$B235)</f>
        <v>-6.5460287333333316</v>
      </c>
      <c r="K235" s="17">
        <f>SUMIFS('In-TI'!$X$4:$X$1155,'In-TI'!$Y$4:$Y$1155,K$3,'In-TI'!$Q$4:$Q$1155,$B235)</f>
        <v>-2.9348928000000001</v>
      </c>
      <c r="L235" s="26" cm="1">
        <f t="array" ref="L235">IF(_xlfn.XLOOKUP($B235&amp;F$3,'In-TI'!$Q$4:$Q$1155&amp;'In-TI'!$Y$4:$Y$1155,'In-TI'!$Z$4:$Z$1155)=L$3,F235*C235+I235*D235,0)</f>
        <v>0</v>
      </c>
      <c r="M235" s="159" cm="1">
        <f t="array" ref="M235">IF(_xlfn.XLOOKUP($B235&amp;I$3,'In-TI'!$Q$4:$Q$1155&amp;'In-TI'!$Y$4:$Y$1155,'In-TI'!$Z$4:$Z$1155)=M$3,F235*C235+I235*D235,0)</f>
        <v>-3872.7441339700003</v>
      </c>
      <c r="N235" s="159" cm="1">
        <f t="array" ref="N235">IF(_xlfn.XLOOKUP($B235&amp;G$3,'In-TI'!$Q$4:$Q$1155&amp;'In-TI'!$Y$4:$Y$1155,'In-TI'!$Z$4:$Z$1155)=N$3,G235*E235+J235*C235,0)</f>
        <v>0</v>
      </c>
      <c r="O235" s="159" cm="1">
        <f t="array" ref="O235">IF(_xlfn.XLOOKUP($B235&amp;J$3,'In-TI'!$Q$4:$Q$1155&amp;'In-TI'!$Y$4:$Y$1155,'In-TI'!$Z$4:$Z$1155)=O$3,G235*E235+J235*C235,0)</f>
        <v>4917.2950264259989</v>
      </c>
      <c r="P235" s="159" cm="1">
        <f t="array" ref="P235">IF(_xlfn.XLOOKUP($B235&amp;H$3,'In-TI'!$Q$4:$Q$1155&amp;'In-TI'!$Y$4:$Y$1155,'In-TI'!$Z$4:$Z$1155)=P$3,H235*E235+K235*D235,0)</f>
        <v>-1117.928228928</v>
      </c>
      <c r="Q235" s="25" cm="1">
        <f t="array" ref="Q235">IF(_xlfn.XLOOKUP($B235&amp;K$3,'In-TI'!$Q$4:$Q$1155&amp;'In-TI'!$Y$4:$Y$1155,'In-TI'!$Z$4:$Z$1155)=Q$3,H235*E235+K235*D235,0)</f>
        <v>0</v>
      </c>
      <c r="R235" s="74">
        <f t="shared" si="120"/>
        <v>-73.377336472001389</v>
      </c>
      <c r="S235" s="82">
        <f>IF($R235&gt;=0,0,$R235*VLOOKUP(S$3,'In-NonTI'!$S$4:$U$6,3,0))</f>
        <v>-39.247224214192101</v>
      </c>
      <c r="T235" s="160">
        <f>IF($R235&gt;=0,0,$R235*VLOOKUP(T$3,'In-NonTI'!$S$4:$U$6,3,0))</f>
        <v>-7.7174774290309287</v>
      </c>
      <c r="U235" s="83">
        <f>IF($R235&gt;=0,0,$R235*VLOOKUP(U$3,'In-NonTI'!$S$4:$U$6,3,0))</f>
        <v>-26.412634828778355</v>
      </c>
      <c r="V235" s="19">
        <f t="shared" si="126"/>
        <v>-1.6282861333333312</v>
      </c>
      <c r="W235" s="161">
        <f t="shared" si="121"/>
        <v>-10.404302066666666</v>
      </c>
      <c r="X235" s="18">
        <f t="shared" si="127"/>
        <v>1.3025881999999989</v>
      </c>
      <c r="Y235" s="77">
        <f t="shared" si="122"/>
        <v>2</v>
      </c>
      <c r="Z235" s="32" t="str">
        <f t="shared" si="123"/>
        <v>SA</v>
      </c>
      <c r="AA235" s="4" t="str">
        <f t="shared" si="124"/>
        <v>NSW</v>
      </c>
      <c r="AB235" s="31" t="str">
        <f t="shared" si="125"/>
        <v>VIC</v>
      </c>
      <c r="AC235" s="129" t="str">
        <f t="shared" si="128"/>
        <v>SA-VIC</v>
      </c>
      <c r="AD235" s="162" t="str">
        <f t="shared" si="129"/>
        <v>NSW-VIC</v>
      </c>
      <c r="AE235" s="130">
        <f t="shared" si="130"/>
        <v>0</v>
      </c>
      <c r="AF235" s="51">
        <f t="shared" si="131"/>
        <v>10.404302066666666</v>
      </c>
      <c r="AG235" s="163">
        <f t="shared" si="132"/>
        <v>1.6282861333333312</v>
      </c>
      <c r="AH235" s="33">
        <f t="shared" si="133"/>
        <v>0</v>
      </c>
      <c r="AI235" s="140">
        <f t="shared" si="154"/>
        <v>0</v>
      </c>
      <c r="AJ235" s="164">
        <f t="shared" si="154"/>
        <v>0</v>
      </c>
      <c r="AK235" s="164">
        <f t="shared" si="155"/>
        <v>0</v>
      </c>
      <c r="AL235" s="164">
        <f t="shared" si="152"/>
        <v>1.6282861333333312</v>
      </c>
      <c r="AM235" s="164">
        <f t="shared" si="152"/>
        <v>0</v>
      </c>
      <c r="AN235" s="141">
        <f t="shared" si="152"/>
        <v>10.404302066666666</v>
      </c>
      <c r="AO235" s="23">
        <f t="shared" si="134"/>
        <v>0</v>
      </c>
      <c r="AP235" s="30">
        <f t="shared" si="135"/>
        <v>0</v>
      </c>
      <c r="AQ235" s="30">
        <f t="shared" si="136"/>
        <v>0</v>
      </c>
      <c r="AR235" s="30">
        <f t="shared" si="137"/>
        <v>1269.5584152986651</v>
      </c>
      <c r="AS235" s="30">
        <f t="shared" si="138"/>
        <v>0</v>
      </c>
      <c r="AT235" s="24">
        <f t="shared" si="139"/>
        <v>585.13794822933323</v>
      </c>
      <c r="AU235" s="155">
        <f t="shared" si="146"/>
        <v>0</v>
      </c>
      <c r="AV235" s="165">
        <f t="shared" si="147"/>
        <v>0</v>
      </c>
      <c r="AW235" s="165">
        <f t="shared" si="148"/>
        <v>0</v>
      </c>
      <c r="AX235" s="165">
        <f t="shared" si="149"/>
        <v>0</v>
      </c>
      <c r="AY235" s="165">
        <f t="shared" si="150"/>
        <v>0</v>
      </c>
      <c r="AZ235" s="156">
        <f t="shared" si="151"/>
        <v>0</v>
      </c>
      <c r="BA235" s="94">
        <f t="shared" si="140"/>
        <v>0</v>
      </c>
      <c r="BB235" s="166">
        <f t="shared" si="141"/>
        <v>0</v>
      </c>
      <c r="BC235" s="166">
        <f t="shared" si="142"/>
        <v>0</v>
      </c>
      <c r="BD235" s="166">
        <f t="shared" si="143"/>
        <v>0</v>
      </c>
      <c r="BE235" s="166">
        <f t="shared" si="144"/>
        <v>0</v>
      </c>
      <c r="BF235" s="95">
        <f t="shared" si="145"/>
        <v>0</v>
      </c>
    </row>
    <row r="236" spans="2:58">
      <c r="B236" s="146">
        <v>233</v>
      </c>
      <c r="C236" s="23" cm="1">
        <f t="array" ref="C236">_xlfn.XLOOKUP(C$3&amp;$B236,'In-TI'!$D$4:$D$867&amp;'In-TI'!$C$4:$C$867,'In-TI'!$E$4:$E$867)</f>
        <v>-600</v>
      </c>
      <c r="D236" s="30" cm="1">
        <f t="array" ref="D236">_xlfn.XLOOKUP(D$3&amp;$B236,'In-TI'!$D$4:$D$867&amp;'In-TI'!$C$4:$C$867,'In-TI'!$E$4:$E$867)</f>
        <v>300.75</v>
      </c>
      <c r="E236" s="24" cm="1">
        <f t="array" ref="E236">_xlfn.XLOOKUP(E$3&amp;$B236,'In-TI'!$D$4:$D$867&amp;'In-TI'!$C$4:$C$867,'In-TI'!$E$4:$E$867)</f>
        <v>179.69</v>
      </c>
      <c r="F236" s="12">
        <f>SUMIFS('In-TI'!$W$4:$W$1155,'In-TI'!$Y$4:$Y$1155,F$3,'In-TI'!$Q$4:$Q$1155,$B236)</f>
        <v>5.8592279999999999</v>
      </c>
      <c r="G236" s="157">
        <f>SUMIFS('In-TI'!$W$4:$W$1155,'In-TI'!$Y$4:$Y$1155,G$3,'In-TI'!$Q$4:$Q$1155,$B236)</f>
        <v>3.0188272999999999</v>
      </c>
      <c r="H236" s="13">
        <f>SUMIFS('In-TI'!$W$4:$W$1155,'In-TI'!$Y$4:$Y$1155,H$3,'In-TI'!$Q$4:$Q$1155,$B236)</f>
        <v>-4.8917141666666657</v>
      </c>
      <c r="I236" s="16">
        <f>SUMIFS('In-TI'!$X$4:$X$1155,'In-TI'!$Y$4:$Y$1155,I$3,'In-TI'!$Q$4:$Q$1155,$B236)</f>
        <v>-8.3608946666666668</v>
      </c>
      <c r="J236" s="158">
        <f>SUMIFS('In-TI'!$X$4:$X$1155,'In-TI'!$Y$4:$Y$1155,J$3,'In-TI'!$Q$4:$Q$1155,$B236)</f>
        <v>-4.1671606333333333</v>
      </c>
      <c r="K236" s="17">
        <f>SUMIFS('In-TI'!$X$4:$X$1155,'In-TI'!$Y$4:$Y$1155,K$3,'In-TI'!$Q$4:$Q$1155,$B236)</f>
        <v>-1.8691191666666676</v>
      </c>
      <c r="L236" s="26" cm="1">
        <f t="array" ref="L236">IF(_xlfn.XLOOKUP($B236&amp;F$3,'In-TI'!$Q$4:$Q$1155&amp;'In-TI'!$Y$4:$Y$1155,'In-TI'!$Z$4:$Z$1155)=L$3,F236*C236+I236*D236,0)</f>
        <v>0</v>
      </c>
      <c r="M236" s="159" cm="1">
        <f t="array" ref="M236">IF(_xlfn.XLOOKUP($B236&amp;I$3,'In-TI'!$Q$4:$Q$1155&amp;'In-TI'!$Y$4:$Y$1155,'In-TI'!$Z$4:$Z$1155)=M$3,F236*C236+I236*D236,0)</f>
        <v>-6030.075871</v>
      </c>
      <c r="N236" s="159" cm="1">
        <f t="array" ref="N236">IF(_xlfn.XLOOKUP($B236&amp;G$3,'In-TI'!$Q$4:$Q$1155&amp;'In-TI'!$Y$4:$Y$1155,'In-TI'!$Z$4:$Z$1155)=N$3,G236*E236+J236*C236,0)</f>
        <v>0</v>
      </c>
      <c r="O236" s="159" cm="1">
        <f t="array" ref="O236">IF(_xlfn.XLOOKUP($B236&amp;J$3,'In-TI'!$Q$4:$Q$1155&amp;'In-TI'!$Y$4:$Y$1155,'In-TI'!$Z$4:$Z$1155)=O$3,G236*E236+J236*C236,0)</f>
        <v>3042.7494575369997</v>
      </c>
      <c r="P236" s="159" cm="1">
        <f t="array" ref="P236">IF(_xlfn.XLOOKUP($B236&amp;H$3,'In-TI'!$Q$4:$Q$1155&amp;'In-TI'!$Y$4:$Y$1155,'In-TI'!$Z$4:$Z$1155)=P$3,H236*E236+K236*D236,0)</f>
        <v>-1441.1297079833334</v>
      </c>
      <c r="Q236" s="25" cm="1">
        <f t="array" ref="Q236">IF(_xlfn.XLOOKUP($B236&amp;K$3,'In-TI'!$Q$4:$Q$1155&amp;'In-TI'!$Y$4:$Y$1155,'In-TI'!$Z$4:$Z$1155)=Q$3,H236*E236+K236*D236,0)</f>
        <v>0</v>
      </c>
      <c r="R236" s="74">
        <f t="shared" si="120"/>
        <v>-4428.4561214463338</v>
      </c>
      <c r="S236" s="82">
        <f>IF($R236&gt;=0,0,$R236*VLOOKUP(S$3,'In-NonTI'!$S$4:$U$6,3,0))</f>
        <v>-2368.6415816882977</v>
      </c>
      <c r="T236" s="160">
        <f>IF($R236&gt;=0,0,$R236*VLOOKUP(T$3,'In-NonTI'!$S$4:$U$6,3,0))</f>
        <v>-465.76384216067407</v>
      </c>
      <c r="U236" s="83">
        <f>IF($R236&gt;=0,0,$R236*VLOOKUP(U$3,'In-NonTI'!$S$4:$U$6,3,0))</f>
        <v>-1594.0506975973617</v>
      </c>
      <c r="V236" s="19">
        <f t="shared" si="126"/>
        <v>1.6920673666666666</v>
      </c>
      <c r="W236" s="161">
        <f t="shared" si="121"/>
        <v>-10.230013833333334</v>
      </c>
      <c r="X236" s="18">
        <f t="shared" si="127"/>
        <v>-1.8728868666666658</v>
      </c>
      <c r="Y236" s="77">
        <f t="shared" si="122"/>
        <v>2</v>
      </c>
      <c r="Z236" s="32" t="str">
        <f t="shared" si="123"/>
        <v>SA</v>
      </c>
      <c r="AA236" s="4" t="str">
        <f t="shared" si="124"/>
        <v>VIC</v>
      </c>
      <c r="AB236" s="31" t="str">
        <f t="shared" si="125"/>
        <v>NSW</v>
      </c>
      <c r="AC236" s="129" t="str">
        <f t="shared" si="128"/>
        <v>SA-NSW</v>
      </c>
      <c r="AD236" s="162" t="str">
        <f t="shared" si="129"/>
        <v>VIC-NSW</v>
      </c>
      <c r="AE236" s="130">
        <f t="shared" si="130"/>
        <v>0</v>
      </c>
      <c r="AF236" s="51">
        <f t="shared" si="131"/>
        <v>10.230013833333334</v>
      </c>
      <c r="AG236" s="163">
        <f t="shared" si="132"/>
        <v>1.8728868666666658</v>
      </c>
      <c r="AH236" s="33">
        <f t="shared" si="133"/>
        <v>0</v>
      </c>
      <c r="AI236" s="140">
        <f t="shared" si="154"/>
        <v>0</v>
      </c>
      <c r="AJ236" s="164">
        <f t="shared" si="154"/>
        <v>10.230013833333334</v>
      </c>
      <c r="AK236" s="164">
        <f t="shared" si="155"/>
        <v>1.8728868666666658</v>
      </c>
      <c r="AL236" s="164">
        <f t="shared" si="152"/>
        <v>0</v>
      </c>
      <c r="AM236" s="164">
        <f t="shared" si="152"/>
        <v>0</v>
      </c>
      <c r="AN236" s="141">
        <f t="shared" si="152"/>
        <v>0</v>
      </c>
      <c r="AO236" s="23">
        <f t="shared" si="134"/>
        <v>0</v>
      </c>
      <c r="AP236" s="30">
        <f t="shared" si="135"/>
        <v>-9214.6849603750015</v>
      </c>
      <c r="AQ236" s="30">
        <f t="shared" si="136"/>
        <v>-1460.2711610713327</v>
      </c>
      <c r="AR236" s="30">
        <f t="shared" si="137"/>
        <v>0</v>
      </c>
      <c r="AS236" s="30">
        <f t="shared" si="138"/>
        <v>0</v>
      </c>
      <c r="AT236" s="24">
        <f t="shared" si="139"/>
        <v>0</v>
      </c>
      <c r="AU236" s="155">
        <f t="shared" si="146"/>
        <v>0</v>
      </c>
      <c r="AV236" s="165">
        <f t="shared" si="147"/>
        <v>0</v>
      </c>
      <c r="AW236" s="165">
        <f t="shared" si="148"/>
        <v>0</v>
      </c>
      <c r="AX236" s="165">
        <f t="shared" si="149"/>
        <v>0</v>
      </c>
      <c r="AY236" s="165">
        <f t="shared" si="150"/>
        <v>0</v>
      </c>
      <c r="AZ236" s="156">
        <f t="shared" si="151"/>
        <v>0</v>
      </c>
      <c r="BA236" s="94">
        <f t="shared" si="140"/>
        <v>0</v>
      </c>
      <c r="BB236" s="166">
        <f t="shared" si="141"/>
        <v>0</v>
      </c>
      <c r="BC236" s="166">
        <f t="shared" si="142"/>
        <v>0</v>
      </c>
      <c r="BD236" s="166">
        <f t="shared" si="143"/>
        <v>0</v>
      </c>
      <c r="BE236" s="166">
        <f t="shared" si="144"/>
        <v>0</v>
      </c>
      <c r="BF236" s="95">
        <f t="shared" si="145"/>
        <v>0</v>
      </c>
    </row>
    <row r="237" spans="2:58">
      <c r="B237" s="146">
        <v>234</v>
      </c>
      <c r="C237" s="23" cm="1">
        <f t="array" ref="C237">_xlfn.XLOOKUP(C$3&amp;$B237,'In-TI'!$D$4:$D$867&amp;'In-TI'!$C$4:$C$867,'In-TI'!$E$4:$E$867)</f>
        <v>-600</v>
      </c>
      <c r="D237" s="30" cm="1">
        <f t="array" ref="D237">_xlfn.XLOOKUP(D$3&amp;$B237,'In-TI'!$D$4:$D$867&amp;'In-TI'!$C$4:$C$867,'In-TI'!$E$4:$E$867)</f>
        <v>288.25</v>
      </c>
      <c r="E237" s="24" cm="1">
        <f t="array" ref="E237">_xlfn.XLOOKUP(E$3&amp;$B237,'In-TI'!$D$4:$D$867&amp;'In-TI'!$C$4:$C$867,'In-TI'!$E$4:$E$867)</f>
        <v>179.69</v>
      </c>
      <c r="F237" s="12">
        <f>SUMIFS('In-TI'!$W$4:$W$1155,'In-TI'!$Y$4:$Y$1155,F$3,'In-TI'!$Q$4:$Q$1155,$B237)</f>
        <v>4.3031362</v>
      </c>
      <c r="G237" s="157">
        <f>SUMIFS('In-TI'!$W$4:$W$1155,'In-TI'!$Y$4:$Y$1155,G$3,'In-TI'!$Q$4:$Q$1155,$B237)</f>
        <v>-7.6818482999999995</v>
      </c>
      <c r="H237" s="13">
        <f>SUMIFS('In-TI'!$W$4:$W$1155,'In-TI'!$Y$4:$Y$1155,H$3,'In-TI'!$Q$4:$Q$1155,$B237)</f>
        <v>-2.3558235000000001</v>
      </c>
      <c r="I237" s="16">
        <f>SUMIFS('In-TI'!$X$4:$X$1155,'In-TI'!$Y$4:$Y$1155,I$3,'In-TI'!$Q$4:$Q$1155,$B237)</f>
        <v>-6.8156362000000001</v>
      </c>
      <c r="J237" s="158">
        <f>SUMIFS('In-TI'!$X$4:$X$1155,'In-TI'!$Y$4:$Y$1155,J$3,'In-TI'!$Q$4:$Q$1155,$B237)</f>
        <v>6.5218483000000003</v>
      </c>
      <c r="K237" s="17">
        <f>SUMIFS('In-TI'!$X$4:$X$1155,'In-TI'!$Y$4:$Y$1155,K$3,'In-TI'!$Q$4:$Q$1155,$B237)</f>
        <v>-4.3041765000000005</v>
      </c>
      <c r="L237" s="26" cm="1">
        <f t="array" ref="L237">IF(_xlfn.XLOOKUP($B237&amp;F$3,'In-TI'!$Q$4:$Q$1155&amp;'In-TI'!$Y$4:$Y$1155,'In-TI'!$Z$4:$Z$1155)=L$3,F237*C237+I237*D237,0)</f>
        <v>0</v>
      </c>
      <c r="M237" s="159" cm="1">
        <f t="array" ref="M237">IF(_xlfn.XLOOKUP($B237&amp;I$3,'In-TI'!$Q$4:$Q$1155&amp;'In-TI'!$Y$4:$Y$1155,'In-TI'!$Z$4:$Z$1155)=M$3,F237*C237+I237*D237,0)</f>
        <v>-4546.4888546499997</v>
      </c>
      <c r="N237" s="159" cm="1">
        <f t="array" ref="N237">IF(_xlfn.XLOOKUP($B237&amp;G$3,'In-TI'!$Q$4:$Q$1155&amp;'In-TI'!$Y$4:$Y$1155,'In-TI'!$Z$4:$Z$1155)=N$3,G237*E237+J237*C237,0)</f>
        <v>-5293.4603010270002</v>
      </c>
      <c r="O237" s="159" cm="1">
        <f t="array" ref="O237">IF(_xlfn.XLOOKUP($B237&amp;J$3,'In-TI'!$Q$4:$Q$1155&amp;'In-TI'!$Y$4:$Y$1155,'In-TI'!$Z$4:$Z$1155)=O$3,G237*E237+J237*C237,0)</f>
        <v>0</v>
      </c>
      <c r="P237" s="159" cm="1">
        <f t="array" ref="P237">IF(_xlfn.XLOOKUP($B237&amp;H$3,'In-TI'!$Q$4:$Q$1155&amp;'In-TI'!$Y$4:$Y$1155,'In-TI'!$Z$4:$Z$1155)=P$3,H237*E237+K237*D237,0)</f>
        <v>0</v>
      </c>
      <c r="Q237" s="25" cm="1">
        <f t="array" ref="Q237">IF(_xlfn.XLOOKUP($B237&amp;K$3,'In-TI'!$Q$4:$Q$1155&amp;'In-TI'!$Y$4:$Y$1155,'In-TI'!$Z$4:$Z$1155)=Q$3,H237*E237+K237*D237,0)</f>
        <v>-1663.9968008400001</v>
      </c>
      <c r="R237" s="74">
        <f t="shared" si="120"/>
        <v>-11503.945956517</v>
      </c>
      <c r="S237" s="82">
        <f>IF($R237&gt;=0,0,$R237*VLOOKUP(S$3,'In-NonTI'!$S$4:$U$6,3,0))</f>
        <v>-6153.0980546786341</v>
      </c>
      <c r="T237" s="160">
        <f>IF($R237&gt;=0,0,$R237*VLOOKUP(T$3,'In-NonTI'!$S$4:$U$6,3,0))</f>
        <v>-1209.9300347061237</v>
      </c>
      <c r="U237" s="83">
        <f>IF($R237&gt;=0,0,$R237*VLOOKUP(U$3,'In-NonTI'!$S$4:$U$6,3,0))</f>
        <v>-4140.9178671322416</v>
      </c>
      <c r="V237" s="19">
        <f t="shared" si="126"/>
        <v>10.824984499999999</v>
      </c>
      <c r="W237" s="161">
        <f t="shared" si="121"/>
        <v>-11.119812700000001</v>
      </c>
      <c r="X237" s="18">
        <f t="shared" si="127"/>
        <v>-10.0376718</v>
      </c>
      <c r="Y237" s="77">
        <f t="shared" si="122"/>
        <v>2</v>
      </c>
      <c r="Z237" s="32" t="str">
        <f t="shared" si="123"/>
        <v>SA</v>
      </c>
      <c r="AA237" s="4" t="str">
        <f t="shared" si="124"/>
        <v>VIC</v>
      </c>
      <c r="AB237" s="31" t="str">
        <f t="shared" si="125"/>
        <v>NSW</v>
      </c>
      <c r="AC237" s="129" t="str">
        <f t="shared" si="128"/>
        <v>SA-NSW</v>
      </c>
      <c r="AD237" s="162" t="str">
        <f t="shared" si="129"/>
        <v>VIC-NSW</v>
      </c>
      <c r="AE237" s="130">
        <f t="shared" si="130"/>
        <v>0</v>
      </c>
      <c r="AF237" s="51">
        <f t="shared" si="131"/>
        <v>11.119812700000001</v>
      </c>
      <c r="AG237" s="163">
        <f t="shared" si="132"/>
        <v>10.0376718</v>
      </c>
      <c r="AH237" s="33">
        <f t="shared" si="133"/>
        <v>0</v>
      </c>
      <c r="AI237" s="140">
        <f t="shared" si="154"/>
        <v>0</v>
      </c>
      <c r="AJ237" s="164">
        <f t="shared" si="154"/>
        <v>11.119812700000001</v>
      </c>
      <c r="AK237" s="164">
        <f t="shared" si="155"/>
        <v>10.0376718</v>
      </c>
      <c r="AL237" s="164">
        <f t="shared" si="152"/>
        <v>0</v>
      </c>
      <c r="AM237" s="164">
        <f t="shared" si="152"/>
        <v>0</v>
      </c>
      <c r="AN237" s="141">
        <f t="shared" si="152"/>
        <v>0</v>
      </c>
      <c r="AO237" s="23">
        <f t="shared" si="134"/>
        <v>0</v>
      </c>
      <c r="AP237" s="30">
        <f t="shared" si="135"/>
        <v>-9877.1736307749998</v>
      </c>
      <c r="AQ237" s="30">
        <f t="shared" si="136"/>
        <v>-7826.2723257420002</v>
      </c>
      <c r="AR237" s="30">
        <f t="shared" si="137"/>
        <v>0</v>
      </c>
      <c r="AS237" s="30">
        <f t="shared" si="138"/>
        <v>0</v>
      </c>
      <c r="AT237" s="24">
        <f t="shared" si="139"/>
        <v>0</v>
      </c>
      <c r="AU237" s="155">
        <f t="shared" si="146"/>
        <v>0</v>
      </c>
      <c r="AV237" s="165">
        <f t="shared" si="147"/>
        <v>0</v>
      </c>
      <c r="AW237" s="165">
        <f t="shared" si="148"/>
        <v>0</v>
      </c>
      <c r="AX237" s="165">
        <f t="shared" si="149"/>
        <v>0</v>
      </c>
      <c r="AY237" s="165">
        <f t="shared" si="150"/>
        <v>0</v>
      </c>
      <c r="AZ237" s="156">
        <f t="shared" si="151"/>
        <v>0</v>
      </c>
      <c r="BA237" s="94">
        <f t="shared" si="140"/>
        <v>0</v>
      </c>
      <c r="BB237" s="166">
        <f t="shared" si="141"/>
        <v>0</v>
      </c>
      <c r="BC237" s="166">
        <f t="shared" si="142"/>
        <v>0</v>
      </c>
      <c r="BD237" s="166">
        <f t="shared" si="143"/>
        <v>0</v>
      </c>
      <c r="BE237" s="166">
        <f t="shared" si="144"/>
        <v>0</v>
      </c>
      <c r="BF237" s="95">
        <f t="shared" si="145"/>
        <v>0</v>
      </c>
    </row>
    <row r="238" spans="2:58">
      <c r="B238" s="146">
        <v>235</v>
      </c>
      <c r="C238" s="23" cm="1">
        <f t="array" ref="C238">_xlfn.XLOOKUP(C$3&amp;$B238,'In-TI'!$D$4:$D$867&amp;'In-TI'!$C$4:$C$867,'In-TI'!$E$4:$E$867)</f>
        <v>-600</v>
      </c>
      <c r="D238" s="30" cm="1">
        <f t="array" ref="D238">_xlfn.XLOOKUP(D$3&amp;$B238,'In-TI'!$D$4:$D$867&amp;'In-TI'!$C$4:$C$867,'In-TI'!$E$4:$E$867)</f>
        <v>123.45</v>
      </c>
      <c r="E238" s="24" cm="1">
        <f t="array" ref="E238">_xlfn.XLOOKUP(E$3&amp;$B238,'In-TI'!$D$4:$D$867&amp;'In-TI'!$C$4:$C$867,'In-TI'!$E$4:$E$867)</f>
        <v>179.69</v>
      </c>
      <c r="F238" s="12">
        <f>SUMIFS('In-TI'!$W$4:$W$1155,'In-TI'!$Y$4:$Y$1155,F$3,'In-TI'!$Q$4:$Q$1155,$B238)</f>
        <v>4.1181714000000005</v>
      </c>
      <c r="G238" s="157">
        <f>SUMIFS('In-TI'!$W$4:$W$1155,'In-TI'!$Y$4:$Y$1155,G$3,'In-TI'!$Q$4:$Q$1155,$B238)</f>
        <v>-0.87127190000000054</v>
      </c>
      <c r="H238" s="13">
        <f>SUMIFS('In-TI'!$W$4:$W$1155,'In-TI'!$Y$4:$Y$1155,H$3,'In-TI'!$Q$4:$Q$1155,$B238)</f>
        <v>-5.5630183666666655</v>
      </c>
      <c r="I238" s="16">
        <f>SUMIFS('In-TI'!$X$4:$X$1155,'In-TI'!$Y$4:$Y$1155,I$3,'In-TI'!$Q$4:$Q$1155,$B238)</f>
        <v>-6.4981714000000004</v>
      </c>
      <c r="J238" s="158">
        <f>SUMIFS('In-TI'!$X$4:$X$1155,'In-TI'!$Y$4:$Y$1155,J$3,'In-TI'!$Q$4:$Q$1155,$B238)</f>
        <v>-0.22539476666666619</v>
      </c>
      <c r="K238" s="17">
        <f>SUMIFS('In-TI'!$X$4:$X$1155,'In-TI'!$Y$4:$Y$1155,K$3,'In-TI'!$Q$4:$Q$1155,$B238)</f>
        <v>-0.67781496666666796</v>
      </c>
      <c r="L238" s="26" cm="1">
        <f t="array" ref="L238">IF(_xlfn.XLOOKUP($B238&amp;F$3,'In-TI'!$Q$4:$Q$1155&amp;'In-TI'!$Y$4:$Y$1155,'In-TI'!$Z$4:$Z$1155)=L$3,F238*C238+I238*D238,0)</f>
        <v>0</v>
      </c>
      <c r="M238" s="159" cm="1">
        <f t="array" ref="M238">IF(_xlfn.XLOOKUP($B238&amp;I$3,'In-TI'!$Q$4:$Q$1155&amp;'In-TI'!$Y$4:$Y$1155,'In-TI'!$Z$4:$Z$1155)=M$3,F238*C238+I238*D238,0)</f>
        <v>-3273.1020993300003</v>
      </c>
      <c r="N238" s="159" cm="1">
        <f t="array" ref="N238">IF(_xlfn.XLOOKUP($B238&amp;G$3,'In-TI'!$Q$4:$Q$1155&amp;'In-TI'!$Y$4:$Y$1155,'In-TI'!$Z$4:$Z$1155)=N$3,G238*E238+J238*C238,0)</f>
        <v>-21.321987711000361</v>
      </c>
      <c r="O238" s="159" cm="1">
        <f t="array" ref="O238">IF(_xlfn.XLOOKUP($B238&amp;J$3,'In-TI'!$Q$4:$Q$1155&amp;'In-TI'!$Y$4:$Y$1155,'In-TI'!$Z$4:$Z$1155)=O$3,G238*E238+J238*C238,0)</f>
        <v>0</v>
      </c>
      <c r="P238" s="159" cm="1">
        <f t="array" ref="P238">IF(_xlfn.XLOOKUP($B238&amp;H$3,'In-TI'!$Q$4:$Q$1155&amp;'In-TI'!$Y$4:$Y$1155,'In-TI'!$Z$4:$Z$1155)=P$3,H238*E238+K238*D238,0)</f>
        <v>-1083.2950279413333</v>
      </c>
      <c r="Q238" s="25" cm="1">
        <f t="array" ref="Q238">IF(_xlfn.XLOOKUP($B238&amp;K$3,'In-TI'!$Q$4:$Q$1155&amp;'In-TI'!$Y$4:$Y$1155,'In-TI'!$Z$4:$Z$1155)=Q$3,H238*E238+K238*D238,0)</f>
        <v>0</v>
      </c>
      <c r="R238" s="74">
        <f t="shared" si="120"/>
        <v>-4377.7191149823338</v>
      </c>
      <c r="S238" s="82">
        <f>IF($R238&gt;=0,0,$R238*VLOOKUP(S$3,'In-NonTI'!$S$4:$U$6,3,0))</f>
        <v>-2341.5039563070695</v>
      </c>
      <c r="T238" s="160">
        <f>IF($R238&gt;=0,0,$R238*VLOOKUP(T$3,'In-NonTI'!$S$4:$U$6,3,0))</f>
        <v>-460.42756639721784</v>
      </c>
      <c r="U238" s="83">
        <f>IF($R238&gt;=0,0,$R238*VLOOKUP(U$3,'In-NonTI'!$S$4:$U$6,3,0))</f>
        <v>-1575.7875922780463</v>
      </c>
      <c r="V238" s="19">
        <f t="shared" si="126"/>
        <v>3.8927766333333342</v>
      </c>
      <c r="W238" s="161">
        <f t="shared" si="121"/>
        <v>-7.1759863666666686</v>
      </c>
      <c r="X238" s="18">
        <f t="shared" si="127"/>
        <v>-6.4342902666666664</v>
      </c>
      <c r="Y238" s="77">
        <f t="shared" si="122"/>
        <v>2</v>
      </c>
      <c r="Z238" s="32" t="str">
        <f t="shared" si="123"/>
        <v>SA</v>
      </c>
      <c r="AA238" s="4" t="str">
        <f t="shared" si="124"/>
        <v>VIC</v>
      </c>
      <c r="AB238" s="31" t="str">
        <f t="shared" si="125"/>
        <v>NSW</v>
      </c>
      <c r="AC238" s="129" t="str">
        <f t="shared" si="128"/>
        <v>SA-NSW</v>
      </c>
      <c r="AD238" s="162" t="str">
        <f t="shared" si="129"/>
        <v>VIC-NSW</v>
      </c>
      <c r="AE238" s="130">
        <f t="shared" si="130"/>
        <v>0</v>
      </c>
      <c r="AF238" s="51">
        <f t="shared" si="131"/>
        <v>7.1759863666666686</v>
      </c>
      <c r="AG238" s="163">
        <f t="shared" si="132"/>
        <v>6.4342902666666664</v>
      </c>
      <c r="AH238" s="33">
        <f t="shared" si="133"/>
        <v>0</v>
      </c>
      <c r="AI238" s="140">
        <f t="shared" si="154"/>
        <v>0</v>
      </c>
      <c r="AJ238" s="164">
        <f t="shared" si="154"/>
        <v>7.1759863666666686</v>
      </c>
      <c r="AK238" s="164">
        <f t="shared" si="155"/>
        <v>6.4342902666666664</v>
      </c>
      <c r="AL238" s="164">
        <f t="shared" si="152"/>
        <v>0</v>
      </c>
      <c r="AM238" s="164">
        <f t="shared" si="152"/>
        <v>0</v>
      </c>
      <c r="AN238" s="141">
        <f t="shared" si="152"/>
        <v>0</v>
      </c>
      <c r="AO238" s="23">
        <f t="shared" si="134"/>
        <v>0</v>
      </c>
      <c r="AP238" s="30">
        <f t="shared" si="135"/>
        <v>-5191.4673369650018</v>
      </c>
      <c r="AQ238" s="30">
        <f t="shared" si="136"/>
        <v>-5016.7517780173339</v>
      </c>
      <c r="AR238" s="30">
        <f t="shared" si="137"/>
        <v>0</v>
      </c>
      <c r="AS238" s="30">
        <f t="shared" si="138"/>
        <v>0</v>
      </c>
      <c r="AT238" s="24">
        <f t="shared" si="139"/>
        <v>0</v>
      </c>
      <c r="AU238" s="155">
        <f t="shared" si="146"/>
        <v>0</v>
      </c>
      <c r="AV238" s="165">
        <f t="shared" si="147"/>
        <v>0</v>
      </c>
      <c r="AW238" s="165">
        <f t="shared" si="148"/>
        <v>0</v>
      </c>
      <c r="AX238" s="165">
        <f t="shared" si="149"/>
        <v>0</v>
      </c>
      <c r="AY238" s="165">
        <f t="shared" si="150"/>
        <v>0</v>
      </c>
      <c r="AZ238" s="156">
        <f t="shared" si="151"/>
        <v>0</v>
      </c>
      <c r="BA238" s="94">
        <f t="shared" si="140"/>
        <v>0</v>
      </c>
      <c r="BB238" s="166">
        <f t="shared" si="141"/>
        <v>0</v>
      </c>
      <c r="BC238" s="166">
        <f t="shared" si="142"/>
        <v>0</v>
      </c>
      <c r="BD238" s="166">
        <f t="shared" si="143"/>
        <v>0</v>
      </c>
      <c r="BE238" s="166">
        <f t="shared" si="144"/>
        <v>0</v>
      </c>
      <c r="BF238" s="95">
        <f t="shared" si="145"/>
        <v>0</v>
      </c>
    </row>
    <row r="239" spans="2:58">
      <c r="B239" s="146">
        <v>236</v>
      </c>
      <c r="C239" s="23" cm="1">
        <f t="array" ref="C239">_xlfn.XLOOKUP(C$3&amp;$B239,'In-TI'!$D$4:$D$867&amp;'In-TI'!$C$4:$C$867,'In-TI'!$E$4:$E$867)</f>
        <v>-600</v>
      </c>
      <c r="D239" s="30" cm="1">
        <f t="array" ref="D239">_xlfn.XLOOKUP(D$3&amp;$B239,'In-TI'!$D$4:$D$867&amp;'In-TI'!$C$4:$C$867,'In-TI'!$E$4:$E$867)</f>
        <v>283.62</v>
      </c>
      <c r="E239" s="24" cm="1">
        <f t="array" ref="E239">_xlfn.XLOOKUP(E$3&amp;$B239,'In-TI'!$D$4:$D$867&amp;'In-TI'!$C$4:$C$867,'In-TI'!$E$4:$E$867)</f>
        <v>179.69</v>
      </c>
      <c r="F239" s="12">
        <f>SUMIFS('In-TI'!$W$4:$W$1155,'In-TI'!$Y$4:$Y$1155,F$3,'In-TI'!$Q$4:$Q$1155,$B239)</f>
        <v>5.1287628000000005</v>
      </c>
      <c r="G239" s="157">
        <f>SUMIFS('In-TI'!$W$4:$W$1155,'In-TI'!$Y$4:$Y$1155,G$3,'In-TI'!$Q$4:$Q$1155,$B239)</f>
        <v>8.9793489999999991</v>
      </c>
      <c r="H239" s="13">
        <f>SUMIFS('In-TI'!$W$4:$W$1155,'In-TI'!$Y$4:$Y$1155,H$3,'In-TI'!$Q$4:$Q$1155,$B239)</f>
        <v>-13.611474366666664</v>
      </c>
      <c r="I239" s="16">
        <f>SUMIFS('In-TI'!$X$4:$X$1155,'In-TI'!$Y$4:$Y$1155,I$3,'In-TI'!$Q$4:$Q$1155,$B239)</f>
        <v>-7.4637628000000005</v>
      </c>
      <c r="J239" s="158">
        <f>SUMIFS('In-TI'!$X$4:$X$1155,'In-TI'!$Y$4:$Y$1155,J$3,'In-TI'!$Q$4:$Q$1155,$B239)</f>
        <v>-10.153515666666665</v>
      </c>
      <c r="K239" s="17">
        <f>SUMIFS('In-TI'!$X$4:$X$1155,'In-TI'!$Y$4:$Y$1155,K$3,'In-TI'!$Q$4:$Q$1155,$B239)</f>
        <v>7.1056410333333311</v>
      </c>
      <c r="L239" s="26" cm="1">
        <f t="array" ref="L239">IF(_xlfn.XLOOKUP($B239&amp;F$3,'In-TI'!$Q$4:$Q$1155&amp;'In-TI'!$Y$4:$Y$1155,'In-TI'!$Z$4:$Z$1155)=L$3,F239*C239+I239*D239,0)</f>
        <v>0</v>
      </c>
      <c r="M239" s="159" cm="1">
        <f t="array" ref="M239">IF(_xlfn.XLOOKUP($B239&amp;I$3,'In-TI'!$Q$4:$Q$1155&amp;'In-TI'!$Y$4:$Y$1155,'In-TI'!$Z$4:$Z$1155)=M$3,F239*C239+I239*D239,0)</f>
        <v>-5194.1300853360008</v>
      </c>
      <c r="N239" s="159" cm="1">
        <f t="array" ref="N239">IF(_xlfn.XLOOKUP($B239&amp;G$3,'In-TI'!$Q$4:$Q$1155&amp;'In-TI'!$Y$4:$Y$1155,'In-TI'!$Z$4:$Z$1155)=N$3,G239*E239+J239*C239,0)</f>
        <v>0</v>
      </c>
      <c r="O239" s="159" cm="1">
        <f t="array" ref="O239">IF(_xlfn.XLOOKUP($B239&amp;J$3,'In-TI'!$Q$4:$Q$1155&amp;'In-TI'!$Y$4:$Y$1155,'In-TI'!$Z$4:$Z$1155)=O$3,G239*E239+J239*C239,0)</f>
        <v>7705.608621809999</v>
      </c>
      <c r="P239" s="159" cm="1">
        <f t="array" ref="P239">IF(_xlfn.XLOOKUP($B239&amp;H$3,'In-TI'!$Q$4:$Q$1155&amp;'In-TI'!$Y$4:$Y$1155,'In-TI'!$Z$4:$Z$1155)=P$3,H239*E239+K239*D239,0)</f>
        <v>-430.54391907233344</v>
      </c>
      <c r="Q239" s="25" cm="1">
        <f t="array" ref="Q239">IF(_xlfn.XLOOKUP($B239&amp;K$3,'In-TI'!$Q$4:$Q$1155&amp;'In-TI'!$Y$4:$Y$1155,'In-TI'!$Z$4:$Z$1155)=Q$3,H239*E239+K239*D239,0)</f>
        <v>0</v>
      </c>
      <c r="R239" s="74">
        <f t="shared" si="120"/>
        <v>2080.9346174016646</v>
      </c>
      <c r="S239" s="82">
        <f>IF($R239&gt;=0,0,$R239*VLOOKUP(S$3,'In-NonTI'!$S$4:$U$6,3,0))</f>
        <v>0</v>
      </c>
      <c r="T239" s="160">
        <f>IF($R239&gt;=0,0,$R239*VLOOKUP(T$3,'In-NonTI'!$S$4:$U$6,3,0))</f>
        <v>0</v>
      </c>
      <c r="U239" s="83">
        <f>IF($R239&gt;=0,0,$R239*VLOOKUP(U$3,'In-NonTI'!$S$4:$U$6,3,0))</f>
        <v>0</v>
      </c>
      <c r="V239" s="19">
        <f t="shared" si="126"/>
        <v>-5.024752866666665</v>
      </c>
      <c r="W239" s="161">
        <f t="shared" si="121"/>
        <v>-0.35812176666666939</v>
      </c>
      <c r="X239" s="18">
        <f t="shared" si="127"/>
        <v>-4.6321253666666653</v>
      </c>
      <c r="Y239" s="77">
        <f t="shared" si="122"/>
        <v>3</v>
      </c>
      <c r="Z239" s="32" t="str">
        <f t="shared" si="123"/>
        <v>NSW</v>
      </c>
      <c r="AA239" s="4" t="str">
        <f t="shared" si="124"/>
        <v>VIC</v>
      </c>
      <c r="AB239" s="31" t="str">
        <f t="shared" si="125"/>
        <v>SA</v>
      </c>
      <c r="AC239" s="129" t="str">
        <f t="shared" si="128"/>
        <v>NSW-VIC</v>
      </c>
      <c r="AD239" s="162" t="str">
        <f t="shared" si="129"/>
        <v>VIC-SA</v>
      </c>
      <c r="AE239" s="130" t="str">
        <f t="shared" si="130"/>
        <v>SA-NSW</v>
      </c>
      <c r="AF239" s="51">
        <f t="shared" si="131"/>
        <v>5.024752866666665</v>
      </c>
      <c r="AG239" s="163">
        <f t="shared" si="132"/>
        <v>4.6321253666666653</v>
      </c>
      <c r="AH239" s="33">
        <f t="shared" si="133"/>
        <v>0.35812176666666939</v>
      </c>
      <c r="AI239" s="140">
        <f t="shared" si="154"/>
        <v>0</v>
      </c>
      <c r="AJ239" s="164">
        <f t="shared" si="154"/>
        <v>0.35812176666666939</v>
      </c>
      <c r="AK239" s="164">
        <f t="shared" si="155"/>
        <v>0</v>
      </c>
      <c r="AL239" s="164">
        <f t="shared" si="152"/>
        <v>5.024752866666665</v>
      </c>
      <c r="AM239" s="164">
        <f t="shared" si="152"/>
        <v>4.6321253666666653</v>
      </c>
      <c r="AN239" s="141">
        <f t="shared" si="152"/>
        <v>0</v>
      </c>
      <c r="AO239" s="23">
        <f t="shared" si="134"/>
        <v>0</v>
      </c>
      <c r="AP239" s="30">
        <f t="shared" si="135"/>
        <v>-316.44355546200239</v>
      </c>
      <c r="AQ239" s="30">
        <f t="shared" si="136"/>
        <v>0</v>
      </c>
      <c r="AR239" s="30">
        <f t="shared" si="137"/>
        <v>3917.7495626113323</v>
      </c>
      <c r="AS239" s="30">
        <f t="shared" si="138"/>
        <v>481.41678935766657</v>
      </c>
      <c r="AT239" s="24">
        <f t="shared" si="139"/>
        <v>0</v>
      </c>
      <c r="AU239" s="155">
        <f t="shared" si="146"/>
        <v>0</v>
      </c>
      <c r="AV239" s="165">
        <f t="shared" si="147"/>
        <v>-161.28901760803535</v>
      </c>
      <c r="AW239" s="165">
        <f t="shared" si="148"/>
        <v>0</v>
      </c>
      <c r="AX239" s="165">
        <f t="shared" si="149"/>
        <v>1996.8489396642728</v>
      </c>
      <c r="AY239" s="165">
        <f t="shared" si="150"/>
        <v>245.37469534542691</v>
      </c>
      <c r="AZ239" s="156">
        <f t="shared" si="151"/>
        <v>0</v>
      </c>
      <c r="BA239" s="94">
        <f t="shared" si="140"/>
        <v>0</v>
      </c>
      <c r="BB239" s="166">
        <f t="shared" si="141"/>
        <v>0</v>
      </c>
      <c r="BC239" s="166">
        <f t="shared" si="142"/>
        <v>0</v>
      </c>
      <c r="BD239" s="166">
        <f t="shared" si="143"/>
        <v>1853.210366436628</v>
      </c>
      <c r="BE239" s="166">
        <f t="shared" si="144"/>
        <v>227.72425096503682</v>
      </c>
      <c r="BF239" s="95">
        <f t="shared" si="145"/>
        <v>0</v>
      </c>
    </row>
    <row r="240" spans="2:58">
      <c r="B240" s="146">
        <v>237</v>
      </c>
      <c r="C240" s="23" cm="1">
        <f t="array" ref="C240">_xlfn.XLOOKUP(C$3&amp;$B240,'In-TI'!$D$4:$D$867&amp;'In-TI'!$C$4:$C$867,'In-TI'!$E$4:$E$867)</f>
        <v>-600</v>
      </c>
      <c r="D240" s="30" cm="1">
        <f t="array" ref="D240">_xlfn.XLOOKUP(D$3&amp;$B240,'In-TI'!$D$4:$D$867&amp;'In-TI'!$C$4:$C$867,'In-TI'!$E$4:$E$867)</f>
        <v>295.8</v>
      </c>
      <c r="E240" s="24" cm="1">
        <f t="array" ref="E240">_xlfn.XLOOKUP(E$3&amp;$B240,'In-TI'!$D$4:$D$867&amp;'In-TI'!$C$4:$C$867,'In-TI'!$E$4:$E$867)</f>
        <v>179.69</v>
      </c>
      <c r="F240" s="12">
        <f>SUMIFS('In-TI'!$W$4:$W$1155,'In-TI'!$Y$4:$Y$1155,F$3,'In-TI'!$Q$4:$Q$1155,$B240)</f>
        <v>4.8026358</v>
      </c>
      <c r="G240" s="157">
        <f>SUMIFS('In-TI'!$W$4:$W$1155,'In-TI'!$Y$4:$Y$1155,G$3,'In-TI'!$Q$4:$Q$1155,$B240)</f>
        <v>16.110336500000003</v>
      </c>
      <c r="H240" s="13">
        <f>SUMIFS('In-TI'!$W$4:$W$1155,'In-TI'!$Y$4:$Y$1155,H$3,'In-TI'!$Q$4:$Q$1155,$B240)</f>
        <v>-8.2896202333333324</v>
      </c>
      <c r="I240" s="16">
        <f>SUMIFS('In-TI'!$X$4:$X$1155,'In-TI'!$Y$4:$Y$1155,I$3,'In-TI'!$Q$4:$Q$1155,$B240)</f>
        <v>-7.1859691333333338</v>
      </c>
      <c r="J240" s="158">
        <f>SUMIFS('In-TI'!$X$4:$X$1155,'In-TI'!$Y$4:$Y$1155,J$3,'In-TI'!$Q$4:$Q$1155,$B240)</f>
        <v>-17.330336500000001</v>
      </c>
      <c r="K240" s="17">
        <f>SUMIFS('In-TI'!$X$4:$X$1155,'In-TI'!$Y$4:$Y$1155,K$3,'In-TI'!$Q$4:$Q$1155,$B240)</f>
        <v>2.0154535666666664</v>
      </c>
      <c r="L240" s="26" cm="1">
        <f t="array" ref="L240">IF(_xlfn.XLOOKUP($B240&amp;F$3,'In-TI'!$Q$4:$Q$1155&amp;'In-TI'!$Y$4:$Y$1155,'In-TI'!$Z$4:$Z$1155)=L$3,F240*C240+I240*D240,0)</f>
        <v>0</v>
      </c>
      <c r="M240" s="159" cm="1">
        <f t="array" ref="M240">IF(_xlfn.XLOOKUP($B240&amp;I$3,'In-TI'!$Q$4:$Q$1155&amp;'In-TI'!$Y$4:$Y$1155,'In-TI'!$Z$4:$Z$1155)=M$3,F240*C240+I240*D240,0)</f>
        <v>-5007.1911496399998</v>
      </c>
      <c r="N240" s="159" cm="1">
        <f t="array" ref="N240">IF(_xlfn.XLOOKUP($B240&amp;G$3,'In-TI'!$Q$4:$Q$1155&amp;'In-TI'!$Y$4:$Y$1155,'In-TI'!$Z$4:$Z$1155)=N$3,G240*E240+J240*C240,0)</f>
        <v>0</v>
      </c>
      <c r="O240" s="159" cm="1">
        <f t="array" ref="O240">IF(_xlfn.XLOOKUP($B240&amp;J$3,'In-TI'!$Q$4:$Q$1155&amp;'In-TI'!$Y$4:$Y$1155,'In-TI'!$Z$4:$Z$1155)=O$3,G240*E240+J240*C240,0)</f>
        <v>13293.068265685</v>
      </c>
      <c r="P240" s="159" cm="1">
        <f t="array" ref="P240">IF(_xlfn.XLOOKUP($B240&amp;H$3,'In-TI'!$Q$4:$Q$1155&amp;'In-TI'!$Y$4:$Y$1155,'In-TI'!$Z$4:$Z$1155)=P$3,H240*E240+K240*D240,0)</f>
        <v>-893.3906947076664</v>
      </c>
      <c r="Q240" s="25" cm="1">
        <f t="array" ref="Q240">IF(_xlfn.XLOOKUP($B240&amp;K$3,'In-TI'!$Q$4:$Q$1155&amp;'In-TI'!$Y$4:$Y$1155,'In-TI'!$Z$4:$Z$1155)=Q$3,H240*E240+K240*D240,0)</f>
        <v>0</v>
      </c>
      <c r="R240" s="74">
        <f t="shared" si="120"/>
        <v>7392.4864213373348</v>
      </c>
      <c r="S240" s="82">
        <f>IF($R240&gt;=0,0,$R240*VLOOKUP(S$3,'In-NonTI'!$S$4:$U$6,3,0))</f>
        <v>0</v>
      </c>
      <c r="T240" s="160">
        <f>IF($R240&gt;=0,0,$R240*VLOOKUP(T$3,'In-NonTI'!$S$4:$U$6,3,0))</f>
        <v>0</v>
      </c>
      <c r="U240" s="83">
        <f>IF($R240&gt;=0,0,$R240*VLOOKUP(U$3,'In-NonTI'!$S$4:$U$6,3,0))</f>
        <v>0</v>
      </c>
      <c r="V240" s="19">
        <f t="shared" si="126"/>
        <v>-12.5277007</v>
      </c>
      <c r="W240" s="161">
        <f t="shared" si="121"/>
        <v>-5.1705155666666673</v>
      </c>
      <c r="X240" s="18">
        <f t="shared" si="127"/>
        <v>7.8207162666666701</v>
      </c>
      <c r="Y240" s="77">
        <f t="shared" si="122"/>
        <v>2</v>
      </c>
      <c r="Z240" s="32" t="str">
        <f t="shared" si="123"/>
        <v>NSW</v>
      </c>
      <c r="AA240" s="4" t="str">
        <f t="shared" si="124"/>
        <v>SA</v>
      </c>
      <c r="AB240" s="31" t="str">
        <f t="shared" si="125"/>
        <v>VIC</v>
      </c>
      <c r="AC240" s="129" t="str">
        <f t="shared" si="128"/>
        <v>NSW-VIC</v>
      </c>
      <c r="AD240" s="162" t="str">
        <f t="shared" si="129"/>
        <v>SA-VIC</v>
      </c>
      <c r="AE240" s="130">
        <f t="shared" si="130"/>
        <v>0</v>
      </c>
      <c r="AF240" s="51">
        <f t="shared" si="131"/>
        <v>12.5277007</v>
      </c>
      <c r="AG240" s="163">
        <f t="shared" si="132"/>
        <v>5.1705155666666673</v>
      </c>
      <c r="AH240" s="33">
        <f t="shared" si="133"/>
        <v>0</v>
      </c>
      <c r="AI240" s="140">
        <f t="shared" si="154"/>
        <v>0</v>
      </c>
      <c r="AJ240" s="164">
        <f t="shared" si="154"/>
        <v>0</v>
      </c>
      <c r="AK240" s="164">
        <f t="shared" si="155"/>
        <v>0</v>
      </c>
      <c r="AL240" s="164">
        <f t="shared" si="152"/>
        <v>12.5277007</v>
      </c>
      <c r="AM240" s="164">
        <f t="shared" si="152"/>
        <v>0</v>
      </c>
      <c r="AN240" s="141">
        <f t="shared" si="152"/>
        <v>5.1705155666666673</v>
      </c>
      <c r="AO240" s="23">
        <f t="shared" si="134"/>
        <v>0</v>
      </c>
      <c r="AP240" s="30">
        <f t="shared" si="135"/>
        <v>0</v>
      </c>
      <c r="AQ240" s="30">
        <f t="shared" si="136"/>
        <v>0</v>
      </c>
      <c r="AR240" s="30">
        <f t="shared" si="137"/>
        <v>9767.7229587830006</v>
      </c>
      <c r="AS240" s="30">
        <f t="shared" si="138"/>
        <v>0</v>
      </c>
      <c r="AT240" s="24">
        <f t="shared" si="139"/>
        <v>-600.34856244566686</v>
      </c>
      <c r="AU240" s="155">
        <f t="shared" si="146"/>
        <v>0</v>
      </c>
      <c r="AV240" s="165">
        <f t="shared" si="147"/>
        <v>0</v>
      </c>
      <c r="AW240" s="165">
        <f t="shared" si="148"/>
        <v>0</v>
      </c>
      <c r="AX240" s="165">
        <f t="shared" si="149"/>
        <v>7876.6019820285328</v>
      </c>
      <c r="AY240" s="165">
        <f t="shared" si="150"/>
        <v>0</v>
      </c>
      <c r="AZ240" s="156">
        <f t="shared" si="151"/>
        <v>-484.11556069119803</v>
      </c>
      <c r="BA240" s="94">
        <f t="shared" si="140"/>
        <v>0</v>
      </c>
      <c r="BB240" s="166">
        <f t="shared" si="141"/>
        <v>0</v>
      </c>
      <c r="BC240" s="166">
        <f t="shared" si="142"/>
        <v>0</v>
      </c>
      <c r="BD240" s="166">
        <f t="shared" si="143"/>
        <v>7392.4864213373348</v>
      </c>
      <c r="BE240" s="166">
        <f t="shared" si="144"/>
        <v>0</v>
      </c>
      <c r="BF240" s="95">
        <f t="shared" si="145"/>
        <v>0</v>
      </c>
    </row>
    <row r="241" spans="2:58">
      <c r="B241" s="146">
        <v>238</v>
      </c>
      <c r="C241" s="23" cm="1">
        <f t="array" ref="C241">_xlfn.XLOOKUP(C$3&amp;$B241,'In-TI'!$D$4:$D$867&amp;'In-TI'!$C$4:$C$867,'In-TI'!$E$4:$E$867)</f>
        <v>-600</v>
      </c>
      <c r="D241" s="30" cm="1">
        <f t="array" ref="D241">_xlfn.XLOOKUP(D$3&amp;$B241,'In-TI'!$D$4:$D$867&amp;'In-TI'!$C$4:$C$867,'In-TI'!$E$4:$E$867)</f>
        <v>165.5</v>
      </c>
      <c r="E241" s="24" cm="1">
        <f t="array" ref="E241">_xlfn.XLOOKUP(E$3&amp;$B241,'In-TI'!$D$4:$D$867&amp;'In-TI'!$C$4:$C$867,'In-TI'!$E$4:$E$867)</f>
        <v>179.69</v>
      </c>
      <c r="F241" s="12">
        <f>SUMIFS('In-TI'!$W$4:$W$1155,'In-TI'!$Y$4:$Y$1155,F$3,'In-TI'!$Q$4:$Q$1155,$B241)</f>
        <v>4.2464542000000005</v>
      </c>
      <c r="G241" s="157">
        <f>SUMIFS('In-TI'!$W$4:$W$1155,'In-TI'!$Y$4:$Y$1155,G$3,'In-TI'!$Q$4:$Q$1155,$B241)</f>
        <v>13.3151774</v>
      </c>
      <c r="H241" s="13">
        <f>SUMIFS('In-TI'!$W$4:$W$1155,'In-TI'!$Y$4:$Y$1155,H$3,'In-TI'!$Q$4:$Q$1155,$B241)</f>
        <v>-3.3813008999999998</v>
      </c>
      <c r="I241" s="16">
        <f>SUMIFS('In-TI'!$X$4:$X$1155,'In-TI'!$Y$4:$Y$1155,I$3,'In-TI'!$Q$4:$Q$1155,$B241)</f>
        <v>-6.4264542000000002</v>
      </c>
      <c r="J241" s="158">
        <f>SUMIFS('In-TI'!$X$4:$X$1155,'In-TI'!$Y$4:$Y$1155,J$3,'In-TI'!$Q$4:$Q$1155,$B241)</f>
        <v>-14.3326774</v>
      </c>
      <c r="K241" s="17">
        <f>SUMIFS('In-TI'!$X$4:$X$1155,'In-TI'!$Y$4:$Y$1155,K$3,'In-TI'!$Q$4:$Q$1155,$B241)</f>
        <v>-2.9536990999999997</v>
      </c>
      <c r="L241" s="26" cm="1">
        <f t="array" ref="L241">IF(_xlfn.XLOOKUP($B241&amp;F$3,'In-TI'!$Q$4:$Q$1155&amp;'In-TI'!$Y$4:$Y$1155,'In-TI'!$Z$4:$Z$1155)=L$3,F241*C241+I241*D241,0)</f>
        <v>0</v>
      </c>
      <c r="M241" s="159" cm="1">
        <f t="array" ref="M241">IF(_xlfn.XLOOKUP($B241&amp;I$3,'In-TI'!$Q$4:$Q$1155&amp;'In-TI'!$Y$4:$Y$1155,'In-TI'!$Z$4:$Z$1155)=M$3,F241*C241+I241*D241,0)</f>
        <v>-3611.4506901000004</v>
      </c>
      <c r="N241" s="159" cm="1">
        <f t="array" ref="N241">IF(_xlfn.XLOOKUP($B241&amp;G$3,'In-TI'!$Q$4:$Q$1155&amp;'In-TI'!$Y$4:$Y$1155,'In-TI'!$Z$4:$Z$1155)=N$3,G241*E241+J241*C241,0)</f>
        <v>0</v>
      </c>
      <c r="O241" s="159" cm="1">
        <f t="array" ref="O241">IF(_xlfn.XLOOKUP($B241&amp;J$3,'In-TI'!$Q$4:$Q$1155&amp;'In-TI'!$Y$4:$Y$1155,'In-TI'!$Z$4:$Z$1155)=O$3,G241*E241+J241*C241,0)</f>
        <v>10992.210667005998</v>
      </c>
      <c r="P241" s="159" cm="1">
        <f t="array" ref="P241">IF(_xlfn.XLOOKUP($B241&amp;H$3,'In-TI'!$Q$4:$Q$1155&amp;'In-TI'!$Y$4:$Y$1155,'In-TI'!$Z$4:$Z$1155)=P$3,H241*E241+K241*D241,0)</f>
        <v>-1096.423159771</v>
      </c>
      <c r="Q241" s="25" cm="1">
        <f t="array" ref="Q241">IF(_xlfn.XLOOKUP($B241&amp;K$3,'In-TI'!$Q$4:$Q$1155&amp;'In-TI'!$Y$4:$Y$1155,'In-TI'!$Z$4:$Z$1155)=Q$3,H241*E241+K241*D241,0)</f>
        <v>0</v>
      </c>
      <c r="R241" s="74">
        <f t="shared" si="120"/>
        <v>6284.3368171349975</v>
      </c>
      <c r="S241" s="82">
        <f>IF($R241&gt;=0,0,$R241*VLOOKUP(S$3,'In-NonTI'!$S$4:$U$6,3,0))</f>
        <v>0</v>
      </c>
      <c r="T241" s="160">
        <f>IF($R241&gt;=0,0,$R241*VLOOKUP(T$3,'In-NonTI'!$S$4:$U$6,3,0))</f>
        <v>0</v>
      </c>
      <c r="U241" s="83">
        <f>IF($R241&gt;=0,0,$R241*VLOOKUP(U$3,'In-NonTI'!$S$4:$U$6,3,0))</f>
        <v>0</v>
      </c>
      <c r="V241" s="19">
        <f t="shared" si="126"/>
        <v>-10.086223199999999</v>
      </c>
      <c r="W241" s="161">
        <f t="shared" si="121"/>
        <v>-9.3801532999999999</v>
      </c>
      <c r="X241" s="18">
        <f t="shared" si="127"/>
        <v>9.9338765000000002</v>
      </c>
      <c r="Y241" s="77">
        <f t="shared" si="122"/>
        <v>2</v>
      </c>
      <c r="Z241" s="32" t="str">
        <f t="shared" si="123"/>
        <v>NSW</v>
      </c>
      <c r="AA241" s="4" t="str">
        <f t="shared" si="124"/>
        <v>SA</v>
      </c>
      <c r="AB241" s="31" t="str">
        <f t="shared" si="125"/>
        <v>VIC</v>
      </c>
      <c r="AC241" s="129" t="str">
        <f t="shared" si="128"/>
        <v>NSW-VIC</v>
      </c>
      <c r="AD241" s="162" t="str">
        <f t="shared" si="129"/>
        <v>SA-VIC</v>
      </c>
      <c r="AE241" s="130">
        <f t="shared" si="130"/>
        <v>0</v>
      </c>
      <c r="AF241" s="51">
        <f t="shared" si="131"/>
        <v>10.086223199999999</v>
      </c>
      <c r="AG241" s="163">
        <f t="shared" si="132"/>
        <v>9.3801532999999999</v>
      </c>
      <c r="AH241" s="33">
        <f t="shared" si="133"/>
        <v>0</v>
      </c>
      <c r="AI241" s="140">
        <f t="shared" si="154"/>
        <v>0</v>
      </c>
      <c r="AJ241" s="164">
        <f t="shared" si="154"/>
        <v>0</v>
      </c>
      <c r="AK241" s="164">
        <f t="shared" si="155"/>
        <v>0</v>
      </c>
      <c r="AL241" s="164">
        <f t="shared" si="152"/>
        <v>10.086223199999999</v>
      </c>
      <c r="AM241" s="164">
        <f t="shared" si="152"/>
        <v>0</v>
      </c>
      <c r="AN241" s="141">
        <f t="shared" si="152"/>
        <v>9.3801532999999999</v>
      </c>
      <c r="AO241" s="23">
        <f t="shared" si="134"/>
        <v>0</v>
      </c>
      <c r="AP241" s="30">
        <f t="shared" si="135"/>
        <v>0</v>
      </c>
      <c r="AQ241" s="30">
        <f t="shared" si="136"/>
        <v>0</v>
      </c>
      <c r="AR241" s="30">
        <f t="shared" si="137"/>
        <v>7864.1273668080003</v>
      </c>
      <c r="AS241" s="30">
        <f t="shared" si="138"/>
        <v>0</v>
      </c>
      <c r="AT241" s="24">
        <f t="shared" si="139"/>
        <v>133.10437532699999</v>
      </c>
      <c r="AU241" s="155">
        <f t="shared" si="146"/>
        <v>0</v>
      </c>
      <c r="AV241" s="165">
        <f t="shared" si="147"/>
        <v>0</v>
      </c>
      <c r="AW241" s="165">
        <f t="shared" si="148"/>
        <v>0</v>
      </c>
      <c r="AX241" s="165">
        <f t="shared" si="149"/>
        <v>6179.7415329966007</v>
      </c>
      <c r="AY241" s="165">
        <f t="shared" si="150"/>
        <v>0</v>
      </c>
      <c r="AZ241" s="156">
        <f t="shared" si="151"/>
        <v>104.59528413839739</v>
      </c>
      <c r="BA241" s="94">
        <f t="shared" si="140"/>
        <v>0</v>
      </c>
      <c r="BB241" s="166">
        <f t="shared" si="141"/>
        <v>0</v>
      </c>
      <c r="BC241" s="166">
        <f t="shared" si="142"/>
        <v>0</v>
      </c>
      <c r="BD241" s="166">
        <f t="shared" si="143"/>
        <v>6179.7415329965997</v>
      </c>
      <c r="BE241" s="166">
        <f t="shared" si="144"/>
        <v>0</v>
      </c>
      <c r="BF241" s="95">
        <f t="shared" si="145"/>
        <v>104.59528413839737</v>
      </c>
    </row>
    <row r="242" spans="2:58">
      <c r="B242" s="146">
        <v>239</v>
      </c>
      <c r="C242" s="23" cm="1">
        <f t="array" ref="C242">_xlfn.XLOOKUP(C$3&amp;$B242,'In-TI'!$D$4:$D$867&amp;'In-TI'!$C$4:$C$867,'In-TI'!$E$4:$E$867)</f>
        <v>-600</v>
      </c>
      <c r="D242" s="30" cm="1">
        <f t="array" ref="D242">_xlfn.XLOOKUP(D$3&amp;$B242,'In-TI'!$D$4:$D$867&amp;'In-TI'!$C$4:$C$867,'In-TI'!$E$4:$E$867)</f>
        <v>300.75</v>
      </c>
      <c r="E242" s="24" cm="1">
        <f t="array" ref="E242">_xlfn.XLOOKUP(E$3&amp;$B242,'In-TI'!$D$4:$D$867&amp;'In-TI'!$C$4:$C$867,'In-TI'!$E$4:$E$867)</f>
        <v>179.69</v>
      </c>
      <c r="F242" s="12">
        <f>SUMIFS('In-TI'!$W$4:$W$1155,'In-TI'!$Y$4:$Y$1155,F$3,'In-TI'!$Q$4:$Q$1155,$B242)</f>
        <v>4.8103668000000006</v>
      </c>
      <c r="G242" s="157">
        <f>SUMIFS('In-TI'!$W$4:$W$1155,'In-TI'!$Y$4:$Y$1155,G$3,'In-TI'!$Q$4:$Q$1155,$B242)</f>
        <v>8.9614157999999993</v>
      </c>
      <c r="H242" s="13">
        <f>SUMIFS('In-TI'!$W$4:$W$1155,'In-TI'!$Y$4:$Y$1155,H$3,'In-TI'!$Q$4:$Q$1155,$B242)</f>
        <v>2.8310931666666668</v>
      </c>
      <c r="I242" s="16">
        <f>SUMIFS('In-TI'!$X$4:$X$1155,'In-TI'!$Y$4:$Y$1155,I$3,'In-TI'!$Q$4:$Q$1155,$B242)</f>
        <v>-7.3295334666666667</v>
      </c>
      <c r="J242" s="158">
        <f>SUMIFS('In-TI'!$X$4:$X$1155,'In-TI'!$Y$4:$Y$1155,J$3,'In-TI'!$Q$4:$Q$1155,$B242)</f>
        <v>-10.152249133333331</v>
      </c>
      <c r="K242" s="17">
        <f>SUMIFS('In-TI'!$X$4:$X$1155,'In-TI'!$Y$4:$Y$1155,K$3,'In-TI'!$Q$4:$Q$1155,$B242)</f>
        <v>-10.355259833333333</v>
      </c>
      <c r="L242" s="26" cm="1">
        <f t="array" ref="L242">IF(_xlfn.XLOOKUP($B242&amp;F$3,'In-TI'!$Q$4:$Q$1155&amp;'In-TI'!$Y$4:$Y$1155,'In-TI'!$Z$4:$Z$1155)=L$3,F242*C242+I242*D242,0)</f>
        <v>0</v>
      </c>
      <c r="M242" s="159" cm="1">
        <f t="array" ref="M242">IF(_xlfn.XLOOKUP($B242&amp;I$3,'In-TI'!$Q$4:$Q$1155&amp;'In-TI'!$Y$4:$Y$1155,'In-TI'!$Z$4:$Z$1155)=M$3,F242*C242+I242*D242,0)</f>
        <v>-5090.5772701000005</v>
      </c>
      <c r="N242" s="159" cm="1">
        <f t="array" ref="N242">IF(_xlfn.XLOOKUP($B242&amp;G$3,'In-TI'!$Q$4:$Q$1155&amp;'In-TI'!$Y$4:$Y$1155,'In-TI'!$Z$4:$Z$1155)=N$3,G242*E242+J242*C242,0)</f>
        <v>0</v>
      </c>
      <c r="O242" s="159" cm="1">
        <f t="array" ref="O242">IF(_xlfn.XLOOKUP($B242&amp;J$3,'In-TI'!$Q$4:$Q$1155&amp;'In-TI'!$Y$4:$Y$1155,'In-TI'!$Z$4:$Z$1155)=O$3,G242*E242+J242*C242,0)</f>
        <v>7701.6262851019983</v>
      </c>
      <c r="P242" s="159" cm="1">
        <f t="array" ref="P242">IF(_xlfn.XLOOKUP($B242&amp;H$3,'In-TI'!$Q$4:$Q$1155&amp;'In-TI'!$Y$4:$Y$1155,'In-TI'!$Z$4:$Z$1155)=P$3,H242*E242+K242*D242,0)</f>
        <v>0</v>
      </c>
      <c r="Q242" s="25" cm="1">
        <f t="array" ref="Q242">IF(_xlfn.XLOOKUP($B242&amp;K$3,'In-TI'!$Q$4:$Q$1155&amp;'In-TI'!$Y$4:$Y$1155,'In-TI'!$Z$4:$Z$1155)=Q$3,H242*E242+K242*D242,0)</f>
        <v>-2605.6252637566668</v>
      </c>
      <c r="R242" s="74">
        <f t="shared" si="120"/>
        <v>5.4237512453310046</v>
      </c>
      <c r="S242" s="82">
        <f>IF($R242&gt;=0,0,$R242*VLOOKUP(S$3,'In-NonTI'!$S$4:$U$6,3,0))</f>
        <v>0</v>
      </c>
      <c r="T242" s="160">
        <f>IF($R242&gt;=0,0,$R242*VLOOKUP(T$3,'In-NonTI'!$S$4:$U$6,3,0))</f>
        <v>0</v>
      </c>
      <c r="U242" s="83">
        <f>IF($R242&gt;=0,0,$R242*VLOOKUP(U$3,'In-NonTI'!$S$4:$U$6,3,0))</f>
        <v>0</v>
      </c>
      <c r="V242" s="19">
        <f t="shared" si="126"/>
        <v>-5.3418823333333307</v>
      </c>
      <c r="W242" s="161">
        <f t="shared" si="121"/>
        <v>-17.684793299999999</v>
      </c>
      <c r="X242" s="18">
        <f t="shared" si="127"/>
        <v>11.792508966666666</v>
      </c>
      <c r="Y242" s="77">
        <f t="shared" si="122"/>
        <v>2</v>
      </c>
      <c r="Z242" s="32" t="str">
        <f t="shared" si="123"/>
        <v>SA</v>
      </c>
      <c r="AA242" s="4" t="str">
        <f t="shared" si="124"/>
        <v>NSW</v>
      </c>
      <c r="AB242" s="31" t="str">
        <f t="shared" si="125"/>
        <v>VIC</v>
      </c>
      <c r="AC242" s="129" t="str">
        <f t="shared" si="128"/>
        <v>SA-VIC</v>
      </c>
      <c r="AD242" s="162" t="str">
        <f t="shared" si="129"/>
        <v>NSW-VIC</v>
      </c>
      <c r="AE242" s="130">
        <f t="shared" si="130"/>
        <v>0</v>
      </c>
      <c r="AF242" s="51">
        <f t="shared" si="131"/>
        <v>17.684793299999999</v>
      </c>
      <c r="AG242" s="163">
        <f t="shared" si="132"/>
        <v>5.3418823333333307</v>
      </c>
      <c r="AH242" s="33">
        <f t="shared" si="133"/>
        <v>0</v>
      </c>
      <c r="AI242" s="140">
        <f t="shared" si="154"/>
        <v>0</v>
      </c>
      <c r="AJ242" s="164">
        <f t="shared" si="154"/>
        <v>0</v>
      </c>
      <c r="AK242" s="164">
        <f t="shared" si="155"/>
        <v>0</v>
      </c>
      <c r="AL242" s="164">
        <f t="shared" si="152"/>
        <v>5.3418823333333307</v>
      </c>
      <c r="AM242" s="164">
        <f t="shared" si="152"/>
        <v>0</v>
      </c>
      <c r="AN242" s="141">
        <f t="shared" si="152"/>
        <v>17.684793299999999</v>
      </c>
      <c r="AO242" s="23">
        <f t="shared" si="134"/>
        <v>0</v>
      </c>
      <c r="AP242" s="30">
        <f t="shared" si="135"/>
        <v>0</v>
      </c>
      <c r="AQ242" s="30">
        <f t="shared" si="136"/>
        <v>0</v>
      </c>
      <c r="AR242" s="30">
        <f t="shared" si="137"/>
        <v>4165.0122364766648</v>
      </c>
      <c r="AS242" s="30">
        <f t="shared" si="138"/>
        <v>0</v>
      </c>
      <c r="AT242" s="24">
        <f t="shared" si="139"/>
        <v>-2140.9210768980001</v>
      </c>
      <c r="AU242" s="155">
        <f t="shared" si="146"/>
        <v>0</v>
      </c>
      <c r="AV242" s="165">
        <f t="shared" si="147"/>
        <v>0</v>
      </c>
      <c r="AW242" s="165">
        <f t="shared" si="148"/>
        <v>0</v>
      </c>
      <c r="AX242" s="165">
        <f t="shared" si="149"/>
        <v>11.160559739370397</v>
      </c>
      <c r="AY242" s="165">
        <f t="shared" si="150"/>
        <v>0</v>
      </c>
      <c r="AZ242" s="156">
        <f t="shared" si="151"/>
        <v>-5.7368084940393906</v>
      </c>
      <c r="BA242" s="94">
        <f t="shared" si="140"/>
        <v>0</v>
      </c>
      <c r="BB242" s="166">
        <f t="shared" si="141"/>
        <v>0</v>
      </c>
      <c r="BC242" s="166">
        <f t="shared" si="142"/>
        <v>0</v>
      </c>
      <c r="BD242" s="166">
        <f t="shared" si="143"/>
        <v>5.4237512453310046</v>
      </c>
      <c r="BE242" s="166">
        <f t="shared" si="144"/>
        <v>0</v>
      </c>
      <c r="BF242" s="95">
        <f t="shared" si="145"/>
        <v>0</v>
      </c>
    </row>
    <row r="243" spans="2:58">
      <c r="B243" s="146">
        <v>240</v>
      </c>
      <c r="C243" s="23" cm="1">
        <f t="array" ref="C243">_xlfn.XLOOKUP(C$3&amp;$B243,'In-TI'!$D$4:$D$867&amp;'In-TI'!$C$4:$C$867,'In-TI'!$E$4:$E$867)</f>
        <v>-600</v>
      </c>
      <c r="D243" s="30" cm="1">
        <f t="array" ref="D243">_xlfn.XLOOKUP(D$3&amp;$B243,'In-TI'!$D$4:$D$867&amp;'In-TI'!$C$4:$C$867,'In-TI'!$E$4:$E$867)</f>
        <v>79.05</v>
      </c>
      <c r="E243" s="24" cm="1">
        <f t="array" ref="E243">_xlfn.XLOOKUP(E$3&amp;$B243,'In-TI'!$D$4:$D$867&amp;'In-TI'!$C$4:$C$867,'In-TI'!$E$4:$E$867)</f>
        <v>115.74</v>
      </c>
      <c r="F243" s="12">
        <f>SUMIFS('In-TI'!$W$4:$W$1155,'In-TI'!$Y$4:$Y$1155,F$3,'In-TI'!$Q$4:$Q$1155,$B243)</f>
        <v>5.8457798000000007</v>
      </c>
      <c r="G243" s="157">
        <f>SUMIFS('In-TI'!$W$4:$W$1155,'In-TI'!$Y$4:$Y$1155,G$3,'In-TI'!$Q$4:$Q$1155,$B243)</f>
        <v>6.5601089000000004</v>
      </c>
      <c r="H243" s="13">
        <f>SUMIFS('In-TI'!$W$4:$W$1155,'In-TI'!$Y$4:$Y$1155,H$3,'In-TI'!$Q$4:$Q$1155,$B243)</f>
        <v>2.2781222666666667</v>
      </c>
      <c r="I243" s="16">
        <f>SUMIFS('In-TI'!$X$4:$X$1155,'In-TI'!$Y$4:$Y$1155,I$3,'In-TI'!$Q$4:$Q$1155,$B243)</f>
        <v>-8.3799464666666665</v>
      </c>
      <c r="J243" s="158">
        <f>SUMIFS('In-TI'!$X$4:$X$1155,'In-TI'!$Y$4:$Y$1155,J$3,'In-TI'!$Q$4:$Q$1155,$B243)</f>
        <v>-7.7359422333333336</v>
      </c>
      <c r="K243" s="17">
        <f>SUMIFS('In-TI'!$X$4:$X$1155,'In-TI'!$Y$4:$Y$1155,K$3,'In-TI'!$Q$4:$Q$1155,$B243)</f>
        <v>-10.172288933333334</v>
      </c>
      <c r="L243" s="26" cm="1">
        <f t="array" ref="L243">IF(_xlfn.XLOOKUP($B243&amp;F$3,'In-TI'!$Q$4:$Q$1155&amp;'In-TI'!$Y$4:$Y$1155,'In-TI'!$Z$4:$Z$1155)=L$3,F243*C243+I243*D243,0)</f>
        <v>0</v>
      </c>
      <c r="M243" s="159" cm="1">
        <f t="array" ref="M243">IF(_xlfn.XLOOKUP($B243&amp;I$3,'In-TI'!$Q$4:$Q$1155&amp;'In-TI'!$Y$4:$Y$1155,'In-TI'!$Z$4:$Z$1155)=M$3,F243*C243+I243*D243,0)</f>
        <v>-4169.9026481900009</v>
      </c>
      <c r="N243" s="159" cm="1">
        <f t="array" ref="N243">IF(_xlfn.XLOOKUP($B243&amp;G$3,'In-TI'!$Q$4:$Q$1155&amp;'In-TI'!$Y$4:$Y$1155,'In-TI'!$Z$4:$Z$1155)=N$3,G243*E243+J243*C243,0)</f>
        <v>0</v>
      </c>
      <c r="O243" s="159" cm="1">
        <f t="array" ref="O243">IF(_xlfn.XLOOKUP($B243&amp;J$3,'In-TI'!$Q$4:$Q$1155&amp;'In-TI'!$Y$4:$Y$1155,'In-TI'!$Z$4:$Z$1155)=O$3,G243*E243+J243*C243,0)</f>
        <v>5400.8323440860004</v>
      </c>
      <c r="P243" s="159" cm="1">
        <f t="array" ref="P243">IF(_xlfn.XLOOKUP($B243&amp;H$3,'In-TI'!$Q$4:$Q$1155&amp;'In-TI'!$Y$4:$Y$1155,'In-TI'!$Z$4:$Z$1155)=P$3,H243*E243+K243*D243,0)</f>
        <v>0</v>
      </c>
      <c r="Q243" s="25" cm="1">
        <f t="array" ref="Q243">IF(_xlfn.XLOOKUP($B243&amp;K$3,'In-TI'!$Q$4:$Q$1155&amp;'In-TI'!$Y$4:$Y$1155,'In-TI'!$Z$4:$Z$1155)=Q$3,H243*E243+K243*D243,0)</f>
        <v>-540.44956903600007</v>
      </c>
      <c r="R243" s="74">
        <f t="shared" si="120"/>
        <v>690.48012685999936</v>
      </c>
      <c r="S243" s="82">
        <f>IF($R243&gt;=0,0,$R243*VLOOKUP(S$3,'In-NonTI'!$S$4:$U$6,3,0))</f>
        <v>0</v>
      </c>
      <c r="T243" s="160">
        <f>IF($R243&gt;=0,0,$R243*VLOOKUP(T$3,'In-NonTI'!$S$4:$U$6,3,0))</f>
        <v>0</v>
      </c>
      <c r="U243" s="83">
        <f>IF($R243&gt;=0,0,$R243*VLOOKUP(U$3,'In-NonTI'!$S$4:$U$6,3,0))</f>
        <v>0</v>
      </c>
      <c r="V243" s="19">
        <f t="shared" si="126"/>
        <v>-1.8901624333333329</v>
      </c>
      <c r="W243" s="161">
        <f t="shared" si="121"/>
        <v>-18.552235400000001</v>
      </c>
      <c r="X243" s="18">
        <f t="shared" si="127"/>
        <v>8.8382311666666666</v>
      </c>
      <c r="Y243" s="77">
        <f t="shared" si="122"/>
        <v>2</v>
      </c>
      <c r="Z243" s="32" t="str">
        <f t="shared" si="123"/>
        <v>SA</v>
      </c>
      <c r="AA243" s="4" t="str">
        <f t="shared" si="124"/>
        <v>NSW</v>
      </c>
      <c r="AB243" s="31" t="str">
        <f t="shared" si="125"/>
        <v>VIC</v>
      </c>
      <c r="AC243" s="129" t="str">
        <f t="shared" si="128"/>
        <v>SA-VIC</v>
      </c>
      <c r="AD243" s="162" t="str">
        <f t="shared" si="129"/>
        <v>NSW-VIC</v>
      </c>
      <c r="AE243" s="130">
        <f t="shared" si="130"/>
        <v>0</v>
      </c>
      <c r="AF243" s="51">
        <f t="shared" si="131"/>
        <v>18.552235400000001</v>
      </c>
      <c r="AG243" s="163">
        <f t="shared" si="132"/>
        <v>1.8901624333333329</v>
      </c>
      <c r="AH243" s="33">
        <f t="shared" si="133"/>
        <v>0</v>
      </c>
      <c r="AI243" s="140">
        <f t="shared" si="154"/>
        <v>0</v>
      </c>
      <c r="AJ243" s="164">
        <f t="shared" si="154"/>
        <v>0</v>
      </c>
      <c r="AK243" s="164">
        <f t="shared" si="155"/>
        <v>0</v>
      </c>
      <c r="AL243" s="164">
        <f t="shared" si="152"/>
        <v>1.8901624333333329</v>
      </c>
      <c r="AM243" s="164">
        <f t="shared" si="152"/>
        <v>0</v>
      </c>
      <c r="AN243" s="141">
        <f t="shared" si="152"/>
        <v>18.552235400000001</v>
      </c>
      <c r="AO243" s="23">
        <f t="shared" si="134"/>
        <v>0</v>
      </c>
      <c r="AP243" s="30">
        <f t="shared" si="135"/>
        <v>0</v>
      </c>
      <c r="AQ243" s="30">
        <f t="shared" si="136"/>
        <v>0</v>
      </c>
      <c r="AR243" s="30">
        <f t="shared" si="137"/>
        <v>1352.8648600339998</v>
      </c>
      <c r="AS243" s="30">
        <f t="shared" si="138"/>
        <v>0</v>
      </c>
      <c r="AT243" s="24">
        <f t="shared" si="139"/>
        <v>680.68151682600001</v>
      </c>
      <c r="AU243" s="155">
        <f t="shared" si="146"/>
        <v>0</v>
      </c>
      <c r="AV243" s="165">
        <f t="shared" si="147"/>
        <v>0</v>
      </c>
      <c r="AW243" s="165">
        <f t="shared" si="148"/>
        <v>0</v>
      </c>
      <c r="AX243" s="165">
        <f t="shared" si="149"/>
        <v>459.35824764571947</v>
      </c>
      <c r="AY243" s="165">
        <f t="shared" si="150"/>
        <v>0</v>
      </c>
      <c r="AZ243" s="156">
        <f t="shared" si="151"/>
        <v>231.12187921427986</v>
      </c>
      <c r="BA243" s="94">
        <f t="shared" si="140"/>
        <v>0</v>
      </c>
      <c r="BB243" s="166">
        <f t="shared" si="141"/>
        <v>0</v>
      </c>
      <c r="BC243" s="166">
        <f t="shared" si="142"/>
        <v>0</v>
      </c>
      <c r="BD243" s="166">
        <f t="shared" si="143"/>
        <v>459.35824764571947</v>
      </c>
      <c r="BE243" s="166">
        <f t="shared" si="144"/>
        <v>0</v>
      </c>
      <c r="BF243" s="95">
        <f t="shared" si="145"/>
        <v>231.12187921427986</v>
      </c>
    </row>
    <row r="244" spans="2:58">
      <c r="B244" s="146">
        <v>241</v>
      </c>
      <c r="C244" s="23" cm="1">
        <f t="array" ref="C244">_xlfn.XLOOKUP(C$3&amp;$B244,'In-TI'!$D$4:$D$867&amp;'In-TI'!$C$4:$C$867,'In-TI'!$E$4:$E$867)</f>
        <v>-600</v>
      </c>
      <c r="D244" s="30" cm="1">
        <f t="array" ref="D244">_xlfn.XLOOKUP(D$3&amp;$B244,'In-TI'!$D$4:$D$867&amp;'In-TI'!$C$4:$C$867,'In-TI'!$E$4:$E$867)</f>
        <v>300.75</v>
      </c>
      <c r="E244" s="24" cm="1">
        <f t="array" ref="E244">_xlfn.XLOOKUP(E$3&amp;$B244,'In-TI'!$D$4:$D$867&amp;'In-TI'!$C$4:$C$867,'In-TI'!$E$4:$E$867)</f>
        <v>115.36</v>
      </c>
      <c r="F244" s="12">
        <f>SUMIFS('In-TI'!$W$4:$W$1155,'In-TI'!$Y$4:$Y$1155,F$3,'In-TI'!$Q$4:$Q$1155,$B244)</f>
        <v>6.8508867999999996</v>
      </c>
      <c r="G244" s="157">
        <f>SUMIFS('In-TI'!$W$4:$W$1155,'In-TI'!$Y$4:$Y$1155,G$3,'In-TI'!$Q$4:$Q$1155,$B244)</f>
        <v>6.1743735999999991</v>
      </c>
      <c r="H244" s="13">
        <f>SUMIFS('In-TI'!$W$4:$W$1155,'In-TI'!$Y$4:$Y$1155,H$3,'In-TI'!$Q$4:$Q$1155,$B244)</f>
        <v>2.1188218333333326</v>
      </c>
      <c r="I244" s="16">
        <f>SUMIFS('In-TI'!$X$4:$X$1155,'In-TI'!$Y$4:$Y$1155,I$3,'In-TI'!$Q$4:$Q$1155,$B244)</f>
        <v>-9.2133868000000003</v>
      </c>
      <c r="J244" s="158">
        <f>SUMIFS('In-TI'!$X$4:$X$1155,'In-TI'!$Y$4:$Y$1155,J$3,'In-TI'!$Q$4:$Q$1155,$B244)</f>
        <v>-7.0702069333333322</v>
      </c>
      <c r="K244" s="17">
        <f>SUMIFS('In-TI'!$X$4:$X$1155,'In-TI'!$Y$4:$Y$1155,K$3,'In-TI'!$Q$4:$Q$1155,$B244)</f>
        <v>-8.7671551666666669</v>
      </c>
      <c r="L244" s="26" cm="1">
        <f t="array" ref="L244">IF(_xlfn.XLOOKUP($B244&amp;F$3,'In-TI'!$Q$4:$Q$1155&amp;'In-TI'!$Y$4:$Y$1155,'In-TI'!$Z$4:$Z$1155)=L$3,F244*C244+I244*D244,0)</f>
        <v>0</v>
      </c>
      <c r="M244" s="159" cm="1">
        <f t="array" ref="M244">IF(_xlfn.XLOOKUP($B244&amp;I$3,'In-TI'!$Q$4:$Q$1155&amp;'In-TI'!$Y$4:$Y$1155,'In-TI'!$Z$4:$Z$1155)=M$3,F244*C244+I244*D244,0)</f>
        <v>-6881.4581601</v>
      </c>
      <c r="N244" s="159" cm="1">
        <f t="array" ref="N244">IF(_xlfn.XLOOKUP($B244&amp;G$3,'In-TI'!$Q$4:$Q$1155&amp;'In-TI'!$Y$4:$Y$1155,'In-TI'!$Z$4:$Z$1155)=N$3,G244*E244+J244*C244,0)</f>
        <v>0</v>
      </c>
      <c r="O244" s="159" cm="1">
        <f t="array" ref="O244">IF(_xlfn.XLOOKUP($B244&amp;J$3,'In-TI'!$Q$4:$Q$1155&amp;'In-TI'!$Y$4:$Y$1155,'In-TI'!$Z$4:$Z$1155)=O$3,G244*E244+J244*C244,0)</f>
        <v>4954.399898495999</v>
      </c>
      <c r="P244" s="159" cm="1">
        <f t="array" ref="P244">IF(_xlfn.XLOOKUP($B244&amp;H$3,'In-TI'!$Q$4:$Q$1155&amp;'In-TI'!$Y$4:$Y$1155,'In-TI'!$Z$4:$Z$1155)=P$3,H244*E244+K244*D244,0)</f>
        <v>0</v>
      </c>
      <c r="Q244" s="25" cm="1">
        <f t="array" ref="Q244">IF(_xlfn.XLOOKUP($B244&amp;K$3,'In-TI'!$Q$4:$Q$1155&amp;'In-TI'!$Y$4:$Y$1155,'In-TI'!$Z$4:$Z$1155)=Q$3,H244*E244+K244*D244,0)</f>
        <v>-2392.2946296816667</v>
      </c>
      <c r="R244" s="74">
        <f t="shared" si="120"/>
        <v>-4319.3528912856673</v>
      </c>
      <c r="S244" s="82">
        <f>IF($R244&gt;=0,0,$R244*VLOOKUP(S$3,'In-NonTI'!$S$4:$U$6,3,0))</f>
        <v>-2310.2857031229569</v>
      </c>
      <c r="T244" s="160">
        <f>IF($R244&gt;=0,0,$R244*VLOOKUP(T$3,'In-NonTI'!$S$4:$U$6,3,0))</f>
        <v>-454.28888604093822</v>
      </c>
      <c r="U244" s="83">
        <f>IF($R244&gt;=0,0,$R244*VLOOKUP(U$3,'In-NonTI'!$S$4:$U$6,3,0))</f>
        <v>-1554.778302121772</v>
      </c>
      <c r="V244" s="19">
        <f t="shared" si="126"/>
        <v>-0.21932013333333256</v>
      </c>
      <c r="W244" s="161">
        <f t="shared" si="121"/>
        <v>-17.980541966666667</v>
      </c>
      <c r="X244" s="18">
        <f t="shared" si="127"/>
        <v>8.2931954333333309</v>
      </c>
      <c r="Y244" s="77">
        <f t="shared" si="122"/>
        <v>2</v>
      </c>
      <c r="Z244" s="32" t="str">
        <f t="shared" si="123"/>
        <v>SA</v>
      </c>
      <c r="AA244" s="4" t="str">
        <f t="shared" si="124"/>
        <v>NSW</v>
      </c>
      <c r="AB244" s="31" t="str">
        <f t="shared" si="125"/>
        <v>VIC</v>
      </c>
      <c r="AC244" s="129" t="str">
        <f t="shared" si="128"/>
        <v>SA-VIC</v>
      </c>
      <c r="AD244" s="162" t="str">
        <f t="shared" si="129"/>
        <v>NSW-VIC</v>
      </c>
      <c r="AE244" s="130">
        <f t="shared" si="130"/>
        <v>0</v>
      </c>
      <c r="AF244" s="51">
        <f t="shared" si="131"/>
        <v>17.980541966666667</v>
      </c>
      <c r="AG244" s="163">
        <f t="shared" si="132"/>
        <v>0.21932013333333256</v>
      </c>
      <c r="AH244" s="33">
        <f t="shared" si="133"/>
        <v>0</v>
      </c>
      <c r="AI244" s="140">
        <f t="shared" si="154"/>
        <v>0</v>
      </c>
      <c r="AJ244" s="164">
        <f t="shared" si="154"/>
        <v>0</v>
      </c>
      <c r="AK244" s="164">
        <f t="shared" si="155"/>
        <v>0</v>
      </c>
      <c r="AL244" s="164">
        <f t="shared" si="152"/>
        <v>0.21932013333333256</v>
      </c>
      <c r="AM244" s="164">
        <f t="shared" si="152"/>
        <v>0</v>
      </c>
      <c r="AN244" s="141">
        <f t="shared" si="152"/>
        <v>17.980541966666667</v>
      </c>
      <c r="AO244" s="23">
        <f t="shared" si="134"/>
        <v>0</v>
      </c>
      <c r="AP244" s="30">
        <f t="shared" si="135"/>
        <v>0</v>
      </c>
      <c r="AQ244" s="30">
        <f t="shared" si="136"/>
        <v>0</v>
      </c>
      <c r="AR244" s="30">
        <f t="shared" si="137"/>
        <v>156.89285058133279</v>
      </c>
      <c r="AS244" s="30">
        <f t="shared" si="138"/>
        <v>0</v>
      </c>
      <c r="AT244" s="24">
        <f t="shared" si="139"/>
        <v>-3333.4126752003331</v>
      </c>
      <c r="AU244" s="155">
        <f t="shared" si="146"/>
        <v>0</v>
      </c>
      <c r="AV244" s="165">
        <f t="shared" si="147"/>
        <v>0</v>
      </c>
      <c r="AW244" s="165">
        <f t="shared" si="148"/>
        <v>0</v>
      </c>
      <c r="AX244" s="165">
        <f t="shared" si="149"/>
        <v>0</v>
      </c>
      <c r="AY244" s="165">
        <f t="shared" si="150"/>
        <v>0</v>
      </c>
      <c r="AZ244" s="156">
        <f t="shared" si="151"/>
        <v>0</v>
      </c>
      <c r="BA244" s="94">
        <f t="shared" si="140"/>
        <v>0</v>
      </c>
      <c r="BB244" s="166">
        <f t="shared" si="141"/>
        <v>0</v>
      </c>
      <c r="BC244" s="166">
        <f t="shared" si="142"/>
        <v>0</v>
      </c>
      <c r="BD244" s="166">
        <f t="shared" si="143"/>
        <v>0</v>
      </c>
      <c r="BE244" s="166">
        <f t="shared" si="144"/>
        <v>0</v>
      </c>
      <c r="BF244" s="95">
        <f t="shared" si="145"/>
        <v>0</v>
      </c>
    </row>
    <row r="245" spans="2:58">
      <c r="B245" s="146">
        <v>242</v>
      </c>
      <c r="C245" s="23" cm="1">
        <f t="array" ref="C245">_xlfn.XLOOKUP(C$3&amp;$B245,'In-TI'!$D$4:$D$867&amp;'In-TI'!$C$4:$C$867,'In-TI'!$E$4:$E$867)</f>
        <v>-600</v>
      </c>
      <c r="D245" s="30" cm="1">
        <f t="array" ref="D245">_xlfn.XLOOKUP(D$3&amp;$B245,'In-TI'!$D$4:$D$867&amp;'In-TI'!$C$4:$C$867,'In-TI'!$E$4:$E$867)</f>
        <v>181.79</v>
      </c>
      <c r="E245" s="24" cm="1">
        <f t="array" ref="E245">_xlfn.XLOOKUP(E$3&amp;$B245,'In-TI'!$D$4:$D$867&amp;'In-TI'!$C$4:$C$867,'In-TI'!$E$4:$E$867)</f>
        <v>149.22999999999999</v>
      </c>
      <c r="F245" s="12">
        <f>SUMIFS('In-TI'!$W$4:$W$1155,'In-TI'!$Y$4:$Y$1155,F$3,'In-TI'!$Q$4:$Q$1155,$B245)</f>
        <v>8.9328428000000013</v>
      </c>
      <c r="G245" s="157">
        <f>SUMIFS('In-TI'!$W$4:$W$1155,'In-TI'!$Y$4:$Y$1155,G$3,'In-TI'!$Q$4:$Q$1155,$B245)</f>
        <v>2.5133716000000015</v>
      </c>
      <c r="H245" s="13">
        <f>SUMIFS('In-TI'!$W$4:$W$1155,'In-TI'!$Y$4:$Y$1155,H$3,'In-TI'!$Q$4:$Q$1155,$B245)</f>
        <v>6.7815492666666675</v>
      </c>
      <c r="I245" s="16">
        <f>SUMIFS('In-TI'!$X$4:$X$1155,'In-TI'!$Y$4:$Y$1155,I$3,'In-TI'!$Q$4:$Q$1155,$B245)</f>
        <v>-11.407009466666668</v>
      </c>
      <c r="J245" s="158">
        <f>SUMIFS('In-TI'!$X$4:$X$1155,'In-TI'!$Y$4:$Y$1155,J$3,'In-TI'!$Q$4:$Q$1155,$B245)</f>
        <v>-3.6500382666666682</v>
      </c>
      <c r="K245" s="17">
        <f>SUMIFS('In-TI'!$X$4:$X$1155,'In-TI'!$Y$4:$Y$1155,K$3,'In-TI'!$Q$4:$Q$1155,$B245)</f>
        <v>-13.668215933333334</v>
      </c>
      <c r="L245" s="26" cm="1">
        <f t="array" ref="L245">IF(_xlfn.XLOOKUP($B245&amp;F$3,'In-TI'!$Q$4:$Q$1155&amp;'In-TI'!$Y$4:$Y$1155,'In-TI'!$Z$4:$Z$1155)=L$3,F245*C245+I245*D245,0)</f>
        <v>0</v>
      </c>
      <c r="M245" s="159" cm="1">
        <f t="array" ref="M245">IF(_xlfn.XLOOKUP($B245&amp;I$3,'In-TI'!$Q$4:$Q$1155&amp;'In-TI'!$Y$4:$Y$1155,'In-TI'!$Z$4:$Z$1155)=M$3,F245*C245+I245*D245,0)</f>
        <v>-7433.3859309453346</v>
      </c>
      <c r="N245" s="159" cm="1">
        <f t="array" ref="N245">IF(_xlfn.XLOOKUP($B245&amp;G$3,'In-TI'!$Q$4:$Q$1155&amp;'In-TI'!$Y$4:$Y$1155,'In-TI'!$Z$4:$Z$1155)=N$3,G245*E245+J245*C245,0)</f>
        <v>0</v>
      </c>
      <c r="O245" s="159" cm="1">
        <f t="array" ref="O245">IF(_xlfn.XLOOKUP($B245&amp;J$3,'In-TI'!$Q$4:$Q$1155&amp;'In-TI'!$Y$4:$Y$1155,'In-TI'!$Z$4:$Z$1155)=O$3,G245*E245+J245*C245,0)</f>
        <v>2565.0934038680007</v>
      </c>
      <c r="P245" s="159" cm="1">
        <f t="array" ref="P245">IF(_xlfn.XLOOKUP($B245&amp;H$3,'In-TI'!$Q$4:$Q$1155&amp;'In-TI'!$Y$4:$Y$1155,'In-TI'!$Z$4:$Z$1155)=P$3,H245*E245+K245*D245,0)</f>
        <v>0</v>
      </c>
      <c r="Q245" s="25" cm="1">
        <f t="array" ref="Q245">IF(_xlfn.XLOOKUP($B245&amp;K$3,'In-TI'!$Q$4:$Q$1155&amp;'In-TI'!$Y$4:$Y$1155,'In-TI'!$Z$4:$Z$1155)=Q$3,H245*E245+K245*D245,0)</f>
        <v>-1472.7343774559999</v>
      </c>
      <c r="R245" s="74">
        <f t="shared" si="120"/>
        <v>-6341.0269045333334</v>
      </c>
      <c r="S245" s="82">
        <f>IF($R245&gt;=0,0,$R245*VLOOKUP(S$3,'In-NonTI'!$S$4:$U$6,3,0))</f>
        <v>-3391.6154038298291</v>
      </c>
      <c r="T245" s="160">
        <f>IF($R245&gt;=0,0,$R245*VLOOKUP(T$3,'In-NonTI'!$S$4:$U$6,3,0))</f>
        <v>-666.91889301932702</v>
      </c>
      <c r="U245" s="83">
        <f>IF($R245&gt;=0,0,$R245*VLOOKUP(U$3,'In-NonTI'!$S$4:$U$6,3,0))</f>
        <v>-2282.4926076841771</v>
      </c>
      <c r="V245" s="19">
        <f t="shared" si="126"/>
        <v>5.2828045333333336</v>
      </c>
      <c r="W245" s="161">
        <f t="shared" si="121"/>
        <v>-25.075225400000001</v>
      </c>
      <c r="X245" s="18">
        <f t="shared" si="127"/>
        <v>9.2949208666666685</v>
      </c>
      <c r="Y245" s="77">
        <f t="shared" si="122"/>
        <v>1</v>
      </c>
      <c r="Z245" s="32" t="str">
        <f t="shared" si="123"/>
        <v>SA</v>
      </c>
      <c r="AA245" s="4" t="str">
        <f t="shared" si="124"/>
        <v>NSW</v>
      </c>
      <c r="AB245" s="31" t="str">
        <f t="shared" si="125"/>
        <v>VIC</v>
      </c>
      <c r="AC245" s="129" t="str">
        <f t="shared" si="128"/>
        <v>SA-NSW</v>
      </c>
      <c r="AD245" s="162" t="str">
        <f t="shared" si="129"/>
        <v>SA-VIC</v>
      </c>
      <c r="AE245" s="130">
        <f t="shared" si="130"/>
        <v>0</v>
      </c>
      <c r="AF245" s="51">
        <f t="shared" si="131"/>
        <v>5.2828045333333336</v>
      </c>
      <c r="AG245" s="163">
        <f t="shared" si="132"/>
        <v>9.2949208666666685</v>
      </c>
      <c r="AH245" s="33">
        <f t="shared" si="133"/>
        <v>0</v>
      </c>
      <c r="AI245" s="140">
        <f t="shared" ref="AI245:AJ264" si="156">IF($AC245=AI$3,$AF245,IF($AD245=AI$3,$AG245,IF($AE245=AI$3,$AH245,0)))</f>
        <v>0</v>
      </c>
      <c r="AJ245" s="164">
        <f t="shared" si="156"/>
        <v>5.2828045333333336</v>
      </c>
      <c r="AK245" s="164">
        <f t="shared" si="155"/>
        <v>0</v>
      </c>
      <c r="AL245" s="164">
        <f t="shared" si="152"/>
        <v>0</v>
      </c>
      <c r="AM245" s="164">
        <f t="shared" si="152"/>
        <v>0</v>
      </c>
      <c r="AN245" s="141">
        <f t="shared" si="152"/>
        <v>9.2949208666666685</v>
      </c>
      <c r="AO245" s="23">
        <f t="shared" si="134"/>
        <v>0</v>
      </c>
      <c r="AP245" s="30">
        <f t="shared" si="135"/>
        <v>-4130.0437561146664</v>
      </c>
      <c r="AQ245" s="30">
        <f t="shared" si="136"/>
        <v>0</v>
      </c>
      <c r="AR245" s="30">
        <f t="shared" si="137"/>
        <v>0</v>
      </c>
      <c r="AS245" s="30">
        <f t="shared" si="138"/>
        <v>0</v>
      </c>
      <c r="AT245" s="24">
        <f t="shared" si="139"/>
        <v>-302.64262341866674</v>
      </c>
      <c r="AU245" s="155">
        <f t="shared" si="146"/>
        <v>0</v>
      </c>
      <c r="AV245" s="165">
        <f t="shared" si="147"/>
        <v>0</v>
      </c>
      <c r="AW245" s="165">
        <f t="shared" si="148"/>
        <v>0</v>
      </c>
      <c r="AX245" s="165">
        <f t="shared" si="149"/>
        <v>0</v>
      </c>
      <c r="AY245" s="165">
        <f t="shared" si="150"/>
        <v>0</v>
      </c>
      <c r="AZ245" s="156">
        <f t="shared" si="151"/>
        <v>0</v>
      </c>
      <c r="BA245" s="94">
        <f t="shared" si="140"/>
        <v>0</v>
      </c>
      <c r="BB245" s="166">
        <f t="shared" si="141"/>
        <v>0</v>
      </c>
      <c r="BC245" s="166">
        <f t="shared" si="142"/>
        <v>0</v>
      </c>
      <c r="BD245" s="166">
        <f t="shared" si="143"/>
        <v>0</v>
      </c>
      <c r="BE245" s="166">
        <f t="shared" si="144"/>
        <v>0</v>
      </c>
      <c r="BF245" s="95">
        <f t="shared" si="145"/>
        <v>0</v>
      </c>
    </row>
    <row r="246" spans="2:58">
      <c r="B246" s="146">
        <v>243</v>
      </c>
      <c r="C246" s="23" cm="1">
        <f t="array" ref="C246">_xlfn.XLOOKUP(C$3&amp;$B246,'In-TI'!$D$4:$D$867&amp;'In-TI'!$C$4:$C$867,'In-TI'!$E$4:$E$867)</f>
        <v>500</v>
      </c>
      <c r="D246" s="30" cm="1">
        <f t="array" ref="D246">_xlfn.XLOOKUP(D$3&amp;$B246,'In-TI'!$D$4:$D$867&amp;'In-TI'!$C$4:$C$867,'In-TI'!$E$4:$E$867)</f>
        <v>135.58000000000001</v>
      </c>
      <c r="E246" s="24" cm="1">
        <f t="array" ref="E246">_xlfn.XLOOKUP(E$3&amp;$B246,'In-TI'!$D$4:$D$867&amp;'In-TI'!$C$4:$C$867,'In-TI'!$E$4:$E$867)</f>
        <v>137.16</v>
      </c>
      <c r="F246" s="12">
        <f>SUMIFS('In-TI'!$W$4:$W$1155,'In-TI'!$Y$4:$Y$1155,F$3,'In-TI'!$Q$4:$Q$1155,$B246)</f>
        <v>9.3825097999999993</v>
      </c>
      <c r="G246" s="157">
        <f>SUMIFS('In-TI'!$W$4:$W$1155,'In-TI'!$Y$4:$Y$1155,G$3,'In-TI'!$Q$4:$Q$1155,$B246)</f>
        <v>-4.6359033999999992</v>
      </c>
      <c r="H246" s="13">
        <f>SUMIFS('In-TI'!$W$4:$W$1155,'In-TI'!$Y$4:$Y$1155,H$3,'In-TI'!$Q$4:$Q$1155,$B246)</f>
        <v>1.9419074000000001</v>
      </c>
      <c r="I246" s="16">
        <f>SUMIFS('In-TI'!$X$4:$X$1155,'In-TI'!$Y$4:$Y$1155,I$3,'In-TI'!$Q$4:$Q$1155,$B246)</f>
        <v>-11.890843133333332</v>
      </c>
      <c r="J246" s="158">
        <f>SUMIFS('In-TI'!$X$4:$X$1155,'In-TI'!$Y$4:$Y$1155,J$3,'In-TI'!$Q$4:$Q$1155,$B246)</f>
        <v>3.4384033999999994</v>
      </c>
      <c r="K246" s="17">
        <f>SUMIFS('In-TI'!$X$4:$X$1155,'In-TI'!$Y$4:$Y$1155,K$3,'In-TI'!$Q$4:$Q$1155,$B246)</f>
        <v>-8.9069073999999997</v>
      </c>
      <c r="L246" s="26" cm="1">
        <f t="array" ref="L246">IF(_xlfn.XLOOKUP($B246&amp;F$3,'In-TI'!$Q$4:$Q$1155&amp;'In-TI'!$Y$4:$Y$1155,'In-TI'!$Z$4:$Z$1155)=L$3,F246*C246+I246*D246,0)</f>
        <v>0</v>
      </c>
      <c r="M246" s="159" cm="1">
        <f t="array" ref="M246">IF(_xlfn.XLOOKUP($B246&amp;I$3,'In-TI'!$Q$4:$Q$1155&amp;'In-TI'!$Y$4:$Y$1155,'In-TI'!$Z$4:$Z$1155)=M$3,F246*C246+I246*D246,0)</f>
        <v>3079.0943879826664</v>
      </c>
      <c r="N246" s="159" cm="1">
        <f t="array" ref="N246">IF(_xlfn.XLOOKUP($B246&amp;G$3,'In-TI'!$Q$4:$Q$1155&amp;'In-TI'!$Y$4:$Y$1155,'In-TI'!$Z$4:$Z$1155)=N$3,G246*E246+J246*C246,0)</f>
        <v>1083.3411896559996</v>
      </c>
      <c r="O246" s="159" cm="1">
        <f t="array" ref="O246">IF(_xlfn.XLOOKUP($B246&amp;J$3,'In-TI'!$Q$4:$Q$1155&amp;'In-TI'!$Y$4:$Y$1155,'In-TI'!$Z$4:$Z$1155)=O$3,G246*E246+J246*C246,0)</f>
        <v>0</v>
      </c>
      <c r="P246" s="159" cm="1">
        <f t="array" ref="P246">IF(_xlfn.XLOOKUP($B246&amp;H$3,'In-TI'!$Q$4:$Q$1155&amp;'In-TI'!$Y$4:$Y$1155,'In-TI'!$Z$4:$Z$1155)=P$3,H246*E246+K246*D246,0)</f>
        <v>0</v>
      </c>
      <c r="Q246" s="25" cm="1">
        <f t="array" ref="Q246">IF(_xlfn.XLOOKUP($B246&amp;K$3,'In-TI'!$Q$4:$Q$1155&amp;'In-TI'!$Y$4:$Y$1155,'In-TI'!$Z$4:$Z$1155)=Q$3,H246*E246+K246*D246,0)</f>
        <v>-941.24648630800004</v>
      </c>
      <c r="R246" s="74">
        <f t="shared" si="120"/>
        <v>3221.1890913306656</v>
      </c>
      <c r="S246" s="82">
        <f>IF($R246&gt;=0,0,$R246*VLOOKUP(S$3,'In-NonTI'!$S$4:$U$6,3,0))</f>
        <v>0</v>
      </c>
      <c r="T246" s="160">
        <f>IF($R246&gt;=0,0,$R246*VLOOKUP(T$3,'In-NonTI'!$S$4:$U$6,3,0))</f>
        <v>0</v>
      </c>
      <c r="U246" s="83">
        <f>IF($R246&gt;=0,0,$R246*VLOOKUP(U$3,'In-NonTI'!$S$4:$U$6,3,0))</f>
        <v>0</v>
      </c>
      <c r="V246" s="19">
        <f t="shared" si="126"/>
        <v>12.8209132</v>
      </c>
      <c r="W246" s="161">
        <f t="shared" si="121"/>
        <v>-20.797750533333332</v>
      </c>
      <c r="X246" s="18">
        <f t="shared" si="127"/>
        <v>-2.6939959999999994</v>
      </c>
      <c r="Y246" s="77">
        <f t="shared" si="122"/>
        <v>2</v>
      </c>
      <c r="Z246" s="32" t="str">
        <f t="shared" si="123"/>
        <v>SA</v>
      </c>
      <c r="AA246" s="4" t="str">
        <f t="shared" si="124"/>
        <v>VIC</v>
      </c>
      <c r="AB246" s="31" t="str">
        <f t="shared" si="125"/>
        <v>NSW</v>
      </c>
      <c r="AC246" s="129" t="str">
        <f t="shared" si="128"/>
        <v>SA-NSW</v>
      </c>
      <c r="AD246" s="162" t="str">
        <f t="shared" si="129"/>
        <v>VIC-NSW</v>
      </c>
      <c r="AE246" s="130">
        <f t="shared" si="130"/>
        <v>0</v>
      </c>
      <c r="AF246" s="51">
        <f t="shared" si="131"/>
        <v>20.797750533333332</v>
      </c>
      <c r="AG246" s="163">
        <f t="shared" si="132"/>
        <v>2.6939959999999994</v>
      </c>
      <c r="AH246" s="33">
        <f t="shared" si="133"/>
        <v>0</v>
      </c>
      <c r="AI246" s="140">
        <f t="shared" si="156"/>
        <v>0</v>
      </c>
      <c r="AJ246" s="164">
        <f t="shared" si="156"/>
        <v>20.797750533333332</v>
      </c>
      <c r="AK246" s="164">
        <f t="shared" si="155"/>
        <v>2.6939959999999994</v>
      </c>
      <c r="AL246" s="164">
        <f t="shared" si="152"/>
        <v>0</v>
      </c>
      <c r="AM246" s="164">
        <f t="shared" si="152"/>
        <v>0</v>
      </c>
      <c r="AN246" s="141">
        <f t="shared" si="152"/>
        <v>0</v>
      </c>
      <c r="AO246" s="23">
        <f t="shared" si="134"/>
        <v>0</v>
      </c>
      <c r="AP246" s="30">
        <f t="shared" si="135"/>
        <v>7579.116249357332</v>
      </c>
      <c r="AQ246" s="30">
        <f t="shared" si="136"/>
        <v>977.48950863999983</v>
      </c>
      <c r="AR246" s="30">
        <f t="shared" si="137"/>
        <v>0</v>
      </c>
      <c r="AS246" s="30">
        <f t="shared" si="138"/>
        <v>0</v>
      </c>
      <c r="AT246" s="24">
        <f t="shared" si="139"/>
        <v>0</v>
      </c>
      <c r="AU246" s="155">
        <f t="shared" si="146"/>
        <v>0</v>
      </c>
      <c r="AV246" s="165">
        <f t="shared" si="147"/>
        <v>2853.2068994225647</v>
      </c>
      <c r="AW246" s="165">
        <f t="shared" si="148"/>
        <v>367.98219190810141</v>
      </c>
      <c r="AX246" s="165">
        <f t="shared" si="149"/>
        <v>0</v>
      </c>
      <c r="AY246" s="165">
        <f t="shared" si="150"/>
        <v>0</v>
      </c>
      <c r="AZ246" s="156">
        <f t="shared" si="151"/>
        <v>0</v>
      </c>
      <c r="BA246" s="94">
        <f t="shared" si="140"/>
        <v>0</v>
      </c>
      <c r="BB246" s="166">
        <f t="shared" si="141"/>
        <v>2853.2068994225642</v>
      </c>
      <c r="BC246" s="166">
        <f t="shared" si="142"/>
        <v>367.98219190810136</v>
      </c>
      <c r="BD246" s="166">
        <f t="shared" si="143"/>
        <v>0</v>
      </c>
      <c r="BE246" s="166">
        <f t="shared" si="144"/>
        <v>0</v>
      </c>
      <c r="BF246" s="95">
        <f t="shared" si="145"/>
        <v>0</v>
      </c>
    </row>
    <row r="247" spans="2:58">
      <c r="B247" s="146">
        <v>244</v>
      </c>
      <c r="C247" s="23" cm="1">
        <f t="array" ref="C247">_xlfn.XLOOKUP(C$3&amp;$B247,'In-TI'!$D$4:$D$867&amp;'In-TI'!$C$4:$C$867,'In-TI'!$E$4:$E$867)</f>
        <v>500</v>
      </c>
      <c r="D247" s="30" cm="1">
        <f t="array" ref="D247">_xlfn.XLOOKUP(D$3&amp;$B247,'In-TI'!$D$4:$D$867&amp;'In-TI'!$C$4:$C$867,'In-TI'!$E$4:$E$867)</f>
        <v>123.44</v>
      </c>
      <c r="E247" s="24" cm="1">
        <f t="array" ref="E247">_xlfn.XLOOKUP(E$3&amp;$B247,'In-TI'!$D$4:$D$867&amp;'In-TI'!$C$4:$C$867,'In-TI'!$E$4:$E$867)</f>
        <v>115.36</v>
      </c>
      <c r="F247" s="12">
        <f>SUMIFS('In-TI'!$W$4:$W$1155,'In-TI'!$Y$4:$Y$1155,F$3,'In-TI'!$Q$4:$Q$1155,$B247)</f>
        <v>8.9252079999999996</v>
      </c>
      <c r="G247" s="157">
        <f>SUMIFS('In-TI'!$W$4:$W$1155,'In-TI'!$Y$4:$Y$1155,G$3,'In-TI'!$Q$4:$Q$1155,$B247)</f>
        <v>-6.4294836999999987</v>
      </c>
      <c r="H247" s="13">
        <f>SUMIFS('In-TI'!$W$4:$W$1155,'In-TI'!$Y$4:$Y$1155,H$3,'In-TI'!$Q$4:$Q$1155,$B247)</f>
        <v>2.5384493666666668</v>
      </c>
      <c r="I247" s="16">
        <f>SUMIFS('In-TI'!$X$4:$X$1155,'In-TI'!$Y$4:$Y$1155,I$3,'In-TI'!$Q$4:$Q$1155,$B247)</f>
        <v>-11.423541333333333</v>
      </c>
      <c r="J247" s="158">
        <f>SUMIFS('In-TI'!$X$4:$X$1155,'In-TI'!$Y$4:$Y$1155,J$3,'In-TI'!$Q$4:$Q$1155,$B247)</f>
        <v>5.2428170333333322</v>
      </c>
      <c r="K247" s="17">
        <f>SUMIFS('In-TI'!$X$4:$X$1155,'In-TI'!$Y$4:$Y$1155,K$3,'In-TI'!$Q$4:$Q$1155,$B247)</f>
        <v>-9.5601160333333333</v>
      </c>
      <c r="L247" s="26" cm="1">
        <f t="array" ref="L247">IF(_xlfn.XLOOKUP($B247&amp;F$3,'In-TI'!$Q$4:$Q$1155&amp;'In-TI'!$Y$4:$Y$1155,'In-TI'!$Z$4:$Z$1155)=L$3,F247*C247+I247*D247,0)</f>
        <v>0</v>
      </c>
      <c r="M247" s="159" cm="1">
        <f t="array" ref="M247">IF(_xlfn.XLOOKUP($B247&amp;I$3,'In-TI'!$Q$4:$Q$1155&amp;'In-TI'!$Y$4:$Y$1155,'In-TI'!$Z$4:$Z$1155)=M$3,F247*C247+I247*D247,0)</f>
        <v>3052.4820578133331</v>
      </c>
      <c r="N247" s="159" cm="1">
        <f t="array" ref="N247">IF(_xlfn.XLOOKUP($B247&amp;G$3,'In-TI'!$Q$4:$Q$1155&amp;'In-TI'!$Y$4:$Y$1155,'In-TI'!$Z$4:$Z$1155)=N$3,G247*E247+J247*C247,0)</f>
        <v>1879.7032770346661</v>
      </c>
      <c r="O247" s="159" cm="1">
        <f t="array" ref="O247">IF(_xlfn.XLOOKUP($B247&amp;J$3,'In-TI'!$Q$4:$Q$1155&amp;'In-TI'!$Y$4:$Y$1155,'In-TI'!$Z$4:$Z$1155)=O$3,G247*E247+J247*C247,0)</f>
        <v>0</v>
      </c>
      <c r="P247" s="159" cm="1">
        <f t="array" ref="P247">IF(_xlfn.XLOOKUP($B247&amp;H$3,'In-TI'!$Q$4:$Q$1155&amp;'In-TI'!$Y$4:$Y$1155,'In-TI'!$Z$4:$Z$1155)=P$3,H247*E247+K247*D247,0)</f>
        <v>0</v>
      </c>
      <c r="Q247" s="25" cm="1">
        <f t="array" ref="Q247">IF(_xlfn.XLOOKUP($B247&amp;K$3,'In-TI'!$Q$4:$Q$1155&amp;'In-TI'!$Y$4:$Y$1155,'In-TI'!$Z$4:$Z$1155)=Q$3,H247*E247+K247*D247,0)</f>
        <v>-887.26520421600003</v>
      </c>
      <c r="R247" s="74">
        <f t="shared" si="120"/>
        <v>4044.9201306319992</v>
      </c>
      <c r="S247" s="82">
        <f>IF($R247&gt;=0,0,$R247*VLOOKUP(S$3,'In-NonTI'!$S$4:$U$6,3,0))</f>
        <v>0</v>
      </c>
      <c r="T247" s="160">
        <f>IF($R247&gt;=0,0,$R247*VLOOKUP(T$3,'In-NonTI'!$S$4:$U$6,3,0))</f>
        <v>0</v>
      </c>
      <c r="U247" s="83">
        <f>IF($R247&gt;=0,0,$R247*VLOOKUP(U$3,'In-NonTI'!$S$4:$U$6,3,0))</f>
        <v>0</v>
      </c>
      <c r="V247" s="19">
        <f t="shared" si="126"/>
        <v>14.168025033333333</v>
      </c>
      <c r="W247" s="161">
        <f t="shared" si="121"/>
        <v>-20.983657366666666</v>
      </c>
      <c r="X247" s="18">
        <f t="shared" si="127"/>
        <v>-3.8910343333333319</v>
      </c>
      <c r="Y247" s="77">
        <f t="shared" si="122"/>
        <v>2</v>
      </c>
      <c r="Z247" s="32" t="str">
        <f t="shared" si="123"/>
        <v>SA</v>
      </c>
      <c r="AA247" s="4" t="str">
        <f t="shared" si="124"/>
        <v>VIC</v>
      </c>
      <c r="AB247" s="31" t="str">
        <f t="shared" si="125"/>
        <v>NSW</v>
      </c>
      <c r="AC247" s="129" t="str">
        <f t="shared" si="128"/>
        <v>SA-NSW</v>
      </c>
      <c r="AD247" s="162" t="str">
        <f t="shared" si="129"/>
        <v>VIC-NSW</v>
      </c>
      <c r="AE247" s="130">
        <f t="shared" si="130"/>
        <v>0</v>
      </c>
      <c r="AF247" s="51">
        <f t="shared" si="131"/>
        <v>20.983657366666666</v>
      </c>
      <c r="AG247" s="163">
        <f t="shared" si="132"/>
        <v>3.8910343333333319</v>
      </c>
      <c r="AH247" s="33">
        <f t="shared" si="133"/>
        <v>0</v>
      </c>
      <c r="AI247" s="140">
        <f t="shared" si="156"/>
        <v>0</v>
      </c>
      <c r="AJ247" s="164">
        <f t="shared" si="156"/>
        <v>20.983657366666666</v>
      </c>
      <c r="AK247" s="164">
        <f t="shared" si="155"/>
        <v>3.8910343333333319</v>
      </c>
      <c r="AL247" s="164">
        <f t="shared" si="152"/>
        <v>0</v>
      </c>
      <c r="AM247" s="164">
        <f t="shared" si="152"/>
        <v>0</v>
      </c>
      <c r="AN247" s="141">
        <f t="shared" si="152"/>
        <v>0</v>
      </c>
      <c r="AO247" s="23">
        <f t="shared" si="134"/>
        <v>0</v>
      </c>
      <c r="AP247" s="30">
        <f t="shared" si="135"/>
        <v>7901.6060179919996</v>
      </c>
      <c r="AQ247" s="30">
        <f t="shared" si="136"/>
        <v>1496.6474459733327</v>
      </c>
      <c r="AR247" s="30">
        <f t="shared" si="137"/>
        <v>0</v>
      </c>
      <c r="AS247" s="30">
        <f t="shared" si="138"/>
        <v>0</v>
      </c>
      <c r="AT247" s="24">
        <f t="shared" si="139"/>
        <v>0</v>
      </c>
      <c r="AU247" s="155">
        <f t="shared" si="146"/>
        <v>0</v>
      </c>
      <c r="AV247" s="165">
        <f t="shared" si="147"/>
        <v>3400.7771091772174</v>
      </c>
      <c r="AW247" s="165">
        <f t="shared" si="148"/>
        <v>644.14302145478212</v>
      </c>
      <c r="AX247" s="165">
        <f t="shared" si="149"/>
        <v>0</v>
      </c>
      <c r="AY247" s="165">
        <f t="shared" si="150"/>
        <v>0</v>
      </c>
      <c r="AZ247" s="156">
        <f t="shared" si="151"/>
        <v>0</v>
      </c>
      <c r="BA247" s="94">
        <f t="shared" si="140"/>
        <v>0</v>
      </c>
      <c r="BB247" s="166">
        <f t="shared" si="141"/>
        <v>3400.777109177217</v>
      </c>
      <c r="BC247" s="166">
        <f t="shared" si="142"/>
        <v>644.143021454782</v>
      </c>
      <c r="BD247" s="166">
        <f t="shared" si="143"/>
        <v>0</v>
      </c>
      <c r="BE247" s="166">
        <f t="shared" si="144"/>
        <v>0</v>
      </c>
      <c r="BF247" s="95">
        <f t="shared" si="145"/>
        <v>0</v>
      </c>
    </row>
    <row r="248" spans="2:58">
      <c r="B248" s="146">
        <v>245</v>
      </c>
      <c r="C248" s="23" cm="1">
        <f t="array" ref="C248">_xlfn.XLOOKUP(C$3&amp;$B248,'In-TI'!$D$4:$D$867&amp;'In-TI'!$C$4:$C$867,'In-TI'!$E$4:$E$867)</f>
        <v>500</v>
      </c>
      <c r="D248" s="30" cm="1">
        <f t="array" ref="D248">_xlfn.XLOOKUP(D$3&amp;$B248,'In-TI'!$D$4:$D$867&amp;'In-TI'!$C$4:$C$867,'In-TI'!$E$4:$E$867)</f>
        <v>106.63</v>
      </c>
      <c r="E248" s="24" cm="1">
        <f t="array" ref="E248">_xlfn.XLOOKUP(E$3&amp;$B248,'In-TI'!$D$4:$D$867&amp;'In-TI'!$C$4:$C$867,'In-TI'!$E$4:$E$867)</f>
        <v>105</v>
      </c>
      <c r="F248" s="12">
        <f>SUMIFS('In-TI'!$W$4:$W$1155,'In-TI'!$Y$4:$Y$1155,F$3,'In-TI'!$Q$4:$Q$1155,$B248)</f>
        <v>7.4713349999999998</v>
      </c>
      <c r="G248" s="157">
        <f>SUMIFS('In-TI'!$W$4:$W$1155,'In-TI'!$Y$4:$Y$1155,G$3,'In-TI'!$Q$4:$Q$1155,$B248)</f>
        <v>-3.6532028999999984</v>
      </c>
      <c r="H248" s="13">
        <f>SUMIFS('In-TI'!$W$4:$W$1155,'In-TI'!$Y$4:$Y$1155,H$3,'In-TI'!$Q$4:$Q$1155,$B248)</f>
        <v>9.6377246666666654</v>
      </c>
      <c r="I248" s="16">
        <f>SUMIFS('In-TI'!$X$4:$X$1155,'In-TI'!$Y$4:$Y$1155,I$3,'In-TI'!$Q$4:$Q$1155,$B248)</f>
        <v>-9.9655016666666665</v>
      </c>
      <c r="J248" s="158">
        <f>SUMIFS('In-TI'!$X$4:$X$1155,'In-TI'!$Y$4:$Y$1155,J$3,'In-TI'!$Q$4:$Q$1155,$B248)</f>
        <v>2.4057028999999983</v>
      </c>
      <c r="K248" s="17">
        <f>SUMIFS('In-TI'!$X$4:$X$1155,'In-TI'!$Y$4:$Y$1155,K$3,'In-TI'!$Q$4:$Q$1155,$B248)</f>
        <v>-16.666891333333332</v>
      </c>
      <c r="L248" s="26" cm="1">
        <f t="array" ref="L248">IF(_xlfn.XLOOKUP($B248&amp;F$3,'In-TI'!$Q$4:$Q$1155&amp;'In-TI'!$Y$4:$Y$1155,'In-TI'!$Z$4:$Z$1155)=L$3,F248*C248+I248*D248,0)</f>
        <v>0</v>
      </c>
      <c r="M248" s="159" cm="1">
        <f t="array" ref="M248">IF(_xlfn.XLOOKUP($B248&amp;I$3,'In-TI'!$Q$4:$Q$1155&amp;'In-TI'!$Y$4:$Y$1155,'In-TI'!$Z$4:$Z$1155)=M$3,F248*C248+I248*D248,0)</f>
        <v>2673.0460572833335</v>
      </c>
      <c r="N248" s="159" cm="1">
        <f t="array" ref="N248">IF(_xlfn.XLOOKUP($B248&amp;G$3,'In-TI'!$Q$4:$Q$1155&amp;'In-TI'!$Y$4:$Y$1155,'In-TI'!$Z$4:$Z$1155)=N$3,G248*E248+J248*C248,0)</f>
        <v>819.26514549999933</v>
      </c>
      <c r="O248" s="159" cm="1">
        <f t="array" ref="O248">IF(_xlfn.XLOOKUP($B248&amp;J$3,'In-TI'!$Q$4:$Q$1155&amp;'In-TI'!$Y$4:$Y$1155,'In-TI'!$Z$4:$Z$1155)=O$3,G248*E248+J248*C248,0)</f>
        <v>0</v>
      </c>
      <c r="P248" s="159" cm="1">
        <f t="array" ref="P248">IF(_xlfn.XLOOKUP($B248&amp;H$3,'In-TI'!$Q$4:$Q$1155&amp;'In-TI'!$Y$4:$Y$1155,'In-TI'!$Z$4:$Z$1155)=P$3,H248*E248+K248*D248,0)</f>
        <v>0</v>
      </c>
      <c r="Q248" s="25" cm="1">
        <f t="array" ref="Q248">IF(_xlfn.XLOOKUP($B248&amp;K$3,'In-TI'!$Q$4:$Q$1155&amp;'In-TI'!$Y$4:$Y$1155,'In-TI'!$Z$4:$Z$1155)=Q$3,H248*E248+K248*D248,0)</f>
        <v>-765.22953287333314</v>
      </c>
      <c r="R248" s="74">
        <f t="shared" si="120"/>
        <v>2727.0816699100001</v>
      </c>
      <c r="S248" s="82">
        <f>IF($R248&gt;=0,0,$R248*VLOOKUP(S$3,'In-NonTI'!$S$4:$U$6,3,0))</f>
        <v>0</v>
      </c>
      <c r="T248" s="160">
        <f>IF($R248&gt;=0,0,$R248*VLOOKUP(T$3,'In-NonTI'!$S$4:$U$6,3,0))</f>
        <v>0</v>
      </c>
      <c r="U248" s="83">
        <f>IF($R248&gt;=0,0,$R248*VLOOKUP(U$3,'In-NonTI'!$S$4:$U$6,3,0))</f>
        <v>0</v>
      </c>
      <c r="V248" s="19">
        <f t="shared" si="126"/>
        <v>9.8770378999999977</v>
      </c>
      <c r="W248" s="161">
        <f t="shared" si="121"/>
        <v>-26.632393</v>
      </c>
      <c r="X248" s="18">
        <f t="shared" si="127"/>
        <v>5.984521766666667</v>
      </c>
      <c r="Y248" s="77">
        <f t="shared" si="122"/>
        <v>1</v>
      </c>
      <c r="Z248" s="32" t="str">
        <f t="shared" si="123"/>
        <v>SA</v>
      </c>
      <c r="AA248" s="4" t="str">
        <f t="shared" si="124"/>
        <v>VIC</v>
      </c>
      <c r="AB248" s="31" t="str">
        <f t="shared" si="125"/>
        <v>NSW</v>
      </c>
      <c r="AC248" s="129" t="str">
        <f t="shared" si="128"/>
        <v>SA-VIC</v>
      </c>
      <c r="AD248" s="162" t="str">
        <f t="shared" si="129"/>
        <v>SA-NSW</v>
      </c>
      <c r="AE248" s="130">
        <f t="shared" si="130"/>
        <v>0</v>
      </c>
      <c r="AF248" s="51">
        <f t="shared" si="131"/>
        <v>5.984521766666667</v>
      </c>
      <c r="AG248" s="163">
        <f t="shared" si="132"/>
        <v>9.8770378999999977</v>
      </c>
      <c r="AH248" s="33">
        <f t="shared" si="133"/>
        <v>0</v>
      </c>
      <c r="AI248" s="140">
        <f t="shared" si="156"/>
        <v>0</v>
      </c>
      <c r="AJ248" s="164">
        <f t="shared" si="156"/>
        <v>9.8770378999999977</v>
      </c>
      <c r="AK248" s="164">
        <f t="shared" si="155"/>
        <v>0</v>
      </c>
      <c r="AL248" s="164">
        <f t="shared" si="152"/>
        <v>0</v>
      </c>
      <c r="AM248" s="164">
        <f t="shared" si="152"/>
        <v>0</v>
      </c>
      <c r="AN248" s="141">
        <f t="shared" si="152"/>
        <v>5.984521766666667</v>
      </c>
      <c r="AO248" s="23">
        <f t="shared" si="134"/>
        <v>0</v>
      </c>
      <c r="AP248" s="30">
        <f t="shared" si="135"/>
        <v>3885.3303987229992</v>
      </c>
      <c r="AQ248" s="30">
        <f t="shared" si="136"/>
        <v>0</v>
      </c>
      <c r="AR248" s="30">
        <f t="shared" si="137"/>
        <v>0</v>
      </c>
      <c r="AS248" s="30">
        <f t="shared" si="138"/>
        <v>0</v>
      </c>
      <c r="AT248" s="24">
        <f t="shared" si="139"/>
        <v>-9.7547704796666395</v>
      </c>
      <c r="AU248" s="155">
        <f t="shared" si="146"/>
        <v>0</v>
      </c>
      <c r="AV248" s="165">
        <f t="shared" si="147"/>
        <v>2733.9456969142511</v>
      </c>
      <c r="AW248" s="165">
        <f t="shared" si="148"/>
        <v>0</v>
      </c>
      <c r="AX248" s="165">
        <f t="shared" si="149"/>
        <v>0</v>
      </c>
      <c r="AY248" s="165">
        <f t="shared" si="150"/>
        <v>0</v>
      </c>
      <c r="AZ248" s="156">
        <f t="shared" si="151"/>
        <v>-6.8640270042506915</v>
      </c>
      <c r="BA248" s="94">
        <f t="shared" si="140"/>
        <v>0</v>
      </c>
      <c r="BB248" s="166">
        <f t="shared" si="141"/>
        <v>2727.0816699100001</v>
      </c>
      <c r="BC248" s="166">
        <f t="shared" si="142"/>
        <v>0</v>
      </c>
      <c r="BD248" s="166">
        <f t="shared" si="143"/>
        <v>0</v>
      </c>
      <c r="BE248" s="166">
        <f t="shared" si="144"/>
        <v>0</v>
      </c>
      <c r="BF248" s="95">
        <f t="shared" si="145"/>
        <v>0</v>
      </c>
    </row>
    <row r="249" spans="2:58">
      <c r="B249" s="146">
        <v>246</v>
      </c>
      <c r="C249" s="23" cm="1">
        <f t="array" ref="C249">_xlfn.XLOOKUP(C$3&amp;$B249,'In-TI'!$D$4:$D$867&amp;'In-TI'!$C$4:$C$867,'In-TI'!$E$4:$E$867)</f>
        <v>500</v>
      </c>
      <c r="D249" s="30" cm="1">
        <f t="array" ref="D249">_xlfn.XLOOKUP(D$3&amp;$B249,'In-TI'!$D$4:$D$867&amp;'In-TI'!$C$4:$C$867,'In-TI'!$E$4:$E$867)</f>
        <v>76.75</v>
      </c>
      <c r="E249" s="24" cm="1">
        <f t="array" ref="E249">_xlfn.XLOOKUP(E$3&amp;$B249,'In-TI'!$D$4:$D$867&amp;'In-TI'!$C$4:$C$867,'In-TI'!$E$4:$E$867)</f>
        <v>76.45</v>
      </c>
      <c r="F249" s="12">
        <f>SUMIFS('In-TI'!$W$4:$W$1155,'In-TI'!$Y$4:$Y$1155,F$3,'In-TI'!$Q$4:$Q$1155,$B249)</f>
        <v>7.8282646000000007</v>
      </c>
      <c r="G249" s="157">
        <f>SUMIFS('In-TI'!$W$4:$W$1155,'In-TI'!$Y$4:$Y$1155,G$3,'In-TI'!$Q$4:$Q$1155,$B249)</f>
        <v>-2.7928438000000009</v>
      </c>
      <c r="H249" s="13">
        <f>SUMIFS('In-TI'!$W$4:$W$1155,'In-TI'!$Y$4:$Y$1155,H$3,'In-TI'!$Q$4:$Q$1155,$B249)</f>
        <v>10.451340833333333</v>
      </c>
      <c r="I249" s="16">
        <f>SUMIFS('In-TI'!$X$4:$X$1155,'In-TI'!$Y$4:$Y$1155,I$3,'In-TI'!$Q$4:$Q$1155,$B249)</f>
        <v>-10.319097933333333</v>
      </c>
      <c r="J249" s="158">
        <f>SUMIFS('In-TI'!$X$4:$X$1155,'In-TI'!$Y$4:$Y$1155,J$3,'In-TI'!$Q$4:$Q$1155,$B249)</f>
        <v>1.5903438000000012</v>
      </c>
      <c r="K249" s="17">
        <f>SUMIFS('In-TI'!$X$4:$X$1155,'In-TI'!$Y$4:$Y$1155,K$3,'In-TI'!$Q$4:$Q$1155,$B249)</f>
        <v>-18.027174166666668</v>
      </c>
      <c r="L249" s="26" cm="1">
        <f t="array" ref="L249">IF(_xlfn.XLOOKUP($B249&amp;F$3,'In-TI'!$Q$4:$Q$1155&amp;'In-TI'!$Y$4:$Y$1155,'In-TI'!$Z$4:$Z$1155)=L$3,F249*C249+I249*D249,0)</f>
        <v>0</v>
      </c>
      <c r="M249" s="159" cm="1">
        <f t="array" ref="M249">IF(_xlfn.XLOOKUP($B249&amp;I$3,'In-TI'!$Q$4:$Q$1155&amp;'In-TI'!$Y$4:$Y$1155,'In-TI'!$Z$4:$Z$1155)=M$3,F249*C249+I249*D249,0)</f>
        <v>3122.1415336166669</v>
      </c>
      <c r="N249" s="159" cm="1">
        <f t="array" ref="N249">IF(_xlfn.XLOOKUP($B249&amp;G$3,'In-TI'!$Q$4:$Q$1155&amp;'In-TI'!$Y$4:$Y$1155,'In-TI'!$Z$4:$Z$1155)=N$3,G249*E249+J249*C249,0)</f>
        <v>581.65899149000052</v>
      </c>
      <c r="O249" s="159" cm="1">
        <f t="array" ref="O249">IF(_xlfn.XLOOKUP($B249&amp;J$3,'In-TI'!$Q$4:$Q$1155&amp;'In-TI'!$Y$4:$Y$1155,'In-TI'!$Z$4:$Z$1155)=O$3,G249*E249+J249*C249,0)</f>
        <v>0</v>
      </c>
      <c r="P249" s="159" cm="1">
        <f t="array" ref="P249">IF(_xlfn.XLOOKUP($B249&amp;H$3,'In-TI'!$Q$4:$Q$1155&amp;'In-TI'!$Y$4:$Y$1155,'In-TI'!$Z$4:$Z$1155)=P$3,H249*E249+K249*D249,0)</f>
        <v>0</v>
      </c>
      <c r="Q249" s="25" cm="1">
        <f t="array" ref="Q249">IF(_xlfn.XLOOKUP($B249&amp;K$3,'In-TI'!$Q$4:$Q$1155&amp;'In-TI'!$Y$4:$Y$1155,'In-TI'!$Z$4:$Z$1155)=Q$3,H249*E249+K249*D249,0)</f>
        <v>-584.5806105833334</v>
      </c>
      <c r="R249" s="74">
        <f t="shared" si="120"/>
        <v>3119.219914523334</v>
      </c>
      <c r="S249" s="82">
        <f>IF($R249&gt;=0,0,$R249*VLOOKUP(S$3,'In-NonTI'!$S$4:$U$6,3,0))</f>
        <v>0</v>
      </c>
      <c r="T249" s="160">
        <f>IF($R249&gt;=0,0,$R249*VLOOKUP(T$3,'In-NonTI'!$S$4:$U$6,3,0))</f>
        <v>0</v>
      </c>
      <c r="U249" s="83">
        <f>IF($R249&gt;=0,0,$R249*VLOOKUP(U$3,'In-NonTI'!$S$4:$U$6,3,0))</f>
        <v>0</v>
      </c>
      <c r="V249" s="19">
        <f t="shared" si="126"/>
        <v>9.4186084000000019</v>
      </c>
      <c r="W249" s="161">
        <f t="shared" si="121"/>
        <v>-28.3462721</v>
      </c>
      <c r="X249" s="18">
        <f t="shared" si="127"/>
        <v>7.6584970333333322</v>
      </c>
      <c r="Y249" s="77">
        <f t="shared" si="122"/>
        <v>1</v>
      </c>
      <c r="Z249" s="32" t="str">
        <f t="shared" si="123"/>
        <v>SA</v>
      </c>
      <c r="AA249" s="4" t="str">
        <f t="shared" si="124"/>
        <v>VIC</v>
      </c>
      <c r="AB249" s="31" t="str">
        <f t="shared" si="125"/>
        <v>NSW</v>
      </c>
      <c r="AC249" s="129" t="str">
        <f t="shared" si="128"/>
        <v>SA-VIC</v>
      </c>
      <c r="AD249" s="162" t="str">
        <f t="shared" si="129"/>
        <v>SA-NSW</v>
      </c>
      <c r="AE249" s="130">
        <f t="shared" si="130"/>
        <v>0</v>
      </c>
      <c r="AF249" s="51">
        <f t="shared" si="131"/>
        <v>7.6584970333333322</v>
      </c>
      <c r="AG249" s="163">
        <f t="shared" si="132"/>
        <v>9.4186084000000019</v>
      </c>
      <c r="AH249" s="33">
        <f t="shared" si="133"/>
        <v>0</v>
      </c>
      <c r="AI249" s="140">
        <f t="shared" si="156"/>
        <v>0</v>
      </c>
      <c r="AJ249" s="164">
        <f t="shared" si="156"/>
        <v>9.4186084000000019</v>
      </c>
      <c r="AK249" s="164">
        <f t="shared" si="155"/>
        <v>0</v>
      </c>
      <c r="AL249" s="164">
        <f t="shared" si="152"/>
        <v>0</v>
      </c>
      <c r="AM249" s="164">
        <f t="shared" si="152"/>
        <v>0</v>
      </c>
      <c r="AN249" s="141">
        <f t="shared" si="152"/>
        <v>7.6584970333333322</v>
      </c>
      <c r="AO249" s="23">
        <f t="shared" si="134"/>
        <v>0</v>
      </c>
      <c r="AP249" s="30">
        <f t="shared" si="135"/>
        <v>3986.4260053000007</v>
      </c>
      <c r="AQ249" s="30">
        <f t="shared" si="136"/>
        <v>0</v>
      </c>
      <c r="AR249" s="30">
        <f t="shared" si="137"/>
        <v>0</v>
      </c>
      <c r="AS249" s="30">
        <f t="shared" si="138"/>
        <v>0</v>
      </c>
      <c r="AT249" s="24">
        <f t="shared" si="139"/>
        <v>-2.2975491099999781</v>
      </c>
      <c r="AU249" s="155">
        <f t="shared" si="146"/>
        <v>0</v>
      </c>
      <c r="AV249" s="165">
        <f t="shared" si="147"/>
        <v>3121.0186921022482</v>
      </c>
      <c r="AW249" s="165">
        <f t="shared" si="148"/>
        <v>0</v>
      </c>
      <c r="AX249" s="165">
        <f t="shared" si="149"/>
        <v>0</v>
      </c>
      <c r="AY249" s="165">
        <f t="shared" si="150"/>
        <v>0</v>
      </c>
      <c r="AZ249" s="156">
        <f t="shared" si="151"/>
        <v>-1.7987775789138676</v>
      </c>
      <c r="BA249" s="94">
        <f t="shared" si="140"/>
        <v>0</v>
      </c>
      <c r="BB249" s="166">
        <f t="shared" si="141"/>
        <v>3119.219914523334</v>
      </c>
      <c r="BC249" s="166">
        <f t="shared" si="142"/>
        <v>0</v>
      </c>
      <c r="BD249" s="166">
        <f t="shared" si="143"/>
        <v>0</v>
      </c>
      <c r="BE249" s="166">
        <f t="shared" si="144"/>
        <v>0</v>
      </c>
      <c r="BF249" s="95">
        <f t="shared" si="145"/>
        <v>0</v>
      </c>
    </row>
    <row r="250" spans="2:58">
      <c r="B250" s="146">
        <v>247</v>
      </c>
      <c r="C250" s="23" cm="1">
        <f t="array" ref="C250">_xlfn.XLOOKUP(C$3&amp;$B250,'In-TI'!$D$4:$D$867&amp;'In-TI'!$C$4:$C$867,'In-TI'!$E$4:$E$867)</f>
        <v>500</v>
      </c>
      <c r="D250" s="30" cm="1">
        <f t="array" ref="D250">_xlfn.XLOOKUP(D$3&amp;$B250,'In-TI'!$D$4:$D$867&amp;'In-TI'!$C$4:$C$867,'In-TI'!$E$4:$E$867)</f>
        <v>138.04</v>
      </c>
      <c r="E250" s="24" cm="1">
        <f t="array" ref="E250">_xlfn.XLOOKUP(E$3&amp;$B250,'In-TI'!$D$4:$D$867&amp;'In-TI'!$C$4:$C$867,'In-TI'!$E$4:$E$867)</f>
        <v>76.45</v>
      </c>
      <c r="F250" s="12">
        <f>SUMIFS('In-TI'!$W$4:$W$1155,'In-TI'!$Y$4:$Y$1155,F$3,'In-TI'!$Q$4:$Q$1155,$B250)</f>
        <v>10.909398400000001</v>
      </c>
      <c r="G250" s="157">
        <f>SUMIFS('In-TI'!$W$4:$W$1155,'In-TI'!$Y$4:$Y$1155,G$3,'In-TI'!$Q$4:$Q$1155,$B250)</f>
        <v>-3.1630269000000002</v>
      </c>
      <c r="H250" s="13">
        <f>SUMIFS('In-TI'!$W$4:$W$1155,'In-TI'!$Y$4:$Y$1155,H$3,'In-TI'!$Q$4:$Q$1155,$B250)</f>
        <v>7.1657776333333336</v>
      </c>
      <c r="I250" s="16">
        <f>SUMIFS('In-TI'!$X$4:$X$1155,'In-TI'!$Y$4:$Y$1155,I$3,'In-TI'!$Q$4:$Q$1155,$B250)</f>
        <v>-13.390231733333334</v>
      </c>
      <c r="J250" s="158">
        <f>SUMIFS('In-TI'!$X$4:$X$1155,'In-TI'!$Y$4:$Y$1155,J$3,'In-TI'!$Q$4:$Q$1155,$B250)</f>
        <v>1.9521935666666672</v>
      </c>
      <c r="K250" s="17">
        <f>SUMIFS('In-TI'!$X$4:$X$1155,'In-TI'!$Y$4:$Y$1155,K$3,'In-TI'!$Q$4:$Q$1155,$B250)</f>
        <v>-14.229110966666665</v>
      </c>
      <c r="L250" s="26" cm="1">
        <f t="array" ref="L250">IF(_xlfn.XLOOKUP($B250&amp;F$3,'In-TI'!$Q$4:$Q$1155&amp;'In-TI'!$Y$4:$Y$1155,'In-TI'!$Z$4:$Z$1155)=L$3,F250*C250+I250*D250,0)</f>
        <v>0</v>
      </c>
      <c r="M250" s="159" cm="1">
        <f t="array" ref="M250">IF(_xlfn.XLOOKUP($B250&amp;I$3,'In-TI'!$Q$4:$Q$1155&amp;'In-TI'!$Y$4:$Y$1155,'In-TI'!$Z$4:$Z$1155)=M$3,F250*C250+I250*D250,0)</f>
        <v>3606.3116115306666</v>
      </c>
      <c r="N250" s="159" cm="1">
        <f t="array" ref="N250">IF(_xlfn.XLOOKUP($B250&amp;G$3,'In-TI'!$Q$4:$Q$1155&amp;'In-TI'!$Y$4:$Y$1155,'In-TI'!$Z$4:$Z$1155)=N$3,G250*E250+J250*C250,0)</f>
        <v>734.28337682833364</v>
      </c>
      <c r="O250" s="159" cm="1">
        <f t="array" ref="O250">IF(_xlfn.XLOOKUP($B250&amp;J$3,'In-TI'!$Q$4:$Q$1155&amp;'In-TI'!$Y$4:$Y$1155,'In-TI'!$Z$4:$Z$1155)=O$3,G250*E250+J250*C250,0)</f>
        <v>0</v>
      </c>
      <c r="P250" s="159" cm="1">
        <f t="array" ref="P250">IF(_xlfn.XLOOKUP($B250&amp;H$3,'In-TI'!$Q$4:$Q$1155&amp;'In-TI'!$Y$4:$Y$1155,'In-TI'!$Z$4:$Z$1155)=P$3,H250*E250+K250*D250,0)</f>
        <v>0</v>
      </c>
      <c r="Q250" s="25" cm="1">
        <f t="array" ref="Q250">IF(_xlfn.XLOOKUP($B250&amp;K$3,'In-TI'!$Q$4:$Q$1155&amp;'In-TI'!$Y$4:$Y$1155,'In-TI'!$Z$4:$Z$1155)=Q$3,H250*E250+K250*D250,0)</f>
        <v>-1416.3627777703332</v>
      </c>
      <c r="R250" s="74">
        <f t="shared" si="120"/>
        <v>2924.2322105886669</v>
      </c>
      <c r="S250" s="82">
        <f>IF($R250&gt;=0,0,$R250*VLOOKUP(S$3,'In-NonTI'!$S$4:$U$6,3,0))</f>
        <v>0</v>
      </c>
      <c r="T250" s="160">
        <f>IF($R250&gt;=0,0,$R250*VLOOKUP(T$3,'In-NonTI'!$S$4:$U$6,3,0))</f>
        <v>0</v>
      </c>
      <c r="U250" s="83">
        <f>IF($R250&gt;=0,0,$R250*VLOOKUP(U$3,'In-NonTI'!$S$4:$U$6,3,0))</f>
        <v>0</v>
      </c>
      <c r="V250" s="19">
        <f t="shared" si="126"/>
        <v>12.861591966666667</v>
      </c>
      <c r="W250" s="161">
        <f t="shared" si="121"/>
        <v>-27.619342699999997</v>
      </c>
      <c r="X250" s="18">
        <f t="shared" si="127"/>
        <v>4.0027507333333334</v>
      </c>
      <c r="Y250" s="77">
        <f t="shared" si="122"/>
        <v>1</v>
      </c>
      <c r="Z250" s="32" t="str">
        <f t="shared" si="123"/>
        <v>SA</v>
      </c>
      <c r="AA250" s="4" t="str">
        <f t="shared" si="124"/>
        <v>VIC</v>
      </c>
      <c r="AB250" s="31" t="str">
        <f t="shared" si="125"/>
        <v>NSW</v>
      </c>
      <c r="AC250" s="129" t="str">
        <f t="shared" si="128"/>
        <v>SA-VIC</v>
      </c>
      <c r="AD250" s="162" t="str">
        <f t="shared" si="129"/>
        <v>SA-NSW</v>
      </c>
      <c r="AE250" s="130">
        <f t="shared" si="130"/>
        <v>0</v>
      </c>
      <c r="AF250" s="51">
        <f t="shared" si="131"/>
        <v>4.0027507333333334</v>
      </c>
      <c r="AG250" s="163">
        <f t="shared" si="132"/>
        <v>12.861591966666667</v>
      </c>
      <c r="AH250" s="33">
        <f t="shared" si="133"/>
        <v>0</v>
      </c>
      <c r="AI250" s="140">
        <f t="shared" si="156"/>
        <v>0</v>
      </c>
      <c r="AJ250" s="164">
        <f t="shared" si="156"/>
        <v>12.861591966666667</v>
      </c>
      <c r="AK250" s="164">
        <f t="shared" si="155"/>
        <v>0</v>
      </c>
      <c r="AL250" s="164">
        <f t="shared" si="152"/>
        <v>0</v>
      </c>
      <c r="AM250" s="164">
        <f t="shared" si="152"/>
        <v>0</v>
      </c>
      <c r="AN250" s="141">
        <f t="shared" si="152"/>
        <v>4.0027507333333334</v>
      </c>
      <c r="AO250" s="23">
        <f t="shared" si="134"/>
        <v>0</v>
      </c>
      <c r="AP250" s="30">
        <f t="shared" si="135"/>
        <v>4655.3818282546672</v>
      </c>
      <c r="AQ250" s="30">
        <f t="shared" si="136"/>
        <v>0</v>
      </c>
      <c r="AR250" s="30">
        <f t="shared" si="137"/>
        <v>0</v>
      </c>
      <c r="AS250" s="30">
        <f t="shared" si="138"/>
        <v>0</v>
      </c>
      <c r="AT250" s="24">
        <f t="shared" si="139"/>
        <v>-246.52941766599997</v>
      </c>
      <c r="AU250" s="155">
        <f t="shared" si="146"/>
        <v>0</v>
      </c>
      <c r="AV250" s="165">
        <f t="shared" si="147"/>
        <v>3087.7462493587532</v>
      </c>
      <c r="AW250" s="165">
        <f t="shared" si="148"/>
        <v>0</v>
      </c>
      <c r="AX250" s="165">
        <f t="shared" si="149"/>
        <v>0</v>
      </c>
      <c r="AY250" s="165">
        <f t="shared" si="150"/>
        <v>0</v>
      </c>
      <c r="AZ250" s="156">
        <f t="shared" si="151"/>
        <v>-163.5140387700863</v>
      </c>
      <c r="BA250" s="94">
        <f t="shared" si="140"/>
        <v>0</v>
      </c>
      <c r="BB250" s="166">
        <f t="shared" si="141"/>
        <v>2924.2322105886669</v>
      </c>
      <c r="BC250" s="166">
        <f t="shared" si="142"/>
        <v>0</v>
      </c>
      <c r="BD250" s="166">
        <f t="shared" si="143"/>
        <v>0</v>
      </c>
      <c r="BE250" s="166">
        <f t="shared" si="144"/>
        <v>0</v>
      </c>
      <c r="BF250" s="95">
        <f t="shared" si="145"/>
        <v>0</v>
      </c>
    </row>
    <row r="251" spans="2:58">
      <c r="B251" s="146">
        <v>248</v>
      </c>
      <c r="C251" s="23" cm="1">
        <f t="array" ref="C251">_xlfn.XLOOKUP(C$3&amp;$B251,'In-TI'!$D$4:$D$867&amp;'In-TI'!$C$4:$C$867,'In-TI'!$E$4:$E$867)</f>
        <v>500</v>
      </c>
      <c r="D251" s="30" cm="1">
        <f t="array" ref="D251">_xlfn.XLOOKUP(D$3&amp;$B251,'In-TI'!$D$4:$D$867&amp;'In-TI'!$C$4:$C$867,'In-TI'!$E$4:$E$867)</f>
        <v>119.86</v>
      </c>
      <c r="E251" s="24" cm="1">
        <f t="array" ref="E251">_xlfn.XLOOKUP(E$3&amp;$B251,'In-TI'!$D$4:$D$867&amp;'In-TI'!$C$4:$C$867,'In-TI'!$E$4:$E$867)</f>
        <v>105.89</v>
      </c>
      <c r="F251" s="12">
        <f>SUMIFS('In-TI'!$W$4:$W$1155,'In-TI'!$Y$4:$Y$1155,F$3,'In-TI'!$Q$4:$Q$1155,$B251)</f>
        <v>8.5463299999999993</v>
      </c>
      <c r="G251" s="157">
        <f>SUMIFS('In-TI'!$W$4:$W$1155,'In-TI'!$Y$4:$Y$1155,G$3,'In-TI'!$Q$4:$Q$1155,$B251)</f>
        <v>-8.3575259000000006</v>
      </c>
      <c r="H251" s="13">
        <f>SUMIFS('In-TI'!$W$4:$W$1155,'In-TI'!$Y$4:$Y$1155,H$3,'In-TI'!$Q$4:$Q$1155,$B251)</f>
        <v>6.1993174333333334</v>
      </c>
      <c r="I251" s="16">
        <f>SUMIFS('In-TI'!$X$4:$X$1155,'In-TI'!$Y$4:$Y$1155,I$3,'In-TI'!$Q$4:$Q$1155,$B251)</f>
        <v>-11.046329999999999</v>
      </c>
      <c r="J251" s="158">
        <f>SUMIFS('In-TI'!$X$4:$X$1155,'In-TI'!$Y$4:$Y$1155,J$3,'In-TI'!$Q$4:$Q$1155,$B251)</f>
        <v>7.1066925666666663</v>
      </c>
      <c r="K251" s="17">
        <f>SUMIFS('In-TI'!$X$4:$X$1155,'In-TI'!$Y$4:$Y$1155,K$3,'In-TI'!$Q$4:$Q$1155,$B251)</f>
        <v>-13.285150766666668</v>
      </c>
      <c r="L251" s="26" cm="1">
        <f t="array" ref="L251">IF(_xlfn.XLOOKUP($B251&amp;F$3,'In-TI'!$Q$4:$Q$1155&amp;'In-TI'!$Y$4:$Y$1155,'In-TI'!$Z$4:$Z$1155)=L$3,F251*C251+I251*D251,0)</f>
        <v>0</v>
      </c>
      <c r="M251" s="159" cm="1">
        <f t="array" ref="M251">IF(_xlfn.XLOOKUP($B251&amp;I$3,'In-TI'!$Q$4:$Q$1155&amp;'In-TI'!$Y$4:$Y$1155,'In-TI'!$Z$4:$Z$1155)=M$3,F251*C251+I251*D251,0)</f>
        <v>2949.1518862000003</v>
      </c>
      <c r="N251" s="159" cm="1">
        <f t="array" ref="N251">IF(_xlfn.XLOOKUP($B251&amp;G$3,'In-TI'!$Q$4:$Q$1155&amp;'In-TI'!$Y$4:$Y$1155,'In-TI'!$Z$4:$Z$1155)=N$3,G251*E251+J251*C251,0)</f>
        <v>2668.367865782333</v>
      </c>
      <c r="O251" s="159" cm="1">
        <f t="array" ref="O251">IF(_xlfn.XLOOKUP($B251&amp;J$3,'In-TI'!$Q$4:$Q$1155&amp;'In-TI'!$Y$4:$Y$1155,'In-TI'!$Z$4:$Z$1155)=O$3,G251*E251+J251*C251,0)</f>
        <v>0</v>
      </c>
      <c r="P251" s="159" cm="1">
        <f t="array" ref="P251">IF(_xlfn.XLOOKUP($B251&amp;H$3,'In-TI'!$Q$4:$Q$1155&amp;'In-TI'!$Y$4:$Y$1155,'In-TI'!$Z$4:$Z$1155)=P$3,H251*E251+K251*D251,0)</f>
        <v>0</v>
      </c>
      <c r="Q251" s="25" cm="1">
        <f t="array" ref="Q251">IF(_xlfn.XLOOKUP($B251&amp;K$3,'In-TI'!$Q$4:$Q$1155&amp;'In-TI'!$Y$4:$Y$1155,'In-TI'!$Z$4:$Z$1155)=Q$3,H251*E251+K251*D251,0)</f>
        <v>-935.91244787700009</v>
      </c>
      <c r="R251" s="74">
        <f t="shared" si="120"/>
        <v>4681.6073041053332</v>
      </c>
      <c r="S251" s="82">
        <f>IF($R251&gt;=0,0,$R251*VLOOKUP(S$3,'In-NonTI'!$S$4:$U$6,3,0))</f>
        <v>0</v>
      </c>
      <c r="T251" s="160">
        <f>IF($R251&gt;=0,0,$R251*VLOOKUP(T$3,'In-NonTI'!$S$4:$U$6,3,0))</f>
        <v>0</v>
      </c>
      <c r="U251" s="83">
        <f>IF($R251&gt;=0,0,$R251*VLOOKUP(U$3,'In-NonTI'!$S$4:$U$6,3,0))</f>
        <v>0</v>
      </c>
      <c r="V251" s="19">
        <f t="shared" si="126"/>
        <v>15.653022566666666</v>
      </c>
      <c r="W251" s="161">
        <f t="shared" si="121"/>
        <v>-24.331480766666665</v>
      </c>
      <c r="X251" s="18">
        <f t="shared" si="127"/>
        <v>-2.1582084666666672</v>
      </c>
      <c r="Y251" s="77">
        <f t="shared" si="122"/>
        <v>2</v>
      </c>
      <c r="Z251" s="32" t="str">
        <f t="shared" si="123"/>
        <v>SA</v>
      </c>
      <c r="AA251" s="4" t="str">
        <f t="shared" si="124"/>
        <v>VIC</v>
      </c>
      <c r="AB251" s="31" t="str">
        <f t="shared" si="125"/>
        <v>NSW</v>
      </c>
      <c r="AC251" s="129" t="str">
        <f t="shared" si="128"/>
        <v>SA-NSW</v>
      </c>
      <c r="AD251" s="162" t="str">
        <f t="shared" si="129"/>
        <v>VIC-NSW</v>
      </c>
      <c r="AE251" s="130">
        <f t="shared" si="130"/>
        <v>0</v>
      </c>
      <c r="AF251" s="51">
        <f t="shared" si="131"/>
        <v>24.331480766666665</v>
      </c>
      <c r="AG251" s="163">
        <f t="shared" si="132"/>
        <v>2.1582084666666672</v>
      </c>
      <c r="AH251" s="33">
        <f t="shared" si="133"/>
        <v>0</v>
      </c>
      <c r="AI251" s="140">
        <f t="shared" si="156"/>
        <v>0</v>
      </c>
      <c r="AJ251" s="164">
        <f t="shared" si="156"/>
        <v>24.331480766666665</v>
      </c>
      <c r="AK251" s="164">
        <f t="shared" si="155"/>
        <v>2.1582084666666672</v>
      </c>
      <c r="AL251" s="164">
        <f t="shared" si="152"/>
        <v>0</v>
      </c>
      <c r="AM251" s="164">
        <f t="shared" si="152"/>
        <v>0</v>
      </c>
      <c r="AN251" s="141">
        <f t="shared" si="152"/>
        <v>0</v>
      </c>
      <c r="AO251" s="23">
        <f t="shared" si="134"/>
        <v>0</v>
      </c>
      <c r="AP251" s="30">
        <f t="shared" si="135"/>
        <v>9249.3690986406655</v>
      </c>
      <c r="AQ251" s="30">
        <f t="shared" si="136"/>
        <v>850.57153879800023</v>
      </c>
      <c r="AR251" s="30">
        <f t="shared" si="137"/>
        <v>0</v>
      </c>
      <c r="AS251" s="30">
        <f t="shared" si="138"/>
        <v>0</v>
      </c>
      <c r="AT251" s="24">
        <f t="shared" si="139"/>
        <v>0</v>
      </c>
      <c r="AU251" s="155">
        <f t="shared" si="146"/>
        <v>0</v>
      </c>
      <c r="AV251" s="165">
        <f t="shared" si="147"/>
        <v>4287.3434097275667</v>
      </c>
      <c r="AW251" s="165">
        <f t="shared" si="148"/>
        <v>394.26389437776663</v>
      </c>
      <c r="AX251" s="165">
        <f t="shared" si="149"/>
        <v>0</v>
      </c>
      <c r="AY251" s="165">
        <f t="shared" si="150"/>
        <v>0</v>
      </c>
      <c r="AZ251" s="156">
        <f t="shared" si="151"/>
        <v>0</v>
      </c>
      <c r="BA251" s="94">
        <f t="shared" si="140"/>
        <v>0</v>
      </c>
      <c r="BB251" s="166">
        <f t="shared" si="141"/>
        <v>4287.3434097275667</v>
      </c>
      <c r="BC251" s="166">
        <f t="shared" si="142"/>
        <v>394.26389437776663</v>
      </c>
      <c r="BD251" s="166">
        <f t="shared" si="143"/>
        <v>0</v>
      </c>
      <c r="BE251" s="166">
        <f t="shared" si="144"/>
        <v>0</v>
      </c>
      <c r="BF251" s="95">
        <f t="shared" si="145"/>
        <v>0</v>
      </c>
    </row>
    <row r="252" spans="2:58">
      <c r="B252" s="146">
        <v>249</v>
      </c>
      <c r="C252" s="23" cm="1">
        <f t="array" ref="C252">_xlfn.XLOOKUP(C$3&amp;$B252,'In-TI'!$D$4:$D$867&amp;'In-TI'!$C$4:$C$867,'In-TI'!$E$4:$E$867)</f>
        <v>500</v>
      </c>
      <c r="D252" s="30" cm="1">
        <f t="array" ref="D252">_xlfn.XLOOKUP(D$3&amp;$B252,'In-TI'!$D$4:$D$867&amp;'In-TI'!$C$4:$C$867,'In-TI'!$E$4:$E$867)</f>
        <v>277.45999999999998</v>
      </c>
      <c r="E252" s="24" cm="1">
        <f t="array" ref="E252">_xlfn.XLOOKUP(E$3&amp;$B252,'In-TI'!$D$4:$D$867&amp;'In-TI'!$C$4:$C$867,'In-TI'!$E$4:$E$867)</f>
        <v>76.45</v>
      </c>
      <c r="F252" s="12">
        <f>SUMIFS('In-TI'!$W$4:$W$1155,'In-TI'!$Y$4:$Y$1155,F$3,'In-TI'!$Q$4:$Q$1155,$B252)</f>
        <v>7.7736894000000003</v>
      </c>
      <c r="G252" s="157">
        <f>SUMIFS('In-TI'!$W$4:$W$1155,'In-TI'!$Y$4:$Y$1155,G$3,'In-TI'!$Q$4:$Q$1155,$B252)</f>
        <v>-12.542115800000001</v>
      </c>
      <c r="H252" s="13">
        <f>SUMIFS('In-TI'!$W$4:$W$1155,'In-TI'!$Y$4:$Y$1155,H$3,'In-TI'!$Q$4:$Q$1155,$B252)</f>
        <v>2.8657691333333339</v>
      </c>
      <c r="I252" s="16">
        <f>SUMIFS('In-TI'!$X$4:$X$1155,'In-TI'!$Y$4:$Y$1155,I$3,'In-TI'!$Q$4:$Q$1155,$B252)</f>
        <v>-10.082856066666668</v>
      </c>
      <c r="J252" s="158">
        <f>SUMIFS('In-TI'!$X$4:$X$1155,'In-TI'!$Y$4:$Y$1155,J$3,'In-TI'!$Q$4:$Q$1155,$B252)</f>
        <v>11.395449133333335</v>
      </c>
      <c r="K252" s="17">
        <f>SUMIFS('In-TI'!$X$4:$X$1155,'In-TI'!$Y$4:$Y$1155,K$3,'In-TI'!$Q$4:$Q$1155,$B252)</f>
        <v>-9.4666024666666697</v>
      </c>
      <c r="L252" s="26" cm="1">
        <f t="array" ref="L252">IF(_xlfn.XLOOKUP($B252&amp;F$3,'In-TI'!$Q$4:$Q$1155&amp;'In-TI'!$Y$4:$Y$1155,'In-TI'!$Z$4:$Z$1155)=L$3,F252*C252+I252*D252,0)</f>
        <v>0</v>
      </c>
      <c r="M252" s="159" cm="1">
        <f t="array" ref="M252">IF(_xlfn.XLOOKUP($B252&amp;I$3,'In-TI'!$Q$4:$Q$1155&amp;'In-TI'!$Y$4:$Y$1155,'In-TI'!$Z$4:$Z$1155)=M$3,F252*C252+I252*D252,0)</f>
        <v>1089.2554557426665</v>
      </c>
      <c r="N252" s="159" cm="1">
        <f t="array" ref="N252">IF(_xlfn.XLOOKUP($B252&amp;G$3,'In-TI'!$Q$4:$Q$1155&amp;'In-TI'!$Y$4:$Y$1155,'In-TI'!$Z$4:$Z$1155)=N$3,G252*E252+J252*C252,0)</f>
        <v>4738.8798137566673</v>
      </c>
      <c r="O252" s="159" cm="1">
        <f t="array" ref="O252">IF(_xlfn.XLOOKUP($B252&amp;J$3,'In-TI'!$Q$4:$Q$1155&amp;'In-TI'!$Y$4:$Y$1155,'In-TI'!$Z$4:$Z$1155)=O$3,G252*E252+J252*C252,0)</f>
        <v>0</v>
      </c>
      <c r="P252" s="159" cm="1">
        <f t="array" ref="P252">IF(_xlfn.XLOOKUP($B252&amp;H$3,'In-TI'!$Q$4:$Q$1155&amp;'In-TI'!$Y$4:$Y$1155,'In-TI'!$Z$4:$Z$1155)=P$3,H252*E252+K252*D252,0)</f>
        <v>0</v>
      </c>
      <c r="Q252" s="25" cm="1">
        <f t="array" ref="Q252">IF(_xlfn.XLOOKUP($B252&amp;K$3,'In-TI'!$Q$4:$Q$1155&amp;'In-TI'!$Y$4:$Y$1155,'In-TI'!$Z$4:$Z$1155)=Q$3,H252*E252+K252*D252,0)</f>
        <v>-2407.5154701580009</v>
      </c>
      <c r="R252" s="74">
        <f t="shared" si="120"/>
        <v>3420.619799341333</v>
      </c>
      <c r="S252" s="82">
        <f>IF($R252&gt;=0,0,$R252*VLOOKUP(S$3,'In-NonTI'!$S$4:$U$6,3,0))</f>
        <v>0</v>
      </c>
      <c r="T252" s="160">
        <f>IF($R252&gt;=0,0,$R252*VLOOKUP(T$3,'In-NonTI'!$S$4:$U$6,3,0))</f>
        <v>0</v>
      </c>
      <c r="U252" s="83">
        <f>IF($R252&gt;=0,0,$R252*VLOOKUP(U$3,'In-NonTI'!$S$4:$U$6,3,0))</f>
        <v>0</v>
      </c>
      <c r="V252" s="19">
        <f t="shared" si="126"/>
        <v>19.169138533333335</v>
      </c>
      <c r="W252" s="161">
        <f t="shared" si="121"/>
        <v>-19.549458533333336</v>
      </c>
      <c r="X252" s="18">
        <f t="shared" si="127"/>
        <v>-9.6763466666666673</v>
      </c>
      <c r="Y252" s="77">
        <f t="shared" si="122"/>
        <v>2</v>
      </c>
      <c r="Z252" s="32" t="str">
        <f t="shared" si="123"/>
        <v>SA</v>
      </c>
      <c r="AA252" s="4" t="str">
        <f t="shared" si="124"/>
        <v>VIC</v>
      </c>
      <c r="AB252" s="31" t="str">
        <f t="shared" si="125"/>
        <v>NSW</v>
      </c>
      <c r="AC252" s="129" t="str">
        <f t="shared" si="128"/>
        <v>SA-NSW</v>
      </c>
      <c r="AD252" s="162" t="str">
        <f t="shared" si="129"/>
        <v>VIC-NSW</v>
      </c>
      <c r="AE252" s="130">
        <f t="shared" si="130"/>
        <v>0</v>
      </c>
      <c r="AF252" s="51">
        <f t="shared" si="131"/>
        <v>19.549458533333336</v>
      </c>
      <c r="AG252" s="163">
        <f t="shared" si="132"/>
        <v>9.6763466666666673</v>
      </c>
      <c r="AH252" s="33">
        <f t="shared" si="133"/>
        <v>0</v>
      </c>
      <c r="AI252" s="140">
        <f t="shared" si="156"/>
        <v>0</v>
      </c>
      <c r="AJ252" s="164">
        <f t="shared" si="156"/>
        <v>19.549458533333336</v>
      </c>
      <c r="AK252" s="164">
        <f t="shared" si="155"/>
        <v>9.6763466666666673</v>
      </c>
      <c r="AL252" s="164">
        <f t="shared" si="152"/>
        <v>0</v>
      </c>
      <c r="AM252" s="164">
        <f t="shared" si="152"/>
        <v>0</v>
      </c>
      <c r="AN252" s="141">
        <f t="shared" si="152"/>
        <v>0</v>
      </c>
      <c r="AO252" s="23">
        <f t="shared" si="134"/>
        <v>0</v>
      </c>
      <c r="AP252" s="30">
        <f t="shared" si="135"/>
        <v>4350.5365020080008</v>
      </c>
      <c r="AQ252" s="30">
        <f t="shared" si="136"/>
        <v>4098.4166306666666</v>
      </c>
      <c r="AR252" s="30">
        <f t="shared" si="137"/>
        <v>0</v>
      </c>
      <c r="AS252" s="30">
        <f t="shared" si="138"/>
        <v>0</v>
      </c>
      <c r="AT252" s="24">
        <f t="shared" si="139"/>
        <v>0</v>
      </c>
      <c r="AU252" s="155">
        <f t="shared" si="146"/>
        <v>0</v>
      </c>
      <c r="AV252" s="165">
        <f t="shared" si="147"/>
        <v>1761.3461766019686</v>
      </c>
      <c r="AW252" s="165">
        <f t="shared" si="148"/>
        <v>1659.2736227393641</v>
      </c>
      <c r="AX252" s="165">
        <f t="shared" si="149"/>
        <v>0</v>
      </c>
      <c r="AY252" s="165">
        <f t="shared" si="150"/>
        <v>0</v>
      </c>
      <c r="AZ252" s="156">
        <f t="shared" si="151"/>
        <v>0</v>
      </c>
      <c r="BA252" s="94">
        <f t="shared" si="140"/>
        <v>0</v>
      </c>
      <c r="BB252" s="166">
        <f t="shared" si="141"/>
        <v>1761.3461766019691</v>
      </c>
      <c r="BC252" s="166">
        <f t="shared" si="142"/>
        <v>1659.2736227393643</v>
      </c>
      <c r="BD252" s="166">
        <f t="shared" si="143"/>
        <v>0</v>
      </c>
      <c r="BE252" s="166">
        <f t="shared" si="144"/>
        <v>0</v>
      </c>
      <c r="BF252" s="95">
        <f t="shared" si="145"/>
        <v>0</v>
      </c>
    </row>
    <row r="253" spans="2:58">
      <c r="B253" s="146">
        <v>250</v>
      </c>
      <c r="C253" s="23" cm="1">
        <f t="array" ref="C253">_xlfn.XLOOKUP(C$3&amp;$B253,'In-TI'!$D$4:$D$867&amp;'In-TI'!$C$4:$C$867,'In-TI'!$E$4:$E$867)</f>
        <v>500</v>
      </c>
      <c r="D253" s="30" cm="1">
        <f t="array" ref="D253">_xlfn.XLOOKUP(D$3&amp;$B253,'In-TI'!$D$4:$D$867&amp;'In-TI'!$C$4:$C$867,'In-TI'!$E$4:$E$867)</f>
        <v>70.010000000000005</v>
      </c>
      <c r="E253" s="24" cm="1">
        <f t="array" ref="E253">_xlfn.XLOOKUP(E$3&amp;$B253,'In-TI'!$D$4:$D$867&amp;'In-TI'!$C$4:$C$867,'In-TI'!$E$4:$E$867)</f>
        <v>70.819999999999993</v>
      </c>
      <c r="F253" s="12">
        <f>SUMIFS('In-TI'!$W$4:$W$1155,'In-TI'!$Y$4:$Y$1155,F$3,'In-TI'!$Q$4:$Q$1155,$B253)</f>
        <v>8.8594726000000001</v>
      </c>
      <c r="G253" s="157">
        <f>SUMIFS('In-TI'!$W$4:$W$1155,'In-TI'!$Y$4:$Y$1155,G$3,'In-TI'!$Q$4:$Q$1155,$B253)</f>
        <v>-11.6856268</v>
      </c>
      <c r="H253" s="13">
        <f>SUMIFS('In-TI'!$W$4:$W$1155,'In-TI'!$Y$4:$Y$1155,H$3,'In-TI'!$Q$4:$Q$1155,$B253)</f>
        <v>0.4958178666666665</v>
      </c>
      <c r="I253" s="16">
        <f>SUMIFS('In-TI'!$X$4:$X$1155,'In-TI'!$Y$4:$Y$1155,I$3,'In-TI'!$Q$4:$Q$1155,$B253)</f>
        <v>-11.293639266666668</v>
      </c>
      <c r="J253" s="158">
        <f>SUMIFS('In-TI'!$X$4:$X$1155,'In-TI'!$Y$4:$Y$1155,J$3,'In-TI'!$Q$4:$Q$1155,$B253)</f>
        <v>10.4806268</v>
      </c>
      <c r="K253" s="17">
        <f>SUMIFS('In-TI'!$X$4:$X$1155,'In-TI'!$Y$4:$Y$1155,K$3,'In-TI'!$Q$4:$Q$1155,$B253)</f>
        <v>-7.6449845333333331</v>
      </c>
      <c r="L253" s="26" cm="1">
        <f t="array" ref="L253">IF(_xlfn.XLOOKUP($B253&amp;F$3,'In-TI'!$Q$4:$Q$1155&amp;'In-TI'!$Y$4:$Y$1155,'In-TI'!$Z$4:$Z$1155)=L$3,F253*C253+I253*D253,0)</f>
        <v>0</v>
      </c>
      <c r="M253" s="159" cm="1">
        <f t="array" ref="M253">IF(_xlfn.XLOOKUP($B253&amp;I$3,'In-TI'!$Q$4:$Q$1155&amp;'In-TI'!$Y$4:$Y$1155,'In-TI'!$Z$4:$Z$1155)=M$3,F253*C253+I253*D253,0)</f>
        <v>3639.068614940667</v>
      </c>
      <c r="N253" s="159" cm="1">
        <f t="array" ref="N253">IF(_xlfn.XLOOKUP($B253&amp;G$3,'In-TI'!$Q$4:$Q$1155&amp;'In-TI'!$Y$4:$Y$1155,'In-TI'!$Z$4:$Z$1155)=N$3,G253*E253+J253*C253,0)</f>
        <v>4412.7373100240002</v>
      </c>
      <c r="O253" s="159" cm="1">
        <f t="array" ref="O253">IF(_xlfn.XLOOKUP($B253&amp;J$3,'In-TI'!$Q$4:$Q$1155&amp;'In-TI'!$Y$4:$Y$1155,'In-TI'!$Z$4:$Z$1155)=O$3,G253*E253+J253*C253,0)</f>
        <v>0</v>
      </c>
      <c r="P253" s="159" cm="1">
        <f t="array" ref="P253">IF(_xlfn.XLOOKUP($B253&amp;H$3,'In-TI'!$Q$4:$Q$1155&amp;'In-TI'!$Y$4:$Y$1155,'In-TI'!$Z$4:$Z$1155)=P$3,H253*E253+K253*D253,0)</f>
        <v>0</v>
      </c>
      <c r="Q253" s="25" cm="1">
        <f t="array" ref="Q253">IF(_xlfn.XLOOKUP($B253&amp;K$3,'In-TI'!$Q$4:$Q$1155&amp;'In-TI'!$Y$4:$Y$1155,'In-TI'!$Z$4:$Z$1155)=Q$3,H253*E253+K253*D253,0)</f>
        <v>-500.11154586133341</v>
      </c>
      <c r="R253" s="74">
        <f t="shared" si="120"/>
        <v>7551.6943791033336</v>
      </c>
      <c r="S253" s="82">
        <f>IF($R253&gt;=0,0,$R253*VLOOKUP(S$3,'In-NonTI'!$S$4:$U$6,3,0))</f>
        <v>0</v>
      </c>
      <c r="T253" s="160">
        <f>IF($R253&gt;=0,0,$R253*VLOOKUP(T$3,'In-NonTI'!$S$4:$U$6,3,0))</f>
        <v>0</v>
      </c>
      <c r="U253" s="83">
        <f>IF($R253&gt;=0,0,$R253*VLOOKUP(U$3,'In-NonTI'!$S$4:$U$6,3,0))</f>
        <v>0</v>
      </c>
      <c r="V253" s="19">
        <f t="shared" si="126"/>
        <v>19.3400994</v>
      </c>
      <c r="W253" s="161">
        <f t="shared" si="121"/>
        <v>-18.938623800000002</v>
      </c>
      <c r="X253" s="18">
        <f t="shared" si="127"/>
        <v>-11.189808933333333</v>
      </c>
      <c r="Y253" s="77">
        <f t="shared" si="122"/>
        <v>2</v>
      </c>
      <c r="Z253" s="32" t="str">
        <f t="shared" si="123"/>
        <v>SA</v>
      </c>
      <c r="AA253" s="4" t="str">
        <f t="shared" si="124"/>
        <v>VIC</v>
      </c>
      <c r="AB253" s="31" t="str">
        <f t="shared" si="125"/>
        <v>NSW</v>
      </c>
      <c r="AC253" s="129" t="str">
        <f t="shared" si="128"/>
        <v>SA-NSW</v>
      </c>
      <c r="AD253" s="162" t="str">
        <f t="shared" si="129"/>
        <v>VIC-NSW</v>
      </c>
      <c r="AE253" s="130">
        <f t="shared" si="130"/>
        <v>0</v>
      </c>
      <c r="AF253" s="51">
        <f t="shared" si="131"/>
        <v>18.938623800000002</v>
      </c>
      <c r="AG253" s="163">
        <f t="shared" si="132"/>
        <v>11.189808933333333</v>
      </c>
      <c r="AH253" s="33">
        <f t="shared" si="133"/>
        <v>0</v>
      </c>
      <c r="AI253" s="140">
        <f t="shared" si="156"/>
        <v>0</v>
      </c>
      <c r="AJ253" s="164">
        <f t="shared" si="156"/>
        <v>18.938623800000002</v>
      </c>
      <c r="AK253" s="164">
        <f t="shared" si="155"/>
        <v>11.189808933333333</v>
      </c>
      <c r="AL253" s="164">
        <f t="shared" si="152"/>
        <v>0</v>
      </c>
      <c r="AM253" s="164">
        <f t="shared" si="152"/>
        <v>0</v>
      </c>
      <c r="AN253" s="141">
        <f t="shared" si="152"/>
        <v>0</v>
      </c>
      <c r="AO253" s="23">
        <f t="shared" si="134"/>
        <v>0</v>
      </c>
      <c r="AP253" s="30">
        <f t="shared" si="135"/>
        <v>8143.418847762001</v>
      </c>
      <c r="AQ253" s="30">
        <f t="shared" si="136"/>
        <v>4802.4421980080006</v>
      </c>
      <c r="AR253" s="30">
        <f t="shared" si="137"/>
        <v>0</v>
      </c>
      <c r="AS253" s="30">
        <f t="shared" si="138"/>
        <v>0</v>
      </c>
      <c r="AT253" s="24">
        <f t="shared" si="139"/>
        <v>0</v>
      </c>
      <c r="AU253" s="155">
        <f t="shared" si="146"/>
        <v>0</v>
      </c>
      <c r="AV253" s="165">
        <f t="shared" si="147"/>
        <v>4750.2912414946841</v>
      </c>
      <c r="AW253" s="165">
        <f t="shared" si="148"/>
        <v>2801.4031376086496</v>
      </c>
      <c r="AX253" s="165">
        <f t="shared" si="149"/>
        <v>0</v>
      </c>
      <c r="AY253" s="165">
        <f t="shared" si="150"/>
        <v>0</v>
      </c>
      <c r="AZ253" s="156">
        <f t="shared" si="151"/>
        <v>0</v>
      </c>
      <c r="BA253" s="94">
        <f t="shared" si="140"/>
        <v>0</v>
      </c>
      <c r="BB253" s="166">
        <f t="shared" si="141"/>
        <v>4750.2912414946841</v>
      </c>
      <c r="BC253" s="166">
        <f t="shared" si="142"/>
        <v>2801.4031376086496</v>
      </c>
      <c r="BD253" s="166">
        <f t="shared" si="143"/>
        <v>0</v>
      </c>
      <c r="BE253" s="166">
        <f t="shared" si="144"/>
        <v>0</v>
      </c>
      <c r="BF253" s="95">
        <f t="shared" si="145"/>
        <v>0</v>
      </c>
    </row>
    <row r="254" spans="2:58">
      <c r="B254" s="146">
        <v>251</v>
      </c>
      <c r="C254" s="23" cm="1">
        <f t="array" ref="C254">_xlfn.XLOOKUP(C$3&amp;$B254,'In-TI'!$D$4:$D$867&amp;'In-TI'!$C$4:$C$867,'In-TI'!$E$4:$E$867)</f>
        <v>500</v>
      </c>
      <c r="D254" s="30" cm="1">
        <f t="array" ref="D254">_xlfn.XLOOKUP(D$3&amp;$B254,'In-TI'!$D$4:$D$867&amp;'In-TI'!$C$4:$C$867,'In-TI'!$E$4:$E$867)</f>
        <v>70.010000000000005</v>
      </c>
      <c r="E254" s="24" cm="1">
        <f t="array" ref="E254">_xlfn.XLOOKUP(E$3&amp;$B254,'In-TI'!$D$4:$D$867&amp;'In-TI'!$C$4:$C$867,'In-TI'!$E$4:$E$867)</f>
        <v>76.45</v>
      </c>
      <c r="F254" s="12">
        <f>SUMIFS('In-TI'!$W$4:$W$1155,'In-TI'!$Y$4:$Y$1155,F$3,'In-TI'!$Q$4:$Q$1155,$B254)</f>
        <v>8.3641981999999988</v>
      </c>
      <c r="G254" s="157">
        <f>SUMIFS('In-TI'!$W$4:$W$1155,'In-TI'!$Y$4:$Y$1155,G$3,'In-TI'!$Q$4:$Q$1155,$B254)</f>
        <v>-7.9733167000000016</v>
      </c>
      <c r="H254" s="13">
        <f>SUMIFS('In-TI'!$W$4:$W$1155,'In-TI'!$Y$4:$Y$1155,H$3,'In-TI'!$Q$4:$Q$1155,$B254)</f>
        <v>2.1624000000003418E-3</v>
      </c>
      <c r="I254" s="16">
        <f>SUMIFS('In-TI'!$X$4:$X$1155,'In-TI'!$Y$4:$Y$1155,I$3,'In-TI'!$Q$4:$Q$1155,$B254)</f>
        <v>-10.805864866666667</v>
      </c>
      <c r="J254" s="158">
        <f>SUMIFS('In-TI'!$X$4:$X$1155,'In-TI'!$Y$4:$Y$1155,J$3,'In-TI'!$Q$4:$Q$1155,$B254)</f>
        <v>6.7433167000000012</v>
      </c>
      <c r="K254" s="17">
        <f>SUMIFS('In-TI'!$X$4:$X$1155,'In-TI'!$Y$4:$Y$1155,K$3,'In-TI'!$Q$4:$Q$1155,$B254)</f>
        <v>-7.2171624000000012</v>
      </c>
      <c r="L254" s="26" cm="1">
        <f t="array" ref="L254">IF(_xlfn.XLOOKUP($B254&amp;F$3,'In-TI'!$Q$4:$Q$1155&amp;'In-TI'!$Y$4:$Y$1155,'In-TI'!$Z$4:$Z$1155)=L$3,F254*C254+I254*D254,0)</f>
        <v>0</v>
      </c>
      <c r="M254" s="159" cm="1">
        <f t="array" ref="M254">IF(_xlfn.XLOOKUP($B254&amp;I$3,'In-TI'!$Q$4:$Q$1155&amp;'In-TI'!$Y$4:$Y$1155,'In-TI'!$Z$4:$Z$1155)=M$3,F254*C254+I254*D254,0)</f>
        <v>3425.5805006846658</v>
      </c>
      <c r="N254" s="159" cm="1">
        <f t="array" ref="N254">IF(_xlfn.XLOOKUP($B254&amp;G$3,'In-TI'!$Q$4:$Q$1155&amp;'In-TI'!$Y$4:$Y$1155,'In-TI'!$Z$4:$Z$1155)=N$3,G254*E254+J254*C254,0)</f>
        <v>2762.0982882850003</v>
      </c>
      <c r="O254" s="159" cm="1">
        <f t="array" ref="O254">IF(_xlfn.XLOOKUP($B254&amp;J$3,'In-TI'!$Q$4:$Q$1155&amp;'In-TI'!$Y$4:$Y$1155,'In-TI'!$Z$4:$Z$1155)=O$3,G254*E254+J254*C254,0)</f>
        <v>0</v>
      </c>
      <c r="P254" s="159" cm="1">
        <f t="array" ref="P254">IF(_xlfn.XLOOKUP($B254&amp;H$3,'In-TI'!$Q$4:$Q$1155&amp;'In-TI'!$Y$4:$Y$1155,'In-TI'!$Z$4:$Z$1155)=P$3,H254*E254+K254*D254,0)</f>
        <v>0</v>
      </c>
      <c r="Q254" s="25" cm="1">
        <f t="array" ref="Q254">IF(_xlfn.XLOOKUP($B254&amp;K$3,'In-TI'!$Q$4:$Q$1155&amp;'In-TI'!$Y$4:$Y$1155,'In-TI'!$Z$4:$Z$1155)=Q$3,H254*E254+K254*D254,0)</f>
        <v>-505.10822414400013</v>
      </c>
      <c r="R254" s="74">
        <f t="shared" si="120"/>
        <v>5682.5705648256662</v>
      </c>
      <c r="S254" s="82">
        <f>IF($R254&gt;=0,0,$R254*VLOOKUP(S$3,'In-NonTI'!$S$4:$U$6,3,0))</f>
        <v>0</v>
      </c>
      <c r="T254" s="160">
        <f>IF($R254&gt;=0,0,$R254*VLOOKUP(T$3,'In-NonTI'!$S$4:$U$6,3,0))</f>
        <v>0</v>
      </c>
      <c r="U254" s="83">
        <f>IF($R254&gt;=0,0,$R254*VLOOKUP(U$3,'In-NonTI'!$S$4:$U$6,3,0))</f>
        <v>0</v>
      </c>
      <c r="V254" s="19">
        <f t="shared" si="126"/>
        <v>15.1075149</v>
      </c>
      <c r="W254" s="161">
        <f t="shared" si="121"/>
        <v>-18.023027266666666</v>
      </c>
      <c r="X254" s="18">
        <f t="shared" si="127"/>
        <v>-7.9711543000000011</v>
      </c>
      <c r="Y254" s="77">
        <f t="shared" si="122"/>
        <v>2</v>
      </c>
      <c r="Z254" s="32" t="str">
        <f t="shared" si="123"/>
        <v>SA</v>
      </c>
      <c r="AA254" s="4" t="str">
        <f t="shared" si="124"/>
        <v>VIC</v>
      </c>
      <c r="AB254" s="31" t="str">
        <f t="shared" si="125"/>
        <v>NSW</v>
      </c>
      <c r="AC254" s="129" t="str">
        <f t="shared" si="128"/>
        <v>SA-NSW</v>
      </c>
      <c r="AD254" s="162" t="str">
        <f t="shared" si="129"/>
        <v>VIC-NSW</v>
      </c>
      <c r="AE254" s="130">
        <f t="shared" si="130"/>
        <v>0</v>
      </c>
      <c r="AF254" s="51">
        <f t="shared" si="131"/>
        <v>18.023027266666666</v>
      </c>
      <c r="AG254" s="163">
        <f t="shared" si="132"/>
        <v>7.9711543000000011</v>
      </c>
      <c r="AH254" s="33">
        <f t="shared" si="133"/>
        <v>0</v>
      </c>
      <c r="AI254" s="140">
        <f t="shared" si="156"/>
        <v>0</v>
      </c>
      <c r="AJ254" s="164">
        <f t="shared" si="156"/>
        <v>18.023027266666666</v>
      </c>
      <c r="AK254" s="164">
        <f t="shared" si="155"/>
        <v>7.9711543000000011</v>
      </c>
      <c r="AL254" s="164">
        <f t="shared" si="152"/>
        <v>0</v>
      </c>
      <c r="AM254" s="164">
        <f t="shared" si="152"/>
        <v>0</v>
      </c>
      <c r="AN254" s="141">
        <f t="shared" si="152"/>
        <v>0</v>
      </c>
      <c r="AO254" s="23">
        <f t="shared" si="134"/>
        <v>0</v>
      </c>
      <c r="AP254" s="30">
        <f t="shared" si="135"/>
        <v>7749.7214943939998</v>
      </c>
      <c r="AQ254" s="30">
        <f t="shared" si="136"/>
        <v>3376.1824037650003</v>
      </c>
      <c r="AR254" s="30">
        <f t="shared" si="137"/>
        <v>0</v>
      </c>
      <c r="AS254" s="30">
        <f t="shared" si="138"/>
        <v>0</v>
      </c>
      <c r="AT254" s="24">
        <f t="shared" si="139"/>
        <v>0</v>
      </c>
      <c r="AU254" s="155">
        <f t="shared" si="146"/>
        <v>0</v>
      </c>
      <c r="AV254" s="165">
        <f t="shared" si="147"/>
        <v>3958.1808051503235</v>
      </c>
      <c r="AW254" s="165">
        <f t="shared" si="148"/>
        <v>1724.3897596753425</v>
      </c>
      <c r="AX254" s="165">
        <f t="shared" si="149"/>
        <v>0</v>
      </c>
      <c r="AY254" s="165">
        <f t="shared" si="150"/>
        <v>0</v>
      </c>
      <c r="AZ254" s="156">
        <f t="shared" si="151"/>
        <v>0</v>
      </c>
      <c r="BA254" s="94">
        <f t="shared" si="140"/>
        <v>0</v>
      </c>
      <c r="BB254" s="166">
        <f t="shared" si="141"/>
        <v>3958.1808051503235</v>
      </c>
      <c r="BC254" s="166">
        <f t="shared" si="142"/>
        <v>1724.3897596753425</v>
      </c>
      <c r="BD254" s="166">
        <f t="shared" si="143"/>
        <v>0</v>
      </c>
      <c r="BE254" s="166">
        <f t="shared" si="144"/>
        <v>0</v>
      </c>
      <c r="BF254" s="95">
        <f t="shared" si="145"/>
        <v>0</v>
      </c>
    </row>
    <row r="255" spans="2:58">
      <c r="B255" s="146">
        <v>252</v>
      </c>
      <c r="C255" s="23" cm="1">
        <f t="array" ref="C255">_xlfn.XLOOKUP(C$3&amp;$B255,'In-TI'!$D$4:$D$867&amp;'In-TI'!$C$4:$C$867,'In-TI'!$E$4:$E$867)</f>
        <v>500</v>
      </c>
      <c r="D255" s="30" cm="1">
        <f t="array" ref="D255">_xlfn.XLOOKUP(D$3&amp;$B255,'In-TI'!$D$4:$D$867&amp;'In-TI'!$C$4:$C$867,'In-TI'!$E$4:$E$867)</f>
        <v>69.45</v>
      </c>
      <c r="E255" s="24" cm="1">
        <f t="array" ref="E255">_xlfn.XLOOKUP(E$3&amp;$B255,'In-TI'!$D$4:$D$867&amp;'In-TI'!$C$4:$C$867,'In-TI'!$E$4:$E$867)</f>
        <v>76.45</v>
      </c>
      <c r="F255" s="12">
        <f>SUMIFS('In-TI'!$W$4:$W$1155,'In-TI'!$Y$4:$Y$1155,F$3,'In-TI'!$Q$4:$Q$1155,$B255)</f>
        <v>8.2984600000000004</v>
      </c>
      <c r="G255" s="157">
        <f>SUMIFS('In-TI'!$W$4:$W$1155,'In-TI'!$Y$4:$Y$1155,G$3,'In-TI'!$Q$4:$Q$1155,$B255)</f>
        <v>-10.004876100000001</v>
      </c>
      <c r="H255" s="13">
        <f>SUMIFS('In-TI'!$W$4:$W$1155,'In-TI'!$Y$4:$Y$1155,H$3,'In-TI'!$Q$4:$Q$1155,$B255)</f>
        <v>6.397850000000066E-2</v>
      </c>
      <c r="I255" s="16">
        <f>SUMIFS('In-TI'!$X$4:$X$1155,'In-TI'!$Y$4:$Y$1155,I$3,'In-TI'!$Q$4:$Q$1155,$B255)</f>
        <v>-10.710126666666667</v>
      </c>
      <c r="J255" s="158">
        <f>SUMIFS('In-TI'!$X$4:$X$1155,'In-TI'!$Y$4:$Y$1155,J$3,'In-TI'!$Q$4:$Q$1155,$B255)</f>
        <v>8.7398761</v>
      </c>
      <c r="K255" s="17">
        <f>SUMIFS('In-TI'!$X$4:$X$1155,'In-TI'!$Y$4:$Y$1155,K$3,'In-TI'!$Q$4:$Q$1155,$B255)</f>
        <v>-7.4139784999999998</v>
      </c>
      <c r="L255" s="26" cm="1">
        <f t="array" ref="L255">IF(_xlfn.XLOOKUP($B255&amp;F$3,'In-TI'!$Q$4:$Q$1155&amp;'In-TI'!$Y$4:$Y$1155,'In-TI'!$Z$4:$Z$1155)=L$3,F255*C255+I255*D255,0)</f>
        <v>0</v>
      </c>
      <c r="M255" s="159" cm="1">
        <f t="array" ref="M255">IF(_xlfn.XLOOKUP($B255&amp;I$3,'In-TI'!$Q$4:$Q$1155&amp;'In-TI'!$Y$4:$Y$1155,'In-TI'!$Z$4:$Z$1155)=M$3,F255*C255+I255*D255,0)</f>
        <v>3405.4117030000007</v>
      </c>
      <c r="N255" s="159" cm="1">
        <f t="array" ref="N255">IF(_xlfn.XLOOKUP($B255&amp;G$3,'In-TI'!$Q$4:$Q$1155&amp;'In-TI'!$Y$4:$Y$1155,'In-TI'!$Z$4:$Z$1155)=N$3,G255*E255+J255*C255,0)</f>
        <v>3605.0652721549995</v>
      </c>
      <c r="O255" s="159" cm="1">
        <f t="array" ref="O255">IF(_xlfn.XLOOKUP($B255&amp;J$3,'In-TI'!$Q$4:$Q$1155&amp;'In-TI'!$Y$4:$Y$1155,'In-TI'!$Z$4:$Z$1155)=O$3,G255*E255+J255*C255,0)</f>
        <v>0</v>
      </c>
      <c r="P255" s="159" cm="1">
        <f t="array" ref="P255">IF(_xlfn.XLOOKUP($B255&amp;H$3,'In-TI'!$Q$4:$Q$1155&amp;'In-TI'!$Y$4:$Y$1155,'In-TI'!$Z$4:$Z$1155)=P$3,H255*E255+K255*D255,0)</f>
        <v>0</v>
      </c>
      <c r="Q255" s="25" cm="1">
        <f t="array" ref="Q255">IF(_xlfn.XLOOKUP($B255&amp;K$3,'In-TI'!$Q$4:$Q$1155&amp;'In-TI'!$Y$4:$Y$1155,'In-TI'!$Z$4:$Z$1155)=Q$3,H255*E255+K255*D255,0)</f>
        <v>-510.00965049999996</v>
      </c>
      <c r="R255" s="74">
        <f t="shared" si="120"/>
        <v>6500.4673246550001</v>
      </c>
      <c r="S255" s="82">
        <f>IF($R255&gt;=0,0,$R255*VLOOKUP(S$3,'In-NonTI'!$S$4:$U$6,3,0))</f>
        <v>0</v>
      </c>
      <c r="T255" s="160">
        <f>IF($R255&gt;=0,0,$R255*VLOOKUP(T$3,'In-NonTI'!$S$4:$U$6,3,0))</f>
        <v>0</v>
      </c>
      <c r="U255" s="83">
        <f>IF($R255&gt;=0,0,$R255*VLOOKUP(U$3,'In-NonTI'!$S$4:$U$6,3,0))</f>
        <v>0</v>
      </c>
      <c r="V255" s="19">
        <f t="shared" si="126"/>
        <v>17.038336100000002</v>
      </c>
      <c r="W255" s="161">
        <f t="shared" si="121"/>
        <v>-18.124105166666666</v>
      </c>
      <c r="X255" s="18">
        <f t="shared" si="127"/>
        <v>-9.9408975999999996</v>
      </c>
      <c r="Y255" s="77">
        <f t="shared" si="122"/>
        <v>2</v>
      </c>
      <c r="Z255" s="32" t="str">
        <f t="shared" si="123"/>
        <v>SA</v>
      </c>
      <c r="AA255" s="4" t="str">
        <f t="shared" si="124"/>
        <v>VIC</v>
      </c>
      <c r="AB255" s="31" t="str">
        <f t="shared" si="125"/>
        <v>NSW</v>
      </c>
      <c r="AC255" s="129" t="str">
        <f t="shared" si="128"/>
        <v>SA-NSW</v>
      </c>
      <c r="AD255" s="162" t="str">
        <f t="shared" si="129"/>
        <v>VIC-NSW</v>
      </c>
      <c r="AE255" s="130">
        <f t="shared" si="130"/>
        <v>0</v>
      </c>
      <c r="AF255" s="51">
        <f t="shared" si="131"/>
        <v>18.124105166666666</v>
      </c>
      <c r="AG255" s="163">
        <f t="shared" si="132"/>
        <v>9.9408975999999996</v>
      </c>
      <c r="AH255" s="33">
        <f t="shared" si="133"/>
        <v>0</v>
      </c>
      <c r="AI255" s="140">
        <f t="shared" si="156"/>
        <v>0</v>
      </c>
      <c r="AJ255" s="164">
        <f t="shared" si="156"/>
        <v>18.124105166666666</v>
      </c>
      <c r="AK255" s="164">
        <f t="shared" si="155"/>
        <v>9.9408975999999996</v>
      </c>
      <c r="AL255" s="164">
        <f t="shared" si="152"/>
        <v>0</v>
      </c>
      <c r="AM255" s="164">
        <f t="shared" ref="AM255:AN274" si="157">IF($AC255=AM$3,$AF255,IF($AD255=AM$3,$AG255,IF($AE255=AM$3,$AH255,0)))</f>
        <v>0</v>
      </c>
      <c r="AN255" s="141">
        <f t="shared" si="157"/>
        <v>0</v>
      </c>
      <c r="AO255" s="23">
        <f t="shared" si="134"/>
        <v>0</v>
      </c>
      <c r="AP255" s="30">
        <f t="shared" si="135"/>
        <v>7803.3334795083338</v>
      </c>
      <c r="AQ255" s="30">
        <f t="shared" si="136"/>
        <v>4210.4671784800003</v>
      </c>
      <c r="AR255" s="30">
        <f t="shared" si="137"/>
        <v>0</v>
      </c>
      <c r="AS255" s="30">
        <f t="shared" si="138"/>
        <v>0</v>
      </c>
      <c r="AT255" s="24">
        <f t="shared" si="139"/>
        <v>0</v>
      </c>
      <c r="AU255" s="155">
        <f t="shared" si="146"/>
        <v>0</v>
      </c>
      <c r="AV255" s="165">
        <f t="shared" si="147"/>
        <v>4222.2537023037385</v>
      </c>
      <c r="AW255" s="165">
        <f t="shared" si="148"/>
        <v>2278.2136223512621</v>
      </c>
      <c r="AX255" s="165">
        <f t="shared" si="149"/>
        <v>0</v>
      </c>
      <c r="AY255" s="165">
        <f t="shared" si="150"/>
        <v>0</v>
      </c>
      <c r="AZ255" s="156">
        <f t="shared" si="151"/>
        <v>0</v>
      </c>
      <c r="BA255" s="94">
        <f t="shared" si="140"/>
        <v>0</v>
      </c>
      <c r="BB255" s="166">
        <f t="shared" si="141"/>
        <v>4222.2537023037376</v>
      </c>
      <c r="BC255" s="166">
        <f t="shared" si="142"/>
        <v>2278.2136223512621</v>
      </c>
      <c r="BD255" s="166">
        <f t="shared" si="143"/>
        <v>0</v>
      </c>
      <c r="BE255" s="166">
        <f t="shared" si="144"/>
        <v>0</v>
      </c>
      <c r="BF255" s="95">
        <f t="shared" si="145"/>
        <v>0</v>
      </c>
    </row>
    <row r="256" spans="2:58">
      <c r="B256" s="146">
        <v>253</v>
      </c>
      <c r="C256" s="23" cm="1">
        <f t="array" ref="C256">_xlfn.XLOOKUP(C$3&amp;$B256,'In-TI'!$D$4:$D$867&amp;'In-TI'!$C$4:$C$867,'In-TI'!$E$4:$E$867)</f>
        <v>500</v>
      </c>
      <c r="D256" s="30" cm="1">
        <f t="array" ref="D256">_xlfn.XLOOKUP(D$3&amp;$B256,'In-TI'!$D$4:$D$867&amp;'In-TI'!$C$4:$C$867,'In-TI'!$E$4:$E$867)</f>
        <v>70.010000000000005</v>
      </c>
      <c r="E256" s="24" cm="1">
        <f t="array" ref="E256">_xlfn.XLOOKUP(E$3&amp;$B256,'In-TI'!$D$4:$D$867&amp;'In-TI'!$C$4:$C$867,'In-TI'!$E$4:$E$867)</f>
        <v>74.88</v>
      </c>
      <c r="F256" s="12">
        <f>SUMIFS('In-TI'!$W$4:$W$1155,'In-TI'!$Y$4:$Y$1155,F$3,'In-TI'!$Q$4:$Q$1155,$B256)</f>
        <v>9.5978916000000005</v>
      </c>
      <c r="G256" s="157">
        <f>SUMIFS('In-TI'!$W$4:$W$1155,'In-TI'!$Y$4:$Y$1155,G$3,'In-TI'!$Q$4:$Q$1155,$B256)</f>
        <v>-12.1121964</v>
      </c>
      <c r="H256" s="13">
        <f>SUMIFS('In-TI'!$W$4:$W$1155,'In-TI'!$Y$4:$Y$1155,H$3,'In-TI'!$Q$4:$Q$1155,$B256)</f>
        <v>-1.2267336666666664</v>
      </c>
      <c r="I256" s="16">
        <f>SUMIFS('In-TI'!$X$4:$X$1155,'In-TI'!$Y$4:$Y$1155,I$3,'In-TI'!$Q$4:$Q$1155,$B256)</f>
        <v>-11.987058266666667</v>
      </c>
      <c r="J256" s="158">
        <f>SUMIFS('In-TI'!$X$4:$X$1155,'In-TI'!$Y$4:$Y$1155,J$3,'In-TI'!$Q$4:$Q$1155,$B256)</f>
        <v>10.941363066666666</v>
      </c>
      <c r="K256" s="17">
        <f>SUMIFS('In-TI'!$X$4:$X$1155,'In-TI'!$Y$4:$Y$1155,K$3,'In-TI'!$Q$4:$Q$1155,$B256)</f>
        <v>-5.9615996666666673</v>
      </c>
      <c r="L256" s="26" cm="1">
        <f t="array" ref="L256">IF(_xlfn.XLOOKUP($B256&amp;F$3,'In-TI'!$Q$4:$Q$1155&amp;'In-TI'!$Y$4:$Y$1155,'In-TI'!$Z$4:$Z$1155)=L$3,F256*C256+I256*D256,0)</f>
        <v>0</v>
      </c>
      <c r="M256" s="159" cm="1">
        <f t="array" ref="M256">IF(_xlfn.XLOOKUP($B256&amp;I$3,'In-TI'!$Q$4:$Q$1155&amp;'In-TI'!$Y$4:$Y$1155,'In-TI'!$Z$4:$Z$1155)=M$3,F256*C256+I256*D256,0)</f>
        <v>3959.731850750667</v>
      </c>
      <c r="N256" s="159" cm="1">
        <f t="array" ref="N256">IF(_xlfn.XLOOKUP($B256&amp;G$3,'In-TI'!$Q$4:$Q$1155&amp;'In-TI'!$Y$4:$Y$1155,'In-TI'!$Z$4:$Z$1155)=N$3,G256*E256+J256*C256,0)</f>
        <v>4563.7202669013332</v>
      </c>
      <c r="O256" s="159" cm="1">
        <f t="array" ref="O256">IF(_xlfn.XLOOKUP($B256&amp;J$3,'In-TI'!$Q$4:$Q$1155&amp;'In-TI'!$Y$4:$Y$1155,'In-TI'!$Z$4:$Z$1155)=O$3,G256*E256+J256*C256,0)</f>
        <v>0</v>
      </c>
      <c r="P256" s="159" cm="1">
        <f t="array" ref="P256">IF(_xlfn.XLOOKUP($B256&amp;H$3,'In-TI'!$Q$4:$Q$1155&amp;'In-TI'!$Y$4:$Y$1155,'In-TI'!$Z$4:$Z$1155)=P$3,H256*E256+K256*D256,0)</f>
        <v>0</v>
      </c>
      <c r="Q256" s="25" cm="1">
        <f t="array" ref="Q256">IF(_xlfn.XLOOKUP($B256&amp;K$3,'In-TI'!$Q$4:$Q$1155&amp;'In-TI'!$Y$4:$Y$1155,'In-TI'!$Z$4:$Z$1155)=Q$3,H256*E256+K256*D256,0)</f>
        <v>-509.22940962333337</v>
      </c>
      <c r="R256" s="74">
        <f t="shared" si="120"/>
        <v>8014.2227080286657</v>
      </c>
      <c r="S256" s="82">
        <f>IF($R256&gt;=0,0,$R256*VLOOKUP(S$3,'In-NonTI'!$S$4:$U$6,3,0))</f>
        <v>0</v>
      </c>
      <c r="T256" s="160">
        <f>IF($R256&gt;=0,0,$R256*VLOOKUP(T$3,'In-NonTI'!$S$4:$U$6,3,0))</f>
        <v>0</v>
      </c>
      <c r="U256" s="83">
        <f>IF($R256&gt;=0,0,$R256*VLOOKUP(U$3,'In-NonTI'!$S$4:$U$6,3,0))</f>
        <v>0</v>
      </c>
      <c r="V256" s="19">
        <f t="shared" si="126"/>
        <v>20.539254666666665</v>
      </c>
      <c r="W256" s="161">
        <f t="shared" si="121"/>
        <v>-17.948657933333333</v>
      </c>
      <c r="X256" s="18">
        <f t="shared" si="127"/>
        <v>-13.338930066666666</v>
      </c>
      <c r="Y256" s="77">
        <f t="shared" si="122"/>
        <v>2</v>
      </c>
      <c r="Z256" s="32" t="str">
        <f t="shared" si="123"/>
        <v>SA</v>
      </c>
      <c r="AA256" s="4" t="str">
        <f t="shared" si="124"/>
        <v>VIC</v>
      </c>
      <c r="AB256" s="31" t="str">
        <f t="shared" si="125"/>
        <v>NSW</v>
      </c>
      <c r="AC256" s="129" t="str">
        <f t="shared" si="128"/>
        <v>SA-NSW</v>
      </c>
      <c r="AD256" s="162" t="str">
        <f t="shared" si="129"/>
        <v>VIC-NSW</v>
      </c>
      <c r="AE256" s="130">
        <f t="shared" si="130"/>
        <v>0</v>
      </c>
      <c r="AF256" s="51">
        <f t="shared" si="131"/>
        <v>17.948657933333333</v>
      </c>
      <c r="AG256" s="163">
        <f t="shared" si="132"/>
        <v>13.338930066666666</v>
      </c>
      <c r="AH256" s="33">
        <f t="shared" si="133"/>
        <v>0</v>
      </c>
      <c r="AI256" s="140">
        <f t="shared" si="156"/>
        <v>0</v>
      </c>
      <c r="AJ256" s="164">
        <f t="shared" si="156"/>
        <v>17.948657933333333</v>
      </c>
      <c r="AK256" s="164">
        <f t="shared" si="155"/>
        <v>13.338930066666666</v>
      </c>
      <c r="AL256" s="164">
        <f t="shared" ref="AL256:AL275" si="158">IF($AC256=AL$3,$AF256,IF($AD256=AL$3,$AG256,IF($AE256=AL$3,$AH256,0)))</f>
        <v>0</v>
      </c>
      <c r="AM256" s="164">
        <f t="shared" si="157"/>
        <v>0</v>
      </c>
      <c r="AN256" s="141">
        <f t="shared" si="157"/>
        <v>0</v>
      </c>
      <c r="AO256" s="23">
        <f t="shared" si="134"/>
        <v>0</v>
      </c>
      <c r="AP256" s="30">
        <f t="shared" si="135"/>
        <v>7717.7434247540004</v>
      </c>
      <c r="AQ256" s="30">
        <f t="shared" si="136"/>
        <v>5670.6459499413331</v>
      </c>
      <c r="AR256" s="30">
        <f t="shared" si="137"/>
        <v>0</v>
      </c>
      <c r="AS256" s="30">
        <f t="shared" si="138"/>
        <v>0</v>
      </c>
      <c r="AT256" s="24">
        <f t="shared" si="139"/>
        <v>0</v>
      </c>
      <c r="AU256" s="155">
        <f t="shared" si="146"/>
        <v>0</v>
      </c>
      <c r="AV256" s="165">
        <f t="shared" si="147"/>
        <v>4619.8024929200965</v>
      </c>
      <c r="AW256" s="165">
        <f t="shared" si="148"/>
        <v>3394.4202151085692</v>
      </c>
      <c r="AX256" s="165">
        <f t="shared" si="149"/>
        <v>0</v>
      </c>
      <c r="AY256" s="165">
        <f t="shared" si="150"/>
        <v>0</v>
      </c>
      <c r="AZ256" s="156">
        <f t="shared" si="151"/>
        <v>0</v>
      </c>
      <c r="BA256" s="94">
        <f t="shared" si="140"/>
        <v>0</v>
      </c>
      <c r="BB256" s="166">
        <f t="shared" si="141"/>
        <v>4619.8024929200965</v>
      </c>
      <c r="BC256" s="166">
        <f t="shared" si="142"/>
        <v>3394.4202151085692</v>
      </c>
      <c r="BD256" s="166">
        <f t="shared" si="143"/>
        <v>0</v>
      </c>
      <c r="BE256" s="166">
        <f t="shared" si="144"/>
        <v>0</v>
      </c>
      <c r="BF256" s="95">
        <f t="shared" si="145"/>
        <v>0</v>
      </c>
    </row>
    <row r="257" spans="2:58">
      <c r="B257" s="146">
        <v>254</v>
      </c>
      <c r="C257" s="23" cm="1">
        <f t="array" ref="C257">_xlfn.XLOOKUP(C$3&amp;$B257,'In-TI'!$D$4:$D$867&amp;'In-TI'!$C$4:$C$867,'In-TI'!$E$4:$E$867)</f>
        <v>500</v>
      </c>
      <c r="D257" s="30" cm="1">
        <f t="array" ref="D257">_xlfn.XLOOKUP(D$3&amp;$B257,'In-TI'!$D$4:$D$867&amp;'In-TI'!$C$4:$C$867,'In-TI'!$E$4:$E$867)</f>
        <v>84.41</v>
      </c>
      <c r="E257" s="24" cm="1">
        <f t="array" ref="E257">_xlfn.XLOOKUP(E$3&amp;$B257,'In-TI'!$D$4:$D$867&amp;'In-TI'!$C$4:$C$867,'In-TI'!$E$4:$E$867)</f>
        <v>105</v>
      </c>
      <c r="F257" s="12">
        <f>SUMIFS('In-TI'!$W$4:$W$1155,'In-TI'!$Y$4:$Y$1155,F$3,'In-TI'!$Q$4:$Q$1155,$B257)</f>
        <v>7.5035761999999995</v>
      </c>
      <c r="G257" s="157">
        <f>SUMIFS('In-TI'!$W$4:$W$1155,'In-TI'!$Y$4:$Y$1155,G$3,'In-TI'!$Q$4:$Q$1155,$B257)</f>
        <v>-16.620415899999998</v>
      </c>
      <c r="H257" s="13">
        <f>SUMIFS('In-TI'!$W$4:$W$1155,'In-TI'!$Y$4:$Y$1155,H$3,'In-TI'!$Q$4:$Q$1155,$B257)</f>
        <v>-1.4876589666666666</v>
      </c>
      <c r="I257" s="16">
        <f>SUMIFS('In-TI'!$X$4:$X$1155,'In-TI'!$Y$4:$Y$1155,I$3,'In-TI'!$Q$4:$Q$1155,$B257)</f>
        <v>-9.8819095333333333</v>
      </c>
      <c r="J257" s="158">
        <f>SUMIFS('In-TI'!$X$4:$X$1155,'In-TI'!$Y$4:$Y$1155,J$3,'In-TI'!$Q$4:$Q$1155,$B257)</f>
        <v>15.636249233333332</v>
      </c>
      <c r="K257" s="17">
        <f>SUMIFS('In-TI'!$X$4:$X$1155,'In-TI'!$Y$4:$Y$1155,K$3,'In-TI'!$Q$4:$Q$1155,$B257)</f>
        <v>-6.3556743666666664</v>
      </c>
      <c r="L257" s="26" cm="1">
        <f t="array" ref="L257">IF(_xlfn.XLOOKUP($B257&amp;F$3,'In-TI'!$Q$4:$Q$1155&amp;'In-TI'!$Y$4:$Y$1155,'In-TI'!$Z$4:$Z$1155)=L$3,F257*C257+I257*D257,0)</f>
        <v>0</v>
      </c>
      <c r="M257" s="159" cm="1">
        <f t="array" ref="M257">IF(_xlfn.XLOOKUP($B257&amp;I$3,'In-TI'!$Q$4:$Q$1155&amp;'In-TI'!$Y$4:$Y$1155,'In-TI'!$Z$4:$Z$1155)=M$3,F257*C257+I257*D257,0)</f>
        <v>2917.6561162913331</v>
      </c>
      <c r="N257" s="159" cm="1">
        <f t="array" ref="N257">IF(_xlfn.XLOOKUP($B257&amp;G$3,'In-TI'!$Q$4:$Q$1155&amp;'In-TI'!$Y$4:$Y$1155,'In-TI'!$Z$4:$Z$1155)=N$3,G257*E257+J257*C257,0)</f>
        <v>6072.9809471666667</v>
      </c>
      <c r="O257" s="159" cm="1">
        <f t="array" ref="O257">IF(_xlfn.XLOOKUP($B257&amp;J$3,'In-TI'!$Q$4:$Q$1155&amp;'In-TI'!$Y$4:$Y$1155,'In-TI'!$Z$4:$Z$1155)=O$3,G257*E257+J257*C257,0)</f>
        <v>0</v>
      </c>
      <c r="P257" s="159" cm="1">
        <f t="array" ref="P257">IF(_xlfn.XLOOKUP($B257&amp;H$3,'In-TI'!$Q$4:$Q$1155&amp;'In-TI'!$Y$4:$Y$1155,'In-TI'!$Z$4:$Z$1155)=P$3,H257*E257+K257*D257,0)</f>
        <v>0</v>
      </c>
      <c r="Q257" s="25" cm="1">
        <f t="array" ref="Q257">IF(_xlfn.XLOOKUP($B257&amp;K$3,'In-TI'!$Q$4:$Q$1155&amp;'In-TI'!$Y$4:$Y$1155,'In-TI'!$Z$4:$Z$1155)=Q$3,H257*E257+K257*D257,0)</f>
        <v>-692.68666479033323</v>
      </c>
      <c r="R257" s="74">
        <f t="shared" si="120"/>
        <v>8297.9503986676664</v>
      </c>
      <c r="S257" s="82">
        <f>IF($R257&gt;=0,0,$R257*VLOOKUP(S$3,'In-NonTI'!$S$4:$U$6,3,0))</f>
        <v>0</v>
      </c>
      <c r="T257" s="160">
        <f>IF($R257&gt;=0,0,$R257*VLOOKUP(T$3,'In-NonTI'!$S$4:$U$6,3,0))</f>
        <v>0</v>
      </c>
      <c r="U257" s="83">
        <f>IF($R257&gt;=0,0,$R257*VLOOKUP(U$3,'In-NonTI'!$S$4:$U$6,3,0))</f>
        <v>0</v>
      </c>
      <c r="V257" s="19">
        <f t="shared" si="126"/>
        <v>23.139825433333332</v>
      </c>
      <c r="W257" s="161">
        <f t="shared" si="121"/>
        <v>-16.237583900000001</v>
      </c>
      <c r="X257" s="18">
        <f t="shared" si="127"/>
        <v>-18.108074866666666</v>
      </c>
      <c r="Y257" s="77">
        <f t="shared" si="122"/>
        <v>2</v>
      </c>
      <c r="Z257" s="32" t="str">
        <f t="shared" si="123"/>
        <v>VIC</v>
      </c>
      <c r="AA257" s="4" t="str">
        <f t="shared" si="124"/>
        <v>SA</v>
      </c>
      <c r="AB257" s="31" t="str">
        <f t="shared" si="125"/>
        <v>NSW</v>
      </c>
      <c r="AC257" s="129" t="str">
        <f t="shared" si="128"/>
        <v>VIC-NSW</v>
      </c>
      <c r="AD257" s="162" t="str">
        <f t="shared" si="129"/>
        <v>SA-NSW</v>
      </c>
      <c r="AE257" s="130">
        <f t="shared" si="130"/>
        <v>0</v>
      </c>
      <c r="AF257" s="51">
        <f t="shared" si="131"/>
        <v>18.108074866666666</v>
      </c>
      <c r="AG257" s="163">
        <f t="shared" si="132"/>
        <v>16.237583900000001</v>
      </c>
      <c r="AH257" s="33">
        <f t="shared" si="133"/>
        <v>0</v>
      </c>
      <c r="AI257" s="140">
        <f t="shared" si="156"/>
        <v>0</v>
      </c>
      <c r="AJ257" s="164">
        <f t="shared" si="156"/>
        <v>16.237583900000001</v>
      </c>
      <c r="AK257" s="164">
        <f t="shared" si="155"/>
        <v>18.108074866666666</v>
      </c>
      <c r="AL257" s="164">
        <f t="shared" si="158"/>
        <v>0</v>
      </c>
      <c r="AM257" s="164">
        <f t="shared" si="157"/>
        <v>0</v>
      </c>
      <c r="AN257" s="141">
        <f t="shared" si="157"/>
        <v>0</v>
      </c>
      <c r="AO257" s="23">
        <f t="shared" si="134"/>
        <v>0</v>
      </c>
      <c r="AP257" s="30">
        <f t="shared" si="135"/>
        <v>6748.1774930010006</v>
      </c>
      <c r="AQ257" s="30">
        <f t="shared" si="136"/>
        <v>7152.6895723333328</v>
      </c>
      <c r="AR257" s="30">
        <f t="shared" si="137"/>
        <v>0</v>
      </c>
      <c r="AS257" s="30">
        <f t="shared" si="138"/>
        <v>0</v>
      </c>
      <c r="AT257" s="24">
        <f t="shared" si="139"/>
        <v>0</v>
      </c>
      <c r="AU257" s="155">
        <f t="shared" si="146"/>
        <v>0</v>
      </c>
      <c r="AV257" s="165">
        <f t="shared" si="147"/>
        <v>4028.2409618871538</v>
      </c>
      <c r="AW257" s="165">
        <f t="shared" si="148"/>
        <v>4269.709436780513</v>
      </c>
      <c r="AX257" s="165">
        <f t="shared" si="149"/>
        <v>0</v>
      </c>
      <c r="AY257" s="165">
        <f t="shared" si="150"/>
        <v>0</v>
      </c>
      <c r="AZ257" s="156">
        <f t="shared" si="151"/>
        <v>0</v>
      </c>
      <c r="BA257" s="94">
        <f t="shared" si="140"/>
        <v>0</v>
      </c>
      <c r="BB257" s="166">
        <f t="shared" si="141"/>
        <v>4028.2409618871538</v>
      </c>
      <c r="BC257" s="166">
        <f t="shared" si="142"/>
        <v>4269.709436780513</v>
      </c>
      <c r="BD257" s="166">
        <f t="shared" si="143"/>
        <v>0</v>
      </c>
      <c r="BE257" s="166">
        <f t="shared" si="144"/>
        <v>0</v>
      </c>
      <c r="BF257" s="95">
        <f t="shared" si="145"/>
        <v>0</v>
      </c>
    </row>
    <row r="258" spans="2:58">
      <c r="B258" s="146">
        <v>255</v>
      </c>
      <c r="C258" s="23" cm="1">
        <f t="array" ref="C258">_xlfn.XLOOKUP(C$3&amp;$B258,'In-TI'!$D$4:$D$867&amp;'In-TI'!$C$4:$C$867,'In-TI'!$E$4:$E$867)</f>
        <v>500</v>
      </c>
      <c r="D258" s="30" cm="1">
        <f t="array" ref="D258">_xlfn.XLOOKUP(D$3&amp;$B258,'In-TI'!$D$4:$D$867&amp;'In-TI'!$C$4:$C$867,'In-TI'!$E$4:$E$867)</f>
        <v>92.96</v>
      </c>
      <c r="E258" s="24" cm="1">
        <f t="array" ref="E258">_xlfn.XLOOKUP(E$3&amp;$B258,'In-TI'!$D$4:$D$867&amp;'In-TI'!$C$4:$C$867,'In-TI'!$E$4:$E$867)</f>
        <v>115.64</v>
      </c>
      <c r="F258" s="12">
        <f>SUMIFS('In-TI'!$W$4:$W$1155,'In-TI'!$Y$4:$Y$1155,F$3,'In-TI'!$Q$4:$Q$1155,$B258)</f>
        <v>5.3060747999999993</v>
      </c>
      <c r="G258" s="157">
        <f>SUMIFS('In-TI'!$W$4:$W$1155,'In-TI'!$Y$4:$Y$1155,G$3,'In-TI'!$Q$4:$Q$1155,$B258)</f>
        <v>-17.801957399999999</v>
      </c>
      <c r="H258" s="13">
        <f>SUMIFS('In-TI'!$W$4:$W$1155,'In-TI'!$Y$4:$Y$1155,H$3,'In-TI'!$Q$4:$Q$1155,$B258)</f>
        <v>-1.4565841000000002</v>
      </c>
      <c r="I258" s="16">
        <f>SUMIFS('In-TI'!$X$4:$X$1155,'In-TI'!$Y$4:$Y$1155,I$3,'In-TI'!$Q$4:$Q$1155,$B258)</f>
        <v>-7.6777414666666663</v>
      </c>
      <c r="J258" s="158">
        <f>SUMIFS('In-TI'!$X$4:$X$1155,'In-TI'!$Y$4:$Y$1155,J$3,'In-TI'!$Q$4:$Q$1155,$B258)</f>
        <v>16.871957399999999</v>
      </c>
      <c r="K258" s="17">
        <f>SUMIFS('In-TI'!$X$4:$X$1155,'In-TI'!$Y$4:$Y$1155,K$3,'In-TI'!$Q$4:$Q$1155,$B258)</f>
        <v>-6.3034159000000001</v>
      </c>
      <c r="L258" s="26" cm="1">
        <f t="array" ref="L258">IF(_xlfn.XLOOKUP($B258&amp;F$3,'In-TI'!$Q$4:$Q$1155&amp;'In-TI'!$Y$4:$Y$1155,'In-TI'!$Z$4:$Z$1155)=L$3,F258*C258+I258*D258,0)</f>
        <v>0</v>
      </c>
      <c r="M258" s="159" cm="1">
        <f t="array" ref="M258">IF(_xlfn.XLOOKUP($B258&amp;I$3,'In-TI'!$Q$4:$Q$1155&amp;'In-TI'!$Y$4:$Y$1155,'In-TI'!$Z$4:$Z$1155)=M$3,F258*C258+I258*D258,0)</f>
        <v>1939.3145532586664</v>
      </c>
      <c r="N258" s="159" cm="1">
        <f t="array" ref="N258">IF(_xlfn.XLOOKUP($B258&amp;G$3,'In-TI'!$Q$4:$Q$1155&amp;'In-TI'!$Y$4:$Y$1155,'In-TI'!$Z$4:$Z$1155)=N$3,G258*E258+J258*C258,0)</f>
        <v>6377.3603462640003</v>
      </c>
      <c r="O258" s="159" cm="1">
        <f t="array" ref="O258">IF(_xlfn.XLOOKUP($B258&amp;J$3,'In-TI'!$Q$4:$Q$1155&amp;'In-TI'!$Y$4:$Y$1155,'In-TI'!$Z$4:$Z$1155)=O$3,G258*E258+J258*C258,0)</f>
        <v>0</v>
      </c>
      <c r="P258" s="159" cm="1">
        <f t="array" ref="P258">IF(_xlfn.XLOOKUP($B258&amp;H$3,'In-TI'!$Q$4:$Q$1155&amp;'In-TI'!$Y$4:$Y$1155,'In-TI'!$Z$4:$Z$1155)=P$3,H258*E258+K258*D258,0)</f>
        <v>0</v>
      </c>
      <c r="Q258" s="25" cm="1">
        <f t="array" ref="Q258">IF(_xlfn.XLOOKUP($B258&amp;K$3,'In-TI'!$Q$4:$Q$1155&amp;'In-TI'!$Y$4:$Y$1155,'In-TI'!$Z$4:$Z$1155)=Q$3,H258*E258+K258*D258,0)</f>
        <v>-754.40492738799992</v>
      </c>
      <c r="R258" s="74">
        <f t="shared" si="120"/>
        <v>7562.2699721346662</v>
      </c>
      <c r="S258" s="82">
        <f>IF($R258&gt;=0,0,$R258*VLOOKUP(S$3,'In-NonTI'!$S$4:$U$6,3,0))</f>
        <v>0</v>
      </c>
      <c r="T258" s="160">
        <f>IF($R258&gt;=0,0,$R258*VLOOKUP(T$3,'In-NonTI'!$S$4:$U$6,3,0))</f>
        <v>0</v>
      </c>
      <c r="U258" s="83">
        <f>IF($R258&gt;=0,0,$R258*VLOOKUP(U$3,'In-NonTI'!$S$4:$U$6,3,0))</f>
        <v>0</v>
      </c>
      <c r="V258" s="19">
        <f t="shared" si="126"/>
        <v>22.178032199999997</v>
      </c>
      <c r="W258" s="161">
        <f t="shared" si="121"/>
        <v>-13.981157366666666</v>
      </c>
      <c r="X258" s="18">
        <f t="shared" si="127"/>
        <v>-19.2585415</v>
      </c>
      <c r="Y258" s="77">
        <f t="shared" si="122"/>
        <v>2</v>
      </c>
      <c r="Z258" s="32" t="str">
        <f t="shared" si="123"/>
        <v>VIC</v>
      </c>
      <c r="AA258" s="4" t="str">
        <f t="shared" si="124"/>
        <v>SA</v>
      </c>
      <c r="AB258" s="31" t="str">
        <f t="shared" si="125"/>
        <v>NSW</v>
      </c>
      <c r="AC258" s="129" t="str">
        <f t="shared" si="128"/>
        <v>VIC-NSW</v>
      </c>
      <c r="AD258" s="162" t="str">
        <f t="shared" si="129"/>
        <v>SA-NSW</v>
      </c>
      <c r="AE258" s="130">
        <f t="shared" si="130"/>
        <v>0</v>
      </c>
      <c r="AF258" s="51">
        <f t="shared" si="131"/>
        <v>19.2585415</v>
      </c>
      <c r="AG258" s="163">
        <f t="shared" si="132"/>
        <v>13.981157366666666</v>
      </c>
      <c r="AH258" s="33">
        <f t="shared" si="133"/>
        <v>0</v>
      </c>
      <c r="AI258" s="140">
        <f t="shared" si="156"/>
        <v>0</v>
      </c>
      <c r="AJ258" s="164">
        <f t="shared" si="156"/>
        <v>13.981157366666666</v>
      </c>
      <c r="AK258" s="164">
        <f t="shared" si="155"/>
        <v>19.2585415</v>
      </c>
      <c r="AL258" s="164">
        <f t="shared" si="158"/>
        <v>0</v>
      </c>
      <c r="AM258" s="164">
        <f t="shared" si="157"/>
        <v>0</v>
      </c>
      <c r="AN258" s="141">
        <f t="shared" si="157"/>
        <v>0</v>
      </c>
      <c r="AO258" s="23">
        <f t="shared" si="134"/>
        <v>0</v>
      </c>
      <c r="AP258" s="30">
        <f t="shared" si="135"/>
        <v>5690.8902945280006</v>
      </c>
      <c r="AQ258" s="30">
        <f t="shared" si="136"/>
        <v>7402.2130109400005</v>
      </c>
      <c r="AR258" s="30">
        <f t="shared" si="137"/>
        <v>0</v>
      </c>
      <c r="AS258" s="30">
        <f t="shared" si="138"/>
        <v>0</v>
      </c>
      <c r="AT258" s="24">
        <f t="shared" si="139"/>
        <v>0</v>
      </c>
      <c r="AU258" s="155">
        <f t="shared" si="146"/>
        <v>0</v>
      </c>
      <c r="AV258" s="165">
        <f t="shared" si="147"/>
        <v>3286.9250157866541</v>
      </c>
      <c r="AW258" s="165">
        <f t="shared" si="148"/>
        <v>4275.3449563480117</v>
      </c>
      <c r="AX258" s="165">
        <f t="shared" si="149"/>
        <v>0</v>
      </c>
      <c r="AY258" s="165">
        <f t="shared" si="150"/>
        <v>0</v>
      </c>
      <c r="AZ258" s="156">
        <f t="shared" si="151"/>
        <v>0</v>
      </c>
      <c r="BA258" s="94">
        <f t="shared" si="140"/>
        <v>0</v>
      </c>
      <c r="BB258" s="166">
        <f t="shared" si="141"/>
        <v>3286.9250157866541</v>
      </c>
      <c r="BC258" s="166">
        <f t="shared" si="142"/>
        <v>4275.3449563480117</v>
      </c>
      <c r="BD258" s="166">
        <f t="shared" si="143"/>
        <v>0</v>
      </c>
      <c r="BE258" s="166">
        <f t="shared" si="144"/>
        <v>0</v>
      </c>
      <c r="BF258" s="95">
        <f t="shared" si="145"/>
        <v>0</v>
      </c>
    </row>
    <row r="259" spans="2:58">
      <c r="B259" s="146">
        <v>256</v>
      </c>
      <c r="C259" s="23" cm="1">
        <f t="array" ref="C259">_xlfn.XLOOKUP(C$3&amp;$B259,'In-TI'!$D$4:$D$867&amp;'In-TI'!$C$4:$C$867,'In-TI'!$E$4:$E$867)</f>
        <v>500</v>
      </c>
      <c r="D259" s="30" cm="1">
        <f t="array" ref="D259">_xlfn.XLOOKUP(D$3&amp;$B259,'In-TI'!$D$4:$D$867&amp;'In-TI'!$C$4:$C$867,'In-TI'!$E$4:$E$867)</f>
        <v>98.74</v>
      </c>
      <c r="E259" s="24" cm="1">
        <f t="array" ref="E259">_xlfn.XLOOKUP(E$3&amp;$B259,'In-TI'!$D$4:$D$867&amp;'In-TI'!$C$4:$C$867,'In-TI'!$E$4:$E$867)</f>
        <v>119</v>
      </c>
      <c r="F259" s="12">
        <f>SUMIFS('In-TI'!$W$4:$W$1155,'In-TI'!$Y$4:$Y$1155,F$3,'In-TI'!$Q$4:$Q$1155,$B259)</f>
        <v>6.8756767999999999</v>
      </c>
      <c r="G259" s="157">
        <f>SUMIFS('In-TI'!$W$4:$W$1155,'In-TI'!$Y$4:$Y$1155,G$3,'In-TI'!$Q$4:$Q$1155,$B259)</f>
        <v>-22.423090299999998</v>
      </c>
      <c r="H259" s="13">
        <f>SUMIFS('In-TI'!$W$4:$W$1155,'In-TI'!$Y$4:$Y$1155,H$3,'In-TI'!$Q$4:$Q$1155,$B259)</f>
        <v>-0.61246483333333324</v>
      </c>
      <c r="I259" s="16">
        <f>SUMIFS('In-TI'!$X$4:$X$1155,'In-TI'!$Y$4:$Y$1155,I$3,'In-TI'!$Q$4:$Q$1155,$B259)</f>
        <v>-9.2356768000000002</v>
      </c>
      <c r="J259" s="158">
        <f>SUMIFS('In-TI'!$X$4:$X$1155,'In-TI'!$Y$4:$Y$1155,J$3,'In-TI'!$Q$4:$Q$1155,$B259)</f>
        <v>21.577256966666663</v>
      </c>
      <c r="K259" s="17">
        <f>SUMIFS('In-TI'!$X$4:$X$1155,'In-TI'!$Y$4:$Y$1155,K$3,'In-TI'!$Q$4:$Q$1155,$B259)</f>
        <v>-7.0917018333333335</v>
      </c>
      <c r="L259" s="26" cm="1">
        <f t="array" ref="L259">IF(_xlfn.XLOOKUP($B259&amp;F$3,'In-TI'!$Q$4:$Q$1155&amp;'In-TI'!$Y$4:$Y$1155,'In-TI'!$Z$4:$Z$1155)=L$3,F259*C259+I259*D259,0)</f>
        <v>0</v>
      </c>
      <c r="M259" s="159" cm="1">
        <f t="array" ref="M259">IF(_xlfn.XLOOKUP($B259&amp;I$3,'In-TI'!$Q$4:$Q$1155&amp;'In-TI'!$Y$4:$Y$1155,'In-TI'!$Z$4:$Z$1155)=M$3,F259*C259+I259*D259,0)</f>
        <v>2525.9076727680003</v>
      </c>
      <c r="N259" s="159" cm="1">
        <f t="array" ref="N259">IF(_xlfn.XLOOKUP($B259&amp;G$3,'In-TI'!$Q$4:$Q$1155&amp;'In-TI'!$Y$4:$Y$1155,'In-TI'!$Z$4:$Z$1155)=N$3,G259*E259+J259*C259,0)</f>
        <v>8120.2807376333321</v>
      </c>
      <c r="O259" s="159" cm="1">
        <f t="array" ref="O259">IF(_xlfn.XLOOKUP($B259&amp;J$3,'In-TI'!$Q$4:$Q$1155&amp;'In-TI'!$Y$4:$Y$1155,'In-TI'!$Z$4:$Z$1155)=O$3,G259*E259+J259*C259,0)</f>
        <v>0</v>
      </c>
      <c r="P259" s="159" cm="1">
        <f t="array" ref="P259">IF(_xlfn.XLOOKUP($B259&amp;H$3,'In-TI'!$Q$4:$Q$1155&amp;'In-TI'!$Y$4:$Y$1155,'In-TI'!$Z$4:$Z$1155)=P$3,H259*E259+K259*D259,0)</f>
        <v>0</v>
      </c>
      <c r="Q259" s="25" cm="1">
        <f t="array" ref="Q259">IF(_xlfn.XLOOKUP($B259&amp;K$3,'In-TI'!$Q$4:$Q$1155&amp;'In-TI'!$Y$4:$Y$1155,'In-TI'!$Z$4:$Z$1155)=Q$3,H259*E259+K259*D259,0)</f>
        <v>-773.11795418999998</v>
      </c>
      <c r="R259" s="74">
        <f t="shared" si="120"/>
        <v>9873.0704562113333</v>
      </c>
      <c r="S259" s="82">
        <f>IF($R259&gt;=0,0,$R259*VLOOKUP(S$3,'In-NonTI'!$S$4:$U$6,3,0))</f>
        <v>0</v>
      </c>
      <c r="T259" s="160">
        <f>IF($R259&gt;=0,0,$R259*VLOOKUP(T$3,'In-NonTI'!$S$4:$U$6,3,0))</f>
        <v>0</v>
      </c>
      <c r="U259" s="83">
        <f>IF($R259&gt;=0,0,$R259*VLOOKUP(U$3,'In-NonTI'!$S$4:$U$6,3,0))</f>
        <v>0</v>
      </c>
      <c r="V259" s="19">
        <f t="shared" si="126"/>
        <v>28.452933766666664</v>
      </c>
      <c r="W259" s="161">
        <f t="shared" si="121"/>
        <v>-16.327378633333332</v>
      </c>
      <c r="X259" s="18">
        <f t="shared" si="127"/>
        <v>-23.035555133333332</v>
      </c>
      <c r="Y259" s="77">
        <f t="shared" si="122"/>
        <v>2</v>
      </c>
      <c r="Z259" s="32" t="str">
        <f t="shared" si="123"/>
        <v>VIC</v>
      </c>
      <c r="AA259" s="4" t="str">
        <f t="shared" si="124"/>
        <v>SA</v>
      </c>
      <c r="AB259" s="31" t="str">
        <f t="shared" si="125"/>
        <v>NSW</v>
      </c>
      <c r="AC259" s="129" t="str">
        <f t="shared" si="128"/>
        <v>VIC-NSW</v>
      </c>
      <c r="AD259" s="162" t="str">
        <f t="shared" si="129"/>
        <v>SA-NSW</v>
      </c>
      <c r="AE259" s="130">
        <f t="shared" si="130"/>
        <v>0</v>
      </c>
      <c r="AF259" s="51">
        <f t="shared" si="131"/>
        <v>23.035555133333332</v>
      </c>
      <c r="AG259" s="163">
        <f t="shared" si="132"/>
        <v>16.327378633333332</v>
      </c>
      <c r="AH259" s="33">
        <f t="shared" si="133"/>
        <v>0</v>
      </c>
      <c r="AI259" s="140">
        <f t="shared" si="156"/>
        <v>0</v>
      </c>
      <c r="AJ259" s="164">
        <f t="shared" si="156"/>
        <v>16.327378633333332</v>
      </c>
      <c r="AK259" s="164">
        <f t="shared" si="155"/>
        <v>23.035555133333332</v>
      </c>
      <c r="AL259" s="164">
        <f t="shared" si="158"/>
        <v>0</v>
      </c>
      <c r="AM259" s="164">
        <f t="shared" si="157"/>
        <v>0</v>
      </c>
      <c r="AN259" s="141">
        <f t="shared" si="157"/>
        <v>0</v>
      </c>
      <c r="AO259" s="23">
        <f t="shared" si="134"/>
        <v>0</v>
      </c>
      <c r="AP259" s="30">
        <f t="shared" si="135"/>
        <v>6551.5239504113324</v>
      </c>
      <c r="AQ259" s="30">
        <f t="shared" si="136"/>
        <v>8776.5465057999991</v>
      </c>
      <c r="AR259" s="30">
        <f t="shared" si="137"/>
        <v>0</v>
      </c>
      <c r="AS259" s="30">
        <f t="shared" si="138"/>
        <v>0</v>
      </c>
      <c r="AT259" s="24">
        <f t="shared" si="139"/>
        <v>0</v>
      </c>
      <c r="AU259" s="155">
        <f t="shared" si="146"/>
        <v>0</v>
      </c>
      <c r="AV259" s="165">
        <f t="shared" si="147"/>
        <v>4219.9478233580012</v>
      </c>
      <c r="AW259" s="165">
        <f t="shared" si="148"/>
        <v>5653.1226328533321</v>
      </c>
      <c r="AX259" s="165">
        <f t="shared" si="149"/>
        <v>0</v>
      </c>
      <c r="AY259" s="165">
        <f t="shared" si="150"/>
        <v>0</v>
      </c>
      <c r="AZ259" s="156">
        <f t="shared" si="151"/>
        <v>0</v>
      </c>
      <c r="BA259" s="94">
        <f t="shared" si="140"/>
        <v>0</v>
      </c>
      <c r="BB259" s="166">
        <f t="shared" si="141"/>
        <v>4219.9478233580012</v>
      </c>
      <c r="BC259" s="166">
        <f t="shared" si="142"/>
        <v>5653.1226328533321</v>
      </c>
      <c r="BD259" s="166">
        <f t="shared" si="143"/>
        <v>0</v>
      </c>
      <c r="BE259" s="166">
        <f t="shared" si="144"/>
        <v>0</v>
      </c>
      <c r="BF259" s="95">
        <f t="shared" si="145"/>
        <v>0</v>
      </c>
    </row>
    <row r="260" spans="2:58">
      <c r="B260" s="146">
        <v>257</v>
      </c>
      <c r="C260" s="23" cm="1">
        <f t="array" ref="C260">_xlfn.XLOOKUP(C$3&amp;$B260,'In-TI'!$D$4:$D$867&amp;'In-TI'!$C$4:$C$867,'In-TI'!$E$4:$E$867)</f>
        <v>500</v>
      </c>
      <c r="D260" s="30" cm="1">
        <f t="array" ref="D260">_xlfn.XLOOKUP(D$3&amp;$B260,'In-TI'!$D$4:$D$867&amp;'In-TI'!$C$4:$C$867,'In-TI'!$E$4:$E$867)</f>
        <v>87</v>
      </c>
      <c r="E260" s="24" cm="1">
        <f t="array" ref="E260">_xlfn.XLOOKUP(E$3&amp;$B260,'In-TI'!$D$4:$D$867&amp;'In-TI'!$C$4:$C$867,'In-TI'!$E$4:$E$867)</f>
        <v>115.61</v>
      </c>
      <c r="F260" s="12">
        <f>SUMIFS('In-TI'!$W$4:$W$1155,'In-TI'!$Y$4:$Y$1155,F$3,'In-TI'!$Q$4:$Q$1155,$B260)</f>
        <v>8.6446601999999988</v>
      </c>
      <c r="G260" s="157">
        <f>SUMIFS('In-TI'!$W$4:$W$1155,'In-TI'!$Y$4:$Y$1155,G$3,'In-TI'!$Q$4:$Q$1155,$B260)</f>
        <v>-20.611081199999997</v>
      </c>
      <c r="H260" s="13">
        <f>SUMIFS('In-TI'!$W$4:$W$1155,'In-TI'!$Y$4:$Y$1155,H$3,'In-TI'!$Q$4:$Q$1155,$B260)</f>
        <v>-6.0303987333333335</v>
      </c>
      <c r="I260" s="16">
        <f>SUMIFS('In-TI'!$X$4:$X$1155,'In-TI'!$Y$4:$Y$1155,I$3,'In-TI'!$Q$4:$Q$1155,$B260)</f>
        <v>-10.965493533333333</v>
      </c>
      <c r="J260" s="158">
        <f>SUMIFS('In-TI'!$X$4:$X$1155,'In-TI'!$Y$4:$Y$1155,J$3,'In-TI'!$Q$4:$Q$1155,$B260)</f>
        <v>19.721081199999997</v>
      </c>
      <c r="K260" s="17">
        <f>SUMIFS('In-TI'!$X$4:$X$1155,'In-TI'!$Y$4:$Y$1155,K$3,'In-TI'!$Q$4:$Q$1155,$B260)</f>
        <v>-2.1887679333333341</v>
      </c>
      <c r="L260" s="26" cm="1">
        <f t="array" ref="L260">IF(_xlfn.XLOOKUP($B260&amp;F$3,'In-TI'!$Q$4:$Q$1155&amp;'In-TI'!$Y$4:$Y$1155,'In-TI'!$Z$4:$Z$1155)=L$3,F260*C260+I260*D260,0)</f>
        <v>0</v>
      </c>
      <c r="M260" s="159" cm="1">
        <f t="array" ref="M260">IF(_xlfn.XLOOKUP($B260&amp;I$3,'In-TI'!$Q$4:$Q$1155&amp;'In-TI'!$Y$4:$Y$1155,'In-TI'!$Z$4:$Z$1155)=M$3,F260*C260+I260*D260,0)</f>
        <v>3368.3321625999993</v>
      </c>
      <c r="N260" s="159" cm="1">
        <f t="array" ref="N260">IF(_xlfn.XLOOKUP($B260&amp;G$3,'In-TI'!$Q$4:$Q$1155&amp;'In-TI'!$Y$4:$Y$1155,'In-TI'!$Z$4:$Z$1155)=N$3,G260*E260+J260*C260,0)</f>
        <v>7477.6935024679988</v>
      </c>
      <c r="O260" s="159" cm="1">
        <f t="array" ref="O260">IF(_xlfn.XLOOKUP($B260&amp;J$3,'In-TI'!$Q$4:$Q$1155&amp;'In-TI'!$Y$4:$Y$1155,'In-TI'!$Z$4:$Z$1155)=O$3,G260*E260+J260*C260,0)</f>
        <v>0</v>
      </c>
      <c r="P260" s="159" cm="1">
        <f t="array" ref="P260">IF(_xlfn.XLOOKUP($B260&amp;H$3,'In-TI'!$Q$4:$Q$1155&amp;'In-TI'!$Y$4:$Y$1155,'In-TI'!$Z$4:$Z$1155)=P$3,H260*E260+K260*D260,0)</f>
        <v>-887.59720776066672</v>
      </c>
      <c r="Q260" s="25" cm="1">
        <f t="array" ref="Q260">IF(_xlfn.XLOOKUP($B260&amp;K$3,'In-TI'!$Q$4:$Q$1155&amp;'In-TI'!$Y$4:$Y$1155,'In-TI'!$Z$4:$Z$1155)=Q$3,H260*E260+K260*D260,0)</f>
        <v>0</v>
      </c>
      <c r="R260" s="74">
        <f t="shared" ref="R260:R291" si="159">SUM(L260:Q260)</f>
        <v>9958.428457307331</v>
      </c>
      <c r="S260" s="82">
        <f>IF($R260&gt;=0,0,$R260*VLOOKUP(S$3,'In-NonTI'!$S$4:$U$6,3,0))</f>
        <v>0</v>
      </c>
      <c r="T260" s="160">
        <f>IF($R260&gt;=0,0,$R260*VLOOKUP(T$3,'In-NonTI'!$S$4:$U$6,3,0))</f>
        <v>0</v>
      </c>
      <c r="U260" s="83">
        <f>IF($R260&gt;=0,0,$R260*VLOOKUP(U$3,'In-NonTI'!$S$4:$U$6,3,0))</f>
        <v>0</v>
      </c>
      <c r="V260" s="19">
        <f t="shared" si="126"/>
        <v>28.365741399999997</v>
      </c>
      <c r="W260" s="161">
        <f t="shared" ref="W260:W291" si="160">I260+K260</f>
        <v>-13.154261466666668</v>
      </c>
      <c r="X260" s="18">
        <f t="shared" si="127"/>
        <v>-26.641479933333329</v>
      </c>
      <c r="Y260" s="77">
        <f t="shared" ref="Y260:Y291" si="161">COUNTIFS(V260:X260,"&lt;0")</f>
        <v>2</v>
      </c>
      <c r="Z260" s="32" t="str">
        <f t="shared" ref="Z260:Z291" si="162">INDEX($V$3:$X$3,MATCH(LARGE($V260:$X260,3),$V260:$X260,0))</f>
        <v>VIC</v>
      </c>
      <c r="AA260" s="4" t="str">
        <f t="shared" ref="AA260:AA291" si="163">INDEX($V$3:$X$3,MATCH(LARGE($V260:$X260,2),$V260:$X260,0))</f>
        <v>SA</v>
      </c>
      <c r="AB260" s="31" t="str">
        <f t="shared" ref="AB260:AB291" si="164">INDEX($V$3:$X$3,MATCH(LARGE($V260:$X260,1),$V260:$X260,0))</f>
        <v>NSW</v>
      </c>
      <c r="AC260" s="129" t="str">
        <f t="shared" si="128"/>
        <v>VIC-NSW</v>
      </c>
      <c r="AD260" s="162" t="str">
        <f t="shared" si="129"/>
        <v>SA-NSW</v>
      </c>
      <c r="AE260" s="130">
        <f t="shared" si="130"/>
        <v>0</v>
      </c>
      <c r="AF260" s="51">
        <f t="shared" si="131"/>
        <v>26.641479933333329</v>
      </c>
      <c r="AG260" s="163">
        <f t="shared" si="132"/>
        <v>13.154261466666668</v>
      </c>
      <c r="AH260" s="33">
        <f t="shared" si="133"/>
        <v>0</v>
      </c>
      <c r="AI260" s="140">
        <f t="shared" si="156"/>
        <v>0</v>
      </c>
      <c r="AJ260" s="164">
        <f t="shared" si="156"/>
        <v>13.154261466666668</v>
      </c>
      <c r="AK260" s="164">
        <f t="shared" si="155"/>
        <v>26.641479933333329</v>
      </c>
      <c r="AL260" s="164">
        <f t="shared" si="158"/>
        <v>0</v>
      </c>
      <c r="AM260" s="164">
        <f t="shared" si="157"/>
        <v>0</v>
      </c>
      <c r="AN260" s="141">
        <f t="shared" si="157"/>
        <v>0</v>
      </c>
      <c r="AO260" s="23">
        <f t="shared" si="134"/>
        <v>0</v>
      </c>
      <c r="AP260" s="30">
        <f t="shared" si="135"/>
        <v>5432.7099857333342</v>
      </c>
      <c r="AQ260" s="30">
        <f t="shared" si="136"/>
        <v>10240.718471573999</v>
      </c>
      <c r="AR260" s="30">
        <f t="shared" si="137"/>
        <v>0</v>
      </c>
      <c r="AS260" s="30">
        <f t="shared" si="138"/>
        <v>0</v>
      </c>
      <c r="AT260" s="24">
        <f t="shared" si="139"/>
        <v>0</v>
      </c>
      <c r="AU260" s="155">
        <f t="shared" si="146"/>
        <v>0</v>
      </c>
      <c r="AV260" s="165">
        <f t="shared" si="147"/>
        <v>3451.7817125710753</v>
      </c>
      <c r="AW260" s="165">
        <f t="shared" si="148"/>
        <v>6506.6467447362556</v>
      </c>
      <c r="AX260" s="165">
        <f t="shared" si="149"/>
        <v>0</v>
      </c>
      <c r="AY260" s="165">
        <f t="shared" si="150"/>
        <v>0</v>
      </c>
      <c r="AZ260" s="156">
        <f t="shared" si="151"/>
        <v>0</v>
      </c>
      <c r="BA260" s="94">
        <f t="shared" si="140"/>
        <v>0</v>
      </c>
      <c r="BB260" s="166">
        <f t="shared" si="141"/>
        <v>3451.7817125710753</v>
      </c>
      <c r="BC260" s="166">
        <f t="shared" si="142"/>
        <v>6506.6467447362556</v>
      </c>
      <c r="BD260" s="166">
        <f t="shared" si="143"/>
        <v>0</v>
      </c>
      <c r="BE260" s="166">
        <f t="shared" si="144"/>
        <v>0</v>
      </c>
      <c r="BF260" s="95">
        <f t="shared" si="145"/>
        <v>0</v>
      </c>
    </row>
    <row r="261" spans="2:58">
      <c r="B261" s="146">
        <v>258</v>
      </c>
      <c r="C261" s="23" cm="1">
        <f t="array" ref="C261">_xlfn.XLOOKUP(C$3&amp;$B261,'In-TI'!$D$4:$D$867&amp;'In-TI'!$C$4:$C$867,'In-TI'!$E$4:$E$867)</f>
        <v>500</v>
      </c>
      <c r="D261" s="30" cm="1">
        <f t="array" ref="D261">_xlfn.XLOOKUP(D$3&amp;$B261,'In-TI'!$D$4:$D$867&amp;'In-TI'!$C$4:$C$867,'In-TI'!$E$4:$E$867)</f>
        <v>96.84</v>
      </c>
      <c r="E261" s="24" cm="1">
        <f t="array" ref="E261">_xlfn.XLOOKUP(E$3&amp;$B261,'In-TI'!$D$4:$D$867&amp;'In-TI'!$C$4:$C$867,'In-TI'!$E$4:$E$867)</f>
        <v>116.7</v>
      </c>
      <c r="F261" s="12">
        <f>SUMIFS('In-TI'!$W$4:$W$1155,'In-TI'!$Y$4:$Y$1155,F$3,'In-TI'!$Q$4:$Q$1155,$B261)</f>
        <v>8.8789736000000001</v>
      </c>
      <c r="G261" s="157">
        <f>SUMIFS('In-TI'!$W$4:$W$1155,'In-TI'!$Y$4:$Y$1155,G$3,'In-TI'!$Q$4:$Q$1155,$B261)</f>
        <v>-20.624126700000001</v>
      </c>
      <c r="H261" s="13">
        <f>SUMIFS('In-TI'!$W$4:$W$1155,'In-TI'!$Y$4:$Y$1155,H$3,'In-TI'!$Q$4:$Q$1155,$B261)</f>
        <v>-9.4859943666666666</v>
      </c>
      <c r="I261" s="16">
        <f>SUMIFS('In-TI'!$X$4:$X$1155,'In-TI'!$Y$4:$Y$1155,I$3,'In-TI'!$Q$4:$Q$1155,$B261)</f>
        <v>-11.1814736</v>
      </c>
      <c r="J261" s="158">
        <f>SUMIFS('In-TI'!$X$4:$X$1155,'In-TI'!$Y$4:$Y$1155,J$3,'In-TI'!$Q$4:$Q$1155,$B261)</f>
        <v>19.724960033333335</v>
      </c>
      <c r="K261" s="17">
        <f>SUMIFS('In-TI'!$X$4:$X$1155,'In-TI'!$Y$4:$Y$1155,K$3,'In-TI'!$Q$4:$Q$1155,$B261)</f>
        <v>1.6901610333333339</v>
      </c>
      <c r="L261" s="26" cm="1">
        <f t="array" ref="L261">IF(_xlfn.XLOOKUP($B261&amp;F$3,'In-TI'!$Q$4:$Q$1155&amp;'In-TI'!$Y$4:$Y$1155,'In-TI'!$Z$4:$Z$1155)=L$3,F261*C261+I261*D261,0)</f>
        <v>0</v>
      </c>
      <c r="M261" s="159" cm="1">
        <f t="array" ref="M261">IF(_xlfn.XLOOKUP($B261&amp;I$3,'In-TI'!$Q$4:$Q$1155&amp;'In-TI'!$Y$4:$Y$1155,'In-TI'!$Z$4:$Z$1155)=M$3,F261*C261+I261*D261,0)</f>
        <v>3356.6728965759994</v>
      </c>
      <c r="N261" s="159" cm="1">
        <f t="array" ref="N261">IF(_xlfn.XLOOKUP($B261&amp;G$3,'In-TI'!$Q$4:$Q$1155&amp;'In-TI'!$Y$4:$Y$1155,'In-TI'!$Z$4:$Z$1155)=N$3,G261*E261+J261*C261,0)</f>
        <v>7455.6444307766678</v>
      </c>
      <c r="O261" s="159" cm="1">
        <f t="array" ref="O261">IF(_xlfn.XLOOKUP($B261&amp;J$3,'In-TI'!$Q$4:$Q$1155&amp;'In-TI'!$Y$4:$Y$1155,'In-TI'!$Z$4:$Z$1155)=O$3,G261*E261+J261*C261,0)</f>
        <v>0</v>
      </c>
      <c r="P261" s="159" cm="1">
        <f t="array" ref="P261">IF(_xlfn.XLOOKUP($B261&amp;H$3,'In-TI'!$Q$4:$Q$1155&amp;'In-TI'!$Y$4:$Y$1155,'In-TI'!$Z$4:$Z$1155)=P$3,H261*E261+K261*D261,0)</f>
        <v>-943.34034812199991</v>
      </c>
      <c r="Q261" s="25" cm="1">
        <f t="array" ref="Q261">IF(_xlfn.XLOOKUP($B261&amp;K$3,'In-TI'!$Q$4:$Q$1155&amp;'In-TI'!$Y$4:$Y$1155,'In-TI'!$Z$4:$Z$1155)=Q$3,H261*E261+K261*D261,0)</f>
        <v>0</v>
      </c>
      <c r="R261" s="74">
        <f t="shared" si="159"/>
        <v>9868.976979230667</v>
      </c>
      <c r="S261" s="82">
        <f>IF($R261&gt;=0,0,$R261*VLOOKUP(S$3,'In-NonTI'!$S$4:$U$6,3,0))</f>
        <v>0</v>
      </c>
      <c r="T261" s="160">
        <f>IF($R261&gt;=0,0,$R261*VLOOKUP(T$3,'In-NonTI'!$S$4:$U$6,3,0))</f>
        <v>0</v>
      </c>
      <c r="U261" s="83">
        <f>IF($R261&gt;=0,0,$R261*VLOOKUP(U$3,'In-NonTI'!$S$4:$U$6,3,0))</f>
        <v>0</v>
      </c>
      <c r="V261" s="19">
        <f t="shared" ref="V261:V291" si="165">F261+J261</f>
        <v>28.603933633333334</v>
      </c>
      <c r="W261" s="161">
        <f t="shared" si="160"/>
        <v>-9.4913125666666662</v>
      </c>
      <c r="X261" s="18">
        <f t="shared" ref="X261:X291" si="166">G261+H261</f>
        <v>-30.110121066666668</v>
      </c>
      <c r="Y261" s="77">
        <f t="shared" si="161"/>
        <v>2</v>
      </c>
      <c r="Z261" s="32" t="str">
        <f t="shared" si="162"/>
        <v>VIC</v>
      </c>
      <c r="AA261" s="4" t="str">
        <f t="shared" si="163"/>
        <v>SA</v>
      </c>
      <c r="AB261" s="31" t="str">
        <f t="shared" si="164"/>
        <v>NSW</v>
      </c>
      <c r="AC261" s="129" t="str">
        <f t="shared" ref="AC261:AC291" si="167">IF(Y261=2,Z261&amp;"-"&amp;AB261,Z261&amp;"-"&amp;AA261)</f>
        <v>VIC-NSW</v>
      </c>
      <c r="AD261" s="162" t="str">
        <f t="shared" ref="AD261:AD291" si="168">IF(Y261=1,Z261&amp;"-"&amp;AB261,AA261&amp;"-"&amp;AB261)</f>
        <v>SA-NSW</v>
      </c>
      <c r="AE261" s="130">
        <f t="shared" ref="AE261:AE291" si="169">IF(OR(Y261=3,Y261=0),AB261&amp;"-"&amp;Z261,0)</f>
        <v>0</v>
      </c>
      <c r="AF261" s="51">
        <f t="shared" ref="AF261:AF291" si="170">IF(Y261=1,ABS(_xlfn.XLOOKUP(AA261,$V$3:$X$3,V261:X261)),ABS(_xlfn.XLOOKUP(Z261,$V$3:$X$3,V261:X261)))</f>
        <v>30.110121066666668</v>
      </c>
      <c r="AG261" s="163">
        <f t="shared" ref="AG261:AG291" si="171">IF(Y261=1,ABS(_xlfn.XLOOKUP(AB261,$V$3:$X$3,V261:X261)),ABS(_xlfn.XLOOKUP(AA261,$V$3:$X$3,V261:X261)))</f>
        <v>9.4913125666666662</v>
      </c>
      <c r="AH261" s="33">
        <f t="shared" ref="AH261:AH291" si="172">IF(Y261=3,ABS(_xlfn.XLOOKUP(AB261,$V$3:$X$3,V261:X261)),0)</f>
        <v>0</v>
      </c>
      <c r="AI261" s="140">
        <f t="shared" si="156"/>
        <v>0</v>
      </c>
      <c r="AJ261" s="164">
        <f t="shared" si="156"/>
        <v>9.4913125666666662</v>
      </c>
      <c r="AK261" s="164">
        <f t="shared" si="155"/>
        <v>30.110121066666668</v>
      </c>
      <c r="AL261" s="164">
        <f t="shared" si="158"/>
        <v>0</v>
      </c>
      <c r="AM261" s="164">
        <f t="shared" si="157"/>
        <v>0</v>
      </c>
      <c r="AN261" s="141">
        <f t="shared" si="157"/>
        <v>0</v>
      </c>
      <c r="AO261" s="23">
        <f t="shared" ref="AO261:AO291" si="173">IF(AND(C261=D261,D261=E261),AI261*0.01,AI261*(D261-C261))</f>
        <v>0</v>
      </c>
      <c r="AP261" s="30">
        <f t="shared" ref="AP261:AP291" si="174">IF(AND(C261=D261,D261=E261),AJ261*0.01,AJ261*(C261-D261))</f>
        <v>3826.5175743773329</v>
      </c>
      <c r="AQ261" s="30">
        <f t="shared" ref="AQ261:AQ291" si="175">IF(AND(C261=D261,D261=E261),AK261*0.01,AK261*(C261-E261))</f>
        <v>11541.209404853334</v>
      </c>
      <c r="AR261" s="30">
        <f t="shared" ref="AR261:AR291" si="176">IF(AND(C261=D261,D261=E261),AL261*0.01,AL261*(E261-C261))</f>
        <v>0</v>
      </c>
      <c r="AS261" s="30">
        <f t="shared" ref="AS261:AS291" si="177">IF(AND(C261=D261,D261=E261),AM261*0.01,AM261*(D261-E261))</f>
        <v>0</v>
      </c>
      <c r="AT261" s="24">
        <f t="shared" ref="AT261:AT291" si="178">IF(AND(C261=D261,D261=E261),AN261*0.01,AN261*(E261-D261))</f>
        <v>0</v>
      </c>
      <c r="AU261" s="155">
        <f t="shared" si="146"/>
        <v>0</v>
      </c>
      <c r="AV261" s="165">
        <f t="shared" si="147"/>
        <v>2457.3454423799235</v>
      </c>
      <c r="AW261" s="165">
        <f t="shared" si="148"/>
        <v>7411.6315368507439</v>
      </c>
      <c r="AX261" s="165">
        <f t="shared" si="149"/>
        <v>0</v>
      </c>
      <c r="AY261" s="165">
        <f t="shared" si="150"/>
        <v>0</v>
      </c>
      <c r="AZ261" s="156">
        <f t="shared" si="151"/>
        <v>0</v>
      </c>
      <c r="BA261" s="94">
        <f t="shared" ref="BA261:BA291" si="179">IF($R261&lt;=0,0,MAX((AU261/SUMIF($AU261:$AZ261,"&gt;0"))*$R261,0))</f>
        <v>0</v>
      </c>
      <c r="BB261" s="166">
        <f t="shared" ref="BB261:BB291" si="180">IF($R261&lt;=0,0,MAX((AV261/SUMIF($AU261:$AZ261,"&gt;0"))*$R261,0))</f>
        <v>2457.3454423799235</v>
      </c>
      <c r="BC261" s="166">
        <f t="shared" ref="BC261:BC291" si="181">IF($R261&lt;=0,0,MAX((AW261/SUMIF($AU261:$AZ261,"&gt;0"))*$R261,0))</f>
        <v>7411.6315368507439</v>
      </c>
      <c r="BD261" s="166">
        <f t="shared" ref="BD261:BD291" si="182">IF($R261&lt;=0,0,MAX((AX261/SUMIF($AU261:$AZ261,"&gt;0"))*$R261,0))</f>
        <v>0</v>
      </c>
      <c r="BE261" s="166">
        <f t="shared" ref="BE261:BE291" si="183">IF($R261&lt;=0,0,MAX((AY261/SUMIF($AU261:$AZ261,"&gt;0"))*$R261,0))</f>
        <v>0</v>
      </c>
      <c r="BF261" s="95">
        <f t="shared" ref="BF261:BF291" si="184">IF($R261&lt;=0,0,MAX((AZ261/SUMIF($AU261:$AZ261,"&gt;0"))*$R261,0))</f>
        <v>0</v>
      </c>
    </row>
    <row r="262" spans="2:58">
      <c r="B262" s="146">
        <v>259</v>
      </c>
      <c r="C262" s="23" cm="1">
        <f t="array" ref="C262">_xlfn.XLOOKUP(C$3&amp;$B262,'In-TI'!$D$4:$D$867&amp;'In-TI'!$C$4:$C$867,'In-TI'!$E$4:$E$867)</f>
        <v>500</v>
      </c>
      <c r="D262" s="30" cm="1">
        <f t="array" ref="D262">_xlfn.XLOOKUP(D$3&amp;$B262,'In-TI'!$D$4:$D$867&amp;'In-TI'!$C$4:$C$867,'In-TI'!$E$4:$E$867)</f>
        <v>168.01</v>
      </c>
      <c r="E262" s="24" cm="1">
        <f t="array" ref="E262">_xlfn.XLOOKUP(E$3&amp;$B262,'In-TI'!$D$4:$D$867&amp;'In-TI'!$C$4:$C$867,'In-TI'!$E$4:$E$867)</f>
        <v>179.69</v>
      </c>
      <c r="F262" s="12">
        <f>SUMIFS('In-TI'!$W$4:$W$1155,'In-TI'!$Y$4:$Y$1155,F$3,'In-TI'!$Q$4:$Q$1155,$B262)</f>
        <v>9.2587706000000001</v>
      </c>
      <c r="G262" s="157">
        <f>SUMIFS('In-TI'!$W$4:$W$1155,'In-TI'!$Y$4:$Y$1155,G$3,'In-TI'!$Q$4:$Q$1155,$B262)</f>
        <v>-13.692554699999999</v>
      </c>
      <c r="H262" s="13">
        <f>SUMIFS('In-TI'!$W$4:$W$1155,'In-TI'!$Y$4:$Y$1155,H$3,'In-TI'!$Q$4:$Q$1155,$B262)</f>
        <v>-9.5616656666666664</v>
      </c>
      <c r="I262" s="16">
        <f>SUMIFS('In-TI'!$X$4:$X$1155,'In-TI'!$Y$4:$Y$1155,I$3,'In-TI'!$Q$4:$Q$1155,$B262)</f>
        <v>-11.549603933333334</v>
      </c>
      <c r="J262" s="158">
        <f>SUMIFS('In-TI'!$X$4:$X$1155,'In-TI'!$Y$4:$Y$1155,J$3,'In-TI'!$Q$4:$Q$1155,$B262)</f>
        <v>12.795888033333332</v>
      </c>
      <c r="K262" s="17">
        <f>SUMIFS('In-TI'!$X$4:$X$1155,'In-TI'!$Y$4:$Y$1155,K$3,'In-TI'!$Q$4:$Q$1155,$B262)</f>
        <v>2.0608323333333343</v>
      </c>
      <c r="L262" s="26" cm="1">
        <f t="array" ref="L262">IF(_xlfn.XLOOKUP($B262&amp;F$3,'In-TI'!$Q$4:$Q$1155&amp;'In-TI'!$Y$4:$Y$1155,'In-TI'!$Z$4:$Z$1155)=L$3,F262*C262+I262*D262,0)</f>
        <v>0</v>
      </c>
      <c r="M262" s="159" cm="1">
        <f t="array" ref="M262">IF(_xlfn.XLOOKUP($B262&amp;I$3,'In-TI'!$Q$4:$Q$1155&amp;'In-TI'!$Y$4:$Y$1155,'In-TI'!$Z$4:$Z$1155)=M$3,F262*C262+I262*D262,0)</f>
        <v>2688.9363431606666</v>
      </c>
      <c r="N262" s="159" cm="1">
        <f t="array" ref="N262">IF(_xlfn.XLOOKUP($B262&amp;G$3,'In-TI'!$Q$4:$Q$1155&amp;'In-TI'!$Y$4:$Y$1155,'In-TI'!$Z$4:$Z$1155)=N$3,G262*E262+J262*C262,0)</f>
        <v>3937.5288626236666</v>
      </c>
      <c r="O262" s="159" cm="1">
        <f t="array" ref="O262">IF(_xlfn.XLOOKUP($B262&amp;J$3,'In-TI'!$Q$4:$Q$1155&amp;'In-TI'!$Y$4:$Y$1155,'In-TI'!$Z$4:$Z$1155)=O$3,G262*E262+J262*C262,0)</f>
        <v>0</v>
      </c>
      <c r="P262" s="159" cm="1">
        <f t="array" ref="P262">IF(_xlfn.XLOOKUP($B262&amp;H$3,'In-TI'!$Q$4:$Q$1155&amp;'In-TI'!$Y$4:$Y$1155,'In-TI'!$Z$4:$Z$1155)=P$3,H262*E262+K262*D262,0)</f>
        <v>-1371.8952633199997</v>
      </c>
      <c r="Q262" s="25" cm="1">
        <f t="array" ref="Q262">IF(_xlfn.XLOOKUP($B262&amp;K$3,'In-TI'!$Q$4:$Q$1155&amp;'In-TI'!$Y$4:$Y$1155,'In-TI'!$Z$4:$Z$1155)=Q$3,H262*E262+K262*D262,0)</f>
        <v>0</v>
      </c>
      <c r="R262" s="74">
        <f t="shared" si="159"/>
        <v>5254.5699424643335</v>
      </c>
      <c r="S262" s="82">
        <f>IF($R262&gt;=0,0,$R262*VLOOKUP(S$3,'In-NonTI'!$S$4:$U$6,3,0))</f>
        <v>0</v>
      </c>
      <c r="T262" s="160">
        <f>IF($R262&gt;=0,0,$R262*VLOOKUP(T$3,'In-NonTI'!$S$4:$U$6,3,0))</f>
        <v>0</v>
      </c>
      <c r="U262" s="83">
        <f>IF($R262&gt;=0,0,$R262*VLOOKUP(U$3,'In-NonTI'!$S$4:$U$6,3,0))</f>
        <v>0</v>
      </c>
      <c r="V262" s="19">
        <f t="shared" si="165"/>
        <v>22.054658633333332</v>
      </c>
      <c r="W262" s="161">
        <f t="shared" si="160"/>
        <v>-9.4887715999999998</v>
      </c>
      <c r="X262" s="18">
        <f t="shared" si="166"/>
        <v>-23.254220366666665</v>
      </c>
      <c r="Y262" s="77">
        <f t="shared" si="161"/>
        <v>2</v>
      </c>
      <c r="Z262" s="32" t="str">
        <f t="shared" si="162"/>
        <v>VIC</v>
      </c>
      <c r="AA262" s="4" t="str">
        <f t="shared" si="163"/>
        <v>SA</v>
      </c>
      <c r="AB262" s="31" t="str">
        <f t="shared" si="164"/>
        <v>NSW</v>
      </c>
      <c r="AC262" s="129" t="str">
        <f t="shared" si="167"/>
        <v>VIC-NSW</v>
      </c>
      <c r="AD262" s="162" t="str">
        <f t="shared" si="168"/>
        <v>SA-NSW</v>
      </c>
      <c r="AE262" s="130">
        <f t="shared" si="169"/>
        <v>0</v>
      </c>
      <c r="AF262" s="51">
        <f t="shared" si="170"/>
        <v>23.254220366666665</v>
      </c>
      <c r="AG262" s="163">
        <f t="shared" si="171"/>
        <v>9.4887715999999998</v>
      </c>
      <c r="AH262" s="33">
        <f t="shared" si="172"/>
        <v>0</v>
      </c>
      <c r="AI262" s="140">
        <f t="shared" si="156"/>
        <v>0</v>
      </c>
      <c r="AJ262" s="164">
        <f t="shared" si="156"/>
        <v>9.4887715999999998</v>
      </c>
      <c r="AK262" s="164">
        <f t="shared" si="155"/>
        <v>23.254220366666665</v>
      </c>
      <c r="AL262" s="164">
        <f t="shared" si="158"/>
        <v>0</v>
      </c>
      <c r="AM262" s="164">
        <f t="shared" si="157"/>
        <v>0</v>
      </c>
      <c r="AN262" s="141">
        <f t="shared" si="157"/>
        <v>0</v>
      </c>
      <c r="AO262" s="23">
        <f t="shared" si="173"/>
        <v>0</v>
      </c>
      <c r="AP262" s="30">
        <f t="shared" si="174"/>
        <v>3150.1772834839999</v>
      </c>
      <c r="AQ262" s="30">
        <f t="shared" si="175"/>
        <v>7448.5593256469992</v>
      </c>
      <c r="AR262" s="30">
        <f t="shared" si="176"/>
        <v>0</v>
      </c>
      <c r="AS262" s="30">
        <f t="shared" si="177"/>
        <v>0</v>
      </c>
      <c r="AT262" s="24">
        <f t="shared" si="178"/>
        <v>0</v>
      </c>
      <c r="AU262" s="155">
        <f t="shared" ref="AU262:AU291" si="185">IF($R262&lt;=0,0,(AO262/SUM($AO262:$AT262))*$R262)</f>
        <v>0</v>
      </c>
      <c r="AV262" s="165">
        <f t="shared" si="147"/>
        <v>1561.7735846901239</v>
      </c>
      <c r="AW262" s="165">
        <f t="shared" si="148"/>
        <v>3692.7963577742094</v>
      </c>
      <c r="AX262" s="165">
        <f t="shared" si="149"/>
        <v>0</v>
      </c>
      <c r="AY262" s="165">
        <f t="shared" si="150"/>
        <v>0</v>
      </c>
      <c r="AZ262" s="156">
        <f t="shared" si="151"/>
        <v>0</v>
      </c>
      <c r="BA262" s="94">
        <f t="shared" si="179"/>
        <v>0</v>
      </c>
      <c r="BB262" s="166">
        <f t="shared" si="180"/>
        <v>1561.7735846901239</v>
      </c>
      <c r="BC262" s="166">
        <f t="shared" si="181"/>
        <v>3692.7963577742094</v>
      </c>
      <c r="BD262" s="166">
        <f t="shared" si="182"/>
        <v>0</v>
      </c>
      <c r="BE262" s="166">
        <f t="shared" si="183"/>
        <v>0</v>
      </c>
      <c r="BF262" s="95">
        <f t="shared" si="184"/>
        <v>0</v>
      </c>
    </row>
    <row r="263" spans="2:58">
      <c r="B263" s="146">
        <v>260</v>
      </c>
      <c r="C263" s="23" cm="1">
        <f t="array" ref="C263">_xlfn.XLOOKUP(C$3&amp;$B263,'In-TI'!$D$4:$D$867&amp;'In-TI'!$C$4:$C$867,'In-TI'!$E$4:$E$867)</f>
        <v>500</v>
      </c>
      <c r="D263" s="30" cm="1">
        <f t="array" ref="D263">_xlfn.XLOOKUP(D$3&amp;$B263,'In-TI'!$D$4:$D$867&amp;'In-TI'!$C$4:$C$867,'In-TI'!$E$4:$E$867)</f>
        <v>138.04</v>
      </c>
      <c r="E263" s="24" cm="1">
        <f t="array" ref="E263">_xlfn.XLOOKUP(E$3&amp;$B263,'In-TI'!$D$4:$D$867&amp;'In-TI'!$C$4:$C$867,'In-TI'!$E$4:$E$867)</f>
        <v>156.49</v>
      </c>
      <c r="F263" s="12">
        <f>SUMIFS('In-TI'!$W$4:$W$1155,'In-TI'!$Y$4:$Y$1155,F$3,'In-TI'!$Q$4:$Q$1155,$B263)</f>
        <v>9.4149980000000006</v>
      </c>
      <c r="G263" s="157">
        <f>SUMIFS('In-TI'!$W$4:$W$1155,'In-TI'!$Y$4:$Y$1155,G$3,'In-TI'!$Q$4:$Q$1155,$B263)</f>
        <v>-6.0248368000000001</v>
      </c>
      <c r="H263" s="13">
        <f>SUMIFS('In-TI'!$W$4:$W$1155,'In-TI'!$Y$4:$Y$1155,H$3,'In-TI'!$Q$4:$Q$1155,$B263)</f>
        <v>-7.8224055666666663</v>
      </c>
      <c r="I263" s="16">
        <f>SUMIFS('In-TI'!$X$4:$X$1155,'In-TI'!$Y$4:$Y$1155,I$3,'In-TI'!$Q$4:$Q$1155,$B263)</f>
        <v>-11.702498</v>
      </c>
      <c r="J263" s="158">
        <f>SUMIFS('In-TI'!$X$4:$X$1155,'In-TI'!$Y$4:$Y$1155,J$3,'In-TI'!$Q$4:$Q$1155,$B263)</f>
        <v>5.0556701333333329</v>
      </c>
      <c r="K263" s="17">
        <f>SUMIFS('In-TI'!$X$4:$X$1155,'In-TI'!$Y$4:$Y$1155,K$3,'In-TI'!$Q$4:$Q$1155,$B263)</f>
        <v>0.13907223333333307</v>
      </c>
      <c r="L263" s="26" cm="1">
        <f t="array" ref="L263">IF(_xlfn.XLOOKUP($B263&amp;F$3,'In-TI'!$Q$4:$Q$1155&amp;'In-TI'!$Y$4:$Y$1155,'In-TI'!$Z$4:$Z$1155)=L$3,F263*C263+I263*D263,0)</f>
        <v>0</v>
      </c>
      <c r="M263" s="159" cm="1">
        <f t="array" ref="M263">IF(_xlfn.XLOOKUP($B263&amp;I$3,'In-TI'!$Q$4:$Q$1155&amp;'In-TI'!$Y$4:$Y$1155,'In-TI'!$Z$4:$Z$1155)=M$3,F263*C263+I263*D263,0)</f>
        <v>3092.0861760800008</v>
      </c>
      <c r="N263" s="159" cm="1">
        <f t="array" ref="N263">IF(_xlfn.XLOOKUP($B263&amp;G$3,'In-TI'!$Q$4:$Q$1155&amp;'In-TI'!$Y$4:$Y$1155,'In-TI'!$Z$4:$Z$1155)=N$3,G263*E263+J263*C263,0)</f>
        <v>1585.0083558346664</v>
      </c>
      <c r="O263" s="159" cm="1">
        <f t="array" ref="O263">IF(_xlfn.XLOOKUP($B263&amp;J$3,'In-TI'!$Q$4:$Q$1155&amp;'In-TI'!$Y$4:$Y$1155,'In-TI'!$Z$4:$Z$1155)=O$3,G263*E263+J263*C263,0)</f>
        <v>0</v>
      </c>
      <c r="P263" s="159" cm="1">
        <f t="array" ref="P263">IF(_xlfn.XLOOKUP($B263&amp;H$3,'In-TI'!$Q$4:$Q$1155&amp;'In-TI'!$Y$4:$Y$1155,'In-TI'!$Z$4:$Z$1155)=P$3,H263*E263+K263*D263,0)</f>
        <v>-1204.9307160383335</v>
      </c>
      <c r="Q263" s="25" cm="1">
        <f t="array" ref="Q263">IF(_xlfn.XLOOKUP($B263&amp;K$3,'In-TI'!$Q$4:$Q$1155&amp;'In-TI'!$Y$4:$Y$1155,'In-TI'!$Z$4:$Z$1155)=Q$3,H263*E263+K263*D263,0)</f>
        <v>0</v>
      </c>
      <c r="R263" s="74">
        <f t="shared" si="159"/>
        <v>3472.1638158763335</v>
      </c>
      <c r="S263" s="82">
        <f>IF($R263&gt;=0,0,$R263*VLOOKUP(S$3,'In-NonTI'!$S$4:$U$6,3,0))</f>
        <v>0</v>
      </c>
      <c r="T263" s="160">
        <f>IF($R263&gt;=0,0,$R263*VLOOKUP(T$3,'In-NonTI'!$S$4:$U$6,3,0))</f>
        <v>0</v>
      </c>
      <c r="U263" s="83">
        <f>IF($R263&gt;=0,0,$R263*VLOOKUP(U$3,'In-NonTI'!$S$4:$U$6,3,0))</f>
        <v>0</v>
      </c>
      <c r="V263" s="19">
        <f t="shared" si="165"/>
        <v>14.470668133333334</v>
      </c>
      <c r="W263" s="161">
        <f t="shared" si="160"/>
        <v>-11.563425766666667</v>
      </c>
      <c r="X263" s="18">
        <f t="shared" si="166"/>
        <v>-13.847242366666666</v>
      </c>
      <c r="Y263" s="77">
        <f t="shared" si="161"/>
        <v>2</v>
      </c>
      <c r="Z263" s="32" t="str">
        <f t="shared" si="162"/>
        <v>VIC</v>
      </c>
      <c r="AA263" s="4" t="str">
        <f t="shared" si="163"/>
        <v>SA</v>
      </c>
      <c r="AB263" s="31" t="str">
        <f t="shared" si="164"/>
        <v>NSW</v>
      </c>
      <c r="AC263" s="129" t="str">
        <f t="shared" si="167"/>
        <v>VIC-NSW</v>
      </c>
      <c r="AD263" s="162" t="str">
        <f t="shared" si="168"/>
        <v>SA-NSW</v>
      </c>
      <c r="AE263" s="130">
        <f t="shared" si="169"/>
        <v>0</v>
      </c>
      <c r="AF263" s="51">
        <f t="shared" si="170"/>
        <v>13.847242366666666</v>
      </c>
      <c r="AG263" s="163">
        <f t="shared" si="171"/>
        <v>11.563425766666667</v>
      </c>
      <c r="AH263" s="33">
        <f t="shared" si="172"/>
        <v>0</v>
      </c>
      <c r="AI263" s="140">
        <f t="shared" si="156"/>
        <v>0</v>
      </c>
      <c r="AJ263" s="164">
        <f t="shared" si="156"/>
        <v>11.563425766666667</v>
      </c>
      <c r="AK263" s="164">
        <f t="shared" ref="AK263:AK291" si="186">IF($AC263=AK$3,$AF263,IF($AD263=AK$3,$AG263,IF($AE263=AK$3,$AH263,0)))</f>
        <v>13.847242366666666</v>
      </c>
      <c r="AL263" s="164">
        <f t="shared" si="158"/>
        <v>0</v>
      </c>
      <c r="AM263" s="164">
        <f t="shared" si="157"/>
        <v>0</v>
      </c>
      <c r="AN263" s="141">
        <f t="shared" si="157"/>
        <v>0</v>
      </c>
      <c r="AO263" s="23">
        <f t="shared" si="173"/>
        <v>0</v>
      </c>
      <c r="AP263" s="30">
        <f t="shared" si="174"/>
        <v>4185.4975905026668</v>
      </c>
      <c r="AQ263" s="30">
        <f t="shared" si="175"/>
        <v>4756.6662253736667</v>
      </c>
      <c r="AR263" s="30">
        <f t="shared" si="176"/>
        <v>0</v>
      </c>
      <c r="AS263" s="30">
        <f t="shared" si="177"/>
        <v>0</v>
      </c>
      <c r="AT263" s="24">
        <f t="shared" si="178"/>
        <v>0</v>
      </c>
      <c r="AU263" s="155">
        <f t="shared" si="185"/>
        <v>0</v>
      </c>
      <c r="AV263" s="165">
        <f t="shared" ref="AV263:AV291" si="187">IF($R263&lt;=0,0,(AP263/SUM($AO263:$AT263))*$R263)</f>
        <v>1625.1920211279116</v>
      </c>
      <c r="AW263" s="165">
        <f t="shared" ref="AW263:AW291" si="188">IF($R263&lt;=0,0,(AQ263/SUM($AO263:$AT263))*$R263)</f>
        <v>1846.9717947484214</v>
      </c>
      <c r="AX263" s="165">
        <f t="shared" ref="AX263:AX291" si="189">IF($R263&lt;=0,0,(AR263/SUM($AO263:$AT263))*$R263)</f>
        <v>0</v>
      </c>
      <c r="AY263" s="165">
        <f t="shared" ref="AY263:AY291" si="190">IF($R263&lt;=0,0,(AS263/SUM($AO263:$AT263))*$R263)</f>
        <v>0</v>
      </c>
      <c r="AZ263" s="156">
        <f t="shared" ref="AZ263:AZ291" si="191">IF($R263&lt;=0,0,(AT263/SUM($AO263:$AT263))*$R263)</f>
        <v>0</v>
      </c>
      <c r="BA263" s="94">
        <f t="shared" si="179"/>
        <v>0</v>
      </c>
      <c r="BB263" s="166">
        <f t="shared" si="180"/>
        <v>1625.1920211279119</v>
      </c>
      <c r="BC263" s="166">
        <f t="shared" si="181"/>
        <v>1846.9717947484219</v>
      </c>
      <c r="BD263" s="166">
        <f t="shared" si="182"/>
        <v>0</v>
      </c>
      <c r="BE263" s="166">
        <f t="shared" si="183"/>
        <v>0</v>
      </c>
      <c r="BF263" s="95">
        <f t="shared" si="184"/>
        <v>0</v>
      </c>
    </row>
    <row r="264" spans="2:58">
      <c r="B264" s="146">
        <v>261</v>
      </c>
      <c r="C264" s="23" cm="1">
        <f t="array" ref="C264">_xlfn.XLOOKUP(C$3&amp;$B264,'In-TI'!$D$4:$D$867&amp;'In-TI'!$C$4:$C$867,'In-TI'!$E$4:$E$867)</f>
        <v>500</v>
      </c>
      <c r="D264" s="30" cm="1">
        <f t="array" ref="D264">_xlfn.XLOOKUP(D$3&amp;$B264,'In-TI'!$D$4:$D$867&amp;'In-TI'!$C$4:$C$867,'In-TI'!$E$4:$E$867)</f>
        <v>153.79</v>
      </c>
      <c r="E264" s="24" cm="1">
        <f t="array" ref="E264">_xlfn.XLOOKUP(E$3&amp;$B264,'In-TI'!$D$4:$D$867&amp;'In-TI'!$C$4:$C$867,'In-TI'!$E$4:$E$867)</f>
        <v>179.69</v>
      </c>
      <c r="F264" s="12">
        <f>SUMIFS('In-TI'!$W$4:$W$1155,'In-TI'!$Y$4:$Y$1155,F$3,'In-TI'!$Q$4:$Q$1155,$B264)</f>
        <v>9.7438485999999997</v>
      </c>
      <c r="G264" s="157">
        <f>SUMIFS('In-TI'!$W$4:$W$1155,'In-TI'!$Y$4:$Y$1155,G$3,'In-TI'!$Q$4:$Q$1155,$B264)</f>
        <v>-8.9942845999999985</v>
      </c>
      <c r="H264" s="13">
        <f>SUMIFS('In-TI'!$W$4:$W$1155,'In-TI'!$Y$4:$Y$1155,H$3,'In-TI'!$Q$4:$Q$1155,$B264)</f>
        <v>-9.7375546000000011</v>
      </c>
      <c r="I264" s="16">
        <f>SUMIFS('In-TI'!$X$4:$X$1155,'In-TI'!$Y$4:$Y$1155,I$3,'In-TI'!$Q$4:$Q$1155,$B264)</f>
        <v>-12.031348599999999</v>
      </c>
      <c r="J264" s="158">
        <f>SUMIFS('In-TI'!$X$4:$X$1155,'In-TI'!$Y$4:$Y$1155,J$3,'In-TI'!$Q$4:$Q$1155,$B264)</f>
        <v>7.7067845999999998</v>
      </c>
      <c r="K264" s="17">
        <f>SUMIFS('In-TI'!$X$4:$X$1155,'In-TI'!$Y$4:$Y$1155,K$3,'In-TI'!$Q$4:$Q$1155,$B264)</f>
        <v>1.9950546000000002</v>
      </c>
      <c r="L264" s="26" cm="1">
        <f t="array" ref="L264">IF(_xlfn.XLOOKUP($B264&amp;F$3,'In-TI'!$Q$4:$Q$1155&amp;'In-TI'!$Y$4:$Y$1155,'In-TI'!$Z$4:$Z$1155)=L$3,F264*C264+I264*D264,0)</f>
        <v>0</v>
      </c>
      <c r="M264" s="159" cm="1">
        <f t="array" ref="M264">IF(_xlfn.XLOOKUP($B264&amp;I$3,'In-TI'!$Q$4:$Q$1155&amp;'In-TI'!$Y$4:$Y$1155,'In-TI'!$Z$4:$Z$1155)=M$3,F264*C264+I264*D264,0)</f>
        <v>3021.6231988059999</v>
      </c>
      <c r="N264" s="159" cm="1">
        <f t="array" ref="N264">IF(_xlfn.XLOOKUP($B264&amp;G$3,'In-TI'!$Q$4:$Q$1155&amp;'In-TI'!$Y$4:$Y$1155,'In-TI'!$Z$4:$Z$1155)=N$3,G264*E264+J264*C264,0)</f>
        <v>2237.2093002260003</v>
      </c>
      <c r="O264" s="159" cm="1">
        <f t="array" ref="O264">IF(_xlfn.XLOOKUP($B264&amp;J$3,'In-TI'!$Q$4:$Q$1155&amp;'In-TI'!$Y$4:$Y$1155,'In-TI'!$Z$4:$Z$1155)=O$3,G264*E264+J264*C264,0)</f>
        <v>0</v>
      </c>
      <c r="P264" s="159" cm="1">
        <f t="array" ref="P264">IF(_xlfn.XLOOKUP($B264&amp;H$3,'In-TI'!$Q$4:$Q$1155&amp;'In-TI'!$Y$4:$Y$1155,'In-TI'!$Z$4:$Z$1155)=P$3,H264*E264+K264*D264,0)</f>
        <v>-1442.92173914</v>
      </c>
      <c r="Q264" s="25" cm="1">
        <f t="array" ref="Q264">IF(_xlfn.XLOOKUP($B264&amp;K$3,'In-TI'!$Q$4:$Q$1155&amp;'In-TI'!$Y$4:$Y$1155,'In-TI'!$Z$4:$Z$1155)=Q$3,H264*E264+K264*D264,0)</f>
        <v>0</v>
      </c>
      <c r="R264" s="74">
        <f t="shared" si="159"/>
        <v>3815.910759892</v>
      </c>
      <c r="S264" s="82">
        <f>IF($R264&gt;=0,0,$R264*VLOOKUP(S$3,'In-NonTI'!$S$4:$U$6,3,0))</f>
        <v>0</v>
      </c>
      <c r="T264" s="160">
        <f>IF($R264&gt;=0,0,$R264*VLOOKUP(T$3,'In-NonTI'!$S$4:$U$6,3,0))</f>
        <v>0</v>
      </c>
      <c r="U264" s="83">
        <f>IF($R264&gt;=0,0,$R264*VLOOKUP(U$3,'In-NonTI'!$S$4:$U$6,3,0))</f>
        <v>0</v>
      </c>
      <c r="V264" s="19">
        <f t="shared" si="165"/>
        <v>17.450633199999999</v>
      </c>
      <c r="W264" s="161">
        <f t="shared" si="160"/>
        <v>-10.036294</v>
      </c>
      <c r="X264" s="18">
        <f t="shared" si="166"/>
        <v>-18.7318392</v>
      </c>
      <c r="Y264" s="77">
        <f t="shared" si="161"/>
        <v>2</v>
      </c>
      <c r="Z264" s="32" t="str">
        <f t="shared" si="162"/>
        <v>VIC</v>
      </c>
      <c r="AA264" s="4" t="str">
        <f t="shared" si="163"/>
        <v>SA</v>
      </c>
      <c r="AB264" s="31" t="str">
        <f t="shared" si="164"/>
        <v>NSW</v>
      </c>
      <c r="AC264" s="129" t="str">
        <f t="shared" si="167"/>
        <v>VIC-NSW</v>
      </c>
      <c r="AD264" s="162" t="str">
        <f t="shared" si="168"/>
        <v>SA-NSW</v>
      </c>
      <c r="AE264" s="130">
        <f t="shared" si="169"/>
        <v>0</v>
      </c>
      <c r="AF264" s="51">
        <f t="shared" si="170"/>
        <v>18.7318392</v>
      </c>
      <c r="AG264" s="163">
        <f t="shared" si="171"/>
        <v>10.036294</v>
      </c>
      <c r="AH264" s="33">
        <f t="shared" si="172"/>
        <v>0</v>
      </c>
      <c r="AI264" s="140">
        <f t="shared" si="156"/>
        <v>0</v>
      </c>
      <c r="AJ264" s="164">
        <f t="shared" si="156"/>
        <v>10.036294</v>
      </c>
      <c r="AK264" s="164">
        <f t="shared" si="186"/>
        <v>18.7318392</v>
      </c>
      <c r="AL264" s="164">
        <f t="shared" si="158"/>
        <v>0</v>
      </c>
      <c r="AM264" s="164">
        <f t="shared" si="157"/>
        <v>0</v>
      </c>
      <c r="AN264" s="141">
        <f t="shared" si="157"/>
        <v>0</v>
      </c>
      <c r="AO264" s="23">
        <f t="shared" si="173"/>
        <v>0</v>
      </c>
      <c r="AP264" s="30">
        <f t="shared" si="174"/>
        <v>3474.6653457400002</v>
      </c>
      <c r="AQ264" s="30">
        <f t="shared" si="175"/>
        <v>5999.9954141520002</v>
      </c>
      <c r="AR264" s="30">
        <f t="shared" si="176"/>
        <v>0</v>
      </c>
      <c r="AS264" s="30">
        <f t="shared" si="177"/>
        <v>0</v>
      </c>
      <c r="AT264" s="24">
        <f t="shared" si="178"/>
        <v>0</v>
      </c>
      <c r="AU264" s="155">
        <f t="shared" si="185"/>
        <v>0</v>
      </c>
      <c r="AV264" s="165">
        <f t="shared" si="187"/>
        <v>1399.4182183240787</v>
      </c>
      <c r="AW264" s="165">
        <f t="shared" si="188"/>
        <v>2416.4925415679218</v>
      </c>
      <c r="AX264" s="165">
        <f t="shared" si="189"/>
        <v>0</v>
      </c>
      <c r="AY264" s="165">
        <f t="shared" si="190"/>
        <v>0</v>
      </c>
      <c r="AZ264" s="156">
        <f t="shared" si="191"/>
        <v>0</v>
      </c>
      <c r="BA264" s="94">
        <f t="shared" si="179"/>
        <v>0</v>
      </c>
      <c r="BB264" s="166">
        <f t="shared" si="180"/>
        <v>1399.4182183240785</v>
      </c>
      <c r="BC264" s="166">
        <f t="shared" si="181"/>
        <v>2416.4925415679218</v>
      </c>
      <c r="BD264" s="166">
        <f t="shared" si="182"/>
        <v>0</v>
      </c>
      <c r="BE264" s="166">
        <f t="shared" si="183"/>
        <v>0</v>
      </c>
      <c r="BF264" s="95">
        <f t="shared" si="184"/>
        <v>0</v>
      </c>
    </row>
    <row r="265" spans="2:58">
      <c r="B265" s="146">
        <v>262</v>
      </c>
      <c r="C265" s="23" cm="1">
        <f t="array" ref="C265">_xlfn.XLOOKUP(C$3&amp;$B265,'In-TI'!$D$4:$D$867&amp;'In-TI'!$C$4:$C$867,'In-TI'!$E$4:$E$867)</f>
        <v>500</v>
      </c>
      <c r="D265" s="30" cm="1">
        <f t="array" ref="D265">_xlfn.XLOOKUP(D$3&amp;$B265,'In-TI'!$D$4:$D$867&amp;'In-TI'!$C$4:$C$867,'In-TI'!$E$4:$E$867)</f>
        <v>168.01</v>
      </c>
      <c r="E265" s="24" cm="1">
        <f t="array" ref="E265">_xlfn.XLOOKUP(E$3&amp;$B265,'In-TI'!$D$4:$D$867&amp;'In-TI'!$C$4:$C$867,'In-TI'!$E$4:$E$867)</f>
        <v>179.69</v>
      </c>
      <c r="F265" s="12">
        <f>SUMIFS('In-TI'!$W$4:$W$1155,'In-TI'!$Y$4:$Y$1155,F$3,'In-TI'!$Q$4:$Q$1155,$B265)</f>
        <v>9.1331260000000007</v>
      </c>
      <c r="G265" s="157">
        <f>SUMIFS('In-TI'!$W$4:$W$1155,'In-TI'!$Y$4:$Y$1155,G$3,'In-TI'!$Q$4:$Q$1155,$B265)</f>
        <v>-10.608003200000001</v>
      </c>
      <c r="H265" s="13">
        <f>SUMIFS('In-TI'!$W$4:$W$1155,'In-TI'!$Y$4:$Y$1155,H$3,'In-TI'!$Q$4:$Q$1155,$B265)</f>
        <v>-11.568331399999998</v>
      </c>
      <c r="I265" s="16">
        <f>SUMIFS('In-TI'!$X$4:$X$1155,'In-TI'!$Y$4:$Y$1155,I$3,'In-TI'!$Q$4:$Q$1155,$B265)</f>
        <v>-11.325626000000002</v>
      </c>
      <c r="J265" s="158">
        <f>SUMIFS('In-TI'!$X$4:$X$1155,'In-TI'!$Y$4:$Y$1155,J$3,'In-TI'!$Q$4:$Q$1155,$B265)</f>
        <v>9.2630032</v>
      </c>
      <c r="K265" s="17">
        <f>SUMIFS('In-TI'!$X$4:$X$1155,'In-TI'!$Y$4:$Y$1155,K$3,'In-TI'!$Q$4:$Q$1155,$B265)</f>
        <v>4.1333313999999985</v>
      </c>
      <c r="L265" s="26" cm="1">
        <f t="array" ref="L265">IF(_xlfn.XLOOKUP($B265&amp;F$3,'In-TI'!$Q$4:$Q$1155&amp;'In-TI'!$Y$4:$Y$1155,'In-TI'!$Z$4:$Z$1155)=L$3,F265*C265+I265*D265,0)</f>
        <v>0</v>
      </c>
      <c r="M265" s="159" cm="1">
        <f t="array" ref="M265">IF(_xlfn.XLOOKUP($B265&amp;I$3,'In-TI'!$Q$4:$Q$1155&amp;'In-TI'!$Y$4:$Y$1155,'In-TI'!$Z$4:$Z$1155)=M$3,F265*C265+I265*D265,0)</f>
        <v>2663.7445757400001</v>
      </c>
      <c r="N265" s="159" cm="1">
        <f t="array" ref="N265">IF(_xlfn.XLOOKUP($B265&amp;G$3,'In-TI'!$Q$4:$Q$1155&amp;'In-TI'!$Y$4:$Y$1155,'In-TI'!$Z$4:$Z$1155)=N$3,G265*E265+J265*C265,0)</f>
        <v>2725.3495049919993</v>
      </c>
      <c r="O265" s="159" cm="1">
        <f t="array" ref="O265">IF(_xlfn.XLOOKUP($B265&amp;J$3,'In-TI'!$Q$4:$Q$1155&amp;'In-TI'!$Y$4:$Y$1155,'In-TI'!$Z$4:$Z$1155)=O$3,G265*E265+J265*C265,0)</f>
        <v>0</v>
      </c>
      <c r="P265" s="159" cm="1">
        <f t="array" ref="P265">IF(_xlfn.XLOOKUP($B265&amp;H$3,'In-TI'!$Q$4:$Q$1155&amp;'In-TI'!$Y$4:$Y$1155,'In-TI'!$Z$4:$Z$1155)=P$3,H265*E265+K265*D265,0)</f>
        <v>-1384.2724607519999</v>
      </c>
      <c r="Q265" s="25" cm="1">
        <f t="array" ref="Q265">IF(_xlfn.XLOOKUP($B265&amp;K$3,'In-TI'!$Q$4:$Q$1155&amp;'In-TI'!$Y$4:$Y$1155,'In-TI'!$Z$4:$Z$1155)=Q$3,H265*E265+K265*D265,0)</f>
        <v>0</v>
      </c>
      <c r="R265" s="74">
        <f t="shared" si="159"/>
        <v>4004.8216199799995</v>
      </c>
      <c r="S265" s="82">
        <f>IF($R265&gt;=0,0,$R265*VLOOKUP(S$3,'In-NonTI'!$S$4:$U$6,3,0))</f>
        <v>0</v>
      </c>
      <c r="T265" s="160">
        <f>IF($R265&gt;=0,0,$R265*VLOOKUP(T$3,'In-NonTI'!$S$4:$U$6,3,0))</f>
        <v>0</v>
      </c>
      <c r="U265" s="83">
        <f>IF($R265&gt;=0,0,$R265*VLOOKUP(U$3,'In-NonTI'!$S$4:$U$6,3,0))</f>
        <v>0</v>
      </c>
      <c r="V265" s="19">
        <f t="shared" si="165"/>
        <v>18.396129200000001</v>
      </c>
      <c r="W265" s="161">
        <f t="shared" si="160"/>
        <v>-7.192294600000003</v>
      </c>
      <c r="X265" s="18">
        <f t="shared" si="166"/>
        <v>-22.176334599999997</v>
      </c>
      <c r="Y265" s="77">
        <f t="shared" si="161"/>
        <v>2</v>
      </c>
      <c r="Z265" s="32" t="str">
        <f t="shared" si="162"/>
        <v>VIC</v>
      </c>
      <c r="AA265" s="4" t="str">
        <f t="shared" si="163"/>
        <v>SA</v>
      </c>
      <c r="AB265" s="31" t="str">
        <f t="shared" si="164"/>
        <v>NSW</v>
      </c>
      <c r="AC265" s="129" t="str">
        <f t="shared" si="167"/>
        <v>VIC-NSW</v>
      </c>
      <c r="AD265" s="162" t="str">
        <f t="shared" si="168"/>
        <v>SA-NSW</v>
      </c>
      <c r="AE265" s="130">
        <f t="shared" si="169"/>
        <v>0</v>
      </c>
      <c r="AF265" s="51">
        <f t="shared" si="170"/>
        <v>22.176334599999997</v>
      </c>
      <c r="AG265" s="163">
        <f t="shared" si="171"/>
        <v>7.192294600000003</v>
      </c>
      <c r="AH265" s="33">
        <f t="shared" si="172"/>
        <v>0</v>
      </c>
      <c r="AI265" s="140">
        <f t="shared" ref="AI265:AJ284" si="192">IF($AC265=AI$3,$AF265,IF($AD265=AI$3,$AG265,IF($AE265=AI$3,$AH265,0)))</f>
        <v>0</v>
      </c>
      <c r="AJ265" s="164">
        <f t="shared" si="192"/>
        <v>7.192294600000003</v>
      </c>
      <c r="AK265" s="164">
        <f t="shared" si="186"/>
        <v>22.176334599999997</v>
      </c>
      <c r="AL265" s="164">
        <f t="shared" si="158"/>
        <v>0</v>
      </c>
      <c r="AM265" s="164">
        <f t="shared" si="157"/>
        <v>0</v>
      </c>
      <c r="AN265" s="141">
        <f t="shared" si="157"/>
        <v>0</v>
      </c>
      <c r="AO265" s="23">
        <f t="shared" si="173"/>
        <v>0</v>
      </c>
      <c r="AP265" s="30">
        <f t="shared" si="174"/>
        <v>2387.7698842540012</v>
      </c>
      <c r="AQ265" s="30">
        <f t="shared" si="175"/>
        <v>7103.3017357259987</v>
      </c>
      <c r="AR265" s="30">
        <f t="shared" si="176"/>
        <v>0</v>
      </c>
      <c r="AS265" s="30">
        <f t="shared" si="177"/>
        <v>0</v>
      </c>
      <c r="AT265" s="24">
        <f t="shared" si="178"/>
        <v>0</v>
      </c>
      <c r="AU265" s="155">
        <f t="shared" si="185"/>
        <v>0</v>
      </c>
      <c r="AV265" s="165">
        <f t="shared" si="187"/>
        <v>1007.5355912252313</v>
      </c>
      <c r="AW265" s="165">
        <f t="shared" si="188"/>
        <v>2997.2860287547674</v>
      </c>
      <c r="AX265" s="165">
        <f t="shared" si="189"/>
        <v>0</v>
      </c>
      <c r="AY265" s="165">
        <f t="shared" si="190"/>
        <v>0</v>
      </c>
      <c r="AZ265" s="156">
        <f t="shared" si="191"/>
        <v>0</v>
      </c>
      <c r="BA265" s="94">
        <f t="shared" si="179"/>
        <v>0</v>
      </c>
      <c r="BB265" s="166">
        <f t="shared" si="180"/>
        <v>1007.5355912252315</v>
      </c>
      <c r="BC265" s="166">
        <f t="shared" si="181"/>
        <v>2997.2860287547678</v>
      </c>
      <c r="BD265" s="166">
        <f t="shared" si="182"/>
        <v>0</v>
      </c>
      <c r="BE265" s="166">
        <f t="shared" si="183"/>
        <v>0</v>
      </c>
      <c r="BF265" s="95">
        <f t="shared" si="184"/>
        <v>0</v>
      </c>
    </row>
    <row r="266" spans="2:58">
      <c r="B266" s="146">
        <v>263</v>
      </c>
      <c r="C266" s="23" cm="1">
        <f t="array" ref="C266">_xlfn.XLOOKUP(C$3&amp;$B266,'In-TI'!$D$4:$D$867&amp;'In-TI'!$C$4:$C$867,'In-TI'!$E$4:$E$867)</f>
        <v>500</v>
      </c>
      <c r="D266" s="30" cm="1">
        <f t="array" ref="D266">_xlfn.XLOOKUP(D$3&amp;$B266,'In-TI'!$D$4:$D$867&amp;'In-TI'!$C$4:$C$867,'In-TI'!$E$4:$E$867)</f>
        <v>139.82</v>
      </c>
      <c r="E266" s="24" cm="1">
        <f t="array" ref="E266">_xlfn.XLOOKUP(E$3&amp;$B266,'In-TI'!$D$4:$D$867&amp;'In-TI'!$C$4:$C$867,'In-TI'!$E$4:$E$867)</f>
        <v>179.69</v>
      </c>
      <c r="F266" s="12">
        <f>SUMIFS('In-TI'!$W$4:$W$1155,'In-TI'!$Y$4:$Y$1155,F$3,'In-TI'!$Q$4:$Q$1155,$B266)</f>
        <v>7.0821605999999999</v>
      </c>
      <c r="G266" s="157">
        <f>SUMIFS('In-TI'!$W$4:$W$1155,'In-TI'!$Y$4:$Y$1155,G$3,'In-TI'!$Q$4:$Q$1155,$B266)</f>
        <v>-15.1968342</v>
      </c>
      <c r="H266" s="13">
        <f>SUMIFS('In-TI'!$W$4:$W$1155,'In-TI'!$Y$4:$Y$1155,H$3,'In-TI'!$Q$4:$Q$1155,$B266)</f>
        <v>-16.856183399999999</v>
      </c>
      <c r="I266" s="16">
        <f>SUMIFS('In-TI'!$X$4:$X$1155,'In-TI'!$Y$4:$Y$1155,I$3,'In-TI'!$Q$4:$Q$1155,$B266)</f>
        <v>-9.3596605999999998</v>
      </c>
      <c r="J266" s="158">
        <f>SUMIFS('In-TI'!$X$4:$X$1155,'In-TI'!$Y$4:$Y$1155,J$3,'In-TI'!$Q$4:$Q$1155,$B266)</f>
        <v>13.7418342</v>
      </c>
      <c r="K266" s="17">
        <f>SUMIFS('In-TI'!$X$4:$X$1155,'In-TI'!$Y$4:$Y$1155,K$3,'In-TI'!$Q$4:$Q$1155,$B266)</f>
        <v>8.5186833999999987</v>
      </c>
      <c r="L266" s="26" cm="1">
        <f t="array" ref="L266">IF(_xlfn.XLOOKUP($B266&amp;F$3,'In-TI'!$Q$4:$Q$1155&amp;'In-TI'!$Y$4:$Y$1155,'In-TI'!$Z$4:$Z$1155)=L$3,F266*C266+I266*D266,0)</f>
        <v>0</v>
      </c>
      <c r="M266" s="159" cm="1">
        <f t="array" ref="M266">IF(_xlfn.XLOOKUP($B266&amp;I$3,'In-TI'!$Q$4:$Q$1155&amp;'In-TI'!$Y$4:$Y$1155,'In-TI'!$Z$4:$Z$1155)=M$3,F266*C266+I266*D266,0)</f>
        <v>2232.4125549079999</v>
      </c>
      <c r="N266" s="159" cm="1">
        <f t="array" ref="N266">IF(_xlfn.XLOOKUP($B266&amp;G$3,'In-TI'!$Q$4:$Q$1155&amp;'In-TI'!$Y$4:$Y$1155,'In-TI'!$Z$4:$Z$1155)=N$3,G266*E266+J266*C266,0)</f>
        <v>4140.1979626020002</v>
      </c>
      <c r="O266" s="159" cm="1">
        <f t="array" ref="O266">IF(_xlfn.XLOOKUP($B266&amp;J$3,'In-TI'!$Q$4:$Q$1155&amp;'In-TI'!$Y$4:$Y$1155,'In-TI'!$Z$4:$Z$1155)=O$3,G266*E266+J266*C266,0)</f>
        <v>0</v>
      </c>
      <c r="P266" s="159" cm="1">
        <f t="array" ref="P266">IF(_xlfn.XLOOKUP($B266&amp;H$3,'In-TI'!$Q$4:$Q$1155&amp;'In-TI'!$Y$4:$Y$1155,'In-TI'!$Z$4:$Z$1155)=P$3,H266*E266+K266*D266,0)</f>
        <v>-1837.8052821580002</v>
      </c>
      <c r="Q266" s="25" cm="1">
        <f t="array" ref="Q266">IF(_xlfn.XLOOKUP($B266&amp;K$3,'In-TI'!$Q$4:$Q$1155&amp;'In-TI'!$Y$4:$Y$1155,'In-TI'!$Z$4:$Z$1155)=Q$3,H266*E266+K266*D266,0)</f>
        <v>0</v>
      </c>
      <c r="R266" s="74">
        <f t="shared" si="159"/>
        <v>4534.8052353519997</v>
      </c>
      <c r="S266" s="82">
        <f>IF($R266&gt;=0,0,$R266*VLOOKUP(S$3,'In-NonTI'!$S$4:$U$6,3,0))</f>
        <v>0</v>
      </c>
      <c r="T266" s="160">
        <f>IF($R266&gt;=0,0,$R266*VLOOKUP(T$3,'In-NonTI'!$S$4:$U$6,3,0))</f>
        <v>0</v>
      </c>
      <c r="U266" s="83">
        <f>IF($R266&gt;=0,0,$R266*VLOOKUP(U$3,'In-NonTI'!$S$4:$U$6,3,0))</f>
        <v>0</v>
      </c>
      <c r="V266" s="19">
        <f t="shared" si="165"/>
        <v>20.823994800000001</v>
      </c>
      <c r="W266" s="161">
        <f t="shared" si="160"/>
        <v>-0.84097720000000109</v>
      </c>
      <c r="X266" s="18">
        <f t="shared" si="166"/>
        <v>-32.053017599999997</v>
      </c>
      <c r="Y266" s="77">
        <f t="shared" si="161"/>
        <v>2</v>
      </c>
      <c r="Z266" s="32" t="str">
        <f t="shared" si="162"/>
        <v>VIC</v>
      </c>
      <c r="AA266" s="4" t="str">
        <f t="shared" si="163"/>
        <v>SA</v>
      </c>
      <c r="AB266" s="31" t="str">
        <f t="shared" si="164"/>
        <v>NSW</v>
      </c>
      <c r="AC266" s="129" t="str">
        <f t="shared" si="167"/>
        <v>VIC-NSW</v>
      </c>
      <c r="AD266" s="162" t="str">
        <f t="shared" si="168"/>
        <v>SA-NSW</v>
      </c>
      <c r="AE266" s="130">
        <f t="shared" si="169"/>
        <v>0</v>
      </c>
      <c r="AF266" s="51">
        <f t="shared" si="170"/>
        <v>32.053017599999997</v>
      </c>
      <c r="AG266" s="163">
        <f t="shared" si="171"/>
        <v>0.84097720000000109</v>
      </c>
      <c r="AH266" s="33">
        <f t="shared" si="172"/>
        <v>0</v>
      </c>
      <c r="AI266" s="140">
        <f t="shared" si="192"/>
        <v>0</v>
      </c>
      <c r="AJ266" s="164">
        <f t="shared" si="192"/>
        <v>0.84097720000000109</v>
      </c>
      <c r="AK266" s="164">
        <f t="shared" si="186"/>
        <v>32.053017599999997</v>
      </c>
      <c r="AL266" s="164">
        <f t="shared" si="158"/>
        <v>0</v>
      </c>
      <c r="AM266" s="164">
        <f t="shared" si="157"/>
        <v>0</v>
      </c>
      <c r="AN266" s="141">
        <f t="shared" si="157"/>
        <v>0</v>
      </c>
      <c r="AO266" s="23">
        <f t="shared" si="173"/>
        <v>0</v>
      </c>
      <c r="AP266" s="30">
        <f t="shared" si="174"/>
        <v>302.90316789600041</v>
      </c>
      <c r="AQ266" s="30">
        <f t="shared" si="175"/>
        <v>10266.902067456</v>
      </c>
      <c r="AR266" s="30">
        <f t="shared" si="176"/>
        <v>0</v>
      </c>
      <c r="AS266" s="30">
        <f t="shared" si="177"/>
        <v>0</v>
      </c>
      <c r="AT266" s="24">
        <f t="shared" si="178"/>
        <v>0</v>
      </c>
      <c r="AU266" s="155">
        <f t="shared" si="185"/>
        <v>0</v>
      </c>
      <c r="AV266" s="165">
        <f t="shared" si="187"/>
        <v>129.95574099939827</v>
      </c>
      <c r="AW266" s="165">
        <f t="shared" si="188"/>
        <v>4404.8494943526021</v>
      </c>
      <c r="AX266" s="165">
        <f t="shared" si="189"/>
        <v>0</v>
      </c>
      <c r="AY266" s="165">
        <f t="shared" si="190"/>
        <v>0</v>
      </c>
      <c r="AZ266" s="156">
        <f t="shared" si="191"/>
        <v>0</v>
      </c>
      <c r="BA266" s="94">
        <f t="shared" si="179"/>
        <v>0</v>
      </c>
      <c r="BB266" s="166">
        <f t="shared" si="180"/>
        <v>129.95574099939824</v>
      </c>
      <c r="BC266" s="166">
        <f t="shared" si="181"/>
        <v>4404.8494943526011</v>
      </c>
      <c r="BD266" s="166">
        <f t="shared" si="182"/>
        <v>0</v>
      </c>
      <c r="BE266" s="166">
        <f t="shared" si="183"/>
        <v>0</v>
      </c>
      <c r="BF266" s="95">
        <f t="shared" si="184"/>
        <v>0</v>
      </c>
    </row>
    <row r="267" spans="2:58">
      <c r="B267" s="146">
        <v>264</v>
      </c>
      <c r="C267" s="23" cm="1">
        <f t="array" ref="C267">_xlfn.XLOOKUP(C$3&amp;$B267,'In-TI'!$D$4:$D$867&amp;'In-TI'!$C$4:$C$867,'In-TI'!$E$4:$E$867)</f>
        <v>500</v>
      </c>
      <c r="D267" s="30" cm="1">
        <f t="array" ref="D267">_xlfn.XLOOKUP(D$3&amp;$B267,'In-TI'!$D$4:$D$867&amp;'In-TI'!$C$4:$C$867,'In-TI'!$E$4:$E$867)</f>
        <v>215.41</v>
      </c>
      <c r="E267" s="24" cm="1">
        <f t="array" ref="E267">_xlfn.XLOOKUP(E$3&amp;$B267,'In-TI'!$D$4:$D$867&amp;'In-TI'!$C$4:$C$867,'In-TI'!$E$4:$E$867)</f>
        <v>251.69</v>
      </c>
      <c r="F267" s="12">
        <f>SUMIFS('In-TI'!$W$4:$W$1155,'In-TI'!$Y$4:$Y$1155,F$3,'In-TI'!$Q$4:$Q$1155,$B267)</f>
        <v>5.9282915999999997</v>
      </c>
      <c r="G267" s="157">
        <f>SUMIFS('In-TI'!$W$4:$W$1155,'In-TI'!$Y$4:$Y$1155,G$3,'In-TI'!$Q$4:$Q$1155,$B267)</f>
        <v>-14.018705600000001</v>
      </c>
      <c r="H267" s="13">
        <f>SUMIFS('In-TI'!$W$4:$W$1155,'In-TI'!$Y$4:$Y$1155,H$3,'In-TI'!$Q$4:$Q$1155,$B267)</f>
        <v>-18.6484606</v>
      </c>
      <c r="I267" s="16">
        <f>SUMIFS('In-TI'!$X$4:$X$1155,'In-TI'!$Y$4:$Y$1155,I$3,'In-TI'!$Q$4:$Q$1155,$B267)</f>
        <v>-8.0916249333333337</v>
      </c>
      <c r="J267" s="158">
        <f>SUMIFS('In-TI'!$X$4:$X$1155,'In-TI'!$Y$4:$Y$1155,J$3,'In-TI'!$Q$4:$Q$1155,$B267)</f>
        <v>12.760372266666666</v>
      </c>
      <c r="K267" s="17">
        <f>SUMIFS('In-TI'!$X$4:$X$1155,'In-TI'!$Y$4:$Y$1155,K$3,'In-TI'!$Q$4:$Q$1155,$B267)</f>
        <v>11.070960599999999</v>
      </c>
      <c r="L267" s="26" cm="1">
        <f t="array" ref="L267">IF(_xlfn.XLOOKUP($B267&amp;F$3,'In-TI'!$Q$4:$Q$1155&amp;'In-TI'!$Y$4:$Y$1155,'In-TI'!$Z$4:$Z$1155)=L$3,F267*C267+I267*D267,0)</f>
        <v>0</v>
      </c>
      <c r="M267" s="159" cm="1">
        <f t="array" ref="M267">IF(_xlfn.XLOOKUP($B267&amp;I$3,'In-TI'!$Q$4:$Q$1155&amp;'In-TI'!$Y$4:$Y$1155,'In-TI'!$Z$4:$Z$1155)=M$3,F267*C267+I267*D267,0)</f>
        <v>1221.1288731106665</v>
      </c>
      <c r="N267" s="159" cm="1">
        <f t="array" ref="N267">IF(_xlfn.XLOOKUP($B267&amp;G$3,'In-TI'!$Q$4:$Q$1155&amp;'In-TI'!$Y$4:$Y$1155,'In-TI'!$Z$4:$Z$1155)=N$3,G267*E267+J267*C267,0)</f>
        <v>2851.8181208693327</v>
      </c>
      <c r="O267" s="159" cm="1">
        <f t="array" ref="O267">IF(_xlfn.XLOOKUP($B267&amp;J$3,'In-TI'!$Q$4:$Q$1155&amp;'In-TI'!$Y$4:$Y$1155,'In-TI'!$Z$4:$Z$1155)=O$3,G267*E267+J267*C267,0)</f>
        <v>0</v>
      </c>
      <c r="P267" s="159" cm="1">
        <f t="array" ref="P267">IF(_xlfn.XLOOKUP($B267&amp;H$3,'In-TI'!$Q$4:$Q$1155&amp;'In-TI'!$Y$4:$Y$1155,'In-TI'!$Z$4:$Z$1155)=P$3,H267*E267+K267*D267,0)</f>
        <v>-2308.8354255680006</v>
      </c>
      <c r="Q267" s="25" cm="1">
        <f t="array" ref="Q267">IF(_xlfn.XLOOKUP($B267&amp;K$3,'In-TI'!$Q$4:$Q$1155&amp;'In-TI'!$Y$4:$Y$1155,'In-TI'!$Z$4:$Z$1155)=Q$3,H267*E267+K267*D267,0)</f>
        <v>0</v>
      </c>
      <c r="R267" s="74">
        <f t="shared" si="159"/>
        <v>1764.1115684119986</v>
      </c>
      <c r="S267" s="82">
        <f>IF($R267&gt;=0,0,$R267*VLOOKUP(S$3,'In-NonTI'!$S$4:$U$6,3,0))</f>
        <v>0</v>
      </c>
      <c r="T267" s="160">
        <f>IF($R267&gt;=0,0,$R267*VLOOKUP(T$3,'In-NonTI'!$S$4:$U$6,3,0))</f>
        <v>0</v>
      </c>
      <c r="U267" s="83">
        <f>IF($R267&gt;=0,0,$R267*VLOOKUP(U$3,'In-NonTI'!$S$4:$U$6,3,0))</f>
        <v>0</v>
      </c>
      <c r="V267" s="19">
        <f t="shared" si="165"/>
        <v>18.688663866666666</v>
      </c>
      <c r="W267" s="161">
        <f t="shared" si="160"/>
        <v>2.9793356666666657</v>
      </c>
      <c r="X267" s="18">
        <f t="shared" si="166"/>
        <v>-32.667166199999997</v>
      </c>
      <c r="Y267" s="77">
        <f t="shared" si="161"/>
        <v>1</v>
      </c>
      <c r="Z267" s="32" t="str">
        <f t="shared" si="162"/>
        <v>VIC</v>
      </c>
      <c r="AA267" s="4" t="str">
        <f t="shared" si="163"/>
        <v>SA</v>
      </c>
      <c r="AB267" s="31" t="str">
        <f t="shared" si="164"/>
        <v>NSW</v>
      </c>
      <c r="AC267" s="129" t="str">
        <f t="shared" si="167"/>
        <v>VIC-SA</v>
      </c>
      <c r="AD267" s="162" t="str">
        <f t="shared" si="168"/>
        <v>VIC-NSW</v>
      </c>
      <c r="AE267" s="130">
        <f t="shared" si="169"/>
        <v>0</v>
      </c>
      <c r="AF267" s="51">
        <f t="shared" si="170"/>
        <v>2.9793356666666657</v>
      </c>
      <c r="AG267" s="163">
        <f t="shared" si="171"/>
        <v>18.688663866666666</v>
      </c>
      <c r="AH267" s="33">
        <f t="shared" si="172"/>
        <v>0</v>
      </c>
      <c r="AI267" s="140">
        <f t="shared" si="192"/>
        <v>0</v>
      </c>
      <c r="AJ267" s="164">
        <f t="shared" si="192"/>
        <v>0</v>
      </c>
      <c r="AK267" s="164">
        <f t="shared" si="186"/>
        <v>18.688663866666666</v>
      </c>
      <c r="AL267" s="164">
        <f t="shared" si="158"/>
        <v>0</v>
      </c>
      <c r="AM267" s="164">
        <f t="shared" si="157"/>
        <v>2.9793356666666657</v>
      </c>
      <c r="AN267" s="141">
        <f t="shared" si="157"/>
        <v>0</v>
      </c>
      <c r="AO267" s="23">
        <f t="shared" si="173"/>
        <v>0</v>
      </c>
      <c r="AP267" s="30">
        <f t="shared" si="174"/>
        <v>0</v>
      </c>
      <c r="AQ267" s="30">
        <f t="shared" si="175"/>
        <v>4640.582124732</v>
      </c>
      <c r="AR267" s="30">
        <f t="shared" si="176"/>
        <v>0</v>
      </c>
      <c r="AS267" s="30">
        <f t="shared" si="177"/>
        <v>-108.09029798666664</v>
      </c>
      <c r="AT267" s="24">
        <f t="shared" si="178"/>
        <v>0</v>
      </c>
      <c r="AU267" s="155">
        <f t="shared" si="185"/>
        <v>0</v>
      </c>
      <c r="AV267" s="165">
        <f t="shared" si="187"/>
        <v>0</v>
      </c>
      <c r="AW267" s="165">
        <f t="shared" si="188"/>
        <v>1806.1818803728929</v>
      </c>
      <c r="AX267" s="165">
        <f t="shared" si="189"/>
        <v>0</v>
      </c>
      <c r="AY267" s="165">
        <f t="shared" si="190"/>
        <v>-42.070311960894067</v>
      </c>
      <c r="AZ267" s="156">
        <f t="shared" si="191"/>
        <v>0</v>
      </c>
      <c r="BA267" s="94">
        <f t="shared" si="179"/>
        <v>0</v>
      </c>
      <c r="BB267" s="166">
        <f t="shared" si="180"/>
        <v>0</v>
      </c>
      <c r="BC267" s="166">
        <f t="shared" si="181"/>
        <v>1764.1115684119986</v>
      </c>
      <c r="BD267" s="166">
        <f t="shared" si="182"/>
        <v>0</v>
      </c>
      <c r="BE267" s="166">
        <f t="shared" si="183"/>
        <v>0</v>
      </c>
      <c r="BF267" s="95">
        <f t="shared" si="184"/>
        <v>0</v>
      </c>
    </row>
    <row r="268" spans="2:58">
      <c r="B268" s="146">
        <v>265</v>
      </c>
      <c r="C268" s="23" cm="1">
        <f t="array" ref="C268">_xlfn.XLOOKUP(C$3&amp;$B268,'In-TI'!$D$4:$D$867&amp;'In-TI'!$C$4:$C$867,'In-TI'!$E$4:$E$867)</f>
        <v>500</v>
      </c>
      <c r="D268" s="30" cm="1">
        <f t="array" ref="D268">_xlfn.XLOOKUP(D$3&amp;$B268,'In-TI'!$D$4:$D$867&amp;'In-TI'!$C$4:$C$867,'In-TI'!$E$4:$E$867)</f>
        <v>262.43</v>
      </c>
      <c r="E268" s="24" cm="1">
        <f t="array" ref="E268">_xlfn.XLOOKUP(E$3&amp;$B268,'In-TI'!$D$4:$D$867&amp;'In-TI'!$C$4:$C$867,'In-TI'!$E$4:$E$867)</f>
        <v>251.69</v>
      </c>
      <c r="F268" s="12">
        <f>SUMIFS('In-TI'!$W$4:$W$1155,'In-TI'!$Y$4:$Y$1155,F$3,'In-TI'!$Q$4:$Q$1155,$B268)</f>
        <v>6.4361357999999997</v>
      </c>
      <c r="G268" s="157">
        <f>SUMIFS('In-TI'!$W$4:$W$1155,'In-TI'!$Y$4:$Y$1155,G$3,'In-TI'!$Q$4:$Q$1155,$B268)</f>
        <v>-11.078385600000001</v>
      </c>
      <c r="H268" s="13">
        <f>SUMIFS('In-TI'!$W$4:$W$1155,'In-TI'!$Y$4:$Y$1155,H$3,'In-TI'!$Q$4:$Q$1155,$B268)</f>
        <v>-17.717063733333333</v>
      </c>
      <c r="I268" s="16">
        <f>SUMIFS('In-TI'!$X$4:$X$1155,'In-TI'!$Y$4:$Y$1155,I$3,'In-TI'!$Q$4:$Q$1155,$B268)</f>
        <v>-8.6769691333333334</v>
      </c>
      <c r="J268" s="158">
        <f>SUMIFS('In-TI'!$X$4:$X$1155,'In-TI'!$Y$4:$Y$1155,J$3,'In-TI'!$Q$4:$Q$1155,$B268)</f>
        <v>9.8183856000000009</v>
      </c>
      <c r="K268" s="17">
        <f>SUMIFS('In-TI'!$X$4:$X$1155,'In-TI'!$Y$4:$Y$1155,K$3,'In-TI'!$Q$4:$Q$1155,$B268)</f>
        <v>10.052897066666667</v>
      </c>
      <c r="L268" s="26" cm="1">
        <f t="array" ref="L268">IF(_xlfn.XLOOKUP($B268&amp;F$3,'In-TI'!$Q$4:$Q$1155&amp;'In-TI'!$Y$4:$Y$1155,'In-TI'!$Z$4:$Z$1155)=L$3,F268*C268+I268*D268,0)</f>
        <v>0</v>
      </c>
      <c r="M268" s="159" cm="1">
        <f t="array" ref="M268">IF(_xlfn.XLOOKUP($B268&amp;I$3,'In-TI'!$Q$4:$Q$1155&amp;'In-TI'!$Y$4:$Y$1155,'In-TI'!$Z$4:$Z$1155)=M$3,F268*C268+I268*D268,0)</f>
        <v>940.97089033933344</v>
      </c>
      <c r="N268" s="159" cm="1">
        <f t="array" ref="N268">IF(_xlfn.XLOOKUP($B268&amp;G$3,'In-TI'!$Q$4:$Q$1155&amp;'In-TI'!$Y$4:$Y$1155,'In-TI'!$Z$4:$Z$1155)=N$3,G268*E268+J268*C268,0)</f>
        <v>2120.8739283360005</v>
      </c>
      <c r="O268" s="159" cm="1">
        <f t="array" ref="O268">IF(_xlfn.XLOOKUP($B268&amp;J$3,'In-TI'!$Q$4:$Q$1155&amp;'In-TI'!$Y$4:$Y$1155,'In-TI'!$Z$4:$Z$1155)=O$3,G268*E268+J268*C268,0)</f>
        <v>0</v>
      </c>
      <c r="P268" s="159" cm="1">
        <f t="array" ref="P268">IF(_xlfn.XLOOKUP($B268&amp;H$3,'In-TI'!$Q$4:$Q$1155&amp;'In-TI'!$Y$4:$Y$1155,'In-TI'!$Z$4:$Z$1155)=P$3,H268*E268+K268*D268,0)</f>
        <v>-1821.0259938373333</v>
      </c>
      <c r="Q268" s="25" cm="1">
        <f t="array" ref="Q268">IF(_xlfn.XLOOKUP($B268&amp;K$3,'In-TI'!$Q$4:$Q$1155&amp;'In-TI'!$Y$4:$Y$1155,'In-TI'!$Z$4:$Z$1155)=Q$3,H268*E268+K268*D268,0)</f>
        <v>0</v>
      </c>
      <c r="R268" s="74">
        <f t="shared" si="159"/>
        <v>1240.8188248380006</v>
      </c>
      <c r="S268" s="82">
        <f>IF($R268&gt;=0,0,$R268*VLOOKUP(S$3,'In-NonTI'!$S$4:$U$6,3,0))</f>
        <v>0</v>
      </c>
      <c r="T268" s="160">
        <f>IF($R268&gt;=0,0,$R268*VLOOKUP(T$3,'In-NonTI'!$S$4:$U$6,3,0))</f>
        <v>0</v>
      </c>
      <c r="U268" s="83">
        <f>IF($R268&gt;=0,0,$R268*VLOOKUP(U$3,'In-NonTI'!$S$4:$U$6,3,0))</f>
        <v>0</v>
      </c>
      <c r="V268" s="19">
        <f t="shared" si="165"/>
        <v>16.254521400000002</v>
      </c>
      <c r="W268" s="161">
        <f t="shared" si="160"/>
        <v>1.3759279333333332</v>
      </c>
      <c r="X268" s="18">
        <f t="shared" si="166"/>
        <v>-28.795449333333334</v>
      </c>
      <c r="Y268" s="77">
        <f t="shared" si="161"/>
        <v>1</v>
      </c>
      <c r="Z268" s="32" t="str">
        <f t="shared" si="162"/>
        <v>VIC</v>
      </c>
      <c r="AA268" s="4" t="str">
        <f t="shared" si="163"/>
        <v>SA</v>
      </c>
      <c r="AB268" s="31" t="str">
        <f t="shared" si="164"/>
        <v>NSW</v>
      </c>
      <c r="AC268" s="129" t="str">
        <f t="shared" si="167"/>
        <v>VIC-SA</v>
      </c>
      <c r="AD268" s="162" t="str">
        <f t="shared" si="168"/>
        <v>VIC-NSW</v>
      </c>
      <c r="AE268" s="130">
        <f t="shared" si="169"/>
        <v>0</v>
      </c>
      <c r="AF268" s="51">
        <f t="shared" si="170"/>
        <v>1.3759279333333332</v>
      </c>
      <c r="AG268" s="163">
        <f t="shared" si="171"/>
        <v>16.254521400000002</v>
      </c>
      <c r="AH268" s="33">
        <f t="shared" si="172"/>
        <v>0</v>
      </c>
      <c r="AI268" s="140">
        <f t="shared" si="192"/>
        <v>0</v>
      </c>
      <c r="AJ268" s="164">
        <f t="shared" si="192"/>
        <v>0</v>
      </c>
      <c r="AK268" s="164">
        <f t="shared" si="186"/>
        <v>16.254521400000002</v>
      </c>
      <c r="AL268" s="164">
        <f t="shared" si="158"/>
        <v>0</v>
      </c>
      <c r="AM268" s="164">
        <f t="shared" si="157"/>
        <v>1.3759279333333332</v>
      </c>
      <c r="AN268" s="141">
        <f t="shared" si="157"/>
        <v>0</v>
      </c>
      <c r="AO268" s="23">
        <f t="shared" si="173"/>
        <v>0</v>
      </c>
      <c r="AP268" s="30">
        <f t="shared" si="174"/>
        <v>0</v>
      </c>
      <c r="AQ268" s="30">
        <f t="shared" si="175"/>
        <v>4036.1602088340005</v>
      </c>
      <c r="AR268" s="30">
        <f t="shared" si="176"/>
        <v>0</v>
      </c>
      <c r="AS268" s="30">
        <f t="shared" si="177"/>
        <v>14.777466004000011</v>
      </c>
      <c r="AT268" s="24">
        <f t="shared" si="178"/>
        <v>0</v>
      </c>
      <c r="AU268" s="155">
        <f t="shared" si="185"/>
        <v>0</v>
      </c>
      <c r="AV268" s="165">
        <f t="shared" si="187"/>
        <v>0</v>
      </c>
      <c r="AW268" s="165">
        <f t="shared" si="188"/>
        <v>1236.2924263907819</v>
      </c>
      <c r="AX268" s="165">
        <f t="shared" si="189"/>
        <v>0</v>
      </c>
      <c r="AY268" s="165">
        <f t="shared" si="190"/>
        <v>4.5263984472187841</v>
      </c>
      <c r="AZ268" s="156">
        <f t="shared" si="191"/>
        <v>0</v>
      </c>
      <c r="BA268" s="94">
        <f t="shared" si="179"/>
        <v>0</v>
      </c>
      <c r="BB268" s="166">
        <f t="shared" si="180"/>
        <v>0</v>
      </c>
      <c r="BC268" s="166">
        <f t="shared" si="181"/>
        <v>1236.2924263907819</v>
      </c>
      <c r="BD268" s="166">
        <f t="shared" si="182"/>
        <v>0</v>
      </c>
      <c r="BE268" s="166">
        <f t="shared" si="183"/>
        <v>4.5263984472187841</v>
      </c>
      <c r="BF268" s="95">
        <f t="shared" si="184"/>
        <v>0</v>
      </c>
    </row>
    <row r="269" spans="2:58">
      <c r="B269" s="146">
        <v>266</v>
      </c>
      <c r="C269" s="23" cm="1">
        <f t="array" ref="C269">_xlfn.XLOOKUP(C$3&amp;$B269,'In-TI'!$D$4:$D$867&amp;'In-TI'!$C$4:$C$867,'In-TI'!$E$4:$E$867)</f>
        <v>500</v>
      </c>
      <c r="D269" s="30" cm="1">
        <f t="array" ref="D269">_xlfn.XLOOKUP(D$3&amp;$B269,'In-TI'!$D$4:$D$867&amp;'In-TI'!$C$4:$C$867,'In-TI'!$E$4:$E$867)</f>
        <v>262.43</v>
      </c>
      <c r="E269" s="24" cm="1">
        <f t="array" ref="E269">_xlfn.XLOOKUP(E$3&amp;$B269,'In-TI'!$D$4:$D$867&amp;'In-TI'!$C$4:$C$867,'In-TI'!$E$4:$E$867)</f>
        <v>251.69</v>
      </c>
      <c r="F269" s="12">
        <f>SUMIFS('In-TI'!$W$4:$W$1155,'In-TI'!$Y$4:$Y$1155,F$3,'In-TI'!$Q$4:$Q$1155,$B269)</f>
        <v>9.0591094000000005</v>
      </c>
      <c r="G269" s="157">
        <f>SUMIFS('In-TI'!$W$4:$W$1155,'In-TI'!$Y$4:$Y$1155,G$3,'In-TI'!$Q$4:$Q$1155,$B269)</f>
        <v>-13.8051888</v>
      </c>
      <c r="H269" s="13">
        <f>SUMIFS('In-TI'!$W$4:$W$1155,'In-TI'!$Y$4:$Y$1155,H$3,'In-TI'!$Q$4:$Q$1155,$B269)</f>
        <v>-19.665991366666667</v>
      </c>
      <c r="I269" s="16">
        <f>SUMIFS('In-TI'!$X$4:$X$1155,'In-TI'!$Y$4:$Y$1155,I$3,'In-TI'!$Q$4:$Q$1155,$B269)</f>
        <v>-11.055776066666667</v>
      </c>
      <c r="J269" s="158">
        <f>SUMIFS('In-TI'!$X$4:$X$1155,'In-TI'!$Y$4:$Y$1155,J$3,'In-TI'!$Q$4:$Q$1155,$B269)</f>
        <v>12.371022133333334</v>
      </c>
      <c r="K269" s="17">
        <f>SUMIFS('In-TI'!$X$4:$X$1155,'In-TI'!$Y$4:$Y$1155,K$3,'In-TI'!$Q$4:$Q$1155,$B269)</f>
        <v>12.917658033333332</v>
      </c>
      <c r="L269" s="26" cm="1">
        <f t="array" ref="L269">IF(_xlfn.XLOOKUP($B269&amp;F$3,'In-TI'!$Q$4:$Q$1155&amp;'In-TI'!$Y$4:$Y$1155,'In-TI'!$Z$4:$Z$1155)=L$3,F269*C269+I269*D269,0)</f>
        <v>0</v>
      </c>
      <c r="M269" s="159" cm="1">
        <f t="array" ref="M269">IF(_xlfn.XLOOKUP($B269&amp;I$3,'In-TI'!$Q$4:$Q$1155&amp;'In-TI'!$Y$4:$Y$1155,'In-TI'!$Z$4:$Z$1155)=M$3,F269*C269+I269*D269,0)</f>
        <v>1628.1873868246671</v>
      </c>
      <c r="N269" s="159" cm="1">
        <f t="array" ref="N269">IF(_xlfn.XLOOKUP($B269&amp;G$3,'In-TI'!$Q$4:$Q$1155&amp;'In-TI'!$Y$4:$Y$1155,'In-TI'!$Z$4:$Z$1155)=N$3,G269*E269+J269*C269,0)</f>
        <v>2710.8830975946671</v>
      </c>
      <c r="O269" s="159" cm="1">
        <f t="array" ref="O269">IF(_xlfn.XLOOKUP($B269&amp;J$3,'In-TI'!$Q$4:$Q$1155&amp;'In-TI'!$Y$4:$Y$1155,'In-TI'!$Z$4:$Z$1155)=O$3,G269*E269+J269*C269,0)</f>
        <v>0</v>
      </c>
      <c r="P269" s="159" cm="1">
        <f t="array" ref="P269">IF(_xlfn.XLOOKUP($B269&amp;H$3,'In-TI'!$Q$4:$Q$1155&amp;'In-TI'!$Y$4:$Y$1155,'In-TI'!$Z$4:$Z$1155)=P$3,H269*E269+K269*D269,0)</f>
        <v>-1559.7523693886674</v>
      </c>
      <c r="Q269" s="25" cm="1">
        <f t="array" ref="Q269">IF(_xlfn.XLOOKUP($B269&amp;K$3,'In-TI'!$Q$4:$Q$1155&amp;'In-TI'!$Y$4:$Y$1155,'In-TI'!$Z$4:$Z$1155)=Q$3,H269*E269+K269*D269,0)</f>
        <v>0</v>
      </c>
      <c r="R269" s="74">
        <f t="shared" si="159"/>
        <v>2779.3181150306668</v>
      </c>
      <c r="S269" s="82">
        <f>IF($R269&gt;=0,0,$R269*VLOOKUP(S$3,'In-NonTI'!$S$4:$U$6,3,0))</f>
        <v>0</v>
      </c>
      <c r="T269" s="160">
        <f>IF($R269&gt;=0,0,$R269*VLOOKUP(T$3,'In-NonTI'!$S$4:$U$6,3,0))</f>
        <v>0</v>
      </c>
      <c r="U269" s="83">
        <f>IF($R269&gt;=0,0,$R269*VLOOKUP(U$3,'In-NonTI'!$S$4:$U$6,3,0))</f>
        <v>0</v>
      </c>
      <c r="V269" s="19">
        <f t="shared" si="165"/>
        <v>21.430131533333334</v>
      </c>
      <c r="W269" s="161">
        <f t="shared" si="160"/>
        <v>1.8618819666666653</v>
      </c>
      <c r="X269" s="18">
        <f t="shared" si="166"/>
        <v>-33.47118016666667</v>
      </c>
      <c r="Y269" s="77">
        <f t="shared" si="161"/>
        <v>1</v>
      </c>
      <c r="Z269" s="32" t="str">
        <f t="shared" si="162"/>
        <v>VIC</v>
      </c>
      <c r="AA269" s="4" t="str">
        <f t="shared" si="163"/>
        <v>SA</v>
      </c>
      <c r="AB269" s="31" t="str">
        <f t="shared" si="164"/>
        <v>NSW</v>
      </c>
      <c r="AC269" s="129" t="str">
        <f t="shared" si="167"/>
        <v>VIC-SA</v>
      </c>
      <c r="AD269" s="162" t="str">
        <f t="shared" si="168"/>
        <v>VIC-NSW</v>
      </c>
      <c r="AE269" s="130">
        <f t="shared" si="169"/>
        <v>0</v>
      </c>
      <c r="AF269" s="51">
        <f t="shared" si="170"/>
        <v>1.8618819666666653</v>
      </c>
      <c r="AG269" s="163">
        <f t="shared" si="171"/>
        <v>21.430131533333334</v>
      </c>
      <c r="AH269" s="33">
        <f t="shared" si="172"/>
        <v>0</v>
      </c>
      <c r="AI269" s="140">
        <f t="shared" si="192"/>
        <v>0</v>
      </c>
      <c r="AJ269" s="164">
        <f t="shared" si="192"/>
        <v>0</v>
      </c>
      <c r="AK269" s="164">
        <f t="shared" si="186"/>
        <v>21.430131533333334</v>
      </c>
      <c r="AL269" s="164">
        <f t="shared" si="158"/>
        <v>0</v>
      </c>
      <c r="AM269" s="164">
        <f t="shared" si="157"/>
        <v>1.8618819666666653</v>
      </c>
      <c r="AN269" s="141">
        <f t="shared" si="157"/>
        <v>0</v>
      </c>
      <c r="AO269" s="23">
        <f t="shared" si="173"/>
        <v>0</v>
      </c>
      <c r="AP269" s="30">
        <f t="shared" si="174"/>
        <v>0</v>
      </c>
      <c r="AQ269" s="30">
        <f t="shared" si="175"/>
        <v>5321.3159610420007</v>
      </c>
      <c r="AR269" s="30">
        <f t="shared" si="176"/>
        <v>0</v>
      </c>
      <c r="AS269" s="30">
        <f t="shared" si="177"/>
        <v>19.996612322000001</v>
      </c>
      <c r="AT269" s="24">
        <f t="shared" si="178"/>
        <v>0</v>
      </c>
      <c r="AU269" s="155">
        <f t="shared" si="185"/>
        <v>0</v>
      </c>
      <c r="AV269" s="165">
        <f t="shared" si="187"/>
        <v>0</v>
      </c>
      <c r="AW269" s="165">
        <f t="shared" si="188"/>
        <v>2768.9130046570608</v>
      </c>
      <c r="AX269" s="165">
        <f t="shared" si="189"/>
        <v>0</v>
      </c>
      <c r="AY269" s="165">
        <f t="shared" si="190"/>
        <v>10.405110373605648</v>
      </c>
      <c r="AZ269" s="156">
        <f t="shared" si="191"/>
        <v>0</v>
      </c>
      <c r="BA269" s="94">
        <f t="shared" si="179"/>
        <v>0</v>
      </c>
      <c r="BB269" s="166">
        <f t="shared" si="180"/>
        <v>0</v>
      </c>
      <c r="BC269" s="166">
        <f t="shared" si="181"/>
        <v>2768.9130046570613</v>
      </c>
      <c r="BD269" s="166">
        <f t="shared" si="182"/>
        <v>0</v>
      </c>
      <c r="BE269" s="166">
        <f t="shared" si="183"/>
        <v>10.40511037360565</v>
      </c>
      <c r="BF269" s="95">
        <f t="shared" si="184"/>
        <v>0</v>
      </c>
    </row>
    <row r="270" spans="2:58">
      <c r="B270" s="146">
        <v>267</v>
      </c>
      <c r="C270" s="23" cm="1">
        <f t="array" ref="C270">_xlfn.XLOOKUP(C$3&amp;$B270,'In-TI'!$D$4:$D$867&amp;'In-TI'!$C$4:$C$867,'In-TI'!$E$4:$E$867)</f>
        <v>500</v>
      </c>
      <c r="D270" s="30" cm="1">
        <f t="array" ref="D270">_xlfn.XLOOKUP(D$3&amp;$B270,'In-TI'!$D$4:$D$867&amp;'In-TI'!$C$4:$C$867,'In-TI'!$E$4:$E$867)</f>
        <v>311.24</v>
      </c>
      <c r="E270" s="24" cm="1">
        <f t="array" ref="E270">_xlfn.XLOOKUP(E$3&amp;$B270,'In-TI'!$D$4:$D$867&amp;'In-TI'!$C$4:$C$867,'In-TI'!$E$4:$E$867)</f>
        <v>190.47</v>
      </c>
      <c r="F270" s="12">
        <f>SUMIFS('In-TI'!$W$4:$W$1155,'In-TI'!$Y$4:$Y$1155,F$3,'In-TI'!$Q$4:$Q$1155,$B270)</f>
        <v>10.272033199999999</v>
      </c>
      <c r="G270" s="157">
        <f>SUMIFS('In-TI'!$W$4:$W$1155,'In-TI'!$Y$4:$Y$1155,G$3,'In-TI'!$Q$4:$Q$1155,$B270)</f>
        <v>-4.5688579000000002</v>
      </c>
      <c r="H270" s="13">
        <f>SUMIFS('In-TI'!$W$4:$W$1155,'In-TI'!$Y$4:$Y$1155,H$3,'In-TI'!$Q$4:$Q$1155,$B270)</f>
        <v>-27.414928799999998</v>
      </c>
      <c r="I270" s="16">
        <f>SUMIFS('In-TI'!$X$4:$X$1155,'In-TI'!$Y$4:$Y$1155,I$3,'In-TI'!$Q$4:$Q$1155,$B270)</f>
        <v>-12.176199866666666</v>
      </c>
      <c r="J270" s="158">
        <f>SUMIFS('In-TI'!$X$4:$X$1155,'In-TI'!$Y$4:$Y$1155,J$3,'In-TI'!$Q$4:$Q$1155,$B270)</f>
        <v>3.2071912333333334</v>
      </c>
      <c r="K270" s="17">
        <f>SUMIFS('In-TI'!$X$4:$X$1155,'In-TI'!$Y$4:$Y$1155,K$3,'In-TI'!$Q$4:$Q$1155,$B270)</f>
        <v>20.142428799999998</v>
      </c>
      <c r="L270" s="26" cm="1">
        <f t="array" ref="L270">IF(_xlfn.XLOOKUP($B270&amp;F$3,'In-TI'!$Q$4:$Q$1155&amp;'In-TI'!$Y$4:$Y$1155,'In-TI'!$Z$4:$Z$1155)=L$3,F270*C270+I270*D270,0)</f>
        <v>0</v>
      </c>
      <c r="M270" s="159" cm="1">
        <f t="array" ref="M270">IF(_xlfn.XLOOKUP($B270&amp;I$3,'In-TI'!$Q$4:$Q$1155&amp;'In-TI'!$Y$4:$Y$1155,'In-TI'!$Z$4:$Z$1155)=M$3,F270*C270+I270*D270,0)</f>
        <v>1346.2961534986666</v>
      </c>
      <c r="N270" s="159" cm="1">
        <f t="array" ref="N270">IF(_xlfn.XLOOKUP($B270&amp;G$3,'In-TI'!$Q$4:$Q$1155&amp;'In-TI'!$Y$4:$Y$1155,'In-TI'!$Z$4:$Z$1155)=N$3,G270*E270+J270*C270,0)</f>
        <v>733.3652524536667</v>
      </c>
      <c r="O270" s="159" cm="1">
        <f t="array" ref="O270">IF(_xlfn.XLOOKUP($B270&amp;J$3,'In-TI'!$Q$4:$Q$1155&amp;'In-TI'!$Y$4:$Y$1155,'In-TI'!$Z$4:$Z$1155)=O$3,G270*E270+J270*C270,0)</f>
        <v>0</v>
      </c>
      <c r="P270" s="159" cm="1">
        <f t="array" ref="P270">IF(_xlfn.XLOOKUP($B270&amp;H$3,'In-TI'!$Q$4:$Q$1155&amp;'In-TI'!$Y$4:$Y$1155,'In-TI'!$Z$4:$Z$1155)=P$3,H270*E270+K270*D270,0)</f>
        <v>1047.4080511759994</v>
      </c>
      <c r="Q270" s="25" cm="1">
        <f t="array" ref="Q270">IF(_xlfn.XLOOKUP($B270&amp;K$3,'In-TI'!$Q$4:$Q$1155&amp;'In-TI'!$Y$4:$Y$1155,'In-TI'!$Z$4:$Z$1155)=Q$3,H270*E270+K270*D270,0)</f>
        <v>0</v>
      </c>
      <c r="R270" s="74">
        <f t="shared" si="159"/>
        <v>3127.0694571283329</v>
      </c>
      <c r="S270" s="82">
        <f>IF($R270&gt;=0,0,$R270*VLOOKUP(S$3,'In-NonTI'!$S$4:$U$6,3,0))</f>
        <v>0</v>
      </c>
      <c r="T270" s="160">
        <f>IF($R270&gt;=0,0,$R270*VLOOKUP(T$3,'In-NonTI'!$S$4:$U$6,3,0))</f>
        <v>0</v>
      </c>
      <c r="U270" s="83">
        <f>IF($R270&gt;=0,0,$R270*VLOOKUP(U$3,'In-NonTI'!$S$4:$U$6,3,0))</f>
        <v>0</v>
      </c>
      <c r="V270" s="19">
        <f t="shared" si="165"/>
        <v>13.479224433333332</v>
      </c>
      <c r="W270" s="161">
        <f t="shared" si="160"/>
        <v>7.9662289333333316</v>
      </c>
      <c r="X270" s="18">
        <f t="shared" si="166"/>
        <v>-31.9837867</v>
      </c>
      <c r="Y270" s="77">
        <f t="shared" si="161"/>
        <v>1</v>
      </c>
      <c r="Z270" s="32" t="str">
        <f t="shared" si="162"/>
        <v>VIC</v>
      </c>
      <c r="AA270" s="4" t="str">
        <f t="shared" si="163"/>
        <v>SA</v>
      </c>
      <c r="AB270" s="31" t="str">
        <f t="shared" si="164"/>
        <v>NSW</v>
      </c>
      <c r="AC270" s="129" t="str">
        <f t="shared" si="167"/>
        <v>VIC-SA</v>
      </c>
      <c r="AD270" s="162" t="str">
        <f t="shared" si="168"/>
        <v>VIC-NSW</v>
      </c>
      <c r="AE270" s="130">
        <f t="shared" si="169"/>
        <v>0</v>
      </c>
      <c r="AF270" s="51">
        <f t="shared" si="170"/>
        <v>7.9662289333333316</v>
      </c>
      <c r="AG270" s="163">
        <f t="shared" si="171"/>
        <v>13.479224433333332</v>
      </c>
      <c r="AH270" s="33">
        <f t="shared" si="172"/>
        <v>0</v>
      </c>
      <c r="AI270" s="140">
        <f t="shared" si="192"/>
        <v>0</v>
      </c>
      <c r="AJ270" s="164">
        <f t="shared" si="192"/>
        <v>0</v>
      </c>
      <c r="AK270" s="164">
        <f t="shared" si="186"/>
        <v>13.479224433333332</v>
      </c>
      <c r="AL270" s="164">
        <f t="shared" si="158"/>
        <v>0</v>
      </c>
      <c r="AM270" s="164">
        <f t="shared" si="157"/>
        <v>7.9662289333333316</v>
      </c>
      <c r="AN270" s="141">
        <f t="shared" si="157"/>
        <v>0</v>
      </c>
      <c r="AO270" s="23">
        <f t="shared" si="173"/>
        <v>0</v>
      </c>
      <c r="AP270" s="30">
        <f t="shared" si="174"/>
        <v>0</v>
      </c>
      <c r="AQ270" s="30">
        <f t="shared" si="175"/>
        <v>4172.2243388496663</v>
      </c>
      <c r="AR270" s="30">
        <f t="shared" si="176"/>
        <v>0</v>
      </c>
      <c r="AS270" s="30">
        <f t="shared" si="177"/>
        <v>962.08146827866653</v>
      </c>
      <c r="AT270" s="24">
        <f t="shared" si="178"/>
        <v>0</v>
      </c>
      <c r="AU270" s="155">
        <f t="shared" si="185"/>
        <v>0</v>
      </c>
      <c r="AV270" s="165">
        <f t="shared" si="187"/>
        <v>0</v>
      </c>
      <c r="AW270" s="165">
        <f t="shared" si="188"/>
        <v>2541.1098965298029</v>
      </c>
      <c r="AX270" s="165">
        <f t="shared" si="189"/>
        <v>0</v>
      </c>
      <c r="AY270" s="165">
        <f t="shared" si="190"/>
        <v>585.95956059853006</v>
      </c>
      <c r="AZ270" s="156">
        <f t="shared" si="191"/>
        <v>0</v>
      </c>
      <c r="BA270" s="94">
        <f t="shared" si="179"/>
        <v>0</v>
      </c>
      <c r="BB270" s="166">
        <f t="shared" si="180"/>
        <v>0</v>
      </c>
      <c r="BC270" s="166">
        <f t="shared" si="181"/>
        <v>2541.1098965298029</v>
      </c>
      <c r="BD270" s="166">
        <f t="shared" si="182"/>
        <v>0</v>
      </c>
      <c r="BE270" s="166">
        <f t="shared" si="183"/>
        <v>585.95956059853006</v>
      </c>
      <c r="BF270" s="95">
        <f t="shared" si="184"/>
        <v>0</v>
      </c>
    </row>
    <row r="271" spans="2:58">
      <c r="B271" s="146">
        <v>268</v>
      </c>
      <c r="C271" s="23" cm="1">
        <f t="array" ref="C271">_xlfn.XLOOKUP(C$3&amp;$B271,'In-TI'!$D$4:$D$867&amp;'In-TI'!$C$4:$C$867,'In-TI'!$E$4:$E$867)</f>
        <v>500</v>
      </c>
      <c r="D271" s="30" cm="1">
        <f t="array" ref="D271">_xlfn.XLOOKUP(D$3&amp;$B271,'In-TI'!$D$4:$D$867&amp;'In-TI'!$C$4:$C$867,'In-TI'!$E$4:$E$867)</f>
        <v>230.3</v>
      </c>
      <c r="E271" s="24" cm="1">
        <f t="array" ref="E271">_xlfn.XLOOKUP(E$3&amp;$B271,'In-TI'!$D$4:$D$867&amp;'In-TI'!$C$4:$C$867,'In-TI'!$E$4:$E$867)</f>
        <v>190.47</v>
      </c>
      <c r="F271" s="12">
        <f>SUMIFS('In-TI'!$W$4:$W$1155,'In-TI'!$Y$4:$Y$1155,F$3,'In-TI'!$Q$4:$Q$1155,$B271)</f>
        <v>9.6365860000000012</v>
      </c>
      <c r="G271" s="157">
        <f>SUMIFS('In-TI'!$W$4:$W$1155,'In-TI'!$Y$4:$Y$1155,G$3,'In-TI'!$Q$4:$Q$1155,$B271)</f>
        <v>-4.2032070999999993</v>
      </c>
      <c r="H271" s="13">
        <f>SUMIFS('In-TI'!$W$4:$W$1155,'In-TI'!$Y$4:$Y$1155,H$3,'In-TI'!$Q$4:$Q$1155,$B271)</f>
        <v>-33.333624800000003</v>
      </c>
      <c r="I271" s="16">
        <f>SUMIFS('In-TI'!$X$4:$X$1155,'In-TI'!$Y$4:$Y$1155,I$3,'In-TI'!$Q$4:$Q$1155,$B271)</f>
        <v>-11.492419333333334</v>
      </c>
      <c r="J271" s="158">
        <f>SUMIFS('In-TI'!$X$4:$X$1155,'In-TI'!$Y$4:$Y$1155,J$3,'In-TI'!$Q$4:$Q$1155,$B271)</f>
        <v>2.8157070999999996</v>
      </c>
      <c r="K271" s="17">
        <f>SUMIFS('In-TI'!$X$4:$X$1155,'In-TI'!$Y$4:$Y$1155,K$3,'In-TI'!$Q$4:$Q$1155,$B271)</f>
        <v>26.276124800000002</v>
      </c>
      <c r="L271" s="26" cm="1">
        <f t="array" ref="L271">IF(_xlfn.XLOOKUP($B271&amp;F$3,'In-TI'!$Q$4:$Q$1155&amp;'In-TI'!$Y$4:$Y$1155,'In-TI'!$Z$4:$Z$1155)=L$3,F271*C271+I271*D271,0)</f>
        <v>0</v>
      </c>
      <c r="M271" s="159" cm="1">
        <f t="array" ref="M271">IF(_xlfn.XLOOKUP($B271&amp;I$3,'In-TI'!$Q$4:$Q$1155&amp;'In-TI'!$Y$4:$Y$1155,'In-TI'!$Z$4:$Z$1155)=M$3,F271*C271+I271*D271,0)</f>
        <v>2171.5888275333336</v>
      </c>
      <c r="N271" s="159" cm="1">
        <f t="array" ref="N271">IF(_xlfn.XLOOKUP($B271&amp;G$3,'In-TI'!$Q$4:$Q$1155&amp;'In-TI'!$Y$4:$Y$1155,'In-TI'!$Z$4:$Z$1155)=N$3,G271*E271+J271*C271,0)</f>
        <v>607.26869366299991</v>
      </c>
      <c r="O271" s="159" cm="1">
        <f t="array" ref="O271">IF(_xlfn.XLOOKUP($B271&amp;J$3,'In-TI'!$Q$4:$Q$1155&amp;'In-TI'!$Y$4:$Y$1155,'In-TI'!$Z$4:$Z$1155)=O$3,G271*E271+J271*C271,0)</f>
        <v>0</v>
      </c>
      <c r="P271" s="159" cm="1">
        <f t="array" ref="P271">IF(_xlfn.XLOOKUP($B271&amp;H$3,'In-TI'!$Q$4:$Q$1155&amp;'In-TI'!$Y$4:$Y$1155,'In-TI'!$Z$4:$Z$1155)=P$3,H271*E271+K271*D271,0)</f>
        <v>-297.66397421599959</v>
      </c>
      <c r="Q271" s="25" cm="1">
        <f t="array" ref="Q271">IF(_xlfn.XLOOKUP($B271&amp;K$3,'In-TI'!$Q$4:$Q$1155&amp;'In-TI'!$Y$4:$Y$1155,'In-TI'!$Z$4:$Z$1155)=Q$3,H271*E271+K271*D271,0)</f>
        <v>0</v>
      </c>
      <c r="R271" s="74">
        <f t="shared" si="159"/>
        <v>2481.1935469803338</v>
      </c>
      <c r="S271" s="82">
        <f>IF($R271&gt;=0,0,$R271*VLOOKUP(S$3,'In-NonTI'!$S$4:$U$6,3,0))</f>
        <v>0</v>
      </c>
      <c r="T271" s="160">
        <f>IF($R271&gt;=0,0,$R271*VLOOKUP(T$3,'In-NonTI'!$S$4:$U$6,3,0))</f>
        <v>0</v>
      </c>
      <c r="U271" s="83">
        <f>IF($R271&gt;=0,0,$R271*VLOOKUP(U$3,'In-NonTI'!$S$4:$U$6,3,0))</f>
        <v>0</v>
      </c>
      <c r="V271" s="19">
        <f t="shared" si="165"/>
        <v>12.4522931</v>
      </c>
      <c r="W271" s="161">
        <f t="shared" si="160"/>
        <v>14.783705466666667</v>
      </c>
      <c r="X271" s="18">
        <f t="shared" si="166"/>
        <v>-37.536831900000003</v>
      </c>
      <c r="Y271" s="77">
        <f t="shared" si="161"/>
        <v>1</v>
      </c>
      <c r="Z271" s="32" t="str">
        <f t="shared" si="162"/>
        <v>VIC</v>
      </c>
      <c r="AA271" s="4" t="str">
        <f t="shared" si="163"/>
        <v>NSW</v>
      </c>
      <c r="AB271" s="31" t="str">
        <f t="shared" si="164"/>
        <v>SA</v>
      </c>
      <c r="AC271" s="129" t="str">
        <f t="shared" si="167"/>
        <v>VIC-NSW</v>
      </c>
      <c r="AD271" s="162" t="str">
        <f t="shared" si="168"/>
        <v>VIC-SA</v>
      </c>
      <c r="AE271" s="130">
        <f t="shared" si="169"/>
        <v>0</v>
      </c>
      <c r="AF271" s="51">
        <f t="shared" si="170"/>
        <v>12.4522931</v>
      </c>
      <c r="AG271" s="163">
        <f t="shared" si="171"/>
        <v>14.783705466666667</v>
      </c>
      <c r="AH271" s="33">
        <f t="shared" si="172"/>
        <v>0</v>
      </c>
      <c r="AI271" s="140">
        <f t="shared" si="192"/>
        <v>0</v>
      </c>
      <c r="AJ271" s="164">
        <f t="shared" si="192"/>
        <v>0</v>
      </c>
      <c r="AK271" s="164">
        <f t="shared" si="186"/>
        <v>12.4522931</v>
      </c>
      <c r="AL271" s="164">
        <f t="shared" si="158"/>
        <v>0</v>
      </c>
      <c r="AM271" s="164">
        <f t="shared" si="157"/>
        <v>14.783705466666667</v>
      </c>
      <c r="AN271" s="141">
        <f t="shared" si="157"/>
        <v>0</v>
      </c>
      <c r="AO271" s="23">
        <f t="shared" si="173"/>
        <v>0</v>
      </c>
      <c r="AP271" s="30">
        <f t="shared" si="174"/>
        <v>0</v>
      </c>
      <c r="AQ271" s="30">
        <f t="shared" si="175"/>
        <v>3854.3582832429997</v>
      </c>
      <c r="AR271" s="30">
        <f t="shared" si="176"/>
        <v>0</v>
      </c>
      <c r="AS271" s="30">
        <f t="shared" si="177"/>
        <v>588.83498873733356</v>
      </c>
      <c r="AT271" s="24">
        <f t="shared" si="178"/>
        <v>0</v>
      </c>
      <c r="AU271" s="155">
        <f t="shared" si="185"/>
        <v>0</v>
      </c>
      <c r="AV271" s="165">
        <f t="shared" si="187"/>
        <v>0</v>
      </c>
      <c r="AW271" s="165">
        <f t="shared" si="188"/>
        <v>2152.372925220584</v>
      </c>
      <c r="AX271" s="165">
        <f t="shared" si="189"/>
        <v>0</v>
      </c>
      <c r="AY271" s="165">
        <f t="shared" si="190"/>
        <v>328.82062175974966</v>
      </c>
      <c r="AZ271" s="156">
        <f t="shared" si="191"/>
        <v>0</v>
      </c>
      <c r="BA271" s="94">
        <f t="shared" si="179"/>
        <v>0</v>
      </c>
      <c r="BB271" s="166">
        <f t="shared" si="180"/>
        <v>0</v>
      </c>
      <c r="BC271" s="166">
        <f t="shared" si="181"/>
        <v>2152.372925220584</v>
      </c>
      <c r="BD271" s="166">
        <f t="shared" si="182"/>
        <v>0</v>
      </c>
      <c r="BE271" s="166">
        <f t="shared" si="183"/>
        <v>328.82062175974966</v>
      </c>
      <c r="BF271" s="95">
        <f t="shared" si="184"/>
        <v>0</v>
      </c>
    </row>
    <row r="272" spans="2:58">
      <c r="B272" s="146">
        <v>269</v>
      </c>
      <c r="C272" s="23" cm="1">
        <f t="array" ref="C272">_xlfn.XLOOKUP(C$3&amp;$B272,'In-TI'!$D$4:$D$867&amp;'In-TI'!$C$4:$C$867,'In-TI'!$E$4:$E$867)</f>
        <v>500</v>
      </c>
      <c r="D272" s="30" cm="1">
        <f t="array" ref="D272">_xlfn.XLOOKUP(D$3&amp;$B272,'In-TI'!$D$4:$D$867&amp;'In-TI'!$C$4:$C$867,'In-TI'!$E$4:$E$867)</f>
        <v>217.26</v>
      </c>
      <c r="E272" s="24" cm="1">
        <f t="array" ref="E272">_xlfn.XLOOKUP(E$3&amp;$B272,'In-TI'!$D$4:$D$867&amp;'In-TI'!$C$4:$C$867,'In-TI'!$E$4:$E$867)</f>
        <v>179.69</v>
      </c>
      <c r="F272" s="12">
        <f>SUMIFS('In-TI'!$W$4:$W$1155,'In-TI'!$Y$4:$Y$1155,F$3,'In-TI'!$Q$4:$Q$1155,$B272)</f>
        <v>9.0478427999999997</v>
      </c>
      <c r="G272" s="157">
        <f>SUMIFS('In-TI'!$W$4:$W$1155,'In-TI'!$Y$4:$Y$1155,G$3,'In-TI'!$Q$4:$Q$1155,$B272)</f>
        <v>-6.4186390000000006</v>
      </c>
      <c r="H272" s="13">
        <f>SUMIFS('In-TI'!$W$4:$W$1155,'In-TI'!$Y$4:$Y$1155,H$3,'In-TI'!$Q$4:$Q$1155,$B272)</f>
        <v>-35.827503200000002</v>
      </c>
      <c r="I272" s="16">
        <f>SUMIFS('In-TI'!$X$4:$X$1155,'In-TI'!$Y$4:$Y$1155,I$3,'In-TI'!$Q$4:$Q$1155,$B272)</f>
        <v>-10.9378428</v>
      </c>
      <c r="J272" s="158">
        <f>SUMIFS('In-TI'!$X$4:$X$1155,'In-TI'!$Y$4:$Y$1155,J$3,'In-TI'!$Q$4:$Q$1155,$B272)</f>
        <v>5.0661390000000006</v>
      </c>
      <c r="K272" s="17">
        <f>SUMIFS('In-TI'!$X$4:$X$1155,'In-TI'!$Y$4:$Y$1155,K$3,'In-TI'!$Q$4:$Q$1155,$B272)</f>
        <v>28.585003200000003</v>
      </c>
      <c r="L272" s="26" cm="1">
        <f t="array" ref="L272">IF(_xlfn.XLOOKUP($B272&amp;F$3,'In-TI'!$Q$4:$Q$1155&amp;'In-TI'!$Y$4:$Y$1155,'In-TI'!$Z$4:$Z$1155)=L$3,F272*C272+I272*D272,0)</f>
        <v>0</v>
      </c>
      <c r="M272" s="159" cm="1">
        <f t="array" ref="M272">IF(_xlfn.XLOOKUP($B272&amp;I$3,'In-TI'!$Q$4:$Q$1155&amp;'In-TI'!$Y$4:$Y$1155,'In-TI'!$Z$4:$Z$1155)=M$3,F272*C272+I272*D272,0)</f>
        <v>2147.5656732720004</v>
      </c>
      <c r="N272" s="159" cm="1">
        <f t="array" ref="N272">IF(_xlfn.XLOOKUP($B272&amp;G$3,'In-TI'!$Q$4:$Q$1155&amp;'In-TI'!$Y$4:$Y$1155,'In-TI'!$Z$4:$Z$1155)=N$3,G272*E272+J272*C272,0)</f>
        <v>1379.7042580900004</v>
      </c>
      <c r="O272" s="159" cm="1">
        <f t="array" ref="O272">IF(_xlfn.XLOOKUP($B272&amp;J$3,'In-TI'!$Q$4:$Q$1155&amp;'In-TI'!$Y$4:$Y$1155,'In-TI'!$Z$4:$Z$1155)=O$3,G272*E272+J272*C272,0)</f>
        <v>0</v>
      </c>
      <c r="P272" s="159" cm="1">
        <f t="array" ref="P272">IF(_xlfn.XLOOKUP($B272&amp;H$3,'In-TI'!$Q$4:$Q$1155&amp;'In-TI'!$Y$4:$Y$1155,'In-TI'!$Z$4:$Z$1155)=P$3,H272*E272+K272*D272,0)</f>
        <v>-227.46625477599991</v>
      </c>
      <c r="Q272" s="25" cm="1">
        <f t="array" ref="Q272">IF(_xlfn.XLOOKUP($B272&amp;K$3,'In-TI'!$Q$4:$Q$1155&amp;'In-TI'!$Y$4:$Y$1155,'In-TI'!$Z$4:$Z$1155)=Q$3,H272*E272+K272*D272,0)</f>
        <v>0</v>
      </c>
      <c r="R272" s="74">
        <f t="shared" si="159"/>
        <v>3299.8036765860006</v>
      </c>
      <c r="S272" s="82">
        <f>IF($R272&gt;=0,0,$R272*VLOOKUP(S$3,'In-NonTI'!$S$4:$U$6,3,0))</f>
        <v>0</v>
      </c>
      <c r="T272" s="160">
        <f>IF($R272&gt;=0,0,$R272*VLOOKUP(T$3,'In-NonTI'!$S$4:$U$6,3,0))</f>
        <v>0</v>
      </c>
      <c r="U272" s="83">
        <f>IF($R272&gt;=0,0,$R272*VLOOKUP(U$3,'In-NonTI'!$S$4:$U$6,3,0))</f>
        <v>0</v>
      </c>
      <c r="V272" s="19">
        <f t="shared" si="165"/>
        <v>14.113981800000001</v>
      </c>
      <c r="W272" s="161">
        <f t="shared" si="160"/>
        <v>17.647160400000004</v>
      </c>
      <c r="X272" s="18">
        <f t="shared" si="166"/>
        <v>-42.246142200000001</v>
      </c>
      <c r="Y272" s="77">
        <f t="shared" si="161"/>
        <v>1</v>
      </c>
      <c r="Z272" s="32" t="str">
        <f t="shared" si="162"/>
        <v>VIC</v>
      </c>
      <c r="AA272" s="4" t="str">
        <f t="shared" si="163"/>
        <v>NSW</v>
      </c>
      <c r="AB272" s="31" t="str">
        <f t="shared" si="164"/>
        <v>SA</v>
      </c>
      <c r="AC272" s="129" t="str">
        <f t="shared" si="167"/>
        <v>VIC-NSW</v>
      </c>
      <c r="AD272" s="162" t="str">
        <f t="shared" si="168"/>
        <v>VIC-SA</v>
      </c>
      <c r="AE272" s="130">
        <f t="shared" si="169"/>
        <v>0</v>
      </c>
      <c r="AF272" s="51">
        <f t="shared" si="170"/>
        <v>14.113981800000001</v>
      </c>
      <c r="AG272" s="163">
        <f t="shared" si="171"/>
        <v>17.647160400000004</v>
      </c>
      <c r="AH272" s="33">
        <f t="shared" si="172"/>
        <v>0</v>
      </c>
      <c r="AI272" s="140">
        <f t="shared" si="192"/>
        <v>0</v>
      </c>
      <c r="AJ272" s="164">
        <f t="shared" si="192"/>
        <v>0</v>
      </c>
      <c r="AK272" s="164">
        <f t="shared" si="186"/>
        <v>14.113981800000001</v>
      </c>
      <c r="AL272" s="164">
        <f t="shared" si="158"/>
        <v>0</v>
      </c>
      <c r="AM272" s="164">
        <f t="shared" si="157"/>
        <v>17.647160400000004</v>
      </c>
      <c r="AN272" s="141">
        <f t="shared" si="157"/>
        <v>0</v>
      </c>
      <c r="AO272" s="23">
        <f t="shared" si="173"/>
        <v>0</v>
      </c>
      <c r="AP272" s="30">
        <f t="shared" si="174"/>
        <v>0</v>
      </c>
      <c r="AQ272" s="30">
        <f t="shared" si="175"/>
        <v>4520.8495103580008</v>
      </c>
      <c r="AR272" s="30">
        <f t="shared" si="176"/>
        <v>0</v>
      </c>
      <c r="AS272" s="30">
        <f t="shared" si="177"/>
        <v>663.00381622800001</v>
      </c>
      <c r="AT272" s="24">
        <f t="shared" si="178"/>
        <v>0</v>
      </c>
      <c r="AU272" s="155">
        <f t="shared" si="185"/>
        <v>0</v>
      </c>
      <c r="AV272" s="165">
        <f t="shared" si="187"/>
        <v>0</v>
      </c>
      <c r="AW272" s="165">
        <f t="shared" si="188"/>
        <v>2877.765803878568</v>
      </c>
      <c r="AX272" s="165">
        <f t="shared" si="189"/>
        <v>0</v>
      </c>
      <c r="AY272" s="165">
        <f t="shared" si="190"/>
        <v>422.0378727074326</v>
      </c>
      <c r="AZ272" s="156">
        <f t="shared" si="191"/>
        <v>0</v>
      </c>
      <c r="BA272" s="94">
        <f t="shared" si="179"/>
        <v>0</v>
      </c>
      <c r="BB272" s="166">
        <f t="shared" si="180"/>
        <v>0</v>
      </c>
      <c r="BC272" s="166">
        <f t="shared" si="181"/>
        <v>2877.765803878568</v>
      </c>
      <c r="BD272" s="166">
        <f t="shared" si="182"/>
        <v>0</v>
      </c>
      <c r="BE272" s="166">
        <f t="shared" si="183"/>
        <v>422.0378727074326</v>
      </c>
      <c r="BF272" s="95">
        <f t="shared" si="184"/>
        <v>0</v>
      </c>
    </row>
    <row r="273" spans="2:58">
      <c r="B273" s="146">
        <v>270</v>
      </c>
      <c r="C273" s="23" cm="1">
        <f t="array" ref="C273">_xlfn.XLOOKUP(C$3&amp;$B273,'In-TI'!$D$4:$D$867&amp;'In-TI'!$C$4:$C$867,'In-TI'!$E$4:$E$867)</f>
        <v>500</v>
      </c>
      <c r="D273" s="30" cm="1">
        <f t="array" ref="D273">_xlfn.XLOOKUP(D$3&amp;$B273,'In-TI'!$D$4:$D$867&amp;'In-TI'!$C$4:$C$867,'In-TI'!$E$4:$E$867)</f>
        <v>217.26</v>
      </c>
      <c r="E273" s="24" cm="1">
        <f t="array" ref="E273">_xlfn.XLOOKUP(E$3&amp;$B273,'In-TI'!$D$4:$D$867&amp;'In-TI'!$C$4:$C$867,'In-TI'!$E$4:$E$867)</f>
        <v>179.69</v>
      </c>
      <c r="F273" s="12">
        <f>SUMIFS('In-TI'!$W$4:$W$1155,'In-TI'!$Y$4:$Y$1155,F$3,'In-TI'!$Q$4:$Q$1155,$B273)</f>
        <v>8.5698194000000001</v>
      </c>
      <c r="G273" s="157">
        <f>SUMIFS('In-TI'!$W$4:$W$1155,'In-TI'!$Y$4:$Y$1155,G$3,'In-TI'!$Q$4:$Q$1155,$B273)</f>
        <v>-6.9362227999999995</v>
      </c>
      <c r="H273" s="13">
        <f>SUMIFS('In-TI'!$W$4:$W$1155,'In-TI'!$Y$4:$Y$1155,H$3,'In-TI'!$Q$4:$Q$1155,$B273)</f>
        <v>-39.568893100000004</v>
      </c>
      <c r="I273" s="16">
        <f>SUMIFS('In-TI'!$X$4:$X$1155,'In-TI'!$Y$4:$Y$1155,I$3,'In-TI'!$Q$4:$Q$1155,$B273)</f>
        <v>-10.476486066666666</v>
      </c>
      <c r="J273" s="158">
        <f>SUMIFS('In-TI'!$X$4:$X$1155,'In-TI'!$Y$4:$Y$1155,J$3,'In-TI'!$Q$4:$Q$1155,$B273)</f>
        <v>5.6312227999999998</v>
      </c>
      <c r="K273" s="17">
        <f>SUMIFS('In-TI'!$X$4:$X$1155,'In-TI'!$Y$4:$Y$1155,K$3,'In-TI'!$Q$4:$Q$1155,$B273)</f>
        <v>32.048893100000001</v>
      </c>
      <c r="L273" s="26" cm="1">
        <f t="array" ref="L273">IF(_xlfn.XLOOKUP($B273&amp;F$3,'In-TI'!$Q$4:$Q$1155&amp;'In-TI'!$Y$4:$Y$1155,'In-TI'!$Z$4:$Z$1155)=L$3,F273*C273+I273*D273,0)</f>
        <v>0</v>
      </c>
      <c r="M273" s="159" cm="1">
        <f t="array" ref="M273">IF(_xlfn.XLOOKUP($B273&amp;I$3,'In-TI'!$Q$4:$Q$1155&amp;'In-TI'!$Y$4:$Y$1155,'In-TI'!$Z$4:$Z$1155)=M$3,F273*C273+I273*D273,0)</f>
        <v>2008.7883371560001</v>
      </c>
      <c r="N273" s="159" cm="1">
        <f t="array" ref="N273">IF(_xlfn.XLOOKUP($B273&amp;G$3,'In-TI'!$Q$4:$Q$1155&amp;'In-TI'!$Y$4:$Y$1155,'In-TI'!$Z$4:$Z$1155)=N$3,G273*E273+J273*C273,0)</f>
        <v>1569.2415250679999</v>
      </c>
      <c r="O273" s="159" cm="1">
        <f t="array" ref="O273">IF(_xlfn.XLOOKUP($B273&amp;J$3,'In-TI'!$Q$4:$Q$1155&amp;'In-TI'!$Y$4:$Y$1155,'In-TI'!$Z$4:$Z$1155)=O$3,G273*E273+J273*C273,0)</f>
        <v>0</v>
      </c>
      <c r="P273" s="159" cm="1">
        <f t="array" ref="P273">IF(_xlfn.XLOOKUP($B273&amp;H$3,'In-TI'!$Q$4:$Q$1155&amp;'In-TI'!$Y$4:$Y$1155,'In-TI'!$Z$4:$Z$1155)=P$3,H273*E273+K273*D273,0)</f>
        <v>-147.19188623300124</v>
      </c>
      <c r="Q273" s="25" cm="1">
        <f t="array" ref="Q273">IF(_xlfn.XLOOKUP($B273&amp;K$3,'In-TI'!$Q$4:$Q$1155&amp;'In-TI'!$Y$4:$Y$1155,'In-TI'!$Z$4:$Z$1155)=Q$3,H273*E273+K273*D273,0)</f>
        <v>0</v>
      </c>
      <c r="R273" s="74">
        <f t="shared" si="159"/>
        <v>3430.8379759909985</v>
      </c>
      <c r="S273" s="82">
        <f>IF($R273&gt;=0,0,$R273*VLOOKUP(S$3,'In-NonTI'!$S$4:$U$6,3,0))</f>
        <v>0</v>
      </c>
      <c r="T273" s="160">
        <f>IF($R273&gt;=0,0,$R273*VLOOKUP(T$3,'In-NonTI'!$S$4:$U$6,3,0))</f>
        <v>0</v>
      </c>
      <c r="U273" s="83">
        <f>IF($R273&gt;=0,0,$R273*VLOOKUP(U$3,'In-NonTI'!$S$4:$U$6,3,0))</f>
        <v>0</v>
      </c>
      <c r="V273" s="19">
        <f t="shared" si="165"/>
        <v>14.2010422</v>
      </c>
      <c r="W273" s="161">
        <f t="shared" si="160"/>
        <v>21.572407033333334</v>
      </c>
      <c r="X273" s="18">
        <f t="shared" si="166"/>
        <v>-46.505115900000007</v>
      </c>
      <c r="Y273" s="77">
        <f t="shared" si="161"/>
        <v>1</v>
      </c>
      <c r="Z273" s="32" t="str">
        <f t="shared" si="162"/>
        <v>VIC</v>
      </c>
      <c r="AA273" s="4" t="str">
        <f t="shared" si="163"/>
        <v>NSW</v>
      </c>
      <c r="AB273" s="31" t="str">
        <f t="shared" si="164"/>
        <v>SA</v>
      </c>
      <c r="AC273" s="129" t="str">
        <f t="shared" si="167"/>
        <v>VIC-NSW</v>
      </c>
      <c r="AD273" s="162" t="str">
        <f t="shared" si="168"/>
        <v>VIC-SA</v>
      </c>
      <c r="AE273" s="130">
        <f t="shared" si="169"/>
        <v>0</v>
      </c>
      <c r="AF273" s="51">
        <f t="shared" si="170"/>
        <v>14.2010422</v>
      </c>
      <c r="AG273" s="163">
        <f t="shared" si="171"/>
        <v>21.572407033333334</v>
      </c>
      <c r="AH273" s="33">
        <f t="shared" si="172"/>
        <v>0</v>
      </c>
      <c r="AI273" s="140">
        <f t="shared" si="192"/>
        <v>0</v>
      </c>
      <c r="AJ273" s="164">
        <f t="shared" si="192"/>
        <v>0</v>
      </c>
      <c r="AK273" s="164">
        <f t="shared" si="186"/>
        <v>14.2010422</v>
      </c>
      <c r="AL273" s="164">
        <f t="shared" si="158"/>
        <v>0</v>
      </c>
      <c r="AM273" s="164">
        <f t="shared" si="157"/>
        <v>21.572407033333334</v>
      </c>
      <c r="AN273" s="141">
        <f t="shared" si="157"/>
        <v>0</v>
      </c>
      <c r="AO273" s="23">
        <f t="shared" si="173"/>
        <v>0</v>
      </c>
      <c r="AP273" s="30">
        <f t="shared" si="174"/>
        <v>0</v>
      </c>
      <c r="AQ273" s="30">
        <f t="shared" si="175"/>
        <v>4548.7358270819996</v>
      </c>
      <c r="AR273" s="30">
        <f t="shared" si="176"/>
        <v>0</v>
      </c>
      <c r="AS273" s="30">
        <f t="shared" si="177"/>
        <v>810.47533224233325</v>
      </c>
      <c r="AT273" s="24">
        <f t="shared" si="178"/>
        <v>0</v>
      </c>
      <c r="AU273" s="155">
        <f t="shared" si="185"/>
        <v>0</v>
      </c>
      <c r="AV273" s="165">
        <f t="shared" si="187"/>
        <v>0</v>
      </c>
      <c r="AW273" s="165">
        <f t="shared" si="188"/>
        <v>2911.991178244838</v>
      </c>
      <c r="AX273" s="165">
        <f t="shared" si="189"/>
        <v>0</v>
      </c>
      <c r="AY273" s="165">
        <f t="shared" si="190"/>
        <v>518.84679774616063</v>
      </c>
      <c r="AZ273" s="156">
        <f t="shared" si="191"/>
        <v>0</v>
      </c>
      <c r="BA273" s="94">
        <f t="shared" si="179"/>
        <v>0</v>
      </c>
      <c r="BB273" s="166">
        <f t="shared" si="180"/>
        <v>0</v>
      </c>
      <c r="BC273" s="166">
        <f t="shared" si="181"/>
        <v>2911.991178244838</v>
      </c>
      <c r="BD273" s="166">
        <f t="shared" si="182"/>
        <v>0</v>
      </c>
      <c r="BE273" s="166">
        <f t="shared" si="183"/>
        <v>518.84679774616063</v>
      </c>
      <c r="BF273" s="95">
        <f t="shared" si="184"/>
        <v>0</v>
      </c>
    </row>
    <row r="274" spans="2:58">
      <c r="B274" s="146">
        <v>271</v>
      </c>
      <c r="C274" s="23" cm="1">
        <f t="array" ref="C274">_xlfn.XLOOKUP(C$3&amp;$B274,'In-TI'!$D$4:$D$867&amp;'In-TI'!$C$4:$C$867,'In-TI'!$E$4:$E$867)</f>
        <v>500</v>
      </c>
      <c r="D274" s="30" cm="1">
        <f t="array" ref="D274">_xlfn.XLOOKUP(D$3&amp;$B274,'In-TI'!$D$4:$D$867&amp;'In-TI'!$C$4:$C$867,'In-TI'!$E$4:$E$867)</f>
        <v>217.26</v>
      </c>
      <c r="E274" s="24" cm="1">
        <f t="array" ref="E274">_xlfn.XLOOKUP(E$3&amp;$B274,'In-TI'!$D$4:$D$867&amp;'In-TI'!$C$4:$C$867,'In-TI'!$E$4:$E$867)</f>
        <v>179.69</v>
      </c>
      <c r="F274" s="12">
        <f>SUMIFS('In-TI'!$W$4:$W$1155,'In-TI'!$Y$4:$Y$1155,F$3,'In-TI'!$Q$4:$Q$1155,$B274)</f>
        <v>7.4136883999999998</v>
      </c>
      <c r="G274" s="157">
        <f>SUMIFS('In-TI'!$W$4:$W$1155,'In-TI'!$Y$4:$Y$1155,G$3,'In-TI'!$Q$4:$Q$1155,$B274)</f>
        <v>-13.733471400000001</v>
      </c>
      <c r="H274" s="13">
        <f>SUMIFS('In-TI'!$W$4:$W$1155,'In-TI'!$Y$4:$Y$1155,H$3,'In-TI'!$Q$4:$Q$1155,$B274)</f>
        <v>-33.934975000000001</v>
      </c>
      <c r="I274" s="16">
        <f>SUMIFS('In-TI'!$X$4:$X$1155,'In-TI'!$Y$4:$Y$1155,I$3,'In-TI'!$Q$4:$Q$1155,$B274)</f>
        <v>-9.5086884000000005</v>
      </c>
      <c r="J274" s="158">
        <f>SUMIFS('In-TI'!$X$4:$X$1155,'In-TI'!$Y$4:$Y$1155,J$3,'In-TI'!$Q$4:$Q$1155,$B274)</f>
        <v>12.485138066666668</v>
      </c>
      <c r="K274" s="17">
        <f>SUMIFS('In-TI'!$X$4:$X$1155,'In-TI'!$Y$4:$Y$1155,K$3,'In-TI'!$Q$4:$Q$1155,$B274)</f>
        <v>25.687474999999999</v>
      </c>
      <c r="L274" s="26" cm="1">
        <f t="array" ref="L274">IF(_xlfn.XLOOKUP($B274&amp;F$3,'In-TI'!$Q$4:$Q$1155&amp;'In-TI'!$Y$4:$Y$1155,'In-TI'!$Z$4:$Z$1155)=L$3,F274*C274+I274*D274,0)</f>
        <v>0</v>
      </c>
      <c r="M274" s="159" cm="1">
        <f t="array" ref="M274">IF(_xlfn.XLOOKUP($B274&amp;I$3,'In-TI'!$Q$4:$Q$1155&amp;'In-TI'!$Y$4:$Y$1155,'In-TI'!$Z$4:$Z$1155)=M$3,F274*C274+I274*D274,0)</f>
        <v>1640.986558216</v>
      </c>
      <c r="N274" s="159" cm="1">
        <f t="array" ref="N274">IF(_xlfn.XLOOKUP($B274&amp;G$3,'In-TI'!$Q$4:$Q$1155&amp;'In-TI'!$Y$4:$Y$1155,'In-TI'!$Z$4:$Z$1155)=N$3,G274*E274+J274*C274,0)</f>
        <v>3774.8015574673341</v>
      </c>
      <c r="O274" s="159" cm="1">
        <f t="array" ref="O274">IF(_xlfn.XLOOKUP($B274&amp;J$3,'In-TI'!$Q$4:$Q$1155&amp;'In-TI'!$Y$4:$Y$1155,'In-TI'!$Z$4:$Z$1155)=O$3,G274*E274+J274*C274,0)</f>
        <v>0</v>
      </c>
      <c r="P274" s="159" cm="1">
        <f t="array" ref="P274">IF(_xlfn.XLOOKUP($B274&amp;H$3,'In-TI'!$Q$4:$Q$1155&amp;'In-TI'!$Y$4:$Y$1155,'In-TI'!$Z$4:$Z$1155)=P$3,H274*E274+K274*D274,0)</f>
        <v>-516.91483925000102</v>
      </c>
      <c r="Q274" s="25" cm="1">
        <f t="array" ref="Q274">IF(_xlfn.XLOOKUP($B274&amp;K$3,'In-TI'!$Q$4:$Q$1155&amp;'In-TI'!$Y$4:$Y$1155,'In-TI'!$Z$4:$Z$1155)=Q$3,H274*E274+K274*D274,0)</f>
        <v>0</v>
      </c>
      <c r="R274" s="74">
        <f t="shared" si="159"/>
        <v>4898.8732764333326</v>
      </c>
      <c r="S274" s="82">
        <f>IF($R274&gt;=0,0,$R274*VLOOKUP(S$3,'In-NonTI'!$S$4:$U$6,3,0))</f>
        <v>0</v>
      </c>
      <c r="T274" s="160">
        <f>IF($R274&gt;=0,0,$R274*VLOOKUP(T$3,'In-NonTI'!$S$4:$U$6,3,0))</f>
        <v>0</v>
      </c>
      <c r="U274" s="83">
        <f>IF($R274&gt;=0,0,$R274*VLOOKUP(U$3,'In-NonTI'!$S$4:$U$6,3,0))</f>
        <v>0</v>
      </c>
      <c r="V274" s="19">
        <f t="shared" si="165"/>
        <v>19.898826466666669</v>
      </c>
      <c r="W274" s="161">
        <f t="shared" si="160"/>
        <v>16.178786599999999</v>
      </c>
      <c r="X274" s="18">
        <f t="shared" si="166"/>
        <v>-47.668446400000001</v>
      </c>
      <c r="Y274" s="77">
        <f t="shared" si="161"/>
        <v>1</v>
      </c>
      <c r="Z274" s="32" t="str">
        <f t="shared" si="162"/>
        <v>VIC</v>
      </c>
      <c r="AA274" s="4" t="str">
        <f t="shared" si="163"/>
        <v>SA</v>
      </c>
      <c r="AB274" s="31" t="str">
        <f t="shared" si="164"/>
        <v>NSW</v>
      </c>
      <c r="AC274" s="129" t="str">
        <f t="shared" si="167"/>
        <v>VIC-SA</v>
      </c>
      <c r="AD274" s="162" t="str">
        <f t="shared" si="168"/>
        <v>VIC-NSW</v>
      </c>
      <c r="AE274" s="130">
        <f t="shared" si="169"/>
        <v>0</v>
      </c>
      <c r="AF274" s="51">
        <f t="shared" si="170"/>
        <v>16.178786599999999</v>
      </c>
      <c r="AG274" s="163">
        <f t="shared" si="171"/>
        <v>19.898826466666669</v>
      </c>
      <c r="AH274" s="33">
        <f t="shared" si="172"/>
        <v>0</v>
      </c>
      <c r="AI274" s="140">
        <f t="shared" si="192"/>
        <v>0</v>
      </c>
      <c r="AJ274" s="164">
        <f t="shared" si="192"/>
        <v>0</v>
      </c>
      <c r="AK274" s="164">
        <f t="shared" si="186"/>
        <v>19.898826466666669</v>
      </c>
      <c r="AL274" s="164">
        <f t="shared" si="158"/>
        <v>0</v>
      </c>
      <c r="AM274" s="164">
        <f t="shared" si="157"/>
        <v>16.178786599999999</v>
      </c>
      <c r="AN274" s="141">
        <f t="shared" si="157"/>
        <v>0</v>
      </c>
      <c r="AO274" s="23">
        <f t="shared" si="173"/>
        <v>0</v>
      </c>
      <c r="AP274" s="30">
        <f t="shared" si="174"/>
        <v>0</v>
      </c>
      <c r="AQ274" s="30">
        <f t="shared" si="175"/>
        <v>6373.7931055380013</v>
      </c>
      <c r="AR274" s="30">
        <f t="shared" si="176"/>
        <v>0</v>
      </c>
      <c r="AS274" s="30">
        <f t="shared" si="177"/>
        <v>607.83701256199981</v>
      </c>
      <c r="AT274" s="24">
        <f t="shared" si="178"/>
        <v>0</v>
      </c>
      <c r="AU274" s="155">
        <f t="shared" si="185"/>
        <v>0</v>
      </c>
      <c r="AV274" s="165">
        <f t="shared" si="187"/>
        <v>0</v>
      </c>
      <c r="AW274" s="165">
        <f t="shared" si="188"/>
        <v>4472.3659354690408</v>
      </c>
      <c r="AX274" s="165">
        <f t="shared" si="189"/>
        <v>0</v>
      </c>
      <c r="AY274" s="165">
        <f t="shared" si="190"/>
        <v>426.50734096429278</v>
      </c>
      <c r="AZ274" s="156">
        <f t="shared" si="191"/>
        <v>0</v>
      </c>
      <c r="BA274" s="94">
        <f t="shared" si="179"/>
        <v>0</v>
      </c>
      <c r="BB274" s="166">
        <f t="shared" si="180"/>
        <v>0</v>
      </c>
      <c r="BC274" s="166">
        <f t="shared" si="181"/>
        <v>4472.3659354690399</v>
      </c>
      <c r="BD274" s="166">
        <f t="shared" si="182"/>
        <v>0</v>
      </c>
      <c r="BE274" s="166">
        <f t="shared" si="183"/>
        <v>426.50734096429272</v>
      </c>
      <c r="BF274" s="95">
        <f t="shared" si="184"/>
        <v>0</v>
      </c>
    </row>
    <row r="275" spans="2:58">
      <c r="B275" s="146">
        <v>272</v>
      </c>
      <c r="C275" s="23" cm="1">
        <f t="array" ref="C275">_xlfn.XLOOKUP(C$3&amp;$B275,'In-TI'!$D$4:$D$867&amp;'In-TI'!$C$4:$C$867,'In-TI'!$E$4:$E$867)</f>
        <v>500</v>
      </c>
      <c r="D275" s="30" cm="1">
        <f t="array" ref="D275">_xlfn.XLOOKUP(D$3&amp;$B275,'In-TI'!$D$4:$D$867&amp;'In-TI'!$C$4:$C$867,'In-TI'!$E$4:$E$867)</f>
        <v>311.24</v>
      </c>
      <c r="E275" s="24" cm="1">
        <f t="array" ref="E275">_xlfn.XLOOKUP(E$3&amp;$B275,'In-TI'!$D$4:$D$867&amp;'In-TI'!$C$4:$C$867,'In-TI'!$E$4:$E$867)</f>
        <v>190.47</v>
      </c>
      <c r="F275" s="12">
        <f>SUMIFS('In-TI'!$W$4:$W$1155,'In-TI'!$Y$4:$Y$1155,F$3,'In-TI'!$Q$4:$Q$1155,$B275)</f>
        <v>8.7412499999999991</v>
      </c>
      <c r="G275" s="157">
        <f>SUMIFS('In-TI'!$W$4:$W$1155,'In-TI'!$Y$4:$Y$1155,G$3,'In-TI'!$Q$4:$Q$1155,$B275)</f>
        <v>-15.2869589</v>
      </c>
      <c r="H275" s="13">
        <f>SUMIFS('In-TI'!$W$4:$W$1155,'In-TI'!$Y$4:$Y$1155,H$3,'In-TI'!$Q$4:$Q$1155,$B275)</f>
        <v>-30.444689133333334</v>
      </c>
      <c r="I275" s="16">
        <f>SUMIFS('In-TI'!$X$4:$X$1155,'In-TI'!$Y$4:$Y$1155,I$3,'In-TI'!$Q$4:$Q$1155,$B275)</f>
        <v>-10.849583333333333</v>
      </c>
      <c r="J275" s="158">
        <f>SUMIFS('In-TI'!$X$4:$X$1155,'In-TI'!$Y$4:$Y$1155,J$3,'In-TI'!$Q$4:$Q$1155,$B275)</f>
        <v>13.945292233333333</v>
      </c>
      <c r="K275" s="17">
        <f>SUMIFS('In-TI'!$X$4:$X$1155,'In-TI'!$Y$4:$Y$1155,K$3,'In-TI'!$Q$4:$Q$1155,$B275)</f>
        <v>22.150522466666665</v>
      </c>
      <c r="L275" s="26" cm="1">
        <f t="array" ref="L275">IF(_xlfn.XLOOKUP($B275&amp;F$3,'In-TI'!$Q$4:$Q$1155&amp;'In-TI'!$Y$4:$Y$1155,'In-TI'!$Z$4:$Z$1155)=L$3,F275*C275+I275*D275,0)</f>
        <v>0</v>
      </c>
      <c r="M275" s="159" cm="1">
        <f t="array" ref="M275">IF(_xlfn.XLOOKUP($B275&amp;I$3,'In-TI'!$Q$4:$Q$1155&amp;'In-TI'!$Y$4:$Y$1155,'In-TI'!$Z$4:$Z$1155)=M$3,F275*C275+I275*D275,0)</f>
        <v>993.80068333333247</v>
      </c>
      <c r="N275" s="159" cm="1">
        <f t="array" ref="N275">IF(_xlfn.XLOOKUP($B275&amp;G$3,'In-TI'!$Q$4:$Q$1155&amp;'In-TI'!$Y$4:$Y$1155,'In-TI'!$Z$4:$Z$1155)=N$3,G275*E275+J275*C275,0)</f>
        <v>4060.9390549836667</v>
      </c>
      <c r="O275" s="159" cm="1">
        <f t="array" ref="O275">IF(_xlfn.XLOOKUP($B275&amp;J$3,'In-TI'!$Q$4:$Q$1155&amp;'In-TI'!$Y$4:$Y$1155,'In-TI'!$Z$4:$Z$1155)=O$3,G275*E275+J275*C275,0)</f>
        <v>0</v>
      </c>
      <c r="P275" s="159" cm="1">
        <f t="array" ref="P275">IF(_xlfn.XLOOKUP($B275&amp;H$3,'In-TI'!$Q$4:$Q$1155&amp;'In-TI'!$Y$4:$Y$1155,'In-TI'!$Z$4:$Z$1155)=P$3,H275*E275+K275*D275,0)</f>
        <v>1095.3286732993329</v>
      </c>
      <c r="Q275" s="25" cm="1">
        <f t="array" ref="Q275">IF(_xlfn.XLOOKUP($B275&amp;K$3,'In-TI'!$Q$4:$Q$1155&amp;'In-TI'!$Y$4:$Y$1155,'In-TI'!$Z$4:$Z$1155)=Q$3,H275*E275+K275*D275,0)</f>
        <v>0</v>
      </c>
      <c r="R275" s="74">
        <f t="shared" si="159"/>
        <v>6150.068411616332</v>
      </c>
      <c r="S275" s="82">
        <f>IF($R275&gt;=0,0,$R275*VLOOKUP(S$3,'In-NonTI'!$S$4:$U$6,3,0))</f>
        <v>0</v>
      </c>
      <c r="T275" s="160">
        <f>IF($R275&gt;=0,0,$R275*VLOOKUP(T$3,'In-NonTI'!$S$4:$U$6,3,0))</f>
        <v>0</v>
      </c>
      <c r="U275" s="83">
        <f>IF($R275&gt;=0,0,$R275*VLOOKUP(U$3,'In-NonTI'!$S$4:$U$6,3,0))</f>
        <v>0</v>
      </c>
      <c r="V275" s="19">
        <f t="shared" si="165"/>
        <v>22.686542233333334</v>
      </c>
      <c r="W275" s="161">
        <f t="shared" si="160"/>
        <v>11.300939133333332</v>
      </c>
      <c r="X275" s="18">
        <f t="shared" si="166"/>
        <v>-45.731648033333336</v>
      </c>
      <c r="Y275" s="77">
        <f t="shared" si="161"/>
        <v>1</v>
      </c>
      <c r="Z275" s="32" t="str">
        <f t="shared" si="162"/>
        <v>VIC</v>
      </c>
      <c r="AA275" s="4" t="str">
        <f t="shared" si="163"/>
        <v>SA</v>
      </c>
      <c r="AB275" s="31" t="str">
        <f t="shared" si="164"/>
        <v>NSW</v>
      </c>
      <c r="AC275" s="129" t="str">
        <f t="shared" si="167"/>
        <v>VIC-SA</v>
      </c>
      <c r="AD275" s="162" t="str">
        <f t="shared" si="168"/>
        <v>VIC-NSW</v>
      </c>
      <c r="AE275" s="130">
        <f t="shared" si="169"/>
        <v>0</v>
      </c>
      <c r="AF275" s="51">
        <f t="shared" si="170"/>
        <v>11.300939133333332</v>
      </c>
      <c r="AG275" s="163">
        <f t="shared" si="171"/>
        <v>22.686542233333334</v>
      </c>
      <c r="AH275" s="33">
        <f t="shared" si="172"/>
        <v>0</v>
      </c>
      <c r="AI275" s="140">
        <f t="shared" si="192"/>
        <v>0</v>
      </c>
      <c r="AJ275" s="164">
        <f t="shared" si="192"/>
        <v>0</v>
      </c>
      <c r="AK275" s="164">
        <f t="shared" si="186"/>
        <v>22.686542233333334</v>
      </c>
      <c r="AL275" s="164">
        <f t="shared" si="158"/>
        <v>0</v>
      </c>
      <c r="AM275" s="164">
        <f t="shared" ref="AM275:AN291" si="193">IF($AC275=AM$3,$AF275,IF($AD275=AM$3,$AG275,IF($AE275=AM$3,$AH275,0)))</f>
        <v>11.300939133333332</v>
      </c>
      <c r="AN275" s="141">
        <f t="shared" si="193"/>
        <v>0</v>
      </c>
      <c r="AO275" s="23">
        <f t="shared" si="173"/>
        <v>0</v>
      </c>
      <c r="AP275" s="30">
        <f t="shared" si="174"/>
        <v>0</v>
      </c>
      <c r="AQ275" s="30">
        <f t="shared" si="175"/>
        <v>7022.1654174836667</v>
      </c>
      <c r="AR275" s="30">
        <f t="shared" si="176"/>
        <v>0</v>
      </c>
      <c r="AS275" s="30">
        <f t="shared" si="177"/>
        <v>1364.8144191326667</v>
      </c>
      <c r="AT275" s="24">
        <f t="shared" si="178"/>
        <v>0</v>
      </c>
      <c r="AU275" s="155">
        <f t="shared" si="185"/>
        <v>0</v>
      </c>
      <c r="AV275" s="165">
        <f t="shared" si="187"/>
        <v>0</v>
      </c>
      <c r="AW275" s="165">
        <f t="shared" si="188"/>
        <v>5149.2669061470297</v>
      </c>
      <c r="AX275" s="165">
        <f t="shared" si="189"/>
        <v>0</v>
      </c>
      <c r="AY275" s="165">
        <f t="shared" si="190"/>
        <v>1000.8015054693018</v>
      </c>
      <c r="AZ275" s="156">
        <f t="shared" si="191"/>
        <v>0</v>
      </c>
      <c r="BA275" s="94">
        <f t="shared" si="179"/>
        <v>0</v>
      </c>
      <c r="BB275" s="166">
        <f t="shared" si="180"/>
        <v>0</v>
      </c>
      <c r="BC275" s="166">
        <f t="shared" si="181"/>
        <v>5149.2669061470306</v>
      </c>
      <c r="BD275" s="166">
        <f t="shared" si="182"/>
        <v>0</v>
      </c>
      <c r="BE275" s="166">
        <f t="shared" si="183"/>
        <v>1000.8015054693019</v>
      </c>
      <c r="BF275" s="95">
        <f t="shared" si="184"/>
        <v>0</v>
      </c>
    </row>
    <row r="276" spans="2:58">
      <c r="B276" s="146">
        <v>273</v>
      </c>
      <c r="C276" s="23" cm="1">
        <f t="array" ref="C276">_xlfn.XLOOKUP(C$3&amp;$B276,'In-TI'!$D$4:$D$867&amp;'In-TI'!$C$4:$C$867,'In-TI'!$E$4:$E$867)</f>
        <v>500</v>
      </c>
      <c r="D276" s="30" cm="1">
        <f t="array" ref="D276">_xlfn.XLOOKUP(D$3&amp;$B276,'In-TI'!$D$4:$D$867&amp;'In-TI'!$C$4:$C$867,'In-TI'!$E$4:$E$867)</f>
        <v>311.24</v>
      </c>
      <c r="E276" s="24" cm="1">
        <f t="array" ref="E276">_xlfn.XLOOKUP(E$3&amp;$B276,'In-TI'!$D$4:$D$867&amp;'In-TI'!$C$4:$C$867,'In-TI'!$E$4:$E$867)</f>
        <v>179.69</v>
      </c>
      <c r="F276" s="12">
        <f>SUMIFS('In-TI'!$W$4:$W$1155,'In-TI'!$Y$4:$Y$1155,F$3,'In-TI'!$Q$4:$Q$1155,$B276)</f>
        <v>9.3508086000000006</v>
      </c>
      <c r="G276" s="157">
        <f>SUMIFS('In-TI'!$W$4:$W$1155,'In-TI'!$Y$4:$Y$1155,G$3,'In-TI'!$Q$4:$Q$1155,$B276)</f>
        <v>-11.821424799999999</v>
      </c>
      <c r="H276" s="13">
        <f>SUMIFS('In-TI'!$W$4:$W$1155,'In-TI'!$Y$4:$Y$1155,H$3,'In-TI'!$Q$4:$Q$1155,$B276)</f>
        <v>-28.993334399999998</v>
      </c>
      <c r="I276" s="16">
        <f>SUMIFS('In-TI'!$X$4:$X$1155,'In-TI'!$Y$4:$Y$1155,I$3,'In-TI'!$Q$4:$Q$1155,$B276)</f>
        <v>-11.324141933333333</v>
      </c>
      <c r="J276" s="158">
        <f>SUMIFS('In-TI'!$X$4:$X$1155,'In-TI'!$Y$4:$Y$1155,J$3,'In-TI'!$Q$4:$Q$1155,$B276)</f>
        <v>10.429758133333333</v>
      </c>
      <c r="K276" s="17">
        <f>SUMIFS('In-TI'!$X$4:$X$1155,'In-TI'!$Y$4:$Y$1155,K$3,'In-TI'!$Q$4:$Q$1155,$B276)</f>
        <v>21.105834399999999</v>
      </c>
      <c r="L276" s="26" cm="1">
        <f t="array" ref="L276">IF(_xlfn.XLOOKUP($B276&amp;F$3,'In-TI'!$Q$4:$Q$1155&amp;'In-TI'!$Y$4:$Y$1155,'In-TI'!$Z$4:$Z$1155)=L$3,F276*C276+I276*D276,0)</f>
        <v>0</v>
      </c>
      <c r="M276" s="159" cm="1">
        <f t="array" ref="M276">IF(_xlfn.XLOOKUP($B276&amp;I$3,'In-TI'!$Q$4:$Q$1155&amp;'In-TI'!$Y$4:$Y$1155,'In-TI'!$Z$4:$Z$1155)=M$3,F276*C276+I276*D276,0)</f>
        <v>1150.8783646693332</v>
      </c>
      <c r="N276" s="159" cm="1">
        <f t="array" ref="N276">IF(_xlfn.XLOOKUP($B276&amp;G$3,'In-TI'!$Q$4:$Q$1155&amp;'In-TI'!$Y$4:$Y$1155,'In-TI'!$Z$4:$Z$1155)=N$3,G276*E276+J276*C276,0)</f>
        <v>3090.6872443546667</v>
      </c>
      <c r="O276" s="159" cm="1">
        <f t="array" ref="O276">IF(_xlfn.XLOOKUP($B276&amp;J$3,'In-TI'!$Q$4:$Q$1155&amp;'In-TI'!$Y$4:$Y$1155,'In-TI'!$Z$4:$Z$1155)=O$3,G276*E276+J276*C276,0)</f>
        <v>0</v>
      </c>
      <c r="P276" s="159" cm="1">
        <f t="array" ref="P276">IF(_xlfn.XLOOKUP($B276&amp;H$3,'In-TI'!$Q$4:$Q$1155&amp;'In-TI'!$Y$4:$Y$1155,'In-TI'!$Z$4:$Z$1155)=P$3,H276*E276+K276*D276,0)</f>
        <v>1359.1676403199999</v>
      </c>
      <c r="Q276" s="25" cm="1">
        <f t="array" ref="Q276">IF(_xlfn.XLOOKUP($B276&amp;K$3,'In-TI'!$Q$4:$Q$1155&amp;'In-TI'!$Y$4:$Y$1155,'In-TI'!$Z$4:$Z$1155)=Q$3,H276*E276+K276*D276,0)</f>
        <v>0</v>
      </c>
      <c r="R276" s="74">
        <f t="shared" si="159"/>
        <v>5600.7332493439999</v>
      </c>
      <c r="S276" s="82">
        <f>IF($R276&gt;=0,0,$R276*VLOOKUP(S$3,'In-NonTI'!$S$4:$U$6,3,0))</f>
        <v>0</v>
      </c>
      <c r="T276" s="160">
        <f>IF($R276&gt;=0,0,$R276*VLOOKUP(T$3,'In-NonTI'!$S$4:$U$6,3,0))</f>
        <v>0</v>
      </c>
      <c r="U276" s="83">
        <f>IF($R276&gt;=0,0,$R276*VLOOKUP(U$3,'In-NonTI'!$S$4:$U$6,3,0))</f>
        <v>0</v>
      </c>
      <c r="V276" s="19">
        <f t="shared" si="165"/>
        <v>19.780566733333334</v>
      </c>
      <c r="W276" s="161">
        <f t="shared" si="160"/>
        <v>9.7816924666666658</v>
      </c>
      <c r="X276" s="18">
        <f t="shared" si="166"/>
        <v>-40.814759199999997</v>
      </c>
      <c r="Y276" s="77">
        <f t="shared" si="161"/>
        <v>1</v>
      </c>
      <c r="Z276" s="32" t="str">
        <f t="shared" si="162"/>
        <v>VIC</v>
      </c>
      <c r="AA276" s="4" t="str">
        <f t="shared" si="163"/>
        <v>SA</v>
      </c>
      <c r="AB276" s="31" t="str">
        <f t="shared" si="164"/>
        <v>NSW</v>
      </c>
      <c r="AC276" s="129" t="str">
        <f t="shared" si="167"/>
        <v>VIC-SA</v>
      </c>
      <c r="AD276" s="162" t="str">
        <f t="shared" si="168"/>
        <v>VIC-NSW</v>
      </c>
      <c r="AE276" s="130">
        <f t="shared" si="169"/>
        <v>0</v>
      </c>
      <c r="AF276" s="51">
        <f t="shared" si="170"/>
        <v>9.7816924666666658</v>
      </c>
      <c r="AG276" s="163">
        <f t="shared" si="171"/>
        <v>19.780566733333334</v>
      </c>
      <c r="AH276" s="33">
        <f t="shared" si="172"/>
        <v>0</v>
      </c>
      <c r="AI276" s="140">
        <f t="shared" si="192"/>
        <v>0</v>
      </c>
      <c r="AJ276" s="164">
        <f t="shared" si="192"/>
        <v>0</v>
      </c>
      <c r="AK276" s="164">
        <f t="shared" si="186"/>
        <v>19.780566733333334</v>
      </c>
      <c r="AL276" s="164">
        <f t="shared" ref="AL276:AL291" si="194">IF($AC276=AL$3,$AF276,IF($AD276=AL$3,$AG276,IF($AE276=AL$3,$AH276,0)))</f>
        <v>0</v>
      </c>
      <c r="AM276" s="164">
        <f t="shared" si="193"/>
        <v>9.7816924666666658</v>
      </c>
      <c r="AN276" s="141">
        <f t="shared" si="193"/>
        <v>0</v>
      </c>
      <c r="AO276" s="23">
        <f t="shared" si="173"/>
        <v>0</v>
      </c>
      <c r="AP276" s="30">
        <f t="shared" si="174"/>
        <v>0</v>
      </c>
      <c r="AQ276" s="30">
        <f t="shared" si="175"/>
        <v>6335.9133303540002</v>
      </c>
      <c r="AR276" s="30">
        <f t="shared" si="176"/>
        <v>0</v>
      </c>
      <c r="AS276" s="30">
        <f t="shared" si="177"/>
        <v>1286.78164399</v>
      </c>
      <c r="AT276" s="24">
        <f t="shared" si="178"/>
        <v>0</v>
      </c>
      <c r="AU276" s="155">
        <f t="shared" si="185"/>
        <v>0</v>
      </c>
      <c r="AV276" s="165">
        <f t="shared" si="187"/>
        <v>0</v>
      </c>
      <c r="AW276" s="165">
        <f t="shared" si="188"/>
        <v>4655.2775066707145</v>
      </c>
      <c r="AX276" s="165">
        <f t="shared" si="189"/>
        <v>0</v>
      </c>
      <c r="AY276" s="165">
        <f t="shared" si="190"/>
        <v>945.4557426732855</v>
      </c>
      <c r="AZ276" s="156">
        <f t="shared" si="191"/>
        <v>0</v>
      </c>
      <c r="BA276" s="94">
        <f t="shared" si="179"/>
        <v>0</v>
      </c>
      <c r="BB276" s="166">
        <f t="shared" si="180"/>
        <v>0</v>
      </c>
      <c r="BC276" s="166">
        <f t="shared" si="181"/>
        <v>4655.2775066707145</v>
      </c>
      <c r="BD276" s="166">
        <f t="shared" si="182"/>
        <v>0</v>
      </c>
      <c r="BE276" s="166">
        <f t="shared" si="183"/>
        <v>945.4557426732855</v>
      </c>
      <c r="BF276" s="95">
        <f t="shared" si="184"/>
        <v>0</v>
      </c>
    </row>
    <row r="277" spans="2:58">
      <c r="B277" s="146">
        <v>274</v>
      </c>
      <c r="C277" s="23" cm="1">
        <f t="array" ref="C277">_xlfn.XLOOKUP(C$3&amp;$B277,'In-TI'!$D$4:$D$867&amp;'In-TI'!$C$4:$C$867,'In-TI'!$E$4:$E$867)</f>
        <v>500</v>
      </c>
      <c r="D277" s="30" cm="1">
        <f t="array" ref="D277">_xlfn.XLOOKUP(D$3&amp;$B277,'In-TI'!$D$4:$D$867&amp;'In-TI'!$C$4:$C$867,'In-TI'!$E$4:$E$867)</f>
        <v>311.24</v>
      </c>
      <c r="E277" s="24" cm="1">
        <f t="array" ref="E277">_xlfn.XLOOKUP(E$3&amp;$B277,'In-TI'!$D$4:$D$867&amp;'In-TI'!$C$4:$C$867,'In-TI'!$E$4:$E$867)</f>
        <v>147.69999999999999</v>
      </c>
      <c r="F277" s="12">
        <f>SUMIFS('In-TI'!$W$4:$W$1155,'In-TI'!$Y$4:$Y$1155,F$3,'In-TI'!$Q$4:$Q$1155,$B277)</f>
        <v>8.8546629999999986</v>
      </c>
      <c r="G277" s="157">
        <f>SUMIFS('In-TI'!$W$4:$W$1155,'In-TI'!$Y$4:$Y$1155,G$3,'In-TI'!$Q$4:$Q$1155,$B277)</f>
        <v>-18.428030499999998</v>
      </c>
      <c r="H277" s="13">
        <f>SUMIFS('In-TI'!$W$4:$W$1155,'In-TI'!$Y$4:$Y$1155,H$3,'In-TI'!$Q$4:$Q$1155,$B277)</f>
        <v>-27.797321400000005</v>
      </c>
      <c r="I277" s="16">
        <f>SUMIFS('In-TI'!$X$4:$X$1155,'In-TI'!$Y$4:$Y$1155,I$3,'In-TI'!$Q$4:$Q$1155,$B277)</f>
        <v>-10.885496333333332</v>
      </c>
      <c r="J277" s="158">
        <f>SUMIFS('In-TI'!$X$4:$X$1155,'In-TI'!$Y$4:$Y$1155,J$3,'In-TI'!$Q$4:$Q$1155,$B277)</f>
        <v>17.062197166666664</v>
      </c>
      <c r="K277" s="17">
        <f>SUMIFS('In-TI'!$X$4:$X$1155,'In-TI'!$Y$4:$Y$1155,K$3,'In-TI'!$Q$4:$Q$1155,$B277)</f>
        <v>19.569821400000006</v>
      </c>
      <c r="L277" s="26" cm="1">
        <f t="array" ref="L277">IF(_xlfn.XLOOKUP($B277&amp;F$3,'In-TI'!$Q$4:$Q$1155&amp;'In-TI'!$Y$4:$Y$1155,'In-TI'!$Z$4:$Z$1155)=L$3,F277*C277+I277*D277,0)</f>
        <v>0</v>
      </c>
      <c r="M277" s="159" cm="1">
        <f t="array" ref="M277">IF(_xlfn.XLOOKUP($B277&amp;I$3,'In-TI'!$Q$4:$Q$1155&amp;'In-TI'!$Y$4:$Y$1155,'In-TI'!$Z$4:$Z$1155)=M$3,F277*C277+I277*D277,0)</f>
        <v>1039.3296212133328</v>
      </c>
      <c r="N277" s="159" cm="1">
        <f t="array" ref="N277">IF(_xlfn.XLOOKUP($B277&amp;G$3,'In-TI'!$Q$4:$Q$1155&amp;'In-TI'!$Y$4:$Y$1155,'In-TI'!$Z$4:$Z$1155)=N$3,G277*E277+J277*C277,0)</f>
        <v>5809.2784784833329</v>
      </c>
      <c r="O277" s="159" cm="1">
        <f t="array" ref="O277">IF(_xlfn.XLOOKUP($B277&amp;J$3,'In-TI'!$Q$4:$Q$1155&amp;'In-TI'!$Y$4:$Y$1155,'In-TI'!$Z$4:$Z$1155)=O$3,G277*E277+J277*C277,0)</f>
        <v>0</v>
      </c>
      <c r="P277" s="159" cm="1">
        <f t="array" ref="P277">IF(_xlfn.XLOOKUP($B277&amp;H$3,'In-TI'!$Q$4:$Q$1155&amp;'In-TI'!$Y$4:$Y$1155,'In-TI'!$Z$4:$Z$1155)=P$3,H277*E277+K277*D277,0)</f>
        <v>1985.2468417560012</v>
      </c>
      <c r="Q277" s="25" cm="1">
        <f t="array" ref="Q277">IF(_xlfn.XLOOKUP($B277&amp;K$3,'In-TI'!$Q$4:$Q$1155&amp;'In-TI'!$Y$4:$Y$1155,'In-TI'!$Z$4:$Z$1155)=Q$3,H277*E277+K277*D277,0)</f>
        <v>0</v>
      </c>
      <c r="R277" s="74">
        <f t="shared" si="159"/>
        <v>8833.8549414526678</v>
      </c>
      <c r="S277" s="82">
        <f>IF($R277&gt;=0,0,$R277*VLOOKUP(S$3,'In-NonTI'!$S$4:$U$6,3,0))</f>
        <v>0</v>
      </c>
      <c r="T277" s="160">
        <f>IF($R277&gt;=0,0,$R277*VLOOKUP(T$3,'In-NonTI'!$S$4:$U$6,3,0))</f>
        <v>0</v>
      </c>
      <c r="U277" s="83">
        <f>IF($R277&gt;=0,0,$R277*VLOOKUP(U$3,'In-NonTI'!$S$4:$U$6,3,0))</f>
        <v>0</v>
      </c>
      <c r="V277" s="19">
        <f t="shared" si="165"/>
        <v>25.916860166666662</v>
      </c>
      <c r="W277" s="161">
        <f t="shared" si="160"/>
        <v>8.6843250666666734</v>
      </c>
      <c r="X277" s="18">
        <f t="shared" si="166"/>
        <v>-46.225351900000007</v>
      </c>
      <c r="Y277" s="77">
        <f t="shared" si="161"/>
        <v>1</v>
      </c>
      <c r="Z277" s="32" t="str">
        <f t="shared" si="162"/>
        <v>VIC</v>
      </c>
      <c r="AA277" s="4" t="str">
        <f t="shared" si="163"/>
        <v>SA</v>
      </c>
      <c r="AB277" s="31" t="str">
        <f t="shared" si="164"/>
        <v>NSW</v>
      </c>
      <c r="AC277" s="129" t="str">
        <f t="shared" si="167"/>
        <v>VIC-SA</v>
      </c>
      <c r="AD277" s="162" t="str">
        <f t="shared" si="168"/>
        <v>VIC-NSW</v>
      </c>
      <c r="AE277" s="130">
        <f t="shared" si="169"/>
        <v>0</v>
      </c>
      <c r="AF277" s="51">
        <f t="shared" si="170"/>
        <v>8.6843250666666734</v>
      </c>
      <c r="AG277" s="163">
        <f t="shared" si="171"/>
        <v>25.916860166666662</v>
      </c>
      <c r="AH277" s="33">
        <f t="shared" si="172"/>
        <v>0</v>
      </c>
      <c r="AI277" s="140">
        <f t="shared" si="192"/>
        <v>0</v>
      </c>
      <c r="AJ277" s="164">
        <f t="shared" si="192"/>
        <v>0</v>
      </c>
      <c r="AK277" s="164">
        <f t="shared" si="186"/>
        <v>25.916860166666662</v>
      </c>
      <c r="AL277" s="164">
        <f t="shared" si="194"/>
        <v>0</v>
      </c>
      <c r="AM277" s="164">
        <f t="shared" si="193"/>
        <v>8.6843250666666734</v>
      </c>
      <c r="AN277" s="141">
        <f t="shared" si="193"/>
        <v>0</v>
      </c>
      <c r="AO277" s="23">
        <f t="shared" si="173"/>
        <v>0</v>
      </c>
      <c r="AP277" s="30">
        <f t="shared" si="174"/>
        <v>0</v>
      </c>
      <c r="AQ277" s="30">
        <f t="shared" si="175"/>
        <v>9130.5098367166647</v>
      </c>
      <c r="AR277" s="30">
        <f t="shared" si="176"/>
        <v>0</v>
      </c>
      <c r="AS277" s="30">
        <f t="shared" si="177"/>
        <v>1420.234521402668</v>
      </c>
      <c r="AT277" s="24">
        <f t="shared" si="178"/>
        <v>0</v>
      </c>
      <c r="AU277" s="155">
        <f t="shared" si="185"/>
        <v>0</v>
      </c>
      <c r="AV277" s="165">
        <f t="shared" si="187"/>
        <v>0</v>
      </c>
      <c r="AW277" s="165">
        <f t="shared" si="188"/>
        <v>7644.7307129559613</v>
      </c>
      <c r="AX277" s="165">
        <f t="shared" si="189"/>
        <v>0</v>
      </c>
      <c r="AY277" s="165">
        <f t="shared" si="190"/>
        <v>1189.1242284967059</v>
      </c>
      <c r="AZ277" s="156">
        <f t="shared" si="191"/>
        <v>0</v>
      </c>
      <c r="BA277" s="94">
        <f t="shared" si="179"/>
        <v>0</v>
      </c>
      <c r="BB277" s="166">
        <f t="shared" si="180"/>
        <v>0</v>
      </c>
      <c r="BC277" s="166">
        <f t="shared" si="181"/>
        <v>7644.7307129559613</v>
      </c>
      <c r="BD277" s="166">
        <f t="shared" si="182"/>
        <v>0</v>
      </c>
      <c r="BE277" s="166">
        <f t="shared" si="183"/>
        <v>1189.1242284967059</v>
      </c>
      <c r="BF277" s="95">
        <f t="shared" si="184"/>
        <v>0</v>
      </c>
    </row>
    <row r="278" spans="2:58">
      <c r="B278" s="146">
        <v>275</v>
      </c>
      <c r="C278" s="23" cm="1">
        <f t="array" ref="C278">_xlfn.XLOOKUP(C$3&amp;$B278,'In-TI'!$D$4:$D$867&amp;'In-TI'!$C$4:$C$867,'In-TI'!$E$4:$E$867)</f>
        <v>500</v>
      </c>
      <c r="D278" s="30" cm="1">
        <f t="array" ref="D278">_xlfn.XLOOKUP(D$3&amp;$B278,'In-TI'!$D$4:$D$867&amp;'In-TI'!$C$4:$C$867,'In-TI'!$E$4:$E$867)</f>
        <v>311.24</v>
      </c>
      <c r="E278" s="24" cm="1">
        <f t="array" ref="E278">_xlfn.XLOOKUP(E$3&amp;$B278,'In-TI'!$D$4:$D$867&amp;'In-TI'!$C$4:$C$867,'In-TI'!$E$4:$E$867)</f>
        <v>251.69</v>
      </c>
      <c r="F278" s="12">
        <f>SUMIFS('In-TI'!$W$4:$W$1155,'In-TI'!$Y$4:$Y$1155,F$3,'In-TI'!$Q$4:$Q$1155,$B278)</f>
        <v>8.6519383999999988</v>
      </c>
      <c r="G278" s="157">
        <f>SUMIFS('In-TI'!$W$4:$W$1155,'In-TI'!$Y$4:$Y$1155,G$3,'In-TI'!$Q$4:$Q$1155,$B278)</f>
        <v>-25.728292799999998</v>
      </c>
      <c r="H278" s="13">
        <f>SUMIFS('In-TI'!$W$4:$W$1155,'In-TI'!$Y$4:$Y$1155,H$3,'In-TI'!$Q$4:$Q$1155,$B278)</f>
        <v>-23.988709</v>
      </c>
      <c r="I278" s="16">
        <f>SUMIFS('In-TI'!$X$4:$X$1155,'In-TI'!$Y$4:$Y$1155,I$3,'In-TI'!$Q$4:$Q$1155,$B278)</f>
        <v>-10.653605066666666</v>
      </c>
      <c r="J278" s="158">
        <f>SUMIFS('In-TI'!$X$4:$X$1155,'In-TI'!$Y$4:$Y$1155,J$3,'In-TI'!$Q$4:$Q$1155,$B278)</f>
        <v>24.177459466666665</v>
      </c>
      <c r="K278" s="17">
        <f>SUMIFS('In-TI'!$X$4:$X$1155,'In-TI'!$Y$4:$Y$1155,K$3,'In-TI'!$Q$4:$Q$1155,$B278)</f>
        <v>16.723709000000003</v>
      </c>
      <c r="L278" s="26" cm="1">
        <f t="array" ref="L278">IF(_xlfn.XLOOKUP($B278&amp;F$3,'In-TI'!$Q$4:$Q$1155&amp;'In-TI'!$Y$4:$Y$1155,'In-TI'!$Z$4:$Z$1155)=L$3,F278*C278+I278*D278,0)</f>
        <v>0</v>
      </c>
      <c r="M278" s="159" cm="1">
        <f t="array" ref="M278">IF(_xlfn.XLOOKUP($B278&amp;I$3,'In-TI'!$Q$4:$Q$1155&amp;'In-TI'!$Y$4:$Y$1155,'In-TI'!$Z$4:$Z$1155)=M$3,F278*C278+I278*D278,0)</f>
        <v>1010.1411590506664</v>
      </c>
      <c r="N278" s="159" cm="1">
        <f t="array" ref="N278">IF(_xlfn.XLOOKUP($B278&amp;G$3,'In-TI'!$Q$4:$Q$1155&amp;'In-TI'!$Y$4:$Y$1155,'In-TI'!$Z$4:$Z$1155)=N$3,G278*E278+J278*C278,0)</f>
        <v>5613.1757185013321</v>
      </c>
      <c r="O278" s="159" cm="1">
        <f t="array" ref="O278">IF(_xlfn.XLOOKUP($B278&amp;J$3,'In-TI'!$Q$4:$Q$1155&amp;'In-TI'!$Y$4:$Y$1155,'In-TI'!$Z$4:$Z$1155)=O$3,G278*E278+J278*C278,0)</f>
        <v>0</v>
      </c>
      <c r="P278" s="159" cm="1">
        <f t="array" ref="P278">IF(_xlfn.XLOOKUP($B278&amp;H$3,'In-TI'!$Q$4:$Q$1155&amp;'In-TI'!$Y$4:$Y$1155,'In-TI'!$Z$4:$Z$1155)=P$3,H278*E278+K278*D278,0)</f>
        <v>-832.63097904999904</v>
      </c>
      <c r="Q278" s="25" cm="1">
        <f t="array" ref="Q278">IF(_xlfn.XLOOKUP($B278&amp;K$3,'In-TI'!$Q$4:$Q$1155&amp;'In-TI'!$Y$4:$Y$1155,'In-TI'!$Z$4:$Z$1155)=Q$3,H278*E278+K278*D278,0)</f>
        <v>0</v>
      </c>
      <c r="R278" s="74">
        <f t="shared" si="159"/>
        <v>5790.6858985019999</v>
      </c>
      <c r="S278" s="82">
        <f>IF($R278&gt;=0,0,$R278*VLOOKUP(S$3,'In-NonTI'!$S$4:$U$6,3,0))</f>
        <v>0</v>
      </c>
      <c r="T278" s="160">
        <f>IF($R278&gt;=0,0,$R278*VLOOKUP(T$3,'In-NonTI'!$S$4:$U$6,3,0))</f>
        <v>0</v>
      </c>
      <c r="U278" s="83">
        <f>IF($R278&gt;=0,0,$R278*VLOOKUP(U$3,'In-NonTI'!$S$4:$U$6,3,0))</f>
        <v>0</v>
      </c>
      <c r="V278" s="19">
        <f t="shared" si="165"/>
        <v>32.829397866666667</v>
      </c>
      <c r="W278" s="161">
        <f t="shared" si="160"/>
        <v>6.0701039333333373</v>
      </c>
      <c r="X278" s="18">
        <f t="shared" si="166"/>
        <v>-49.717001799999998</v>
      </c>
      <c r="Y278" s="77">
        <f t="shared" si="161"/>
        <v>1</v>
      </c>
      <c r="Z278" s="32" t="str">
        <f t="shared" si="162"/>
        <v>VIC</v>
      </c>
      <c r="AA278" s="4" t="str">
        <f t="shared" si="163"/>
        <v>SA</v>
      </c>
      <c r="AB278" s="31" t="str">
        <f t="shared" si="164"/>
        <v>NSW</v>
      </c>
      <c r="AC278" s="129" t="str">
        <f t="shared" si="167"/>
        <v>VIC-SA</v>
      </c>
      <c r="AD278" s="162" t="str">
        <f t="shared" si="168"/>
        <v>VIC-NSW</v>
      </c>
      <c r="AE278" s="130">
        <f t="shared" si="169"/>
        <v>0</v>
      </c>
      <c r="AF278" s="51">
        <f t="shared" si="170"/>
        <v>6.0701039333333373</v>
      </c>
      <c r="AG278" s="163">
        <f t="shared" si="171"/>
        <v>32.829397866666667</v>
      </c>
      <c r="AH278" s="33">
        <f t="shared" si="172"/>
        <v>0</v>
      </c>
      <c r="AI278" s="140">
        <f t="shared" si="192"/>
        <v>0</v>
      </c>
      <c r="AJ278" s="164">
        <f t="shared" si="192"/>
        <v>0</v>
      </c>
      <c r="AK278" s="164">
        <f t="shared" si="186"/>
        <v>32.829397866666667</v>
      </c>
      <c r="AL278" s="164">
        <f t="shared" si="194"/>
        <v>0</v>
      </c>
      <c r="AM278" s="164">
        <f t="shared" si="193"/>
        <v>6.0701039333333373</v>
      </c>
      <c r="AN278" s="141">
        <f t="shared" si="193"/>
        <v>0</v>
      </c>
      <c r="AO278" s="23">
        <f t="shared" si="173"/>
        <v>0</v>
      </c>
      <c r="AP278" s="30">
        <f t="shared" si="174"/>
        <v>0</v>
      </c>
      <c r="AQ278" s="30">
        <f t="shared" si="175"/>
        <v>8151.8677842719999</v>
      </c>
      <c r="AR278" s="30">
        <f t="shared" si="176"/>
        <v>0</v>
      </c>
      <c r="AS278" s="30">
        <f t="shared" si="177"/>
        <v>361.47468923000031</v>
      </c>
      <c r="AT278" s="24">
        <f t="shared" si="178"/>
        <v>0</v>
      </c>
      <c r="AU278" s="155">
        <f t="shared" si="185"/>
        <v>0</v>
      </c>
      <c r="AV278" s="165">
        <f t="shared" si="187"/>
        <v>0</v>
      </c>
      <c r="AW278" s="165">
        <f t="shared" si="188"/>
        <v>5544.8146214912776</v>
      </c>
      <c r="AX278" s="165">
        <f t="shared" si="189"/>
        <v>0</v>
      </c>
      <c r="AY278" s="165">
        <f t="shared" si="190"/>
        <v>245.87127701072203</v>
      </c>
      <c r="AZ278" s="156">
        <f t="shared" si="191"/>
        <v>0</v>
      </c>
      <c r="BA278" s="94">
        <f t="shared" si="179"/>
        <v>0</v>
      </c>
      <c r="BB278" s="166">
        <f t="shared" si="180"/>
        <v>0</v>
      </c>
      <c r="BC278" s="166">
        <f t="shared" si="181"/>
        <v>5544.8146214912776</v>
      </c>
      <c r="BD278" s="166">
        <f t="shared" si="182"/>
        <v>0</v>
      </c>
      <c r="BE278" s="166">
        <f t="shared" si="183"/>
        <v>245.87127701072203</v>
      </c>
      <c r="BF278" s="95">
        <f t="shared" si="184"/>
        <v>0</v>
      </c>
    </row>
    <row r="279" spans="2:58">
      <c r="B279" s="146">
        <v>276</v>
      </c>
      <c r="C279" s="23" cm="1">
        <f t="array" ref="C279">_xlfn.XLOOKUP(C$3&amp;$B279,'In-TI'!$D$4:$D$867&amp;'In-TI'!$C$4:$C$867,'In-TI'!$E$4:$E$867)</f>
        <v>500</v>
      </c>
      <c r="D279" s="30" cm="1">
        <f t="array" ref="D279">_xlfn.XLOOKUP(D$3&amp;$B279,'In-TI'!$D$4:$D$867&amp;'In-TI'!$C$4:$C$867,'In-TI'!$E$4:$E$867)</f>
        <v>311.24</v>
      </c>
      <c r="E279" s="24" cm="1">
        <f t="array" ref="E279">_xlfn.XLOOKUP(E$3&amp;$B279,'In-TI'!$D$4:$D$867&amp;'In-TI'!$C$4:$C$867,'In-TI'!$E$4:$E$867)</f>
        <v>105</v>
      </c>
      <c r="F279" s="12">
        <f>SUMIFS('In-TI'!$W$4:$W$1155,'In-TI'!$Y$4:$Y$1155,F$3,'In-TI'!$Q$4:$Q$1155,$B279)</f>
        <v>9.2015840000000004</v>
      </c>
      <c r="G279" s="157">
        <f>SUMIFS('In-TI'!$W$4:$W$1155,'In-TI'!$Y$4:$Y$1155,G$3,'In-TI'!$Q$4:$Q$1155,$B279)</f>
        <v>-19.766055300000001</v>
      </c>
      <c r="H279" s="13">
        <f>SUMIFS('In-TI'!$W$4:$W$1155,'In-TI'!$Y$4:$Y$1155,H$3,'In-TI'!$Q$4:$Q$1155,$B279)</f>
        <v>-24.189185766666668</v>
      </c>
      <c r="I279" s="16">
        <f>SUMIFS('In-TI'!$X$4:$X$1155,'In-TI'!$Y$4:$Y$1155,I$3,'In-TI'!$Q$4:$Q$1155,$B279)</f>
        <v>-11.206584000000001</v>
      </c>
      <c r="J279" s="158">
        <f>SUMIFS('In-TI'!$X$4:$X$1155,'In-TI'!$Y$4:$Y$1155,J$3,'In-TI'!$Q$4:$Q$1155,$B279)</f>
        <v>18.296888633333335</v>
      </c>
      <c r="K279" s="17">
        <f>SUMIFS('In-TI'!$X$4:$X$1155,'In-TI'!$Y$4:$Y$1155,K$3,'In-TI'!$Q$4:$Q$1155,$B279)</f>
        <v>15.835852433333335</v>
      </c>
      <c r="L279" s="26" cm="1">
        <f t="array" ref="L279">IF(_xlfn.XLOOKUP($B279&amp;F$3,'In-TI'!$Q$4:$Q$1155&amp;'In-TI'!$Y$4:$Y$1155,'In-TI'!$Z$4:$Z$1155)=L$3,F279*C279+I279*D279,0)</f>
        <v>0</v>
      </c>
      <c r="M279" s="159" cm="1">
        <f t="array" ref="M279">IF(_xlfn.XLOOKUP($B279&amp;I$3,'In-TI'!$Q$4:$Q$1155&amp;'In-TI'!$Y$4:$Y$1155,'In-TI'!$Z$4:$Z$1155)=M$3,F279*C279+I279*D279,0)</f>
        <v>1112.85479584</v>
      </c>
      <c r="N279" s="159" cm="1">
        <f t="array" ref="N279">IF(_xlfn.XLOOKUP($B279&amp;G$3,'In-TI'!$Q$4:$Q$1155&amp;'In-TI'!$Y$4:$Y$1155,'In-TI'!$Z$4:$Z$1155)=N$3,G279*E279+J279*C279,0)</f>
        <v>7073.0085101666682</v>
      </c>
      <c r="O279" s="159" cm="1">
        <f t="array" ref="O279">IF(_xlfn.XLOOKUP($B279&amp;J$3,'In-TI'!$Q$4:$Q$1155&amp;'In-TI'!$Y$4:$Y$1155,'In-TI'!$Z$4:$Z$1155)=O$3,G279*E279+J279*C279,0)</f>
        <v>0</v>
      </c>
      <c r="P279" s="159" cm="1">
        <f t="array" ref="P279">IF(_xlfn.XLOOKUP($B279&amp;H$3,'In-TI'!$Q$4:$Q$1155&amp;'In-TI'!$Y$4:$Y$1155,'In-TI'!$Z$4:$Z$1155)=P$3,H279*E279+K279*D279,0)</f>
        <v>2388.886205850667</v>
      </c>
      <c r="Q279" s="25" cm="1">
        <f t="array" ref="Q279">IF(_xlfn.XLOOKUP($B279&amp;K$3,'In-TI'!$Q$4:$Q$1155&amp;'In-TI'!$Y$4:$Y$1155,'In-TI'!$Z$4:$Z$1155)=Q$3,H279*E279+K279*D279,0)</f>
        <v>0</v>
      </c>
      <c r="R279" s="74">
        <f t="shared" si="159"/>
        <v>10574.749511857335</v>
      </c>
      <c r="S279" s="82">
        <f>IF($R279&gt;=0,0,$R279*VLOOKUP(S$3,'In-NonTI'!$S$4:$U$6,3,0))</f>
        <v>0</v>
      </c>
      <c r="T279" s="160">
        <f>IF($R279&gt;=0,0,$R279*VLOOKUP(T$3,'In-NonTI'!$S$4:$U$6,3,0))</f>
        <v>0</v>
      </c>
      <c r="U279" s="83">
        <f>IF($R279&gt;=0,0,$R279*VLOOKUP(U$3,'In-NonTI'!$S$4:$U$6,3,0))</f>
        <v>0</v>
      </c>
      <c r="V279" s="19">
        <f t="shared" si="165"/>
        <v>27.498472633333336</v>
      </c>
      <c r="W279" s="161">
        <f t="shared" si="160"/>
        <v>4.6292684333333334</v>
      </c>
      <c r="X279" s="18">
        <f t="shared" si="166"/>
        <v>-43.955241066666673</v>
      </c>
      <c r="Y279" s="77">
        <f t="shared" si="161"/>
        <v>1</v>
      </c>
      <c r="Z279" s="32" t="str">
        <f t="shared" si="162"/>
        <v>VIC</v>
      </c>
      <c r="AA279" s="4" t="str">
        <f t="shared" si="163"/>
        <v>SA</v>
      </c>
      <c r="AB279" s="31" t="str">
        <f t="shared" si="164"/>
        <v>NSW</v>
      </c>
      <c r="AC279" s="129" t="str">
        <f t="shared" si="167"/>
        <v>VIC-SA</v>
      </c>
      <c r="AD279" s="162" t="str">
        <f t="shared" si="168"/>
        <v>VIC-NSW</v>
      </c>
      <c r="AE279" s="130">
        <f t="shared" si="169"/>
        <v>0</v>
      </c>
      <c r="AF279" s="51">
        <f t="shared" si="170"/>
        <v>4.6292684333333334</v>
      </c>
      <c r="AG279" s="163">
        <f t="shared" si="171"/>
        <v>27.498472633333336</v>
      </c>
      <c r="AH279" s="33">
        <f t="shared" si="172"/>
        <v>0</v>
      </c>
      <c r="AI279" s="140">
        <f t="shared" si="192"/>
        <v>0</v>
      </c>
      <c r="AJ279" s="164">
        <f t="shared" si="192"/>
        <v>0</v>
      </c>
      <c r="AK279" s="164">
        <f t="shared" si="186"/>
        <v>27.498472633333336</v>
      </c>
      <c r="AL279" s="164">
        <f t="shared" si="194"/>
        <v>0</v>
      </c>
      <c r="AM279" s="164">
        <f t="shared" si="193"/>
        <v>4.6292684333333334</v>
      </c>
      <c r="AN279" s="141">
        <f t="shared" si="193"/>
        <v>0</v>
      </c>
      <c r="AO279" s="23">
        <f t="shared" si="173"/>
        <v>0</v>
      </c>
      <c r="AP279" s="30">
        <f t="shared" si="174"/>
        <v>0</v>
      </c>
      <c r="AQ279" s="30">
        <f t="shared" si="175"/>
        <v>10861.896690166668</v>
      </c>
      <c r="AR279" s="30">
        <f t="shared" si="176"/>
        <v>0</v>
      </c>
      <c r="AS279" s="30">
        <f t="shared" si="177"/>
        <v>954.74032169066675</v>
      </c>
      <c r="AT279" s="24">
        <f t="shared" si="178"/>
        <v>0</v>
      </c>
      <c r="AU279" s="155">
        <f t="shared" si="185"/>
        <v>0</v>
      </c>
      <c r="AV279" s="165">
        <f t="shared" si="187"/>
        <v>0</v>
      </c>
      <c r="AW279" s="165">
        <f t="shared" si="188"/>
        <v>9720.3490812933796</v>
      </c>
      <c r="AX279" s="165">
        <f t="shared" si="189"/>
        <v>0</v>
      </c>
      <c r="AY279" s="165">
        <f t="shared" si="190"/>
        <v>854.40043056395677</v>
      </c>
      <c r="AZ279" s="156">
        <f t="shared" si="191"/>
        <v>0</v>
      </c>
      <c r="BA279" s="94">
        <f t="shared" si="179"/>
        <v>0</v>
      </c>
      <c r="BB279" s="166">
        <f t="shared" si="180"/>
        <v>0</v>
      </c>
      <c r="BC279" s="166">
        <f t="shared" si="181"/>
        <v>9720.3490812933778</v>
      </c>
      <c r="BD279" s="166">
        <f t="shared" si="182"/>
        <v>0</v>
      </c>
      <c r="BE279" s="166">
        <f t="shared" si="183"/>
        <v>854.40043056395666</v>
      </c>
      <c r="BF279" s="95">
        <f t="shared" si="184"/>
        <v>0</v>
      </c>
    </row>
    <row r="280" spans="2:58">
      <c r="B280" s="146">
        <v>277</v>
      </c>
      <c r="C280" s="23" cm="1">
        <f t="array" ref="C280">_xlfn.XLOOKUP(C$3&amp;$B280,'In-TI'!$D$4:$D$867&amp;'In-TI'!$C$4:$C$867,'In-TI'!$E$4:$E$867)</f>
        <v>500</v>
      </c>
      <c r="D280" s="30" cm="1">
        <f t="array" ref="D280">_xlfn.XLOOKUP(D$3&amp;$B280,'In-TI'!$D$4:$D$867&amp;'In-TI'!$C$4:$C$867,'In-TI'!$E$4:$E$867)</f>
        <v>311.24</v>
      </c>
      <c r="E280" s="24" cm="1">
        <f t="array" ref="E280">_xlfn.XLOOKUP(E$3&amp;$B280,'In-TI'!$D$4:$D$867&amp;'In-TI'!$C$4:$C$867,'In-TI'!$E$4:$E$867)</f>
        <v>95.18</v>
      </c>
      <c r="F280" s="12">
        <f>SUMIFS('In-TI'!$W$4:$W$1155,'In-TI'!$Y$4:$Y$1155,F$3,'In-TI'!$Q$4:$Q$1155,$B280)</f>
        <v>8.7185537999999987</v>
      </c>
      <c r="G280" s="157">
        <f>SUMIFS('In-TI'!$W$4:$W$1155,'In-TI'!$Y$4:$Y$1155,G$3,'In-TI'!$Q$4:$Q$1155,$B280)</f>
        <v>-13.0936655</v>
      </c>
      <c r="H280" s="13">
        <f>SUMIFS('In-TI'!$W$4:$W$1155,'In-TI'!$Y$4:$Y$1155,H$3,'In-TI'!$Q$4:$Q$1155,$B280)</f>
        <v>-24.140758233333329</v>
      </c>
      <c r="I280" s="16">
        <f>SUMIFS('In-TI'!$X$4:$X$1155,'In-TI'!$Y$4:$Y$1155,I$3,'In-TI'!$Q$4:$Q$1155,$B280)</f>
        <v>-10.652720466666667</v>
      </c>
      <c r="J280" s="158">
        <f>SUMIFS('In-TI'!$X$4:$X$1155,'In-TI'!$Y$4:$Y$1155,J$3,'In-TI'!$Q$4:$Q$1155,$B280)</f>
        <v>11.734498833333333</v>
      </c>
      <c r="K280" s="17">
        <f>SUMIFS('In-TI'!$X$4:$X$1155,'In-TI'!$Y$4:$Y$1155,K$3,'In-TI'!$Q$4:$Q$1155,$B280)</f>
        <v>16.034091566666664</v>
      </c>
      <c r="L280" s="26" cm="1">
        <f t="array" ref="L280">IF(_xlfn.XLOOKUP($B280&amp;F$3,'In-TI'!$Q$4:$Q$1155&amp;'In-TI'!$Y$4:$Y$1155,'In-TI'!$Z$4:$Z$1155)=L$3,F280*C280+I280*D280,0)</f>
        <v>0</v>
      </c>
      <c r="M280" s="159" cm="1">
        <f t="array" ref="M280">IF(_xlfn.XLOOKUP($B280&amp;I$3,'In-TI'!$Q$4:$Q$1155&amp;'In-TI'!$Y$4:$Y$1155,'In-TI'!$Z$4:$Z$1155)=M$3,F280*C280+I280*D280,0)</f>
        <v>1043.7241819546657</v>
      </c>
      <c r="N280" s="159" cm="1">
        <f t="array" ref="N280">IF(_xlfn.XLOOKUP($B280&amp;G$3,'In-TI'!$Q$4:$Q$1155&amp;'In-TI'!$Y$4:$Y$1155,'In-TI'!$Z$4:$Z$1155)=N$3,G280*E280+J280*C280,0)</f>
        <v>4620.9943343766663</v>
      </c>
      <c r="O280" s="159" cm="1">
        <f t="array" ref="O280">IF(_xlfn.XLOOKUP($B280&amp;J$3,'In-TI'!$Q$4:$Q$1155&amp;'In-TI'!$Y$4:$Y$1155,'In-TI'!$Z$4:$Z$1155)=O$3,G280*E280+J280*C280,0)</f>
        <v>0</v>
      </c>
      <c r="P280" s="159" cm="1">
        <f t="array" ref="P280">IF(_xlfn.XLOOKUP($B280&amp;H$3,'In-TI'!$Q$4:$Q$1155&amp;'In-TI'!$Y$4:$Y$1155,'In-TI'!$Z$4:$Z$1155)=P$3,H280*E280+K280*D280,0)</f>
        <v>2692.7332905606668</v>
      </c>
      <c r="Q280" s="25" cm="1">
        <f t="array" ref="Q280">IF(_xlfn.XLOOKUP($B280&amp;K$3,'In-TI'!$Q$4:$Q$1155&amp;'In-TI'!$Y$4:$Y$1155,'In-TI'!$Z$4:$Z$1155)=Q$3,H280*E280+K280*D280,0)</f>
        <v>0</v>
      </c>
      <c r="R280" s="74">
        <f t="shared" si="159"/>
        <v>8357.4518068919988</v>
      </c>
      <c r="S280" s="82">
        <f>IF($R280&gt;=0,0,$R280*VLOOKUP(S$3,'In-NonTI'!$S$4:$U$6,3,0))</f>
        <v>0</v>
      </c>
      <c r="T280" s="160">
        <f>IF($R280&gt;=0,0,$R280*VLOOKUP(T$3,'In-NonTI'!$S$4:$U$6,3,0))</f>
        <v>0</v>
      </c>
      <c r="U280" s="83">
        <f>IF($R280&gt;=0,0,$R280*VLOOKUP(U$3,'In-NonTI'!$S$4:$U$6,3,0))</f>
        <v>0</v>
      </c>
      <c r="V280" s="19">
        <f t="shared" si="165"/>
        <v>20.453052633333332</v>
      </c>
      <c r="W280" s="161">
        <f t="shared" si="160"/>
        <v>5.3813710999999973</v>
      </c>
      <c r="X280" s="18">
        <f t="shared" si="166"/>
        <v>-37.23442373333333</v>
      </c>
      <c r="Y280" s="77">
        <f t="shared" si="161"/>
        <v>1</v>
      </c>
      <c r="Z280" s="32" t="str">
        <f t="shared" si="162"/>
        <v>VIC</v>
      </c>
      <c r="AA280" s="4" t="str">
        <f t="shared" si="163"/>
        <v>SA</v>
      </c>
      <c r="AB280" s="31" t="str">
        <f t="shared" si="164"/>
        <v>NSW</v>
      </c>
      <c r="AC280" s="129" t="str">
        <f t="shared" si="167"/>
        <v>VIC-SA</v>
      </c>
      <c r="AD280" s="162" t="str">
        <f t="shared" si="168"/>
        <v>VIC-NSW</v>
      </c>
      <c r="AE280" s="130">
        <f t="shared" si="169"/>
        <v>0</v>
      </c>
      <c r="AF280" s="51">
        <f t="shared" si="170"/>
        <v>5.3813710999999973</v>
      </c>
      <c r="AG280" s="163">
        <f t="shared" si="171"/>
        <v>20.453052633333332</v>
      </c>
      <c r="AH280" s="33">
        <f t="shared" si="172"/>
        <v>0</v>
      </c>
      <c r="AI280" s="140">
        <f t="shared" si="192"/>
        <v>0</v>
      </c>
      <c r="AJ280" s="164">
        <f t="shared" si="192"/>
        <v>0</v>
      </c>
      <c r="AK280" s="164">
        <f t="shared" si="186"/>
        <v>20.453052633333332</v>
      </c>
      <c r="AL280" s="164">
        <f t="shared" si="194"/>
        <v>0</v>
      </c>
      <c r="AM280" s="164">
        <f t="shared" si="193"/>
        <v>5.3813710999999973</v>
      </c>
      <c r="AN280" s="141">
        <f t="shared" si="193"/>
        <v>0</v>
      </c>
      <c r="AO280" s="23">
        <f t="shared" si="173"/>
        <v>0</v>
      </c>
      <c r="AP280" s="30">
        <f t="shared" si="174"/>
        <v>0</v>
      </c>
      <c r="AQ280" s="30">
        <f t="shared" si="175"/>
        <v>8279.8047670259984</v>
      </c>
      <c r="AR280" s="30">
        <f t="shared" si="176"/>
        <v>0</v>
      </c>
      <c r="AS280" s="30">
        <f t="shared" si="177"/>
        <v>1162.6990398659993</v>
      </c>
      <c r="AT280" s="24">
        <f t="shared" si="178"/>
        <v>0</v>
      </c>
      <c r="AU280" s="155">
        <f t="shared" si="185"/>
        <v>0</v>
      </c>
      <c r="AV280" s="165">
        <f t="shared" si="187"/>
        <v>0</v>
      </c>
      <c r="AW280" s="165">
        <f t="shared" si="188"/>
        <v>7328.3602237350824</v>
      </c>
      <c r="AX280" s="165">
        <f t="shared" si="189"/>
        <v>0</v>
      </c>
      <c r="AY280" s="165">
        <f t="shared" si="190"/>
        <v>1029.0915831569155</v>
      </c>
      <c r="AZ280" s="156">
        <f t="shared" si="191"/>
        <v>0</v>
      </c>
      <c r="BA280" s="94">
        <f t="shared" si="179"/>
        <v>0</v>
      </c>
      <c r="BB280" s="166">
        <f t="shared" si="180"/>
        <v>0</v>
      </c>
      <c r="BC280" s="166">
        <f t="shared" si="181"/>
        <v>7328.3602237350842</v>
      </c>
      <c r="BD280" s="166">
        <f t="shared" si="182"/>
        <v>0</v>
      </c>
      <c r="BE280" s="166">
        <f t="shared" si="183"/>
        <v>1029.0915831569157</v>
      </c>
      <c r="BF280" s="95">
        <f t="shared" si="184"/>
        <v>0</v>
      </c>
    </row>
    <row r="281" spans="2:58">
      <c r="B281" s="146">
        <v>278</v>
      </c>
      <c r="C281" s="23" cm="1">
        <f t="array" ref="C281">_xlfn.XLOOKUP(C$3&amp;$B281,'In-TI'!$D$4:$D$867&amp;'In-TI'!$C$4:$C$867,'In-TI'!$E$4:$E$867)</f>
        <v>500</v>
      </c>
      <c r="D281" s="30" cm="1">
        <f t="array" ref="D281">_xlfn.XLOOKUP(D$3&amp;$B281,'In-TI'!$D$4:$D$867&amp;'In-TI'!$C$4:$C$867,'In-TI'!$E$4:$E$867)</f>
        <v>311.24</v>
      </c>
      <c r="E281" s="24" cm="1">
        <f t="array" ref="E281">_xlfn.XLOOKUP(E$3&amp;$B281,'In-TI'!$D$4:$D$867&amp;'In-TI'!$C$4:$C$867,'In-TI'!$E$4:$E$867)</f>
        <v>96.1</v>
      </c>
      <c r="F281" s="12">
        <f>SUMIFS('In-TI'!$W$4:$W$1155,'In-TI'!$Y$4:$Y$1155,F$3,'In-TI'!$Q$4:$Q$1155,$B281)</f>
        <v>7.3851036000000008</v>
      </c>
      <c r="G281" s="157">
        <f>SUMIFS('In-TI'!$W$4:$W$1155,'In-TI'!$Y$4:$Y$1155,G$3,'In-TI'!$Q$4:$Q$1155,$B281)</f>
        <v>-13.915275100000001</v>
      </c>
      <c r="H281" s="13">
        <f>SUMIFS('In-TI'!$W$4:$W$1155,'In-TI'!$Y$4:$Y$1155,H$3,'In-TI'!$Q$4:$Q$1155,$B281)</f>
        <v>-24.9158261</v>
      </c>
      <c r="I281" s="16">
        <f>SUMIFS('In-TI'!$X$4:$X$1155,'In-TI'!$Y$4:$Y$1155,I$3,'In-TI'!$Q$4:$Q$1155,$B281)</f>
        <v>-9.4417702666666674</v>
      </c>
      <c r="J281" s="158">
        <f>SUMIFS('In-TI'!$X$4:$X$1155,'In-TI'!$Y$4:$Y$1155,J$3,'In-TI'!$Q$4:$Q$1155,$B281)</f>
        <v>12.544441766666667</v>
      </c>
      <c r="K281" s="17">
        <f>SUMIFS('In-TI'!$X$4:$X$1155,'In-TI'!$Y$4:$Y$1155,K$3,'In-TI'!$Q$4:$Q$1155,$B281)</f>
        <v>16.428326099999996</v>
      </c>
      <c r="L281" s="26" cm="1">
        <f t="array" ref="L281">IF(_xlfn.XLOOKUP($B281&amp;F$3,'In-TI'!$Q$4:$Q$1155&amp;'In-TI'!$Y$4:$Y$1155,'In-TI'!$Z$4:$Z$1155)=L$3,F281*C281+I281*D281,0)</f>
        <v>0</v>
      </c>
      <c r="M281" s="159" cm="1">
        <f t="array" ref="M281">IF(_xlfn.XLOOKUP($B281&amp;I$3,'In-TI'!$Q$4:$Q$1155&amp;'In-TI'!$Y$4:$Y$1155,'In-TI'!$Z$4:$Z$1155)=M$3,F281*C281+I281*D281,0)</f>
        <v>753.89522220266645</v>
      </c>
      <c r="N281" s="159" cm="1">
        <f t="array" ref="N281">IF(_xlfn.XLOOKUP($B281&amp;G$3,'In-TI'!$Q$4:$Q$1155&amp;'In-TI'!$Y$4:$Y$1155,'In-TI'!$Z$4:$Z$1155)=N$3,G281*E281+J281*C281,0)</f>
        <v>4934.9629462233333</v>
      </c>
      <c r="O281" s="159" cm="1">
        <f t="array" ref="O281">IF(_xlfn.XLOOKUP($B281&amp;J$3,'In-TI'!$Q$4:$Q$1155&amp;'In-TI'!$Y$4:$Y$1155,'In-TI'!$Z$4:$Z$1155)=O$3,G281*E281+J281*C281,0)</f>
        <v>0</v>
      </c>
      <c r="P281" s="159" cm="1">
        <f t="array" ref="P281">IF(_xlfn.XLOOKUP($B281&amp;H$3,'In-TI'!$Q$4:$Q$1155&amp;'In-TI'!$Y$4:$Y$1155,'In-TI'!$Z$4:$Z$1155)=P$3,H281*E281+K281*D281,0)</f>
        <v>2718.741327153999</v>
      </c>
      <c r="Q281" s="25" cm="1">
        <f t="array" ref="Q281">IF(_xlfn.XLOOKUP($B281&amp;K$3,'In-TI'!$Q$4:$Q$1155&amp;'In-TI'!$Y$4:$Y$1155,'In-TI'!$Z$4:$Z$1155)=Q$3,H281*E281+K281*D281,0)</f>
        <v>0</v>
      </c>
      <c r="R281" s="74">
        <f t="shared" si="159"/>
        <v>8407.5994955799979</v>
      </c>
      <c r="S281" s="82">
        <f>IF($R281&gt;=0,0,$R281*VLOOKUP(S$3,'In-NonTI'!$S$4:$U$6,3,0))</f>
        <v>0</v>
      </c>
      <c r="T281" s="160">
        <f>IF($R281&gt;=0,0,$R281*VLOOKUP(T$3,'In-NonTI'!$S$4:$U$6,3,0))</f>
        <v>0</v>
      </c>
      <c r="U281" s="83">
        <f>IF($R281&gt;=0,0,$R281*VLOOKUP(U$3,'In-NonTI'!$S$4:$U$6,3,0))</f>
        <v>0</v>
      </c>
      <c r="V281" s="19">
        <f t="shared" si="165"/>
        <v>19.929545366666666</v>
      </c>
      <c r="W281" s="161">
        <f t="shared" si="160"/>
        <v>6.9865558333333286</v>
      </c>
      <c r="X281" s="18">
        <f t="shared" si="166"/>
        <v>-38.831101199999999</v>
      </c>
      <c r="Y281" s="77">
        <f t="shared" si="161"/>
        <v>1</v>
      </c>
      <c r="Z281" s="32" t="str">
        <f t="shared" si="162"/>
        <v>VIC</v>
      </c>
      <c r="AA281" s="4" t="str">
        <f t="shared" si="163"/>
        <v>SA</v>
      </c>
      <c r="AB281" s="31" t="str">
        <f t="shared" si="164"/>
        <v>NSW</v>
      </c>
      <c r="AC281" s="129" t="str">
        <f t="shared" si="167"/>
        <v>VIC-SA</v>
      </c>
      <c r="AD281" s="162" t="str">
        <f t="shared" si="168"/>
        <v>VIC-NSW</v>
      </c>
      <c r="AE281" s="130">
        <f t="shared" si="169"/>
        <v>0</v>
      </c>
      <c r="AF281" s="51">
        <f t="shared" si="170"/>
        <v>6.9865558333333286</v>
      </c>
      <c r="AG281" s="163">
        <f t="shared" si="171"/>
        <v>19.929545366666666</v>
      </c>
      <c r="AH281" s="33">
        <f t="shared" si="172"/>
        <v>0</v>
      </c>
      <c r="AI281" s="140">
        <f t="shared" si="192"/>
        <v>0</v>
      </c>
      <c r="AJ281" s="164">
        <f t="shared" si="192"/>
        <v>0</v>
      </c>
      <c r="AK281" s="164">
        <f t="shared" si="186"/>
        <v>19.929545366666666</v>
      </c>
      <c r="AL281" s="164">
        <f t="shared" si="194"/>
        <v>0</v>
      </c>
      <c r="AM281" s="164">
        <f t="shared" si="193"/>
        <v>6.9865558333333286</v>
      </c>
      <c r="AN281" s="141">
        <f t="shared" si="193"/>
        <v>0</v>
      </c>
      <c r="AO281" s="23">
        <f t="shared" si="173"/>
        <v>0</v>
      </c>
      <c r="AP281" s="30">
        <f t="shared" si="174"/>
        <v>0</v>
      </c>
      <c r="AQ281" s="30">
        <f t="shared" si="175"/>
        <v>8049.5433735966662</v>
      </c>
      <c r="AR281" s="30">
        <f t="shared" si="176"/>
        <v>0</v>
      </c>
      <c r="AS281" s="30">
        <f t="shared" si="177"/>
        <v>1503.0876219833324</v>
      </c>
      <c r="AT281" s="24">
        <f t="shared" si="178"/>
        <v>0</v>
      </c>
      <c r="AU281" s="155">
        <f t="shared" si="185"/>
        <v>0</v>
      </c>
      <c r="AV281" s="165">
        <f t="shared" si="187"/>
        <v>0</v>
      </c>
      <c r="AW281" s="165">
        <f t="shared" si="188"/>
        <v>7084.6803188372851</v>
      </c>
      <c r="AX281" s="165">
        <f t="shared" si="189"/>
        <v>0</v>
      </c>
      <c r="AY281" s="165">
        <f t="shared" si="190"/>
        <v>1322.9191767427119</v>
      </c>
      <c r="AZ281" s="156">
        <f t="shared" si="191"/>
        <v>0</v>
      </c>
      <c r="BA281" s="94">
        <f t="shared" si="179"/>
        <v>0</v>
      </c>
      <c r="BB281" s="166">
        <f t="shared" si="180"/>
        <v>0</v>
      </c>
      <c r="BC281" s="166">
        <f t="shared" si="181"/>
        <v>7084.6803188372851</v>
      </c>
      <c r="BD281" s="166">
        <f t="shared" si="182"/>
        <v>0</v>
      </c>
      <c r="BE281" s="166">
        <f t="shared" si="183"/>
        <v>1322.9191767427119</v>
      </c>
      <c r="BF281" s="95">
        <f t="shared" si="184"/>
        <v>0</v>
      </c>
    </row>
    <row r="282" spans="2:58">
      <c r="B282" s="146">
        <v>279</v>
      </c>
      <c r="C282" s="23" cm="1">
        <f t="array" ref="C282">_xlfn.XLOOKUP(C$3&amp;$B282,'In-TI'!$D$4:$D$867&amp;'In-TI'!$C$4:$C$867,'In-TI'!$E$4:$E$867)</f>
        <v>500</v>
      </c>
      <c r="D282" s="30" cm="1">
        <f t="array" ref="D282">_xlfn.XLOOKUP(D$3&amp;$B282,'In-TI'!$D$4:$D$867&amp;'In-TI'!$C$4:$C$867,'In-TI'!$E$4:$E$867)</f>
        <v>311.24</v>
      </c>
      <c r="E282" s="24" cm="1">
        <f t="array" ref="E282">_xlfn.XLOOKUP(E$3&amp;$B282,'In-TI'!$D$4:$D$867&amp;'In-TI'!$C$4:$C$867,'In-TI'!$E$4:$E$867)</f>
        <v>105</v>
      </c>
      <c r="F282" s="12">
        <f>SUMIFS('In-TI'!$W$4:$W$1155,'In-TI'!$Y$4:$Y$1155,F$3,'In-TI'!$Q$4:$Q$1155,$B282)</f>
        <v>6.2973594000000004</v>
      </c>
      <c r="G282" s="157">
        <f>SUMIFS('In-TI'!$W$4:$W$1155,'In-TI'!$Y$4:$Y$1155,G$3,'In-TI'!$Q$4:$Q$1155,$B282)</f>
        <v>-17.132614799999999</v>
      </c>
      <c r="H282" s="13">
        <f>SUMIFS('In-TI'!$W$4:$W$1155,'In-TI'!$Y$4:$Y$1155,H$3,'In-TI'!$Q$4:$Q$1155,$B282)</f>
        <v>-28.193802599999998</v>
      </c>
      <c r="I282" s="16">
        <f>SUMIFS('In-TI'!$X$4:$X$1155,'In-TI'!$Y$4:$Y$1155,I$3,'In-TI'!$Q$4:$Q$1155,$B282)</f>
        <v>-8.3173594000000008</v>
      </c>
      <c r="J282" s="158">
        <f>SUMIFS('In-TI'!$X$4:$X$1155,'In-TI'!$Y$4:$Y$1155,J$3,'In-TI'!$Q$4:$Q$1155,$B282)</f>
        <v>15.848448133333333</v>
      </c>
      <c r="K282" s="17">
        <f>SUMIFS('In-TI'!$X$4:$X$1155,'In-TI'!$Y$4:$Y$1155,K$3,'In-TI'!$Q$4:$Q$1155,$B282)</f>
        <v>19.8863026</v>
      </c>
      <c r="L282" s="26" cm="1">
        <f t="array" ref="L282">IF(_xlfn.XLOOKUP($B282&amp;F$3,'In-TI'!$Q$4:$Q$1155&amp;'In-TI'!$Y$4:$Y$1155,'In-TI'!$Z$4:$Z$1155)=L$3,F282*C282+I282*D282,0)</f>
        <v>0</v>
      </c>
      <c r="M282" s="159" cm="1">
        <f t="array" ref="M282">IF(_xlfn.XLOOKUP($B282&amp;I$3,'In-TI'!$Q$4:$Q$1155&amp;'In-TI'!$Y$4:$Y$1155,'In-TI'!$Z$4:$Z$1155)=M$3,F282*C282+I282*D282,0)</f>
        <v>559.98476034399982</v>
      </c>
      <c r="N282" s="159" cm="1">
        <f t="array" ref="N282">IF(_xlfn.XLOOKUP($B282&amp;G$3,'In-TI'!$Q$4:$Q$1155&amp;'In-TI'!$Y$4:$Y$1155,'In-TI'!$Z$4:$Z$1155)=N$3,G282*E282+J282*C282,0)</f>
        <v>6125.2995126666665</v>
      </c>
      <c r="O282" s="159" cm="1">
        <f t="array" ref="O282">IF(_xlfn.XLOOKUP($B282&amp;J$3,'In-TI'!$Q$4:$Q$1155&amp;'In-TI'!$Y$4:$Y$1155,'In-TI'!$Z$4:$Z$1155)=O$3,G282*E282+J282*C282,0)</f>
        <v>0</v>
      </c>
      <c r="P282" s="159" cm="1">
        <f t="array" ref="P282">IF(_xlfn.XLOOKUP($B282&amp;H$3,'In-TI'!$Q$4:$Q$1155&amp;'In-TI'!$Y$4:$Y$1155,'In-TI'!$Z$4:$Z$1155)=P$3,H282*E282+K282*D282,0)</f>
        <v>3229.0635482240004</v>
      </c>
      <c r="Q282" s="25" cm="1">
        <f t="array" ref="Q282">IF(_xlfn.XLOOKUP($B282&amp;K$3,'In-TI'!$Q$4:$Q$1155&amp;'In-TI'!$Y$4:$Y$1155,'In-TI'!$Z$4:$Z$1155)=Q$3,H282*E282+K282*D282,0)</f>
        <v>0</v>
      </c>
      <c r="R282" s="74">
        <f t="shared" si="159"/>
        <v>9914.3478212346672</v>
      </c>
      <c r="S282" s="82">
        <f>IF($R282&gt;=0,0,$R282*VLOOKUP(S$3,'In-NonTI'!$S$4:$U$6,3,0))</f>
        <v>0</v>
      </c>
      <c r="T282" s="160">
        <f>IF($R282&gt;=0,0,$R282*VLOOKUP(T$3,'In-NonTI'!$S$4:$U$6,3,0))</f>
        <v>0</v>
      </c>
      <c r="U282" s="83">
        <f>IF($R282&gt;=0,0,$R282*VLOOKUP(U$3,'In-NonTI'!$S$4:$U$6,3,0))</f>
        <v>0</v>
      </c>
      <c r="V282" s="19">
        <f t="shared" si="165"/>
        <v>22.145807533333333</v>
      </c>
      <c r="W282" s="161">
        <f t="shared" si="160"/>
        <v>11.5689432</v>
      </c>
      <c r="X282" s="18">
        <f t="shared" si="166"/>
        <v>-45.326417399999997</v>
      </c>
      <c r="Y282" s="77">
        <f t="shared" si="161"/>
        <v>1</v>
      </c>
      <c r="Z282" s="32" t="str">
        <f t="shared" si="162"/>
        <v>VIC</v>
      </c>
      <c r="AA282" s="4" t="str">
        <f t="shared" si="163"/>
        <v>SA</v>
      </c>
      <c r="AB282" s="31" t="str">
        <f t="shared" si="164"/>
        <v>NSW</v>
      </c>
      <c r="AC282" s="129" t="str">
        <f t="shared" si="167"/>
        <v>VIC-SA</v>
      </c>
      <c r="AD282" s="162" t="str">
        <f t="shared" si="168"/>
        <v>VIC-NSW</v>
      </c>
      <c r="AE282" s="130">
        <f t="shared" si="169"/>
        <v>0</v>
      </c>
      <c r="AF282" s="51">
        <f t="shared" si="170"/>
        <v>11.5689432</v>
      </c>
      <c r="AG282" s="163">
        <f t="shared" si="171"/>
        <v>22.145807533333333</v>
      </c>
      <c r="AH282" s="33">
        <f t="shared" si="172"/>
        <v>0</v>
      </c>
      <c r="AI282" s="140">
        <f t="shared" si="192"/>
        <v>0</v>
      </c>
      <c r="AJ282" s="164">
        <f t="shared" si="192"/>
        <v>0</v>
      </c>
      <c r="AK282" s="164">
        <f t="shared" si="186"/>
        <v>22.145807533333333</v>
      </c>
      <c r="AL282" s="164">
        <f t="shared" si="194"/>
        <v>0</v>
      </c>
      <c r="AM282" s="164">
        <f t="shared" si="193"/>
        <v>11.5689432</v>
      </c>
      <c r="AN282" s="141">
        <f t="shared" si="193"/>
        <v>0</v>
      </c>
      <c r="AO282" s="23">
        <f t="shared" si="173"/>
        <v>0</v>
      </c>
      <c r="AP282" s="30">
        <f t="shared" si="174"/>
        <v>0</v>
      </c>
      <c r="AQ282" s="30">
        <f t="shared" si="175"/>
        <v>8747.5939756666667</v>
      </c>
      <c r="AR282" s="30">
        <f t="shared" si="176"/>
        <v>0</v>
      </c>
      <c r="AS282" s="30">
        <f t="shared" si="177"/>
        <v>2385.978845568</v>
      </c>
      <c r="AT282" s="24">
        <f t="shared" si="178"/>
        <v>0</v>
      </c>
      <c r="AU282" s="155">
        <f t="shared" si="185"/>
        <v>0</v>
      </c>
      <c r="AV282" s="165">
        <f t="shared" si="187"/>
        <v>0</v>
      </c>
      <c r="AW282" s="165">
        <f t="shared" si="188"/>
        <v>7789.6548274499628</v>
      </c>
      <c r="AX282" s="165">
        <f t="shared" si="189"/>
        <v>0</v>
      </c>
      <c r="AY282" s="165">
        <f t="shared" si="190"/>
        <v>2124.6929937847049</v>
      </c>
      <c r="AZ282" s="156">
        <f t="shared" si="191"/>
        <v>0</v>
      </c>
      <c r="BA282" s="94">
        <f t="shared" si="179"/>
        <v>0</v>
      </c>
      <c r="BB282" s="166">
        <f t="shared" si="180"/>
        <v>0</v>
      </c>
      <c r="BC282" s="166">
        <f t="shared" si="181"/>
        <v>7789.6548274499628</v>
      </c>
      <c r="BD282" s="166">
        <f t="shared" si="182"/>
        <v>0</v>
      </c>
      <c r="BE282" s="166">
        <f t="shared" si="183"/>
        <v>2124.6929937847049</v>
      </c>
      <c r="BF282" s="95">
        <f t="shared" si="184"/>
        <v>0</v>
      </c>
    </row>
    <row r="283" spans="2:58">
      <c r="B283" s="146">
        <v>280</v>
      </c>
      <c r="C283" s="23" cm="1">
        <f t="array" ref="C283">_xlfn.XLOOKUP(C$3&amp;$B283,'In-TI'!$D$4:$D$867&amp;'In-TI'!$C$4:$C$867,'In-TI'!$E$4:$E$867)</f>
        <v>500</v>
      </c>
      <c r="D283" s="30" cm="1">
        <f t="array" ref="D283">_xlfn.XLOOKUP(D$3&amp;$B283,'In-TI'!$D$4:$D$867&amp;'In-TI'!$C$4:$C$867,'In-TI'!$E$4:$E$867)</f>
        <v>311.24</v>
      </c>
      <c r="E283" s="24" cm="1">
        <f t="array" ref="E283">_xlfn.XLOOKUP(E$3&amp;$B283,'In-TI'!$D$4:$D$867&amp;'In-TI'!$C$4:$C$867,'In-TI'!$E$4:$E$867)</f>
        <v>95.5</v>
      </c>
      <c r="F283" s="12">
        <f>SUMIFS('In-TI'!$W$4:$W$1155,'In-TI'!$Y$4:$Y$1155,F$3,'In-TI'!$Q$4:$Q$1155,$B283)</f>
        <v>5.8096752</v>
      </c>
      <c r="G283" s="157">
        <f>SUMIFS('In-TI'!$W$4:$W$1155,'In-TI'!$Y$4:$Y$1155,G$3,'In-TI'!$Q$4:$Q$1155,$B283)</f>
        <v>-21.736280499999999</v>
      </c>
      <c r="H283" s="13">
        <f>SUMIFS('In-TI'!$W$4:$W$1155,'In-TI'!$Y$4:$Y$1155,H$3,'In-TI'!$Q$4:$Q$1155,$B283)</f>
        <v>-24.298504966666666</v>
      </c>
      <c r="I283" s="16">
        <f>SUMIFS('In-TI'!$X$4:$X$1155,'In-TI'!$Y$4:$Y$1155,I$3,'In-TI'!$Q$4:$Q$1155,$B283)</f>
        <v>-7.8330085333333335</v>
      </c>
      <c r="J283" s="158">
        <f>SUMIFS('In-TI'!$X$4:$X$1155,'In-TI'!$Y$4:$Y$1155,J$3,'In-TI'!$Q$4:$Q$1155,$B283)</f>
        <v>20.423780499999999</v>
      </c>
      <c r="K283" s="17">
        <f>SUMIFS('In-TI'!$X$4:$X$1155,'In-TI'!$Y$4:$Y$1155,K$3,'In-TI'!$Q$4:$Q$1155,$B283)</f>
        <v>16.490171633333333</v>
      </c>
      <c r="L283" s="26" cm="1">
        <f t="array" ref="L283">IF(_xlfn.XLOOKUP($B283&amp;F$3,'In-TI'!$Q$4:$Q$1155&amp;'In-TI'!$Y$4:$Y$1155,'In-TI'!$Z$4:$Z$1155)=L$3,F283*C283+I283*D283,0)</f>
        <v>0</v>
      </c>
      <c r="M283" s="159" cm="1">
        <f t="array" ref="M283">IF(_xlfn.XLOOKUP($B283&amp;I$3,'In-TI'!$Q$4:$Q$1155&amp;'In-TI'!$Y$4:$Y$1155,'In-TI'!$Z$4:$Z$1155)=M$3,F283*C283+I283*D283,0)</f>
        <v>466.89202408533311</v>
      </c>
      <c r="N283" s="159" cm="1">
        <f t="array" ref="N283">IF(_xlfn.XLOOKUP($B283&amp;G$3,'In-TI'!$Q$4:$Q$1155&amp;'In-TI'!$Y$4:$Y$1155,'In-TI'!$Z$4:$Z$1155)=N$3,G283*E283+J283*C283,0)</f>
        <v>8136.0754622500008</v>
      </c>
      <c r="O283" s="159" cm="1">
        <f t="array" ref="O283">IF(_xlfn.XLOOKUP($B283&amp;J$3,'In-TI'!$Q$4:$Q$1155&amp;'In-TI'!$Y$4:$Y$1155,'In-TI'!$Z$4:$Z$1155)=O$3,G283*E283+J283*C283,0)</f>
        <v>0</v>
      </c>
      <c r="P283" s="159" cm="1">
        <f t="array" ref="P283">IF(_xlfn.XLOOKUP($B283&amp;H$3,'In-TI'!$Q$4:$Q$1155&amp;'In-TI'!$Y$4:$Y$1155,'In-TI'!$Z$4:$Z$1155)=P$3,H283*E283+K283*D283,0)</f>
        <v>2811.8937948420003</v>
      </c>
      <c r="Q283" s="25" cm="1">
        <f t="array" ref="Q283">IF(_xlfn.XLOOKUP($B283&amp;K$3,'In-TI'!$Q$4:$Q$1155&amp;'In-TI'!$Y$4:$Y$1155,'In-TI'!$Z$4:$Z$1155)=Q$3,H283*E283+K283*D283,0)</f>
        <v>0</v>
      </c>
      <c r="R283" s="74">
        <f t="shared" si="159"/>
        <v>11414.861281177335</v>
      </c>
      <c r="S283" s="82">
        <f>IF($R283&gt;=0,0,$R283*VLOOKUP(S$3,'In-NonTI'!$S$4:$U$6,3,0))</f>
        <v>0</v>
      </c>
      <c r="T283" s="160">
        <f>IF($R283&gt;=0,0,$R283*VLOOKUP(T$3,'In-NonTI'!$S$4:$U$6,3,0))</f>
        <v>0</v>
      </c>
      <c r="U283" s="83">
        <f>IF($R283&gt;=0,0,$R283*VLOOKUP(U$3,'In-NonTI'!$S$4:$U$6,3,0))</f>
        <v>0</v>
      </c>
      <c r="V283" s="19">
        <f t="shared" si="165"/>
        <v>26.2334557</v>
      </c>
      <c r="W283" s="161">
        <f t="shared" si="160"/>
        <v>8.6571630999999982</v>
      </c>
      <c r="X283" s="18">
        <f t="shared" si="166"/>
        <v>-46.034785466666662</v>
      </c>
      <c r="Y283" s="77">
        <f t="shared" si="161"/>
        <v>1</v>
      </c>
      <c r="Z283" s="32" t="str">
        <f t="shared" si="162"/>
        <v>VIC</v>
      </c>
      <c r="AA283" s="4" t="str">
        <f t="shared" si="163"/>
        <v>SA</v>
      </c>
      <c r="AB283" s="31" t="str">
        <f t="shared" si="164"/>
        <v>NSW</v>
      </c>
      <c r="AC283" s="129" t="str">
        <f t="shared" si="167"/>
        <v>VIC-SA</v>
      </c>
      <c r="AD283" s="162" t="str">
        <f t="shared" si="168"/>
        <v>VIC-NSW</v>
      </c>
      <c r="AE283" s="130">
        <f t="shared" si="169"/>
        <v>0</v>
      </c>
      <c r="AF283" s="51">
        <f t="shared" si="170"/>
        <v>8.6571630999999982</v>
      </c>
      <c r="AG283" s="163">
        <f t="shared" si="171"/>
        <v>26.2334557</v>
      </c>
      <c r="AH283" s="33">
        <f t="shared" si="172"/>
        <v>0</v>
      </c>
      <c r="AI283" s="140">
        <f t="shared" si="192"/>
        <v>0</v>
      </c>
      <c r="AJ283" s="164">
        <f t="shared" si="192"/>
        <v>0</v>
      </c>
      <c r="AK283" s="164">
        <f t="shared" si="186"/>
        <v>26.2334557</v>
      </c>
      <c r="AL283" s="164">
        <f t="shared" si="194"/>
        <v>0</v>
      </c>
      <c r="AM283" s="164">
        <f t="shared" si="193"/>
        <v>8.6571630999999982</v>
      </c>
      <c r="AN283" s="141">
        <f t="shared" si="193"/>
        <v>0</v>
      </c>
      <c r="AO283" s="23">
        <f t="shared" si="173"/>
        <v>0</v>
      </c>
      <c r="AP283" s="30">
        <f t="shared" si="174"/>
        <v>0</v>
      </c>
      <c r="AQ283" s="30">
        <f t="shared" si="175"/>
        <v>10611.432830650001</v>
      </c>
      <c r="AR283" s="30">
        <f t="shared" si="176"/>
        <v>0</v>
      </c>
      <c r="AS283" s="30">
        <f t="shared" si="177"/>
        <v>1867.6963671939998</v>
      </c>
      <c r="AT283" s="24">
        <f t="shared" si="178"/>
        <v>0</v>
      </c>
      <c r="AU283" s="155">
        <f t="shared" si="185"/>
        <v>0</v>
      </c>
      <c r="AV283" s="165">
        <f t="shared" si="187"/>
        <v>0</v>
      </c>
      <c r="AW283" s="165">
        <f t="shared" si="188"/>
        <v>9706.4492110016618</v>
      </c>
      <c r="AX283" s="165">
        <f t="shared" si="189"/>
        <v>0</v>
      </c>
      <c r="AY283" s="165">
        <f t="shared" si="190"/>
        <v>1708.4120701756729</v>
      </c>
      <c r="AZ283" s="156">
        <f t="shared" si="191"/>
        <v>0</v>
      </c>
      <c r="BA283" s="94">
        <f t="shared" si="179"/>
        <v>0</v>
      </c>
      <c r="BB283" s="166">
        <f t="shared" si="180"/>
        <v>0</v>
      </c>
      <c r="BC283" s="166">
        <f t="shared" si="181"/>
        <v>9706.4492110016618</v>
      </c>
      <c r="BD283" s="166">
        <f t="shared" si="182"/>
        <v>0</v>
      </c>
      <c r="BE283" s="166">
        <f t="shared" si="183"/>
        <v>1708.4120701756729</v>
      </c>
      <c r="BF283" s="95">
        <f t="shared" si="184"/>
        <v>0</v>
      </c>
    </row>
    <row r="284" spans="2:58">
      <c r="B284" s="146">
        <v>281</v>
      </c>
      <c r="C284" s="23" cm="1">
        <f t="array" ref="C284">_xlfn.XLOOKUP(C$3&amp;$B284,'In-TI'!$D$4:$D$867&amp;'In-TI'!$C$4:$C$867,'In-TI'!$E$4:$E$867)</f>
        <v>500</v>
      </c>
      <c r="D284" s="30" cm="1">
        <f t="array" ref="D284">_xlfn.XLOOKUP(D$3&amp;$B284,'In-TI'!$D$4:$D$867&amp;'In-TI'!$C$4:$C$867,'In-TI'!$E$4:$E$867)</f>
        <v>311.24</v>
      </c>
      <c r="E284" s="24" cm="1">
        <f t="array" ref="E284">_xlfn.XLOOKUP(E$3&amp;$B284,'In-TI'!$D$4:$D$867&amp;'In-TI'!$C$4:$C$867,'In-TI'!$E$4:$E$867)</f>
        <v>95.21</v>
      </c>
      <c r="F284" s="12">
        <f>SUMIFS('In-TI'!$W$4:$W$1155,'In-TI'!$Y$4:$Y$1155,F$3,'In-TI'!$Q$4:$Q$1155,$B284)</f>
        <v>5.8534867999999998</v>
      </c>
      <c r="G284" s="157">
        <f>SUMIFS('In-TI'!$W$4:$W$1155,'In-TI'!$Y$4:$Y$1155,G$3,'In-TI'!$Q$4:$Q$1155,$B284)</f>
        <v>-19.345246400000001</v>
      </c>
      <c r="H284" s="13">
        <f>SUMIFS('In-TI'!$W$4:$W$1155,'In-TI'!$Y$4:$Y$1155,H$3,'In-TI'!$Q$4:$Q$1155,$B284)</f>
        <v>-19.868989566666666</v>
      </c>
      <c r="I284" s="16">
        <f>SUMIFS('In-TI'!$X$4:$X$1155,'In-TI'!$Y$4:$Y$1155,I$3,'In-TI'!$Q$4:$Q$1155,$B284)</f>
        <v>-7.9301534666666669</v>
      </c>
      <c r="J284" s="158">
        <f>SUMIFS('In-TI'!$X$4:$X$1155,'In-TI'!$Y$4:$Y$1155,J$3,'In-TI'!$Q$4:$Q$1155,$B284)</f>
        <v>17.936079733333333</v>
      </c>
      <c r="K284" s="17">
        <f>SUMIFS('In-TI'!$X$4:$X$1155,'In-TI'!$Y$4:$Y$1155,K$3,'In-TI'!$Q$4:$Q$1155,$B284)</f>
        <v>11.833156233333332</v>
      </c>
      <c r="L284" s="26" cm="1">
        <f t="array" ref="L284">IF(_xlfn.XLOOKUP($B284&amp;F$3,'In-TI'!$Q$4:$Q$1155&amp;'In-TI'!$Y$4:$Y$1155,'In-TI'!$Z$4:$Z$1155)=L$3,F284*C284+I284*D284,0)</f>
        <v>0</v>
      </c>
      <c r="M284" s="159" cm="1">
        <f t="array" ref="M284">IF(_xlfn.XLOOKUP($B284&amp;I$3,'In-TI'!$Q$4:$Q$1155&amp;'In-TI'!$Y$4:$Y$1155,'In-TI'!$Z$4:$Z$1155)=M$3,F284*C284+I284*D284,0)</f>
        <v>458.56243503466658</v>
      </c>
      <c r="N284" s="159" cm="1">
        <f t="array" ref="N284">IF(_xlfn.XLOOKUP($B284&amp;G$3,'In-TI'!$Q$4:$Q$1155&amp;'In-TI'!$Y$4:$Y$1155,'In-TI'!$Z$4:$Z$1155)=N$3,G284*E284+J284*C284,0)</f>
        <v>7126.1789569226657</v>
      </c>
      <c r="O284" s="159" cm="1">
        <f t="array" ref="O284">IF(_xlfn.XLOOKUP($B284&amp;J$3,'In-TI'!$Q$4:$Q$1155&amp;'In-TI'!$Y$4:$Y$1155,'In-TI'!$Z$4:$Z$1155)=O$3,G284*E284+J284*C284,0)</f>
        <v>0</v>
      </c>
      <c r="P284" s="159" cm="1">
        <f t="array" ref="P284">IF(_xlfn.XLOOKUP($B284&amp;H$3,'In-TI'!$Q$4:$Q$1155&amp;'In-TI'!$Y$4:$Y$1155,'In-TI'!$Z$4:$Z$1155)=P$3,H284*E284+K284*D284,0)</f>
        <v>1791.2250494203331</v>
      </c>
      <c r="Q284" s="25" cm="1">
        <f t="array" ref="Q284">IF(_xlfn.XLOOKUP($B284&amp;K$3,'In-TI'!$Q$4:$Q$1155&amp;'In-TI'!$Y$4:$Y$1155,'In-TI'!$Z$4:$Z$1155)=Q$3,H284*E284+K284*D284,0)</f>
        <v>0</v>
      </c>
      <c r="R284" s="74">
        <f t="shared" si="159"/>
        <v>9375.9664413776645</v>
      </c>
      <c r="S284" s="82">
        <f>IF($R284&gt;=0,0,$R284*VLOOKUP(S$3,'In-NonTI'!$S$4:$U$6,3,0))</f>
        <v>0</v>
      </c>
      <c r="T284" s="160">
        <f>IF($R284&gt;=0,0,$R284*VLOOKUP(T$3,'In-NonTI'!$S$4:$U$6,3,0))</f>
        <v>0</v>
      </c>
      <c r="U284" s="83">
        <f>IF($R284&gt;=0,0,$R284*VLOOKUP(U$3,'In-NonTI'!$S$4:$U$6,3,0))</f>
        <v>0</v>
      </c>
      <c r="V284" s="19">
        <f t="shared" si="165"/>
        <v>23.789566533333332</v>
      </c>
      <c r="W284" s="161">
        <f t="shared" si="160"/>
        <v>3.9030027666666651</v>
      </c>
      <c r="X284" s="18">
        <f t="shared" si="166"/>
        <v>-39.214235966666664</v>
      </c>
      <c r="Y284" s="77">
        <f t="shared" si="161"/>
        <v>1</v>
      </c>
      <c r="Z284" s="32" t="str">
        <f t="shared" si="162"/>
        <v>VIC</v>
      </c>
      <c r="AA284" s="4" t="str">
        <f t="shared" si="163"/>
        <v>SA</v>
      </c>
      <c r="AB284" s="31" t="str">
        <f t="shared" si="164"/>
        <v>NSW</v>
      </c>
      <c r="AC284" s="129" t="str">
        <f t="shared" si="167"/>
        <v>VIC-SA</v>
      </c>
      <c r="AD284" s="162" t="str">
        <f t="shared" si="168"/>
        <v>VIC-NSW</v>
      </c>
      <c r="AE284" s="130">
        <f t="shared" si="169"/>
        <v>0</v>
      </c>
      <c r="AF284" s="51">
        <f t="shared" si="170"/>
        <v>3.9030027666666651</v>
      </c>
      <c r="AG284" s="163">
        <f t="shared" si="171"/>
        <v>23.789566533333332</v>
      </c>
      <c r="AH284" s="33">
        <f t="shared" si="172"/>
        <v>0</v>
      </c>
      <c r="AI284" s="140">
        <f t="shared" si="192"/>
        <v>0</v>
      </c>
      <c r="AJ284" s="164">
        <f t="shared" si="192"/>
        <v>0</v>
      </c>
      <c r="AK284" s="164">
        <f t="shared" si="186"/>
        <v>23.789566533333332</v>
      </c>
      <c r="AL284" s="164">
        <f t="shared" si="194"/>
        <v>0</v>
      </c>
      <c r="AM284" s="164">
        <f t="shared" si="193"/>
        <v>3.9030027666666651</v>
      </c>
      <c r="AN284" s="141">
        <f t="shared" si="193"/>
        <v>0</v>
      </c>
      <c r="AO284" s="23">
        <f t="shared" si="173"/>
        <v>0</v>
      </c>
      <c r="AP284" s="30">
        <f t="shared" si="174"/>
        <v>0</v>
      </c>
      <c r="AQ284" s="30">
        <f t="shared" si="175"/>
        <v>9629.7786370279991</v>
      </c>
      <c r="AR284" s="30">
        <f t="shared" si="176"/>
        <v>0</v>
      </c>
      <c r="AS284" s="30">
        <f t="shared" si="177"/>
        <v>843.16568768299976</v>
      </c>
      <c r="AT284" s="24">
        <f t="shared" si="178"/>
        <v>0</v>
      </c>
      <c r="AU284" s="155">
        <f t="shared" si="185"/>
        <v>0</v>
      </c>
      <c r="AV284" s="165">
        <f t="shared" si="187"/>
        <v>0</v>
      </c>
      <c r="AW284" s="165">
        <f t="shared" si="188"/>
        <v>8621.1172846239278</v>
      </c>
      <c r="AX284" s="165">
        <f t="shared" si="189"/>
        <v>0</v>
      </c>
      <c r="AY284" s="165">
        <f t="shared" si="190"/>
        <v>754.84915675373634</v>
      </c>
      <c r="AZ284" s="156">
        <f t="shared" si="191"/>
        <v>0</v>
      </c>
      <c r="BA284" s="94">
        <f t="shared" si="179"/>
        <v>0</v>
      </c>
      <c r="BB284" s="166">
        <f t="shared" si="180"/>
        <v>0</v>
      </c>
      <c r="BC284" s="166">
        <f t="shared" si="181"/>
        <v>8621.1172846239278</v>
      </c>
      <c r="BD284" s="166">
        <f t="shared" si="182"/>
        <v>0</v>
      </c>
      <c r="BE284" s="166">
        <f t="shared" si="183"/>
        <v>754.84915675373634</v>
      </c>
      <c r="BF284" s="95">
        <f t="shared" si="184"/>
        <v>0</v>
      </c>
    </row>
    <row r="285" spans="2:58">
      <c r="B285" s="146">
        <v>282</v>
      </c>
      <c r="C285" s="23" cm="1">
        <f t="array" ref="C285">_xlfn.XLOOKUP(C$3&amp;$B285,'In-TI'!$D$4:$D$867&amp;'In-TI'!$C$4:$C$867,'In-TI'!$E$4:$E$867)</f>
        <v>500</v>
      </c>
      <c r="D285" s="30" cm="1">
        <f t="array" ref="D285">_xlfn.XLOOKUP(D$3&amp;$B285,'In-TI'!$D$4:$D$867&amp;'In-TI'!$C$4:$C$867,'In-TI'!$E$4:$E$867)</f>
        <v>311.24</v>
      </c>
      <c r="E285" s="24" cm="1">
        <f t="array" ref="E285">_xlfn.XLOOKUP(E$3&amp;$B285,'In-TI'!$D$4:$D$867&amp;'In-TI'!$C$4:$C$867,'In-TI'!$E$4:$E$867)</f>
        <v>60</v>
      </c>
      <c r="F285" s="12">
        <f>SUMIFS('In-TI'!$W$4:$W$1155,'In-TI'!$Y$4:$Y$1155,F$3,'In-TI'!$Q$4:$Q$1155,$B285)</f>
        <v>5.1492157999999995</v>
      </c>
      <c r="G285" s="157">
        <f>SUMIFS('In-TI'!$W$4:$W$1155,'In-TI'!$Y$4:$Y$1155,G$3,'In-TI'!$Q$4:$Q$1155,$B285)</f>
        <v>-17.248204900000001</v>
      </c>
      <c r="H285" s="13">
        <f>SUMIFS('In-TI'!$W$4:$W$1155,'In-TI'!$Y$4:$Y$1155,H$3,'In-TI'!$Q$4:$Q$1155,$B285)</f>
        <v>-18.798500366666669</v>
      </c>
      <c r="I285" s="16">
        <f>SUMIFS('In-TI'!$X$4:$X$1155,'In-TI'!$Y$4:$Y$1155,I$3,'In-TI'!$Q$4:$Q$1155,$B285)</f>
        <v>-7.1400491333333331</v>
      </c>
      <c r="J285" s="158">
        <f>SUMIFS('In-TI'!$X$4:$X$1155,'In-TI'!$Y$4:$Y$1155,J$3,'In-TI'!$Q$4:$Q$1155,$B285)</f>
        <v>15.7982049</v>
      </c>
      <c r="K285" s="17">
        <f>SUMIFS('In-TI'!$X$4:$X$1155,'In-TI'!$Y$4:$Y$1155,K$3,'In-TI'!$Q$4:$Q$1155,$B285)</f>
        <v>10.710167033333335</v>
      </c>
      <c r="L285" s="26" cm="1">
        <f t="array" ref="L285">IF(_xlfn.XLOOKUP($B285&amp;F$3,'In-TI'!$Q$4:$Q$1155&amp;'In-TI'!$Y$4:$Y$1155,'In-TI'!$Z$4:$Z$1155)=L$3,F285*C285+I285*D285,0)</f>
        <v>0</v>
      </c>
      <c r="M285" s="159" cm="1">
        <f t="array" ref="M285">IF(_xlfn.XLOOKUP($B285&amp;I$3,'In-TI'!$Q$4:$Q$1155&amp;'In-TI'!$Y$4:$Y$1155,'In-TI'!$Z$4:$Z$1155)=M$3,F285*C285+I285*D285,0)</f>
        <v>352.33900774133281</v>
      </c>
      <c r="N285" s="159" cm="1">
        <f t="array" ref="N285">IF(_xlfn.XLOOKUP($B285&amp;G$3,'In-TI'!$Q$4:$Q$1155&amp;'In-TI'!$Y$4:$Y$1155,'In-TI'!$Z$4:$Z$1155)=N$3,G285*E285+J285*C285,0)</f>
        <v>6864.2101560000001</v>
      </c>
      <c r="O285" s="159" cm="1">
        <f t="array" ref="O285">IF(_xlfn.XLOOKUP($B285&amp;J$3,'In-TI'!$Q$4:$Q$1155&amp;'In-TI'!$Y$4:$Y$1155,'In-TI'!$Z$4:$Z$1155)=O$3,G285*E285+J285*C285,0)</f>
        <v>0</v>
      </c>
      <c r="P285" s="159" cm="1">
        <f t="array" ref="P285">IF(_xlfn.XLOOKUP($B285&amp;H$3,'In-TI'!$Q$4:$Q$1155&amp;'In-TI'!$Y$4:$Y$1155,'In-TI'!$Z$4:$Z$1155)=P$3,H285*E285+K285*D285,0)</f>
        <v>2205.5223654546671</v>
      </c>
      <c r="Q285" s="25" cm="1">
        <f t="array" ref="Q285">IF(_xlfn.XLOOKUP($B285&amp;K$3,'In-TI'!$Q$4:$Q$1155&amp;'In-TI'!$Y$4:$Y$1155,'In-TI'!$Z$4:$Z$1155)=Q$3,H285*E285+K285*D285,0)</f>
        <v>0</v>
      </c>
      <c r="R285" s="74">
        <f t="shared" si="159"/>
        <v>9422.0715291960005</v>
      </c>
      <c r="S285" s="82">
        <f>IF($R285&gt;=0,0,$R285*VLOOKUP(S$3,'In-NonTI'!$S$4:$U$6,3,0))</f>
        <v>0</v>
      </c>
      <c r="T285" s="160">
        <f>IF($R285&gt;=0,0,$R285*VLOOKUP(T$3,'In-NonTI'!$S$4:$U$6,3,0))</f>
        <v>0</v>
      </c>
      <c r="U285" s="83">
        <f>IF($R285&gt;=0,0,$R285*VLOOKUP(U$3,'In-NonTI'!$S$4:$U$6,3,0))</f>
        <v>0</v>
      </c>
      <c r="V285" s="19">
        <f t="shared" si="165"/>
        <v>20.947420699999999</v>
      </c>
      <c r="W285" s="161">
        <f t="shared" si="160"/>
        <v>3.5701179000000014</v>
      </c>
      <c r="X285" s="18">
        <f t="shared" si="166"/>
        <v>-36.04670526666667</v>
      </c>
      <c r="Y285" s="77">
        <f t="shared" si="161"/>
        <v>1</v>
      </c>
      <c r="Z285" s="32" t="str">
        <f t="shared" si="162"/>
        <v>VIC</v>
      </c>
      <c r="AA285" s="4" t="str">
        <f t="shared" si="163"/>
        <v>SA</v>
      </c>
      <c r="AB285" s="31" t="str">
        <f t="shared" si="164"/>
        <v>NSW</v>
      </c>
      <c r="AC285" s="129" t="str">
        <f t="shared" si="167"/>
        <v>VIC-SA</v>
      </c>
      <c r="AD285" s="162" t="str">
        <f t="shared" si="168"/>
        <v>VIC-NSW</v>
      </c>
      <c r="AE285" s="130">
        <f t="shared" si="169"/>
        <v>0</v>
      </c>
      <c r="AF285" s="51">
        <f t="shared" si="170"/>
        <v>3.5701179000000014</v>
      </c>
      <c r="AG285" s="163">
        <f t="shared" si="171"/>
        <v>20.947420699999999</v>
      </c>
      <c r="AH285" s="33">
        <f t="shared" si="172"/>
        <v>0</v>
      </c>
      <c r="AI285" s="140">
        <f t="shared" ref="AI285:AJ291" si="195">IF($AC285=AI$3,$AF285,IF($AD285=AI$3,$AG285,IF($AE285=AI$3,$AH285,0)))</f>
        <v>0</v>
      </c>
      <c r="AJ285" s="164">
        <f t="shared" si="195"/>
        <v>0</v>
      </c>
      <c r="AK285" s="164">
        <f t="shared" si="186"/>
        <v>20.947420699999999</v>
      </c>
      <c r="AL285" s="164">
        <f t="shared" si="194"/>
        <v>0</v>
      </c>
      <c r="AM285" s="164">
        <f t="shared" si="193"/>
        <v>3.5701179000000014</v>
      </c>
      <c r="AN285" s="141">
        <f t="shared" si="193"/>
        <v>0</v>
      </c>
      <c r="AO285" s="23">
        <f t="shared" si="173"/>
        <v>0</v>
      </c>
      <c r="AP285" s="30">
        <f t="shared" si="174"/>
        <v>0</v>
      </c>
      <c r="AQ285" s="30">
        <f t="shared" si="175"/>
        <v>9216.865108</v>
      </c>
      <c r="AR285" s="30">
        <f t="shared" si="176"/>
        <v>0</v>
      </c>
      <c r="AS285" s="30">
        <f t="shared" si="177"/>
        <v>896.95642119600041</v>
      </c>
      <c r="AT285" s="24">
        <f t="shared" si="178"/>
        <v>0</v>
      </c>
      <c r="AU285" s="155">
        <f t="shared" si="185"/>
        <v>0</v>
      </c>
      <c r="AV285" s="165">
        <f t="shared" si="187"/>
        <v>0</v>
      </c>
      <c r="AW285" s="165">
        <f t="shared" si="188"/>
        <v>8586.463788374791</v>
      </c>
      <c r="AX285" s="165">
        <f t="shared" si="189"/>
        <v>0</v>
      </c>
      <c r="AY285" s="165">
        <f t="shared" si="190"/>
        <v>835.60774082120861</v>
      </c>
      <c r="AZ285" s="156">
        <f t="shared" si="191"/>
        <v>0</v>
      </c>
      <c r="BA285" s="94">
        <f t="shared" si="179"/>
        <v>0</v>
      </c>
      <c r="BB285" s="166">
        <f t="shared" si="180"/>
        <v>0</v>
      </c>
      <c r="BC285" s="166">
        <f t="shared" si="181"/>
        <v>8586.463788374791</v>
      </c>
      <c r="BD285" s="166">
        <f t="shared" si="182"/>
        <v>0</v>
      </c>
      <c r="BE285" s="166">
        <f t="shared" si="183"/>
        <v>835.60774082120861</v>
      </c>
      <c r="BF285" s="95">
        <f t="shared" si="184"/>
        <v>0</v>
      </c>
    </row>
    <row r="286" spans="2:58">
      <c r="B286" s="146">
        <v>283</v>
      </c>
      <c r="C286" s="23" cm="1">
        <f t="array" ref="C286">_xlfn.XLOOKUP(C$3&amp;$B286,'In-TI'!$D$4:$D$867&amp;'In-TI'!$C$4:$C$867,'In-TI'!$E$4:$E$867)</f>
        <v>500</v>
      </c>
      <c r="D286" s="30" cm="1">
        <f t="array" ref="D286">_xlfn.XLOOKUP(D$3&amp;$B286,'In-TI'!$D$4:$D$867&amp;'In-TI'!$C$4:$C$867,'In-TI'!$E$4:$E$867)</f>
        <v>360.55</v>
      </c>
      <c r="E286" s="24" cm="1">
        <f t="array" ref="E286">_xlfn.XLOOKUP(E$3&amp;$B286,'In-TI'!$D$4:$D$867&amp;'In-TI'!$C$4:$C$867,'In-TI'!$E$4:$E$867)</f>
        <v>60</v>
      </c>
      <c r="F286" s="12">
        <f>SUMIFS('In-TI'!$W$4:$W$1155,'In-TI'!$Y$4:$Y$1155,F$3,'In-TI'!$Q$4:$Q$1155,$B286)</f>
        <v>5.2120088000000004</v>
      </c>
      <c r="G286" s="157">
        <f>SUMIFS('In-TI'!$W$4:$W$1155,'In-TI'!$Y$4:$Y$1155,G$3,'In-TI'!$Q$4:$Q$1155,$B286)</f>
        <v>-19.149893199999998</v>
      </c>
      <c r="H286" s="13">
        <f>SUMIFS('In-TI'!$W$4:$W$1155,'In-TI'!$Y$4:$Y$1155,H$3,'In-TI'!$Q$4:$Q$1155,$B286)</f>
        <v>-22.987031200000004</v>
      </c>
      <c r="I286" s="16">
        <f>SUMIFS('In-TI'!$X$4:$X$1155,'In-TI'!$Y$4:$Y$1155,I$3,'In-TI'!$Q$4:$Q$1155,$B286)</f>
        <v>-7.1695088</v>
      </c>
      <c r="J286" s="158">
        <f>SUMIFS('In-TI'!$X$4:$X$1155,'In-TI'!$Y$4:$Y$1155,J$3,'In-TI'!$Q$4:$Q$1155,$B286)</f>
        <v>17.739059866666665</v>
      </c>
      <c r="K286" s="17">
        <f>SUMIFS('In-TI'!$X$4:$X$1155,'In-TI'!$Y$4:$Y$1155,K$3,'In-TI'!$Q$4:$Q$1155,$B286)</f>
        <v>14.857031200000002</v>
      </c>
      <c r="L286" s="26" cm="1">
        <f t="array" ref="L286">IF(_xlfn.XLOOKUP($B286&amp;F$3,'In-TI'!$Q$4:$Q$1155&amp;'In-TI'!$Y$4:$Y$1155,'In-TI'!$Z$4:$Z$1155)=L$3,F286*C286+I286*D286,0)</f>
        <v>0</v>
      </c>
      <c r="M286" s="159" cm="1">
        <f t="array" ref="M286">IF(_xlfn.XLOOKUP($B286&amp;I$3,'In-TI'!$Q$4:$Q$1155&amp;'In-TI'!$Y$4:$Y$1155,'In-TI'!$Z$4:$Z$1155)=M$3,F286*C286+I286*D286,0)</f>
        <v>21.03800216000036</v>
      </c>
      <c r="N286" s="159" cm="1">
        <f t="array" ref="N286">IF(_xlfn.XLOOKUP($B286&amp;G$3,'In-TI'!$Q$4:$Q$1155&amp;'In-TI'!$Y$4:$Y$1155,'In-TI'!$Z$4:$Z$1155)=N$3,G286*E286+J286*C286,0)</f>
        <v>7720.5363413333334</v>
      </c>
      <c r="O286" s="159" cm="1">
        <f t="array" ref="O286">IF(_xlfn.XLOOKUP($B286&amp;J$3,'In-TI'!$Q$4:$Q$1155&amp;'In-TI'!$Y$4:$Y$1155,'In-TI'!$Z$4:$Z$1155)=O$3,G286*E286+J286*C286,0)</f>
        <v>0</v>
      </c>
      <c r="P286" s="159" cm="1">
        <f t="array" ref="P286">IF(_xlfn.XLOOKUP($B286&amp;H$3,'In-TI'!$Q$4:$Q$1155&amp;'In-TI'!$Y$4:$Y$1155,'In-TI'!$Z$4:$Z$1155)=P$3,H286*E286+K286*D286,0)</f>
        <v>3977.4807271600002</v>
      </c>
      <c r="Q286" s="25" cm="1">
        <f t="array" ref="Q286">IF(_xlfn.XLOOKUP($B286&amp;K$3,'In-TI'!$Q$4:$Q$1155&amp;'In-TI'!$Y$4:$Y$1155,'In-TI'!$Z$4:$Z$1155)=Q$3,H286*E286+K286*D286,0)</f>
        <v>0</v>
      </c>
      <c r="R286" s="74">
        <f t="shared" si="159"/>
        <v>11719.055070653334</v>
      </c>
      <c r="S286" s="82">
        <f>IF($R286&gt;=0,0,$R286*VLOOKUP(S$3,'In-NonTI'!$S$4:$U$6,3,0))</f>
        <v>0</v>
      </c>
      <c r="T286" s="160">
        <f>IF($R286&gt;=0,0,$R286*VLOOKUP(T$3,'In-NonTI'!$S$4:$U$6,3,0))</f>
        <v>0</v>
      </c>
      <c r="U286" s="83">
        <f>IF($R286&gt;=0,0,$R286*VLOOKUP(U$3,'In-NonTI'!$S$4:$U$6,3,0))</f>
        <v>0</v>
      </c>
      <c r="V286" s="19">
        <f t="shared" si="165"/>
        <v>22.951068666666664</v>
      </c>
      <c r="W286" s="161">
        <f t="shared" si="160"/>
        <v>7.6875224000000015</v>
      </c>
      <c r="X286" s="18">
        <f t="shared" si="166"/>
        <v>-42.136924399999998</v>
      </c>
      <c r="Y286" s="77">
        <f t="shared" si="161"/>
        <v>1</v>
      </c>
      <c r="Z286" s="32" t="str">
        <f t="shared" si="162"/>
        <v>VIC</v>
      </c>
      <c r="AA286" s="4" t="str">
        <f t="shared" si="163"/>
        <v>SA</v>
      </c>
      <c r="AB286" s="31" t="str">
        <f t="shared" si="164"/>
        <v>NSW</v>
      </c>
      <c r="AC286" s="129" t="str">
        <f t="shared" si="167"/>
        <v>VIC-SA</v>
      </c>
      <c r="AD286" s="162" t="str">
        <f t="shared" si="168"/>
        <v>VIC-NSW</v>
      </c>
      <c r="AE286" s="130">
        <f t="shared" si="169"/>
        <v>0</v>
      </c>
      <c r="AF286" s="51">
        <f t="shared" si="170"/>
        <v>7.6875224000000015</v>
      </c>
      <c r="AG286" s="163">
        <f t="shared" si="171"/>
        <v>22.951068666666664</v>
      </c>
      <c r="AH286" s="33">
        <f t="shared" si="172"/>
        <v>0</v>
      </c>
      <c r="AI286" s="140">
        <f t="shared" si="195"/>
        <v>0</v>
      </c>
      <c r="AJ286" s="164">
        <f t="shared" si="195"/>
        <v>0</v>
      </c>
      <c r="AK286" s="164">
        <f t="shared" si="186"/>
        <v>22.951068666666664</v>
      </c>
      <c r="AL286" s="164">
        <f t="shared" si="194"/>
        <v>0</v>
      </c>
      <c r="AM286" s="164">
        <f t="shared" si="193"/>
        <v>7.6875224000000015</v>
      </c>
      <c r="AN286" s="141">
        <f t="shared" si="193"/>
        <v>0</v>
      </c>
      <c r="AO286" s="23">
        <f t="shared" si="173"/>
        <v>0</v>
      </c>
      <c r="AP286" s="30">
        <f t="shared" si="174"/>
        <v>0</v>
      </c>
      <c r="AQ286" s="30">
        <f t="shared" si="175"/>
        <v>10098.470213333332</v>
      </c>
      <c r="AR286" s="30">
        <f t="shared" si="176"/>
        <v>0</v>
      </c>
      <c r="AS286" s="30">
        <f t="shared" si="177"/>
        <v>2310.4848573200006</v>
      </c>
      <c r="AT286" s="24">
        <f t="shared" si="178"/>
        <v>0</v>
      </c>
      <c r="AU286" s="155">
        <f t="shared" si="185"/>
        <v>0</v>
      </c>
      <c r="AV286" s="165">
        <f t="shared" si="187"/>
        <v>0</v>
      </c>
      <c r="AW286" s="165">
        <f t="shared" si="188"/>
        <v>9537.026114252405</v>
      </c>
      <c r="AX286" s="165">
        <f t="shared" si="189"/>
        <v>0</v>
      </c>
      <c r="AY286" s="165">
        <f t="shared" si="190"/>
        <v>2182.0289564009281</v>
      </c>
      <c r="AZ286" s="156">
        <f t="shared" si="191"/>
        <v>0</v>
      </c>
      <c r="BA286" s="94">
        <f t="shared" si="179"/>
        <v>0</v>
      </c>
      <c r="BB286" s="166">
        <f t="shared" si="180"/>
        <v>0</v>
      </c>
      <c r="BC286" s="166">
        <f t="shared" si="181"/>
        <v>9537.0261142524068</v>
      </c>
      <c r="BD286" s="166">
        <f t="shared" si="182"/>
        <v>0</v>
      </c>
      <c r="BE286" s="166">
        <f t="shared" si="183"/>
        <v>2182.0289564009286</v>
      </c>
      <c r="BF286" s="95">
        <f t="shared" si="184"/>
        <v>0</v>
      </c>
    </row>
    <row r="287" spans="2:58">
      <c r="B287" s="146">
        <v>284</v>
      </c>
      <c r="C287" s="23" cm="1">
        <f t="array" ref="C287">_xlfn.XLOOKUP(C$3&amp;$B287,'In-TI'!$D$4:$D$867&amp;'In-TI'!$C$4:$C$867,'In-TI'!$E$4:$E$867)</f>
        <v>500</v>
      </c>
      <c r="D287" s="30" cm="1">
        <f t="array" ref="D287">_xlfn.XLOOKUP(D$3&amp;$B287,'In-TI'!$D$4:$D$867&amp;'In-TI'!$C$4:$C$867,'In-TI'!$E$4:$E$867)</f>
        <v>360.55</v>
      </c>
      <c r="E287" s="24" cm="1">
        <f t="array" ref="E287">_xlfn.XLOOKUP(E$3&amp;$B287,'In-TI'!$D$4:$D$867&amp;'In-TI'!$C$4:$C$867,'In-TI'!$E$4:$E$867)</f>
        <v>35</v>
      </c>
      <c r="F287" s="12">
        <f>SUMIFS('In-TI'!$W$4:$W$1155,'In-TI'!$Y$4:$Y$1155,F$3,'In-TI'!$Q$4:$Q$1155,$B287)</f>
        <v>5.4269525999999999</v>
      </c>
      <c r="G287" s="157">
        <f>SUMIFS('In-TI'!$W$4:$W$1155,'In-TI'!$Y$4:$Y$1155,G$3,'In-TI'!$Q$4:$Q$1155,$B287)</f>
        <v>-22.066799700000001</v>
      </c>
      <c r="H287" s="13">
        <f>SUMIFS('In-TI'!$W$4:$W$1155,'In-TI'!$Y$4:$Y$1155,H$3,'In-TI'!$Q$4:$Q$1155,$B287)</f>
        <v>-24.387671366666666</v>
      </c>
      <c r="I287" s="16">
        <f>SUMIFS('In-TI'!$X$4:$X$1155,'In-TI'!$Y$4:$Y$1155,I$3,'In-TI'!$Q$4:$Q$1155,$B287)</f>
        <v>-7.3469525999999998</v>
      </c>
      <c r="J287" s="158">
        <f>SUMIFS('In-TI'!$X$4:$X$1155,'In-TI'!$Y$4:$Y$1155,J$3,'In-TI'!$Q$4:$Q$1155,$B287)</f>
        <v>20.4967997</v>
      </c>
      <c r="K287" s="17">
        <f>SUMIFS('In-TI'!$X$4:$X$1155,'In-TI'!$Y$4:$Y$1155,K$3,'In-TI'!$Q$4:$Q$1155,$B287)</f>
        <v>16.324338033333333</v>
      </c>
      <c r="L287" s="26" cm="1">
        <f t="array" ref="L287">IF(_xlfn.XLOOKUP($B287&amp;F$3,'In-TI'!$Q$4:$Q$1155&amp;'In-TI'!$Y$4:$Y$1155,'In-TI'!$Z$4:$Z$1155)=L$3,F287*C287+I287*D287,0)</f>
        <v>0</v>
      </c>
      <c r="M287" s="159" cm="1">
        <f t="array" ref="M287">IF(_xlfn.XLOOKUP($B287&amp;I$3,'In-TI'!$Q$4:$Q$1155&amp;'In-TI'!$Y$4:$Y$1155,'In-TI'!$Z$4:$Z$1155)=M$3,F287*C287+I287*D287,0)</f>
        <v>64.532540069999868</v>
      </c>
      <c r="N287" s="159" cm="1">
        <f t="array" ref="N287">IF(_xlfn.XLOOKUP($B287&amp;G$3,'In-TI'!$Q$4:$Q$1155&amp;'In-TI'!$Y$4:$Y$1155,'In-TI'!$Z$4:$Z$1155)=N$3,G287*E287+J287*C287,0)</f>
        <v>9476.0618605</v>
      </c>
      <c r="O287" s="159" cm="1">
        <f t="array" ref="O287">IF(_xlfn.XLOOKUP($B287&amp;J$3,'In-TI'!$Q$4:$Q$1155&amp;'In-TI'!$Y$4:$Y$1155,'In-TI'!$Z$4:$Z$1155)=O$3,G287*E287+J287*C287,0)</f>
        <v>0</v>
      </c>
      <c r="P287" s="159" cm="1">
        <f t="array" ref="P287">IF(_xlfn.XLOOKUP($B287&amp;H$3,'In-TI'!$Q$4:$Q$1155&amp;'In-TI'!$Y$4:$Y$1155,'In-TI'!$Z$4:$Z$1155)=P$3,H287*E287+K287*D287,0)</f>
        <v>5032.1715800849997</v>
      </c>
      <c r="Q287" s="25" cm="1">
        <f t="array" ref="Q287">IF(_xlfn.XLOOKUP($B287&amp;K$3,'In-TI'!$Q$4:$Q$1155&amp;'In-TI'!$Y$4:$Y$1155,'In-TI'!$Z$4:$Z$1155)=Q$3,H287*E287+K287*D287,0)</f>
        <v>0</v>
      </c>
      <c r="R287" s="74">
        <f t="shared" si="159"/>
        <v>14572.765980655</v>
      </c>
      <c r="S287" s="82">
        <f>IF($R287&gt;=0,0,$R287*VLOOKUP(S$3,'In-NonTI'!$S$4:$U$6,3,0))</f>
        <v>0</v>
      </c>
      <c r="T287" s="160">
        <f>IF($R287&gt;=0,0,$R287*VLOOKUP(T$3,'In-NonTI'!$S$4:$U$6,3,0))</f>
        <v>0</v>
      </c>
      <c r="U287" s="83">
        <f>IF($R287&gt;=0,0,$R287*VLOOKUP(U$3,'In-NonTI'!$S$4:$U$6,3,0))</f>
        <v>0</v>
      </c>
      <c r="V287" s="19">
        <f t="shared" si="165"/>
        <v>25.9237523</v>
      </c>
      <c r="W287" s="161">
        <f t="shared" si="160"/>
        <v>8.9773854333333336</v>
      </c>
      <c r="X287" s="18">
        <f t="shared" si="166"/>
        <v>-46.45447106666667</v>
      </c>
      <c r="Y287" s="77">
        <f t="shared" si="161"/>
        <v>1</v>
      </c>
      <c r="Z287" s="32" t="str">
        <f t="shared" si="162"/>
        <v>VIC</v>
      </c>
      <c r="AA287" s="4" t="str">
        <f t="shared" si="163"/>
        <v>SA</v>
      </c>
      <c r="AB287" s="31" t="str">
        <f t="shared" si="164"/>
        <v>NSW</v>
      </c>
      <c r="AC287" s="129" t="str">
        <f t="shared" si="167"/>
        <v>VIC-SA</v>
      </c>
      <c r="AD287" s="162" t="str">
        <f t="shared" si="168"/>
        <v>VIC-NSW</v>
      </c>
      <c r="AE287" s="130">
        <f t="shared" si="169"/>
        <v>0</v>
      </c>
      <c r="AF287" s="51">
        <f t="shared" si="170"/>
        <v>8.9773854333333336</v>
      </c>
      <c r="AG287" s="163">
        <f t="shared" si="171"/>
        <v>25.9237523</v>
      </c>
      <c r="AH287" s="33">
        <f t="shared" si="172"/>
        <v>0</v>
      </c>
      <c r="AI287" s="140">
        <f t="shared" si="195"/>
        <v>0</v>
      </c>
      <c r="AJ287" s="164">
        <f t="shared" si="195"/>
        <v>0</v>
      </c>
      <c r="AK287" s="164">
        <f t="shared" si="186"/>
        <v>25.9237523</v>
      </c>
      <c r="AL287" s="164">
        <f t="shared" si="194"/>
        <v>0</v>
      </c>
      <c r="AM287" s="164">
        <f t="shared" si="193"/>
        <v>8.9773854333333336</v>
      </c>
      <c r="AN287" s="141">
        <f t="shared" si="193"/>
        <v>0</v>
      </c>
      <c r="AO287" s="23">
        <f t="shared" si="173"/>
        <v>0</v>
      </c>
      <c r="AP287" s="30">
        <f t="shared" si="174"/>
        <v>0</v>
      </c>
      <c r="AQ287" s="30">
        <f t="shared" si="175"/>
        <v>12054.544819500001</v>
      </c>
      <c r="AR287" s="30">
        <f t="shared" si="176"/>
        <v>0</v>
      </c>
      <c r="AS287" s="30">
        <f t="shared" si="177"/>
        <v>2922.5878278216669</v>
      </c>
      <c r="AT287" s="24">
        <f t="shared" si="178"/>
        <v>0</v>
      </c>
      <c r="AU287" s="155">
        <f t="shared" si="185"/>
        <v>0</v>
      </c>
      <c r="AV287" s="165">
        <f t="shared" si="187"/>
        <v>0</v>
      </c>
      <c r="AW287" s="165">
        <f t="shared" si="188"/>
        <v>11729.084918621253</v>
      </c>
      <c r="AX287" s="165">
        <f t="shared" si="189"/>
        <v>0</v>
      </c>
      <c r="AY287" s="165">
        <f t="shared" si="190"/>
        <v>2843.6810620337465</v>
      </c>
      <c r="AZ287" s="156">
        <f t="shared" si="191"/>
        <v>0</v>
      </c>
      <c r="BA287" s="94">
        <f t="shared" si="179"/>
        <v>0</v>
      </c>
      <c r="BB287" s="166">
        <f t="shared" si="180"/>
        <v>0</v>
      </c>
      <c r="BC287" s="166">
        <f t="shared" si="181"/>
        <v>11729.084918621253</v>
      </c>
      <c r="BD287" s="166">
        <f t="shared" si="182"/>
        <v>0</v>
      </c>
      <c r="BE287" s="166">
        <f t="shared" si="183"/>
        <v>2843.6810620337465</v>
      </c>
      <c r="BF287" s="95">
        <f t="shared" si="184"/>
        <v>0</v>
      </c>
    </row>
    <row r="288" spans="2:58">
      <c r="B288" s="146">
        <v>285</v>
      </c>
      <c r="C288" s="23" cm="1">
        <f t="array" ref="C288">_xlfn.XLOOKUP(C$3&amp;$B288,'In-TI'!$D$4:$D$867&amp;'In-TI'!$C$4:$C$867,'In-TI'!$E$4:$E$867)</f>
        <v>500</v>
      </c>
      <c r="D288" s="30" cm="1">
        <f t="array" ref="D288">_xlfn.XLOOKUP(D$3&amp;$B288,'In-TI'!$D$4:$D$867&amp;'In-TI'!$C$4:$C$867,'In-TI'!$E$4:$E$867)</f>
        <v>360.55</v>
      </c>
      <c r="E288" s="24" cm="1">
        <f t="array" ref="E288">_xlfn.XLOOKUP(E$3&amp;$B288,'In-TI'!$D$4:$D$867&amp;'In-TI'!$C$4:$C$867,'In-TI'!$E$4:$E$867)</f>
        <v>35</v>
      </c>
      <c r="F288" s="12">
        <f>SUMIFS('In-TI'!$W$4:$W$1155,'In-TI'!$Y$4:$Y$1155,F$3,'In-TI'!$Q$4:$Q$1155,$B288)</f>
        <v>5.6213763999999999</v>
      </c>
      <c r="G288" s="157">
        <f>SUMIFS('In-TI'!$W$4:$W$1155,'In-TI'!$Y$4:$Y$1155,G$3,'In-TI'!$Q$4:$Q$1155,$B288)</f>
        <v>-23.9505923</v>
      </c>
      <c r="H288" s="13">
        <f>SUMIFS('In-TI'!$W$4:$W$1155,'In-TI'!$Y$4:$Y$1155,H$3,'In-TI'!$Q$4:$Q$1155,$B288)</f>
        <v>-24.202459600000001</v>
      </c>
      <c r="I288" s="16">
        <f>SUMIFS('In-TI'!$X$4:$X$1155,'In-TI'!$Y$4:$Y$1155,I$3,'In-TI'!$Q$4:$Q$1155,$B288)</f>
        <v>-7.5480430666666667</v>
      </c>
      <c r="J288" s="158">
        <f>SUMIFS('In-TI'!$X$4:$X$1155,'In-TI'!$Y$4:$Y$1155,J$3,'In-TI'!$Q$4:$Q$1155,$B288)</f>
        <v>22.474758966666666</v>
      </c>
      <c r="K288" s="17">
        <f>SUMIFS('In-TI'!$X$4:$X$1155,'In-TI'!$Y$4:$Y$1155,K$3,'In-TI'!$Q$4:$Q$1155,$B288)</f>
        <v>16.137459600000003</v>
      </c>
      <c r="L288" s="26" cm="1">
        <f t="array" ref="L288">IF(_xlfn.XLOOKUP($B288&amp;F$3,'In-TI'!$Q$4:$Q$1155&amp;'In-TI'!$Y$4:$Y$1155,'In-TI'!$Z$4:$Z$1155)=L$3,F288*C288+I288*D288,0)</f>
        <v>0</v>
      </c>
      <c r="M288" s="159" cm="1">
        <f t="array" ref="M288">IF(_xlfn.XLOOKUP($B288&amp;I$3,'In-TI'!$Q$4:$Q$1155&amp;'In-TI'!$Y$4:$Y$1155,'In-TI'!$Z$4:$Z$1155)=M$3,F288*C288+I288*D288,0)</f>
        <v>89.241272313333411</v>
      </c>
      <c r="N288" s="159" cm="1">
        <f t="array" ref="N288">IF(_xlfn.XLOOKUP($B288&amp;G$3,'In-TI'!$Q$4:$Q$1155&amp;'In-TI'!$Y$4:$Y$1155,'In-TI'!$Z$4:$Z$1155)=N$3,G288*E288+J288*C288,0)</f>
        <v>10399.108752833332</v>
      </c>
      <c r="O288" s="159" cm="1">
        <f t="array" ref="O288">IF(_xlfn.XLOOKUP($B288&amp;J$3,'In-TI'!$Q$4:$Q$1155&amp;'In-TI'!$Y$4:$Y$1155,'In-TI'!$Z$4:$Z$1155)=O$3,G288*E288+J288*C288,0)</f>
        <v>0</v>
      </c>
      <c r="P288" s="159" cm="1">
        <f t="array" ref="P288">IF(_xlfn.XLOOKUP($B288&amp;H$3,'In-TI'!$Q$4:$Q$1155&amp;'In-TI'!$Y$4:$Y$1155,'In-TI'!$Z$4:$Z$1155)=P$3,H288*E288+K288*D288,0)</f>
        <v>4971.274972780001</v>
      </c>
      <c r="Q288" s="25" cm="1">
        <f t="array" ref="Q288">IF(_xlfn.XLOOKUP($B288&amp;K$3,'In-TI'!$Q$4:$Q$1155&amp;'In-TI'!$Y$4:$Y$1155,'In-TI'!$Z$4:$Z$1155)=Q$3,H288*E288+K288*D288,0)</f>
        <v>0</v>
      </c>
      <c r="R288" s="74">
        <f t="shared" si="159"/>
        <v>15459.624997926665</v>
      </c>
      <c r="S288" s="82">
        <f>IF($R288&gt;=0,0,$R288*VLOOKUP(S$3,'In-NonTI'!$S$4:$U$6,3,0))</f>
        <v>0</v>
      </c>
      <c r="T288" s="160">
        <f>IF($R288&gt;=0,0,$R288*VLOOKUP(T$3,'In-NonTI'!$S$4:$U$6,3,0))</f>
        <v>0</v>
      </c>
      <c r="U288" s="83">
        <f>IF($R288&gt;=0,0,$R288*VLOOKUP(U$3,'In-NonTI'!$S$4:$U$6,3,0))</f>
        <v>0</v>
      </c>
      <c r="V288" s="19">
        <f t="shared" si="165"/>
        <v>28.096135366666665</v>
      </c>
      <c r="W288" s="161">
        <f t="shared" si="160"/>
        <v>8.5894165333333365</v>
      </c>
      <c r="X288" s="18">
        <f t="shared" si="166"/>
        <v>-48.153051900000001</v>
      </c>
      <c r="Y288" s="77">
        <f t="shared" si="161"/>
        <v>1</v>
      </c>
      <c r="Z288" s="32" t="str">
        <f t="shared" si="162"/>
        <v>VIC</v>
      </c>
      <c r="AA288" s="4" t="str">
        <f t="shared" si="163"/>
        <v>SA</v>
      </c>
      <c r="AB288" s="31" t="str">
        <f t="shared" si="164"/>
        <v>NSW</v>
      </c>
      <c r="AC288" s="129" t="str">
        <f t="shared" si="167"/>
        <v>VIC-SA</v>
      </c>
      <c r="AD288" s="162" t="str">
        <f t="shared" si="168"/>
        <v>VIC-NSW</v>
      </c>
      <c r="AE288" s="130">
        <f t="shared" si="169"/>
        <v>0</v>
      </c>
      <c r="AF288" s="51">
        <f t="shared" si="170"/>
        <v>8.5894165333333365</v>
      </c>
      <c r="AG288" s="163">
        <f t="shared" si="171"/>
        <v>28.096135366666665</v>
      </c>
      <c r="AH288" s="33">
        <f t="shared" si="172"/>
        <v>0</v>
      </c>
      <c r="AI288" s="140">
        <f t="shared" si="195"/>
        <v>0</v>
      </c>
      <c r="AJ288" s="164">
        <f t="shared" si="195"/>
        <v>0</v>
      </c>
      <c r="AK288" s="164">
        <f t="shared" si="186"/>
        <v>28.096135366666665</v>
      </c>
      <c r="AL288" s="164">
        <f t="shared" si="194"/>
        <v>0</v>
      </c>
      <c r="AM288" s="164">
        <f t="shared" si="193"/>
        <v>8.5894165333333365</v>
      </c>
      <c r="AN288" s="141">
        <f t="shared" si="193"/>
        <v>0</v>
      </c>
      <c r="AO288" s="23">
        <f t="shared" si="173"/>
        <v>0</v>
      </c>
      <c r="AP288" s="30">
        <f t="shared" si="174"/>
        <v>0</v>
      </c>
      <c r="AQ288" s="30">
        <f t="shared" si="175"/>
        <v>13064.702945499999</v>
      </c>
      <c r="AR288" s="30">
        <f t="shared" si="176"/>
        <v>0</v>
      </c>
      <c r="AS288" s="30">
        <f t="shared" si="177"/>
        <v>2796.2845524266677</v>
      </c>
      <c r="AT288" s="24">
        <f t="shared" si="178"/>
        <v>0</v>
      </c>
      <c r="AU288" s="155">
        <f t="shared" si="185"/>
        <v>0</v>
      </c>
      <c r="AV288" s="165">
        <f t="shared" si="187"/>
        <v>0</v>
      </c>
      <c r="AW288" s="165">
        <f t="shared" si="188"/>
        <v>12734.100463362696</v>
      </c>
      <c r="AX288" s="165">
        <f t="shared" si="189"/>
        <v>0</v>
      </c>
      <c r="AY288" s="165">
        <f t="shared" si="190"/>
        <v>2725.5245345639673</v>
      </c>
      <c r="AZ288" s="156">
        <f t="shared" si="191"/>
        <v>0</v>
      </c>
      <c r="BA288" s="94">
        <f t="shared" si="179"/>
        <v>0</v>
      </c>
      <c r="BB288" s="166">
        <f t="shared" si="180"/>
        <v>0</v>
      </c>
      <c r="BC288" s="166">
        <f t="shared" si="181"/>
        <v>12734.100463362698</v>
      </c>
      <c r="BD288" s="166">
        <f t="shared" si="182"/>
        <v>0</v>
      </c>
      <c r="BE288" s="166">
        <f t="shared" si="183"/>
        <v>2725.5245345639678</v>
      </c>
      <c r="BF288" s="95">
        <f t="shared" si="184"/>
        <v>0</v>
      </c>
    </row>
    <row r="289" spans="2:58">
      <c r="B289" s="146">
        <v>286</v>
      </c>
      <c r="C289" s="23" cm="1">
        <f t="array" ref="C289">_xlfn.XLOOKUP(C$3&amp;$B289,'In-TI'!$D$4:$D$867&amp;'In-TI'!$C$4:$C$867,'In-TI'!$E$4:$E$867)</f>
        <v>500</v>
      </c>
      <c r="D289" s="30" cm="1">
        <f t="array" ref="D289">_xlfn.XLOOKUP(D$3&amp;$B289,'In-TI'!$D$4:$D$867&amp;'In-TI'!$C$4:$C$867,'In-TI'!$E$4:$E$867)</f>
        <v>360.55</v>
      </c>
      <c r="E289" s="24" cm="1">
        <f t="array" ref="E289">_xlfn.XLOOKUP(E$3&amp;$B289,'In-TI'!$D$4:$D$867&amp;'In-TI'!$C$4:$C$867,'In-TI'!$E$4:$E$867)</f>
        <v>35</v>
      </c>
      <c r="F289" s="12">
        <f>SUMIFS('In-TI'!$W$4:$W$1155,'In-TI'!$Y$4:$Y$1155,F$3,'In-TI'!$Q$4:$Q$1155,$B289)</f>
        <v>5.5974654000000008</v>
      </c>
      <c r="G289" s="157">
        <f>SUMIFS('In-TI'!$W$4:$W$1155,'In-TI'!$Y$4:$Y$1155,G$3,'In-TI'!$Q$4:$Q$1155,$B289)</f>
        <v>-23.754129299999999</v>
      </c>
      <c r="H289" s="13">
        <f>SUMIFS('In-TI'!$W$4:$W$1155,'In-TI'!$Y$4:$Y$1155,H$3,'In-TI'!$Q$4:$Q$1155,$B289)</f>
        <v>-21.540472633333334</v>
      </c>
      <c r="I289" s="16">
        <f>SUMIFS('In-TI'!$X$4:$X$1155,'In-TI'!$Y$4:$Y$1155,I$3,'In-TI'!$Q$4:$Q$1155,$B289)</f>
        <v>-7.5016320666666676</v>
      </c>
      <c r="J289" s="158">
        <f>SUMIFS('In-TI'!$X$4:$X$1155,'In-TI'!$Y$4:$Y$1155,J$3,'In-TI'!$Q$4:$Q$1155,$B289)</f>
        <v>22.414962633333332</v>
      </c>
      <c r="K289" s="17">
        <f>SUMIFS('In-TI'!$X$4:$X$1155,'In-TI'!$Y$4:$Y$1155,K$3,'In-TI'!$Q$4:$Q$1155,$B289)</f>
        <v>13.461305966666668</v>
      </c>
      <c r="L289" s="26" cm="1">
        <f t="array" ref="L289">IF(_xlfn.XLOOKUP($B289&amp;F$3,'In-TI'!$Q$4:$Q$1155&amp;'In-TI'!$Y$4:$Y$1155,'In-TI'!$Z$4:$Z$1155)=L$3,F289*C289+I289*D289,0)</f>
        <v>0</v>
      </c>
      <c r="M289" s="159" cm="1">
        <f t="array" ref="M289">IF(_xlfn.XLOOKUP($B289&amp;I$3,'In-TI'!$Q$4:$Q$1155&amp;'In-TI'!$Y$4:$Y$1155,'In-TI'!$Z$4:$Z$1155)=M$3,F289*C289+I289*D289,0)</f>
        <v>94.019258363333392</v>
      </c>
      <c r="N289" s="159" cm="1">
        <f t="array" ref="N289">IF(_xlfn.XLOOKUP($B289&amp;G$3,'In-TI'!$Q$4:$Q$1155&amp;'In-TI'!$Y$4:$Y$1155,'In-TI'!$Z$4:$Z$1155)=N$3,G289*E289+J289*C289,0)</f>
        <v>10376.086791166666</v>
      </c>
      <c r="O289" s="159" cm="1">
        <f t="array" ref="O289">IF(_xlfn.XLOOKUP($B289&amp;J$3,'In-TI'!$Q$4:$Q$1155&amp;'In-TI'!$Y$4:$Y$1155,'In-TI'!$Z$4:$Z$1155)=O$3,G289*E289+J289*C289,0)</f>
        <v>0</v>
      </c>
      <c r="P289" s="159" cm="1">
        <f t="array" ref="P289">IF(_xlfn.XLOOKUP($B289&amp;H$3,'In-TI'!$Q$4:$Q$1155&amp;'In-TI'!$Y$4:$Y$1155,'In-TI'!$Z$4:$Z$1155)=P$3,H289*E289+K289*D289,0)</f>
        <v>4099.5573241150005</v>
      </c>
      <c r="Q289" s="25" cm="1">
        <f t="array" ref="Q289">IF(_xlfn.XLOOKUP($B289&amp;K$3,'In-TI'!$Q$4:$Q$1155&amp;'In-TI'!$Y$4:$Y$1155,'In-TI'!$Z$4:$Z$1155)=Q$3,H289*E289+K289*D289,0)</f>
        <v>0</v>
      </c>
      <c r="R289" s="74">
        <f t="shared" si="159"/>
        <v>14569.663373645002</v>
      </c>
      <c r="S289" s="82">
        <f>IF($R289&gt;=0,0,$R289*VLOOKUP(S$3,'In-NonTI'!$S$4:$U$6,3,0))</f>
        <v>0</v>
      </c>
      <c r="T289" s="160">
        <f>IF($R289&gt;=0,0,$R289*VLOOKUP(T$3,'In-NonTI'!$S$4:$U$6,3,0))</f>
        <v>0</v>
      </c>
      <c r="U289" s="83">
        <f>IF($R289&gt;=0,0,$R289*VLOOKUP(U$3,'In-NonTI'!$S$4:$U$6,3,0))</f>
        <v>0</v>
      </c>
      <c r="V289" s="19">
        <f t="shared" si="165"/>
        <v>28.012428033333332</v>
      </c>
      <c r="W289" s="161">
        <f t="shared" si="160"/>
        <v>5.9596739000000003</v>
      </c>
      <c r="X289" s="18">
        <f t="shared" si="166"/>
        <v>-45.294601933333333</v>
      </c>
      <c r="Y289" s="77">
        <f t="shared" si="161"/>
        <v>1</v>
      </c>
      <c r="Z289" s="32" t="str">
        <f t="shared" si="162"/>
        <v>VIC</v>
      </c>
      <c r="AA289" s="4" t="str">
        <f t="shared" si="163"/>
        <v>SA</v>
      </c>
      <c r="AB289" s="31" t="str">
        <f t="shared" si="164"/>
        <v>NSW</v>
      </c>
      <c r="AC289" s="129" t="str">
        <f t="shared" si="167"/>
        <v>VIC-SA</v>
      </c>
      <c r="AD289" s="162" t="str">
        <f t="shared" si="168"/>
        <v>VIC-NSW</v>
      </c>
      <c r="AE289" s="130">
        <f t="shared" si="169"/>
        <v>0</v>
      </c>
      <c r="AF289" s="51">
        <f t="shared" si="170"/>
        <v>5.9596739000000003</v>
      </c>
      <c r="AG289" s="163">
        <f t="shared" si="171"/>
        <v>28.012428033333332</v>
      </c>
      <c r="AH289" s="33">
        <f t="shared" si="172"/>
        <v>0</v>
      </c>
      <c r="AI289" s="140">
        <f t="shared" si="195"/>
        <v>0</v>
      </c>
      <c r="AJ289" s="164">
        <f t="shared" si="195"/>
        <v>0</v>
      </c>
      <c r="AK289" s="164">
        <f t="shared" si="186"/>
        <v>28.012428033333332</v>
      </c>
      <c r="AL289" s="164">
        <f t="shared" si="194"/>
        <v>0</v>
      </c>
      <c r="AM289" s="164">
        <f t="shared" si="193"/>
        <v>5.9596739000000003</v>
      </c>
      <c r="AN289" s="141">
        <f t="shared" si="193"/>
        <v>0</v>
      </c>
      <c r="AO289" s="23">
        <f t="shared" si="173"/>
        <v>0</v>
      </c>
      <c r="AP289" s="30">
        <f t="shared" si="174"/>
        <v>0</v>
      </c>
      <c r="AQ289" s="30">
        <f t="shared" si="175"/>
        <v>13025.7790355</v>
      </c>
      <c r="AR289" s="30">
        <f t="shared" si="176"/>
        <v>0</v>
      </c>
      <c r="AS289" s="30">
        <f t="shared" si="177"/>
        <v>1940.1718381450003</v>
      </c>
      <c r="AT289" s="24">
        <f t="shared" si="178"/>
        <v>0</v>
      </c>
      <c r="AU289" s="155">
        <f t="shared" si="185"/>
        <v>0</v>
      </c>
      <c r="AV289" s="165">
        <f t="shared" si="187"/>
        <v>0</v>
      </c>
      <c r="AW289" s="165">
        <f t="shared" si="188"/>
        <v>12680.865875413334</v>
      </c>
      <c r="AX289" s="165">
        <f t="shared" si="189"/>
        <v>0</v>
      </c>
      <c r="AY289" s="165">
        <f t="shared" si="190"/>
        <v>1888.7974982316673</v>
      </c>
      <c r="AZ289" s="156">
        <f t="shared" si="191"/>
        <v>0</v>
      </c>
      <c r="BA289" s="94">
        <f t="shared" si="179"/>
        <v>0</v>
      </c>
      <c r="BB289" s="166">
        <f t="shared" si="180"/>
        <v>0</v>
      </c>
      <c r="BC289" s="166">
        <f t="shared" si="181"/>
        <v>12680.865875413334</v>
      </c>
      <c r="BD289" s="166">
        <f t="shared" si="182"/>
        <v>0</v>
      </c>
      <c r="BE289" s="166">
        <f t="shared" si="183"/>
        <v>1888.7974982316673</v>
      </c>
      <c r="BF289" s="95">
        <f t="shared" si="184"/>
        <v>0</v>
      </c>
    </row>
    <row r="290" spans="2:58">
      <c r="B290" s="146">
        <v>287</v>
      </c>
      <c r="C290" s="23" cm="1">
        <f t="array" ref="C290">_xlfn.XLOOKUP(C$3&amp;$B290,'In-TI'!$D$4:$D$867&amp;'In-TI'!$C$4:$C$867,'In-TI'!$E$4:$E$867)</f>
        <v>500</v>
      </c>
      <c r="D290" s="30" cm="1">
        <f t="array" ref="D290">_xlfn.XLOOKUP(D$3&amp;$B290,'In-TI'!$D$4:$D$867&amp;'In-TI'!$C$4:$C$867,'In-TI'!$E$4:$E$867)</f>
        <v>360.55</v>
      </c>
      <c r="E290" s="24" cm="1">
        <f t="array" ref="E290">_xlfn.XLOOKUP(E$3&amp;$B290,'In-TI'!$D$4:$D$867&amp;'In-TI'!$C$4:$C$867,'In-TI'!$E$4:$E$867)</f>
        <v>35</v>
      </c>
      <c r="F290" s="12">
        <f>SUMIFS('In-TI'!$W$4:$W$1155,'In-TI'!$Y$4:$Y$1155,F$3,'In-TI'!$Q$4:$Q$1155,$B290)</f>
        <v>4.5359288000000006</v>
      </c>
      <c r="G290" s="157">
        <f>SUMIFS('In-TI'!$W$4:$W$1155,'In-TI'!$Y$4:$Y$1155,G$3,'In-TI'!$Q$4:$Q$1155,$B290)</f>
        <v>-20.5025987</v>
      </c>
      <c r="H290" s="13">
        <f>SUMIFS('In-TI'!$W$4:$W$1155,'In-TI'!$Y$4:$Y$1155,H$3,'In-TI'!$Q$4:$Q$1155,$B290)</f>
        <v>-22.892794000000002</v>
      </c>
      <c r="I290" s="16">
        <f>SUMIFS('In-TI'!$X$4:$X$1155,'In-TI'!$Y$4:$Y$1155,I$3,'In-TI'!$Q$4:$Q$1155,$B290)</f>
        <v>-6.4492621333333338</v>
      </c>
      <c r="J290" s="158">
        <f>SUMIFS('In-TI'!$X$4:$X$1155,'In-TI'!$Y$4:$Y$1155,J$3,'In-TI'!$Q$4:$Q$1155,$B290)</f>
        <v>19.160932033333335</v>
      </c>
      <c r="K290" s="17">
        <f>SUMIFS('In-TI'!$X$4:$X$1155,'In-TI'!$Y$4:$Y$1155,K$3,'In-TI'!$Q$4:$Q$1155,$B290)</f>
        <v>14.700294</v>
      </c>
      <c r="L290" s="26" cm="1">
        <f t="array" ref="L290">IF(_xlfn.XLOOKUP($B290&amp;F$3,'In-TI'!$Q$4:$Q$1155&amp;'In-TI'!$Y$4:$Y$1155,'In-TI'!$Z$4:$Z$1155)=L$3,F290*C290+I290*D290,0)</f>
        <v>0</v>
      </c>
      <c r="M290" s="159" cm="1">
        <f t="array" ref="M290">IF(_xlfn.XLOOKUP($B290&amp;I$3,'In-TI'!$Q$4:$Q$1155&amp;'In-TI'!$Y$4:$Y$1155,'In-TI'!$Z$4:$Z$1155)=M$3,F290*C290+I290*D290,0)</f>
        <v>-57.317062173333397</v>
      </c>
      <c r="N290" s="159" cm="1">
        <f t="array" ref="N290">IF(_xlfn.XLOOKUP($B290&amp;G$3,'In-TI'!$Q$4:$Q$1155&amp;'In-TI'!$Y$4:$Y$1155,'In-TI'!$Z$4:$Z$1155)=N$3,G290*E290+J290*C290,0)</f>
        <v>8862.8750621666677</v>
      </c>
      <c r="O290" s="159" cm="1">
        <f t="array" ref="O290">IF(_xlfn.XLOOKUP($B290&amp;J$3,'In-TI'!$Q$4:$Q$1155&amp;'In-TI'!$Y$4:$Y$1155,'In-TI'!$Z$4:$Z$1155)=O$3,G290*E290+J290*C290,0)</f>
        <v>0</v>
      </c>
      <c r="P290" s="159" cm="1">
        <f t="array" ref="P290">IF(_xlfn.XLOOKUP($B290&amp;H$3,'In-TI'!$Q$4:$Q$1155&amp;'In-TI'!$Y$4:$Y$1155,'In-TI'!$Z$4:$Z$1155)=P$3,H290*E290+K290*D290,0)</f>
        <v>4498.9432116999997</v>
      </c>
      <c r="Q290" s="25" cm="1">
        <f t="array" ref="Q290">IF(_xlfn.XLOOKUP($B290&amp;K$3,'In-TI'!$Q$4:$Q$1155&amp;'In-TI'!$Y$4:$Y$1155,'In-TI'!$Z$4:$Z$1155)=Q$3,H290*E290+K290*D290,0)</f>
        <v>0</v>
      </c>
      <c r="R290" s="74">
        <f t="shared" si="159"/>
        <v>13304.501211693334</v>
      </c>
      <c r="S290" s="82">
        <f>IF($R290&gt;=0,0,$R290*VLOOKUP(S$3,'In-NonTI'!$S$4:$U$6,3,0))</f>
        <v>0</v>
      </c>
      <c r="T290" s="160">
        <f>IF($R290&gt;=0,0,$R290*VLOOKUP(T$3,'In-NonTI'!$S$4:$U$6,3,0))</f>
        <v>0</v>
      </c>
      <c r="U290" s="83">
        <f>IF($R290&gt;=0,0,$R290*VLOOKUP(U$3,'In-NonTI'!$S$4:$U$6,3,0))</f>
        <v>0</v>
      </c>
      <c r="V290" s="19">
        <f t="shared" si="165"/>
        <v>23.696860833333336</v>
      </c>
      <c r="W290" s="161">
        <f t="shared" si="160"/>
        <v>8.2510318666666649</v>
      </c>
      <c r="X290" s="18">
        <f t="shared" si="166"/>
        <v>-43.395392700000002</v>
      </c>
      <c r="Y290" s="77">
        <f t="shared" si="161"/>
        <v>1</v>
      </c>
      <c r="Z290" s="32" t="str">
        <f t="shared" si="162"/>
        <v>VIC</v>
      </c>
      <c r="AA290" s="4" t="str">
        <f t="shared" si="163"/>
        <v>SA</v>
      </c>
      <c r="AB290" s="31" t="str">
        <f t="shared" si="164"/>
        <v>NSW</v>
      </c>
      <c r="AC290" s="129" t="str">
        <f t="shared" si="167"/>
        <v>VIC-SA</v>
      </c>
      <c r="AD290" s="162" t="str">
        <f t="shared" si="168"/>
        <v>VIC-NSW</v>
      </c>
      <c r="AE290" s="130">
        <f t="shared" si="169"/>
        <v>0</v>
      </c>
      <c r="AF290" s="51">
        <f t="shared" si="170"/>
        <v>8.2510318666666649</v>
      </c>
      <c r="AG290" s="163">
        <f t="shared" si="171"/>
        <v>23.696860833333336</v>
      </c>
      <c r="AH290" s="33">
        <f t="shared" si="172"/>
        <v>0</v>
      </c>
      <c r="AI290" s="140">
        <f t="shared" si="195"/>
        <v>0</v>
      </c>
      <c r="AJ290" s="164">
        <f t="shared" si="195"/>
        <v>0</v>
      </c>
      <c r="AK290" s="164">
        <f t="shared" si="186"/>
        <v>23.696860833333336</v>
      </c>
      <c r="AL290" s="164">
        <f t="shared" si="194"/>
        <v>0</v>
      </c>
      <c r="AM290" s="164">
        <f t="shared" si="193"/>
        <v>8.2510318666666649</v>
      </c>
      <c r="AN290" s="141">
        <f t="shared" si="193"/>
        <v>0</v>
      </c>
      <c r="AO290" s="23">
        <f t="shared" si="173"/>
        <v>0</v>
      </c>
      <c r="AP290" s="30">
        <f t="shared" si="174"/>
        <v>0</v>
      </c>
      <c r="AQ290" s="30">
        <f t="shared" si="175"/>
        <v>11019.040287500002</v>
      </c>
      <c r="AR290" s="30">
        <f t="shared" si="176"/>
        <v>0</v>
      </c>
      <c r="AS290" s="30">
        <f t="shared" si="177"/>
        <v>2686.123424193333</v>
      </c>
      <c r="AT290" s="24">
        <f t="shared" si="178"/>
        <v>0</v>
      </c>
      <c r="AU290" s="155">
        <f t="shared" si="185"/>
        <v>0</v>
      </c>
      <c r="AV290" s="165">
        <f t="shared" si="187"/>
        <v>0</v>
      </c>
      <c r="AW290" s="165">
        <f t="shared" si="188"/>
        <v>10696.905045479971</v>
      </c>
      <c r="AX290" s="165">
        <f t="shared" si="189"/>
        <v>0</v>
      </c>
      <c r="AY290" s="165">
        <f t="shared" si="190"/>
        <v>2607.5961662133632</v>
      </c>
      <c r="AZ290" s="156">
        <f t="shared" si="191"/>
        <v>0</v>
      </c>
      <c r="BA290" s="94">
        <f t="shared" si="179"/>
        <v>0</v>
      </c>
      <c r="BB290" s="166">
        <f t="shared" si="180"/>
        <v>0</v>
      </c>
      <c r="BC290" s="166">
        <f t="shared" si="181"/>
        <v>10696.905045479971</v>
      </c>
      <c r="BD290" s="166">
        <f t="shared" si="182"/>
        <v>0</v>
      </c>
      <c r="BE290" s="166">
        <f t="shared" si="183"/>
        <v>2607.5961662133632</v>
      </c>
      <c r="BF290" s="95">
        <f t="shared" si="184"/>
        <v>0</v>
      </c>
    </row>
    <row r="291" spans="2:58">
      <c r="B291" s="147">
        <v>288</v>
      </c>
      <c r="C291" s="42" cm="1">
        <f t="array" ref="C291">_xlfn.XLOOKUP(C$3&amp;$B291,'In-TI'!$D$4:$D$867&amp;'In-TI'!$C$4:$C$867,'In-TI'!$E$4:$E$867)</f>
        <v>500</v>
      </c>
      <c r="D291" s="43" cm="1">
        <f t="array" ref="D291">_xlfn.XLOOKUP(D$3&amp;$B291,'In-TI'!$D$4:$D$867&amp;'In-TI'!$C$4:$C$867,'In-TI'!$E$4:$E$867)</f>
        <v>360.55</v>
      </c>
      <c r="E291" s="44" cm="1">
        <f t="array" ref="E291">_xlfn.XLOOKUP(E$3&amp;$B291,'In-TI'!$D$4:$D$867&amp;'In-TI'!$C$4:$C$867,'In-TI'!$E$4:$E$867)</f>
        <v>35</v>
      </c>
      <c r="F291" s="45">
        <f>SUMIFS('In-TI'!$W$4:$W$1155,'In-TI'!$Y$4:$Y$1155,F$3,'In-TI'!$Q$4:$Q$1155,$B291)</f>
        <v>4.7176406000000002</v>
      </c>
      <c r="G291" s="46">
        <f>SUMIFS('In-TI'!$W$4:$W$1155,'In-TI'!$Y$4:$Y$1155,G$3,'In-TI'!$Q$4:$Q$1155,$B291)</f>
        <v>-18.4234273</v>
      </c>
      <c r="H291" s="47">
        <f>SUMIFS('In-TI'!$W$4:$W$1155,'In-TI'!$Y$4:$Y$1155,H$3,'In-TI'!$Q$4:$Q$1155,$B291)</f>
        <v>-24.458113500000003</v>
      </c>
      <c r="I291" s="48">
        <f>SUMIFS('In-TI'!$X$4:$X$1155,'In-TI'!$Y$4:$Y$1155,I$3,'In-TI'!$Q$4:$Q$1155,$B291)</f>
        <v>-6.5801406</v>
      </c>
      <c r="J291" s="49">
        <f>SUMIFS('In-TI'!$X$4:$X$1155,'In-TI'!$Y$4:$Y$1155,J$3,'In-TI'!$Q$4:$Q$1155,$B291)</f>
        <v>16.985093966666668</v>
      </c>
      <c r="K291" s="50">
        <f>SUMIFS('In-TI'!$X$4:$X$1155,'In-TI'!$Y$4:$Y$1155,K$3,'In-TI'!$Q$4:$Q$1155,$B291)</f>
        <v>16.448113499999998</v>
      </c>
      <c r="L291" s="27" cm="1">
        <f t="array" ref="L291">IF(_xlfn.XLOOKUP($B291&amp;F$3,'In-TI'!$Q$4:$Q$1155&amp;'In-TI'!$Y$4:$Y$1155,'In-TI'!$Z$4:$Z$1155)=L$3,F291*C291+I291*D291,0)</f>
        <v>0</v>
      </c>
      <c r="M291" s="28" cm="1">
        <f t="array" ref="M291">IF(_xlfn.XLOOKUP($B291&amp;I$3,'In-TI'!$Q$4:$Q$1155&amp;'In-TI'!$Y$4:$Y$1155,'In-TI'!$Z$4:$Z$1155)=M$3,F291*C291+I291*D291,0)</f>
        <v>-13.649393329999839</v>
      </c>
      <c r="N291" s="28" cm="1">
        <f t="array" ref="N291">IF(_xlfn.XLOOKUP($B291&amp;G$3,'In-TI'!$Q$4:$Q$1155&amp;'In-TI'!$Y$4:$Y$1155,'In-TI'!$Z$4:$Z$1155)=N$3,G291*E291+J291*C291,0)</f>
        <v>7847.7270278333335</v>
      </c>
      <c r="O291" s="28" cm="1">
        <f t="array" ref="O291">IF(_xlfn.XLOOKUP($B291&amp;J$3,'In-TI'!$Q$4:$Q$1155&amp;'In-TI'!$Y$4:$Y$1155,'In-TI'!$Z$4:$Z$1155)=O$3,G291*E291+J291*C291,0)</f>
        <v>0</v>
      </c>
      <c r="P291" s="28" cm="1">
        <f t="array" ref="P291">IF(_xlfn.XLOOKUP($B291&amp;H$3,'In-TI'!$Q$4:$Q$1155&amp;'In-TI'!$Y$4:$Y$1155,'In-TI'!$Z$4:$Z$1155)=P$3,H291*E291+K291*D291,0)</f>
        <v>5074.3333499249993</v>
      </c>
      <c r="Q291" s="29" cm="1">
        <f t="array" ref="Q291">IF(_xlfn.XLOOKUP($B291&amp;K$3,'In-TI'!$Q$4:$Q$1155&amp;'In-TI'!$Y$4:$Y$1155,'In-TI'!$Z$4:$Z$1155)=Q$3,H291*E291+K291*D291,0)</f>
        <v>0</v>
      </c>
      <c r="R291" s="75">
        <f t="shared" si="159"/>
        <v>12908.410984428334</v>
      </c>
      <c r="S291" s="84">
        <f>IF($R291&gt;=0,0,$R291*VLOOKUP(S$3,'In-NonTI'!$S$4:$U$6,3,0))</f>
        <v>0</v>
      </c>
      <c r="T291" s="85">
        <f>IF($R291&gt;=0,0,$R291*VLOOKUP(T$3,'In-NonTI'!$S$4:$U$6,3,0))</f>
        <v>0</v>
      </c>
      <c r="U291" s="86">
        <f>IF($R291&gt;=0,0,$R291*VLOOKUP(U$3,'In-NonTI'!$S$4:$U$6,3,0))</f>
        <v>0</v>
      </c>
      <c r="V291" s="20">
        <f t="shared" si="165"/>
        <v>21.702734566666667</v>
      </c>
      <c r="W291" s="21">
        <f t="shared" si="160"/>
        <v>9.867972899999998</v>
      </c>
      <c r="X291" s="22">
        <f t="shared" si="166"/>
        <v>-42.881540800000003</v>
      </c>
      <c r="Y291" s="78">
        <f t="shared" si="161"/>
        <v>1</v>
      </c>
      <c r="Z291" s="55" t="str">
        <f t="shared" si="162"/>
        <v>VIC</v>
      </c>
      <c r="AA291" s="56" t="str">
        <f t="shared" si="163"/>
        <v>SA</v>
      </c>
      <c r="AB291" s="57" t="str">
        <f t="shared" si="164"/>
        <v>NSW</v>
      </c>
      <c r="AC291" s="131" t="str">
        <f t="shared" si="167"/>
        <v>VIC-SA</v>
      </c>
      <c r="AD291" s="132" t="str">
        <f t="shared" si="168"/>
        <v>VIC-NSW</v>
      </c>
      <c r="AE291" s="133">
        <f t="shared" si="169"/>
        <v>0</v>
      </c>
      <c r="AF291" s="52">
        <f t="shared" si="170"/>
        <v>9.867972899999998</v>
      </c>
      <c r="AG291" s="53">
        <f t="shared" si="171"/>
        <v>21.702734566666667</v>
      </c>
      <c r="AH291" s="54">
        <f t="shared" si="172"/>
        <v>0</v>
      </c>
      <c r="AI291" s="142">
        <f t="shared" si="195"/>
        <v>0</v>
      </c>
      <c r="AJ291" s="143">
        <f t="shared" si="195"/>
        <v>0</v>
      </c>
      <c r="AK291" s="143">
        <f t="shared" si="186"/>
        <v>21.702734566666667</v>
      </c>
      <c r="AL291" s="143">
        <f t="shared" si="194"/>
        <v>0</v>
      </c>
      <c r="AM291" s="143">
        <f t="shared" si="193"/>
        <v>9.867972899999998</v>
      </c>
      <c r="AN291" s="144">
        <f t="shared" si="193"/>
        <v>0</v>
      </c>
      <c r="AO291" s="42">
        <f t="shared" si="173"/>
        <v>0</v>
      </c>
      <c r="AP291" s="43">
        <f t="shared" si="174"/>
        <v>0</v>
      </c>
      <c r="AQ291" s="43">
        <f t="shared" si="175"/>
        <v>10091.7715735</v>
      </c>
      <c r="AR291" s="43">
        <f t="shared" si="176"/>
        <v>0</v>
      </c>
      <c r="AS291" s="43">
        <f t="shared" si="177"/>
        <v>3212.5185775949994</v>
      </c>
      <c r="AT291" s="44">
        <f t="shared" si="178"/>
        <v>0</v>
      </c>
      <c r="AU291" s="167">
        <f t="shared" si="185"/>
        <v>0</v>
      </c>
      <c r="AV291" s="168">
        <f t="shared" si="187"/>
        <v>0</v>
      </c>
      <c r="AW291" s="168">
        <f t="shared" si="188"/>
        <v>9791.4833149506539</v>
      </c>
      <c r="AX291" s="168">
        <f t="shared" si="189"/>
        <v>0</v>
      </c>
      <c r="AY291" s="168">
        <f t="shared" si="190"/>
        <v>3116.927669477679</v>
      </c>
      <c r="AZ291" s="169">
        <f t="shared" si="191"/>
        <v>0</v>
      </c>
      <c r="BA291" s="96">
        <f t="shared" si="179"/>
        <v>0</v>
      </c>
      <c r="BB291" s="97">
        <f t="shared" si="180"/>
        <v>0</v>
      </c>
      <c r="BC291" s="97">
        <f t="shared" si="181"/>
        <v>9791.4833149506539</v>
      </c>
      <c r="BD291" s="97">
        <f t="shared" si="182"/>
        <v>0</v>
      </c>
      <c r="BE291" s="97">
        <f t="shared" si="183"/>
        <v>3116.927669477679</v>
      </c>
      <c r="BF291" s="98">
        <f t="shared" si="184"/>
        <v>0</v>
      </c>
    </row>
  </sheetData>
  <autoFilter ref="B3:BF291" xr:uid="{8AA829DA-64F7-480D-B087-9C445863D001}"/>
  <mergeCells count="4">
    <mergeCell ref="V2:X2"/>
    <mergeCell ref="AC2:AE2"/>
    <mergeCell ref="AF2:AH2"/>
    <mergeCell ref="AO2:AT2"/>
  </mergeCells>
  <conditionalFormatting sqref="R4:R291">
    <cfRule type="cellIs" dxfId="0" priority="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67699-0DF2-4A0D-9DF2-9A5417C1E80B}">
  <dimension ref="B1:BA4035"/>
  <sheetViews>
    <sheetView zoomScale="85" zoomScaleNormal="85" workbookViewId="0">
      <pane ySplit="3" topLeftCell="A4" activePane="bottomLeft" state="frozen"/>
      <selection pane="bottomLeft"/>
    </sheetView>
  </sheetViews>
  <sheetFormatPr defaultRowHeight="15"/>
  <cols>
    <col min="1" max="1" width="4.28515625" customWidth="1"/>
    <col min="2" max="2" width="18.7109375" style="5" customWidth="1"/>
    <col min="3" max="3" width="12.140625" bestFit="1" customWidth="1"/>
    <col min="4" max="4" width="14.140625" bestFit="1" customWidth="1"/>
    <col min="5" max="5" width="22.7109375" bestFit="1" customWidth="1"/>
    <col min="6" max="6" width="18.28515625" bestFit="1" customWidth="1"/>
    <col min="7" max="7" width="13.5703125" bestFit="1" customWidth="1"/>
    <col min="9" max="9" width="20.5703125" bestFit="1" customWidth="1"/>
    <col min="10" max="10" width="14.140625" customWidth="1"/>
    <col min="12" max="12" width="18.85546875" bestFit="1" customWidth="1"/>
    <col min="13" max="13" width="23.7109375" bestFit="1" customWidth="1"/>
    <col min="14" max="14" width="23.85546875" bestFit="1" customWidth="1"/>
    <col min="15" max="15" width="12.28515625" style="90" bestFit="1" customWidth="1"/>
    <col min="16" max="16" width="11.140625" style="121" customWidth="1"/>
    <col min="17" max="17" width="4" customWidth="1"/>
    <col min="18" max="18" width="16" bestFit="1" customWidth="1"/>
    <col min="19" max="19" width="13.5703125" bestFit="1" customWidth="1"/>
    <col min="20" max="20" width="11.5703125" bestFit="1" customWidth="1"/>
    <col min="21" max="21" width="4.5703125" customWidth="1"/>
    <col min="22" max="22" width="17" style="5" customWidth="1"/>
    <col min="23" max="23" width="9.42578125" bestFit="1" customWidth="1"/>
    <col min="24" max="24" width="10.42578125" bestFit="1" customWidth="1"/>
    <col min="25" max="25" width="20.42578125" bestFit="1" customWidth="1"/>
    <col min="26" max="26" width="8.85546875" bestFit="1" customWidth="1"/>
    <col min="27" max="27" width="17.7109375" bestFit="1" customWidth="1"/>
    <col min="28" max="28" width="18.140625" bestFit="1" customWidth="1"/>
    <col min="29" max="30" width="12.85546875" bestFit="1" customWidth="1"/>
    <col min="31" max="31" width="13.140625" bestFit="1" customWidth="1"/>
    <col min="32" max="32" width="18.28515625" bestFit="1" customWidth="1"/>
    <col min="33" max="33" width="4.42578125" customWidth="1"/>
    <col min="34" max="34" width="16" style="5" customWidth="1"/>
    <col min="35" max="35" width="9.42578125" bestFit="1" customWidth="1"/>
    <col min="36" max="36" width="10.42578125" bestFit="1" customWidth="1"/>
    <col min="37" max="37" width="20.42578125" customWidth="1"/>
    <col min="38" max="38" width="16" bestFit="1" customWidth="1"/>
    <col min="39" max="39" width="13.5703125" bestFit="1" customWidth="1"/>
    <col min="40" max="41" width="12.85546875" bestFit="1" customWidth="1"/>
    <col min="42" max="42" width="17" bestFit="1" customWidth="1"/>
    <col min="43" max="43" width="4.140625" customWidth="1"/>
    <col min="44" max="44" width="16.7109375" style="5" customWidth="1"/>
    <col min="45" max="45" width="9.7109375" bestFit="1" customWidth="1"/>
    <col min="46" max="46" width="19.28515625" bestFit="1" customWidth="1"/>
    <col min="47" max="47" width="19.42578125" bestFit="1" customWidth="1"/>
    <col min="48" max="48" width="10" bestFit="1" customWidth="1"/>
    <col min="49" max="49" width="12.85546875" bestFit="1" customWidth="1"/>
    <col min="50" max="50" width="12.28515625" bestFit="1" customWidth="1"/>
    <col min="51" max="51" width="14.5703125" bestFit="1" customWidth="1"/>
    <col min="52" max="52" width="18.140625" bestFit="1" customWidth="1"/>
    <col min="53" max="53" width="27.28515625" bestFit="1" customWidth="1"/>
  </cols>
  <sheetData>
    <row r="1" spans="2:53">
      <c r="B1"/>
      <c r="V1"/>
      <c r="AH1"/>
      <c r="AR1"/>
    </row>
    <row r="2" spans="2:53">
      <c r="B2" s="8" t="s">
        <v>112</v>
      </c>
      <c r="V2" s="37" t="s">
        <v>113</v>
      </c>
      <c r="AH2" s="37" t="s">
        <v>114</v>
      </c>
      <c r="AR2" s="37" t="s">
        <v>115</v>
      </c>
    </row>
    <row r="3" spans="2:53" s="2" customFormat="1">
      <c r="B3" s="11" t="s">
        <v>71</v>
      </c>
      <c r="C3" s="2" t="s">
        <v>72</v>
      </c>
      <c r="D3" s="2" t="s">
        <v>116</v>
      </c>
      <c r="E3" s="2" t="s">
        <v>117</v>
      </c>
      <c r="F3" s="2" t="s">
        <v>118</v>
      </c>
      <c r="G3" s="2" t="s">
        <v>119</v>
      </c>
      <c r="H3" s="2" t="s">
        <v>120</v>
      </c>
      <c r="I3" s="2" t="s">
        <v>121</v>
      </c>
      <c r="J3" s="2" t="s">
        <v>122</v>
      </c>
      <c r="K3" s="2" t="s">
        <v>123</v>
      </c>
      <c r="L3" s="2" t="s">
        <v>124</v>
      </c>
      <c r="M3" s="2" t="s">
        <v>125</v>
      </c>
      <c r="N3" s="2" t="s">
        <v>126</v>
      </c>
      <c r="O3" s="120" t="s">
        <v>127</v>
      </c>
      <c r="P3" s="15" t="s">
        <v>128</v>
      </c>
      <c r="R3" s="7" t="s">
        <v>118</v>
      </c>
      <c r="S3" s="7" t="s">
        <v>119</v>
      </c>
      <c r="T3" s="7" t="s">
        <v>129</v>
      </c>
      <c r="V3" s="11" t="s">
        <v>71</v>
      </c>
      <c r="W3" s="2" t="s">
        <v>72</v>
      </c>
      <c r="X3" s="2" t="s">
        <v>130</v>
      </c>
      <c r="Y3" s="2" t="s">
        <v>117</v>
      </c>
      <c r="Z3" s="2" t="s">
        <v>45</v>
      </c>
      <c r="AA3" s="2" t="s">
        <v>131</v>
      </c>
      <c r="AB3" s="2" t="s">
        <v>132</v>
      </c>
      <c r="AC3" s="2" t="s">
        <v>120</v>
      </c>
      <c r="AD3" s="2" t="s">
        <v>133</v>
      </c>
      <c r="AE3" s="2" t="s">
        <v>134</v>
      </c>
      <c r="AF3" s="2" t="s">
        <v>121</v>
      </c>
      <c r="AH3" s="11" t="s">
        <v>71</v>
      </c>
      <c r="AI3" s="2" t="s">
        <v>72</v>
      </c>
      <c r="AJ3" s="2" t="s">
        <v>130</v>
      </c>
      <c r="AK3" s="2" t="s">
        <v>117</v>
      </c>
      <c r="AL3" s="2" t="s">
        <v>118</v>
      </c>
      <c r="AM3" s="2" t="s">
        <v>119</v>
      </c>
      <c r="AN3" s="2" t="s">
        <v>76</v>
      </c>
      <c r="AO3" s="2" t="s">
        <v>135</v>
      </c>
      <c r="AP3" s="2" t="s">
        <v>136</v>
      </c>
      <c r="AR3" s="11" t="s">
        <v>71</v>
      </c>
      <c r="AS3" s="2" t="s">
        <v>72</v>
      </c>
      <c r="AT3" s="2" t="s">
        <v>137</v>
      </c>
      <c r="AU3" s="2" t="s">
        <v>34</v>
      </c>
      <c r="AV3" s="2" t="s">
        <v>138</v>
      </c>
      <c r="AW3" s="2" t="s">
        <v>76</v>
      </c>
      <c r="AX3" s="2" t="s">
        <v>139</v>
      </c>
      <c r="AY3" s="2" t="s">
        <v>140</v>
      </c>
      <c r="AZ3" s="2" t="s">
        <v>141</v>
      </c>
      <c r="BA3" s="2" t="s">
        <v>142</v>
      </c>
    </row>
    <row r="4" spans="2:53">
      <c r="B4" s="5">
        <v>46261</v>
      </c>
      <c r="C4">
        <v>1</v>
      </c>
      <c r="D4">
        <v>3</v>
      </c>
      <c r="E4" t="s">
        <v>143</v>
      </c>
      <c r="F4" t="s">
        <v>57</v>
      </c>
      <c r="G4" t="s">
        <v>58</v>
      </c>
      <c r="H4">
        <v>17328.55732666</v>
      </c>
      <c r="I4">
        <v>0</v>
      </c>
      <c r="J4">
        <v>500</v>
      </c>
      <c r="K4">
        <v>-251.27</v>
      </c>
      <c r="L4">
        <v>0</v>
      </c>
      <c r="M4">
        <v>0</v>
      </c>
      <c r="N4">
        <v>0</v>
      </c>
      <c r="O4" s="90" cm="1">
        <f t="array" ref="O4">VLOOKUP(C4,Calc!$B$4:$BF$291,_xlfn.XLOOKUP(F4&amp;G4,$R$4:$R$9&amp;$S$4:$S$9,$T$4:$T$9),FALSE)</f>
        <v>0</v>
      </c>
      <c r="P4" s="121">
        <f t="shared" ref="P4:P67" si="0">O4-N4</f>
        <v>0</v>
      </c>
      <c r="R4" s="6" t="s">
        <v>57</v>
      </c>
      <c r="S4" s="6" t="s">
        <v>58</v>
      </c>
      <c r="T4" s="6">
        <v>52</v>
      </c>
      <c r="V4" s="5">
        <v>46261</v>
      </c>
      <c r="W4">
        <v>1</v>
      </c>
      <c r="X4">
        <v>3</v>
      </c>
      <c r="Y4" t="s">
        <v>143</v>
      </c>
      <c r="Z4" t="s">
        <v>58</v>
      </c>
      <c r="AA4">
        <v>17328.55732666</v>
      </c>
      <c r="AB4">
        <v>0</v>
      </c>
      <c r="AC4">
        <v>17328.55732666</v>
      </c>
      <c r="AD4">
        <v>0</v>
      </c>
      <c r="AE4">
        <v>27.64547443</v>
      </c>
      <c r="AF4">
        <v>27.64547443</v>
      </c>
      <c r="AG4" s="1"/>
      <c r="AH4" s="5">
        <v>46261</v>
      </c>
      <c r="AI4">
        <v>1</v>
      </c>
      <c r="AJ4">
        <v>3</v>
      </c>
      <c r="AL4" t="s">
        <v>144</v>
      </c>
      <c r="AM4" t="s">
        <v>58</v>
      </c>
      <c r="AN4">
        <v>-64.278009299999994</v>
      </c>
      <c r="AO4">
        <v>-83641.18061666</v>
      </c>
      <c r="AP4">
        <v>-83641.18061666</v>
      </c>
      <c r="AQ4" s="1"/>
      <c r="AR4" s="5">
        <v>46261</v>
      </c>
      <c r="AS4">
        <v>1</v>
      </c>
      <c r="AT4">
        <v>3</v>
      </c>
      <c r="AU4" t="s">
        <v>145</v>
      </c>
      <c r="AV4" t="s">
        <v>58</v>
      </c>
      <c r="AW4">
        <v>-0.53626359999999995</v>
      </c>
      <c r="AX4">
        <v>0.24583332999999999</v>
      </c>
      <c r="AY4">
        <v>-558.56206666000003</v>
      </c>
      <c r="AZ4">
        <v>-558.56206666000003</v>
      </c>
      <c r="BA4">
        <v>0</v>
      </c>
    </row>
    <row r="5" spans="2:53">
      <c r="B5" s="5">
        <v>46261</v>
      </c>
      <c r="C5">
        <v>1</v>
      </c>
      <c r="D5">
        <v>3</v>
      </c>
      <c r="E5" t="s">
        <v>143</v>
      </c>
      <c r="F5" t="s">
        <v>57</v>
      </c>
      <c r="G5" t="s">
        <v>52</v>
      </c>
      <c r="H5">
        <v>17328.55732666</v>
      </c>
      <c r="I5">
        <v>0</v>
      </c>
      <c r="J5">
        <v>248.73</v>
      </c>
      <c r="K5">
        <v>251.27</v>
      </c>
      <c r="L5">
        <v>0</v>
      </c>
      <c r="M5">
        <v>0</v>
      </c>
      <c r="N5">
        <v>0</v>
      </c>
      <c r="O5" s="90" cm="1">
        <f t="array" ref="O5">VLOOKUP(C5,Calc!$B$4:$BF$291,_xlfn.XLOOKUP(F5&amp;G5,$R$4:$R$9&amp;$S$4:$S$9,$T$4:$T$9),FALSE)</f>
        <v>0</v>
      </c>
      <c r="P5" s="121">
        <f t="shared" si="0"/>
        <v>0</v>
      </c>
      <c r="R5" s="6" t="s">
        <v>57</v>
      </c>
      <c r="S5" s="6" t="s">
        <v>52</v>
      </c>
      <c r="T5" s="6">
        <v>53</v>
      </c>
      <c r="V5" s="5">
        <v>46261</v>
      </c>
      <c r="W5">
        <v>1</v>
      </c>
      <c r="X5">
        <v>3</v>
      </c>
      <c r="Y5" t="s">
        <v>143</v>
      </c>
      <c r="Z5" t="s">
        <v>52</v>
      </c>
      <c r="AA5">
        <v>17328.55732666</v>
      </c>
      <c r="AB5">
        <v>0</v>
      </c>
      <c r="AC5">
        <v>17328.55732666</v>
      </c>
      <c r="AD5">
        <v>-10.118887129999999</v>
      </c>
      <c r="AE5">
        <v>32.361062060000002</v>
      </c>
      <c r="AF5">
        <v>22.242174930000001</v>
      </c>
      <c r="AG5" s="1"/>
      <c r="AH5" s="5">
        <v>46261</v>
      </c>
      <c r="AI5">
        <v>1</v>
      </c>
      <c r="AJ5">
        <v>3</v>
      </c>
      <c r="AL5" t="s">
        <v>144</v>
      </c>
      <c r="AM5" t="s">
        <v>146</v>
      </c>
      <c r="AN5">
        <v>51.502175960000002</v>
      </c>
      <c r="AO5">
        <v>0</v>
      </c>
      <c r="AP5">
        <v>0</v>
      </c>
      <c r="AR5" s="5">
        <v>46261</v>
      </c>
      <c r="AS5">
        <v>1</v>
      </c>
      <c r="AT5">
        <v>3</v>
      </c>
      <c r="AU5" t="s">
        <v>145</v>
      </c>
      <c r="AV5" t="s">
        <v>146</v>
      </c>
      <c r="AW5">
        <v>0.29043026</v>
      </c>
      <c r="AX5">
        <v>0.24583332999999999</v>
      </c>
      <c r="AY5">
        <v>0</v>
      </c>
      <c r="AZ5">
        <v>0</v>
      </c>
      <c r="BA5">
        <v>0</v>
      </c>
    </row>
    <row r="6" spans="2:53">
      <c r="B6" s="5">
        <v>46261</v>
      </c>
      <c r="C6">
        <v>1</v>
      </c>
      <c r="D6">
        <v>3</v>
      </c>
      <c r="E6" t="s">
        <v>143</v>
      </c>
      <c r="F6" t="s">
        <v>60</v>
      </c>
      <c r="G6" t="s">
        <v>58</v>
      </c>
      <c r="H6">
        <v>17328.55732666</v>
      </c>
      <c r="I6">
        <v>0</v>
      </c>
      <c r="J6">
        <v>500</v>
      </c>
      <c r="K6">
        <v>-465</v>
      </c>
      <c r="L6">
        <v>0</v>
      </c>
      <c r="M6">
        <v>0</v>
      </c>
      <c r="N6">
        <v>0</v>
      </c>
      <c r="O6" s="90" cm="1">
        <f t="array" ref="O6">VLOOKUP(C6,Calc!$B$4:$BF$291,_xlfn.XLOOKUP(F6&amp;G6,$R$4:$R$9&amp;$S$4:$S$9,$T$4:$T$9),FALSE)</f>
        <v>0</v>
      </c>
      <c r="P6" s="121">
        <f t="shared" si="0"/>
        <v>0</v>
      </c>
      <c r="R6" s="6" t="s">
        <v>60</v>
      </c>
      <c r="S6" s="6" t="s">
        <v>51</v>
      </c>
      <c r="T6" s="6">
        <v>54</v>
      </c>
      <c r="V6" s="5">
        <v>46261</v>
      </c>
      <c r="W6">
        <v>1</v>
      </c>
      <c r="X6">
        <v>3</v>
      </c>
      <c r="Y6" t="s">
        <v>143</v>
      </c>
      <c r="Z6" t="s">
        <v>51</v>
      </c>
      <c r="AA6">
        <v>17328.55732666</v>
      </c>
      <c r="AB6">
        <v>0</v>
      </c>
      <c r="AC6">
        <v>17328.55732666</v>
      </c>
      <c r="AD6">
        <v>-57.899316030000001</v>
      </c>
      <c r="AE6">
        <v>0</v>
      </c>
      <c r="AF6">
        <v>-57.899316030000001</v>
      </c>
      <c r="AG6" s="1"/>
      <c r="AH6" s="5">
        <v>46261</v>
      </c>
      <c r="AI6">
        <v>1</v>
      </c>
      <c r="AJ6">
        <v>3</v>
      </c>
      <c r="AK6" t="s">
        <v>143</v>
      </c>
      <c r="AL6" t="s">
        <v>57</v>
      </c>
      <c r="AM6" t="s">
        <v>58</v>
      </c>
      <c r="AN6">
        <v>9.2705538000000001</v>
      </c>
      <c r="AO6">
        <v>0</v>
      </c>
      <c r="AP6">
        <v>0</v>
      </c>
      <c r="AR6" s="5">
        <v>46261</v>
      </c>
      <c r="AS6">
        <v>1</v>
      </c>
      <c r="AT6">
        <v>3</v>
      </c>
      <c r="AU6" t="s">
        <v>144</v>
      </c>
      <c r="AV6" t="s">
        <v>58</v>
      </c>
      <c r="AW6">
        <v>-63.741745700000003</v>
      </c>
      <c r="AX6">
        <v>12.53</v>
      </c>
      <c r="AY6">
        <v>-83082.618549999999</v>
      </c>
      <c r="AZ6">
        <v>-83082.618549999999</v>
      </c>
      <c r="BA6">
        <v>0</v>
      </c>
    </row>
    <row r="7" spans="2:53">
      <c r="B7" s="5">
        <v>46261</v>
      </c>
      <c r="C7">
        <v>1</v>
      </c>
      <c r="D7">
        <v>3</v>
      </c>
      <c r="E7" t="s">
        <v>143</v>
      </c>
      <c r="F7" t="s">
        <v>60</v>
      </c>
      <c r="G7" t="s">
        <v>51</v>
      </c>
      <c r="H7">
        <v>17328.55732666</v>
      </c>
      <c r="I7">
        <v>27.64547443</v>
      </c>
      <c r="J7">
        <v>35</v>
      </c>
      <c r="K7">
        <v>465</v>
      </c>
      <c r="L7">
        <v>12855.1456115</v>
      </c>
      <c r="M7">
        <v>12650.437962829999</v>
      </c>
      <c r="N7">
        <v>12650.437962829999</v>
      </c>
      <c r="O7" s="90" cm="1">
        <f t="array" ref="O7">VLOOKUP(C7,Calc!$B$4:$BF$291,_xlfn.XLOOKUP(F7&amp;G7,$R$4:$R$9&amp;$S$4:$S$9,$T$4:$T$9),FALSE)</f>
        <v>12650.437962835204</v>
      </c>
      <c r="P7" s="121">
        <f t="shared" si="0"/>
        <v>5.2041286835446954E-9</v>
      </c>
      <c r="R7" s="6" t="s">
        <v>60</v>
      </c>
      <c r="S7" s="6" t="s">
        <v>58</v>
      </c>
      <c r="T7" s="6">
        <v>55</v>
      </c>
      <c r="V7" s="5">
        <v>46261</v>
      </c>
      <c r="W7">
        <v>2</v>
      </c>
      <c r="X7">
        <v>3</v>
      </c>
      <c r="Y7" t="s">
        <v>143</v>
      </c>
      <c r="Z7" t="s">
        <v>58</v>
      </c>
      <c r="AA7">
        <v>15450.306833750001</v>
      </c>
      <c r="AB7">
        <v>0</v>
      </c>
      <c r="AC7">
        <v>15450.306833750001</v>
      </c>
      <c r="AD7">
        <v>0</v>
      </c>
      <c r="AE7">
        <v>24.838121860000001</v>
      </c>
      <c r="AF7">
        <v>24.838121860000001</v>
      </c>
      <c r="AG7" s="1"/>
      <c r="AH7" s="5">
        <v>46261</v>
      </c>
      <c r="AI7">
        <v>1</v>
      </c>
      <c r="AJ7">
        <v>3</v>
      </c>
      <c r="AK7" t="s">
        <v>143</v>
      </c>
      <c r="AL7" t="s">
        <v>57</v>
      </c>
      <c r="AM7" t="s">
        <v>52</v>
      </c>
      <c r="AN7">
        <v>-10.118887129999999</v>
      </c>
      <c r="AO7">
        <v>0</v>
      </c>
      <c r="AP7">
        <v>2118.4061033200001</v>
      </c>
      <c r="AR7" s="5">
        <v>46261</v>
      </c>
      <c r="AS7">
        <v>1</v>
      </c>
      <c r="AT7">
        <v>3</v>
      </c>
      <c r="AU7" t="s">
        <v>144</v>
      </c>
      <c r="AV7" t="s">
        <v>146</v>
      </c>
      <c r="AW7">
        <v>51.211745700000002</v>
      </c>
      <c r="AX7">
        <v>12.53</v>
      </c>
      <c r="AY7">
        <v>0</v>
      </c>
      <c r="AZ7">
        <v>0</v>
      </c>
      <c r="BA7">
        <v>0</v>
      </c>
    </row>
    <row r="8" spans="2:53">
      <c r="B8" s="5">
        <v>46261</v>
      </c>
      <c r="C8">
        <v>1</v>
      </c>
      <c r="D8">
        <v>3</v>
      </c>
      <c r="E8" t="s">
        <v>143</v>
      </c>
      <c r="F8" t="s">
        <v>54</v>
      </c>
      <c r="G8" t="s">
        <v>52</v>
      </c>
      <c r="H8">
        <v>17328.55732666</v>
      </c>
      <c r="I8">
        <v>0</v>
      </c>
      <c r="J8">
        <v>248.73</v>
      </c>
      <c r="K8">
        <v>-213.73</v>
      </c>
      <c r="L8">
        <v>0</v>
      </c>
      <c r="M8">
        <v>0</v>
      </c>
      <c r="N8">
        <v>0</v>
      </c>
      <c r="O8" s="90" cm="1">
        <f t="array" ref="O8">VLOOKUP(C8,Calc!$B$4:$BF$291,_xlfn.XLOOKUP(F8&amp;G8,$R$4:$R$9&amp;$S$4:$S$9,$T$4:$T$9),FALSE)</f>
        <v>0</v>
      </c>
      <c r="P8" s="121">
        <f t="shared" si="0"/>
        <v>0</v>
      </c>
      <c r="R8" s="6" t="s">
        <v>54</v>
      </c>
      <c r="S8" s="6" t="s">
        <v>51</v>
      </c>
      <c r="T8" s="6">
        <v>56</v>
      </c>
      <c r="V8" s="5">
        <v>46261</v>
      </c>
      <c r="W8">
        <v>2</v>
      </c>
      <c r="X8">
        <v>3</v>
      </c>
      <c r="Y8" t="s">
        <v>143</v>
      </c>
      <c r="Z8" t="s">
        <v>52</v>
      </c>
      <c r="AA8">
        <v>15450.306833750001</v>
      </c>
      <c r="AB8">
        <v>0</v>
      </c>
      <c r="AC8">
        <v>15450.306833750001</v>
      </c>
      <c r="AD8">
        <v>-9.2974227999999997</v>
      </c>
      <c r="AE8">
        <v>31.819874259999999</v>
      </c>
      <c r="AF8">
        <v>22.522451459999999</v>
      </c>
      <c r="AG8" s="1"/>
      <c r="AH8" s="5">
        <v>46261</v>
      </c>
      <c r="AI8">
        <v>1</v>
      </c>
      <c r="AJ8">
        <v>3</v>
      </c>
      <c r="AL8" t="s">
        <v>147</v>
      </c>
      <c r="AM8" t="s">
        <v>148</v>
      </c>
      <c r="AN8">
        <v>0</v>
      </c>
      <c r="AO8">
        <v>0</v>
      </c>
      <c r="AP8">
        <v>0</v>
      </c>
      <c r="AR8" s="5">
        <v>46261</v>
      </c>
      <c r="AS8">
        <v>1</v>
      </c>
      <c r="AT8">
        <v>3</v>
      </c>
      <c r="AU8" t="s">
        <v>57</v>
      </c>
      <c r="AV8" t="s">
        <v>58</v>
      </c>
      <c r="AW8">
        <v>9.2705538000000001</v>
      </c>
      <c r="AX8">
        <v>0.84833333</v>
      </c>
      <c r="AY8">
        <v>0</v>
      </c>
      <c r="AZ8">
        <v>0</v>
      </c>
      <c r="BA8">
        <v>0</v>
      </c>
    </row>
    <row r="9" spans="2:53">
      <c r="B9" s="5">
        <v>46261</v>
      </c>
      <c r="C9">
        <v>1</v>
      </c>
      <c r="D9">
        <v>3</v>
      </c>
      <c r="E9" t="s">
        <v>143</v>
      </c>
      <c r="F9" t="s">
        <v>54</v>
      </c>
      <c r="G9" t="s">
        <v>51</v>
      </c>
      <c r="H9">
        <v>17328.55732666</v>
      </c>
      <c r="I9">
        <v>22.242174930000001</v>
      </c>
      <c r="J9">
        <v>35</v>
      </c>
      <c r="K9">
        <v>213.73</v>
      </c>
      <c r="L9">
        <v>4753.8200484999998</v>
      </c>
      <c r="M9">
        <v>4678.1193638300001</v>
      </c>
      <c r="N9">
        <v>4678.1193638300001</v>
      </c>
      <c r="O9" s="90" cm="1">
        <f t="array" ref="O9">VLOOKUP(C9,Calc!$B$4:$BF$291,_xlfn.XLOOKUP(F9&amp;G9,$R$4:$R$9&amp;$S$4:$S$9,$T$4:$T$9),FALSE)</f>
        <v>4678.1193638327968</v>
      </c>
      <c r="P9" s="121">
        <f t="shared" si="0"/>
        <v>2.7966962079517543E-9</v>
      </c>
      <c r="R9" s="6" t="s">
        <v>54</v>
      </c>
      <c r="S9" s="6" t="s">
        <v>52</v>
      </c>
      <c r="T9" s="6">
        <v>57</v>
      </c>
      <c r="V9" s="5">
        <v>46261</v>
      </c>
      <c r="W9">
        <v>2</v>
      </c>
      <c r="X9">
        <v>3</v>
      </c>
      <c r="Y9" t="s">
        <v>143</v>
      </c>
      <c r="Z9" t="s">
        <v>51</v>
      </c>
      <c r="AA9">
        <v>15450.306833750001</v>
      </c>
      <c r="AB9">
        <v>0</v>
      </c>
      <c r="AC9">
        <v>15450.306833750001</v>
      </c>
      <c r="AD9">
        <v>-55.368073330000001</v>
      </c>
      <c r="AE9">
        <v>0</v>
      </c>
      <c r="AF9">
        <v>-55.368073330000001</v>
      </c>
      <c r="AG9" s="1"/>
      <c r="AH9" s="5">
        <v>46261</v>
      </c>
      <c r="AI9">
        <v>1</v>
      </c>
      <c r="AJ9">
        <v>3</v>
      </c>
      <c r="AL9" t="s">
        <v>147</v>
      </c>
      <c r="AM9" t="s">
        <v>51</v>
      </c>
      <c r="AN9">
        <v>0</v>
      </c>
      <c r="AO9">
        <v>0</v>
      </c>
      <c r="AP9">
        <v>0</v>
      </c>
      <c r="AR9" s="5">
        <v>46261</v>
      </c>
      <c r="AS9">
        <v>1</v>
      </c>
      <c r="AT9">
        <v>3</v>
      </c>
      <c r="AU9" t="s">
        <v>57</v>
      </c>
      <c r="AV9" t="s">
        <v>52</v>
      </c>
      <c r="AW9">
        <v>-10.118887129999999</v>
      </c>
      <c r="AX9">
        <v>0.84833333</v>
      </c>
      <c r="AY9">
        <v>0</v>
      </c>
      <c r="AZ9">
        <v>2118.4061033200001</v>
      </c>
      <c r="BA9">
        <v>0</v>
      </c>
    </row>
    <row r="10" spans="2:53">
      <c r="B10" s="5">
        <v>46261</v>
      </c>
      <c r="C10">
        <v>2</v>
      </c>
      <c r="D10">
        <v>3</v>
      </c>
      <c r="E10" t="s">
        <v>143</v>
      </c>
      <c r="F10" t="s">
        <v>57</v>
      </c>
      <c r="G10" t="s">
        <v>58</v>
      </c>
      <c r="H10">
        <v>15450.306833750001</v>
      </c>
      <c r="I10">
        <v>0</v>
      </c>
      <c r="J10">
        <v>500</v>
      </c>
      <c r="K10">
        <v>-279.37</v>
      </c>
      <c r="L10">
        <v>0</v>
      </c>
      <c r="M10">
        <v>0</v>
      </c>
      <c r="N10">
        <v>0</v>
      </c>
      <c r="O10" s="90" cm="1">
        <f t="array" ref="O10">VLOOKUP(C10,Calc!$B$4:$BF$291,_xlfn.XLOOKUP(F10&amp;G10,$R$4:$R$9&amp;$S$4:$S$9,$T$4:$T$9),FALSE)</f>
        <v>0</v>
      </c>
      <c r="P10" s="121">
        <f t="shared" si="0"/>
        <v>0</v>
      </c>
      <c r="V10" s="5">
        <v>46261</v>
      </c>
      <c r="W10">
        <v>3</v>
      </c>
      <c r="X10">
        <v>3</v>
      </c>
      <c r="Y10" t="s">
        <v>143</v>
      </c>
      <c r="Z10" t="s">
        <v>58</v>
      </c>
      <c r="AA10">
        <v>11341.80724754</v>
      </c>
      <c r="AB10">
        <v>0</v>
      </c>
      <c r="AC10">
        <v>11341.80724754</v>
      </c>
      <c r="AD10">
        <v>0</v>
      </c>
      <c r="AE10">
        <v>20.076568330000001</v>
      </c>
      <c r="AF10">
        <v>20.076568330000001</v>
      </c>
      <c r="AG10" s="1"/>
      <c r="AH10" s="5">
        <v>46261</v>
      </c>
      <c r="AI10">
        <v>1</v>
      </c>
      <c r="AJ10">
        <v>3</v>
      </c>
      <c r="AK10" t="s">
        <v>143</v>
      </c>
      <c r="AL10" t="s">
        <v>60</v>
      </c>
      <c r="AM10" t="s">
        <v>58</v>
      </c>
      <c r="AN10">
        <v>18.374920629999998</v>
      </c>
      <c r="AO10">
        <v>0</v>
      </c>
      <c r="AP10">
        <v>0</v>
      </c>
      <c r="AR10" s="5">
        <v>46261</v>
      </c>
      <c r="AS10">
        <v>1</v>
      </c>
      <c r="AT10">
        <v>3</v>
      </c>
      <c r="AU10" t="s">
        <v>147</v>
      </c>
      <c r="AV10" t="s">
        <v>148</v>
      </c>
      <c r="AW10">
        <v>0</v>
      </c>
      <c r="AX10">
        <v>0.81166665999999998</v>
      </c>
      <c r="AY10">
        <v>0</v>
      </c>
      <c r="AZ10">
        <v>0</v>
      </c>
      <c r="BA10">
        <v>0</v>
      </c>
    </row>
    <row r="11" spans="2:53">
      <c r="B11" s="5">
        <v>46261</v>
      </c>
      <c r="C11">
        <v>2</v>
      </c>
      <c r="D11">
        <v>3</v>
      </c>
      <c r="E11" t="s">
        <v>143</v>
      </c>
      <c r="F11" t="s">
        <v>57</v>
      </c>
      <c r="G11" t="s">
        <v>52</v>
      </c>
      <c r="H11">
        <v>15450.306833750001</v>
      </c>
      <c r="I11">
        <v>0</v>
      </c>
      <c r="J11">
        <v>220.63</v>
      </c>
      <c r="K11">
        <v>279.37</v>
      </c>
      <c r="L11">
        <v>0</v>
      </c>
      <c r="M11">
        <v>0</v>
      </c>
      <c r="N11">
        <v>0</v>
      </c>
      <c r="O11" s="90" cm="1">
        <f t="array" ref="O11">VLOOKUP(C11,Calc!$B$4:$BF$291,_xlfn.XLOOKUP(F11&amp;G11,$R$4:$R$9&amp;$S$4:$S$9,$T$4:$T$9),FALSE)</f>
        <v>0</v>
      </c>
      <c r="P11" s="121">
        <f t="shared" si="0"/>
        <v>0</v>
      </c>
      <c r="V11" s="5">
        <v>46261</v>
      </c>
      <c r="W11">
        <v>3</v>
      </c>
      <c r="X11">
        <v>3</v>
      </c>
      <c r="Y11" t="s">
        <v>143</v>
      </c>
      <c r="Z11" t="s">
        <v>52</v>
      </c>
      <c r="AA11">
        <v>11341.80724754</v>
      </c>
      <c r="AB11">
        <v>0</v>
      </c>
      <c r="AC11">
        <v>11341.80724754</v>
      </c>
      <c r="AD11">
        <v>-8.1846612600000004</v>
      </c>
      <c r="AE11">
        <v>37.8183662</v>
      </c>
      <c r="AF11">
        <v>29.63370493</v>
      </c>
      <c r="AG11" s="1"/>
      <c r="AH11" s="5">
        <v>46261</v>
      </c>
      <c r="AI11">
        <v>1</v>
      </c>
      <c r="AJ11">
        <v>3</v>
      </c>
      <c r="AK11" t="s">
        <v>143</v>
      </c>
      <c r="AL11" t="s">
        <v>60</v>
      </c>
      <c r="AM11" t="s">
        <v>51</v>
      </c>
      <c r="AN11">
        <v>-18.664087299999998</v>
      </c>
      <c r="AO11">
        <v>12650.437962829999</v>
      </c>
      <c r="AP11">
        <v>8534.2172611599999</v>
      </c>
      <c r="AR11" s="5">
        <v>46261</v>
      </c>
      <c r="AS11">
        <v>1</v>
      </c>
      <c r="AT11">
        <v>3</v>
      </c>
      <c r="AU11" t="s">
        <v>147</v>
      </c>
      <c r="AV11" t="s">
        <v>51</v>
      </c>
      <c r="AW11">
        <v>0</v>
      </c>
      <c r="AX11">
        <v>0.81166665999999998</v>
      </c>
      <c r="AY11">
        <v>0</v>
      </c>
      <c r="AZ11">
        <v>0</v>
      </c>
      <c r="BA11">
        <v>0</v>
      </c>
    </row>
    <row r="12" spans="2:53">
      <c r="B12" s="5">
        <v>46261</v>
      </c>
      <c r="C12">
        <v>2</v>
      </c>
      <c r="D12">
        <v>3</v>
      </c>
      <c r="E12" t="s">
        <v>143</v>
      </c>
      <c r="F12" t="s">
        <v>60</v>
      </c>
      <c r="G12" t="s">
        <v>58</v>
      </c>
      <c r="H12">
        <v>15450.306833750001</v>
      </c>
      <c r="I12">
        <v>0</v>
      </c>
      <c r="J12">
        <v>500</v>
      </c>
      <c r="K12">
        <v>-465</v>
      </c>
      <c r="L12">
        <v>0</v>
      </c>
      <c r="M12">
        <v>0</v>
      </c>
      <c r="N12">
        <v>0</v>
      </c>
      <c r="O12" s="90" cm="1">
        <f t="array" ref="O12">VLOOKUP(C12,Calc!$B$4:$BF$291,_xlfn.XLOOKUP(F12&amp;G12,$R$4:$R$9&amp;$S$4:$S$9,$T$4:$T$9),FALSE)</f>
        <v>0</v>
      </c>
      <c r="P12" s="121">
        <f t="shared" si="0"/>
        <v>0</v>
      </c>
      <c r="V12" s="5">
        <v>46261</v>
      </c>
      <c r="W12">
        <v>3</v>
      </c>
      <c r="X12">
        <v>3</v>
      </c>
      <c r="Y12" t="s">
        <v>143</v>
      </c>
      <c r="Z12" t="s">
        <v>51</v>
      </c>
      <c r="AA12">
        <v>11341.80724754</v>
      </c>
      <c r="AB12">
        <v>0</v>
      </c>
      <c r="AC12">
        <v>11341.80724754</v>
      </c>
      <c r="AD12">
        <v>-57.643606599999998</v>
      </c>
      <c r="AE12">
        <v>0</v>
      </c>
      <c r="AF12">
        <v>-57.643606599999998</v>
      </c>
      <c r="AG12" s="1"/>
      <c r="AH12" s="5">
        <v>46261</v>
      </c>
      <c r="AI12">
        <v>1</v>
      </c>
      <c r="AJ12">
        <v>3</v>
      </c>
      <c r="AK12" t="s">
        <v>143</v>
      </c>
      <c r="AL12" t="s">
        <v>54</v>
      </c>
      <c r="AM12" t="s">
        <v>52</v>
      </c>
      <c r="AN12">
        <v>32.361062060000002</v>
      </c>
      <c r="AO12">
        <v>0</v>
      </c>
      <c r="AP12">
        <v>0</v>
      </c>
      <c r="AR12" s="5">
        <v>46261</v>
      </c>
      <c r="AS12">
        <v>1</v>
      </c>
      <c r="AT12">
        <v>3</v>
      </c>
      <c r="AU12" t="s">
        <v>60</v>
      </c>
      <c r="AV12" t="s">
        <v>58</v>
      </c>
      <c r="AW12">
        <v>18.374920629999998</v>
      </c>
      <c r="AX12">
        <v>0.28916666000000002</v>
      </c>
      <c r="AY12">
        <v>0</v>
      </c>
      <c r="AZ12">
        <v>0</v>
      </c>
      <c r="BA12">
        <v>0</v>
      </c>
    </row>
    <row r="13" spans="2:53">
      <c r="B13" s="5">
        <v>46261</v>
      </c>
      <c r="C13">
        <v>2</v>
      </c>
      <c r="D13">
        <v>3</v>
      </c>
      <c r="E13" t="s">
        <v>143</v>
      </c>
      <c r="F13" t="s">
        <v>60</v>
      </c>
      <c r="G13" t="s">
        <v>51</v>
      </c>
      <c r="H13">
        <v>15450.306833750001</v>
      </c>
      <c r="I13">
        <v>24.838121860000001</v>
      </c>
      <c r="J13">
        <v>35</v>
      </c>
      <c r="K13">
        <v>465</v>
      </c>
      <c r="L13">
        <v>11549.726667999999</v>
      </c>
      <c r="M13">
        <v>11343.95183546</v>
      </c>
      <c r="N13">
        <v>11343.95183546</v>
      </c>
      <c r="O13" s="90" cm="1">
        <f t="array" ref="O13">VLOOKUP(C13,Calc!$B$4:$BF$291,_xlfn.XLOOKUP(F13&amp;G13,$R$4:$R$9&amp;$S$4:$S$9,$T$4:$T$9),FALSE)</f>
        <v>11343.951835467782</v>
      </c>
      <c r="P13" s="121">
        <f t="shared" si="0"/>
        <v>7.781636668369174E-9</v>
      </c>
      <c r="V13" s="5">
        <v>46261</v>
      </c>
      <c r="W13">
        <v>4</v>
      </c>
      <c r="X13">
        <v>3</v>
      </c>
      <c r="Y13" t="s">
        <v>143</v>
      </c>
      <c r="Z13" t="s">
        <v>58</v>
      </c>
      <c r="AA13">
        <v>21696.976790010001</v>
      </c>
      <c r="AB13">
        <v>0</v>
      </c>
      <c r="AC13">
        <v>21696.976790010001</v>
      </c>
      <c r="AD13">
        <v>0</v>
      </c>
      <c r="AE13">
        <v>28.678471699999999</v>
      </c>
      <c r="AF13">
        <v>28.678471699999999</v>
      </c>
      <c r="AG13" s="1"/>
      <c r="AH13" s="5">
        <v>46261</v>
      </c>
      <c r="AI13">
        <v>1</v>
      </c>
      <c r="AJ13">
        <v>3</v>
      </c>
      <c r="AK13" t="s">
        <v>143</v>
      </c>
      <c r="AL13" t="s">
        <v>54</v>
      </c>
      <c r="AM13" t="s">
        <v>51</v>
      </c>
      <c r="AN13">
        <v>-39.235228730000003</v>
      </c>
      <c r="AO13">
        <v>4678.1193638300001</v>
      </c>
      <c r="AP13">
        <v>6675.9339621700001</v>
      </c>
      <c r="AR13" s="5">
        <v>46261</v>
      </c>
      <c r="AS13">
        <v>1</v>
      </c>
      <c r="AT13">
        <v>3</v>
      </c>
      <c r="AU13" t="s">
        <v>60</v>
      </c>
      <c r="AV13" t="s">
        <v>51</v>
      </c>
      <c r="AW13">
        <v>-18.664087299999998</v>
      </c>
      <c r="AX13">
        <v>0.28916666000000002</v>
      </c>
      <c r="AY13">
        <v>12650.437962829999</v>
      </c>
      <c r="AZ13">
        <v>8534.2172611599999</v>
      </c>
      <c r="BA13">
        <v>0</v>
      </c>
    </row>
    <row r="14" spans="2:53">
      <c r="B14" s="5">
        <v>46261</v>
      </c>
      <c r="C14">
        <v>2</v>
      </c>
      <c r="D14">
        <v>3</v>
      </c>
      <c r="E14" t="s">
        <v>143</v>
      </c>
      <c r="F14" t="s">
        <v>54</v>
      </c>
      <c r="G14" t="s">
        <v>52</v>
      </c>
      <c r="H14">
        <v>15450.306833750001</v>
      </c>
      <c r="I14">
        <v>0</v>
      </c>
      <c r="J14">
        <v>220.63</v>
      </c>
      <c r="K14">
        <v>-185.63</v>
      </c>
      <c r="L14">
        <v>0</v>
      </c>
      <c r="M14">
        <v>0</v>
      </c>
      <c r="N14">
        <v>0</v>
      </c>
      <c r="O14" s="90" cm="1">
        <f t="array" ref="O14">VLOOKUP(C14,Calc!$B$4:$BF$291,_xlfn.XLOOKUP(F14&amp;G14,$R$4:$R$9&amp;$S$4:$S$9,$T$4:$T$9),FALSE)</f>
        <v>0</v>
      </c>
      <c r="P14" s="121">
        <f t="shared" si="0"/>
        <v>0</v>
      </c>
      <c r="V14" s="5">
        <v>46261</v>
      </c>
      <c r="W14">
        <v>4</v>
      </c>
      <c r="X14">
        <v>3</v>
      </c>
      <c r="Y14" t="s">
        <v>143</v>
      </c>
      <c r="Z14" t="s">
        <v>52</v>
      </c>
      <c r="AA14">
        <v>21696.976790010001</v>
      </c>
      <c r="AB14">
        <v>0</v>
      </c>
      <c r="AC14">
        <v>21696.976790010001</v>
      </c>
      <c r="AD14">
        <v>-7.9952344599999998</v>
      </c>
      <c r="AE14">
        <v>41.038786100000003</v>
      </c>
      <c r="AF14">
        <v>33.043551630000003</v>
      </c>
      <c r="AG14" s="1"/>
      <c r="AH14" s="5">
        <v>46261</v>
      </c>
      <c r="AI14">
        <v>2</v>
      </c>
      <c r="AJ14">
        <v>3</v>
      </c>
      <c r="AL14" t="s">
        <v>144</v>
      </c>
      <c r="AM14" t="s">
        <v>58</v>
      </c>
      <c r="AN14">
        <v>-61.915262830000003</v>
      </c>
      <c r="AO14">
        <v>-80093.727583329994</v>
      </c>
      <c r="AP14">
        <v>-80093.727583329994</v>
      </c>
      <c r="AR14" s="5">
        <v>46261</v>
      </c>
      <c r="AS14">
        <v>1</v>
      </c>
      <c r="AT14">
        <v>3</v>
      </c>
      <c r="AU14" t="s">
        <v>54</v>
      </c>
      <c r="AV14" t="s">
        <v>52</v>
      </c>
      <c r="AW14">
        <v>32.361062060000002</v>
      </c>
      <c r="AX14">
        <v>6.8741666600000002</v>
      </c>
      <c r="AY14">
        <v>0</v>
      </c>
      <c r="AZ14">
        <v>0</v>
      </c>
      <c r="BA14">
        <v>0</v>
      </c>
    </row>
    <row r="15" spans="2:53">
      <c r="B15" s="5">
        <v>46261</v>
      </c>
      <c r="C15">
        <v>2</v>
      </c>
      <c r="D15">
        <v>3</v>
      </c>
      <c r="E15" t="s">
        <v>143</v>
      </c>
      <c r="F15" t="s">
        <v>54</v>
      </c>
      <c r="G15" t="s">
        <v>51</v>
      </c>
      <c r="H15">
        <v>15450.306833750001</v>
      </c>
      <c r="I15">
        <v>22.522451459999999</v>
      </c>
      <c r="J15">
        <v>35</v>
      </c>
      <c r="K15">
        <v>185.63</v>
      </c>
      <c r="L15">
        <v>4180.8426657500004</v>
      </c>
      <c r="M15">
        <v>4106.3549982799996</v>
      </c>
      <c r="N15">
        <v>4106.3549982799996</v>
      </c>
      <c r="O15" s="90" cm="1">
        <f t="array" ref="O15">VLOOKUP(C15,Calc!$B$4:$BF$291,_xlfn.XLOOKUP(F15&amp;G15,$R$4:$R$9&amp;$S$4:$S$9,$T$4:$T$9),FALSE)</f>
        <v>4106.3549982895502</v>
      </c>
      <c r="P15" s="121">
        <f t="shared" si="0"/>
        <v>9.5506038633175194E-9</v>
      </c>
      <c r="V15" s="5">
        <v>46261</v>
      </c>
      <c r="W15">
        <v>4</v>
      </c>
      <c r="X15">
        <v>3</v>
      </c>
      <c r="Y15" t="s">
        <v>143</v>
      </c>
      <c r="Z15" t="s">
        <v>51</v>
      </c>
      <c r="AA15">
        <v>21696.976790010001</v>
      </c>
      <c r="AB15">
        <v>0</v>
      </c>
      <c r="AC15">
        <v>21696.976790010001</v>
      </c>
      <c r="AD15">
        <v>-69.261189999999999</v>
      </c>
      <c r="AE15">
        <v>0</v>
      </c>
      <c r="AF15">
        <v>-69.261189999999999</v>
      </c>
      <c r="AG15" s="1"/>
      <c r="AH15" s="5">
        <v>46261</v>
      </c>
      <c r="AI15">
        <v>2</v>
      </c>
      <c r="AJ15">
        <v>3</v>
      </c>
      <c r="AL15" t="s">
        <v>144</v>
      </c>
      <c r="AM15" t="s">
        <v>146</v>
      </c>
      <c r="AN15">
        <v>49.136096160000001</v>
      </c>
      <c r="AO15">
        <v>0</v>
      </c>
      <c r="AP15">
        <v>0</v>
      </c>
      <c r="AR15" s="5">
        <v>46261</v>
      </c>
      <c r="AS15">
        <v>1</v>
      </c>
      <c r="AT15">
        <v>3</v>
      </c>
      <c r="AU15" t="s">
        <v>54</v>
      </c>
      <c r="AV15" t="s">
        <v>51</v>
      </c>
      <c r="AW15">
        <v>-39.235228730000003</v>
      </c>
      <c r="AX15">
        <v>6.8741666600000002</v>
      </c>
      <c r="AY15">
        <v>4678.1193638300001</v>
      </c>
      <c r="AZ15">
        <v>6675.9339621700001</v>
      </c>
      <c r="BA15">
        <v>0</v>
      </c>
    </row>
    <row r="16" spans="2:53">
      <c r="B16" s="5">
        <v>46261</v>
      </c>
      <c r="C16">
        <v>3</v>
      </c>
      <c r="D16">
        <v>3</v>
      </c>
      <c r="E16" t="s">
        <v>143</v>
      </c>
      <c r="F16" t="s">
        <v>57</v>
      </c>
      <c r="G16" t="s">
        <v>58</v>
      </c>
      <c r="H16">
        <v>11341.80724754</v>
      </c>
      <c r="I16">
        <v>0</v>
      </c>
      <c r="J16">
        <v>500</v>
      </c>
      <c r="K16">
        <v>-387.93</v>
      </c>
      <c r="L16">
        <v>0</v>
      </c>
      <c r="M16">
        <v>0</v>
      </c>
      <c r="N16">
        <v>0</v>
      </c>
      <c r="O16" s="90" cm="1">
        <f t="array" ref="O16">VLOOKUP(C16,Calc!$B$4:$BF$291,_xlfn.XLOOKUP(F16&amp;G16,$R$4:$R$9&amp;$S$4:$S$9,$T$4:$T$9),FALSE)</f>
        <v>0</v>
      </c>
      <c r="P16" s="121">
        <f t="shared" si="0"/>
        <v>0</v>
      </c>
      <c r="V16" s="5">
        <v>46261</v>
      </c>
      <c r="W16">
        <v>5</v>
      </c>
      <c r="X16">
        <v>3</v>
      </c>
      <c r="Y16" t="s">
        <v>143</v>
      </c>
      <c r="Z16" t="s">
        <v>58</v>
      </c>
      <c r="AA16">
        <v>20451.081062040001</v>
      </c>
      <c r="AB16">
        <v>0</v>
      </c>
      <c r="AC16">
        <v>20451.081062040001</v>
      </c>
      <c r="AD16">
        <v>0</v>
      </c>
      <c r="AE16">
        <v>28.0301483</v>
      </c>
      <c r="AF16">
        <v>28.0301483</v>
      </c>
      <c r="AG16" s="1"/>
      <c r="AH16" s="5">
        <v>46261</v>
      </c>
      <c r="AI16">
        <v>2</v>
      </c>
      <c r="AJ16">
        <v>3</v>
      </c>
      <c r="AK16" t="s">
        <v>143</v>
      </c>
      <c r="AL16" t="s">
        <v>57</v>
      </c>
      <c r="AM16" t="s">
        <v>58</v>
      </c>
      <c r="AN16">
        <v>8.4974228000000007</v>
      </c>
      <c r="AO16">
        <v>0</v>
      </c>
      <c r="AP16">
        <v>0</v>
      </c>
      <c r="AR16" s="5">
        <v>46261</v>
      </c>
      <c r="AS16">
        <v>1</v>
      </c>
      <c r="AT16">
        <v>3</v>
      </c>
      <c r="AU16" t="s">
        <v>50</v>
      </c>
      <c r="AV16" t="s">
        <v>52</v>
      </c>
      <c r="AW16">
        <v>0</v>
      </c>
      <c r="AX16">
        <v>0</v>
      </c>
      <c r="AY16">
        <v>0</v>
      </c>
      <c r="AZ16">
        <v>0</v>
      </c>
      <c r="BA16">
        <v>0</v>
      </c>
    </row>
    <row r="17" spans="2:53">
      <c r="B17" s="5">
        <v>46261</v>
      </c>
      <c r="C17">
        <v>3</v>
      </c>
      <c r="D17">
        <v>3</v>
      </c>
      <c r="E17" t="s">
        <v>143</v>
      </c>
      <c r="F17" t="s">
        <v>57</v>
      </c>
      <c r="G17" t="s">
        <v>52</v>
      </c>
      <c r="H17">
        <v>11341.80724754</v>
      </c>
      <c r="I17">
        <v>0</v>
      </c>
      <c r="J17">
        <v>112.07</v>
      </c>
      <c r="K17">
        <v>387.93</v>
      </c>
      <c r="L17">
        <v>0</v>
      </c>
      <c r="M17">
        <v>0</v>
      </c>
      <c r="N17">
        <v>0</v>
      </c>
      <c r="O17" s="90" cm="1">
        <f t="array" ref="O17">VLOOKUP(C17,Calc!$B$4:$BF$291,_xlfn.XLOOKUP(F17&amp;G17,$R$4:$R$9&amp;$S$4:$S$9,$T$4:$T$9),FALSE)</f>
        <v>0</v>
      </c>
      <c r="P17" s="121">
        <f t="shared" si="0"/>
        <v>0</v>
      </c>
      <c r="V17" s="5">
        <v>46261</v>
      </c>
      <c r="W17">
        <v>5</v>
      </c>
      <c r="X17">
        <v>3</v>
      </c>
      <c r="Y17" t="s">
        <v>143</v>
      </c>
      <c r="Z17" t="s">
        <v>52</v>
      </c>
      <c r="AA17">
        <v>20451.081062040001</v>
      </c>
      <c r="AB17">
        <v>0</v>
      </c>
      <c r="AC17">
        <v>20451.081062040001</v>
      </c>
      <c r="AD17">
        <v>-7.6131341299999997</v>
      </c>
      <c r="AE17">
        <v>37.105061800000001</v>
      </c>
      <c r="AF17">
        <v>29.491927660000002</v>
      </c>
      <c r="AG17" s="1"/>
      <c r="AH17" s="5">
        <v>46261</v>
      </c>
      <c r="AI17">
        <v>2</v>
      </c>
      <c r="AJ17">
        <v>3</v>
      </c>
      <c r="AK17" t="s">
        <v>143</v>
      </c>
      <c r="AL17" t="s">
        <v>57</v>
      </c>
      <c r="AM17" t="s">
        <v>52</v>
      </c>
      <c r="AN17">
        <v>-9.2974227999999997</v>
      </c>
      <c r="AO17">
        <v>0</v>
      </c>
      <c r="AP17">
        <v>2197.4210076300001</v>
      </c>
      <c r="AR17" s="5">
        <v>46261</v>
      </c>
      <c r="AS17">
        <v>1</v>
      </c>
      <c r="AT17">
        <v>3</v>
      </c>
      <c r="AU17" t="s">
        <v>50</v>
      </c>
      <c r="AV17" t="s">
        <v>51</v>
      </c>
      <c r="AW17">
        <v>0</v>
      </c>
      <c r="AX17">
        <v>0</v>
      </c>
      <c r="AY17">
        <v>0</v>
      </c>
      <c r="AZ17">
        <v>0</v>
      </c>
      <c r="BA17">
        <v>0</v>
      </c>
    </row>
    <row r="18" spans="2:53">
      <c r="B18" s="5">
        <v>46261</v>
      </c>
      <c r="C18">
        <v>3</v>
      </c>
      <c r="D18">
        <v>3</v>
      </c>
      <c r="E18" t="s">
        <v>143</v>
      </c>
      <c r="F18" t="s">
        <v>60</v>
      </c>
      <c r="G18" t="s">
        <v>58</v>
      </c>
      <c r="H18">
        <v>11341.80724754</v>
      </c>
      <c r="I18">
        <v>0</v>
      </c>
      <c r="J18">
        <v>500</v>
      </c>
      <c r="K18">
        <v>-465</v>
      </c>
      <c r="L18">
        <v>0</v>
      </c>
      <c r="M18">
        <v>0</v>
      </c>
      <c r="N18">
        <v>0</v>
      </c>
      <c r="O18" s="90" cm="1">
        <f t="array" ref="O18">VLOOKUP(C18,Calc!$B$4:$BF$291,_xlfn.XLOOKUP(F18&amp;G18,$R$4:$R$9&amp;$S$4:$S$9,$T$4:$T$9),FALSE)</f>
        <v>0</v>
      </c>
      <c r="P18" s="121">
        <f t="shared" si="0"/>
        <v>0</v>
      </c>
      <c r="V18" s="5">
        <v>46261</v>
      </c>
      <c r="W18">
        <v>5</v>
      </c>
      <c r="X18">
        <v>3</v>
      </c>
      <c r="Y18" t="s">
        <v>143</v>
      </c>
      <c r="Z18" t="s">
        <v>51</v>
      </c>
      <c r="AA18">
        <v>20451.081062040001</v>
      </c>
      <c r="AB18">
        <v>0</v>
      </c>
      <c r="AC18">
        <v>20451.081062040001</v>
      </c>
      <c r="AD18">
        <v>-65.202909300000002</v>
      </c>
      <c r="AE18">
        <v>0</v>
      </c>
      <c r="AF18">
        <v>-65.202909300000002</v>
      </c>
      <c r="AG18" s="1"/>
      <c r="AH18" s="5">
        <v>46261</v>
      </c>
      <c r="AI18">
        <v>2</v>
      </c>
      <c r="AJ18">
        <v>3</v>
      </c>
      <c r="AL18" t="s">
        <v>147</v>
      </c>
      <c r="AM18" t="s">
        <v>148</v>
      </c>
      <c r="AN18">
        <v>0</v>
      </c>
      <c r="AO18">
        <v>0</v>
      </c>
      <c r="AP18">
        <v>0</v>
      </c>
      <c r="AR18" s="5">
        <v>46261</v>
      </c>
      <c r="AS18">
        <v>2</v>
      </c>
      <c r="AT18">
        <v>3</v>
      </c>
      <c r="AU18" t="s">
        <v>145</v>
      </c>
      <c r="AV18" t="s">
        <v>58</v>
      </c>
      <c r="AW18">
        <v>-0.67850339999999998</v>
      </c>
      <c r="AX18">
        <v>0.24249999999999999</v>
      </c>
      <c r="AY18">
        <v>-775.25509999999997</v>
      </c>
      <c r="AZ18">
        <v>-775.25509999999997</v>
      </c>
      <c r="BA18">
        <v>0</v>
      </c>
    </row>
    <row r="19" spans="2:53">
      <c r="B19" s="5">
        <v>46261</v>
      </c>
      <c r="C19">
        <v>3</v>
      </c>
      <c r="D19">
        <v>3</v>
      </c>
      <c r="E19" t="s">
        <v>143</v>
      </c>
      <c r="F19" t="s">
        <v>60</v>
      </c>
      <c r="G19" t="s">
        <v>51</v>
      </c>
      <c r="H19">
        <v>11341.80724754</v>
      </c>
      <c r="I19">
        <v>20.076568330000001</v>
      </c>
      <c r="J19">
        <v>35</v>
      </c>
      <c r="K19">
        <v>465</v>
      </c>
      <c r="L19">
        <v>9335.6042749999997</v>
      </c>
      <c r="M19">
        <v>9112.5144742400007</v>
      </c>
      <c r="N19">
        <v>9112.5144742400007</v>
      </c>
      <c r="O19" s="90" cm="1">
        <f t="array" ref="O19">VLOOKUP(C19,Calc!$B$4:$BF$291,_xlfn.XLOOKUP(F19&amp;G19,$R$4:$R$9&amp;$S$4:$S$9,$T$4:$T$9),FALSE)</f>
        <v>9112.514474248539</v>
      </c>
      <c r="P19" s="121">
        <f t="shared" si="0"/>
        <v>8.5383362602442503E-9</v>
      </c>
      <c r="V19" s="5">
        <v>46261</v>
      </c>
      <c r="W19">
        <v>6</v>
      </c>
      <c r="X19">
        <v>3</v>
      </c>
      <c r="Y19" t="s">
        <v>143</v>
      </c>
      <c r="Z19" t="s">
        <v>58</v>
      </c>
      <c r="AA19">
        <v>18499.613300500001</v>
      </c>
      <c r="AB19">
        <v>0</v>
      </c>
      <c r="AC19">
        <v>18499.613300500001</v>
      </c>
      <c r="AD19">
        <v>0</v>
      </c>
      <c r="AE19">
        <v>25.507415699999999</v>
      </c>
      <c r="AF19">
        <v>25.507415699999999</v>
      </c>
      <c r="AG19" s="1"/>
      <c r="AH19" s="5">
        <v>46261</v>
      </c>
      <c r="AI19">
        <v>2</v>
      </c>
      <c r="AJ19">
        <v>3</v>
      </c>
      <c r="AL19" t="s">
        <v>147</v>
      </c>
      <c r="AM19" t="s">
        <v>51</v>
      </c>
      <c r="AN19">
        <v>0</v>
      </c>
      <c r="AO19">
        <v>0</v>
      </c>
      <c r="AP19">
        <v>0</v>
      </c>
      <c r="AR19" s="5">
        <v>46261</v>
      </c>
      <c r="AS19">
        <v>2</v>
      </c>
      <c r="AT19">
        <v>3</v>
      </c>
      <c r="AU19" t="s">
        <v>145</v>
      </c>
      <c r="AV19" t="s">
        <v>146</v>
      </c>
      <c r="AW19">
        <v>0.43600339999999999</v>
      </c>
      <c r="AX19">
        <v>0.24249999999999999</v>
      </c>
      <c r="AY19">
        <v>0</v>
      </c>
      <c r="AZ19">
        <v>0</v>
      </c>
      <c r="BA19">
        <v>0</v>
      </c>
    </row>
    <row r="20" spans="2:53">
      <c r="B20" s="5">
        <v>46261</v>
      </c>
      <c r="C20">
        <v>3</v>
      </c>
      <c r="D20">
        <v>3</v>
      </c>
      <c r="E20" t="s">
        <v>143</v>
      </c>
      <c r="F20" t="s">
        <v>54</v>
      </c>
      <c r="G20" t="s">
        <v>52</v>
      </c>
      <c r="H20">
        <v>11341.80724754</v>
      </c>
      <c r="I20">
        <v>0</v>
      </c>
      <c r="J20">
        <v>112.07</v>
      </c>
      <c r="K20">
        <v>-77.069999999999993</v>
      </c>
      <c r="L20">
        <v>0</v>
      </c>
      <c r="M20">
        <v>0</v>
      </c>
      <c r="N20">
        <v>0</v>
      </c>
      <c r="O20" s="90" cm="1">
        <f t="array" ref="O20">VLOOKUP(C20,Calc!$B$4:$BF$291,_xlfn.XLOOKUP(F20&amp;G20,$R$4:$R$9&amp;$S$4:$S$9,$T$4:$T$9),FALSE)</f>
        <v>0</v>
      </c>
      <c r="P20" s="121">
        <f t="shared" si="0"/>
        <v>0</v>
      </c>
      <c r="V20" s="5">
        <v>46261</v>
      </c>
      <c r="W20">
        <v>6</v>
      </c>
      <c r="X20">
        <v>3</v>
      </c>
      <c r="Y20" t="s">
        <v>143</v>
      </c>
      <c r="Z20" t="s">
        <v>52</v>
      </c>
      <c r="AA20">
        <v>18499.613300500001</v>
      </c>
      <c r="AB20">
        <v>0</v>
      </c>
      <c r="AC20">
        <v>18499.613300500001</v>
      </c>
      <c r="AD20">
        <v>-7.1517893299999997</v>
      </c>
      <c r="AE20">
        <v>33.36229033</v>
      </c>
      <c r="AF20">
        <v>26.210501000000001</v>
      </c>
      <c r="AG20" s="1"/>
      <c r="AH20" s="5">
        <v>46261</v>
      </c>
      <c r="AI20">
        <v>2</v>
      </c>
      <c r="AJ20">
        <v>3</v>
      </c>
      <c r="AK20" t="s">
        <v>143</v>
      </c>
      <c r="AL20" t="s">
        <v>60</v>
      </c>
      <c r="AM20" t="s">
        <v>58</v>
      </c>
      <c r="AN20">
        <v>16.340699059999999</v>
      </c>
      <c r="AO20">
        <v>0</v>
      </c>
      <c r="AP20">
        <v>0</v>
      </c>
      <c r="AR20" s="5">
        <v>46261</v>
      </c>
      <c r="AS20">
        <v>2</v>
      </c>
      <c r="AT20">
        <v>3</v>
      </c>
      <c r="AU20" t="s">
        <v>144</v>
      </c>
      <c r="AV20" t="s">
        <v>58</v>
      </c>
      <c r="AW20">
        <v>-61.236759429999999</v>
      </c>
      <c r="AX20">
        <v>12.53666666</v>
      </c>
      <c r="AY20">
        <v>-79318.472483329999</v>
      </c>
      <c r="AZ20">
        <v>-79318.472483329999</v>
      </c>
      <c r="BA20">
        <v>0</v>
      </c>
    </row>
    <row r="21" spans="2:53">
      <c r="B21" s="5">
        <v>46261</v>
      </c>
      <c r="C21">
        <v>3</v>
      </c>
      <c r="D21">
        <v>3</v>
      </c>
      <c r="E21" t="s">
        <v>143</v>
      </c>
      <c r="F21" t="s">
        <v>54</v>
      </c>
      <c r="G21" t="s">
        <v>51</v>
      </c>
      <c r="H21">
        <v>11341.80724754</v>
      </c>
      <c r="I21">
        <v>29.63370493</v>
      </c>
      <c r="J21">
        <v>35</v>
      </c>
      <c r="K21">
        <v>77.069999999999993</v>
      </c>
      <c r="L21">
        <v>2283.8696392100001</v>
      </c>
      <c r="M21">
        <v>2229.2927732899998</v>
      </c>
      <c r="N21">
        <v>2229.2927732899998</v>
      </c>
      <c r="O21" s="90" cm="1">
        <f t="array" ref="O21">VLOOKUP(C21,Calc!$B$4:$BF$291,_xlfn.XLOOKUP(F21&amp;G21,$R$4:$R$9&amp;$S$4:$S$9,$T$4:$T$9),FALSE)</f>
        <v>2229.2927732967914</v>
      </c>
      <c r="P21" s="121">
        <f t="shared" si="0"/>
        <v>6.7916516854893416E-9</v>
      </c>
      <c r="V21" s="5">
        <v>46261</v>
      </c>
      <c r="W21">
        <v>6</v>
      </c>
      <c r="X21">
        <v>3</v>
      </c>
      <c r="Y21" t="s">
        <v>143</v>
      </c>
      <c r="Z21" t="s">
        <v>51</v>
      </c>
      <c r="AA21">
        <v>18499.613300500001</v>
      </c>
      <c r="AB21">
        <v>0</v>
      </c>
      <c r="AC21">
        <v>18499.613300500001</v>
      </c>
      <c r="AD21">
        <v>-59.249583360000003</v>
      </c>
      <c r="AE21">
        <v>0</v>
      </c>
      <c r="AF21">
        <v>-59.249583360000003</v>
      </c>
      <c r="AG21" s="1"/>
      <c r="AH21" s="5">
        <v>46261</v>
      </c>
      <c r="AI21">
        <v>2</v>
      </c>
      <c r="AJ21">
        <v>3</v>
      </c>
      <c r="AK21" t="s">
        <v>143</v>
      </c>
      <c r="AL21" t="s">
        <v>60</v>
      </c>
      <c r="AM21" t="s">
        <v>51</v>
      </c>
      <c r="AN21">
        <v>-16.556532399999998</v>
      </c>
      <c r="AO21">
        <v>11343.95183546</v>
      </c>
      <c r="AP21">
        <v>7590.8708993299997</v>
      </c>
      <c r="AR21" s="5">
        <v>46261</v>
      </c>
      <c r="AS21">
        <v>2</v>
      </c>
      <c r="AT21">
        <v>3</v>
      </c>
      <c r="AU21" t="s">
        <v>144</v>
      </c>
      <c r="AV21" t="s">
        <v>146</v>
      </c>
      <c r="AW21">
        <v>48.700092759999997</v>
      </c>
      <c r="AX21">
        <v>12.53666666</v>
      </c>
      <c r="AY21">
        <v>0</v>
      </c>
      <c r="AZ21">
        <v>0</v>
      </c>
      <c r="BA21">
        <v>0</v>
      </c>
    </row>
    <row r="22" spans="2:53">
      <c r="B22" s="5">
        <v>46261</v>
      </c>
      <c r="C22">
        <v>4</v>
      </c>
      <c r="D22">
        <v>3</v>
      </c>
      <c r="E22" t="s">
        <v>143</v>
      </c>
      <c r="F22" t="s">
        <v>57</v>
      </c>
      <c r="G22" t="s">
        <v>58</v>
      </c>
      <c r="H22">
        <v>21696.976790010001</v>
      </c>
      <c r="I22">
        <v>0</v>
      </c>
      <c r="J22">
        <v>500</v>
      </c>
      <c r="K22">
        <v>-203.97</v>
      </c>
      <c r="L22">
        <v>0</v>
      </c>
      <c r="M22">
        <v>0</v>
      </c>
      <c r="N22">
        <v>0</v>
      </c>
      <c r="O22" s="90" cm="1">
        <f t="array" ref="O22">VLOOKUP(C22,Calc!$B$4:$BF$291,_xlfn.XLOOKUP(F22&amp;G22,$R$4:$R$9&amp;$S$4:$S$9,$T$4:$T$9),FALSE)</f>
        <v>0</v>
      </c>
      <c r="P22" s="121">
        <f t="shared" si="0"/>
        <v>0</v>
      </c>
      <c r="V22" s="5">
        <v>46261</v>
      </c>
      <c r="W22">
        <v>7</v>
      </c>
      <c r="X22">
        <v>3</v>
      </c>
      <c r="Y22" t="s">
        <v>143</v>
      </c>
      <c r="Z22" t="s">
        <v>58</v>
      </c>
      <c r="AA22">
        <v>21974.390353859999</v>
      </c>
      <c r="AB22">
        <v>0</v>
      </c>
      <c r="AC22">
        <v>21974.390353859999</v>
      </c>
      <c r="AD22">
        <v>0</v>
      </c>
      <c r="AE22">
        <v>34.407148530000001</v>
      </c>
      <c r="AF22">
        <v>34.407148530000001</v>
      </c>
      <c r="AG22" s="1"/>
      <c r="AH22" s="5">
        <v>46261</v>
      </c>
      <c r="AI22">
        <v>2</v>
      </c>
      <c r="AJ22">
        <v>3</v>
      </c>
      <c r="AK22" t="s">
        <v>143</v>
      </c>
      <c r="AL22" t="s">
        <v>54</v>
      </c>
      <c r="AM22" t="s">
        <v>52</v>
      </c>
      <c r="AN22">
        <v>31.819874259999999</v>
      </c>
      <c r="AO22">
        <v>0</v>
      </c>
      <c r="AP22">
        <v>0</v>
      </c>
      <c r="AR22" s="5">
        <v>46261</v>
      </c>
      <c r="AS22">
        <v>2</v>
      </c>
      <c r="AT22">
        <v>3</v>
      </c>
      <c r="AU22" t="s">
        <v>57</v>
      </c>
      <c r="AV22" t="s">
        <v>58</v>
      </c>
      <c r="AW22">
        <v>8.4974228000000007</v>
      </c>
      <c r="AX22">
        <v>0.8</v>
      </c>
      <c r="AY22">
        <v>0</v>
      </c>
      <c r="AZ22">
        <v>0</v>
      </c>
      <c r="BA22">
        <v>0</v>
      </c>
    </row>
    <row r="23" spans="2:53">
      <c r="B23" s="5">
        <v>46261</v>
      </c>
      <c r="C23">
        <v>4</v>
      </c>
      <c r="D23">
        <v>3</v>
      </c>
      <c r="E23" t="s">
        <v>143</v>
      </c>
      <c r="F23" t="s">
        <v>57</v>
      </c>
      <c r="G23" t="s">
        <v>52</v>
      </c>
      <c r="H23">
        <v>21696.976790010001</v>
      </c>
      <c r="I23">
        <v>0</v>
      </c>
      <c r="J23">
        <v>296.02999999999997</v>
      </c>
      <c r="K23">
        <v>203.97</v>
      </c>
      <c r="L23">
        <v>0</v>
      </c>
      <c r="M23">
        <v>0</v>
      </c>
      <c r="N23">
        <v>0</v>
      </c>
      <c r="O23" s="90" cm="1">
        <f t="array" ref="O23">VLOOKUP(C23,Calc!$B$4:$BF$291,_xlfn.XLOOKUP(F23&amp;G23,$R$4:$R$9&amp;$S$4:$S$9,$T$4:$T$9),FALSE)</f>
        <v>0</v>
      </c>
      <c r="P23" s="121">
        <f t="shared" si="0"/>
        <v>0</v>
      </c>
      <c r="V23" s="5">
        <v>46261</v>
      </c>
      <c r="W23">
        <v>7</v>
      </c>
      <c r="X23">
        <v>3</v>
      </c>
      <c r="Y23" t="s">
        <v>143</v>
      </c>
      <c r="Z23" t="s">
        <v>52</v>
      </c>
      <c r="AA23">
        <v>21974.390353859999</v>
      </c>
      <c r="AB23">
        <v>0</v>
      </c>
      <c r="AC23">
        <v>21974.390353859999</v>
      </c>
      <c r="AD23">
        <v>-6.5488515999999999</v>
      </c>
      <c r="AE23">
        <v>30.649083300000001</v>
      </c>
      <c r="AF23">
        <v>24.100231699999998</v>
      </c>
      <c r="AG23" s="1"/>
      <c r="AH23" s="5">
        <v>46261</v>
      </c>
      <c r="AI23">
        <v>2</v>
      </c>
      <c r="AJ23">
        <v>3</v>
      </c>
      <c r="AK23" t="s">
        <v>143</v>
      </c>
      <c r="AL23" t="s">
        <v>54</v>
      </c>
      <c r="AM23" t="s">
        <v>51</v>
      </c>
      <c r="AN23">
        <v>-38.81154093</v>
      </c>
      <c r="AO23">
        <v>4106.3549982799996</v>
      </c>
      <c r="AP23">
        <v>5662.0149267799998</v>
      </c>
      <c r="AR23" s="5">
        <v>46261</v>
      </c>
      <c r="AS23">
        <v>2</v>
      </c>
      <c r="AT23">
        <v>3</v>
      </c>
      <c r="AU23" t="s">
        <v>57</v>
      </c>
      <c r="AV23" t="s">
        <v>52</v>
      </c>
      <c r="AW23">
        <v>-9.2974227999999997</v>
      </c>
      <c r="AX23">
        <v>0.8</v>
      </c>
      <c r="AY23">
        <v>0</v>
      </c>
      <c r="AZ23">
        <v>2197.4210076300001</v>
      </c>
      <c r="BA23">
        <v>0</v>
      </c>
    </row>
    <row r="24" spans="2:53">
      <c r="B24" s="5">
        <v>46261</v>
      </c>
      <c r="C24">
        <v>4</v>
      </c>
      <c r="D24">
        <v>3</v>
      </c>
      <c r="E24" t="s">
        <v>143</v>
      </c>
      <c r="F24" t="s">
        <v>60</v>
      </c>
      <c r="G24" t="s">
        <v>58</v>
      </c>
      <c r="H24">
        <v>21696.976790010001</v>
      </c>
      <c r="I24">
        <v>0</v>
      </c>
      <c r="J24">
        <v>500</v>
      </c>
      <c r="K24">
        <v>-465</v>
      </c>
      <c r="L24">
        <v>0</v>
      </c>
      <c r="M24">
        <v>0</v>
      </c>
      <c r="N24">
        <v>0</v>
      </c>
      <c r="O24" s="90" cm="1">
        <f t="array" ref="O24">VLOOKUP(C24,Calc!$B$4:$BF$291,_xlfn.XLOOKUP(F24&amp;G24,$R$4:$R$9&amp;$S$4:$S$9,$T$4:$T$9),FALSE)</f>
        <v>0</v>
      </c>
      <c r="P24" s="121">
        <f t="shared" si="0"/>
        <v>0</v>
      </c>
      <c r="V24" s="5">
        <v>46261</v>
      </c>
      <c r="W24">
        <v>7</v>
      </c>
      <c r="X24">
        <v>3</v>
      </c>
      <c r="Y24" t="s">
        <v>143</v>
      </c>
      <c r="Z24" t="s">
        <v>51</v>
      </c>
      <c r="AA24">
        <v>21974.390353859999</v>
      </c>
      <c r="AB24">
        <v>0</v>
      </c>
      <c r="AC24">
        <v>21974.390353859999</v>
      </c>
      <c r="AD24">
        <v>-66.456546900000006</v>
      </c>
      <c r="AE24">
        <v>0</v>
      </c>
      <c r="AF24">
        <v>-66.456546900000006</v>
      </c>
      <c r="AG24" s="1"/>
      <c r="AH24" s="5">
        <v>46261</v>
      </c>
      <c r="AI24">
        <v>3</v>
      </c>
      <c r="AJ24">
        <v>3</v>
      </c>
      <c r="AL24" t="s">
        <v>144</v>
      </c>
      <c r="AM24" t="s">
        <v>58</v>
      </c>
      <c r="AN24">
        <v>-59.366475600000001</v>
      </c>
      <c r="AO24">
        <v>-76254.713399999993</v>
      </c>
      <c r="AP24">
        <v>-76254.713399999993</v>
      </c>
      <c r="AR24" s="5">
        <v>46261</v>
      </c>
      <c r="AS24">
        <v>2</v>
      </c>
      <c r="AT24">
        <v>3</v>
      </c>
      <c r="AU24" t="s">
        <v>147</v>
      </c>
      <c r="AV24" t="s">
        <v>148</v>
      </c>
      <c r="AW24">
        <v>0</v>
      </c>
      <c r="AX24">
        <v>0.79500000000000004</v>
      </c>
      <c r="AY24">
        <v>0</v>
      </c>
      <c r="AZ24">
        <v>0</v>
      </c>
      <c r="BA24">
        <v>0</v>
      </c>
    </row>
    <row r="25" spans="2:53">
      <c r="B25" s="5">
        <v>46261</v>
      </c>
      <c r="C25">
        <v>4</v>
      </c>
      <c r="D25">
        <v>3</v>
      </c>
      <c r="E25" t="s">
        <v>143</v>
      </c>
      <c r="F25" t="s">
        <v>60</v>
      </c>
      <c r="G25" t="s">
        <v>51</v>
      </c>
      <c r="H25">
        <v>21696.976790010001</v>
      </c>
      <c r="I25">
        <v>28.678471699999999</v>
      </c>
      <c r="J25">
        <v>35</v>
      </c>
      <c r="K25">
        <v>465</v>
      </c>
      <c r="L25">
        <v>13335.4893405</v>
      </c>
      <c r="M25">
        <v>13175.25660515</v>
      </c>
      <c r="N25">
        <v>13175.25660515</v>
      </c>
      <c r="O25" s="90" cm="1">
        <f t="array" ref="O25">VLOOKUP(C25,Calc!$B$4:$BF$291,_xlfn.XLOOKUP(F25&amp;G25,$R$4:$R$9&amp;$S$4:$S$9,$T$4:$T$9),FALSE)</f>
        <v>13175.256605154931</v>
      </c>
      <c r="P25" s="121">
        <f t="shared" si="0"/>
        <v>4.9312802730128169E-9</v>
      </c>
      <c r="V25" s="5">
        <v>46261</v>
      </c>
      <c r="W25">
        <v>8</v>
      </c>
      <c r="X25">
        <v>3</v>
      </c>
      <c r="Y25" t="s">
        <v>143</v>
      </c>
      <c r="Z25" t="s">
        <v>58</v>
      </c>
      <c r="AA25">
        <v>25586.720007349999</v>
      </c>
      <c r="AB25">
        <v>0</v>
      </c>
      <c r="AC25">
        <v>25586.720007349999</v>
      </c>
      <c r="AD25">
        <v>0</v>
      </c>
      <c r="AE25">
        <v>37.378839929999998</v>
      </c>
      <c r="AF25">
        <v>37.378839929999998</v>
      </c>
      <c r="AG25" s="1"/>
      <c r="AH25" s="5">
        <v>46261</v>
      </c>
      <c r="AI25">
        <v>3</v>
      </c>
      <c r="AJ25">
        <v>3</v>
      </c>
      <c r="AL25" t="s">
        <v>144</v>
      </c>
      <c r="AM25" t="s">
        <v>146</v>
      </c>
      <c r="AN25">
        <v>46.571475599999999</v>
      </c>
      <c r="AO25">
        <v>0</v>
      </c>
      <c r="AP25">
        <v>0</v>
      </c>
      <c r="AR25" s="5">
        <v>46261</v>
      </c>
      <c r="AS25">
        <v>2</v>
      </c>
      <c r="AT25">
        <v>3</v>
      </c>
      <c r="AU25" t="s">
        <v>147</v>
      </c>
      <c r="AV25" t="s">
        <v>51</v>
      </c>
      <c r="AW25">
        <v>0</v>
      </c>
      <c r="AX25">
        <v>0.79500000000000004</v>
      </c>
      <c r="AY25">
        <v>0</v>
      </c>
      <c r="AZ25">
        <v>0</v>
      </c>
      <c r="BA25">
        <v>0</v>
      </c>
    </row>
    <row r="26" spans="2:53">
      <c r="B26" s="5">
        <v>46261</v>
      </c>
      <c r="C26">
        <v>4</v>
      </c>
      <c r="D26">
        <v>3</v>
      </c>
      <c r="E26" t="s">
        <v>143</v>
      </c>
      <c r="F26" t="s">
        <v>54</v>
      </c>
      <c r="G26" t="s">
        <v>52</v>
      </c>
      <c r="H26">
        <v>21696.976790010001</v>
      </c>
      <c r="I26">
        <v>0</v>
      </c>
      <c r="J26">
        <v>296.02999999999997</v>
      </c>
      <c r="K26">
        <v>-261.02999999999997</v>
      </c>
      <c r="L26">
        <v>0</v>
      </c>
      <c r="M26">
        <v>0</v>
      </c>
      <c r="N26">
        <v>0</v>
      </c>
      <c r="O26" s="90" cm="1">
        <f t="array" ref="O26">VLOOKUP(C26,Calc!$B$4:$BF$291,_xlfn.XLOOKUP(F26&amp;G26,$R$4:$R$9&amp;$S$4:$S$9,$T$4:$T$9),FALSE)</f>
        <v>0</v>
      </c>
      <c r="P26" s="121">
        <f t="shared" si="0"/>
        <v>0</v>
      </c>
      <c r="V26" s="5">
        <v>46261</v>
      </c>
      <c r="W26">
        <v>8</v>
      </c>
      <c r="X26">
        <v>3</v>
      </c>
      <c r="Y26" t="s">
        <v>143</v>
      </c>
      <c r="Z26" t="s">
        <v>52</v>
      </c>
      <c r="AA26">
        <v>25586.720007349999</v>
      </c>
      <c r="AB26">
        <v>0</v>
      </c>
      <c r="AC26">
        <v>25586.720007349999</v>
      </c>
      <c r="AD26">
        <v>-4.2296098600000001</v>
      </c>
      <c r="AE26">
        <v>34.848640799999998</v>
      </c>
      <c r="AF26">
        <v>30.619030930000001</v>
      </c>
      <c r="AG26" s="1"/>
      <c r="AH26" s="5">
        <v>46261</v>
      </c>
      <c r="AI26">
        <v>3</v>
      </c>
      <c r="AJ26">
        <v>3</v>
      </c>
      <c r="AK26" t="s">
        <v>143</v>
      </c>
      <c r="AL26" t="s">
        <v>57</v>
      </c>
      <c r="AM26" t="s">
        <v>58</v>
      </c>
      <c r="AN26">
        <v>7.3554946000000001</v>
      </c>
      <c r="AO26">
        <v>0</v>
      </c>
      <c r="AP26">
        <v>0</v>
      </c>
      <c r="AR26" s="5">
        <v>46261</v>
      </c>
      <c r="AS26">
        <v>2</v>
      </c>
      <c r="AT26">
        <v>3</v>
      </c>
      <c r="AU26" t="s">
        <v>60</v>
      </c>
      <c r="AV26" t="s">
        <v>58</v>
      </c>
      <c r="AW26">
        <v>16.340699059999999</v>
      </c>
      <c r="AX26">
        <v>0.21583332999999999</v>
      </c>
      <c r="AY26">
        <v>0</v>
      </c>
      <c r="AZ26">
        <v>0</v>
      </c>
      <c r="BA26">
        <v>0</v>
      </c>
    </row>
    <row r="27" spans="2:53">
      <c r="B27" s="5">
        <v>46261</v>
      </c>
      <c r="C27">
        <v>4</v>
      </c>
      <c r="D27">
        <v>3</v>
      </c>
      <c r="E27" t="s">
        <v>143</v>
      </c>
      <c r="F27" t="s">
        <v>54</v>
      </c>
      <c r="G27" t="s">
        <v>51</v>
      </c>
      <c r="H27">
        <v>21696.976790010001</v>
      </c>
      <c r="I27">
        <v>33.043551630000003</v>
      </c>
      <c r="J27">
        <v>35</v>
      </c>
      <c r="K27">
        <v>261.02999999999997</v>
      </c>
      <c r="L27">
        <v>8625.3582828399994</v>
      </c>
      <c r="M27">
        <v>8521.7201848599998</v>
      </c>
      <c r="N27">
        <v>8521.7201848599998</v>
      </c>
      <c r="O27" s="90" cm="1">
        <f t="array" ref="O27">VLOOKUP(C27,Calc!$B$4:$BF$291,_xlfn.XLOOKUP(F27&amp;G27,$R$4:$R$9&amp;$S$4:$S$9,$T$4:$T$9),FALSE)</f>
        <v>8521.7201848607365</v>
      </c>
      <c r="P27" s="121">
        <f t="shared" si="0"/>
        <v>7.3669070843607187E-10</v>
      </c>
      <c r="V27" s="5">
        <v>46261</v>
      </c>
      <c r="W27">
        <v>8</v>
      </c>
      <c r="X27">
        <v>3</v>
      </c>
      <c r="Y27" t="s">
        <v>143</v>
      </c>
      <c r="Z27" t="s">
        <v>51</v>
      </c>
      <c r="AA27">
        <v>25586.720007349999</v>
      </c>
      <c r="AB27">
        <v>0</v>
      </c>
      <c r="AC27">
        <v>25586.720007349999</v>
      </c>
      <c r="AD27">
        <v>-75.216204200000007</v>
      </c>
      <c r="AE27">
        <v>0</v>
      </c>
      <c r="AF27">
        <v>-75.216204200000007</v>
      </c>
      <c r="AG27" s="1"/>
      <c r="AH27" s="5">
        <v>46261</v>
      </c>
      <c r="AI27">
        <v>3</v>
      </c>
      <c r="AJ27">
        <v>3</v>
      </c>
      <c r="AK27" t="s">
        <v>143</v>
      </c>
      <c r="AL27" t="s">
        <v>57</v>
      </c>
      <c r="AM27" t="s">
        <v>52</v>
      </c>
      <c r="AN27">
        <v>-8.1846612600000004</v>
      </c>
      <c r="AO27">
        <v>0</v>
      </c>
      <c r="AP27">
        <v>2760.4923118400002</v>
      </c>
      <c r="AR27" s="5">
        <v>46261</v>
      </c>
      <c r="AS27">
        <v>2</v>
      </c>
      <c r="AT27">
        <v>3</v>
      </c>
      <c r="AU27" t="s">
        <v>60</v>
      </c>
      <c r="AV27" t="s">
        <v>51</v>
      </c>
      <c r="AW27">
        <v>-16.556532399999998</v>
      </c>
      <c r="AX27">
        <v>0.21583332999999999</v>
      </c>
      <c r="AY27">
        <v>11343.95183546</v>
      </c>
      <c r="AZ27">
        <v>7590.8708993299997</v>
      </c>
      <c r="BA27">
        <v>0</v>
      </c>
    </row>
    <row r="28" spans="2:53">
      <c r="B28" s="5">
        <v>46261</v>
      </c>
      <c r="C28">
        <v>5</v>
      </c>
      <c r="D28">
        <v>3</v>
      </c>
      <c r="E28" t="s">
        <v>143</v>
      </c>
      <c r="F28" t="s">
        <v>57</v>
      </c>
      <c r="G28" t="s">
        <v>58</v>
      </c>
      <c r="H28">
        <v>20451.081062040001</v>
      </c>
      <c r="I28">
        <v>0</v>
      </c>
      <c r="J28">
        <v>500</v>
      </c>
      <c r="K28">
        <v>-204.39</v>
      </c>
      <c r="L28">
        <v>0</v>
      </c>
      <c r="M28">
        <v>0</v>
      </c>
      <c r="N28">
        <v>0</v>
      </c>
      <c r="O28" s="90" cm="1">
        <f t="array" ref="O28">VLOOKUP(C28,Calc!$B$4:$BF$291,_xlfn.XLOOKUP(F28&amp;G28,$R$4:$R$9&amp;$S$4:$S$9,$T$4:$T$9),FALSE)</f>
        <v>0</v>
      </c>
      <c r="P28" s="121">
        <f t="shared" si="0"/>
        <v>0</v>
      </c>
      <c r="V28" s="5">
        <v>46261</v>
      </c>
      <c r="W28">
        <v>9</v>
      </c>
      <c r="X28">
        <v>3</v>
      </c>
      <c r="Y28" t="s">
        <v>143</v>
      </c>
      <c r="Z28" t="s">
        <v>58</v>
      </c>
      <c r="AA28">
        <v>23307.75804823</v>
      </c>
      <c r="AB28">
        <v>0</v>
      </c>
      <c r="AC28">
        <v>23307.75804823</v>
      </c>
      <c r="AD28">
        <v>0</v>
      </c>
      <c r="AE28">
        <v>30.46468016</v>
      </c>
      <c r="AF28">
        <v>30.46468016</v>
      </c>
      <c r="AG28" s="1"/>
      <c r="AH28" s="5">
        <v>46261</v>
      </c>
      <c r="AI28">
        <v>3</v>
      </c>
      <c r="AJ28">
        <v>3</v>
      </c>
      <c r="AL28" t="s">
        <v>147</v>
      </c>
      <c r="AM28" t="s">
        <v>148</v>
      </c>
      <c r="AN28">
        <v>0</v>
      </c>
      <c r="AO28">
        <v>0</v>
      </c>
      <c r="AP28">
        <v>0</v>
      </c>
      <c r="AR28" s="5">
        <v>46261</v>
      </c>
      <c r="AS28">
        <v>2</v>
      </c>
      <c r="AT28">
        <v>3</v>
      </c>
      <c r="AU28" t="s">
        <v>54</v>
      </c>
      <c r="AV28" t="s">
        <v>52</v>
      </c>
      <c r="AW28">
        <v>31.819874259999999</v>
      </c>
      <c r="AX28">
        <v>6.9916666599999999</v>
      </c>
      <c r="AY28">
        <v>0</v>
      </c>
      <c r="AZ28">
        <v>0</v>
      </c>
      <c r="BA28">
        <v>0</v>
      </c>
    </row>
    <row r="29" spans="2:53">
      <c r="B29" s="5">
        <v>46261</v>
      </c>
      <c r="C29">
        <v>5</v>
      </c>
      <c r="D29">
        <v>3</v>
      </c>
      <c r="E29" t="s">
        <v>143</v>
      </c>
      <c r="F29" t="s">
        <v>57</v>
      </c>
      <c r="G29" t="s">
        <v>52</v>
      </c>
      <c r="H29">
        <v>20451.081062040001</v>
      </c>
      <c r="I29">
        <v>0</v>
      </c>
      <c r="J29">
        <v>295.61</v>
      </c>
      <c r="K29">
        <v>204.39</v>
      </c>
      <c r="L29">
        <v>0</v>
      </c>
      <c r="M29">
        <v>0</v>
      </c>
      <c r="N29">
        <v>0</v>
      </c>
      <c r="O29" s="90" cm="1">
        <f t="array" ref="O29">VLOOKUP(C29,Calc!$B$4:$BF$291,_xlfn.XLOOKUP(F29&amp;G29,$R$4:$R$9&amp;$S$4:$S$9,$T$4:$T$9),FALSE)</f>
        <v>0</v>
      </c>
      <c r="P29" s="121">
        <f t="shared" si="0"/>
        <v>0</v>
      </c>
      <c r="V29" s="5">
        <v>46261</v>
      </c>
      <c r="W29">
        <v>9</v>
      </c>
      <c r="X29">
        <v>3</v>
      </c>
      <c r="Y29" t="s">
        <v>143</v>
      </c>
      <c r="Z29" t="s">
        <v>52</v>
      </c>
      <c r="AA29">
        <v>23307.75804823</v>
      </c>
      <c r="AB29">
        <v>0</v>
      </c>
      <c r="AC29">
        <v>23307.75804823</v>
      </c>
      <c r="AD29">
        <v>-3.1865147999999999</v>
      </c>
      <c r="AE29">
        <v>37.164782860000003</v>
      </c>
      <c r="AF29">
        <v>33.978268059999998</v>
      </c>
      <c r="AG29" s="1"/>
      <c r="AH29" s="5">
        <v>46261</v>
      </c>
      <c r="AI29">
        <v>3</v>
      </c>
      <c r="AJ29">
        <v>3</v>
      </c>
      <c r="AL29" t="s">
        <v>147</v>
      </c>
      <c r="AM29" t="s">
        <v>51</v>
      </c>
      <c r="AN29">
        <v>0</v>
      </c>
      <c r="AO29">
        <v>0</v>
      </c>
      <c r="AP29">
        <v>0</v>
      </c>
      <c r="AR29" s="5">
        <v>46261</v>
      </c>
      <c r="AS29">
        <v>2</v>
      </c>
      <c r="AT29">
        <v>3</v>
      </c>
      <c r="AU29" t="s">
        <v>54</v>
      </c>
      <c r="AV29" t="s">
        <v>51</v>
      </c>
      <c r="AW29">
        <v>-38.81154093</v>
      </c>
      <c r="AX29">
        <v>6.9916666599999999</v>
      </c>
      <c r="AY29">
        <v>4106.3549982799996</v>
      </c>
      <c r="AZ29">
        <v>5662.0149267799998</v>
      </c>
      <c r="BA29">
        <v>0</v>
      </c>
    </row>
    <row r="30" spans="2:53">
      <c r="B30" s="5">
        <v>46261</v>
      </c>
      <c r="C30">
        <v>5</v>
      </c>
      <c r="D30">
        <v>3</v>
      </c>
      <c r="E30" t="s">
        <v>143</v>
      </c>
      <c r="F30" t="s">
        <v>60</v>
      </c>
      <c r="G30" t="s">
        <v>58</v>
      </c>
      <c r="H30">
        <v>20451.081062040001</v>
      </c>
      <c r="I30">
        <v>0</v>
      </c>
      <c r="J30">
        <v>500</v>
      </c>
      <c r="K30">
        <v>-465</v>
      </c>
      <c r="L30">
        <v>0</v>
      </c>
      <c r="M30">
        <v>0</v>
      </c>
      <c r="N30">
        <v>0</v>
      </c>
      <c r="O30" s="90" cm="1">
        <f t="array" ref="O30">VLOOKUP(C30,Calc!$B$4:$BF$291,_xlfn.XLOOKUP(F30&amp;G30,$R$4:$R$9&amp;$S$4:$S$9,$T$4:$T$9),FALSE)</f>
        <v>0</v>
      </c>
      <c r="P30" s="121">
        <f t="shared" si="0"/>
        <v>0</v>
      </c>
      <c r="V30" s="5">
        <v>46261</v>
      </c>
      <c r="W30">
        <v>9</v>
      </c>
      <c r="X30">
        <v>3</v>
      </c>
      <c r="Y30" t="s">
        <v>143</v>
      </c>
      <c r="Z30" t="s">
        <v>51</v>
      </c>
      <c r="AA30">
        <v>23307.75804823</v>
      </c>
      <c r="AB30">
        <v>0</v>
      </c>
      <c r="AC30">
        <v>23307.75804823</v>
      </c>
      <c r="AD30">
        <v>-71.427948229999998</v>
      </c>
      <c r="AE30">
        <v>0</v>
      </c>
      <c r="AF30">
        <v>-71.427948229999998</v>
      </c>
      <c r="AG30" s="1"/>
      <c r="AH30" s="5">
        <v>46261</v>
      </c>
      <c r="AI30">
        <v>3</v>
      </c>
      <c r="AJ30">
        <v>3</v>
      </c>
      <c r="AK30" t="s">
        <v>143</v>
      </c>
      <c r="AL30" t="s">
        <v>60</v>
      </c>
      <c r="AM30" t="s">
        <v>58</v>
      </c>
      <c r="AN30">
        <v>12.721073730000001</v>
      </c>
      <c r="AO30">
        <v>0</v>
      </c>
      <c r="AP30">
        <v>0</v>
      </c>
      <c r="AR30" s="5">
        <v>46261</v>
      </c>
      <c r="AS30">
        <v>2</v>
      </c>
      <c r="AT30">
        <v>3</v>
      </c>
      <c r="AU30" t="s">
        <v>50</v>
      </c>
      <c r="AV30" t="s">
        <v>52</v>
      </c>
      <c r="AW30">
        <v>0</v>
      </c>
      <c r="AX30">
        <v>0</v>
      </c>
      <c r="AY30">
        <v>0</v>
      </c>
      <c r="AZ30">
        <v>0</v>
      </c>
      <c r="BA30">
        <v>0</v>
      </c>
    </row>
    <row r="31" spans="2:53">
      <c r="B31" s="5">
        <v>46261</v>
      </c>
      <c r="C31">
        <v>5</v>
      </c>
      <c r="D31">
        <v>3</v>
      </c>
      <c r="E31" t="s">
        <v>143</v>
      </c>
      <c r="F31" t="s">
        <v>60</v>
      </c>
      <c r="G31" t="s">
        <v>51</v>
      </c>
      <c r="H31">
        <v>20451.081062040001</v>
      </c>
      <c r="I31">
        <v>28.0301483</v>
      </c>
      <c r="J31">
        <v>35</v>
      </c>
      <c r="K31">
        <v>465</v>
      </c>
      <c r="L31">
        <v>13034.018959499999</v>
      </c>
      <c r="M31">
        <v>12864.909903690001</v>
      </c>
      <c r="N31">
        <v>12864.909903690001</v>
      </c>
      <c r="O31" s="90" cm="1">
        <f t="array" ref="O31">VLOOKUP(C31,Calc!$B$4:$BF$291,_xlfn.XLOOKUP(F31&amp;G31,$R$4:$R$9&amp;$S$4:$S$9,$T$4:$T$9),FALSE)</f>
        <v>12864.909903692183</v>
      </c>
      <c r="P31" s="121">
        <f t="shared" si="0"/>
        <v>2.1827872842550278E-9</v>
      </c>
      <c r="V31" s="5">
        <v>46261</v>
      </c>
      <c r="W31">
        <v>10</v>
      </c>
      <c r="X31">
        <v>3</v>
      </c>
      <c r="Y31" t="s">
        <v>143</v>
      </c>
      <c r="Z31" t="s">
        <v>58</v>
      </c>
      <c r="AA31">
        <v>23811.112566250002</v>
      </c>
      <c r="AB31">
        <v>0</v>
      </c>
      <c r="AC31">
        <v>23811.112566250002</v>
      </c>
      <c r="AD31">
        <v>0</v>
      </c>
      <c r="AE31">
        <v>25.937621400000001</v>
      </c>
      <c r="AF31">
        <v>25.937621400000001</v>
      </c>
      <c r="AG31" s="1"/>
      <c r="AH31" s="5">
        <v>46261</v>
      </c>
      <c r="AI31">
        <v>3</v>
      </c>
      <c r="AJ31">
        <v>3</v>
      </c>
      <c r="AK31" t="s">
        <v>143</v>
      </c>
      <c r="AL31" t="s">
        <v>60</v>
      </c>
      <c r="AM31" t="s">
        <v>51</v>
      </c>
      <c r="AN31">
        <v>-12.937740399999999</v>
      </c>
      <c r="AO31">
        <v>9112.5144742400007</v>
      </c>
      <c r="AP31">
        <v>5907.7159526599999</v>
      </c>
      <c r="AR31" s="5">
        <v>46261</v>
      </c>
      <c r="AS31">
        <v>2</v>
      </c>
      <c r="AT31">
        <v>3</v>
      </c>
      <c r="AU31" t="s">
        <v>50</v>
      </c>
      <c r="AV31" t="s">
        <v>51</v>
      </c>
      <c r="AW31">
        <v>0</v>
      </c>
      <c r="AX31">
        <v>0</v>
      </c>
      <c r="AY31">
        <v>0</v>
      </c>
      <c r="AZ31">
        <v>0</v>
      </c>
      <c r="BA31">
        <v>0</v>
      </c>
    </row>
    <row r="32" spans="2:53">
      <c r="B32" s="5">
        <v>46261</v>
      </c>
      <c r="C32">
        <v>5</v>
      </c>
      <c r="D32">
        <v>3</v>
      </c>
      <c r="E32" t="s">
        <v>143</v>
      </c>
      <c r="F32" t="s">
        <v>54</v>
      </c>
      <c r="G32" t="s">
        <v>52</v>
      </c>
      <c r="H32">
        <v>20451.081062040001</v>
      </c>
      <c r="I32">
        <v>0</v>
      </c>
      <c r="J32">
        <v>295.61</v>
      </c>
      <c r="K32">
        <v>-260.61</v>
      </c>
      <c r="L32">
        <v>0</v>
      </c>
      <c r="M32">
        <v>0</v>
      </c>
      <c r="N32">
        <v>0</v>
      </c>
      <c r="O32" s="90" cm="1">
        <f t="array" ref="O32">VLOOKUP(C32,Calc!$B$4:$BF$291,_xlfn.XLOOKUP(F32&amp;G32,$R$4:$R$9&amp;$S$4:$S$9,$T$4:$T$9),FALSE)</f>
        <v>0</v>
      </c>
      <c r="P32" s="121">
        <f t="shared" si="0"/>
        <v>0</v>
      </c>
      <c r="V32" s="5">
        <v>46261</v>
      </c>
      <c r="W32">
        <v>10</v>
      </c>
      <c r="X32">
        <v>3</v>
      </c>
      <c r="Y32" t="s">
        <v>143</v>
      </c>
      <c r="Z32" t="s">
        <v>52</v>
      </c>
      <c r="AA32">
        <v>23811.112566250002</v>
      </c>
      <c r="AB32">
        <v>0</v>
      </c>
      <c r="AC32">
        <v>23811.112566250002</v>
      </c>
      <c r="AD32">
        <v>-2.6268134600000002</v>
      </c>
      <c r="AE32">
        <v>39.491241199999997</v>
      </c>
      <c r="AF32">
        <v>36.864427730000003</v>
      </c>
      <c r="AG32" s="1"/>
      <c r="AH32" s="5">
        <v>46261</v>
      </c>
      <c r="AI32">
        <v>3</v>
      </c>
      <c r="AJ32">
        <v>3</v>
      </c>
      <c r="AK32" t="s">
        <v>143</v>
      </c>
      <c r="AL32" t="s">
        <v>54</v>
      </c>
      <c r="AM32" t="s">
        <v>52</v>
      </c>
      <c r="AN32">
        <v>37.8183662</v>
      </c>
      <c r="AO32">
        <v>0</v>
      </c>
      <c r="AP32">
        <v>0</v>
      </c>
      <c r="AR32" s="5">
        <v>46261</v>
      </c>
      <c r="AS32">
        <v>3</v>
      </c>
      <c r="AT32">
        <v>3</v>
      </c>
      <c r="AU32" t="s">
        <v>145</v>
      </c>
      <c r="AV32" t="s">
        <v>58</v>
      </c>
      <c r="AW32">
        <v>-0.83549240000000002</v>
      </c>
      <c r="AX32">
        <v>0.24249999999999999</v>
      </c>
      <c r="AY32">
        <v>-1010.7386</v>
      </c>
      <c r="AZ32">
        <v>-1010.7386</v>
      </c>
      <c r="BA32">
        <v>0</v>
      </c>
    </row>
    <row r="33" spans="2:53">
      <c r="B33" s="5">
        <v>46261</v>
      </c>
      <c r="C33">
        <v>5</v>
      </c>
      <c r="D33">
        <v>3</v>
      </c>
      <c r="E33" t="s">
        <v>143</v>
      </c>
      <c r="F33" t="s">
        <v>54</v>
      </c>
      <c r="G33" t="s">
        <v>51</v>
      </c>
      <c r="H33">
        <v>20451.081062040001</v>
      </c>
      <c r="I33">
        <v>29.491927660000002</v>
      </c>
      <c r="J33">
        <v>35</v>
      </c>
      <c r="K33">
        <v>260.61</v>
      </c>
      <c r="L33">
        <v>7685.8912692100002</v>
      </c>
      <c r="M33">
        <v>7586.17115835</v>
      </c>
      <c r="N33">
        <v>7586.17115835</v>
      </c>
      <c r="O33" s="90" cm="1">
        <f t="array" ref="O33">VLOOKUP(C33,Calc!$B$4:$BF$291,_xlfn.XLOOKUP(F33&amp;G33,$R$4:$R$9&amp;$S$4:$S$9,$T$4:$T$9),FALSE)</f>
        <v>7586.1711583511533</v>
      </c>
      <c r="P33" s="121">
        <f t="shared" si="0"/>
        <v>1.153239281848073E-9</v>
      </c>
      <c r="V33" s="5">
        <v>46261</v>
      </c>
      <c r="W33">
        <v>10</v>
      </c>
      <c r="X33">
        <v>3</v>
      </c>
      <c r="Y33" t="s">
        <v>143</v>
      </c>
      <c r="Z33" t="s">
        <v>51</v>
      </c>
      <c r="AA33">
        <v>23811.112566250002</v>
      </c>
      <c r="AB33">
        <v>0</v>
      </c>
      <c r="AC33">
        <v>23811.112566250002</v>
      </c>
      <c r="AD33">
        <v>-69.976215800000006</v>
      </c>
      <c r="AE33">
        <v>0</v>
      </c>
      <c r="AF33">
        <v>-69.976215800000006</v>
      </c>
      <c r="AG33" s="1"/>
      <c r="AH33" s="5">
        <v>46261</v>
      </c>
      <c r="AI33">
        <v>3</v>
      </c>
      <c r="AJ33">
        <v>3</v>
      </c>
      <c r="AK33" t="s">
        <v>143</v>
      </c>
      <c r="AL33" t="s">
        <v>54</v>
      </c>
      <c r="AM33" t="s">
        <v>51</v>
      </c>
      <c r="AN33">
        <v>-44.705866200000003</v>
      </c>
      <c r="AO33">
        <v>2229.2927732899998</v>
      </c>
      <c r="AP33">
        <v>2673.59898303</v>
      </c>
      <c r="AR33" s="5">
        <v>46261</v>
      </c>
      <c r="AS33">
        <v>3</v>
      </c>
      <c r="AT33">
        <v>3</v>
      </c>
      <c r="AU33" t="s">
        <v>145</v>
      </c>
      <c r="AV33" t="s">
        <v>146</v>
      </c>
      <c r="AW33">
        <v>0.59299239999999998</v>
      </c>
      <c r="AX33">
        <v>0.24249999999999999</v>
      </c>
      <c r="AY33">
        <v>0</v>
      </c>
      <c r="AZ33">
        <v>0</v>
      </c>
      <c r="BA33">
        <v>0</v>
      </c>
    </row>
    <row r="34" spans="2:53">
      <c r="B34" s="5">
        <v>46261</v>
      </c>
      <c r="C34">
        <v>6</v>
      </c>
      <c r="D34">
        <v>3</v>
      </c>
      <c r="E34" t="s">
        <v>143</v>
      </c>
      <c r="F34" t="s">
        <v>57</v>
      </c>
      <c r="G34" t="s">
        <v>58</v>
      </c>
      <c r="H34">
        <v>18499.613300500001</v>
      </c>
      <c r="I34">
        <v>0</v>
      </c>
      <c r="J34">
        <v>500</v>
      </c>
      <c r="K34">
        <v>-201.66</v>
      </c>
      <c r="L34">
        <v>0</v>
      </c>
      <c r="M34">
        <v>0</v>
      </c>
      <c r="N34">
        <v>0</v>
      </c>
      <c r="O34" s="90" cm="1">
        <f t="array" ref="O34">VLOOKUP(C34,Calc!$B$4:$BF$291,_xlfn.XLOOKUP(F34&amp;G34,$R$4:$R$9&amp;$S$4:$S$9,$T$4:$T$9),FALSE)</f>
        <v>0</v>
      </c>
      <c r="P34" s="121">
        <f t="shared" si="0"/>
        <v>0</v>
      </c>
      <c r="V34" s="5">
        <v>46261</v>
      </c>
      <c r="W34">
        <v>11</v>
      </c>
      <c r="X34">
        <v>3</v>
      </c>
      <c r="Y34" t="s">
        <v>143</v>
      </c>
      <c r="Z34" t="s">
        <v>58</v>
      </c>
      <c r="AA34">
        <v>25416.569718080002</v>
      </c>
      <c r="AB34">
        <v>0</v>
      </c>
      <c r="AC34">
        <v>25416.569718080002</v>
      </c>
      <c r="AD34">
        <v>0</v>
      </c>
      <c r="AE34">
        <v>29.629591430000001</v>
      </c>
      <c r="AF34">
        <v>29.629591430000001</v>
      </c>
      <c r="AG34" s="1"/>
      <c r="AH34" s="5">
        <v>46261</v>
      </c>
      <c r="AI34">
        <v>4</v>
      </c>
      <c r="AJ34">
        <v>3</v>
      </c>
      <c r="AL34" t="s">
        <v>144</v>
      </c>
      <c r="AM34" t="s">
        <v>58</v>
      </c>
      <c r="AN34">
        <v>-59.878871029999999</v>
      </c>
      <c r="AO34">
        <v>-77088.306549999994</v>
      </c>
      <c r="AP34">
        <v>-77088.306549999994</v>
      </c>
      <c r="AR34" s="5">
        <v>46261</v>
      </c>
      <c r="AS34">
        <v>3</v>
      </c>
      <c r="AT34">
        <v>3</v>
      </c>
      <c r="AU34" t="s">
        <v>144</v>
      </c>
      <c r="AV34" t="s">
        <v>58</v>
      </c>
      <c r="AW34">
        <v>-58.530983200000001</v>
      </c>
      <c r="AX34">
        <v>12.5525</v>
      </c>
      <c r="AY34">
        <v>-75243.974799999996</v>
      </c>
      <c r="AZ34">
        <v>-75243.974799999996</v>
      </c>
      <c r="BA34">
        <v>0</v>
      </c>
    </row>
    <row r="35" spans="2:53">
      <c r="B35" s="5">
        <v>46261</v>
      </c>
      <c r="C35">
        <v>6</v>
      </c>
      <c r="D35">
        <v>3</v>
      </c>
      <c r="E35" t="s">
        <v>143</v>
      </c>
      <c r="F35" t="s">
        <v>57</v>
      </c>
      <c r="G35" t="s">
        <v>52</v>
      </c>
      <c r="H35">
        <v>18499.613300500001</v>
      </c>
      <c r="I35">
        <v>0</v>
      </c>
      <c r="J35">
        <v>298.33999999999997</v>
      </c>
      <c r="K35">
        <v>201.66</v>
      </c>
      <c r="L35">
        <v>0</v>
      </c>
      <c r="M35">
        <v>0</v>
      </c>
      <c r="N35">
        <v>0</v>
      </c>
      <c r="O35" s="90" cm="1">
        <f t="array" ref="O35">VLOOKUP(C35,Calc!$B$4:$BF$291,_xlfn.XLOOKUP(F35&amp;G35,$R$4:$R$9&amp;$S$4:$S$9,$T$4:$T$9),FALSE)</f>
        <v>0</v>
      </c>
      <c r="P35" s="121">
        <f t="shared" si="0"/>
        <v>0</v>
      </c>
      <c r="V35" s="5">
        <v>46261</v>
      </c>
      <c r="W35">
        <v>11</v>
      </c>
      <c r="X35">
        <v>3</v>
      </c>
      <c r="Y35" t="s">
        <v>143</v>
      </c>
      <c r="Z35" t="s">
        <v>52</v>
      </c>
      <c r="AA35">
        <v>25416.569718080002</v>
      </c>
      <c r="AB35">
        <v>0</v>
      </c>
      <c r="AC35">
        <v>25416.569718080002</v>
      </c>
      <c r="AD35">
        <v>-2.4621529299999998</v>
      </c>
      <c r="AE35">
        <v>38.981534600000003</v>
      </c>
      <c r="AF35">
        <v>36.519381660000001</v>
      </c>
      <c r="AG35" s="1"/>
      <c r="AH35" s="5">
        <v>46261</v>
      </c>
      <c r="AI35">
        <v>4</v>
      </c>
      <c r="AJ35">
        <v>3</v>
      </c>
      <c r="AL35" t="s">
        <v>144</v>
      </c>
      <c r="AM35" t="s">
        <v>146</v>
      </c>
      <c r="AN35">
        <v>47.148871030000002</v>
      </c>
      <c r="AO35">
        <v>0</v>
      </c>
      <c r="AP35">
        <v>0</v>
      </c>
      <c r="AR35" s="5">
        <v>46261</v>
      </c>
      <c r="AS35">
        <v>3</v>
      </c>
      <c r="AT35">
        <v>3</v>
      </c>
      <c r="AU35" t="s">
        <v>144</v>
      </c>
      <c r="AV35" t="s">
        <v>146</v>
      </c>
      <c r="AW35">
        <v>45.978483199999999</v>
      </c>
      <c r="AX35">
        <v>12.5525</v>
      </c>
      <c r="AY35">
        <v>0</v>
      </c>
      <c r="AZ35">
        <v>0</v>
      </c>
      <c r="BA35">
        <v>0</v>
      </c>
    </row>
    <row r="36" spans="2:53">
      <c r="B36" s="5">
        <v>46261</v>
      </c>
      <c r="C36">
        <v>6</v>
      </c>
      <c r="D36">
        <v>3</v>
      </c>
      <c r="E36" t="s">
        <v>143</v>
      </c>
      <c r="F36" t="s">
        <v>60</v>
      </c>
      <c r="G36" t="s">
        <v>58</v>
      </c>
      <c r="H36">
        <v>18499.613300500001</v>
      </c>
      <c r="I36">
        <v>0</v>
      </c>
      <c r="J36">
        <v>500</v>
      </c>
      <c r="K36">
        <v>-465</v>
      </c>
      <c r="L36">
        <v>0</v>
      </c>
      <c r="M36">
        <v>0</v>
      </c>
      <c r="N36">
        <v>0</v>
      </c>
      <c r="O36" s="90" cm="1">
        <f t="array" ref="O36">VLOOKUP(C36,Calc!$B$4:$BF$291,_xlfn.XLOOKUP(F36&amp;G36,$R$4:$R$9&amp;$S$4:$S$9,$T$4:$T$9),FALSE)</f>
        <v>0</v>
      </c>
      <c r="P36" s="121">
        <f t="shared" si="0"/>
        <v>0</v>
      </c>
      <c r="V36" s="5">
        <v>46261</v>
      </c>
      <c r="W36">
        <v>11</v>
      </c>
      <c r="X36">
        <v>3</v>
      </c>
      <c r="Y36" t="s">
        <v>143</v>
      </c>
      <c r="Z36" t="s">
        <v>51</v>
      </c>
      <c r="AA36">
        <v>25416.569718080002</v>
      </c>
      <c r="AB36">
        <v>0</v>
      </c>
      <c r="AC36">
        <v>25416.569718080002</v>
      </c>
      <c r="AD36">
        <v>-73.293973100000002</v>
      </c>
      <c r="AE36">
        <v>0</v>
      </c>
      <c r="AF36">
        <v>-73.293973100000002</v>
      </c>
      <c r="AG36" s="1"/>
      <c r="AH36" s="5">
        <v>46261</v>
      </c>
      <c r="AI36">
        <v>4</v>
      </c>
      <c r="AJ36">
        <v>3</v>
      </c>
      <c r="AK36" t="s">
        <v>143</v>
      </c>
      <c r="AL36" t="s">
        <v>57</v>
      </c>
      <c r="AM36" t="s">
        <v>58</v>
      </c>
      <c r="AN36">
        <v>7.2635677999999997</v>
      </c>
      <c r="AO36">
        <v>0</v>
      </c>
      <c r="AP36">
        <v>0</v>
      </c>
      <c r="AR36" s="5">
        <v>46261</v>
      </c>
      <c r="AS36">
        <v>3</v>
      </c>
      <c r="AT36">
        <v>3</v>
      </c>
      <c r="AU36" t="s">
        <v>57</v>
      </c>
      <c r="AV36" t="s">
        <v>58</v>
      </c>
      <c r="AW36">
        <v>7.3554946000000001</v>
      </c>
      <c r="AX36">
        <v>0.82916666000000006</v>
      </c>
      <c r="AY36">
        <v>0</v>
      </c>
      <c r="AZ36">
        <v>0</v>
      </c>
      <c r="BA36">
        <v>0</v>
      </c>
    </row>
    <row r="37" spans="2:53">
      <c r="B37" s="5">
        <v>46261</v>
      </c>
      <c r="C37">
        <v>6</v>
      </c>
      <c r="D37">
        <v>3</v>
      </c>
      <c r="E37" t="s">
        <v>143</v>
      </c>
      <c r="F37" t="s">
        <v>60</v>
      </c>
      <c r="G37" t="s">
        <v>51</v>
      </c>
      <c r="H37">
        <v>18499.613300500001</v>
      </c>
      <c r="I37">
        <v>25.507415699999999</v>
      </c>
      <c r="J37">
        <v>35</v>
      </c>
      <c r="K37">
        <v>465</v>
      </c>
      <c r="L37">
        <v>11860.9483005</v>
      </c>
      <c r="M37">
        <v>11694.31141509</v>
      </c>
      <c r="N37">
        <v>11694.31141509</v>
      </c>
      <c r="O37" s="90" cm="1">
        <f t="array" ref="O37">VLOOKUP(C37,Calc!$B$4:$BF$291,_xlfn.XLOOKUP(F37&amp;G37,$R$4:$R$9&amp;$S$4:$S$9,$T$4:$T$9),FALSE)</f>
        <v>11694.311415093889</v>
      </c>
      <c r="P37" s="121">
        <f t="shared" si="0"/>
        <v>3.8889993447810411E-9</v>
      </c>
      <c r="V37" s="5">
        <v>46261</v>
      </c>
      <c r="W37">
        <v>12</v>
      </c>
      <c r="X37">
        <v>3</v>
      </c>
      <c r="Y37" t="s">
        <v>143</v>
      </c>
      <c r="Z37" t="s">
        <v>58</v>
      </c>
      <c r="AA37">
        <v>24859.07765245</v>
      </c>
      <c r="AB37">
        <v>0</v>
      </c>
      <c r="AC37">
        <v>24859.07765245</v>
      </c>
      <c r="AD37">
        <v>0</v>
      </c>
      <c r="AE37">
        <v>29.464509159999999</v>
      </c>
      <c r="AF37">
        <v>29.464509159999999</v>
      </c>
      <c r="AG37" s="1"/>
      <c r="AH37" s="5">
        <v>46261</v>
      </c>
      <c r="AI37">
        <v>4</v>
      </c>
      <c r="AJ37">
        <v>3</v>
      </c>
      <c r="AK37" t="s">
        <v>143</v>
      </c>
      <c r="AL37" t="s">
        <v>57</v>
      </c>
      <c r="AM37" t="s">
        <v>52</v>
      </c>
      <c r="AN37">
        <v>-7.9952344599999998</v>
      </c>
      <c r="AO37">
        <v>0</v>
      </c>
      <c r="AP37">
        <v>1264.95464083</v>
      </c>
      <c r="AR37" s="5">
        <v>46261</v>
      </c>
      <c r="AS37">
        <v>3</v>
      </c>
      <c r="AT37">
        <v>3</v>
      </c>
      <c r="AU37" t="s">
        <v>57</v>
      </c>
      <c r="AV37" t="s">
        <v>52</v>
      </c>
      <c r="AW37">
        <v>-8.1846612600000004</v>
      </c>
      <c r="AX37">
        <v>0.82916666000000006</v>
      </c>
      <c r="AY37">
        <v>0</v>
      </c>
      <c r="AZ37">
        <v>2760.4923118400002</v>
      </c>
      <c r="BA37">
        <v>0</v>
      </c>
    </row>
    <row r="38" spans="2:53">
      <c r="B38" s="5">
        <v>46261</v>
      </c>
      <c r="C38">
        <v>6</v>
      </c>
      <c r="D38">
        <v>3</v>
      </c>
      <c r="E38" t="s">
        <v>143</v>
      </c>
      <c r="F38" t="s">
        <v>54</v>
      </c>
      <c r="G38" t="s">
        <v>52</v>
      </c>
      <c r="H38">
        <v>18499.613300500001</v>
      </c>
      <c r="I38">
        <v>0</v>
      </c>
      <c r="J38">
        <v>298.33999999999997</v>
      </c>
      <c r="K38">
        <v>-263.33999999999997</v>
      </c>
      <c r="L38">
        <v>0</v>
      </c>
      <c r="M38">
        <v>0</v>
      </c>
      <c r="N38">
        <v>0</v>
      </c>
      <c r="O38" s="90" cm="1">
        <f t="array" ref="O38">VLOOKUP(C38,Calc!$B$4:$BF$291,_xlfn.XLOOKUP(F38&amp;G38,$R$4:$R$9&amp;$S$4:$S$9,$T$4:$T$9),FALSE)</f>
        <v>0</v>
      </c>
      <c r="P38" s="121">
        <f t="shared" si="0"/>
        <v>0</v>
      </c>
      <c r="V38" s="5">
        <v>46261</v>
      </c>
      <c r="W38">
        <v>12</v>
      </c>
      <c r="X38">
        <v>3</v>
      </c>
      <c r="Y38" t="s">
        <v>143</v>
      </c>
      <c r="Z38" t="s">
        <v>52</v>
      </c>
      <c r="AA38">
        <v>24859.07765245</v>
      </c>
      <c r="AB38">
        <v>0</v>
      </c>
      <c r="AC38">
        <v>24859.07765245</v>
      </c>
      <c r="AD38">
        <v>-2.860824</v>
      </c>
      <c r="AE38">
        <v>37.90353906</v>
      </c>
      <c r="AF38">
        <v>35.042715059999999</v>
      </c>
      <c r="AG38" s="1"/>
      <c r="AH38" s="5">
        <v>46261</v>
      </c>
      <c r="AI38">
        <v>4</v>
      </c>
      <c r="AJ38">
        <v>3</v>
      </c>
      <c r="AL38" t="s">
        <v>147</v>
      </c>
      <c r="AM38" t="s">
        <v>148</v>
      </c>
      <c r="AN38">
        <v>0</v>
      </c>
      <c r="AO38">
        <v>0</v>
      </c>
      <c r="AP38">
        <v>0</v>
      </c>
      <c r="AR38" s="5">
        <v>46261</v>
      </c>
      <c r="AS38">
        <v>3</v>
      </c>
      <c r="AT38">
        <v>3</v>
      </c>
      <c r="AU38" t="s">
        <v>147</v>
      </c>
      <c r="AV38" t="s">
        <v>148</v>
      </c>
      <c r="AW38">
        <v>0</v>
      </c>
      <c r="AX38">
        <v>0.79333332999999995</v>
      </c>
      <c r="AY38">
        <v>0</v>
      </c>
      <c r="AZ38">
        <v>0</v>
      </c>
      <c r="BA38">
        <v>0</v>
      </c>
    </row>
    <row r="39" spans="2:53">
      <c r="B39" s="5">
        <v>46261</v>
      </c>
      <c r="C39">
        <v>6</v>
      </c>
      <c r="D39">
        <v>3</v>
      </c>
      <c r="E39" t="s">
        <v>143</v>
      </c>
      <c r="F39" t="s">
        <v>54</v>
      </c>
      <c r="G39" t="s">
        <v>51</v>
      </c>
      <c r="H39">
        <v>18499.613300500001</v>
      </c>
      <c r="I39">
        <v>26.210501000000001</v>
      </c>
      <c r="J39">
        <v>35</v>
      </c>
      <c r="K39">
        <v>263.33999999999997</v>
      </c>
      <c r="L39">
        <v>6902.2733333400001</v>
      </c>
      <c r="M39">
        <v>6805.3018854100001</v>
      </c>
      <c r="N39">
        <v>6805.3018854100001</v>
      </c>
      <c r="O39" s="90" cm="1">
        <f t="array" ref="O39">VLOOKUP(C39,Calc!$B$4:$BF$291,_xlfn.XLOOKUP(F39&amp;G39,$R$4:$R$9&amp;$S$4:$S$9,$T$4:$T$9),FALSE)</f>
        <v>6805.3018854127758</v>
      </c>
      <c r="P39" s="121">
        <f t="shared" si="0"/>
        <v>2.775777829810977E-9</v>
      </c>
      <c r="V39" s="5">
        <v>46261</v>
      </c>
      <c r="W39">
        <v>12</v>
      </c>
      <c r="X39">
        <v>3</v>
      </c>
      <c r="Y39" t="s">
        <v>143</v>
      </c>
      <c r="Z39" t="s">
        <v>51</v>
      </c>
      <c r="AA39">
        <v>24859.07765245</v>
      </c>
      <c r="AB39">
        <v>0</v>
      </c>
      <c r="AC39">
        <v>24859.07765245</v>
      </c>
      <c r="AD39">
        <v>-71.652224230000002</v>
      </c>
      <c r="AE39">
        <v>0</v>
      </c>
      <c r="AF39">
        <v>-71.652224230000002</v>
      </c>
      <c r="AG39" s="1"/>
      <c r="AH39" s="5">
        <v>46261</v>
      </c>
      <c r="AI39">
        <v>4</v>
      </c>
      <c r="AJ39">
        <v>3</v>
      </c>
      <c r="AL39" t="s">
        <v>147</v>
      </c>
      <c r="AM39" t="s">
        <v>51</v>
      </c>
      <c r="AN39">
        <v>0</v>
      </c>
      <c r="AO39">
        <v>0</v>
      </c>
      <c r="AP39">
        <v>0</v>
      </c>
      <c r="AR39" s="5">
        <v>46261</v>
      </c>
      <c r="AS39">
        <v>3</v>
      </c>
      <c r="AT39">
        <v>3</v>
      </c>
      <c r="AU39" t="s">
        <v>147</v>
      </c>
      <c r="AV39" t="s">
        <v>51</v>
      </c>
      <c r="AW39">
        <v>0</v>
      </c>
      <c r="AX39">
        <v>0.79333332999999995</v>
      </c>
      <c r="AY39">
        <v>0</v>
      </c>
      <c r="AZ39">
        <v>0</v>
      </c>
      <c r="BA39">
        <v>0</v>
      </c>
    </row>
    <row r="40" spans="2:53">
      <c r="B40" s="5">
        <v>46261</v>
      </c>
      <c r="C40">
        <v>7</v>
      </c>
      <c r="D40">
        <v>3</v>
      </c>
      <c r="E40" t="s">
        <v>143</v>
      </c>
      <c r="F40" t="s">
        <v>57</v>
      </c>
      <c r="G40" t="s">
        <v>58</v>
      </c>
      <c r="H40">
        <v>21974.390353859999</v>
      </c>
      <c r="I40">
        <v>0</v>
      </c>
      <c r="J40">
        <v>500</v>
      </c>
      <c r="K40">
        <v>-205.53</v>
      </c>
      <c r="L40">
        <v>0</v>
      </c>
      <c r="M40">
        <v>0</v>
      </c>
      <c r="N40">
        <v>0</v>
      </c>
      <c r="O40" s="90" cm="1">
        <f t="array" ref="O40">VLOOKUP(C40,Calc!$B$4:$BF$291,_xlfn.XLOOKUP(F40&amp;G40,$R$4:$R$9&amp;$S$4:$S$9,$T$4:$T$9),FALSE)</f>
        <v>0</v>
      </c>
      <c r="P40" s="121">
        <f t="shared" si="0"/>
        <v>0</v>
      </c>
      <c r="V40" s="5">
        <v>46261</v>
      </c>
      <c r="W40">
        <v>13</v>
      </c>
      <c r="X40">
        <v>3</v>
      </c>
      <c r="Y40" t="s">
        <v>143</v>
      </c>
      <c r="Z40" t="s">
        <v>58</v>
      </c>
      <c r="AA40">
        <v>8804.7997544000009</v>
      </c>
      <c r="AB40">
        <v>-7238.9089465899997</v>
      </c>
      <c r="AC40">
        <v>1565.8908078100001</v>
      </c>
      <c r="AD40">
        <v>0</v>
      </c>
      <c r="AE40">
        <v>32.832793729999999</v>
      </c>
      <c r="AF40">
        <v>32.832793729999999</v>
      </c>
      <c r="AG40" s="1"/>
      <c r="AH40" s="5">
        <v>46261</v>
      </c>
      <c r="AI40">
        <v>4</v>
      </c>
      <c r="AJ40">
        <v>3</v>
      </c>
      <c r="AK40" t="s">
        <v>143</v>
      </c>
      <c r="AL40" t="s">
        <v>60</v>
      </c>
      <c r="AM40" t="s">
        <v>58</v>
      </c>
      <c r="AN40">
        <v>21.414903899999999</v>
      </c>
      <c r="AO40">
        <v>0</v>
      </c>
      <c r="AP40">
        <v>0</v>
      </c>
      <c r="AR40" s="5">
        <v>46261</v>
      </c>
      <c r="AS40">
        <v>3</v>
      </c>
      <c r="AT40">
        <v>3</v>
      </c>
      <c r="AU40" t="s">
        <v>60</v>
      </c>
      <c r="AV40" t="s">
        <v>58</v>
      </c>
      <c r="AW40">
        <v>12.721073730000001</v>
      </c>
      <c r="AX40">
        <v>0.21666666000000001</v>
      </c>
      <c r="AY40">
        <v>0</v>
      </c>
      <c r="AZ40">
        <v>0</v>
      </c>
      <c r="BA40">
        <v>0</v>
      </c>
    </row>
    <row r="41" spans="2:53">
      <c r="B41" s="5">
        <v>46261</v>
      </c>
      <c r="C41">
        <v>7</v>
      </c>
      <c r="D41">
        <v>3</v>
      </c>
      <c r="E41" t="s">
        <v>143</v>
      </c>
      <c r="F41" t="s">
        <v>57</v>
      </c>
      <c r="G41" t="s">
        <v>52</v>
      </c>
      <c r="H41">
        <v>21974.390353859999</v>
      </c>
      <c r="I41">
        <v>0</v>
      </c>
      <c r="J41">
        <v>294.47000000000003</v>
      </c>
      <c r="K41">
        <v>205.53</v>
      </c>
      <c r="L41">
        <v>0</v>
      </c>
      <c r="M41">
        <v>0</v>
      </c>
      <c r="N41">
        <v>0</v>
      </c>
      <c r="O41" s="90" cm="1">
        <f t="array" ref="O41">VLOOKUP(C41,Calc!$B$4:$BF$291,_xlfn.XLOOKUP(F41&amp;G41,$R$4:$R$9&amp;$S$4:$S$9,$T$4:$T$9),FALSE)</f>
        <v>0</v>
      </c>
      <c r="P41" s="121">
        <f t="shared" si="0"/>
        <v>0</v>
      </c>
      <c r="V41" s="5">
        <v>46261</v>
      </c>
      <c r="W41">
        <v>13</v>
      </c>
      <c r="X41">
        <v>3</v>
      </c>
      <c r="Y41" t="s">
        <v>143</v>
      </c>
      <c r="Z41" t="s">
        <v>52</v>
      </c>
      <c r="AA41">
        <v>8804.7997544000009</v>
      </c>
      <c r="AB41">
        <v>-7238.9089465899997</v>
      </c>
      <c r="AC41">
        <v>1565.8908078100001</v>
      </c>
      <c r="AD41">
        <v>-3.7577113999999998</v>
      </c>
      <c r="AE41">
        <v>32.6865217</v>
      </c>
      <c r="AF41">
        <v>28.928810299999999</v>
      </c>
      <c r="AG41" s="1"/>
      <c r="AH41" s="5">
        <v>46261</v>
      </c>
      <c r="AI41">
        <v>4</v>
      </c>
      <c r="AJ41">
        <v>3</v>
      </c>
      <c r="AK41" t="s">
        <v>143</v>
      </c>
      <c r="AL41" t="s">
        <v>60</v>
      </c>
      <c r="AM41" t="s">
        <v>51</v>
      </c>
      <c r="AN41">
        <v>-21.637403899999999</v>
      </c>
      <c r="AO41">
        <v>13175.25660515</v>
      </c>
      <c r="AP41">
        <v>9950.1428135000006</v>
      </c>
      <c r="AR41" s="5">
        <v>46261</v>
      </c>
      <c r="AS41">
        <v>3</v>
      </c>
      <c r="AT41">
        <v>3</v>
      </c>
      <c r="AU41" t="s">
        <v>60</v>
      </c>
      <c r="AV41" t="s">
        <v>51</v>
      </c>
      <c r="AW41">
        <v>-12.937740399999999</v>
      </c>
      <c r="AX41">
        <v>0.21666666000000001</v>
      </c>
      <c r="AY41">
        <v>9112.5144742400007</v>
      </c>
      <c r="AZ41">
        <v>5907.7159526599999</v>
      </c>
      <c r="BA41">
        <v>0</v>
      </c>
    </row>
    <row r="42" spans="2:53">
      <c r="B42" s="5">
        <v>46261</v>
      </c>
      <c r="C42">
        <v>7</v>
      </c>
      <c r="D42">
        <v>3</v>
      </c>
      <c r="E42" t="s">
        <v>143</v>
      </c>
      <c r="F42" t="s">
        <v>60</v>
      </c>
      <c r="G42" t="s">
        <v>58</v>
      </c>
      <c r="H42">
        <v>21974.390353859999</v>
      </c>
      <c r="I42">
        <v>0</v>
      </c>
      <c r="J42">
        <v>500</v>
      </c>
      <c r="K42">
        <v>-465</v>
      </c>
      <c r="L42">
        <v>0</v>
      </c>
      <c r="M42">
        <v>0</v>
      </c>
      <c r="N42">
        <v>0</v>
      </c>
      <c r="O42" s="90" cm="1">
        <f t="array" ref="O42">VLOOKUP(C42,Calc!$B$4:$BF$291,_xlfn.XLOOKUP(F42&amp;G42,$R$4:$R$9&amp;$S$4:$S$9,$T$4:$T$9),FALSE)</f>
        <v>0</v>
      </c>
      <c r="P42" s="121">
        <f t="shared" si="0"/>
        <v>0</v>
      </c>
      <c r="V42" s="5">
        <v>46261</v>
      </c>
      <c r="W42">
        <v>13</v>
      </c>
      <c r="X42">
        <v>3</v>
      </c>
      <c r="Y42" t="s">
        <v>143</v>
      </c>
      <c r="Z42" t="s">
        <v>51</v>
      </c>
      <c r="AA42">
        <v>8804.7997544000009</v>
      </c>
      <c r="AB42">
        <v>-7238.9089465899997</v>
      </c>
      <c r="AC42">
        <v>1565.8908078100001</v>
      </c>
      <c r="AD42">
        <v>-69.323270699999995</v>
      </c>
      <c r="AE42">
        <v>0</v>
      </c>
      <c r="AF42">
        <v>-69.323270699999995</v>
      </c>
      <c r="AG42" s="1"/>
      <c r="AH42" s="5">
        <v>46261</v>
      </c>
      <c r="AI42">
        <v>4</v>
      </c>
      <c r="AJ42">
        <v>3</v>
      </c>
      <c r="AK42" t="s">
        <v>143</v>
      </c>
      <c r="AL42" t="s">
        <v>54</v>
      </c>
      <c r="AM42" t="s">
        <v>52</v>
      </c>
      <c r="AN42">
        <v>41.038786100000003</v>
      </c>
      <c r="AO42">
        <v>0</v>
      </c>
      <c r="AP42">
        <v>0</v>
      </c>
      <c r="AR42" s="5">
        <v>46261</v>
      </c>
      <c r="AS42">
        <v>3</v>
      </c>
      <c r="AT42">
        <v>3</v>
      </c>
      <c r="AU42" t="s">
        <v>54</v>
      </c>
      <c r="AV42" t="s">
        <v>52</v>
      </c>
      <c r="AW42">
        <v>37.8183662</v>
      </c>
      <c r="AX42">
        <v>6.8875000000000002</v>
      </c>
      <c r="AY42">
        <v>0</v>
      </c>
      <c r="AZ42">
        <v>0</v>
      </c>
      <c r="BA42">
        <v>0</v>
      </c>
    </row>
    <row r="43" spans="2:53">
      <c r="B43" s="5">
        <v>46261</v>
      </c>
      <c r="C43">
        <v>7</v>
      </c>
      <c r="D43">
        <v>3</v>
      </c>
      <c r="E43" t="s">
        <v>143</v>
      </c>
      <c r="F43" t="s">
        <v>60</v>
      </c>
      <c r="G43" t="s">
        <v>51</v>
      </c>
      <c r="H43">
        <v>21974.390353859999</v>
      </c>
      <c r="I43">
        <v>34.407148530000001</v>
      </c>
      <c r="J43">
        <v>35</v>
      </c>
      <c r="K43">
        <v>465</v>
      </c>
      <c r="L43">
        <v>15999.324068</v>
      </c>
      <c r="M43">
        <v>15799.28708188</v>
      </c>
      <c r="N43">
        <v>15799.28708188</v>
      </c>
      <c r="O43" s="90" cm="1">
        <f t="array" ref="O43">VLOOKUP(C43,Calc!$B$4:$BF$291,_xlfn.XLOOKUP(F43&amp;G43,$R$4:$R$9&amp;$S$4:$S$9,$T$4:$T$9),FALSE)</f>
        <v>15799.287081889819</v>
      </c>
      <c r="P43" s="121">
        <f t="shared" si="0"/>
        <v>9.8189048003405333E-9</v>
      </c>
      <c r="V43" s="5">
        <v>46261</v>
      </c>
      <c r="W43">
        <v>14</v>
      </c>
      <c r="X43">
        <v>3</v>
      </c>
      <c r="Y43" t="s">
        <v>143</v>
      </c>
      <c r="Z43" t="s">
        <v>58</v>
      </c>
      <c r="AA43">
        <v>12049.18418179</v>
      </c>
      <c r="AB43">
        <v>-5263.0818993900002</v>
      </c>
      <c r="AC43">
        <v>6786.1022823900003</v>
      </c>
      <c r="AD43">
        <v>0</v>
      </c>
      <c r="AE43">
        <v>28.52165806</v>
      </c>
      <c r="AF43">
        <v>28.52165806</v>
      </c>
      <c r="AG43" s="1"/>
      <c r="AH43" s="5">
        <v>46261</v>
      </c>
      <c r="AI43">
        <v>4</v>
      </c>
      <c r="AJ43">
        <v>3</v>
      </c>
      <c r="AK43" t="s">
        <v>143</v>
      </c>
      <c r="AL43" t="s">
        <v>54</v>
      </c>
      <c r="AM43" t="s">
        <v>51</v>
      </c>
      <c r="AN43">
        <v>-47.623786099999997</v>
      </c>
      <c r="AO43">
        <v>8521.7201848599998</v>
      </c>
      <c r="AP43">
        <v>10481.87933568</v>
      </c>
      <c r="AR43" s="5">
        <v>46261</v>
      </c>
      <c r="AS43">
        <v>3</v>
      </c>
      <c r="AT43">
        <v>3</v>
      </c>
      <c r="AU43" t="s">
        <v>54</v>
      </c>
      <c r="AV43" t="s">
        <v>51</v>
      </c>
      <c r="AW43">
        <v>-44.705866200000003</v>
      </c>
      <c r="AX43">
        <v>6.8875000000000002</v>
      </c>
      <c r="AY43">
        <v>2229.2927732899998</v>
      </c>
      <c r="AZ43">
        <v>2673.59898303</v>
      </c>
      <c r="BA43">
        <v>0</v>
      </c>
    </row>
    <row r="44" spans="2:53">
      <c r="B44" s="5">
        <v>46261</v>
      </c>
      <c r="C44">
        <v>7</v>
      </c>
      <c r="D44">
        <v>3</v>
      </c>
      <c r="E44" t="s">
        <v>143</v>
      </c>
      <c r="F44" t="s">
        <v>54</v>
      </c>
      <c r="G44" t="s">
        <v>52</v>
      </c>
      <c r="H44">
        <v>21974.390353859999</v>
      </c>
      <c r="I44">
        <v>0</v>
      </c>
      <c r="J44">
        <v>294.47000000000003</v>
      </c>
      <c r="K44">
        <v>-259.47000000000003</v>
      </c>
      <c r="L44">
        <v>0</v>
      </c>
      <c r="M44">
        <v>0</v>
      </c>
      <c r="N44">
        <v>0</v>
      </c>
      <c r="O44" s="90" cm="1">
        <f t="array" ref="O44">VLOOKUP(C44,Calc!$B$4:$BF$291,_xlfn.XLOOKUP(F44&amp;G44,$R$4:$R$9&amp;$S$4:$S$9,$T$4:$T$9),FALSE)</f>
        <v>0</v>
      </c>
      <c r="P44" s="121">
        <f t="shared" si="0"/>
        <v>0</v>
      </c>
      <c r="V44" s="5">
        <v>46261</v>
      </c>
      <c r="W44">
        <v>14</v>
      </c>
      <c r="X44">
        <v>3</v>
      </c>
      <c r="Y44" t="s">
        <v>143</v>
      </c>
      <c r="Z44" t="s">
        <v>52</v>
      </c>
      <c r="AA44">
        <v>12049.18418179</v>
      </c>
      <c r="AB44">
        <v>-5263.0818993900002</v>
      </c>
      <c r="AC44">
        <v>6786.1022823900003</v>
      </c>
      <c r="AD44">
        <v>-3.0475690599999998</v>
      </c>
      <c r="AE44">
        <v>37.714357800000002</v>
      </c>
      <c r="AF44">
        <v>34.66678873</v>
      </c>
      <c r="AG44" s="1"/>
      <c r="AH44" s="5">
        <v>46261</v>
      </c>
      <c r="AI44">
        <v>5</v>
      </c>
      <c r="AJ44">
        <v>3</v>
      </c>
      <c r="AL44" t="s">
        <v>144</v>
      </c>
      <c r="AM44" t="s">
        <v>58</v>
      </c>
      <c r="AN44">
        <v>-60.531481329999998</v>
      </c>
      <c r="AO44">
        <v>-78074.721999999994</v>
      </c>
      <c r="AP44">
        <v>-78074.721999999994</v>
      </c>
      <c r="AR44" s="5">
        <v>46261</v>
      </c>
      <c r="AS44">
        <v>3</v>
      </c>
      <c r="AT44">
        <v>3</v>
      </c>
      <c r="AU44" t="s">
        <v>50</v>
      </c>
      <c r="AV44" t="s">
        <v>52</v>
      </c>
      <c r="AW44">
        <v>0</v>
      </c>
      <c r="AX44">
        <v>0</v>
      </c>
      <c r="AY44">
        <v>0</v>
      </c>
      <c r="AZ44">
        <v>0</v>
      </c>
      <c r="BA44">
        <v>0</v>
      </c>
    </row>
    <row r="45" spans="2:53">
      <c r="B45" s="5">
        <v>46261</v>
      </c>
      <c r="C45">
        <v>7</v>
      </c>
      <c r="D45">
        <v>3</v>
      </c>
      <c r="E45" t="s">
        <v>143</v>
      </c>
      <c r="F45" t="s">
        <v>54</v>
      </c>
      <c r="G45" t="s">
        <v>51</v>
      </c>
      <c r="H45">
        <v>21974.390353859999</v>
      </c>
      <c r="I45">
        <v>24.100231699999998</v>
      </c>
      <c r="J45">
        <v>35</v>
      </c>
      <c r="K45">
        <v>259.47000000000003</v>
      </c>
      <c r="L45">
        <v>6253.2871191900003</v>
      </c>
      <c r="M45">
        <v>6175.1032719699997</v>
      </c>
      <c r="N45">
        <v>6175.1032719699997</v>
      </c>
      <c r="O45" s="90" cm="1">
        <f t="array" ref="O45">VLOOKUP(C45,Calc!$B$4:$BF$291,_xlfn.XLOOKUP(F45&amp;G45,$R$4:$R$9&amp;$S$4:$S$9,$T$4:$T$9),FALSE)</f>
        <v>6175.1032719758496</v>
      </c>
      <c r="P45" s="121">
        <f t="shared" si="0"/>
        <v>5.8498699218034744E-9</v>
      </c>
      <c r="V45" s="5">
        <v>46261</v>
      </c>
      <c r="W45">
        <v>14</v>
      </c>
      <c r="X45">
        <v>3</v>
      </c>
      <c r="Y45" t="s">
        <v>143</v>
      </c>
      <c r="Z45" t="s">
        <v>51</v>
      </c>
      <c r="AA45">
        <v>12049.18418179</v>
      </c>
      <c r="AB45">
        <v>-5263.0818993900002</v>
      </c>
      <c r="AC45">
        <v>6786.1022823900003</v>
      </c>
      <c r="AD45">
        <v>-70.753446800000006</v>
      </c>
      <c r="AE45">
        <v>0</v>
      </c>
      <c r="AF45">
        <v>-70.753446800000006</v>
      </c>
      <c r="AG45" s="1"/>
      <c r="AH45" s="5">
        <v>46261</v>
      </c>
      <c r="AI45">
        <v>5</v>
      </c>
      <c r="AJ45">
        <v>3</v>
      </c>
      <c r="AL45" t="s">
        <v>144</v>
      </c>
      <c r="AM45" t="s">
        <v>146</v>
      </c>
      <c r="AN45">
        <v>47.808981330000002</v>
      </c>
      <c r="AO45">
        <v>0</v>
      </c>
      <c r="AP45">
        <v>0</v>
      </c>
      <c r="AR45" s="5">
        <v>46261</v>
      </c>
      <c r="AS45">
        <v>3</v>
      </c>
      <c r="AT45">
        <v>3</v>
      </c>
      <c r="AU45" t="s">
        <v>50</v>
      </c>
      <c r="AV45" t="s">
        <v>51</v>
      </c>
      <c r="AW45">
        <v>0</v>
      </c>
      <c r="AX45">
        <v>0</v>
      </c>
      <c r="AY45">
        <v>0</v>
      </c>
      <c r="AZ45">
        <v>0</v>
      </c>
      <c r="BA45">
        <v>0</v>
      </c>
    </row>
    <row r="46" spans="2:53">
      <c r="B46" s="5">
        <v>46261</v>
      </c>
      <c r="C46">
        <v>8</v>
      </c>
      <c r="D46">
        <v>3</v>
      </c>
      <c r="E46" t="s">
        <v>143</v>
      </c>
      <c r="F46" t="s">
        <v>57</v>
      </c>
      <c r="G46" t="s">
        <v>58</v>
      </c>
      <c r="H46">
        <v>25586.720007349999</v>
      </c>
      <c r="I46">
        <v>0</v>
      </c>
      <c r="J46">
        <v>500</v>
      </c>
      <c r="K46">
        <v>-188.76</v>
      </c>
      <c r="L46">
        <v>0</v>
      </c>
      <c r="M46">
        <v>0</v>
      </c>
      <c r="N46">
        <v>0</v>
      </c>
      <c r="O46" s="90" cm="1">
        <f t="array" ref="O46">VLOOKUP(C46,Calc!$B$4:$BF$291,_xlfn.XLOOKUP(F46&amp;G46,$R$4:$R$9&amp;$S$4:$S$9,$T$4:$T$9),FALSE)</f>
        <v>0</v>
      </c>
      <c r="P46" s="121">
        <f t="shared" si="0"/>
        <v>0</v>
      </c>
      <c r="V46" s="5">
        <v>46261</v>
      </c>
      <c r="W46">
        <v>15</v>
      </c>
      <c r="X46">
        <v>3</v>
      </c>
      <c r="Y46" t="s">
        <v>143</v>
      </c>
      <c r="Z46" t="s">
        <v>58</v>
      </c>
      <c r="AA46">
        <v>13032.13834494</v>
      </c>
      <c r="AB46">
        <v>-4881.6268255300001</v>
      </c>
      <c r="AC46">
        <v>8150.5115194099999</v>
      </c>
      <c r="AD46">
        <v>0</v>
      </c>
      <c r="AE46">
        <v>27.188443459999998</v>
      </c>
      <c r="AF46">
        <v>27.188443459999998</v>
      </c>
      <c r="AG46" s="1"/>
      <c r="AH46" s="5">
        <v>46261</v>
      </c>
      <c r="AI46">
        <v>5</v>
      </c>
      <c r="AJ46">
        <v>3</v>
      </c>
      <c r="AK46" t="s">
        <v>143</v>
      </c>
      <c r="AL46" t="s">
        <v>57</v>
      </c>
      <c r="AM46" t="s">
        <v>58</v>
      </c>
      <c r="AN46">
        <v>6.8598008000000004</v>
      </c>
      <c r="AO46">
        <v>0</v>
      </c>
      <c r="AP46">
        <v>0</v>
      </c>
      <c r="AR46" s="5">
        <v>46261</v>
      </c>
      <c r="AS46">
        <v>4</v>
      </c>
      <c r="AT46">
        <v>3</v>
      </c>
      <c r="AU46" t="s">
        <v>145</v>
      </c>
      <c r="AV46" t="s">
        <v>58</v>
      </c>
      <c r="AW46">
        <v>-0.73823530000000004</v>
      </c>
      <c r="AX46">
        <v>0.17083333000000001</v>
      </c>
      <c r="AY46">
        <v>-936.51961666</v>
      </c>
      <c r="AZ46">
        <v>-936.51961666</v>
      </c>
      <c r="BA46">
        <v>0</v>
      </c>
    </row>
    <row r="47" spans="2:53">
      <c r="B47" s="5">
        <v>46261</v>
      </c>
      <c r="C47">
        <v>8</v>
      </c>
      <c r="D47">
        <v>3</v>
      </c>
      <c r="E47" t="s">
        <v>143</v>
      </c>
      <c r="F47" t="s">
        <v>57</v>
      </c>
      <c r="G47" t="s">
        <v>52</v>
      </c>
      <c r="H47">
        <v>25586.720007349999</v>
      </c>
      <c r="I47">
        <v>0</v>
      </c>
      <c r="J47">
        <v>311.24</v>
      </c>
      <c r="K47">
        <v>188.76</v>
      </c>
      <c r="L47">
        <v>0</v>
      </c>
      <c r="M47">
        <v>0</v>
      </c>
      <c r="N47">
        <v>0</v>
      </c>
      <c r="O47" s="90" cm="1">
        <f t="array" ref="O47">VLOOKUP(C47,Calc!$B$4:$BF$291,_xlfn.XLOOKUP(F47&amp;G47,$R$4:$R$9&amp;$S$4:$S$9,$T$4:$T$9),FALSE)</f>
        <v>0</v>
      </c>
      <c r="P47" s="121">
        <f t="shared" si="0"/>
        <v>0</v>
      </c>
      <c r="V47" s="5">
        <v>46261</v>
      </c>
      <c r="W47">
        <v>15</v>
      </c>
      <c r="X47">
        <v>3</v>
      </c>
      <c r="Y47" t="s">
        <v>143</v>
      </c>
      <c r="Z47" t="s">
        <v>52</v>
      </c>
      <c r="AA47">
        <v>13032.13834494</v>
      </c>
      <c r="AB47">
        <v>-4881.6268255300001</v>
      </c>
      <c r="AC47">
        <v>8150.5115194099999</v>
      </c>
      <c r="AD47">
        <v>-2.3658348600000001</v>
      </c>
      <c r="AE47">
        <v>39.608287300000001</v>
      </c>
      <c r="AF47">
        <v>37.24245243</v>
      </c>
      <c r="AG47" s="1"/>
      <c r="AH47" s="5">
        <v>46261</v>
      </c>
      <c r="AI47">
        <v>5</v>
      </c>
      <c r="AJ47">
        <v>3</v>
      </c>
      <c r="AK47" t="s">
        <v>143</v>
      </c>
      <c r="AL47" t="s">
        <v>57</v>
      </c>
      <c r="AM47" t="s">
        <v>52</v>
      </c>
      <c r="AN47">
        <v>-7.6131341299999997</v>
      </c>
      <c r="AO47">
        <v>0</v>
      </c>
      <c r="AP47">
        <v>1179.3818188400001</v>
      </c>
      <c r="AR47" s="5">
        <v>46261</v>
      </c>
      <c r="AS47">
        <v>4</v>
      </c>
      <c r="AT47">
        <v>3</v>
      </c>
      <c r="AU47" t="s">
        <v>145</v>
      </c>
      <c r="AV47" t="s">
        <v>146</v>
      </c>
      <c r="AW47">
        <v>0.56740195999999998</v>
      </c>
      <c r="AX47">
        <v>0.17083333000000001</v>
      </c>
      <c r="AY47">
        <v>0</v>
      </c>
      <c r="AZ47">
        <v>0</v>
      </c>
      <c r="BA47">
        <v>0</v>
      </c>
    </row>
    <row r="48" spans="2:53">
      <c r="B48" s="5">
        <v>46261</v>
      </c>
      <c r="C48">
        <v>8</v>
      </c>
      <c r="D48">
        <v>3</v>
      </c>
      <c r="E48" t="s">
        <v>143</v>
      </c>
      <c r="F48" t="s">
        <v>60</v>
      </c>
      <c r="G48" t="s">
        <v>58</v>
      </c>
      <c r="H48">
        <v>25586.720007349999</v>
      </c>
      <c r="I48">
        <v>0</v>
      </c>
      <c r="J48">
        <v>500</v>
      </c>
      <c r="K48">
        <v>-465</v>
      </c>
      <c r="L48">
        <v>0</v>
      </c>
      <c r="M48">
        <v>0</v>
      </c>
      <c r="N48">
        <v>0</v>
      </c>
      <c r="O48" s="90" cm="1">
        <f t="array" ref="O48">VLOOKUP(C48,Calc!$B$4:$BF$291,_xlfn.XLOOKUP(F48&amp;G48,$R$4:$R$9&amp;$S$4:$S$9,$T$4:$T$9),FALSE)</f>
        <v>0</v>
      </c>
      <c r="P48" s="121">
        <f t="shared" si="0"/>
        <v>0</v>
      </c>
      <c r="V48" s="5">
        <v>46261</v>
      </c>
      <c r="W48">
        <v>15</v>
      </c>
      <c r="X48">
        <v>3</v>
      </c>
      <c r="Y48" t="s">
        <v>143</v>
      </c>
      <c r="Z48" t="s">
        <v>51</v>
      </c>
      <c r="AA48">
        <v>13032.13834494</v>
      </c>
      <c r="AB48">
        <v>-4881.6268255300001</v>
      </c>
      <c r="AC48">
        <v>8150.5115194099999</v>
      </c>
      <c r="AD48">
        <v>-71.710895899999997</v>
      </c>
      <c r="AE48">
        <v>0</v>
      </c>
      <c r="AF48">
        <v>-71.710895899999997</v>
      </c>
      <c r="AG48" s="1"/>
      <c r="AH48" s="5">
        <v>46261</v>
      </c>
      <c r="AI48">
        <v>5</v>
      </c>
      <c r="AJ48">
        <v>3</v>
      </c>
      <c r="AL48" t="s">
        <v>147</v>
      </c>
      <c r="AM48" t="s">
        <v>148</v>
      </c>
      <c r="AN48">
        <v>0</v>
      </c>
      <c r="AO48">
        <v>0</v>
      </c>
      <c r="AP48">
        <v>0</v>
      </c>
      <c r="AR48" s="5">
        <v>46261</v>
      </c>
      <c r="AS48">
        <v>4</v>
      </c>
      <c r="AT48">
        <v>3</v>
      </c>
      <c r="AU48" t="s">
        <v>144</v>
      </c>
      <c r="AV48" t="s">
        <v>58</v>
      </c>
      <c r="AW48">
        <v>-59.14063573</v>
      </c>
      <c r="AX48">
        <v>12.559166660000001</v>
      </c>
      <c r="AY48">
        <v>-76151.786933330004</v>
      </c>
      <c r="AZ48">
        <v>-76151.786933330004</v>
      </c>
      <c r="BA48">
        <v>0</v>
      </c>
    </row>
    <row r="49" spans="2:53">
      <c r="B49" s="5">
        <v>46261</v>
      </c>
      <c r="C49">
        <v>8</v>
      </c>
      <c r="D49">
        <v>3</v>
      </c>
      <c r="E49" t="s">
        <v>143</v>
      </c>
      <c r="F49" t="s">
        <v>60</v>
      </c>
      <c r="G49" t="s">
        <v>51</v>
      </c>
      <c r="H49">
        <v>25586.720007349999</v>
      </c>
      <c r="I49">
        <v>37.378839929999998</v>
      </c>
      <c r="J49">
        <v>35</v>
      </c>
      <c r="K49">
        <v>465</v>
      </c>
      <c r="L49">
        <v>17381.160569</v>
      </c>
      <c r="M49">
        <v>17211.21808241</v>
      </c>
      <c r="N49">
        <v>17211.21808241</v>
      </c>
      <c r="O49" s="90" cm="1">
        <f t="array" ref="O49">VLOOKUP(C49,Calc!$B$4:$BF$291,_xlfn.XLOOKUP(F49&amp;G49,$R$4:$R$9&amp;$S$4:$S$9,$T$4:$T$9),FALSE)</f>
        <v>17211.218082411124</v>
      </c>
      <c r="P49" s="121">
        <f t="shared" si="0"/>
        <v>1.1241354513913393E-9</v>
      </c>
      <c r="V49" s="5">
        <v>46261</v>
      </c>
      <c r="W49">
        <v>16</v>
      </c>
      <c r="X49">
        <v>3</v>
      </c>
      <c r="Y49" t="s">
        <v>143</v>
      </c>
      <c r="Z49" t="s">
        <v>58</v>
      </c>
      <c r="AA49">
        <v>12680.60957321</v>
      </c>
      <c r="AB49">
        <v>-3971.17459414</v>
      </c>
      <c r="AC49">
        <v>8709.4349790600008</v>
      </c>
      <c r="AD49">
        <v>0</v>
      </c>
      <c r="AE49">
        <v>26.778525160000001</v>
      </c>
      <c r="AF49">
        <v>26.778525160000001</v>
      </c>
      <c r="AG49" s="1"/>
      <c r="AH49" s="5">
        <v>46261</v>
      </c>
      <c r="AI49">
        <v>5</v>
      </c>
      <c r="AJ49">
        <v>3</v>
      </c>
      <c r="AL49" t="s">
        <v>147</v>
      </c>
      <c r="AM49" t="s">
        <v>51</v>
      </c>
      <c r="AN49">
        <v>0</v>
      </c>
      <c r="AO49">
        <v>0</v>
      </c>
      <c r="AP49">
        <v>0</v>
      </c>
      <c r="AR49" s="5">
        <v>46261</v>
      </c>
      <c r="AS49">
        <v>4</v>
      </c>
      <c r="AT49">
        <v>3</v>
      </c>
      <c r="AU49" t="s">
        <v>144</v>
      </c>
      <c r="AV49" t="s">
        <v>146</v>
      </c>
      <c r="AW49">
        <v>46.581469060000003</v>
      </c>
      <c r="AX49">
        <v>12.559166660000001</v>
      </c>
      <c r="AY49">
        <v>0</v>
      </c>
      <c r="AZ49">
        <v>0</v>
      </c>
      <c r="BA49">
        <v>0</v>
      </c>
    </row>
    <row r="50" spans="2:53">
      <c r="B50" s="5">
        <v>46261</v>
      </c>
      <c r="C50">
        <v>8</v>
      </c>
      <c r="D50">
        <v>3</v>
      </c>
      <c r="E50" t="s">
        <v>143</v>
      </c>
      <c r="F50" t="s">
        <v>54</v>
      </c>
      <c r="G50" t="s">
        <v>52</v>
      </c>
      <c r="H50">
        <v>25586.720007349999</v>
      </c>
      <c r="I50">
        <v>0</v>
      </c>
      <c r="J50">
        <v>311.24</v>
      </c>
      <c r="K50">
        <v>-276.24</v>
      </c>
      <c r="L50">
        <v>0</v>
      </c>
      <c r="M50">
        <v>0</v>
      </c>
      <c r="N50">
        <v>0</v>
      </c>
      <c r="O50" s="90" cm="1">
        <f t="array" ref="O50">VLOOKUP(C50,Calc!$B$4:$BF$291,_xlfn.XLOOKUP(F50&amp;G50,$R$4:$R$9&amp;$S$4:$S$9,$T$4:$T$9),FALSE)</f>
        <v>0</v>
      </c>
      <c r="P50" s="121">
        <f t="shared" si="0"/>
        <v>0</v>
      </c>
      <c r="V50" s="5">
        <v>46261</v>
      </c>
      <c r="W50">
        <v>16</v>
      </c>
      <c r="X50">
        <v>3</v>
      </c>
      <c r="Y50" t="s">
        <v>143</v>
      </c>
      <c r="Z50" t="s">
        <v>52</v>
      </c>
      <c r="AA50">
        <v>12680.60957321</v>
      </c>
      <c r="AB50">
        <v>-3971.17459414</v>
      </c>
      <c r="AC50">
        <v>8709.4349790600008</v>
      </c>
      <c r="AD50">
        <v>-1.1411557299999999</v>
      </c>
      <c r="AE50">
        <v>38.5523594</v>
      </c>
      <c r="AF50">
        <v>37.411203659999998</v>
      </c>
      <c r="AG50" s="1"/>
      <c r="AH50" s="5">
        <v>46261</v>
      </c>
      <c r="AI50">
        <v>5</v>
      </c>
      <c r="AJ50">
        <v>3</v>
      </c>
      <c r="AK50" t="s">
        <v>143</v>
      </c>
      <c r="AL50" t="s">
        <v>60</v>
      </c>
      <c r="AM50" t="s">
        <v>58</v>
      </c>
      <c r="AN50">
        <v>21.170347499999998</v>
      </c>
      <c r="AO50">
        <v>0</v>
      </c>
      <c r="AP50">
        <v>0</v>
      </c>
      <c r="AR50" s="5">
        <v>46261</v>
      </c>
      <c r="AS50">
        <v>4</v>
      </c>
      <c r="AT50">
        <v>3</v>
      </c>
      <c r="AU50" t="s">
        <v>57</v>
      </c>
      <c r="AV50" t="s">
        <v>58</v>
      </c>
      <c r="AW50">
        <v>7.2635677999999997</v>
      </c>
      <c r="AX50">
        <v>0.73166666000000002</v>
      </c>
      <c r="AY50">
        <v>0</v>
      </c>
      <c r="AZ50">
        <v>0</v>
      </c>
      <c r="BA50">
        <v>0</v>
      </c>
    </row>
    <row r="51" spans="2:53">
      <c r="B51" s="5">
        <v>46261</v>
      </c>
      <c r="C51">
        <v>8</v>
      </c>
      <c r="D51">
        <v>3</v>
      </c>
      <c r="E51" t="s">
        <v>143</v>
      </c>
      <c r="F51" t="s">
        <v>54</v>
      </c>
      <c r="G51" t="s">
        <v>51</v>
      </c>
      <c r="H51">
        <v>25586.720007349999</v>
      </c>
      <c r="I51">
        <v>30.619030930000001</v>
      </c>
      <c r="J51">
        <v>35</v>
      </c>
      <c r="K51">
        <v>276.24</v>
      </c>
      <c r="L51">
        <v>8458.2011050199999</v>
      </c>
      <c r="M51">
        <v>8375.5019249399993</v>
      </c>
      <c r="N51">
        <v>8375.5019249399993</v>
      </c>
      <c r="O51" s="90" cm="1">
        <f t="array" ref="O51">VLOOKUP(C51,Calc!$B$4:$BF$291,_xlfn.XLOOKUP(F51&amp;G51,$R$4:$R$9&amp;$S$4:$S$9,$T$4:$T$9),FALSE)</f>
        <v>8375.5019249462148</v>
      </c>
      <c r="P51" s="121">
        <f t="shared" si="0"/>
        <v>6.2154867919161916E-9</v>
      </c>
      <c r="V51" s="5">
        <v>46261</v>
      </c>
      <c r="W51">
        <v>16</v>
      </c>
      <c r="X51">
        <v>3</v>
      </c>
      <c r="Y51" t="s">
        <v>143</v>
      </c>
      <c r="Z51" t="s">
        <v>51</v>
      </c>
      <c r="AA51">
        <v>12680.60957321</v>
      </c>
      <c r="AB51">
        <v>-3971.17459414</v>
      </c>
      <c r="AC51">
        <v>8709.4349790600008</v>
      </c>
      <c r="AD51">
        <v>-71.371395500000006</v>
      </c>
      <c r="AE51">
        <v>0</v>
      </c>
      <c r="AF51">
        <v>-71.371395500000006</v>
      </c>
      <c r="AG51" s="1"/>
      <c r="AH51" s="5">
        <v>46261</v>
      </c>
      <c r="AI51">
        <v>5</v>
      </c>
      <c r="AJ51">
        <v>3</v>
      </c>
      <c r="AK51" t="s">
        <v>143</v>
      </c>
      <c r="AL51" t="s">
        <v>60</v>
      </c>
      <c r="AM51" t="s">
        <v>51</v>
      </c>
      <c r="AN51">
        <v>-21.400347499999999</v>
      </c>
      <c r="AO51">
        <v>12864.909903690001</v>
      </c>
      <c r="AP51">
        <v>9836.1615875000007</v>
      </c>
      <c r="AR51" s="5">
        <v>46261</v>
      </c>
      <c r="AS51">
        <v>4</v>
      </c>
      <c r="AT51">
        <v>3</v>
      </c>
      <c r="AU51" t="s">
        <v>57</v>
      </c>
      <c r="AV51" t="s">
        <v>52</v>
      </c>
      <c r="AW51">
        <v>-7.9952344599999998</v>
      </c>
      <c r="AX51">
        <v>0.73166666000000002</v>
      </c>
      <c r="AY51">
        <v>0</v>
      </c>
      <c r="AZ51">
        <v>1264.95464083</v>
      </c>
      <c r="BA51">
        <v>0</v>
      </c>
    </row>
    <row r="52" spans="2:53">
      <c r="B52" s="5">
        <v>46261</v>
      </c>
      <c r="C52">
        <v>9</v>
      </c>
      <c r="D52">
        <v>3</v>
      </c>
      <c r="E52" t="s">
        <v>143</v>
      </c>
      <c r="F52" t="s">
        <v>57</v>
      </c>
      <c r="G52" t="s">
        <v>58</v>
      </c>
      <c r="H52">
        <v>23307.75804823</v>
      </c>
      <c r="I52">
        <v>0</v>
      </c>
      <c r="J52">
        <v>500</v>
      </c>
      <c r="K52">
        <v>-188.76</v>
      </c>
      <c r="L52">
        <v>0</v>
      </c>
      <c r="M52">
        <v>0</v>
      </c>
      <c r="N52">
        <v>0</v>
      </c>
      <c r="O52" s="90" cm="1">
        <f t="array" ref="O52">VLOOKUP(C52,Calc!$B$4:$BF$291,_xlfn.XLOOKUP(F52&amp;G52,$R$4:$R$9&amp;$S$4:$S$9,$T$4:$T$9),FALSE)</f>
        <v>0</v>
      </c>
      <c r="P52" s="121">
        <f t="shared" si="0"/>
        <v>0</v>
      </c>
      <c r="V52" s="5">
        <v>46261</v>
      </c>
      <c r="W52">
        <v>17</v>
      </c>
      <c r="X52">
        <v>3</v>
      </c>
      <c r="Y52" t="s">
        <v>143</v>
      </c>
      <c r="Z52" t="s">
        <v>58</v>
      </c>
      <c r="AA52">
        <v>13460.11219111</v>
      </c>
      <c r="AB52">
        <v>-4193.3418500400003</v>
      </c>
      <c r="AC52">
        <v>9266.7703410699996</v>
      </c>
      <c r="AD52">
        <v>-0.97494579999999997</v>
      </c>
      <c r="AE52">
        <v>28.010841200000002</v>
      </c>
      <c r="AF52">
        <v>27.035895400000001</v>
      </c>
      <c r="AG52" s="1"/>
      <c r="AH52" s="5">
        <v>46261</v>
      </c>
      <c r="AI52">
        <v>5</v>
      </c>
      <c r="AJ52">
        <v>3</v>
      </c>
      <c r="AK52" t="s">
        <v>143</v>
      </c>
      <c r="AL52" t="s">
        <v>54</v>
      </c>
      <c r="AM52" t="s">
        <v>52</v>
      </c>
      <c r="AN52">
        <v>37.105061800000001</v>
      </c>
      <c r="AO52">
        <v>0</v>
      </c>
      <c r="AP52">
        <v>0</v>
      </c>
      <c r="AR52" s="5">
        <v>46261</v>
      </c>
      <c r="AS52">
        <v>4</v>
      </c>
      <c r="AT52">
        <v>3</v>
      </c>
      <c r="AU52" t="s">
        <v>147</v>
      </c>
      <c r="AV52" t="s">
        <v>148</v>
      </c>
      <c r="AW52">
        <v>0</v>
      </c>
      <c r="AX52">
        <v>0.79249999999999998</v>
      </c>
      <c r="AY52">
        <v>0</v>
      </c>
      <c r="AZ52">
        <v>0</v>
      </c>
      <c r="BA52">
        <v>0</v>
      </c>
    </row>
    <row r="53" spans="2:53">
      <c r="B53" s="5">
        <v>46261</v>
      </c>
      <c r="C53">
        <v>9</v>
      </c>
      <c r="D53">
        <v>3</v>
      </c>
      <c r="E53" t="s">
        <v>143</v>
      </c>
      <c r="F53" t="s">
        <v>57</v>
      </c>
      <c r="G53" t="s">
        <v>52</v>
      </c>
      <c r="H53">
        <v>23307.75804823</v>
      </c>
      <c r="I53">
        <v>0</v>
      </c>
      <c r="J53">
        <v>311.24</v>
      </c>
      <c r="K53">
        <v>188.76</v>
      </c>
      <c r="L53">
        <v>0</v>
      </c>
      <c r="M53">
        <v>0</v>
      </c>
      <c r="N53">
        <v>0</v>
      </c>
      <c r="O53" s="90" cm="1">
        <f t="array" ref="O53">VLOOKUP(C53,Calc!$B$4:$BF$291,_xlfn.XLOOKUP(F53&amp;G53,$R$4:$R$9&amp;$S$4:$S$9,$T$4:$T$9),FALSE)</f>
        <v>0</v>
      </c>
      <c r="P53" s="121">
        <f t="shared" si="0"/>
        <v>0</v>
      </c>
      <c r="V53" s="5">
        <v>46261</v>
      </c>
      <c r="W53">
        <v>17</v>
      </c>
      <c r="X53">
        <v>3</v>
      </c>
      <c r="Y53" t="s">
        <v>143</v>
      </c>
      <c r="Z53" t="s">
        <v>52</v>
      </c>
      <c r="AA53">
        <v>13460.11219111</v>
      </c>
      <c r="AB53">
        <v>-4193.3418500400003</v>
      </c>
      <c r="AC53">
        <v>9266.7703410699996</v>
      </c>
      <c r="AD53">
        <v>0</v>
      </c>
      <c r="AE53">
        <v>40.466918759999999</v>
      </c>
      <c r="AF53">
        <v>40.466918759999999</v>
      </c>
      <c r="AG53" s="1"/>
      <c r="AH53" s="5">
        <v>46261</v>
      </c>
      <c r="AI53">
        <v>5</v>
      </c>
      <c r="AJ53">
        <v>3</v>
      </c>
      <c r="AK53" t="s">
        <v>143</v>
      </c>
      <c r="AL53" t="s">
        <v>54</v>
      </c>
      <c r="AM53" t="s">
        <v>51</v>
      </c>
      <c r="AN53">
        <v>-43.802561799999999</v>
      </c>
      <c r="AO53">
        <v>7586.17115835</v>
      </c>
      <c r="AP53">
        <v>9435.5376556899992</v>
      </c>
      <c r="AR53" s="5">
        <v>46261</v>
      </c>
      <c r="AS53">
        <v>4</v>
      </c>
      <c r="AT53">
        <v>3</v>
      </c>
      <c r="AU53" t="s">
        <v>147</v>
      </c>
      <c r="AV53" t="s">
        <v>51</v>
      </c>
      <c r="AW53">
        <v>0</v>
      </c>
      <c r="AX53">
        <v>0.79249999999999998</v>
      </c>
      <c r="AY53">
        <v>0</v>
      </c>
      <c r="AZ53">
        <v>0</v>
      </c>
      <c r="BA53">
        <v>0</v>
      </c>
    </row>
    <row r="54" spans="2:53">
      <c r="B54" s="5">
        <v>46261</v>
      </c>
      <c r="C54">
        <v>9</v>
      </c>
      <c r="D54">
        <v>3</v>
      </c>
      <c r="E54" t="s">
        <v>143</v>
      </c>
      <c r="F54" t="s">
        <v>60</v>
      </c>
      <c r="G54" t="s">
        <v>58</v>
      </c>
      <c r="H54">
        <v>23307.75804823</v>
      </c>
      <c r="I54">
        <v>0</v>
      </c>
      <c r="J54">
        <v>500</v>
      </c>
      <c r="K54">
        <v>-465</v>
      </c>
      <c r="L54">
        <v>0</v>
      </c>
      <c r="M54">
        <v>0</v>
      </c>
      <c r="N54">
        <v>0</v>
      </c>
      <c r="O54" s="90" cm="1">
        <f t="array" ref="O54">VLOOKUP(C54,Calc!$B$4:$BF$291,_xlfn.XLOOKUP(F54&amp;G54,$R$4:$R$9&amp;$S$4:$S$9,$T$4:$T$9),FALSE)</f>
        <v>0</v>
      </c>
      <c r="P54" s="121">
        <f t="shared" si="0"/>
        <v>0</v>
      </c>
      <c r="V54" s="5">
        <v>46261</v>
      </c>
      <c r="W54">
        <v>17</v>
      </c>
      <c r="X54">
        <v>3</v>
      </c>
      <c r="Y54" t="s">
        <v>143</v>
      </c>
      <c r="Z54" t="s">
        <v>51</v>
      </c>
      <c r="AA54">
        <v>13460.11219111</v>
      </c>
      <c r="AB54">
        <v>-4193.3418500400003</v>
      </c>
      <c r="AC54">
        <v>9266.7703410699996</v>
      </c>
      <c r="AD54">
        <v>-74.301147499999999</v>
      </c>
      <c r="AE54">
        <v>0</v>
      </c>
      <c r="AF54">
        <v>-74.301147499999999</v>
      </c>
      <c r="AG54" s="1"/>
      <c r="AH54" s="5">
        <v>46261</v>
      </c>
      <c r="AI54">
        <v>6</v>
      </c>
      <c r="AJ54">
        <v>3</v>
      </c>
      <c r="AL54" t="s">
        <v>144</v>
      </c>
      <c r="AM54" t="s">
        <v>58</v>
      </c>
      <c r="AN54">
        <v>-55.591164030000002</v>
      </c>
      <c r="AO54">
        <v>-70718.412716659994</v>
      </c>
      <c r="AP54">
        <v>-70718.412716659994</v>
      </c>
      <c r="AR54" s="5">
        <v>46261</v>
      </c>
      <c r="AS54">
        <v>4</v>
      </c>
      <c r="AT54">
        <v>3</v>
      </c>
      <c r="AU54" t="s">
        <v>60</v>
      </c>
      <c r="AV54" t="s">
        <v>58</v>
      </c>
      <c r="AW54">
        <v>21.414903899999999</v>
      </c>
      <c r="AX54">
        <v>0.2225</v>
      </c>
      <c r="AY54">
        <v>0</v>
      </c>
      <c r="AZ54">
        <v>0</v>
      </c>
      <c r="BA54">
        <v>0</v>
      </c>
    </row>
    <row r="55" spans="2:53">
      <c r="B55" s="5">
        <v>46261</v>
      </c>
      <c r="C55">
        <v>9</v>
      </c>
      <c r="D55">
        <v>3</v>
      </c>
      <c r="E55" t="s">
        <v>143</v>
      </c>
      <c r="F55" t="s">
        <v>60</v>
      </c>
      <c r="G55" t="s">
        <v>51</v>
      </c>
      <c r="H55">
        <v>23307.75804823</v>
      </c>
      <c r="I55">
        <v>30.46468016</v>
      </c>
      <c r="J55">
        <v>35</v>
      </c>
      <c r="K55">
        <v>465</v>
      </c>
      <c r="L55">
        <v>14166.0762775</v>
      </c>
      <c r="M55">
        <v>14019.030709000001</v>
      </c>
      <c r="N55">
        <v>14019.030709000001</v>
      </c>
      <c r="O55" s="90" cm="1">
        <f t="array" ref="O55">VLOOKUP(C55,Calc!$B$4:$BF$291,_xlfn.XLOOKUP(F55&amp;G55,$R$4:$R$9&amp;$S$4:$S$9,$T$4:$T$9),FALSE)</f>
        <v>14019.030709003418</v>
      </c>
      <c r="P55" s="121">
        <f t="shared" si="0"/>
        <v>3.4178810892626643E-9</v>
      </c>
      <c r="V55" s="5">
        <v>46261</v>
      </c>
      <c r="W55">
        <v>18</v>
      </c>
      <c r="X55">
        <v>3</v>
      </c>
      <c r="Y55" t="s">
        <v>143</v>
      </c>
      <c r="Z55" t="s">
        <v>58</v>
      </c>
      <c r="AA55">
        <v>14709.908023669999</v>
      </c>
      <c r="AB55">
        <v>-3264.11331862</v>
      </c>
      <c r="AC55">
        <v>11445.79470504</v>
      </c>
      <c r="AD55">
        <v>-0.5807658</v>
      </c>
      <c r="AE55">
        <v>29.27878836</v>
      </c>
      <c r="AF55">
        <v>28.698022559999998</v>
      </c>
      <c r="AG55" s="1"/>
      <c r="AH55" s="5">
        <v>46261</v>
      </c>
      <c r="AI55">
        <v>6</v>
      </c>
      <c r="AJ55">
        <v>3</v>
      </c>
      <c r="AL55" t="s">
        <v>144</v>
      </c>
      <c r="AM55" t="s">
        <v>146</v>
      </c>
      <c r="AN55">
        <v>42.922830699999999</v>
      </c>
      <c r="AO55">
        <v>0</v>
      </c>
      <c r="AP55">
        <v>0</v>
      </c>
      <c r="AR55" s="5">
        <v>46261</v>
      </c>
      <c r="AS55">
        <v>4</v>
      </c>
      <c r="AT55">
        <v>3</v>
      </c>
      <c r="AU55" t="s">
        <v>60</v>
      </c>
      <c r="AV55" t="s">
        <v>51</v>
      </c>
      <c r="AW55">
        <v>-21.637403899999999</v>
      </c>
      <c r="AX55">
        <v>0.2225</v>
      </c>
      <c r="AY55">
        <v>13175.25660515</v>
      </c>
      <c r="AZ55">
        <v>9950.1428135000006</v>
      </c>
      <c r="BA55">
        <v>0</v>
      </c>
    </row>
    <row r="56" spans="2:53">
      <c r="B56" s="5">
        <v>46261</v>
      </c>
      <c r="C56">
        <v>9</v>
      </c>
      <c r="D56">
        <v>3</v>
      </c>
      <c r="E56" t="s">
        <v>143</v>
      </c>
      <c r="F56" t="s">
        <v>54</v>
      </c>
      <c r="G56" t="s">
        <v>52</v>
      </c>
      <c r="H56">
        <v>23307.75804823</v>
      </c>
      <c r="I56">
        <v>0</v>
      </c>
      <c r="J56">
        <v>311.24</v>
      </c>
      <c r="K56">
        <v>-276.24</v>
      </c>
      <c r="L56">
        <v>0</v>
      </c>
      <c r="M56">
        <v>0</v>
      </c>
      <c r="N56">
        <v>0</v>
      </c>
      <c r="O56" s="90" cm="1">
        <f t="array" ref="O56">VLOOKUP(C56,Calc!$B$4:$BF$291,_xlfn.XLOOKUP(F56&amp;G56,$R$4:$R$9&amp;$S$4:$S$9,$T$4:$T$9),FALSE)</f>
        <v>0</v>
      </c>
      <c r="P56" s="121">
        <f t="shared" si="0"/>
        <v>0</v>
      </c>
      <c r="V56" s="5">
        <v>46261</v>
      </c>
      <c r="W56">
        <v>18</v>
      </c>
      <c r="X56">
        <v>3</v>
      </c>
      <c r="Y56" t="s">
        <v>143</v>
      </c>
      <c r="Z56" t="s">
        <v>52</v>
      </c>
      <c r="AA56">
        <v>14709.908023669999</v>
      </c>
      <c r="AB56">
        <v>-3264.11331862</v>
      </c>
      <c r="AC56">
        <v>11445.79470504</v>
      </c>
      <c r="AD56">
        <v>0</v>
      </c>
      <c r="AE56">
        <v>43.04874083</v>
      </c>
      <c r="AF56">
        <v>43.04874083</v>
      </c>
      <c r="AG56" s="1"/>
      <c r="AH56" s="5">
        <v>46261</v>
      </c>
      <c r="AI56">
        <v>6</v>
      </c>
      <c r="AJ56">
        <v>3</v>
      </c>
      <c r="AK56" t="s">
        <v>143</v>
      </c>
      <c r="AL56" t="s">
        <v>57</v>
      </c>
      <c r="AM56" t="s">
        <v>58</v>
      </c>
      <c r="AN56">
        <v>6.4334559999999996</v>
      </c>
      <c r="AO56">
        <v>0</v>
      </c>
      <c r="AP56">
        <v>0</v>
      </c>
      <c r="AR56" s="5">
        <v>46261</v>
      </c>
      <c r="AS56">
        <v>4</v>
      </c>
      <c r="AT56">
        <v>3</v>
      </c>
      <c r="AU56" t="s">
        <v>54</v>
      </c>
      <c r="AV56" t="s">
        <v>52</v>
      </c>
      <c r="AW56">
        <v>41.038786100000003</v>
      </c>
      <c r="AX56">
        <v>6.585</v>
      </c>
      <c r="AY56">
        <v>0</v>
      </c>
      <c r="AZ56">
        <v>0</v>
      </c>
      <c r="BA56">
        <v>0</v>
      </c>
    </row>
    <row r="57" spans="2:53">
      <c r="B57" s="5">
        <v>46261</v>
      </c>
      <c r="C57">
        <v>9</v>
      </c>
      <c r="D57">
        <v>3</v>
      </c>
      <c r="E57" t="s">
        <v>143</v>
      </c>
      <c r="F57" t="s">
        <v>54</v>
      </c>
      <c r="G57" t="s">
        <v>51</v>
      </c>
      <c r="H57">
        <v>23307.75804823</v>
      </c>
      <c r="I57">
        <v>33.978268059999998</v>
      </c>
      <c r="J57">
        <v>35</v>
      </c>
      <c r="K57">
        <v>276.24</v>
      </c>
      <c r="L57">
        <v>9386.1567707300001</v>
      </c>
      <c r="M57">
        <v>9288.7273392299994</v>
      </c>
      <c r="N57">
        <v>9288.7273392299994</v>
      </c>
      <c r="O57" s="90" cm="1">
        <f t="array" ref="O57">VLOOKUP(C57,Calc!$B$4:$BF$291,_xlfn.XLOOKUP(F57&amp;G57,$R$4:$R$9&amp;$S$4:$S$9,$T$4:$T$9),FALSE)</f>
        <v>9288.7273392325824</v>
      </c>
      <c r="P57" s="121">
        <f t="shared" si="0"/>
        <v>2.5829649530351162E-9</v>
      </c>
      <c r="V57" s="5">
        <v>46261</v>
      </c>
      <c r="W57">
        <v>18</v>
      </c>
      <c r="X57">
        <v>3</v>
      </c>
      <c r="Y57" t="s">
        <v>143</v>
      </c>
      <c r="Z57" t="s">
        <v>51</v>
      </c>
      <c r="AA57">
        <v>14709.908023669999</v>
      </c>
      <c r="AB57">
        <v>-3264.11331862</v>
      </c>
      <c r="AC57">
        <v>11445.79470504</v>
      </c>
      <c r="AD57">
        <v>-78.493430059999994</v>
      </c>
      <c r="AE57">
        <v>0</v>
      </c>
      <c r="AF57">
        <v>-78.493430059999994</v>
      </c>
      <c r="AG57" s="1"/>
      <c r="AH57" s="5">
        <v>46261</v>
      </c>
      <c r="AI57">
        <v>6</v>
      </c>
      <c r="AJ57">
        <v>3</v>
      </c>
      <c r="AK57" t="s">
        <v>143</v>
      </c>
      <c r="AL57" t="s">
        <v>57</v>
      </c>
      <c r="AM57" t="s">
        <v>52</v>
      </c>
      <c r="AN57">
        <v>-7.1517893299999997</v>
      </c>
      <c r="AO57">
        <v>0</v>
      </c>
      <c r="AP57">
        <v>1083.06317029</v>
      </c>
      <c r="AR57" s="5">
        <v>46261</v>
      </c>
      <c r="AS57">
        <v>4</v>
      </c>
      <c r="AT57">
        <v>3</v>
      </c>
      <c r="AU57" t="s">
        <v>54</v>
      </c>
      <c r="AV57" t="s">
        <v>51</v>
      </c>
      <c r="AW57">
        <v>-47.623786099999997</v>
      </c>
      <c r="AX57">
        <v>6.585</v>
      </c>
      <c r="AY57">
        <v>8521.7201848599998</v>
      </c>
      <c r="AZ57">
        <v>10481.87933568</v>
      </c>
      <c r="BA57">
        <v>0</v>
      </c>
    </row>
    <row r="58" spans="2:53">
      <c r="B58" s="5">
        <v>46261</v>
      </c>
      <c r="C58">
        <v>10</v>
      </c>
      <c r="D58">
        <v>3</v>
      </c>
      <c r="E58" t="s">
        <v>143</v>
      </c>
      <c r="F58" t="s">
        <v>57</v>
      </c>
      <c r="G58" t="s">
        <v>58</v>
      </c>
      <c r="H58">
        <v>23811.112566250002</v>
      </c>
      <c r="I58">
        <v>0</v>
      </c>
      <c r="J58">
        <v>500</v>
      </c>
      <c r="K58">
        <v>-139.44999999999999</v>
      </c>
      <c r="L58">
        <v>0</v>
      </c>
      <c r="M58">
        <v>0</v>
      </c>
      <c r="N58">
        <v>0</v>
      </c>
      <c r="O58" s="90" cm="1">
        <f t="array" ref="O58">VLOOKUP(C58,Calc!$B$4:$BF$291,_xlfn.XLOOKUP(F58&amp;G58,$R$4:$R$9&amp;$S$4:$S$9,$T$4:$T$9),FALSE)</f>
        <v>0</v>
      </c>
      <c r="P58" s="121">
        <f t="shared" si="0"/>
        <v>0</v>
      </c>
      <c r="V58" s="5">
        <v>46261</v>
      </c>
      <c r="W58">
        <v>19</v>
      </c>
      <c r="X58">
        <v>3</v>
      </c>
      <c r="Y58" t="s">
        <v>143</v>
      </c>
      <c r="Z58" t="s">
        <v>58</v>
      </c>
      <c r="AA58">
        <v>13171.080809569999</v>
      </c>
      <c r="AB58">
        <v>-3576.9979912099998</v>
      </c>
      <c r="AC58">
        <v>9594.0828183600006</v>
      </c>
      <c r="AD58">
        <v>0</v>
      </c>
      <c r="AE58">
        <v>36.218501000000003</v>
      </c>
      <c r="AF58">
        <v>36.218501000000003</v>
      </c>
      <c r="AG58" s="1"/>
      <c r="AH58" s="5">
        <v>46261</v>
      </c>
      <c r="AI58">
        <v>6</v>
      </c>
      <c r="AJ58">
        <v>3</v>
      </c>
      <c r="AL58" t="s">
        <v>147</v>
      </c>
      <c r="AM58" t="s">
        <v>148</v>
      </c>
      <c r="AN58">
        <v>0</v>
      </c>
      <c r="AO58">
        <v>0</v>
      </c>
      <c r="AP58">
        <v>0</v>
      </c>
      <c r="AR58" s="5">
        <v>46261</v>
      </c>
      <c r="AS58">
        <v>4</v>
      </c>
      <c r="AT58">
        <v>3</v>
      </c>
      <c r="AU58" t="s">
        <v>50</v>
      </c>
      <c r="AV58" t="s">
        <v>52</v>
      </c>
      <c r="AW58">
        <v>0</v>
      </c>
      <c r="AX58">
        <v>0</v>
      </c>
      <c r="AY58">
        <v>0</v>
      </c>
      <c r="AZ58">
        <v>0</v>
      </c>
      <c r="BA58">
        <v>0</v>
      </c>
    </row>
    <row r="59" spans="2:53">
      <c r="B59" s="5">
        <v>46261</v>
      </c>
      <c r="C59">
        <v>10</v>
      </c>
      <c r="D59">
        <v>3</v>
      </c>
      <c r="E59" t="s">
        <v>143</v>
      </c>
      <c r="F59" t="s">
        <v>57</v>
      </c>
      <c r="G59" t="s">
        <v>52</v>
      </c>
      <c r="H59">
        <v>23811.112566250002</v>
      </c>
      <c r="I59">
        <v>0</v>
      </c>
      <c r="J59">
        <v>360.55</v>
      </c>
      <c r="K59">
        <v>139.44999999999999</v>
      </c>
      <c r="L59">
        <v>0</v>
      </c>
      <c r="M59">
        <v>0</v>
      </c>
      <c r="N59">
        <v>0</v>
      </c>
      <c r="O59" s="90" cm="1">
        <f t="array" ref="O59">VLOOKUP(C59,Calc!$B$4:$BF$291,_xlfn.XLOOKUP(F59&amp;G59,$R$4:$R$9&amp;$S$4:$S$9,$T$4:$T$9),FALSE)</f>
        <v>0</v>
      </c>
      <c r="P59" s="121">
        <f t="shared" si="0"/>
        <v>0</v>
      </c>
      <c r="V59" s="5">
        <v>46261</v>
      </c>
      <c r="W59">
        <v>19</v>
      </c>
      <c r="X59">
        <v>3</v>
      </c>
      <c r="Y59" t="s">
        <v>143</v>
      </c>
      <c r="Z59" t="s">
        <v>52</v>
      </c>
      <c r="AA59">
        <v>13171.080809569999</v>
      </c>
      <c r="AB59">
        <v>-3576.9979912099998</v>
      </c>
      <c r="AC59">
        <v>9594.0828183600006</v>
      </c>
      <c r="AD59">
        <v>-0.78988179999999997</v>
      </c>
      <c r="AE59">
        <v>38.093967730000003</v>
      </c>
      <c r="AF59">
        <v>37.304085929999999</v>
      </c>
      <c r="AG59" s="1"/>
      <c r="AH59" s="5">
        <v>46261</v>
      </c>
      <c r="AI59">
        <v>6</v>
      </c>
      <c r="AJ59">
        <v>3</v>
      </c>
      <c r="AL59" t="s">
        <v>147</v>
      </c>
      <c r="AM59" t="s">
        <v>51</v>
      </c>
      <c r="AN59">
        <v>0</v>
      </c>
      <c r="AO59">
        <v>0</v>
      </c>
      <c r="AP59">
        <v>0</v>
      </c>
      <c r="AR59" s="5">
        <v>46261</v>
      </c>
      <c r="AS59">
        <v>4</v>
      </c>
      <c r="AT59">
        <v>3</v>
      </c>
      <c r="AU59" t="s">
        <v>50</v>
      </c>
      <c r="AV59" t="s">
        <v>51</v>
      </c>
      <c r="AW59">
        <v>0</v>
      </c>
      <c r="AX59">
        <v>0</v>
      </c>
      <c r="AY59">
        <v>0</v>
      </c>
      <c r="AZ59">
        <v>0</v>
      </c>
      <c r="BA59">
        <v>0</v>
      </c>
    </row>
    <row r="60" spans="2:53">
      <c r="B60" s="5">
        <v>46261</v>
      </c>
      <c r="C60">
        <v>10</v>
      </c>
      <c r="D60">
        <v>3</v>
      </c>
      <c r="E60" t="s">
        <v>143</v>
      </c>
      <c r="F60" t="s">
        <v>60</v>
      </c>
      <c r="G60" t="s">
        <v>58</v>
      </c>
      <c r="H60">
        <v>23811.112566250002</v>
      </c>
      <c r="I60">
        <v>0</v>
      </c>
      <c r="J60">
        <v>500</v>
      </c>
      <c r="K60">
        <v>-465</v>
      </c>
      <c r="L60">
        <v>0</v>
      </c>
      <c r="M60">
        <v>0</v>
      </c>
      <c r="N60">
        <v>0</v>
      </c>
      <c r="O60" s="90" cm="1">
        <f t="array" ref="O60">VLOOKUP(C60,Calc!$B$4:$BF$291,_xlfn.XLOOKUP(F60&amp;G60,$R$4:$R$9&amp;$S$4:$S$9,$T$4:$T$9),FALSE)</f>
        <v>0</v>
      </c>
      <c r="P60" s="121">
        <f t="shared" si="0"/>
        <v>0</v>
      </c>
      <c r="V60" s="5">
        <v>46261</v>
      </c>
      <c r="W60">
        <v>19</v>
      </c>
      <c r="X60">
        <v>3</v>
      </c>
      <c r="Y60" t="s">
        <v>143</v>
      </c>
      <c r="Z60" t="s">
        <v>51</v>
      </c>
      <c r="AA60">
        <v>13171.080809569999</v>
      </c>
      <c r="AB60">
        <v>-3576.9979912099998</v>
      </c>
      <c r="AC60">
        <v>9594.0828183600006</v>
      </c>
      <c r="AD60">
        <v>-80.348420259999997</v>
      </c>
      <c r="AE60">
        <v>0</v>
      </c>
      <c r="AF60">
        <v>-80.348420259999997</v>
      </c>
      <c r="AG60" s="1"/>
      <c r="AH60" s="5">
        <v>46261</v>
      </c>
      <c r="AI60">
        <v>6</v>
      </c>
      <c r="AJ60">
        <v>3</v>
      </c>
      <c r="AK60" t="s">
        <v>143</v>
      </c>
      <c r="AL60" t="s">
        <v>60</v>
      </c>
      <c r="AM60" t="s">
        <v>58</v>
      </c>
      <c r="AN60">
        <v>19.0739597</v>
      </c>
      <c r="AO60">
        <v>0</v>
      </c>
      <c r="AP60">
        <v>0</v>
      </c>
      <c r="AR60" s="5">
        <v>46261</v>
      </c>
      <c r="AS60">
        <v>5</v>
      </c>
      <c r="AT60">
        <v>3</v>
      </c>
      <c r="AU60" t="s">
        <v>145</v>
      </c>
      <c r="AV60" t="s">
        <v>58</v>
      </c>
      <c r="AW60">
        <v>-0.78637259999999998</v>
      </c>
      <c r="AX60">
        <v>0.15583332999999999</v>
      </c>
      <c r="AY60">
        <v>-1023.72556666</v>
      </c>
      <c r="AZ60">
        <v>-1023.72556666</v>
      </c>
      <c r="BA60">
        <v>0</v>
      </c>
    </row>
    <row r="61" spans="2:53">
      <c r="B61" s="5">
        <v>46261</v>
      </c>
      <c r="C61">
        <v>10</v>
      </c>
      <c r="D61">
        <v>3</v>
      </c>
      <c r="E61" t="s">
        <v>143</v>
      </c>
      <c r="F61" t="s">
        <v>60</v>
      </c>
      <c r="G61" t="s">
        <v>51</v>
      </c>
      <c r="H61">
        <v>23811.112566250002</v>
      </c>
      <c r="I61">
        <v>25.937621400000001</v>
      </c>
      <c r="J61">
        <v>35</v>
      </c>
      <c r="K61">
        <v>465</v>
      </c>
      <c r="L61">
        <v>12060.993951</v>
      </c>
      <c r="M61">
        <v>11935.13412647</v>
      </c>
      <c r="N61">
        <v>11935.13412647</v>
      </c>
      <c r="O61" s="90" cm="1">
        <f t="array" ref="O61">VLOOKUP(C61,Calc!$B$4:$BF$291,_xlfn.XLOOKUP(F61&amp;G61,$R$4:$R$9&amp;$S$4:$S$9,$T$4:$T$9),FALSE)</f>
        <v>11935.134126470899</v>
      </c>
      <c r="P61" s="121">
        <f t="shared" si="0"/>
        <v>8.985807653516531E-10</v>
      </c>
      <c r="V61" s="5">
        <v>46261</v>
      </c>
      <c r="W61">
        <v>20</v>
      </c>
      <c r="X61">
        <v>3</v>
      </c>
      <c r="Y61" t="s">
        <v>143</v>
      </c>
      <c r="Z61" t="s">
        <v>58</v>
      </c>
      <c r="AA61">
        <v>11739.141272000001</v>
      </c>
      <c r="AB61">
        <v>-3011.55985431</v>
      </c>
      <c r="AC61">
        <v>8727.5814176799995</v>
      </c>
      <c r="AD61">
        <v>0</v>
      </c>
      <c r="AE61">
        <v>41.588057229999997</v>
      </c>
      <c r="AF61">
        <v>41.588057229999997</v>
      </c>
      <c r="AG61" s="1"/>
      <c r="AH61" s="5">
        <v>46261</v>
      </c>
      <c r="AI61">
        <v>6</v>
      </c>
      <c r="AJ61">
        <v>3</v>
      </c>
      <c r="AK61" t="s">
        <v>143</v>
      </c>
      <c r="AL61" t="s">
        <v>60</v>
      </c>
      <c r="AM61" t="s">
        <v>51</v>
      </c>
      <c r="AN61">
        <v>-19.306459700000001</v>
      </c>
      <c r="AO61">
        <v>11694.31141509</v>
      </c>
      <c r="AP61">
        <v>8861.2537604999998</v>
      </c>
      <c r="AR61" s="5">
        <v>46261</v>
      </c>
      <c r="AS61">
        <v>5</v>
      </c>
      <c r="AT61">
        <v>3</v>
      </c>
      <c r="AU61" t="s">
        <v>145</v>
      </c>
      <c r="AV61" t="s">
        <v>146</v>
      </c>
      <c r="AW61">
        <v>0.63053926000000005</v>
      </c>
      <c r="AX61">
        <v>0.15583332999999999</v>
      </c>
      <c r="AY61">
        <v>0</v>
      </c>
      <c r="AZ61">
        <v>0</v>
      </c>
      <c r="BA61">
        <v>0</v>
      </c>
    </row>
    <row r="62" spans="2:53">
      <c r="B62" s="5">
        <v>46261</v>
      </c>
      <c r="C62">
        <v>10</v>
      </c>
      <c r="D62">
        <v>3</v>
      </c>
      <c r="E62" t="s">
        <v>143</v>
      </c>
      <c r="F62" t="s">
        <v>54</v>
      </c>
      <c r="G62" t="s">
        <v>52</v>
      </c>
      <c r="H62">
        <v>23811.112566250002</v>
      </c>
      <c r="I62">
        <v>0</v>
      </c>
      <c r="J62">
        <v>360.55</v>
      </c>
      <c r="K62">
        <v>-325.55</v>
      </c>
      <c r="L62">
        <v>0</v>
      </c>
      <c r="M62">
        <v>0</v>
      </c>
      <c r="N62">
        <v>0</v>
      </c>
      <c r="O62" s="90" cm="1">
        <f t="array" ref="O62">VLOOKUP(C62,Calc!$B$4:$BF$291,_xlfn.XLOOKUP(F62&amp;G62,$R$4:$R$9&amp;$S$4:$S$9,$T$4:$T$9),FALSE)</f>
        <v>0</v>
      </c>
      <c r="P62" s="121">
        <f t="shared" si="0"/>
        <v>0</v>
      </c>
      <c r="V62" s="5">
        <v>46261</v>
      </c>
      <c r="W62">
        <v>20</v>
      </c>
      <c r="X62">
        <v>3</v>
      </c>
      <c r="Y62" t="s">
        <v>143</v>
      </c>
      <c r="Z62" t="s">
        <v>52</v>
      </c>
      <c r="AA62">
        <v>11739.141272000001</v>
      </c>
      <c r="AB62">
        <v>-3011.55985431</v>
      </c>
      <c r="AC62">
        <v>8727.5814176799995</v>
      </c>
      <c r="AD62">
        <v>-0.77063493000000005</v>
      </c>
      <c r="AE62">
        <v>35.681789860000002</v>
      </c>
      <c r="AF62">
        <v>34.911154930000002</v>
      </c>
      <c r="AG62" s="1"/>
      <c r="AH62" s="5">
        <v>46261</v>
      </c>
      <c r="AI62">
        <v>6</v>
      </c>
      <c r="AJ62">
        <v>3</v>
      </c>
      <c r="AK62" t="s">
        <v>143</v>
      </c>
      <c r="AL62" t="s">
        <v>54</v>
      </c>
      <c r="AM62" t="s">
        <v>52</v>
      </c>
      <c r="AN62">
        <v>33.36229033</v>
      </c>
      <c r="AO62">
        <v>0</v>
      </c>
      <c r="AP62">
        <v>0</v>
      </c>
      <c r="AR62" s="5">
        <v>46261</v>
      </c>
      <c r="AS62">
        <v>5</v>
      </c>
      <c r="AT62">
        <v>3</v>
      </c>
      <c r="AU62" t="s">
        <v>144</v>
      </c>
      <c r="AV62" t="s">
        <v>58</v>
      </c>
      <c r="AW62">
        <v>-59.745108729999998</v>
      </c>
      <c r="AX62">
        <v>12.566666659999999</v>
      </c>
      <c r="AY62">
        <v>-77050.996433330001</v>
      </c>
      <c r="AZ62">
        <v>-77050.996433330001</v>
      </c>
      <c r="BA62">
        <v>0</v>
      </c>
    </row>
    <row r="63" spans="2:53">
      <c r="B63" s="5">
        <v>46261</v>
      </c>
      <c r="C63">
        <v>10</v>
      </c>
      <c r="D63">
        <v>3</v>
      </c>
      <c r="E63" t="s">
        <v>143</v>
      </c>
      <c r="F63" t="s">
        <v>54</v>
      </c>
      <c r="G63" t="s">
        <v>51</v>
      </c>
      <c r="H63">
        <v>23811.112566250002</v>
      </c>
      <c r="I63">
        <v>36.864427730000003</v>
      </c>
      <c r="J63">
        <v>35</v>
      </c>
      <c r="K63">
        <v>325.55</v>
      </c>
      <c r="L63">
        <v>12001.21444858</v>
      </c>
      <c r="M63">
        <v>11875.978439779999</v>
      </c>
      <c r="N63">
        <v>11875.978439779999</v>
      </c>
      <c r="O63" s="90" cm="1">
        <f t="array" ref="O63">VLOOKUP(C63,Calc!$B$4:$BF$291,_xlfn.XLOOKUP(F63&amp;G63,$R$4:$R$9&amp;$S$4:$S$9,$T$4:$T$9),FALSE)</f>
        <v>11875.978439782435</v>
      </c>
      <c r="P63" s="121">
        <f t="shared" si="0"/>
        <v>2.4356268113479018E-9</v>
      </c>
      <c r="V63" s="5">
        <v>46261</v>
      </c>
      <c r="W63">
        <v>20</v>
      </c>
      <c r="X63">
        <v>3</v>
      </c>
      <c r="Y63" t="s">
        <v>143</v>
      </c>
      <c r="Z63" t="s">
        <v>51</v>
      </c>
      <c r="AA63">
        <v>11739.141272000001</v>
      </c>
      <c r="AB63">
        <v>-3011.55985431</v>
      </c>
      <c r="AC63">
        <v>8727.5814176799995</v>
      </c>
      <c r="AD63">
        <v>-83.400878829999996</v>
      </c>
      <c r="AE63">
        <v>0</v>
      </c>
      <c r="AF63">
        <v>-83.400878829999996</v>
      </c>
      <c r="AG63" s="1"/>
      <c r="AH63" s="5">
        <v>46261</v>
      </c>
      <c r="AI63">
        <v>6</v>
      </c>
      <c r="AJ63">
        <v>3</v>
      </c>
      <c r="AK63" t="s">
        <v>143</v>
      </c>
      <c r="AL63" t="s">
        <v>54</v>
      </c>
      <c r="AM63" t="s">
        <v>51</v>
      </c>
      <c r="AN63">
        <v>-39.943123659999998</v>
      </c>
      <c r="AO63">
        <v>6805.3018854100001</v>
      </c>
      <c r="AP63">
        <v>8555.2963697100004</v>
      </c>
      <c r="AR63" s="5">
        <v>46261</v>
      </c>
      <c r="AS63">
        <v>5</v>
      </c>
      <c r="AT63">
        <v>3</v>
      </c>
      <c r="AU63" t="s">
        <v>144</v>
      </c>
      <c r="AV63" t="s">
        <v>146</v>
      </c>
      <c r="AW63">
        <v>47.178442060000002</v>
      </c>
      <c r="AX63">
        <v>12.566666659999999</v>
      </c>
      <c r="AY63">
        <v>0</v>
      </c>
      <c r="AZ63">
        <v>0</v>
      </c>
      <c r="BA63">
        <v>0</v>
      </c>
    </row>
    <row r="64" spans="2:53">
      <c r="B64" s="5">
        <v>46261</v>
      </c>
      <c r="C64">
        <v>11</v>
      </c>
      <c r="D64">
        <v>3</v>
      </c>
      <c r="E64" t="s">
        <v>143</v>
      </c>
      <c r="F64" t="s">
        <v>57</v>
      </c>
      <c r="G64" t="s">
        <v>58</v>
      </c>
      <c r="H64">
        <v>25416.569718080002</v>
      </c>
      <c r="I64">
        <v>0</v>
      </c>
      <c r="J64">
        <v>500</v>
      </c>
      <c r="K64">
        <v>-139.44999999999999</v>
      </c>
      <c r="L64">
        <v>0</v>
      </c>
      <c r="M64">
        <v>0</v>
      </c>
      <c r="N64">
        <v>0</v>
      </c>
      <c r="O64" s="90" cm="1">
        <f t="array" ref="O64">VLOOKUP(C64,Calc!$B$4:$BF$291,_xlfn.XLOOKUP(F64&amp;G64,$R$4:$R$9&amp;$S$4:$S$9,$T$4:$T$9),FALSE)</f>
        <v>0</v>
      </c>
      <c r="P64" s="121">
        <f t="shared" si="0"/>
        <v>0</v>
      </c>
      <c r="V64" s="5">
        <v>46261</v>
      </c>
      <c r="W64">
        <v>21</v>
      </c>
      <c r="X64">
        <v>3</v>
      </c>
      <c r="Y64" t="s">
        <v>143</v>
      </c>
      <c r="Z64" t="s">
        <v>58</v>
      </c>
      <c r="AA64">
        <v>12558.35883641</v>
      </c>
      <c r="AB64">
        <v>-3217.95075653</v>
      </c>
      <c r="AC64">
        <v>9340.4080798699997</v>
      </c>
      <c r="AD64">
        <v>0</v>
      </c>
      <c r="AE64">
        <v>40.476918900000001</v>
      </c>
      <c r="AF64">
        <v>40.476918900000001</v>
      </c>
      <c r="AG64" s="1"/>
      <c r="AH64" s="5">
        <v>46261</v>
      </c>
      <c r="AI64">
        <v>7</v>
      </c>
      <c r="AJ64">
        <v>3</v>
      </c>
      <c r="AL64" t="s">
        <v>144</v>
      </c>
      <c r="AM64" t="s">
        <v>58</v>
      </c>
      <c r="AN64">
        <v>-64.159853830000003</v>
      </c>
      <c r="AO64">
        <v>-73543.244135660003</v>
      </c>
      <c r="AP64">
        <v>-73543.244135660003</v>
      </c>
      <c r="AR64" s="5">
        <v>46261</v>
      </c>
      <c r="AS64">
        <v>5</v>
      </c>
      <c r="AT64">
        <v>3</v>
      </c>
      <c r="AU64" t="s">
        <v>57</v>
      </c>
      <c r="AV64" t="s">
        <v>58</v>
      </c>
      <c r="AW64">
        <v>6.8598008000000004</v>
      </c>
      <c r="AX64">
        <v>0.75333333000000002</v>
      </c>
      <c r="AY64">
        <v>0</v>
      </c>
      <c r="AZ64">
        <v>0</v>
      </c>
      <c r="BA64">
        <v>0</v>
      </c>
    </row>
    <row r="65" spans="2:53">
      <c r="B65" s="5">
        <v>46261</v>
      </c>
      <c r="C65">
        <v>11</v>
      </c>
      <c r="D65">
        <v>3</v>
      </c>
      <c r="E65" t="s">
        <v>143</v>
      </c>
      <c r="F65" t="s">
        <v>57</v>
      </c>
      <c r="G65" t="s">
        <v>52</v>
      </c>
      <c r="H65">
        <v>25416.569718080002</v>
      </c>
      <c r="I65">
        <v>0</v>
      </c>
      <c r="J65">
        <v>360.55</v>
      </c>
      <c r="K65">
        <v>139.44999999999999</v>
      </c>
      <c r="L65">
        <v>0</v>
      </c>
      <c r="M65">
        <v>0</v>
      </c>
      <c r="N65">
        <v>0</v>
      </c>
      <c r="O65" s="90" cm="1">
        <f t="array" ref="O65">VLOOKUP(C65,Calc!$B$4:$BF$291,_xlfn.XLOOKUP(F65&amp;G65,$R$4:$R$9&amp;$S$4:$S$9,$T$4:$T$9),FALSE)</f>
        <v>0</v>
      </c>
      <c r="P65" s="121">
        <f t="shared" si="0"/>
        <v>0</v>
      </c>
      <c r="V65" s="5">
        <v>46261</v>
      </c>
      <c r="W65">
        <v>21</v>
      </c>
      <c r="X65">
        <v>3</v>
      </c>
      <c r="Y65" t="s">
        <v>143</v>
      </c>
      <c r="Z65" t="s">
        <v>52</v>
      </c>
      <c r="AA65">
        <v>12558.35883641</v>
      </c>
      <c r="AB65">
        <v>-3217.95075653</v>
      </c>
      <c r="AC65">
        <v>9340.4080798699997</v>
      </c>
      <c r="AD65">
        <v>-1.03412733</v>
      </c>
      <c r="AE65">
        <v>39.25869196</v>
      </c>
      <c r="AF65">
        <v>38.224564630000003</v>
      </c>
      <c r="AG65" s="1"/>
      <c r="AH65" s="5">
        <v>46261</v>
      </c>
      <c r="AI65">
        <v>7</v>
      </c>
      <c r="AJ65">
        <v>3</v>
      </c>
      <c r="AL65" t="s">
        <v>144</v>
      </c>
      <c r="AM65" t="s">
        <v>146</v>
      </c>
      <c r="AN65">
        <v>52.450687160000001</v>
      </c>
      <c r="AO65">
        <v>0</v>
      </c>
      <c r="AP65">
        <v>0</v>
      </c>
      <c r="AR65" s="5">
        <v>46261</v>
      </c>
      <c r="AS65">
        <v>5</v>
      </c>
      <c r="AT65">
        <v>3</v>
      </c>
      <c r="AU65" t="s">
        <v>57</v>
      </c>
      <c r="AV65" t="s">
        <v>52</v>
      </c>
      <c r="AW65">
        <v>-7.6131341299999997</v>
      </c>
      <c r="AX65">
        <v>0.75333333000000002</v>
      </c>
      <c r="AY65">
        <v>0</v>
      </c>
      <c r="AZ65">
        <v>1179.3818188400001</v>
      </c>
      <c r="BA65">
        <v>0</v>
      </c>
    </row>
    <row r="66" spans="2:53">
      <c r="B66" s="5">
        <v>46261</v>
      </c>
      <c r="C66">
        <v>11</v>
      </c>
      <c r="D66">
        <v>3</v>
      </c>
      <c r="E66" t="s">
        <v>143</v>
      </c>
      <c r="F66" t="s">
        <v>60</v>
      </c>
      <c r="G66" t="s">
        <v>58</v>
      </c>
      <c r="H66">
        <v>25416.569718080002</v>
      </c>
      <c r="I66">
        <v>0</v>
      </c>
      <c r="J66">
        <v>500</v>
      </c>
      <c r="K66">
        <v>-465</v>
      </c>
      <c r="L66">
        <v>0</v>
      </c>
      <c r="M66">
        <v>0</v>
      </c>
      <c r="N66">
        <v>0</v>
      </c>
      <c r="O66" s="90" cm="1">
        <f t="array" ref="O66">VLOOKUP(C66,Calc!$B$4:$BF$291,_xlfn.XLOOKUP(F66&amp;G66,$R$4:$R$9&amp;$S$4:$S$9,$T$4:$T$9),FALSE)</f>
        <v>0</v>
      </c>
      <c r="P66" s="121">
        <f t="shared" si="0"/>
        <v>0</v>
      </c>
      <c r="V66" s="5">
        <v>46261</v>
      </c>
      <c r="W66">
        <v>21</v>
      </c>
      <c r="X66">
        <v>3</v>
      </c>
      <c r="Y66" t="s">
        <v>143</v>
      </c>
      <c r="Z66" t="s">
        <v>51</v>
      </c>
      <c r="AA66">
        <v>12558.35883641</v>
      </c>
      <c r="AB66">
        <v>-3217.95075653</v>
      </c>
      <c r="AC66">
        <v>9340.4080798699997</v>
      </c>
      <c r="AD66">
        <v>-85.901483529999993</v>
      </c>
      <c r="AE66">
        <v>0</v>
      </c>
      <c r="AF66">
        <v>-85.901483529999993</v>
      </c>
      <c r="AG66" s="1"/>
      <c r="AH66" s="5">
        <v>46261</v>
      </c>
      <c r="AI66">
        <v>7</v>
      </c>
      <c r="AJ66">
        <v>3</v>
      </c>
      <c r="AK66" t="s">
        <v>143</v>
      </c>
      <c r="AL66" t="s">
        <v>57</v>
      </c>
      <c r="AM66" t="s">
        <v>58</v>
      </c>
      <c r="AN66">
        <v>5.7813515999999998</v>
      </c>
      <c r="AO66">
        <v>0</v>
      </c>
      <c r="AP66">
        <v>0</v>
      </c>
      <c r="AR66" s="5">
        <v>46261</v>
      </c>
      <c r="AS66">
        <v>5</v>
      </c>
      <c r="AT66">
        <v>3</v>
      </c>
      <c r="AU66" t="s">
        <v>147</v>
      </c>
      <c r="AV66" t="s">
        <v>148</v>
      </c>
      <c r="AW66">
        <v>0</v>
      </c>
      <c r="AX66">
        <v>0.82916666000000006</v>
      </c>
      <c r="AY66">
        <v>0</v>
      </c>
      <c r="AZ66">
        <v>0</v>
      </c>
      <c r="BA66">
        <v>0</v>
      </c>
    </row>
    <row r="67" spans="2:53">
      <c r="B67" s="5">
        <v>46261</v>
      </c>
      <c r="C67">
        <v>11</v>
      </c>
      <c r="D67">
        <v>3</v>
      </c>
      <c r="E67" t="s">
        <v>143</v>
      </c>
      <c r="F67" t="s">
        <v>60</v>
      </c>
      <c r="G67" t="s">
        <v>51</v>
      </c>
      <c r="H67">
        <v>25416.569718080002</v>
      </c>
      <c r="I67">
        <v>29.629591430000001</v>
      </c>
      <c r="J67">
        <v>35</v>
      </c>
      <c r="K67">
        <v>465</v>
      </c>
      <c r="L67">
        <v>13777.7600165</v>
      </c>
      <c r="M67">
        <v>13643.520680809999</v>
      </c>
      <c r="N67">
        <v>13643.520680809999</v>
      </c>
      <c r="O67" s="90" cm="1">
        <f t="array" ref="O67">VLOOKUP(C67,Calc!$B$4:$BF$291,_xlfn.XLOOKUP(F67&amp;G67,$R$4:$R$9&amp;$S$4:$S$9,$T$4:$T$9),FALSE)</f>
        <v>13643.520680818592</v>
      </c>
      <c r="P67" s="121">
        <f t="shared" si="0"/>
        <v>8.592905942350626E-9</v>
      </c>
      <c r="V67" s="5">
        <v>46261</v>
      </c>
      <c r="W67">
        <v>22</v>
      </c>
      <c r="X67">
        <v>3</v>
      </c>
      <c r="Y67" t="s">
        <v>143</v>
      </c>
      <c r="Z67" t="s">
        <v>58</v>
      </c>
      <c r="AA67">
        <v>14484.376524589999</v>
      </c>
      <c r="AB67">
        <v>-3147.4820147300002</v>
      </c>
      <c r="AC67">
        <v>11336.89450986</v>
      </c>
      <c r="AD67">
        <v>0</v>
      </c>
      <c r="AE67">
        <v>39.975275830000001</v>
      </c>
      <c r="AF67">
        <v>39.975275830000001</v>
      </c>
      <c r="AG67" s="1"/>
      <c r="AH67" s="5">
        <v>46261</v>
      </c>
      <c r="AI67">
        <v>7</v>
      </c>
      <c r="AJ67">
        <v>3</v>
      </c>
      <c r="AK67" t="s">
        <v>143</v>
      </c>
      <c r="AL67" t="s">
        <v>57</v>
      </c>
      <c r="AM67" t="s">
        <v>52</v>
      </c>
      <c r="AN67">
        <v>-6.5488515999999999</v>
      </c>
      <c r="AO67">
        <v>0</v>
      </c>
      <c r="AP67">
        <v>962.23546934000001</v>
      </c>
      <c r="AR67" s="5">
        <v>46261</v>
      </c>
      <c r="AS67">
        <v>5</v>
      </c>
      <c r="AT67">
        <v>3</v>
      </c>
      <c r="AU67" t="s">
        <v>147</v>
      </c>
      <c r="AV67" t="s">
        <v>51</v>
      </c>
      <c r="AW67">
        <v>0</v>
      </c>
      <c r="AX67">
        <v>0.82916666000000006</v>
      </c>
      <c r="AY67">
        <v>0</v>
      </c>
      <c r="AZ67">
        <v>0</v>
      </c>
      <c r="BA67">
        <v>0</v>
      </c>
    </row>
    <row r="68" spans="2:53">
      <c r="B68" s="5">
        <v>46261</v>
      </c>
      <c r="C68">
        <v>11</v>
      </c>
      <c r="D68">
        <v>3</v>
      </c>
      <c r="E68" t="s">
        <v>143</v>
      </c>
      <c r="F68" t="s">
        <v>54</v>
      </c>
      <c r="G68" t="s">
        <v>52</v>
      </c>
      <c r="H68">
        <v>25416.569718080002</v>
      </c>
      <c r="I68">
        <v>0</v>
      </c>
      <c r="J68">
        <v>360.55</v>
      </c>
      <c r="K68">
        <v>-325.55</v>
      </c>
      <c r="L68">
        <v>0</v>
      </c>
      <c r="M68">
        <v>0</v>
      </c>
      <c r="N68">
        <v>0</v>
      </c>
      <c r="O68" s="90" cm="1">
        <f t="array" ref="O68">VLOOKUP(C68,Calc!$B$4:$BF$291,_xlfn.XLOOKUP(F68&amp;G68,$R$4:$R$9&amp;$S$4:$S$9,$T$4:$T$9),FALSE)</f>
        <v>0</v>
      </c>
      <c r="P68" s="121">
        <f t="shared" ref="P68:P131" si="1">O68-N68</f>
        <v>0</v>
      </c>
      <c r="V68" s="5">
        <v>46261</v>
      </c>
      <c r="W68">
        <v>22</v>
      </c>
      <c r="X68">
        <v>3</v>
      </c>
      <c r="Y68" t="s">
        <v>143</v>
      </c>
      <c r="Z68" t="s">
        <v>52</v>
      </c>
      <c r="AA68">
        <v>14484.376524589999</v>
      </c>
      <c r="AB68">
        <v>-3147.4820147300002</v>
      </c>
      <c r="AC68">
        <v>11336.89450986</v>
      </c>
      <c r="AD68">
        <v>-0.71858186000000002</v>
      </c>
      <c r="AE68">
        <v>43.952038729999998</v>
      </c>
      <c r="AF68">
        <v>43.233456859999997</v>
      </c>
      <c r="AG68" s="1"/>
      <c r="AH68" s="5">
        <v>46261</v>
      </c>
      <c r="AI68">
        <v>7</v>
      </c>
      <c r="AJ68">
        <v>3</v>
      </c>
      <c r="AL68" t="s">
        <v>147</v>
      </c>
      <c r="AM68" t="s">
        <v>148</v>
      </c>
      <c r="AN68">
        <v>0</v>
      </c>
      <c r="AO68">
        <v>0</v>
      </c>
      <c r="AP68">
        <v>0</v>
      </c>
      <c r="AR68" s="5">
        <v>46261</v>
      </c>
      <c r="AS68">
        <v>5</v>
      </c>
      <c r="AT68">
        <v>3</v>
      </c>
      <c r="AU68" t="s">
        <v>60</v>
      </c>
      <c r="AV68" t="s">
        <v>58</v>
      </c>
      <c r="AW68">
        <v>21.170347499999998</v>
      </c>
      <c r="AX68">
        <v>0.23</v>
      </c>
      <c r="AY68">
        <v>0</v>
      </c>
      <c r="AZ68">
        <v>0</v>
      </c>
      <c r="BA68">
        <v>0</v>
      </c>
    </row>
    <row r="69" spans="2:53">
      <c r="B69" s="5">
        <v>46261</v>
      </c>
      <c r="C69">
        <v>11</v>
      </c>
      <c r="D69">
        <v>3</v>
      </c>
      <c r="E69" t="s">
        <v>143</v>
      </c>
      <c r="F69" t="s">
        <v>54</v>
      </c>
      <c r="G69" t="s">
        <v>51</v>
      </c>
      <c r="H69">
        <v>25416.569718080002</v>
      </c>
      <c r="I69">
        <v>36.519381660000001</v>
      </c>
      <c r="J69">
        <v>35</v>
      </c>
      <c r="K69">
        <v>325.55</v>
      </c>
      <c r="L69">
        <v>11888.88470158</v>
      </c>
      <c r="M69">
        <v>11773.04903726</v>
      </c>
      <c r="N69">
        <v>11773.04903726</v>
      </c>
      <c r="O69" s="90" cm="1">
        <f t="array" ref="O69">VLOOKUP(C69,Calc!$B$4:$BF$291,_xlfn.XLOOKUP(F69&amp;G69,$R$4:$R$9&amp;$S$4:$S$9,$T$4:$T$9),FALSE)</f>
        <v>11773.049037264744</v>
      </c>
      <c r="P69" s="121">
        <f t="shared" si="1"/>
        <v>4.7439243644475937E-9</v>
      </c>
      <c r="V69" s="5">
        <v>46261</v>
      </c>
      <c r="W69">
        <v>22</v>
      </c>
      <c r="X69">
        <v>3</v>
      </c>
      <c r="Y69" t="s">
        <v>143</v>
      </c>
      <c r="Z69" t="s">
        <v>51</v>
      </c>
      <c r="AA69">
        <v>14484.376524589999</v>
      </c>
      <c r="AB69">
        <v>-3147.4820147300002</v>
      </c>
      <c r="AC69">
        <v>11336.89450986</v>
      </c>
      <c r="AD69">
        <v>-90.010399359999994</v>
      </c>
      <c r="AE69">
        <v>0</v>
      </c>
      <c r="AF69">
        <v>-90.010399359999994</v>
      </c>
      <c r="AG69" s="1"/>
      <c r="AH69" s="5">
        <v>46261</v>
      </c>
      <c r="AI69">
        <v>7</v>
      </c>
      <c r="AJ69">
        <v>3</v>
      </c>
      <c r="AL69" t="s">
        <v>147</v>
      </c>
      <c r="AM69" t="s">
        <v>51</v>
      </c>
      <c r="AN69">
        <v>0</v>
      </c>
      <c r="AO69">
        <v>0</v>
      </c>
      <c r="AP69">
        <v>0</v>
      </c>
      <c r="AR69" s="5">
        <v>46261</v>
      </c>
      <c r="AS69">
        <v>5</v>
      </c>
      <c r="AT69">
        <v>3</v>
      </c>
      <c r="AU69" t="s">
        <v>60</v>
      </c>
      <c r="AV69" t="s">
        <v>51</v>
      </c>
      <c r="AW69">
        <v>-21.400347499999999</v>
      </c>
      <c r="AX69">
        <v>0.23</v>
      </c>
      <c r="AY69">
        <v>12864.909903690001</v>
      </c>
      <c r="AZ69">
        <v>9836.1615875000007</v>
      </c>
      <c r="BA69">
        <v>0</v>
      </c>
    </row>
    <row r="70" spans="2:53">
      <c r="B70" s="5">
        <v>46261</v>
      </c>
      <c r="C70">
        <v>12</v>
      </c>
      <c r="D70">
        <v>3</v>
      </c>
      <c r="E70" t="s">
        <v>143</v>
      </c>
      <c r="F70" t="s">
        <v>57</v>
      </c>
      <c r="G70" t="s">
        <v>58</v>
      </c>
      <c r="H70">
        <v>24859.07765245</v>
      </c>
      <c r="I70">
        <v>0</v>
      </c>
      <c r="J70">
        <v>500</v>
      </c>
      <c r="K70">
        <v>-139.44999999999999</v>
      </c>
      <c r="L70">
        <v>0</v>
      </c>
      <c r="M70">
        <v>0</v>
      </c>
      <c r="N70">
        <v>0</v>
      </c>
      <c r="O70" s="90" cm="1">
        <f t="array" ref="O70">VLOOKUP(C70,Calc!$B$4:$BF$291,_xlfn.XLOOKUP(F70&amp;G70,$R$4:$R$9&amp;$S$4:$S$9,$T$4:$T$9),FALSE)</f>
        <v>0</v>
      </c>
      <c r="P70" s="121">
        <f t="shared" si="1"/>
        <v>0</v>
      </c>
      <c r="V70" s="5">
        <v>46261</v>
      </c>
      <c r="W70">
        <v>23</v>
      </c>
      <c r="X70">
        <v>3</v>
      </c>
      <c r="Y70" t="s">
        <v>143</v>
      </c>
      <c r="Z70" t="s">
        <v>58</v>
      </c>
      <c r="AA70">
        <v>12966.97517299</v>
      </c>
      <c r="AB70">
        <v>-1476.43418258</v>
      </c>
      <c r="AC70">
        <v>11490.54099041</v>
      </c>
      <c r="AD70">
        <v>-0.66366879999999995</v>
      </c>
      <c r="AE70">
        <v>42.574819130000002</v>
      </c>
      <c r="AF70">
        <v>41.911150329999998</v>
      </c>
      <c r="AG70" s="1"/>
      <c r="AH70" s="5">
        <v>46261</v>
      </c>
      <c r="AI70">
        <v>7</v>
      </c>
      <c r="AJ70">
        <v>3</v>
      </c>
      <c r="AK70" t="s">
        <v>143</v>
      </c>
      <c r="AL70" t="s">
        <v>60</v>
      </c>
      <c r="AM70" t="s">
        <v>58</v>
      </c>
      <c r="AN70">
        <v>28.62579693</v>
      </c>
      <c r="AO70">
        <v>0</v>
      </c>
      <c r="AP70">
        <v>0</v>
      </c>
      <c r="AR70" s="5">
        <v>46261</v>
      </c>
      <c r="AS70">
        <v>5</v>
      </c>
      <c r="AT70">
        <v>3</v>
      </c>
      <c r="AU70" t="s">
        <v>54</v>
      </c>
      <c r="AV70" t="s">
        <v>52</v>
      </c>
      <c r="AW70">
        <v>37.105061800000001</v>
      </c>
      <c r="AX70">
        <v>6.6974999999999998</v>
      </c>
      <c r="AY70">
        <v>0</v>
      </c>
      <c r="AZ70">
        <v>0</v>
      </c>
      <c r="BA70">
        <v>0</v>
      </c>
    </row>
    <row r="71" spans="2:53">
      <c r="B71" s="5">
        <v>46261</v>
      </c>
      <c r="C71">
        <v>12</v>
      </c>
      <c r="D71">
        <v>3</v>
      </c>
      <c r="E71" t="s">
        <v>143</v>
      </c>
      <c r="F71" t="s">
        <v>57</v>
      </c>
      <c r="G71" t="s">
        <v>52</v>
      </c>
      <c r="H71">
        <v>24859.07765245</v>
      </c>
      <c r="I71">
        <v>0</v>
      </c>
      <c r="J71">
        <v>360.55</v>
      </c>
      <c r="K71">
        <v>139.44999999999999</v>
      </c>
      <c r="L71">
        <v>0</v>
      </c>
      <c r="M71">
        <v>0</v>
      </c>
      <c r="N71">
        <v>0</v>
      </c>
      <c r="O71" s="90" cm="1">
        <f t="array" ref="O71">VLOOKUP(C71,Calc!$B$4:$BF$291,_xlfn.XLOOKUP(F71&amp;G71,$R$4:$R$9&amp;$S$4:$S$9,$T$4:$T$9),FALSE)</f>
        <v>0</v>
      </c>
      <c r="P71" s="121">
        <f t="shared" si="1"/>
        <v>0</v>
      </c>
      <c r="V71" s="5">
        <v>46261</v>
      </c>
      <c r="W71">
        <v>23</v>
      </c>
      <c r="X71">
        <v>3</v>
      </c>
      <c r="Y71" t="s">
        <v>143</v>
      </c>
      <c r="Z71" t="s">
        <v>52</v>
      </c>
      <c r="AA71">
        <v>12966.97517299</v>
      </c>
      <c r="AB71">
        <v>-1476.43418258</v>
      </c>
      <c r="AC71">
        <v>11490.54099041</v>
      </c>
      <c r="AD71">
        <v>0</v>
      </c>
      <c r="AE71">
        <v>38.120503159999998</v>
      </c>
      <c r="AF71">
        <v>38.120503159999998</v>
      </c>
      <c r="AG71" s="1"/>
      <c r="AH71" s="5">
        <v>46261</v>
      </c>
      <c r="AI71">
        <v>7</v>
      </c>
      <c r="AJ71">
        <v>3</v>
      </c>
      <c r="AK71" t="s">
        <v>143</v>
      </c>
      <c r="AL71" t="s">
        <v>60</v>
      </c>
      <c r="AM71" t="s">
        <v>51</v>
      </c>
      <c r="AN71">
        <v>-28.854963600000001</v>
      </c>
      <c r="AO71">
        <v>15799.28708188</v>
      </c>
      <c r="AP71">
        <v>13302.97474066</v>
      </c>
      <c r="AR71" s="5">
        <v>46261</v>
      </c>
      <c r="AS71">
        <v>5</v>
      </c>
      <c r="AT71">
        <v>3</v>
      </c>
      <c r="AU71" t="s">
        <v>54</v>
      </c>
      <c r="AV71" t="s">
        <v>51</v>
      </c>
      <c r="AW71">
        <v>-43.802561799999999</v>
      </c>
      <c r="AX71">
        <v>6.6974999999999998</v>
      </c>
      <c r="AY71">
        <v>7586.17115835</v>
      </c>
      <c r="AZ71">
        <v>9435.5376556899992</v>
      </c>
      <c r="BA71">
        <v>0</v>
      </c>
    </row>
    <row r="72" spans="2:53">
      <c r="B72" s="5">
        <v>46261</v>
      </c>
      <c r="C72">
        <v>12</v>
      </c>
      <c r="D72">
        <v>3</v>
      </c>
      <c r="E72" t="s">
        <v>143</v>
      </c>
      <c r="F72" t="s">
        <v>60</v>
      </c>
      <c r="G72" t="s">
        <v>58</v>
      </c>
      <c r="H72">
        <v>24859.07765245</v>
      </c>
      <c r="I72">
        <v>0</v>
      </c>
      <c r="J72">
        <v>500</v>
      </c>
      <c r="K72">
        <v>-465</v>
      </c>
      <c r="L72">
        <v>0</v>
      </c>
      <c r="M72">
        <v>0</v>
      </c>
      <c r="N72">
        <v>0</v>
      </c>
      <c r="O72" s="90" cm="1">
        <f t="array" ref="O72">VLOOKUP(C72,Calc!$B$4:$BF$291,_xlfn.XLOOKUP(F72&amp;G72,$R$4:$R$9&amp;$S$4:$S$9,$T$4:$T$9),FALSE)</f>
        <v>0</v>
      </c>
      <c r="P72" s="121">
        <f t="shared" si="1"/>
        <v>0</v>
      </c>
      <c r="V72" s="5">
        <v>46261</v>
      </c>
      <c r="W72">
        <v>23</v>
      </c>
      <c r="X72">
        <v>3</v>
      </c>
      <c r="Y72" t="s">
        <v>143</v>
      </c>
      <c r="Z72" t="s">
        <v>51</v>
      </c>
      <c r="AA72">
        <v>12966.97517299</v>
      </c>
      <c r="AB72">
        <v>-1476.43418258</v>
      </c>
      <c r="AC72">
        <v>11490.54099041</v>
      </c>
      <c r="AD72">
        <v>-86.798320160000003</v>
      </c>
      <c r="AE72">
        <v>0</v>
      </c>
      <c r="AF72">
        <v>-86.798320160000003</v>
      </c>
      <c r="AG72" s="1"/>
      <c r="AH72" s="5">
        <v>46261</v>
      </c>
      <c r="AI72">
        <v>7</v>
      </c>
      <c r="AJ72">
        <v>3</v>
      </c>
      <c r="AK72" t="s">
        <v>143</v>
      </c>
      <c r="AL72" t="s">
        <v>54</v>
      </c>
      <c r="AM72" t="s">
        <v>52</v>
      </c>
      <c r="AN72">
        <v>30.649083300000001</v>
      </c>
      <c r="AO72">
        <v>0</v>
      </c>
      <c r="AP72">
        <v>0</v>
      </c>
      <c r="AR72" s="5">
        <v>46261</v>
      </c>
      <c r="AS72">
        <v>5</v>
      </c>
      <c r="AT72">
        <v>3</v>
      </c>
      <c r="AU72" t="s">
        <v>50</v>
      </c>
      <c r="AV72" t="s">
        <v>52</v>
      </c>
      <c r="AW72">
        <v>0</v>
      </c>
      <c r="AX72">
        <v>0</v>
      </c>
      <c r="AY72">
        <v>0</v>
      </c>
      <c r="AZ72">
        <v>0</v>
      </c>
      <c r="BA72">
        <v>0</v>
      </c>
    </row>
    <row r="73" spans="2:53">
      <c r="B73" s="5">
        <v>46261</v>
      </c>
      <c r="C73">
        <v>12</v>
      </c>
      <c r="D73">
        <v>3</v>
      </c>
      <c r="E73" t="s">
        <v>143</v>
      </c>
      <c r="F73" t="s">
        <v>60</v>
      </c>
      <c r="G73" t="s">
        <v>51</v>
      </c>
      <c r="H73">
        <v>24859.07765245</v>
      </c>
      <c r="I73">
        <v>29.464509159999999</v>
      </c>
      <c r="J73">
        <v>35</v>
      </c>
      <c r="K73">
        <v>465</v>
      </c>
      <c r="L73">
        <v>13700.996762500001</v>
      </c>
      <c r="M73">
        <v>13564.54147016</v>
      </c>
      <c r="N73">
        <v>13564.54147016</v>
      </c>
      <c r="O73" s="90" cm="1">
        <f t="array" ref="O73">VLOOKUP(C73,Calc!$B$4:$BF$291,_xlfn.XLOOKUP(F73&amp;G73,$R$4:$R$9&amp;$S$4:$S$9,$T$4:$T$9),FALSE)</f>
        <v>13564.541470168684</v>
      </c>
      <c r="P73" s="121">
        <f t="shared" si="1"/>
        <v>8.6838554125279188E-9</v>
      </c>
      <c r="V73" s="5">
        <v>46261</v>
      </c>
      <c r="W73">
        <v>24</v>
      </c>
      <c r="X73">
        <v>3</v>
      </c>
      <c r="Y73" t="s">
        <v>143</v>
      </c>
      <c r="Z73" t="s">
        <v>58</v>
      </c>
      <c r="AA73">
        <v>12499.199936180001</v>
      </c>
      <c r="AB73">
        <v>-1902.2089907899999</v>
      </c>
      <c r="AC73">
        <v>10596.990945379999</v>
      </c>
      <c r="AD73">
        <v>-1.017577</v>
      </c>
      <c r="AE73">
        <v>45.050972360000003</v>
      </c>
      <c r="AF73">
        <v>44.03339536</v>
      </c>
      <c r="AG73" s="1"/>
      <c r="AH73" s="5">
        <v>46261</v>
      </c>
      <c r="AI73">
        <v>7</v>
      </c>
      <c r="AJ73">
        <v>3</v>
      </c>
      <c r="AK73" t="s">
        <v>143</v>
      </c>
      <c r="AL73" t="s">
        <v>54</v>
      </c>
      <c r="AM73" t="s">
        <v>51</v>
      </c>
      <c r="AN73">
        <v>-37.601583300000001</v>
      </c>
      <c r="AO73">
        <v>6175.1032719699997</v>
      </c>
      <c r="AP73">
        <v>7709.1801438499997</v>
      </c>
      <c r="AR73" s="5">
        <v>46261</v>
      </c>
      <c r="AS73">
        <v>5</v>
      </c>
      <c r="AT73">
        <v>3</v>
      </c>
      <c r="AU73" t="s">
        <v>50</v>
      </c>
      <c r="AV73" t="s">
        <v>51</v>
      </c>
      <c r="AW73">
        <v>0</v>
      </c>
      <c r="AX73">
        <v>0</v>
      </c>
      <c r="AY73">
        <v>0</v>
      </c>
      <c r="AZ73">
        <v>0</v>
      </c>
      <c r="BA73">
        <v>0</v>
      </c>
    </row>
    <row r="74" spans="2:53">
      <c r="B74" s="5">
        <v>46261</v>
      </c>
      <c r="C74">
        <v>12</v>
      </c>
      <c r="D74">
        <v>3</v>
      </c>
      <c r="E74" t="s">
        <v>143</v>
      </c>
      <c r="F74" t="s">
        <v>54</v>
      </c>
      <c r="G74" t="s">
        <v>52</v>
      </c>
      <c r="H74">
        <v>24859.07765245</v>
      </c>
      <c r="I74">
        <v>0</v>
      </c>
      <c r="J74">
        <v>360.55</v>
      </c>
      <c r="K74">
        <v>-325.55</v>
      </c>
      <c r="L74">
        <v>0</v>
      </c>
      <c r="M74">
        <v>0</v>
      </c>
      <c r="N74">
        <v>0</v>
      </c>
      <c r="O74" s="90" cm="1">
        <f t="array" ref="O74">VLOOKUP(C74,Calc!$B$4:$BF$291,_xlfn.XLOOKUP(F74&amp;G74,$R$4:$R$9&amp;$S$4:$S$9,$T$4:$T$9),FALSE)</f>
        <v>0</v>
      </c>
      <c r="P74" s="121">
        <f t="shared" si="1"/>
        <v>0</v>
      </c>
      <c r="V74" s="5">
        <v>46261</v>
      </c>
      <c r="W74">
        <v>24</v>
      </c>
      <c r="X74">
        <v>3</v>
      </c>
      <c r="Y74" t="s">
        <v>143</v>
      </c>
      <c r="Z74" t="s">
        <v>52</v>
      </c>
      <c r="AA74">
        <v>12499.199936180001</v>
      </c>
      <c r="AB74">
        <v>-1902.2089907899999</v>
      </c>
      <c r="AC74">
        <v>10596.990945379999</v>
      </c>
      <c r="AD74">
        <v>0</v>
      </c>
      <c r="AE74">
        <v>37.635373000000001</v>
      </c>
      <c r="AF74">
        <v>37.635373000000001</v>
      </c>
      <c r="AG74" s="1"/>
      <c r="AH74" s="5">
        <v>46261</v>
      </c>
      <c r="AI74">
        <v>8</v>
      </c>
      <c r="AJ74">
        <v>3</v>
      </c>
      <c r="AL74" t="s">
        <v>144</v>
      </c>
      <c r="AM74" t="s">
        <v>58</v>
      </c>
      <c r="AN74">
        <v>-67.077681960000007</v>
      </c>
      <c r="AO74">
        <v>-76401.743196890005</v>
      </c>
      <c r="AP74">
        <v>-76401.743196890005</v>
      </c>
      <c r="AR74" s="5">
        <v>46261</v>
      </c>
      <c r="AS74">
        <v>6</v>
      </c>
      <c r="AT74">
        <v>3</v>
      </c>
      <c r="AU74" t="s">
        <v>145</v>
      </c>
      <c r="AV74" t="s">
        <v>58</v>
      </c>
      <c r="AW74">
        <v>-0.94916040000000002</v>
      </c>
      <c r="AX74">
        <v>0.16916666</v>
      </c>
      <c r="AY74">
        <v>-1254.57393333</v>
      </c>
      <c r="AZ74">
        <v>-1254.57393333</v>
      </c>
      <c r="BA74">
        <v>0</v>
      </c>
    </row>
    <row r="75" spans="2:53">
      <c r="B75" s="5">
        <v>46261</v>
      </c>
      <c r="C75">
        <v>12</v>
      </c>
      <c r="D75">
        <v>3</v>
      </c>
      <c r="E75" t="s">
        <v>143</v>
      </c>
      <c r="F75" t="s">
        <v>54</v>
      </c>
      <c r="G75" t="s">
        <v>51</v>
      </c>
      <c r="H75">
        <v>24859.07765245</v>
      </c>
      <c r="I75">
        <v>35.042715059999999</v>
      </c>
      <c r="J75">
        <v>35</v>
      </c>
      <c r="K75">
        <v>325.55</v>
      </c>
      <c r="L75">
        <v>11408.15588995</v>
      </c>
      <c r="M75">
        <v>11294.536182280001</v>
      </c>
      <c r="N75">
        <v>11294.536182280001</v>
      </c>
      <c r="O75" s="90" cm="1">
        <f t="array" ref="O75">VLOOKUP(C75,Calc!$B$4:$BF$291,_xlfn.XLOOKUP(F75&amp;G75,$R$4:$R$9&amp;$S$4:$S$9,$T$4:$T$9),FALSE)</f>
        <v>11294.536182284652</v>
      </c>
      <c r="P75" s="121">
        <f t="shared" si="1"/>
        <v>4.651155904866755E-9</v>
      </c>
      <c r="V75" s="5">
        <v>46261</v>
      </c>
      <c r="W75">
        <v>24</v>
      </c>
      <c r="X75">
        <v>3</v>
      </c>
      <c r="Y75" t="s">
        <v>143</v>
      </c>
      <c r="Z75" t="s">
        <v>51</v>
      </c>
      <c r="AA75">
        <v>12499.199936180001</v>
      </c>
      <c r="AB75">
        <v>-1902.2089907899999</v>
      </c>
      <c r="AC75">
        <v>10596.990945379999</v>
      </c>
      <c r="AD75">
        <v>-88.492935029999998</v>
      </c>
      <c r="AE75">
        <v>0</v>
      </c>
      <c r="AF75">
        <v>-88.492935029999998</v>
      </c>
      <c r="AG75" s="1"/>
      <c r="AH75" s="5">
        <v>46261</v>
      </c>
      <c r="AI75">
        <v>8</v>
      </c>
      <c r="AJ75">
        <v>3</v>
      </c>
      <c r="AL75" t="s">
        <v>144</v>
      </c>
      <c r="AM75" t="s">
        <v>146</v>
      </c>
      <c r="AN75">
        <v>54.588515299999997</v>
      </c>
      <c r="AO75">
        <v>0</v>
      </c>
      <c r="AP75">
        <v>0</v>
      </c>
      <c r="AR75" s="5">
        <v>46261</v>
      </c>
      <c r="AS75">
        <v>6</v>
      </c>
      <c r="AT75">
        <v>3</v>
      </c>
      <c r="AU75" t="s">
        <v>145</v>
      </c>
      <c r="AV75" t="s">
        <v>146</v>
      </c>
      <c r="AW75">
        <v>0.77999373000000005</v>
      </c>
      <c r="AX75">
        <v>0.16916666</v>
      </c>
      <c r="AY75">
        <v>0</v>
      </c>
      <c r="AZ75">
        <v>0</v>
      </c>
      <c r="BA75">
        <v>0</v>
      </c>
    </row>
    <row r="76" spans="2:53">
      <c r="B76" s="5">
        <v>46261</v>
      </c>
      <c r="C76">
        <v>13</v>
      </c>
      <c r="D76">
        <v>3</v>
      </c>
      <c r="E76" t="s">
        <v>143</v>
      </c>
      <c r="F76" t="s">
        <v>57</v>
      </c>
      <c r="G76" t="s">
        <v>58</v>
      </c>
      <c r="H76">
        <v>1565.8908078100001</v>
      </c>
      <c r="I76">
        <v>0</v>
      </c>
      <c r="J76">
        <v>-152.63999999999999</v>
      </c>
      <c r="K76">
        <v>463.88</v>
      </c>
      <c r="L76">
        <v>0</v>
      </c>
      <c r="M76">
        <v>0</v>
      </c>
      <c r="N76">
        <v>0</v>
      </c>
      <c r="O76" s="90" cm="1">
        <f t="array" ref="O76">VLOOKUP(C76,Calc!$B$4:$BF$291,_xlfn.XLOOKUP(F76&amp;G76,$R$4:$R$9&amp;$S$4:$S$9,$T$4:$T$9),FALSE)</f>
        <v>0</v>
      </c>
      <c r="P76" s="121">
        <f t="shared" si="1"/>
        <v>0</v>
      </c>
      <c r="V76" s="5">
        <v>46261</v>
      </c>
      <c r="W76">
        <v>25</v>
      </c>
      <c r="X76">
        <v>3</v>
      </c>
      <c r="Y76" t="s">
        <v>143</v>
      </c>
      <c r="Z76" t="s">
        <v>58</v>
      </c>
      <c r="AA76">
        <v>13375.942615739999</v>
      </c>
      <c r="AB76">
        <v>-422.05259981</v>
      </c>
      <c r="AC76">
        <v>12953.890015929999</v>
      </c>
      <c r="AD76">
        <v>-0.54338900000000001</v>
      </c>
      <c r="AE76">
        <v>44.723100299999999</v>
      </c>
      <c r="AF76">
        <v>44.179711300000001</v>
      </c>
      <c r="AG76" s="1"/>
      <c r="AH76" s="5">
        <v>46261</v>
      </c>
      <c r="AI76">
        <v>8</v>
      </c>
      <c r="AJ76">
        <v>3</v>
      </c>
      <c r="AK76" t="s">
        <v>143</v>
      </c>
      <c r="AL76" t="s">
        <v>57</v>
      </c>
      <c r="AM76" t="s">
        <v>58</v>
      </c>
      <c r="AN76">
        <v>3.5879432000000002</v>
      </c>
      <c r="AO76">
        <v>0</v>
      </c>
      <c r="AP76">
        <v>0</v>
      </c>
      <c r="AR76" s="5">
        <v>46261</v>
      </c>
      <c r="AS76">
        <v>6</v>
      </c>
      <c r="AT76">
        <v>3</v>
      </c>
      <c r="AU76" t="s">
        <v>144</v>
      </c>
      <c r="AV76" t="s">
        <v>58</v>
      </c>
      <c r="AW76">
        <v>-54.642003629999998</v>
      </c>
      <c r="AX76">
        <v>12.49916666</v>
      </c>
      <c r="AY76">
        <v>-69463.838783329993</v>
      </c>
      <c r="AZ76">
        <v>-69463.838783329993</v>
      </c>
      <c r="BA76">
        <v>0</v>
      </c>
    </row>
    <row r="77" spans="2:53">
      <c r="B77" s="5">
        <v>46261</v>
      </c>
      <c r="C77">
        <v>13</v>
      </c>
      <c r="D77">
        <v>3</v>
      </c>
      <c r="E77" t="s">
        <v>143</v>
      </c>
      <c r="F77" t="s">
        <v>57</v>
      </c>
      <c r="G77" t="s">
        <v>52</v>
      </c>
      <c r="H77">
        <v>1565.8908078100001</v>
      </c>
      <c r="I77">
        <v>0</v>
      </c>
      <c r="J77">
        <v>311.24</v>
      </c>
      <c r="K77">
        <v>-463.88</v>
      </c>
      <c r="L77">
        <v>0</v>
      </c>
      <c r="M77">
        <v>0</v>
      </c>
      <c r="N77">
        <v>0</v>
      </c>
      <c r="O77" s="90" cm="1">
        <f t="array" ref="O77">VLOOKUP(C77,Calc!$B$4:$BF$291,_xlfn.XLOOKUP(F77&amp;G77,$R$4:$R$9&amp;$S$4:$S$9,$T$4:$T$9),FALSE)</f>
        <v>0</v>
      </c>
      <c r="P77" s="121">
        <f t="shared" si="1"/>
        <v>0</v>
      </c>
      <c r="V77" s="5">
        <v>46261</v>
      </c>
      <c r="W77">
        <v>25</v>
      </c>
      <c r="X77">
        <v>3</v>
      </c>
      <c r="Y77" t="s">
        <v>143</v>
      </c>
      <c r="Z77" t="s">
        <v>52</v>
      </c>
      <c r="AA77">
        <v>13375.942615739999</v>
      </c>
      <c r="AB77">
        <v>-422.05259981</v>
      </c>
      <c r="AC77">
        <v>12953.890015929999</v>
      </c>
      <c r="AD77">
        <v>0</v>
      </c>
      <c r="AE77">
        <v>38.670861960000003</v>
      </c>
      <c r="AF77">
        <v>38.670861960000003</v>
      </c>
      <c r="AG77" s="1"/>
      <c r="AH77" s="5">
        <v>46261</v>
      </c>
      <c r="AI77">
        <v>8</v>
      </c>
      <c r="AJ77">
        <v>3</v>
      </c>
      <c r="AK77" t="s">
        <v>143</v>
      </c>
      <c r="AL77" t="s">
        <v>57</v>
      </c>
      <c r="AM77" t="s">
        <v>52</v>
      </c>
      <c r="AN77">
        <v>-4.2296098600000001</v>
      </c>
      <c r="AO77">
        <v>0</v>
      </c>
      <c r="AP77">
        <v>477.54782509</v>
      </c>
      <c r="AR77" s="5">
        <v>46261</v>
      </c>
      <c r="AS77">
        <v>6</v>
      </c>
      <c r="AT77">
        <v>3</v>
      </c>
      <c r="AU77" t="s">
        <v>144</v>
      </c>
      <c r="AV77" t="s">
        <v>146</v>
      </c>
      <c r="AW77">
        <v>42.142836959999997</v>
      </c>
      <c r="AX77">
        <v>12.49916666</v>
      </c>
      <c r="AY77">
        <v>0</v>
      </c>
      <c r="AZ77">
        <v>0</v>
      </c>
      <c r="BA77">
        <v>0</v>
      </c>
    </row>
    <row r="78" spans="2:53">
      <c r="B78" s="5">
        <v>46261</v>
      </c>
      <c r="C78">
        <v>13</v>
      </c>
      <c r="D78">
        <v>3</v>
      </c>
      <c r="E78" t="s">
        <v>143</v>
      </c>
      <c r="F78" t="s">
        <v>60</v>
      </c>
      <c r="G78" t="s">
        <v>58</v>
      </c>
      <c r="H78">
        <v>1565.8908078100001</v>
      </c>
      <c r="I78">
        <v>0</v>
      </c>
      <c r="J78">
        <v>-152.63999999999999</v>
      </c>
      <c r="K78">
        <v>187.64</v>
      </c>
      <c r="L78">
        <v>0</v>
      </c>
      <c r="M78">
        <v>0</v>
      </c>
      <c r="N78">
        <v>0</v>
      </c>
      <c r="O78" s="90" cm="1">
        <f t="array" ref="O78">VLOOKUP(C78,Calc!$B$4:$BF$291,_xlfn.XLOOKUP(F78&amp;G78,$R$4:$R$9&amp;$S$4:$S$9,$T$4:$T$9),FALSE)</f>
        <v>0</v>
      </c>
      <c r="P78" s="121">
        <f t="shared" si="1"/>
        <v>0</v>
      </c>
      <c r="V78" s="5">
        <v>46261</v>
      </c>
      <c r="W78">
        <v>25</v>
      </c>
      <c r="X78">
        <v>3</v>
      </c>
      <c r="Y78" t="s">
        <v>143</v>
      </c>
      <c r="Z78" t="s">
        <v>51</v>
      </c>
      <c r="AA78">
        <v>13375.942615739999</v>
      </c>
      <c r="AB78">
        <v>-422.05259981</v>
      </c>
      <c r="AC78">
        <v>12953.890015929999</v>
      </c>
      <c r="AD78">
        <v>-89.673906599999995</v>
      </c>
      <c r="AE78">
        <v>0</v>
      </c>
      <c r="AF78">
        <v>-89.673906599999995</v>
      </c>
      <c r="AG78" s="1"/>
      <c r="AH78" s="5">
        <v>46261</v>
      </c>
      <c r="AI78">
        <v>8</v>
      </c>
      <c r="AJ78">
        <v>3</v>
      </c>
      <c r="AL78" t="s">
        <v>147</v>
      </c>
      <c r="AM78" t="s">
        <v>148</v>
      </c>
      <c r="AN78">
        <v>0</v>
      </c>
      <c r="AO78">
        <v>0</v>
      </c>
      <c r="AP78">
        <v>0</v>
      </c>
      <c r="AR78" s="5">
        <v>46261</v>
      </c>
      <c r="AS78">
        <v>6</v>
      </c>
      <c r="AT78">
        <v>3</v>
      </c>
      <c r="AU78" t="s">
        <v>57</v>
      </c>
      <c r="AV78" t="s">
        <v>58</v>
      </c>
      <c r="AW78">
        <v>6.4334559999999996</v>
      </c>
      <c r="AX78">
        <v>0.71833332999999999</v>
      </c>
      <c r="AY78">
        <v>0</v>
      </c>
      <c r="AZ78">
        <v>0</v>
      </c>
      <c r="BA78">
        <v>0</v>
      </c>
    </row>
    <row r="79" spans="2:53">
      <c r="B79" s="5">
        <v>46261</v>
      </c>
      <c r="C79">
        <v>13</v>
      </c>
      <c r="D79">
        <v>3</v>
      </c>
      <c r="E79" t="s">
        <v>143</v>
      </c>
      <c r="F79" t="s">
        <v>60</v>
      </c>
      <c r="G79" t="s">
        <v>51</v>
      </c>
      <c r="H79">
        <v>1565.8908078100001</v>
      </c>
      <c r="I79">
        <v>32.832793729999999</v>
      </c>
      <c r="J79">
        <v>35</v>
      </c>
      <c r="K79">
        <v>-187.64</v>
      </c>
      <c r="L79">
        <v>-6160.7454161200003</v>
      </c>
      <c r="M79">
        <v>-5270.0331280600003</v>
      </c>
      <c r="N79">
        <v>0</v>
      </c>
      <c r="O79" s="90" cm="1">
        <f t="array" ref="O79">VLOOKUP(C79,Calc!$B$4:$BF$291,_xlfn.XLOOKUP(F79&amp;G79,$R$4:$R$9&amp;$S$4:$S$9,$T$4:$T$9),FALSE)</f>
        <v>0</v>
      </c>
      <c r="P79" s="121">
        <f t="shared" si="1"/>
        <v>0</v>
      </c>
      <c r="V79" s="5">
        <v>46261</v>
      </c>
      <c r="W79">
        <v>26</v>
      </c>
      <c r="X79">
        <v>3</v>
      </c>
      <c r="Y79" t="s">
        <v>143</v>
      </c>
      <c r="Z79" t="s">
        <v>58</v>
      </c>
      <c r="AA79">
        <v>14804.090578609999</v>
      </c>
      <c r="AB79">
        <v>-650.20130184000004</v>
      </c>
      <c r="AC79">
        <v>14153.889276759999</v>
      </c>
      <c r="AD79">
        <v>-0.1655712</v>
      </c>
      <c r="AE79">
        <v>37.667672459999999</v>
      </c>
      <c r="AF79">
        <v>37.502101260000003</v>
      </c>
      <c r="AG79" s="1"/>
      <c r="AH79" s="5">
        <v>46261</v>
      </c>
      <c r="AI79">
        <v>8</v>
      </c>
      <c r="AJ79">
        <v>3</v>
      </c>
      <c r="AL79" t="s">
        <v>147</v>
      </c>
      <c r="AM79" t="s">
        <v>51</v>
      </c>
      <c r="AN79">
        <v>0</v>
      </c>
      <c r="AO79">
        <v>0</v>
      </c>
      <c r="AP79">
        <v>0</v>
      </c>
      <c r="AR79" s="5">
        <v>46261</v>
      </c>
      <c r="AS79">
        <v>6</v>
      </c>
      <c r="AT79">
        <v>3</v>
      </c>
      <c r="AU79" t="s">
        <v>57</v>
      </c>
      <c r="AV79" t="s">
        <v>52</v>
      </c>
      <c r="AW79">
        <v>-7.1517893299999997</v>
      </c>
      <c r="AX79">
        <v>0.71833332999999999</v>
      </c>
      <c r="AY79">
        <v>0</v>
      </c>
      <c r="AZ79">
        <v>1083.06317029</v>
      </c>
      <c r="BA79">
        <v>0</v>
      </c>
    </row>
    <row r="80" spans="2:53">
      <c r="B80" s="5">
        <v>46261</v>
      </c>
      <c r="C80">
        <v>13</v>
      </c>
      <c r="D80">
        <v>3</v>
      </c>
      <c r="E80" t="s">
        <v>143</v>
      </c>
      <c r="F80" t="s">
        <v>54</v>
      </c>
      <c r="G80" t="s">
        <v>52</v>
      </c>
      <c r="H80">
        <v>1565.8908078100001</v>
      </c>
      <c r="I80">
        <v>0</v>
      </c>
      <c r="J80">
        <v>311.24</v>
      </c>
      <c r="K80">
        <v>-276.24</v>
      </c>
      <c r="L80">
        <v>0</v>
      </c>
      <c r="M80">
        <v>0</v>
      </c>
      <c r="N80">
        <v>0</v>
      </c>
      <c r="O80" s="90" cm="1">
        <f t="array" ref="O80">VLOOKUP(C80,Calc!$B$4:$BF$291,_xlfn.XLOOKUP(F80&amp;G80,$R$4:$R$9&amp;$S$4:$S$9,$T$4:$T$9),FALSE)</f>
        <v>0</v>
      </c>
      <c r="P80" s="121">
        <f t="shared" si="1"/>
        <v>0</v>
      </c>
      <c r="V80" s="5">
        <v>46261</v>
      </c>
      <c r="W80">
        <v>26</v>
      </c>
      <c r="X80">
        <v>3</v>
      </c>
      <c r="Y80" t="s">
        <v>143</v>
      </c>
      <c r="Z80" t="s">
        <v>52</v>
      </c>
      <c r="AA80">
        <v>14804.090578609999</v>
      </c>
      <c r="AB80">
        <v>-650.20130184000004</v>
      </c>
      <c r="AC80">
        <v>14153.889276759999</v>
      </c>
      <c r="AD80">
        <v>-0.33526212999999999</v>
      </c>
      <c r="AE80">
        <v>41.196322299999999</v>
      </c>
      <c r="AF80">
        <v>40.861060160000001</v>
      </c>
      <c r="AG80" s="1"/>
      <c r="AH80" s="5">
        <v>46261</v>
      </c>
      <c r="AI80">
        <v>8</v>
      </c>
      <c r="AJ80">
        <v>3</v>
      </c>
      <c r="AK80" t="s">
        <v>143</v>
      </c>
      <c r="AL80" t="s">
        <v>60</v>
      </c>
      <c r="AM80" t="s">
        <v>58</v>
      </c>
      <c r="AN80">
        <v>33.79089673</v>
      </c>
      <c r="AO80">
        <v>0</v>
      </c>
      <c r="AP80">
        <v>0</v>
      </c>
      <c r="AR80" s="5">
        <v>46261</v>
      </c>
      <c r="AS80">
        <v>6</v>
      </c>
      <c r="AT80">
        <v>3</v>
      </c>
      <c r="AU80" t="s">
        <v>147</v>
      </c>
      <c r="AV80" t="s">
        <v>148</v>
      </c>
      <c r="AW80">
        <v>0</v>
      </c>
      <c r="AX80">
        <v>0.84416665999999996</v>
      </c>
      <c r="AY80">
        <v>0</v>
      </c>
      <c r="AZ80">
        <v>0</v>
      </c>
      <c r="BA80">
        <v>0</v>
      </c>
    </row>
    <row r="81" spans="2:53">
      <c r="B81" s="5">
        <v>46261</v>
      </c>
      <c r="C81">
        <v>13</v>
      </c>
      <c r="D81">
        <v>3</v>
      </c>
      <c r="E81" t="s">
        <v>143</v>
      </c>
      <c r="F81" t="s">
        <v>54</v>
      </c>
      <c r="G81" t="s">
        <v>51</v>
      </c>
      <c r="H81">
        <v>1565.8908078100001</v>
      </c>
      <c r="I81">
        <v>28.928810299999999</v>
      </c>
      <c r="J81">
        <v>35</v>
      </c>
      <c r="K81">
        <v>276.24</v>
      </c>
      <c r="L81">
        <v>7991.29455727</v>
      </c>
      <c r="M81">
        <v>6835.9239358699997</v>
      </c>
      <c r="N81">
        <v>1565.8908078100001</v>
      </c>
      <c r="O81" s="90" cm="1">
        <f t="array" ref="O81">VLOOKUP(C81,Calc!$B$4:$BF$291,_xlfn.XLOOKUP(F81&amp;G81,$R$4:$R$9&amp;$S$4:$S$9,$T$4:$T$9),FALSE)</f>
        <v>1565.8908078159984</v>
      </c>
      <c r="P81" s="121">
        <f t="shared" si="1"/>
        <v>5.998344931867905E-9</v>
      </c>
      <c r="V81" s="5">
        <v>46261</v>
      </c>
      <c r="W81">
        <v>26</v>
      </c>
      <c r="X81">
        <v>3</v>
      </c>
      <c r="Y81" t="s">
        <v>143</v>
      </c>
      <c r="Z81" t="s">
        <v>51</v>
      </c>
      <c r="AA81">
        <v>14804.090578609999</v>
      </c>
      <c r="AB81">
        <v>-650.20130184000004</v>
      </c>
      <c r="AC81">
        <v>14153.889276759999</v>
      </c>
      <c r="AD81">
        <v>-85.197328099999993</v>
      </c>
      <c r="AE81">
        <v>0</v>
      </c>
      <c r="AF81">
        <v>-85.197328099999993</v>
      </c>
      <c r="AG81" s="1"/>
      <c r="AH81" s="5">
        <v>46261</v>
      </c>
      <c r="AI81">
        <v>8</v>
      </c>
      <c r="AJ81">
        <v>3</v>
      </c>
      <c r="AK81" t="s">
        <v>143</v>
      </c>
      <c r="AL81" t="s">
        <v>60</v>
      </c>
      <c r="AM81" t="s">
        <v>51</v>
      </c>
      <c r="AN81">
        <v>-34.0175634</v>
      </c>
      <c r="AO81">
        <v>17211.21808241</v>
      </c>
      <c r="AP81">
        <v>15704.83364766</v>
      </c>
      <c r="AR81" s="5">
        <v>46261</v>
      </c>
      <c r="AS81">
        <v>6</v>
      </c>
      <c r="AT81">
        <v>3</v>
      </c>
      <c r="AU81" t="s">
        <v>147</v>
      </c>
      <c r="AV81" t="s">
        <v>51</v>
      </c>
      <c r="AW81">
        <v>0</v>
      </c>
      <c r="AX81">
        <v>0.84416665999999996</v>
      </c>
      <c r="AY81">
        <v>0</v>
      </c>
      <c r="AZ81">
        <v>0</v>
      </c>
      <c r="BA81">
        <v>0</v>
      </c>
    </row>
    <row r="82" spans="2:53">
      <c r="B82" s="5">
        <v>46261</v>
      </c>
      <c r="C82">
        <v>14</v>
      </c>
      <c r="D82">
        <v>3</v>
      </c>
      <c r="E82" t="s">
        <v>143</v>
      </c>
      <c r="F82" t="s">
        <v>57</v>
      </c>
      <c r="G82" t="s">
        <v>58</v>
      </c>
      <c r="H82">
        <v>6786.1022823900003</v>
      </c>
      <c r="I82">
        <v>0</v>
      </c>
      <c r="J82">
        <v>-113.48</v>
      </c>
      <c r="K82">
        <v>474.03</v>
      </c>
      <c r="L82">
        <v>0</v>
      </c>
      <c r="M82">
        <v>0</v>
      </c>
      <c r="N82">
        <v>0</v>
      </c>
      <c r="O82" s="90" cm="1">
        <f t="array" ref="O82">VLOOKUP(C82,Calc!$B$4:$BF$291,_xlfn.XLOOKUP(F82&amp;G82,$R$4:$R$9&amp;$S$4:$S$9,$T$4:$T$9),FALSE)</f>
        <v>0</v>
      </c>
      <c r="P82" s="121">
        <f t="shared" si="1"/>
        <v>0</v>
      </c>
      <c r="V82" s="5">
        <v>46261</v>
      </c>
      <c r="W82">
        <v>27</v>
      </c>
      <c r="X82">
        <v>3</v>
      </c>
      <c r="Y82" t="s">
        <v>143</v>
      </c>
      <c r="Z82" t="s">
        <v>58</v>
      </c>
      <c r="AA82">
        <v>14594.67093833</v>
      </c>
      <c r="AB82">
        <v>-886.92108704999998</v>
      </c>
      <c r="AC82">
        <v>13707.74985127</v>
      </c>
      <c r="AD82">
        <v>-0.69332579999999999</v>
      </c>
      <c r="AE82">
        <v>35.924898560000003</v>
      </c>
      <c r="AF82">
        <v>35.231572759999999</v>
      </c>
      <c r="AG82" s="1"/>
      <c r="AH82" s="5">
        <v>46261</v>
      </c>
      <c r="AI82">
        <v>8</v>
      </c>
      <c r="AJ82">
        <v>3</v>
      </c>
      <c r="AK82" t="s">
        <v>143</v>
      </c>
      <c r="AL82" t="s">
        <v>54</v>
      </c>
      <c r="AM82" t="s">
        <v>52</v>
      </c>
      <c r="AN82">
        <v>34.848640799999998</v>
      </c>
      <c r="AO82">
        <v>0</v>
      </c>
      <c r="AP82">
        <v>0</v>
      </c>
      <c r="AR82" s="5">
        <v>46261</v>
      </c>
      <c r="AS82">
        <v>6</v>
      </c>
      <c r="AT82">
        <v>3</v>
      </c>
      <c r="AU82" t="s">
        <v>60</v>
      </c>
      <c r="AV82" t="s">
        <v>58</v>
      </c>
      <c r="AW82">
        <v>19.0739597</v>
      </c>
      <c r="AX82">
        <v>0.23250000000000001</v>
      </c>
      <c r="AY82">
        <v>0</v>
      </c>
      <c r="AZ82">
        <v>0</v>
      </c>
      <c r="BA82">
        <v>0</v>
      </c>
    </row>
    <row r="83" spans="2:53">
      <c r="B83" s="5">
        <v>46261</v>
      </c>
      <c r="C83">
        <v>14</v>
      </c>
      <c r="D83">
        <v>3</v>
      </c>
      <c r="E83" t="s">
        <v>143</v>
      </c>
      <c r="F83" t="s">
        <v>57</v>
      </c>
      <c r="G83" t="s">
        <v>52</v>
      </c>
      <c r="H83">
        <v>6786.1022823900003</v>
      </c>
      <c r="I83">
        <v>0</v>
      </c>
      <c r="J83">
        <v>360.55</v>
      </c>
      <c r="K83">
        <v>-474.03</v>
      </c>
      <c r="L83">
        <v>0</v>
      </c>
      <c r="M83">
        <v>0</v>
      </c>
      <c r="N83">
        <v>0</v>
      </c>
      <c r="O83" s="90" cm="1">
        <f t="array" ref="O83">VLOOKUP(C83,Calc!$B$4:$BF$291,_xlfn.XLOOKUP(F83&amp;G83,$R$4:$R$9&amp;$S$4:$S$9,$T$4:$T$9),FALSE)</f>
        <v>0</v>
      </c>
      <c r="P83" s="121">
        <f t="shared" si="1"/>
        <v>0</v>
      </c>
      <c r="V83" s="5">
        <v>46261</v>
      </c>
      <c r="W83">
        <v>27</v>
      </c>
      <c r="X83">
        <v>3</v>
      </c>
      <c r="Y83" t="s">
        <v>143</v>
      </c>
      <c r="Z83" t="s">
        <v>52</v>
      </c>
      <c r="AA83">
        <v>14594.67093833</v>
      </c>
      <c r="AB83">
        <v>-886.92108704999998</v>
      </c>
      <c r="AC83">
        <v>13707.74985127</v>
      </c>
      <c r="AD83">
        <v>0</v>
      </c>
      <c r="AE83">
        <v>41.975017659999999</v>
      </c>
      <c r="AF83">
        <v>41.975017659999999</v>
      </c>
      <c r="AG83" s="1"/>
      <c r="AH83" s="5">
        <v>46261</v>
      </c>
      <c r="AI83">
        <v>8</v>
      </c>
      <c r="AJ83">
        <v>3</v>
      </c>
      <c r="AK83" t="s">
        <v>143</v>
      </c>
      <c r="AL83" t="s">
        <v>54</v>
      </c>
      <c r="AM83" t="s">
        <v>51</v>
      </c>
      <c r="AN83">
        <v>-41.1986408</v>
      </c>
      <c r="AO83">
        <v>8375.5019249399993</v>
      </c>
      <c r="AP83">
        <v>9404.3385345900006</v>
      </c>
      <c r="AR83" s="5">
        <v>46261</v>
      </c>
      <c r="AS83">
        <v>6</v>
      </c>
      <c r="AT83">
        <v>3</v>
      </c>
      <c r="AU83" t="s">
        <v>60</v>
      </c>
      <c r="AV83" t="s">
        <v>51</v>
      </c>
      <c r="AW83">
        <v>-19.306459700000001</v>
      </c>
      <c r="AX83">
        <v>0.23250000000000001</v>
      </c>
      <c r="AY83">
        <v>11694.31141509</v>
      </c>
      <c r="AZ83">
        <v>8861.2537604999998</v>
      </c>
      <c r="BA83">
        <v>0</v>
      </c>
    </row>
    <row r="84" spans="2:53">
      <c r="B84" s="5">
        <v>46261</v>
      </c>
      <c r="C84">
        <v>14</v>
      </c>
      <c r="D84">
        <v>3</v>
      </c>
      <c r="E84" t="s">
        <v>143</v>
      </c>
      <c r="F84" t="s">
        <v>60</v>
      </c>
      <c r="G84" t="s">
        <v>58</v>
      </c>
      <c r="H84">
        <v>6786.1022823900003</v>
      </c>
      <c r="I84">
        <v>0</v>
      </c>
      <c r="J84">
        <v>-113.48</v>
      </c>
      <c r="K84">
        <v>148.47999999999999</v>
      </c>
      <c r="L84">
        <v>0</v>
      </c>
      <c r="M84">
        <v>0</v>
      </c>
      <c r="N84">
        <v>0</v>
      </c>
      <c r="O84" s="90" cm="1">
        <f t="array" ref="O84">VLOOKUP(C84,Calc!$B$4:$BF$291,_xlfn.XLOOKUP(F84&amp;G84,$R$4:$R$9&amp;$S$4:$S$9,$T$4:$T$9),FALSE)</f>
        <v>0</v>
      </c>
      <c r="P84" s="121">
        <f t="shared" si="1"/>
        <v>0</v>
      </c>
      <c r="V84" s="5">
        <v>46261</v>
      </c>
      <c r="W84">
        <v>27</v>
      </c>
      <c r="X84">
        <v>3</v>
      </c>
      <c r="Y84" t="s">
        <v>143</v>
      </c>
      <c r="Z84" t="s">
        <v>51</v>
      </c>
      <c r="AA84">
        <v>14594.67093833</v>
      </c>
      <c r="AB84">
        <v>-886.92108704999998</v>
      </c>
      <c r="AC84">
        <v>13707.74985127</v>
      </c>
      <c r="AD84">
        <v>-84.004923759999997</v>
      </c>
      <c r="AE84">
        <v>0</v>
      </c>
      <c r="AF84">
        <v>-84.004923759999997</v>
      </c>
      <c r="AG84" s="1"/>
      <c r="AH84" s="5">
        <v>46261</v>
      </c>
      <c r="AI84">
        <v>9</v>
      </c>
      <c r="AJ84">
        <v>3</v>
      </c>
      <c r="AL84" t="s">
        <v>144</v>
      </c>
      <c r="AM84" t="s">
        <v>58</v>
      </c>
      <c r="AN84">
        <v>-64.1399957</v>
      </c>
      <c r="AO84">
        <v>-83067.493549999999</v>
      </c>
      <c r="AP84">
        <v>-83067.493549999999</v>
      </c>
      <c r="AR84" s="5">
        <v>46261</v>
      </c>
      <c r="AS84">
        <v>6</v>
      </c>
      <c r="AT84">
        <v>3</v>
      </c>
      <c r="AU84" t="s">
        <v>54</v>
      </c>
      <c r="AV84" t="s">
        <v>52</v>
      </c>
      <c r="AW84">
        <v>33.36229033</v>
      </c>
      <c r="AX84">
        <v>6.5808333299999999</v>
      </c>
      <c r="AY84">
        <v>0</v>
      </c>
      <c r="AZ84">
        <v>0</v>
      </c>
      <c r="BA84">
        <v>0</v>
      </c>
    </row>
    <row r="85" spans="2:53">
      <c r="B85" s="5">
        <v>46261</v>
      </c>
      <c r="C85">
        <v>14</v>
      </c>
      <c r="D85">
        <v>3</v>
      </c>
      <c r="E85" t="s">
        <v>143</v>
      </c>
      <c r="F85" t="s">
        <v>60</v>
      </c>
      <c r="G85" t="s">
        <v>51</v>
      </c>
      <c r="H85">
        <v>6786.1022823900003</v>
      </c>
      <c r="I85">
        <v>28.52165806</v>
      </c>
      <c r="J85">
        <v>35</v>
      </c>
      <c r="K85">
        <v>-148.47999999999999</v>
      </c>
      <c r="L85">
        <v>-4234.8957897299997</v>
      </c>
      <c r="M85">
        <v>-4075.8667089800001</v>
      </c>
      <c r="N85">
        <v>0</v>
      </c>
      <c r="O85" s="90" cm="1">
        <f t="array" ref="O85">VLOOKUP(C85,Calc!$B$4:$BF$291,_xlfn.XLOOKUP(F85&amp;G85,$R$4:$R$9&amp;$S$4:$S$9,$T$4:$T$9),FALSE)</f>
        <v>0</v>
      </c>
      <c r="P85" s="121">
        <f t="shared" si="1"/>
        <v>0</v>
      </c>
      <c r="V85" s="5">
        <v>46261</v>
      </c>
      <c r="W85">
        <v>28</v>
      </c>
      <c r="X85">
        <v>3</v>
      </c>
      <c r="Y85" t="s">
        <v>143</v>
      </c>
      <c r="Z85" t="s">
        <v>58</v>
      </c>
      <c r="AA85">
        <v>15014.720993340001</v>
      </c>
      <c r="AB85">
        <v>-1059.8615639499999</v>
      </c>
      <c r="AC85">
        <v>13954.85942938</v>
      </c>
      <c r="AD85">
        <v>-0.9808772</v>
      </c>
      <c r="AE85">
        <v>37.104240859999997</v>
      </c>
      <c r="AF85">
        <v>36.123363660000003</v>
      </c>
      <c r="AG85" s="1"/>
      <c r="AH85" s="5">
        <v>46261</v>
      </c>
      <c r="AI85">
        <v>9</v>
      </c>
      <c r="AJ85">
        <v>3</v>
      </c>
      <c r="AL85" t="s">
        <v>144</v>
      </c>
      <c r="AM85" t="s">
        <v>146</v>
      </c>
      <c r="AN85">
        <v>50.997495700000002</v>
      </c>
      <c r="AO85">
        <v>0</v>
      </c>
      <c r="AP85">
        <v>0</v>
      </c>
      <c r="AR85" s="5">
        <v>46261</v>
      </c>
      <c r="AS85">
        <v>6</v>
      </c>
      <c r="AT85">
        <v>3</v>
      </c>
      <c r="AU85" t="s">
        <v>54</v>
      </c>
      <c r="AV85" t="s">
        <v>51</v>
      </c>
      <c r="AW85">
        <v>-39.943123659999998</v>
      </c>
      <c r="AX85">
        <v>6.5808333299999999</v>
      </c>
      <c r="AY85">
        <v>6805.3018854100001</v>
      </c>
      <c r="AZ85">
        <v>8555.2963697100004</v>
      </c>
      <c r="BA85">
        <v>0</v>
      </c>
    </row>
    <row r="86" spans="2:53">
      <c r="B86" s="5">
        <v>46261</v>
      </c>
      <c r="C86">
        <v>14</v>
      </c>
      <c r="D86">
        <v>3</v>
      </c>
      <c r="E86" t="s">
        <v>143</v>
      </c>
      <c r="F86" t="s">
        <v>54</v>
      </c>
      <c r="G86" t="s">
        <v>52</v>
      </c>
      <c r="H86">
        <v>6786.1022823900003</v>
      </c>
      <c r="I86">
        <v>0</v>
      </c>
      <c r="J86">
        <v>360.55</v>
      </c>
      <c r="K86">
        <v>-325.55</v>
      </c>
      <c r="L86">
        <v>0</v>
      </c>
      <c r="M86">
        <v>0</v>
      </c>
      <c r="N86">
        <v>0</v>
      </c>
      <c r="O86" s="90" cm="1">
        <f t="array" ref="O86">VLOOKUP(C86,Calc!$B$4:$BF$291,_xlfn.XLOOKUP(F86&amp;G86,$R$4:$R$9&amp;$S$4:$S$9,$T$4:$T$9),FALSE)</f>
        <v>0</v>
      </c>
      <c r="P86" s="121">
        <f t="shared" si="1"/>
        <v>0</v>
      </c>
      <c r="V86" s="5">
        <v>46261</v>
      </c>
      <c r="W86">
        <v>28</v>
      </c>
      <c r="X86">
        <v>3</v>
      </c>
      <c r="Y86" t="s">
        <v>143</v>
      </c>
      <c r="Z86" t="s">
        <v>52</v>
      </c>
      <c r="AA86">
        <v>15014.720993340001</v>
      </c>
      <c r="AB86">
        <v>-1059.8615639499999</v>
      </c>
      <c r="AC86">
        <v>13954.85942938</v>
      </c>
      <c r="AD86">
        <v>0</v>
      </c>
      <c r="AE86">
        <v>43.138791230000002</v>
      </c>
      <c r="AF86">
        <v>43.138791230000002</v>
      </c>
      <c r="AG86" s="1"/>
      <c r="AH86" s="5">
        <v>46261</v>
      </c>
      <c r="AI86">
        <v>9</v>
      </c>
      <c r="AJ86">
        <v>3</v>
      </c>
      <c r="AK86" t="s">
        <v>143</v>
      </c>
      <c r="AL86" t="s">
        <v>57</v>
      </c>
      <c r="AM86" t="s">
        <v>58</v>
      </c>
      <c r="AN86">
        <v>2.5715148000000001</v>
      </c>
      <c r="AO86">
        <v>0</v>
      </c>
      <c r="AP86">
        <v>0</v>
      </c>
      <c r="AR86" s="5">
        <v>46261</v>
      </c>
      <c r="AS86">
        <v>6</v>
      </c>
      <c r="AT86">
        <v>3</v>
      </c>
      <c r="AU86" t="s">
        <v>50</v>
      </c>
      <c r="AV86" t="s">
        <v>52</v>
      </c>
      <c r="AW86">
        <v>0</v>
      </c>
      <c r="AX86">
        <v>0</v>
      </c>
      <c r="AY86">
        <v>0</v>
      </c>
      <c r="AZ86">
        <v>0</v>
      </c>
      <c r="BA86">
        <v>0</v>
      </c>
    </row>
    <row r="87" spans="2:53">
      <c r="B87" s="5">
        <v>46261</v>
      </c>
      <c r="C87">
        <v>14</v>
      </c>
      <c r="D87">
        <v>3</v>
      </c>
      <c r="E87" t="s">
        <v>143</v>
      </c>
      <c r="F87" t="s">
        <v>54</v>
      </c>
      <c r="G87" t="s">
        <v>51</v>
      </c>
      <c r="H87">
        <v>6786.1022823900003</v>
      </c>
      <c r="I87">
        <v>34.66678873</v>
      </c>
      <c r="J87">
        <v>35</v>
      </c>
      <c r="K87">
        <v>325.55</v>
      </c>
      <c r="L87">
        <v>11285.773072129999</v>
      </c>
      <c r="M87">
        <v>10861.968991379999</v>
      </c>
      <c r="N87">
        <v>6786.1022823900003</v>
      </c>
      <c r="O87" s="90" cm="1">
        <f t="array" ref="O87">VLOOKUP(C87,Calc!$B$4:$BF$291,_xlfn.XLOOKUP(F87&amp;G87,$R$4:$R$9&amp;$S$4:$S$9,$T$4:$T$9),FALSE)</f>
        <v>6786.1022823979984</v>
      </c>
      <c r="P87" s="121">
        <f t="shared" si="1"/>
        <v>7.9980964073911309E-9</v>
      </c>
      <c r="V87" s="5">
        <v>46261</v>
      </c>
      <c r="W87">
        <v>28</v>
      </c>
      <c r="X87">
        <v>3</v>
      </c>
      <c r="Y87" t="s">
        <v>143</v>
      </c>
      <c r="Z87" t="s">
        <v>51</v>
      </c>
      <c r="AA87">
        <v>15014.720993340001</v>
      </c>
      <c r="AB87">
        <v>-1059.8615639499999</v>
      </c>
      <c r="AC87">
        <v>13954.85942938</v>
      </c>
      <c r="AD87">
        <v>-85.962154900000002</v>
      </c>
      <c r="AE87">
        <v>0</v>
      </c>
      <c r="AF87">
        <v>-85.962154900000002</v>
      </c>
      <c r="AG87" s="1"/>
      <c r="AH87" s="5">
        <v>46261</v>
      </c>
      <c r="AI87">
        <v>9</v>
      </c>
      <c r="AJ87">
        <v>3</v>
      </c>
      <c r="AK87" t="s">
        <v>143</v>
      </c>
      <c r="AL87" t="s">
        <v>57</v>
      </c>
      <c r="AM87" t="s">
        <v>52</v>
      </c>
      <c r="AN87">
        <v>-3.1865147999999999</v>
      </c>
      <c r="AO87">
        <v>0</v>
      </c>
      <c r="AP87">
        <v>293.98653364</v>
      </c>
      <c r="AR87" s="5">
        <v>46261</v>
      </c>
      <c r="AS87">
        <v>6</v>
      </c>
      <c r="AT87">
        <v>3</v>
      </c>
      <c r="AU87" t="s">
        <v>50</v>
      </c>
      <c r="AV87" t="s">
        <v>51</v>
      </c>
      <c r="AW87">
        <v>0</v>
      </c>
      <c r="AX87">
        <v>0</v>
      </c>
      <c r="AY87">
        <v>0</v>
      </c>
      <c r="AZ87">
        <v>0</v>
      </c>
      <c r="BA87">
        <v>0</v>
      </c>
    </row>
    <row r="88" spans="2:53">
      <c r="B88" s="5">
        <v>46261</v>
      </c>
      <c r="C88">
        <v>15</v>
      </c>
      <c r="D88">
        <v>3</v>
      </c>
      <c r="E88" t="s">
        <v>143</v>
      </c>
      <c r="F88" t="s">
        <v>57</v>
      </c>
      <c r="G88" t="s">
        <v>58</v>
      </c>
      <c r="H88">
        <v>8150.5115194099999</v>
      </c>
      <c r="I88">
        <v>0</v>
      </c>
      <c r="J88">
        <v>-114.25</v>
      </c>
      <c r="K88">
        <v>483.9</v>
      </c>
      <c r="L88">
        <v>0</v>
      </c>
      <c r="M88">
        <v>0</v>
      </c>
      <c r="N88">
        <v>0</v>
      </c>
      <c r="O88" s="90" cm="1">
        <f t="array" ref="O88">VLOOKUP(C88,Calc!$B$4:$BF$291,_xlfn.XLOOKUP(F88&amp;G88,$R$4:$R$9&amp;$S$4:$S$9,$T$4:$T$9),FALSE)</f>
        <v>0</v>
      </c>
      <c r="P88" s="121">
        <f t="shared" si="1"/>
        <v>0</v>
      </c>
      <c r="V88" s="5">
        <v>46261</v>
      </c>
      <c r="W88">
        <v>29</v>
      </c>
      <c r="X88">
        <v>3</v>
      </c>
      <c r="Y88" t="s">
        <v>143</v>
      </c>
      <c r="Z88" t="s">
        <v>58</v>
      </c>
      <c r="AA88">
        <v>15761.640266959999</v>
      </c>
      <c r="AB88">
        <v>-720.45096384999999</v>
      </c>
      <c r="AC88">
        <v>15041.1893031</v>
      </c>
      <c r="AD88">
        <v>-1.7540397999999999</v>
      </c>
      <c r="AE88">
        <v>40.336397300000002</v>
      </c>
      <c r="AF88">
        <v>38.582357500000001</v>
      </c>
      <c r="AG88" s="1"/>
      <c r="AH88" s="5">
        <v>46261</v>
      </c>
      <c r="AI88">
        <v>9</v>
      </c>
      <c r="AJ88">
        <v>3</v>
      </c>
      <c r="AL88" t="s">
        <v>147</v>
      </c>
      <c r="AM88" t="s">
        <v>148</v>
      </c>
      <c r="AN88">
        <v>0</v>
      </c>
      <c r="AO88">
        <v>0</v>
      </c>
      <c r="AP88">
        <v>0</v>
      </c>
      <c r="AR88" s="5">
        <v>46261</v>
      </c>
      <c r="AS88">
        <v>7</v>
      </c>
      <c r="AT88">
        <v>3</v>
      </c>
      <c r="AU88" t="s">
        <v>145</v>
      </c>
      <c r="AV88" t="s">
        <v>58</v>
      </c>
      <c r="AW88">
        <v>-1.0075190000000001</v>
      </c>
      <c r="AX88">
        <v>0.16250000000000001</v>
      </c>
      <c r="AY88">
        <v>-1171.76391988</v>
      </c>
      <c r="AZ88">
        <v>-1171.76391988</v>
      </c>
      <c r="BA88">
        <v>0</v>
      </c>
    </row>
    <row r="89" spans="2:53">
      <c r="B89" s="5">
        <v>46261</v>
      </c>
      <c r="C89">
        <v>15</v>
      </c>
      <c r="D89">
        <v>3</v>
      </c>
      <c r="E89" t="s">
        <v>143</v>
      </c>
      <c r="F89" t="s">
        <v>57</v>
      </c>
      <c r="G89" t="s">
        <v>52</v>
      </c>
      <c r="H89">
        <v>8150.5115194099999</v>
      </c>
      <c r="I89">
        <v>0</v>
      </c>
      <c r="J89">
        <v>369.65</v>
      </c>
      <c r="K89">
        <v>-483.9</v>
      </c>
      <c r="L89">
        <v>0</v>
      </c>
      <c r="M89">
        <v>0</v>
      </c>
      <c r="N89">
        <v>0</v>
      </c>
      <c r="O89" s="90" cm="1">
        <f t="array" ref="O89">VLOOKUP(C89,Calc!$B$4:$BF$291,_xlfn.XLOOKUP(F89&amp;G89,$R$4:$R$9&amp;$S$4:$S$9,$T$4:$T$9),FALSE)</f>
        <v>0</v>
      </c>
      <c r="P89" s="121">
        <f t="shared" si="1"/>
        <v>0</v>
      </c>
      <c r="V89" s="5">
        <v>46261</v>
      </c>
      <c r="W89">
        <v>29</v>
      </c>
      <c r="X89">
        <v>3</v>
      </c>
      <c r="Y89" t="s">
        <v>143</v>
      </c>
      <c r="Z89" t="s">
        <v>52</v>
      </c>
      <c r="AA89">
        <v>15761.640266959999</v>
      </c>
      <c r="AB89">
        <v>-720.45096384999999</v>
      </c>
      <c r="AC89">
        <v>15041.1893031</v>
      </c>
      <c r="AD89">
        <v>0</v>
      </c>
      <c r="AE89">
        <v>39.305300000000003</v>
      </c>
      <c r="AF89">
        <v>39.305300000000003</v>
      </c>
      <c r="AG89" s="1"/>
      <c r="AH89" s="5">
        <v>46261</v>
      </c>
      <c r="AI89">
        <v>9</v>
      </c>
      <c r="AJ89">
        <v>3</v>
      </c>
      <c r="AL89" t="s">
        <v>147</v>
      </c>
      <c r="AM89" t="s">
        <v>51</v>
      </c>
      <c r="AN89">
        <v>0</v>
      </c>
      <c r="AO89">
        <v>0</v>
      </c>
      <c r="AP89">
        <v>0</v>
      </c>
      <c r="AR89" s="5">
        <v>46261</v>
      </c>
      <c r="AS89">
        <v>7</v>
      </c>
      <c r="AT89">
        <v>3</v>
      </c>
      <c r="AU89" t="s">
        <v>145</v>
      </c>
      <c r="AV89" t="s">
        <v>146</v>
      </c>
      <c r="AW89">
        <v>0.84501899999999996</v>
      </c>
      <c r="AX89">
        <v>0.16250000000000001</v>
      </c>
      <c r="AY89">
        <v>0</v>
      </c>
      <c r="AZ89">
        <v>0</v>
      </c>
      <c r="BA89">
        <v>0</v>
      </c>
    </row>
    <row r="90" spans="2:53">
      <c r="B90" s="5">
        <v>46261</v>
      </c>
      <c r="C90">
        <v>15</v>
      </c>
      <c r="D90">
        <v>3</v>
      </c>
      <c r="E90" t="s">
        <v>143</v>
      </c>
      <c r="F90" t="s">
        <v>60</v>
      </c>
      <c r="G90" t="s">
        <v>58</v>
      </c>
      <c r="H90">
        <v>8150.5115194099999</v>
      </c>
      <c r="I90">
        <v>0</v>
      </c>
      <c r="J90">
        <v>-114.25</v>
      </c>
      <c r="K90">
        <v>149.25</v>
      </c>
      <c r="L90">
        <v>0</v>
      </c>
      <c r="M90">
        <v>0</v>
      </c>
      <c r="N90">
        <v>0</v>
      </c>
      <c r="O90" s="90" cm="1">
        <f t="array" ref="O90">VLOOKUP(C90,Calc!$B$4:$BF$291,_xlfn.XLOOKUP(F90&amp;G90,$R$4:$R$9&amp;$S$4:$S$9,$T$4:$T$9),FALSE)</f>
        <v>0</v>
      </c>
      <c r="P90" s="121">
        <f t="shared" si="1"/>
        <v>0</v>
      </c>
      <c r="V90" s="5">
        <v>46261</v>
      </c>
      <c r="W90">
        <v>29</v>
      </c>
      <c r="X90">
        <v>3</v>
      </c>
      <c r="Y90" t="s">
        <v>143</v>
      </c>
      <c r="Z90" t="s">
        <v>51</v>
      </c>
      <c r="AA90">
        <v>15761.640266959999</v>
      </c>
      <c r="AB90">
        <v>-720.45096384999999</v>
      </c>
      <c r="AC90">
        <v>15041.1893031</v>
      </c>
      <c r="AD90">
        <v>-84.48432416</v>
      </c>
      <c r="AE90">
        <v>0</v>
      </c>
      <c r="AF90">
        <v>-84.48432416</v>
      </c>
      <c r="AG90" s="1"/>
      <c r="AH90" s="5">
        <v>46261</v>
      </c>
      <c r="AI90">
        <v>9</v>
      </c>
      <c r="AJ90">
        <v>3</v>
      </c>
      <c r="AK90" t="s">
        <v>143</v>
      </c>
      <c r="AL90" t="s">
        <v>60</v>
      </c>
      <c r="AM90" t="s">
        <v>58</v>
      </c>
      <c r="AN90">
        <v>27.893165360000001</v>
      </c>
      <c r="AO90">
        <v>0</v>
      </c>
      <c r="AP90">
        <v>0</v>
      </c>
      <c r="AR90" s="5">
        <v>46261</v>
      </c>
      <c r="AS90">
        <v>7</v>
      </c>
      <c r="AT90">
        <v>3</v>
      </c>
      <c r="AU90" t="s">
        <v>144</v>
      </c>
      <c r="AV90" t="s">
        <v>58</v>
      </c>
      <c r="AW90">
        <v>-63.152334830000001</v>
      </c>
      <c r="AX90">
        <v>11.54666666</v>
      </c>
      <c r="AY90">
        <v>-72371.48021578</v>
      </c>
      <c r="AZ90">
        <v>-72371.48021578</v>
      </c>
      <c r="BA90">
        <v>0</v>
      </c>
    </row>
    <row r="91" spans="2:53">
      <c r="B91" s="5">
        <v>46261</v>
      </c>
      <c r="C91">
        <v>15</v>
      </c>
      <c r="D91">
        <v>3</v>
      </c>
      <c r="E91" t="s">
        <v>143</v>
      </c>
      <c r="F91" t="s">
        <v>60</v>
      </c>
      <c r="G91" t="s">
        <v>51</v>
      </c>
      <c r="H91">
        <v>8150.5115194099999</v>
      </c>
      <c r="I91">
        <v>27.188443459999998</v>
      </c>
      <c r="J91">
        <v>35</v>
      </c>
      <c r="K91">
        <v>-149.25</v>
      </c>
      <c r="L91">
        <v>-4057.8751874</v>
      </c>
      <c r="M91">
        <v>-3934.8640895499998</v>
      </c>
      <c r="N91">
        <v>0</v>
      </c>
      <c r="O91" s="90" cm="1">
        <f t="array" ref="O91">VLOOKUP(C91,Calc!$B$4:$BF$291,_xlfn.XLOOKUP(F91&amp;G91,$R$4:$R$9&amp;$S$4:$S$9,$T$4:$T$9),FALSE)</f>
        <v>0</v>
      </c>
      <c r="P91" s="121">
        <f t="shared" si="1"/>
        <v>0</v>
      </c>
      <c r="V91" s="5">
        <v>46261</v>
      </c>
      <c r="W91">
        <v>30</v>
      </c>
      <c r="X91">
        <v>3</v>
      </c>
      <c r="Y91" t="s">
        <v>143</v>
      </c>
      <c r="Z91" t="s">
        <v>58</v>
      </c>
      <c r="AA91">
        <v>19404.188378660001</v>
      </c>
      <c r="AB91">
        <v>-460.51930506999997</v>
      </c>
      <c r="AC91">
        <v>18943.66907358</v>
      </c>
      <c r="AD91">
        <v>-2.1844716000000002</v>
      </c>
      <c r="AE91">
        <v>43.042362359999998</v>
      </c>
      <c r="AF91">
        <v>40.857890759999997</v>
      </c>
      <c r="AG91" s="1"/>
      <c r="AH91" s="5">
        <v>46261</v>
      </c>
      <c r="AI91">
        <v>9</v>
      </c>
      <c r="AJ91">
        <v>3</v>
      </c>
      <c r="AK91" t="s">
        <v>143</v>
      </c>
      <c r="AL91" t="s">
        <v>60</v>
      </c>
      <c r="AM91" t="s">
        <v>51</v>
      </c>
      <c r="AN91">
        <v>-28.136498700000001</v>
      </c>
      <c r="AO91">
        <v>14019.030709000001</v>
      </c>
      <c r="AP91">
        <v>12961.80522883</v>
      </c>
      <c r="AR91" s="5">
        <v>46261</v>
      </c>
      <c r="AS91">
        <v>7</v>
      </c>
      <c r="AT91">
        <v>3</v>
      </c>
      <c r="AU91" t="s">
        <v>144</v>
      </c>
      <c r="AV91" t="s">
        <v>146</v>
      </c>
      <c r="AW91">
        <v>51.60566816</v>
      </c>
      <c r="AX91">
        <v>11.54666666</v>
      </c>
      <c r="AY91">
        <v>0</v>
      </c>
      <c r="AZ91">
        <v>0</v>
      </c>
      <c r="BA91">
        <v>0</v>
      </c>
    </row>
    <row r="92" spans="2:53">
      <c r="B92" s="5">
        <v>46261</v>
      </c>
      <c r="C92">
        <v>15</v>
      </c>
      <c r="D92">
        <v>3</v>
      </c>
      <c r="E92" t="s">
        <v>143</v>
      </c>
      <c r="F92" t="s">
        <v>54</v>
      </c>
      <c r="G92" t="s">
        <v>52</v>
      </c>
      <c r="H92">
        <v>8150.5115194099999</v>
      </c>
      <c r="I92">
        <v>0</v>
      </c>
      <c r="J92">
        <v>369.65</v>
      </c>
      <c r="K92">
        <v>-334.65</v>
      </c>
      <c r="L92">
        <v>0</v>
      </c>
      <c r="M92">
        <v>0</v>
      </c>
      <c r="N92">
        <v>0</v>
      </c>
      <c r="O92" s="90" cm="1">
        <f t="array" ref="O92">VLOOKUP(C92,Calc!$B$4:$BF$291,_xlfn.XLOOKUP(F92&amp;G92,$R$4:$R$9&amp;$S$4:$S$9,$T$4:$T$9),FALSE)</f>
        <v>0</v>
      </c>
      <c r="P92" s="121">
        <f t="shared" si="1"/>
        <v>0</v>
      </c>
      <c r="V92" s="5">
        <v>46261</v>
      </c>
      <c r="W92">
        <v>30</v>
      </c>
      <c r="X92">
        <v>3</v>
      </c>
      <c r="Y92" t="s">
        <v>143</v>
      </c>
      <c r="Z92" t="s">
        <v>52</v>
      </c>
      <c r="AA92">
        <v>19404.188378660001</v>
      </c>
      <c r="AB92">
        <v>-460.51930506999997</v>
      </c>
      <c r="AC92">
        <v>18943.66907358</v>
      </c>
      <c r="AD92">
        <v>0</v>
      </c>
      <c r="AE92">
        <v>39.478828399999998</v>
      </c>
      <c r="AF92">
        <v>39.478828399999998</v>
      </c>
      <c r="AG92" s="1"/>
      <c r="AH92" s="5">
        <v>46261</v>
      </c>
      <c r="AI92">
        <v>9</v>
      </c>
      <c r="AJ92">
        <v>3</v>
      </c>
      <c r="AK92" t="s">
        <v>143</v>
      </c>
      <c r="AL92" t="s">
        <v>54</v>
      </c>
      <c r="AM92" t="s">
        <v>52</v>
      </c>
      <c r="AN92">
        <v>37.164782860000003</v>
      </c>
      <c r="AO92">
        <v>0</v>
      </c>
      <c r="AP92">
        <v>0</v>
      </c>
      <c r="AR92" s="5">
        <v>46261</v>
      </c>
      <c r="AS92">
        <v>7</v>
      </c>
      <c r="AT92">
        <v>3</v>
      </c>
      <c r="AU92" t="s">
        <v>57</v>
      </c>
      <c r="AV92" t="s">
        <v>58</v>
      </c>
      <c r="AW92">
        <v>5.7813515999999998</v>
      </c>
      <c r="AX92">
        <v>0.76749999999999996</v>
      </c>
      <c r="AY92">
        <v>0</v>
      </c>
      <c r="AZ92">
        <v>0</v>
      </c>
      <c r="BA92">
        <v>0</v>
      </c>
    </row>
    <row r="93" spans="2:53">
      <c r="B93" s="5">
        <v>46261</v>
      </c>
      <c r="C93">
        <v>15</v>
      </c>
      <c r="D93">
        <v>3</v>
      </c>
      <c r="E93" t="s">
        <v>143</v>
      </c>
      <c r="F93" t="s">
        <v>54</v>
      </c>
      <c r="G93" t="s">
        <v>51</v>
      </c>
      <c r="H93">
        <v>8150.5115194099999</v>
      </c>
      <c r="I93">
        <v>37.24245243</v>
      </c>
      <c r="J93">
        <v>35</v>
      </c>
      <c r="K93">
        <v>334.65</v>
      </c>
      <c r="L93">
        <v>12463.18670681</v>
      </c>
      <c r="M93">
        <v>12085.375608959999</v>
      </c>
      <c r="N93">
        <v>8150.5115194099999</v>
      </c>
      <c r="O93" s="90" cm="1">
        <f t="array" ref="O93">VLOOKUP(C93,Calc!$B$4:$BF$291,_xlfn.XLOOKUP(F93&amp;G93,$R$4:$R$9&amp;$S$4:$S$9,$T$4:$T$9),FALSE)</f>
        <v>8150.5115194150003</v>
      </c>
      <c r="P93" s="121">
        <f t="shared" si="1"/>
        <v>5.0004018703475595E-9</v>
      </c>
      <c r="V93" s="5">
        <v>46261</v>
      </c>
      <c r="W93">
        <v>30</v>
      </c>
      <c r="X93">
        <v>3</v>
      </c>
      <c r="Y93" t="s">
        <v>143</v>
      </c>
      <c r="Z93" t="s">
        <v>51</v>
      </c>
      <c r="AA93">
        <v>19404.188378660001</v>
      </c>
      <c r="AB93">
        <v>-460.51930506999997</v>
      </c>
      <c r="AC93">
        <v>18943.66907358</v>
      </c>
      <c r="AD93">
        <v>-86.834219160000004</v>
      </c>
      <c r="AE93">
        <v>0</v>
      </c>
      <c r="AF93">
        <v>-86.834219160000004</v>
      </c>
      <c r="AG93" s="1"/>
      <c r="AH93" s="5">
        <v>46261</v>
      </c>
      <c r="AI93">
        <v>9</v>
      </c>
      <c r="AJ93">
        <v>3</v>
      </c>
      <c r="AK93" t="s">
        <v>143</v>
      </c>
      <c r="AL93" t="s">
        <v>54</v>
      </c>
      <c r="AM93" t="s">
        <v>51</v>
      </c>
      <c r="AN93">
        <v>-43.291449530000001</v>
      </c>
      <c r="AO93">
        <v>9288.7273392299994</v>
      </c>
      <c r="AP93">
        <v>10051.966285750001</v>
      </c>
      <c r="AR93" s="5">
        <v>46261</v>
      </c>
      <c r="AS93">
        <v>7</v>
      </c>
      <c r="AT93">
        <v>3</v>
      </c>
      <c r="AU93" t="s">
        <v>57</v>
      </c>
      <c r="AV93" t="s">
        <v>52</v>
      </c>
      <c r="AW93">
        <v>-6.5488515999999999</v>
      </c>
      <c r="AX93">
        <v>0.76749999999999996</v>
      </c>
      <c r="AY93">
        <v>0</v>
      </c>
      <c r="AZ93">
        <v>962.23546934000001</v>
      </c>
      <c r="BA93">
        <v>0</v>
      </c>
    </row>
    <row r="94" spans="2:53">
      <c r="B94" s="5">
        <v>46261</v>
      </c>
      <c r="C94">
        <v>16</v>
      </c>
      <c r="D94">
        <v>3</v>
      </c>
      <c r="E94" t="s">
        <v>143</v>
      </c>
      <c r="F94" t="s">
        <v>57</v>
      </c>
      <c r="G94" t="s">
        <v>58</v>
      </c>
      <c r="H94">
        <v>8709.4349790600008</v>
      </c>
      <c r="I94">
        <v>0</v>
      </c>
      <c r="J94">
        <v>-97.9</v>
      </c>
      <c r="K94">
        <v>467.55</v>
      </c>
      <c r="L94">
        <v>0</v>
      </c>
      <c r="M94">
        <v>0</v>
      </c>
      <c r="N94">
        <v>0</v>
      </c>
      <c r="O94" s="90" cm="1">
        <f t="array" ref="O94">VLOOKUP(C94,Calc!$B$4:$BF$291,_xlfn.XLOOKUP(F94&amp;G94,$R$4:$R$9&amp;$S$4:$S$9,$T$4:$T$9),FALSE)</f>
        <v>0</v>
      </c>
      <c r="P94" s="121">
        <f t="shared" si="1"/>
        <v>0</v>
      </c>
      <c r="V94" s="5">
        <v>46261</v>
      </c>
      <c r="W94">
        <v>31</v>
      </c>
      <c r="X94">
        <v>3</v>
      </c>
      <c r="Y94" t="s">
        <v>143</v>
      </c>
      <c r="Z94" t="s">
        <v>58</v>
      </c>
      <c r="AA94">
        <v>19826.07878267</v>
      </c>
      <c r="AB94">
        <v>-573.90916603999995</v>
      </c>
      <c r="AC94">
        <v>19252.169616629999</v>
      </c>
      <c r="AD94">
        <v>-3.1860656000000001</v>
      </c>
      <c r="AE94">
        <v>44.188544829999998</v>
      </c>
      <c r="AF94">
        <v>41.002479229999999</v>
      </c>
      <c r="AG94" s="1"/>
      <c r="AH94" s="5">
        <v>46261</v>
      </c>
      <c r="AI94">
        <v>10</v>
      </c>
      <c r="AJ94">
        <v>3</v>
      </c>
      <c r="AL94" t="s">
        <v>144</v>
      </c>
      <c r="AM94" t="s">
        <v>58</v>
      </c>
      <c r="AN94">
        <v>-64.397564299999999</v>
      </c>
      <c r="AO94">
        <v>-73006.003374289998</v>
      </c>
      <c r="AP94">
        <v>-73006.003374289998</v>
      </c>
      <c r="AR94" s="5">
        <v>46261</v>
      </c>
      <c r="AS94">
        <v>7</v>
      </c>
      <c r="AT94">
        <v>3</v>
      </c>
      <c r="AU94" t="s">
        <v>147</v>
      </c>
      <c r="AV94" t="s">
        <v>148</v>
      </c>
      <c r="AW94">
        <v>0</v>
      </c>
      <c r="AX94">
        <v>0.84166666000000001</v>
      </c>
      <c r="AY94">
        <v>0</v>
      </c>
      <c r="AZ94">
        <v>0</v>
      </c>
      <c r="BA94">
        <v>0</v>
      </c>
    </row>
    <row r="95" spans="2:53">
      <c r="B95" s="5">
        <v>46261</v>
      </c>
      <c r="C95">
        <v>16</v>
      </c>
      <c r="D95">
        <v>3</v>
      </c>
      <c r="E95" t="s">
        <v>143</v>
      </c>
      <c r="F95" t="s">
        <v>57</v>
      </c>
      <c r="G95" t="s">
        <v>52</v>
      </c>
      <c r="H95">
        <v>8709.4349790600008</v>
      </c>
      <c r="I95">
        <v>0</v>
      </c>
      <c r="J95">
        <v>369.65</v>
      </c>
      <c r="K95">
        <v>-467.55</v>
      </c>
      <c r="L95">
        <v>0</v>
      </c>
      <c r="M95">
        <v>0</v>
      </c>
      <c r="N95">
        <v>0</v>
      </c>
      <c r="O95" s="90" cm="1">
        <f t="array" ref="O95">VLOOKUP(C95,Calc!$B$4:$BF$291,_xlfn.XLOOKUP(F95&amp;G95,$R$4:$R$9&amp;$S$4:$S$9,$T$4:$T$9),FALSE)</f>
        <v>0</v>
      </c>
      <c r="P95" s="121">
        <f t="shared" si="1"/>
        <v>0</v>
      </c>
      <c r="V95" s="5">
        <v>46261</v>
      </c>
      <c r="W95">
        <v>31</v>
      </c>
      <c r="X95">
        <v>3</v>
      </c>
      <c r="Y95" t="s">
        <v>143</v>
      </c>
      <c r="Z95" t="s">
        <v>52</v>
      </c>
      <c r="AA95">
        <v>19826.07878267</v>
      </c>
      <c r="AB95">
        <v>-573.90916603999995</v>
      </c>
      <c r="AC95">
        <v>19252.169616629999</v>
      </c>
      <c r="AD95">
        <v>0</v>
      </c>
      <c r="AE95">
        <v>40.519449999999999</v>
      </c>
      <c r="AF95">
        <v>40.519449999999999</v>
      </c>
      <c r="AG95" s="1"/>
      <c r="AH95" s="5">
        <v>46261</v>
      </c>
      <c r="AI95">
        <v>10</v>
      </c>
      <c r="AJ95">
        <v>3</v>
      </c>
      <c r="AL95" t="s">
        <v>144</v>
      </c>
      <c r="AM95" t="s">
        <v>146</v>
      </c>
      <c r="AN95">
        <v>51.959230959999999</v>
      </c>
      <c r="AO95">
        <v>0</v>
      </c>
      <c r="AP95">
        <v>0</v>
      </c>
      <c r="AR95" s="5">
        <v>46261</v>
      </c>
      <c r="AS95">
        <v>7</v>
      </c>
      <c r="AT95">
        <v>3</v>
      </c>
      <c r="AU95" t="s">
        <v>147</v>
      </c>
      <c r="AV95" t="s">
        <v>51</v>
      </c>
      <c r="AW95">
        <v>0</v>
      </c>
      <c r="AX95">
        <v>0.84166666000000001</v>
      </c>
      <c r="AY95">
        <v>0</v>
      </c>
      <c r="AZ95">
        <v>0</v>
      </c>
      <c r="BA95">
        <v>0</v>
      </c>
    </row>
    <row r="96" spans="2:53">
      <c r="B96" s="5">
        <v>46261</v>
      </c>
      <c r="C96">
        <v>16</v>
      </c>
      <c r="D96">
        <v>3</v>
      </c>
      <c r="E96" t="s">
        <v>143</v>
      </c>
      <c r="F96" t="s">
        <v>60</v>
      </c>
      <c r="G96" t="s">
        <v>58</v>
      </c>
      <c r="H96">
        <v>8709.4349790600008</v>
      </c>
      <c r="I96">
        <v>0</v>
      </c>
      <c r="J96">
        <v>-97.9</v>
      </c>
      <c r="K96">
        <v>132.9</v>
      </c>
      <c r="L96">
        <v>0</v>
      </c>
      <c r="M96">
        <v>0</v>
      </c>
      <c r="N96">
        <v>0</v>
      </c>
      <c r="O96" s="90" cm="1">
        <f t="array" ref="O96">VLOOKUP(C96,Calc!$B$4:$BF$291,_xlfn.XLOOKUP(F96&amp;G96,$R$4:$R$9&amp;$S$4:$S$9,$T$4:$T$9),FALSE)</f>
        <v>0</v>
      </c>
      <c r="P96" s="121">
        <f t="shared" si="1"/>
        <v>0</v>
      </c>
      <c r="V96" s="5">
        <v>46261</v>
      </c>
      <c r="W96">
        <v>31</v>
      </c>
      <c r="X96">
        <v>3</v>
      </c>
      <c r="Y96" t="s">
        <v>143</v>
      </c>
      <c r="Z96" t="s">
        <v>51</v>
      </c>
      <c r="AA96">
        <v>19826.07878267</v>
      </c>
      <c r="AB96">
        <v>-573.90916603999995</v>
      </c>
      <c r="AC96">
        <v>19252.169616629999</v>
      </c>
      <c r="AD96">
        <v>-88.155262559999997</v>
      </c>
      <c r="AE96">
        <v>0</v>
      </c>
      <c r="AF96">
        <v>-88.155262559999997</v>
      </c>
      <c r="AG96" s="1"/>
      <c r="AH96" s="5">
        <v>46261</v>
      </c>
      <c r="AI96">
        <v>10</v>
      </c>
      <c r="AJ96">
        <v>3</v>
      </c>
      <c r="AK96" t="s">
        <v>143</v>
      </c>
      <c r="AL96" t="s">
        <v>57</v>
      </c>
      <c r="AM96" t="s">
        <v>58</v>
      </c>
      <c r="AN96">
        <v>1.9926467999999999</v>
      </c>
      <c r="AO96">
        <v>0</v>
      </c>
      <c r="AP96">
        <v>0</v>
      </c>
      <c r="AR96" s="5">
        <v>46261</v>
      </c>
      <c r="AS96">
        <v>7</v>
      </c>
      <c r="AT96">
        <v>3</v>
      </c>
      <c r="AU96" t="s">
        <v>60</v>
      </c>
      <c r="AV96" t="s">
        <v>58</v>
      </c>
      <c r="AW96">
        <v>28.62579693</v>
      </c>
      <c r="AX96">
        <v>0.22916665999999999</v>
      </c>
      <c r="AY96">
        <v>0</v>
      </c>
      <c r="AZ96">
        <v>0</v>
      </c>
      <c r="BA96">
        <v>0</v>
      </c>
    </row>
    <row r="97" spans="2:53">
      <c r="B97" s="5">
        <v>46261</v>
      </c>
      <c r="C97">
        <v>16</v>
      </c>
      <c r="D97">
        <v>3</v>
      </c>
      <c r="E97" t="s">
        <v>143</v>
      </c>
      <c r="F97" t="s">
        <v>60</v>
      </c>
      <c r="G97" t="s">
        <v>51</v>
      </c>
      <c r="H97">
        <v>8709.4349790600008</v>
      </c>
      <c r="I97">
        <v>26.778525160000001</v>
      </c>
      <c r="J97">
        <v>35</v>
      </c>
      <c r="K97">
        <v>-132.9</v>
      </c>
      <c r="L97">
        <v>-3558.8659946500002</v>
      </c>
      <c r="M97">
        <v>-3459.0365940800002</v>
      </c>
      <c r="N97">
        <v>0</v>
      </c>
      <c r="O97" s="90" cm="1">
        <f t="array" ref="O97">VLOOKUP(C97,Calc!$B$4:$BF$291,_xlfn.XLOOKUP(F97&amp;G97,$R$4:$R$9&amp;$S$4:$S$9,$T$4:$T$9),FALSE)</f>
        <v>0</v>
      </c>
      <c r="P97" s="121">
        <f t="shared" si="1"/>
        <v>0</v>
      </c>
      <c r="V97" s="5">
        <v>46261</v>
      </c>
      <c r="W97">
        <v>32</v>
      </c>
      <c r="X97">
        <v>3</v>
      </c>
      <c r="Y97" t="s">
        <v>143</v>
      </c>
      <c r="Z97" t="s">
        <v>58</v>
      </c>
      <c r="AA97">
        <v>15104.29325377</v>
      </c>
      <c r="AB97">
        <v>-432.15815502999999</v>
      </c>
      <c r="AC97">
        <v>14672.13509874</v>
      </c>
      <c r="AD97">
        <v>-2.9589694</v>
      </c>
      <c r="AE97">
        <v>40.381957399999997</v>
      </c>
      <c r="AF97">
        <v>37.422987999999997</v>
      </c>
      <c r="AG97" s="1"/>
      <c r="AH97" s="5">
        <v>46261</v>
      </c>
      <c r="AI97">
        <v>10</v>
      </c>
      <c r="AJ97">
        <v>3</v>
      </c>
      <c r="AK97" t="s">
        <v>143</v>
      </c>
      <c r="AL97" t="s">
        <v>57</v>
      </c>
      <c r="AM97" t="s">
        <v>52</v>
      </c>
      <c r="AN97">
        <v>-2.6268134600000002</v>
      </c>
      <c r="AO97">
        <v>0</v>
      </c>
      <c r="AP97">
        <v>49.225804590000003</v>
      </c>
      <c r="AR97" s="5">
        <v>46261</v>
      </c>
      <c r="AS97">
        <v>7</v>
      </c>
      <c r="AT97">
        <v>3</v>
      </c>
      <c r="AU97" t="s">
        <v>60</v>
      </c>
      <c r="AV97" t="s">
        <v>51</v>
      </c>
      <c r="AW97">
        <v>-28.854963600000001</v>
      </c>
      <c r="AX97">
        <v>0.22916665999999999</v>
      </c>
      <c r="AY97">
        <v>15799.28708188</v>
      </c>
      <c r="AZ97">
        <v>13302.97474066</v>
      </c>
      <c r="BA97">
        <v>0</v>
      </c>
    </row>
    <row r="98" spans="2:53">
      <c r="B98" s="5">
        <v>46261</v>
      </c>
      <c r="C98">
        <v>16</v>
      </c>
      <c r="D98">
        <v>3</v>
      </c>
      <c r="E98" t="s">
        <v>143</v>
      </c>
      <c r="F98" t="s">
        <v>54</v>
      </c>
      <c r="G98" t="s">
        <v>52</v>
      </c>
      <c r="H98">
        <v>8709.4349790600008</v>
      </c>
      <c r="I98">
        <v>0</v>
      </c>
      <c r="J98">
        <v>369.65</v>
      </c>
      <c r="K98">
        <v>-334.65</v>
      </c>
      <c r="L98">
        <v>0</v>
      </c>
      <c r="M98">
        <v>0</v>
      </c>
      <c r="N98">
        <v>0</v>
      </c>
      <c r="O98" s="90" cm="1">
        <f t="array" ref="O98">VLOOKUP(C98,Calc!$B$4:$BF$291,_xlfn.XLOOKUP(F98&amp;G98,$R$4:$R$9&amp;$S$4:$S$9,$T$4:$T$9),FALSE)</f>
        <v>0</v>
      </c>
      <c r="P98" s="121">
        <f t="shared" si="1"/>
        <v>0</v>
      </c>
      <c r="V98" s="5">
        <v>46261</v>
      </c>
      <c r="W98">
        <v>32</v>
      </c>
      <c r="X98">
        <v>3</v>
      </c>
      <c r="Y98" t="s">
        <v>143</v>
      </c>
      <c r="Z98" t="s">
        <v>52</v>
      </c>
      <c r="AA98">
        <v>15104.29325377</v>
      </c>
      <c r="AB98">
        <v>-432.15815502999999</v>
      </c>
      <c r="AC98">
        <v>14672.13509874</v>
      </c>
      <c r="AD98">
        <v>0</v>
      </c>
      <c r="AE98">
        <v>41.508077530000001</v>
      </c>
      <c r="AF98">
        <v>41.508077530000001</v>
      </c>
      <c r="AG98" s="1"/>
      <c r="AH98" s="5">
        <v>46261</v>
      </c>
      <c r="AI98">
        <v>10</v>
      </c>
      <c r="AJ98">
        <v>3</v>
      </c>
      <c r="AL98" t="s">
        <v>147</v>
      </c>
      <c r="AM98" t="s">
        <v>148</v>
      </c>
      <c r="AN98">
        <v>-35.896594</v>
      </c>
      <c r="AO98">
        <v>-11344.235224440001</v>
      </c>
      <c r="AP98">
        <v>-11344.235224440001</v>
      </c>
      <c r="AR98" s="5">
        <v>46261</v>
      </c>
      <c r="AS98">
        <v>7</v>
      </c>
      <c r="AT98">
        <v>3</v>
      </c>
      <c r="AU98" t="s">
        <v>54</v>
      </c>
      <c r="AV98" t="s">
        <v>52</v>
      </c>
      <c r="AW98">
        <v>30.649083300000001</v>
      </c>
      <c r="AX98">
        <v>6.9524999999999997</v>
      </c>
      <c r="AY98">
        <v>0</v>
      </c>
      <c r="AZ98">
        <v>0</v>
      </c>
      <c r="BA98">
        <v>0</v>
      </c>
    </row>
    <row r="99" spans="2:53">
      <c r="B99" s="5">
        <v>46261</v>
      </c>
      <c r="C99">
        <v>16</v>
      </c>
      <c r="D99">
        <v>3</v>
      </c>
      <c r="E99" t="s">
        <v>143</v>
      </c>
      <c r="F99" t="s">
        <v>54</v>
      </c>
      <c r="G99" t="s">
        <v>51</v>
      </c>
      <c r="H99">
        <v>8709.4349790600008</v>
      </c>
      <c r="I99">
        <v>37.411203659999998</v>
      </c>
      <c r="J99">
        <v>35</v>
      </c>
      <c r="K99">
        <v>334.65</v>
      </c>
      <c r="L99">
        <v>12519.65930705</v>
      </c>
      <c r="M99">
        <v>12168.47157315</v>
      </c>
      <c r="N99">
        <v>8709.4349790600008</v>
      </c>
      <c r="O99" s="90" cm="1">
        <f t="array" ref="O99">VLOOKUP(C99,Calc!$B$4:$BF$291,_xlfn.XLOOKUP(F99&amp;G99,$R$4:$R$9&amp;$S$4:$S$9,$T$4:$T$9),FALSE)</f>
        <v>8709.4349790666638</v>
      </c>
      <c r="P99" s="121">
        <f t="shared" si="1"/>
        <v>6.6629581851884723E-9</v>
      </c>
      <c r="V99" s="5">
        <v>46261</v>
      </c>
      <c r="W99">
        <v>32</v>
      </c>
      <c r="X99">
        <v>3</v>
      </c>
      <c r="Y99" t="s">
        <v>143</v>
      </c>
      <c r="Z99" t="s">
        <v>51</v>
      </c>
      <c r="AA99">
        <v>15104.29325377</v>
      </c>
      <c r="AB99">
        <v>-432.15815502999999</v>
      </c>
      <c r="AC99">
        <v>14672.13509874</v>
      </c>
      <c r="AD99">
        <v>-85.332732199999995</v>
      </c>
      <c r="AE99">
        <v>0</v>
      </c>
      <c r="AF99">
        <v>-85.332732199999995</v>
      </c>
      <c r="AG99" s="1"/>
      <c r="AH99" s="5">
        <v>46261</v>
      </c>
      <c r="AI99">
        <v>10</v>
      </c>
      <c r="AJ99">
        <v>3</v>
      </c>
      <c r="AL99" t="s">
        <v>147</v>
      </c>
      <c r="AM99" t="s">
        <v>51</v>
      </c>
      <c r="AN99">
        <v>35.111593999999997</v>
      </c>
      <c r="AO99">
        <v>0</v>
      </c>
      <c r="AP99">
        <v>0</v>
      </c>
      <c r="AR99" s="5">
        <v>46261</v>
      </c>
      <c r="AS99">
        <v>7</v>
      </c>
      <c r="AT99">
        <v>3</v>
      </c>
      <c r="AU99" t="s">
        <v>54</v>
      </c>
      <c r="AV99" t="s">
        <v>51</v>
      </c>
      <c r="AW99">
        <v>-37.601583300000001</v>
      </c>
      <c r="AX99">
        <v>6.9524999999999997</v>
      </c>
      <c r="AY99">
        <v>6175.1032719699997</v>
      </c>
      <c r="AZ99">
        <v>7709.1801438499997</v>
      </c>
      <c r="BA99">
        <v>0</v>
      </c>
    </row>
    <row r="100" spans="2:53">
      <c r="B100" s="5">
        <v>46261</v>
      </c>
      <c r="C100">
        <v>17</v>
      </c>
      <c r="D100">
        <v>3</v>
      </c>
      <c r="E100" t="s">
        <v>143</v>
      </c>
      <c r="F100" t="s">
        <v>57</v>
      </c>
      <c r="G100" t="s">
        <v>58</v>
      </c>
      <c r="H100">
        <v>9266.7703410699996</v>
      </c>
      <c r="I100">
        <v>0</v>
      </c>
      <c r="J100">
        <v>-114.37</v>
      </c>
      <c r="K100">
        <v>484.04</v>
      </c>
      <c r="L100">
        <v>0</v>
      </c>
      <c r="M100">
        <v>0</v>
      </c>
      <c r="N100">
        <v>0</v>
      </c>
      <c r="O100" s="90" cm="1">
        <f t="array" ref="O100">VLOOKUP(C100,Calc!$B$4:$BF$291,_xlfn.XLOOKUP(F100&amp;G100,$R$4:$R$9&amp;$S$4:$S$9,$T$4:$T$9),FALSE)</f>
        <v>0</v>
      </c>
      <c r="P100" s="121">
        <f t="shared" si="1"/>
        <v>0</v>
      </c>
      <c r="V100" s="5">
        <v>46261</v>
      </c>
      <c r="W100">
        <v>33</v>
      </c>
      <c r="X100">
        <v>3</v>
      </c>
      <c r="Y100" t="s">
        <v>143</v>
      </c>
      <c r="Z100" t="s">
        <v>58</v>
      </c>
      <c r="AA100">
        <v>20952.397556250002</v>
      </c>
      <c r="AB100">
        <v>-431.30005893999999</v>
      </c>
      <c r="AC100">
        <v>20521.097497309998</v>
      </c>
      <c r="AD100">
        <v>-3.1459174000000001</v>
      </c>
      <c r="AE100">
        <v>40.29718716</v>
      </c>
      <c r="AF100">
        <v>37.151269759999998</v>
      </c>
      <c r="AG100" s="1"/>
      <c r="AH100" s="5">
        <v>46261</v>
      </c>
      <c r="AI100">
        <v>10</v>
      </c>
      <c r="AJ100">
        <v>3</v>
      </c>
      <c r="AK100" t="s">
        <v>143</v>
      </c>
      <c r="AL100" t="s">
        <v>60</v>
      </c>
      <c r="AM100" t="s">
        <v>58</v>
      </c>
      <c r="AN100">
        <v>23.944974599999998</v>
      </c>
      <c r="AO100">
        <v>0</v>
      </c>
      <c r="AP100">
        <v>0</v>
      </c>
      <c r="AR100" s="5">
        <v>46261</v>
      </c>
      <c r="AS100">
        <v>7</v>
      </c>
      <c r="AT100">
        <v>3</v>
      </c>
      <c r="AU100" t="s">
        <v>50</v>
      </c>
      <c r="AV100" t="s">
        <v>52</v>
      </c>
      <c r="AW100">
        <v>0</v>
      </c>
      <c r="AX100">
        <v>0</v>
      </c>
      <c r="AY100">
        <v>0</v>
      </c>
      <c r="AZ100">
        <v>0</v>
      </c>
      <c r="BA100">
        <v>0</v>
      </c>
    </row>
    <row r="101" spans="2:53">
      <c r="B101" s="5">
        <v>46261</v>
      </c>
      <c r="C101">
        <v>17</v>
      </c>
      <c r="D101">
        <v>3</v>
      </c>
      <c r="E101" t="s">
        <v>143</v>
      </c>
      <c r="F101" t="s">
        <v>57</v>
      </c>
      <c r="G101" t="s">
        <v>52</v>
      </c>
      <c r="H101">
        <v>9266.7703410699996</v>
      </c>
      <c r="I101">
        <v>0</v>
      </c>
      <c r="J101">
        <v>369.67</v>
      </c>
      <c r="K101">
        <v>-484.04</v>
      </c>
      <c r="L101">
        <v>0</v>
      </c>
      <c r="M101">
        <v>0</v>
      </c>
      <c r="N101">
        <v>0</v>
      </c>
      <c r="O101" s="90" cm="1">
        <f t="array" ref="O101">VLOOKUP(C101,Calc!$B$4:$BF$291,_xlfn.XLOOKUP(F101&amp;G101,$R$4:$R$9&amp;$S$4:$S$9,$T$4:$T$9),FALSE)</f>
        <v>0</v>
      </c>
      <c r="P101" s="121">
        <f t="shared" si="1"/>
        <v>0</v>
      </c>
      <c r="V101" s="5">
        <v>46261</v>
      </c>
      <c r="W101">
        <v>33</v>
      </c>
      <c r="X101">
        <v>3</v>
      </c>
      <c r="Y101" t="s">
        <v>143</v>
      </c>
      <c r="Z101" t="s">
        <v>52</v>
      </c>
      <c r="AA101">
        <v>20952.397556250002</v>
      </c>
      <c r="AB101">
        <v>-431.30005893999999</v>
      </c>
      <c r="AC101">
        <v>20521.097497309998</v>
      </c>
      <c r="AD101">
        <v>0</v>
      </c>
      <c r="AE101">
        <v>42.602769260000002</v>
      </c>
      <c r="AF101">
        <v>42.602769260000002</v>
      </c>
      <c r="AG101" s="1"/>
      <c r="AH101" s="5">
        <v>46261</v>
      </c>
      <c r="AI101">
        <v>10</v>
      </c>
      <c r="AJ101">
        <v>3</v>
      </c>
      <c r="AK101" t="s">
        <v>143</v>
      </c>
      <c r="AL101" t="s">
        <v>60</v>
      </c>
      <c r="AM101" t="s">
        <v>51</v>
      </c>
      <c r="AN101">
        <v>-24.2124746</v>
      </c>
      <c r="AO101">
        <v>11935.13412647</v>
      </c>
      <c r="AP101">
        <v>11125.050689</v>
      </c>
      <c r="AR101" s="5">
        <v>46261</v>
      </c>
      <c r="AS101">
        <v>7</v>
      </c>
      <c r="AT101">
        <v>3</v>
      </c>
      <c r="AU101" t="s">
        <v>50</v>
      </c>
      <c r="AV101" t="s">
        <v>51</v>
      </c>
      <c r="AW101">
        <v>0</v>
      </c>
      <c r="AX101">
        <v>0</v>
      </c>
      <c r="AY101">
        <v>0</v>
      </c>
      <c r="AZ101">
        <v>0</v>
      </c>
      <c r="BA101">
        <v>0</v>
      </c>
    </row>
    <row r="102" spans="2:53">
      <c r="B102" s="5">
        <v>46261</v>
      </c>
      <c r="C102">
        <v>17</v>
      </c>
      <c r="D102">
        <v>3</v>
      </c>
      <c r="E102" t="s">
        <v>143</v>
      </c>
      <c r="F102" t="s">
        <v>60</v>
      </c>
      <c r="G102" t="s">
        <v>58</v>
      </c>
      <c r="H102">
        <v>9266.7703410699996</v>
      </c>
      <c r="I102">
        <v>0</v>
      </c>
      <c r="J102">
        <v>-114.37</v>
      </c>
      <c r="K102">
        <v>149.37</v>
      </c>
      <c r="L102">
        <v>0</v>
      </c>
      <c r="M102">
        <v>0</v>
      </c>
      <c r="N102">
        <v>0</v>
      </c>
      <c r="O102" s="90" cm="1">
        <f t="array" ref="O102">VLOOKUP(C102,Calc!$B$4:$BF$291,_xlfn.XLOOKUP(F102&amp;G102,$R$4:$R$9&amp;$S$4:$S$9,$T$4:$T$9),FALSE)</f>
        <v>0</v>
      </c>
      <c r="P102" s="121">
        <f t="shared" si="1"/>
        <v>0</v>
      </c>
      <c r="V102" s="5">
        <v>46261</v>
      </c>
      <c r="W102">
        <v>33</v>
      </c>
      <c r="X102">
        <v>3</v>
      </c>
      <c r="Y102" t="s">
        <v>143</v>
      </c>
      <c r="Z102" t="s">
        <v>51</v>
      </c>
      <c r="AA102">
        <v>20952.397556250002</v>
      </c>
      <c r="AB102">
        <v>-431.30005893999999</v>
      </c>
      <c r="AC102">
        <v>20521.097497309998</v>
      </c>
      <c r="AD102">
        <v>-86.005705699999993</v>
      </c>
      <c r="AE102">
        <v>0</v>
      </c>
      <c r="AF102">
        <v>-86.005705699999993</v>
      </c>
      <c r="AG102" s="1"/>
      <c r="AH102" s="5">
        <v>46261</v>
      </c>
      <c r="AI102">
        <v>10</v>
      </c>
      <c r="AJ102">
        <v>3</v>
      </c>
      <c r="AK102" t="s">
        <v>143</v>
      </c>
      <c r="AL102" t="s">
        <v>54</v>
      </c>
      <c r="AM102" t="s">
        <v>52</v>
      </c>
      <c r="AN102">
        <v>39.491241199999997</v>
      </c>
      <c r="AO102">
        <v>0</v>
      </c>
      <c r="AP102">
        <v>0</v>
      </c>
      <c r="AR102" s="5">
        <v>46261</v>
      </c>
      <c r="AS102">
        <v>8</v>
      </c>
      <c r="AT102">
        <v>3</v>
      </c>
      <c r="AU102" t="s">
        <v>145</v>
      </c>
      <c r="AV102" t="s">
        <v>58</v>
      </c>
      <c r="AW102">
        <v>-0.97265000000000001</v>
      </c>
      <c r="AX102">
        <v>0.15583332999999999</v>
      </c>
      <c r="AY102">
        <v>-1127.6894466599999</v>
      </c>
      <c r="AZ102">
        <v>-1127.6894466599999</v>
      </c>
      <c r="BA102">
        <v>0</v>
      </c>
    </row>
    <row r="103" spans="2:53">
      <c r="B103" s="5">
        <v>46261</v>
      </c>
      <c r="C103">
        <v>17</v>
      </c>
      <c r="D103">
        <v>3</v>
      </c>
      <c r="E103" t="s">
        <v>143</v>
      </c>
      <c r="F103" t="s">
        <v>60</v>
      </c>
      <c r="G103" t="s">
        <v>51</v>
      </c>
      <c r="H103">
        <v>9266.7703410699996</v>
      </c>
      <c r="I103">
        <v>27.035895400000001</v>
      </c>
      <c r="J103">
        <v>35</v>
      </c>
      <c r="K103">
        <v>-149.37</v>
      </c>
      <c r="L103">
        <v>-4038.35169589</v>
      </c>
      <c r="M103">
        <v>-3937.2552994600001</v>
      </c>
      <c r="N103">
        <v>0</v>
      </c>
      <c r="O103" s="90" cm="1">
        <f t="array" ref="O103">VLOOKUP(C103,Calc!$B$4:$BF$291,_xlfn.XLOOKUP(F103&amp;G103,$R$4:$R$9&amp;$S$4:$S$9,$T$4:$T$9),FALSE)</f>
        <v>0</v>
      </c>
      <c r="P103" s="121">
        <f t="shared" si="1"/>
        <v>0</v>
      </c>
      <c r="V103" s="5">
        <v>46261</v>
      </c>
      <c r="W103">
        <v>34</v>
      </c>
      <c r="X103">
        <v>3</v>
      </c>
      <c r="Y103" t="s">
        <v>143</v>
      </c>
      <c r="Z103" t="s">
        <v>58</v>
      </c>
      <c r="AA103">
        <v>21653.637900289999</v>
      </c>
      <c r="AB103">
        <v>0</v>
      </c>
      <c r="AC103">
        <v>21653.637900289999</v>
      </c>
      <c r="AD103">
        <v>-3.2734052</v>
      </c>
      <c r="AE103">
        <v>43.226271959999998</v>
      </c>
      <c r="AF103">
        <v>39.952866759999999</v>
      </c>
      <c r="AG103" s="1"/>
      <c r="AH103" s="5">
        <v>46261</v>
      </c>
      <c r="AI103">
        <v>10</v>
      </c>
      <c r="AJ103">
        <v>3</v>
      </c>
      <c r="AK103" t="s">
        <v>143</v>
      </c>
      <c r="AL103" t="s">
        <v>54</v>
      </c>
      <c r="AM103" t="s">
        <v>51</v>
      </c>
      <c r="AN103">
        <v>-45.763741199999998</v>
      </c>
      <c r="AO103">
        <v>11875.978439779999</v>
      </c>
      <c r="AP103">
        <v>12636.83607266</v>
      </c>
      <c r="AR103" s="5">
        <v>46261</v>
      </c>
      <c r="AS103">
        <v>8</v>
      </c>
      <c r="AT103">
        <v>3</v>
      </c>
      <c r="AU103" t="s">
        <v>145</v>
      </c>
      <c r="AV103" t="s">
        <v>146</v>
      </c>
      <c r="AW103">
        <v>0.81681665999999997</v>
      </c>
      <c r="AX103">
        <v>0.15583332999999999</v>
      </c>
      <c r="AY103">
        <v>0</v>
      </c>
      <c r="AZ103">
        <v>0</v>
      </c>
      <c r="BA103">
        <v>0</v>
      </c>
    </row>
    <row r="104" spans="2:53">
      <c r="B104" s="5">
        <v>46261</v>
      </c>
      <c r="C104">
        <v>17</v>
      </c>
      <c r="D104">
        <v>3</v>
      </c>
      <c r="E104" t="s">
        <v>143</v>
      </c>
      <c r="F104" t="s">
        <v>54</v>
      </c>
      <c r="G104" t="s">
        <v>52</v>
      </c>
      <c r="H104">
        <v>9266.7703410699996</v>
      </c>
      <c r="I104">
        <v>0</v>
      </c>
      <c r="J104">
        <v>369.67</v>
      </c>
      <c r="K104">
        <v>-334.67</v>
      </c>
      <c r="L104">
        <v>0</v>
      </c>
      <c r="M104">
        <v>0</v>
      </c>
      <c r="N104">
        <v>0</v>
      </c>
      <c r="O104" s="90" cm="1">
        <f t="array" ref="O104">VLOOKUP(C104,Calc!$B$4:$BF$291,_xlfn.XLOOKUP(F104&amp;G104,$R$4:$R$9&amp;$S$4:$S$9,$T$4:$T$9),FALSE)</f>
        <v>0</v>
      </c>
      <c r="P104" s="121">
        <f t="shared" si="1"/>
        <v>0</v>
      </c>
      <c r="V104" s="5">
        <v>46261</v>
      </c>
      <c r="W104">
        <v>34</v>
      </c>
      <c r="X104">
        <v>3</v>
      </c>
      <c r="Y104" t="s">
        <v>143</v>
      </c>
      <c r="Z104" t="s">
        <v>52</v>
      </c>
      <c r="AA104">
        <v>21653.637900289999</v>
      </c>
      <c r="AB104">
        <v>0</v>
      </c>
      <c r="AC104">
        <v>21653.637900289999</v>
      </c>
      <c r="AD104">
        <v>0</v>
      </c>
      <c r="AE104">
        <v>43.640834099999999</v>
      </c>
      <c r="AF104">
        <v>43.640834099999999</v>
      </c>
      <c r="AG104" s="1"/>
      <c r="AH104" s="5">
        <v>46261</v>
      </c>
      <c r="AI104">
        <v>11</v>
      </c>
      <c r="AJ104">
        <v>3</v>
      </c>
      <c r="AL104" t="s">
        <v>144</v>
      </c>
      <c r="AM104" t="s">
        <v>58</v>
      </c>
      <c r="AN104">
        <v>-64.410247299999995</v>
      </c>
      <c r="AO104">
        <v>-72826.711484900006</v>
      </c>
      <c r="AP104">
        <v>-72826.711484900006</v>
      </c>
      <c r="AR104" s="5">
        <v>46261</v>
      </c>
      <c r="AS104">
        <v>8</v>
      </c>
      <c r="AT104">
        <v>3</v>
      </c>
      <c r="AU104" t="s">
        <v>144</v>
      </c>
      <c r="AV104" t="s">
        <v>58</v>
      </c>
      <c r="AW104">
        <v>-66.105031960000005</v>
      </c>
      <c r="AX104">
        <v>12.33333333</v>
      </c>
      <c r="AY104">
        <v>-75274.053750220002</v>
      </c>
      <c r="AZ104">
        <v>-75274.053750220002</v>
      </c>
      <c r="BA104">
        <v>0</v>
      </c>
    </row>
    <row r="105" spans="2:53">
      <c r="B105" s="5">
        <v>46261</v>
      </c>
      <c r="C105">
        <v>17</v>
      </c>
      <c r="D105">
        <v>3</v>
      </c>
      <c r="E105" t="s">
        <v>143</v>
      </c>
      <c r="F105" t="s">
        <v>54</v>
      </c>
      <c r="G105" t="s">
        <v>51</v>
      </c>
      <c r="H105">
        <v>9266.7703410699996</v>
      </c>
      <c r="I105">
        <v>40.466918759999999</v>
      </c>
      <c r="J105">
        <v>35</v>
      </c>
      <c r="K105">
        <v>334.67</v>
      </c>
      <c r="L105">
        <v>13543.06370364</v>
      </c>
      <c r="M105">
        <v>13204.02564054</v>
      </c>
      <c r="N105">
        <v>9266.7703410699996</v>
      </c>
      <c r="O105" s="90" cm="1">
        <f t="array" ref="O105">VLOOKUP(C105,Calc!$B$4:$BF$291,_xlfn.XLOOKUP(F105&amp;G105,$R$4:$R$9&amp;$S$4:$S$9,$T$4:$T$9),FALSE)</f>
        <v>9266.7703410756658</v>
      </c>
      <c r="P105" s="121">
        <f t="shared" si="1"/>
        <v>5.6661519920453429E-9</v>
      </c>
      <c r="V105" s="5">
        <v>46261</v>
      </c>
      <c r="W105">
        <v>34</v>
      </c>
      <c r="X105">
        <v>3</v>
      </c>
      <c r="Y105" t="s">
        <v>143</v>
      </c>
      <c r="Z105" t="s">
        <v>51</v>
      </c>
      <c r="AA105">
        <v>21653.637900289999</v>
      </c>
      <c r="AB105">
        <v>0</v>
      </c>
      <c r="AC105">
        <v>21653.637900289999</v>
      </c>
      <c r="AD105">
        <v>-89.796200859999999</v>
      </c>
      <c r="AE105">
        <v>0</v>
      </c>
      <c r="AF105">
        <v>-89.796200859999999</v>
      </c>
      <c r="AG105" s="1"/>
      <c r="AH105" s="5">
        <v>46261</v>
      </c>
      <c r="AI105">
        <v>11</v>
      </c>
      <c r="AJ105">
        <v>3</v>
      </c>
      <c r="AL105" t="s">
        <v>144</v>
      </c>
      <c r="AM105" t="s">
        <v>146</v>
      </c>
      <c r="AN105">
        <v>51.7327473</v>
      </c>
      <c r="AO105">
        <v>0</v>
      </c>
      <c r="AP105">
        <v>0</v>
      </c>
      <c r="AR105" s="5">
        <v>46261</v>
      </c>
      <c r="AS105">
        <v>8</v>
      </c>
      <c r="AT105">
        <v>3</v>
      </c>
      <c r="AU105" t="s">
        <v>144</v>
      </c>
      <c r="AV105" t="s">
        <v>146</v>
      </c>
      <c r="AW105">
        <v>53.771698630000003</v>
      </c>
      <c r="AX105">
        <v>12.33333333</v>
      </c>
      <c r="AY105">
        <v>0</v>
      </c>
      <c r="AZ105">
        <v>0</v>
      </c>
      <c r="BA105">
        <v>0</v>
      </c>
    </row>
    <row r="106" spans="2:53">
      <c r="B106" s="5">
        <v>46261</v>
      </c>
      <c r="C106">
        <v>18</v>
      </c>
      <c r="D106">
        <v>3</v>
      </c>
      <c r="E106" t="s">
        <v>143</v>
      </c>
      <c r="F106" t="s">
        <v>57</v>
      </c>
      <c r="G106" t="s">
        <v>58</v>
      </c>
      <c r="H106">
        <v>11445.79470504</v>
      </c>
      <c r="I106">
        <v>0</v>
      </c>
      <c r="J106">
        <v>-85.48</v>
      </c>
      <c r="K106">
        <v>455.15</v>
      </c>
      <c r="L106">
        <v>0</v>
      </c>
      <c r="M106">
        <v>0</v>
      </c>
      <c r="N106">
        <v>0</v>
      </c>
      <c r="O106" s="90" cm="1">
        <f t="array" ref="O106">VLOOKUP(C106,Calc!$B$4:$BF$291,_xlfn.XLOOKUP(F106&amp;G106,$R$4:$R$9&amp;$S$4:$S$9,$T$4:$T$9),FALSE)</f>
        <v>0</v>
      </c>
      <c r="P106" s="121">
        <f t="shared" si="1"/>
        <v>0</v>
      </c>
      <c r="V106" s="5">
        <v>46261</v>
      </c>
      <c r="W106">
        <v>35</v>
      </c>
      <c r="X106">
        <v>3</v>
      </c>
      <c r="Y106" t="s">
        <v>143</v>
      </c>
      <c r="Z106" t="s">
        <v>58</v>
      </c>
      <c r="AA106">
        <v>16383.06271959</v>
      </c>
      <c r="AB106">
        <v>0</v>
      </c>
      <c r="AC106">
        <v>16383.06271959</v>
      </c>
      <c r="AD106">
        <v>-2.0288659999999998</v>
      </c>
      <c r="AE106">
        <v>45.427160059999999</v>
      </c>
      <c r="AF106">
        <v>43.398294059999998</v>
      </c>
      <c r="AG106" s="1"/>
      <c r="AH106" s="5">
        <v>46261</v>
      </c>
      <c r="AI106">
        <v>11</v>
      </c>
      <c r="AJ106">
        <v>3</v>
      </c>
      <c r="AK106" t="s">
        <v>143</v>
      </c>
      <c r="AL106" t="s">
        <v>57</v>
      </c>
      <c r="AM106" t="s">
        <v>58</v>
      </c>
      <c r="AN106">
        <v>1.8413196000000001</v>
      </c>
      <c r="AO106">
        <v>0</v>
      </c>
      <c r="AP106">
        <v>0</v>
      </c>
      <c r="AR106" s="5">
        <v>46261</v>
      </c>
      <c r="AS106">
        <v>8</v>
      </c>
      <c r="AT106">
        <v>3</v>
      </c>
      <c r="AU106" t="s">
        <v>57</v>
      </c>
      <c r="AV106" t="s">
        <v>58</v>
      </c>
      <c r="AW106">
        <v>3.5879432000000002</v>
      </c>
      <c r="AX106">
        <v>0.64166666000000006</v>
      </c>
      <c r="AY106">
        <v>0</v>
      </c>
      <c r="AZ106">
        <v>0</v>
      </c>
      <c r="BA106">
        <v>0</v>
      </c>
    </row>
    <row r="107" spans="2:53">
      <c r="B107" s="5">
        <v>46261</v>
      </c>
      <c r="C107">
        <v>18</v>
      </c>
      <c r="D107">
        <v>3</v>
      </c>
      <c r="E107" t="s">
        <v>143</v>
      </c>
      <c r="F107" t="s">
        <v>57</v>
      </c>
      <c r="G107" t="s">
        <v>52</v>
      </c>
      <c r="H107">
        <v>11445.79470504</v>
      </c>
      <c r="I107">
        <v>0</v>
      </c>
      <c r="J107">
        <v>369.67</v>
      </c>
      <c r="K107">
        <v>-455.15</v>
      </c>
      <c r="L107">
        <v>0</v>
      </c>
      <c r="M107">
        <v>0</v>
      </c>
      <c r="N107">
        <v>0</v>
      </c>
      <c r="O107" s="90" cm="1">
        <f t="array" ref="O107">VLOOKUP(C107,Calc!$B$4:$BF$291,_xlfn.XLOOKUP(F107&amp;G107,$R$4:$R$9&amp;$S$4:$S$9,$T$4:$T$9),FALSE)</f>
        <v>0</v>
      </c>
      <c r="P107" s="121">
        <f t="shared" si="1"/>
        <v>0</v>
      </c>
      <c r="V107" s="5">
        <v>46261</v>
      </c>
      <c r="W107">
        <v>35</v>
      </c>
      <c r="X107">
        <v>3</v>
      </c>
      <c r="Y107" t="s">
        <v>143</v>
      </c>
      <c r="Z107" t="s">
        <v>52</v>
      </c>
      <c r="AA107">
        <v>16383.06271959</v>
      </c>
      <c r="AB107">
        <v>0</v>
      </c>
      <c r="AC107">
        <v>16383.06271959</v>
      </c>
      <c r="AD107">
        <v>0</v>
      </c>
      <c r="AE107">
        <v>44.395783829999999</v>
      </c>
      <c r="AF107">
        <v>44.395783829999999</v>
      </c>
      <c r="AG107" s="1"/>
      <c r="AH107" s="5">
        <v>46261</v>
      </c>
      <c r="AI107">
        <v>11</v>
      </c>
      <c r="AJ107">
        <v>3</v>
      </c>
      <c r="AK107" t="s">
        <v>143</v>
      </c>
      <c r="AL107" t="s">
        <v>57</v>
      </c>
      <c r="AM107" t="s">
        <v>52</v>
      </c>
      <c r="AN107">
        <v>-2.4621529299999998</v>
      </c>
      <c r="AO107">
        <v>0</v>
      </c>
      <c r="AP107">
        <v>32.930559879999997</v>
      </c>
      <c r="AR107" s="5">
        <v>46261</v>
      </c>
      <c r="AS107">
        <v>8</v>
      </c>
      <c r="AT107">
        <v>3</v>
      </c>
      <c r="AU107" t="s">
        <v>57</v>
      </c>
      <c r="AV107" t="s">
        <v>52</v>
      </c>
      <c r="AW107">
        <v>-4.2296098600000001</v>
      </c>
      <c r="AX107">
        <v>0.64166666000000006</v>
      </c>
      <c r="AY107">
        <v>0</v>
      </c>
      <c r="AZ107">
        <v>477.54782509</v>
      </c>
      <c r="BA107">
        <v>0</v>
      </c>
    </row>
    <row r="108" spans="2:53">
      <c r="B108" s="5">
        <v>46261</v>
      </c>
      <c r="C108">
        <v>18</v>
      </c>
      <c r="D108">
        <v>3</v>
      </c>
      <c r="E108" t="s">
        <v>143</v>
      </c>
      <c r="F108" t="s">
        <v>60</v>
      </c>
      <c r="G108" t="s">
        <v>58</v>
      </c>
      <c r="H108">
        <v>11445.79470504</v>
      </c>
      <c r="I108">
        <v>0</v>
      </c>
      <c r="J108">
        <v>-85.48</v>
      </c>
      <c r="K108">
        <v>111.15</v>
      </c>
      <c r="L108">
        <v>0</v>
      </c>
      <c r="M108">
        <v>0</v>
      </c>
      <c r="N108">
        <v>0</v>
      </c>
      <c r="O108" s="90" cm="1">
        <f t="array" ref="O108">VLOOKUP(C108,Calc!$B$4:$BF$291,_xlfn.XLOOKUP(F108&amp;G108,$R$4:$R$9&amp;$S$4:$S$9,$T$4:$T$9),FALSE)</f>
        <v>0</v>
      </c>
      <c r="P108" s="121">
        <f t="shared" si="1"/>
        <v>0</v>
      </c>
      <c r="V108" s="5">
        <v>46261</v>
      </c>
      <c r="W108">
        <v>35</v>
      </c>
      <c r="X108">
        <v>3</v>
      </c>
      <c r="Y108" t="s">
        <v>143</v>
      </c>
      <c r="Z108" t="s">
        <v>51</v>
      </c>
      <c r="AA108">
        <v>16383.06271959</v>
      </c>
      <c r="AB108">
        <v>0</v>
      </c>
      <c r="AC108">
        <v>16383.06271959</v>
      </c>
      <c r="AD108">
        <v>-94.140744560000002</v>
      </c>
      <c r="AE108">
        <v>0</v>
      </c>
      <c r="AF108">
        <v>-94.140744560000002</v>
      </c>
      <c r="AG108" s="1"/>
      <c r="AH108" s="5">
        <v>46261</v>
      </c>
      <c r="AI108">
        <v>11</v>
      </c>
      <c r="AJ108">
        <v>3</v>
      </c>
      <c r="AL108" t="s">
        <v>147</v>
      </c>
      <c r="AM108" t="s">
        <v>148</v>
      </c>
      <c r="AN108">
        <v>-35.560065000000002</v>
      </c>
      <c r="AO108">
        <v>-11239.04525856</v>
      </c>
      <c r="AP108">
        <v>-11239.04525856</v>
      </c>
      <c r="AR108" s="5">
        <v>46261</v>
      </c>
      <c r="AS108">
        <v>8</v>
      </c>
      <c r="AT108">
        <v>3</v>
      </c>
      <c r="AU108" t="s">
        <v>147</v>
      </c>
      <c r="AV108" t="s">
        <v>148</v>
      </c>
      <c r="AW108">
        <v>0</v>
      </c>
      <c r="AX108">
        <v>0.76916666</v>
      </c>
      <c r="AY108">
        <v>0</v>
      </c>
      <c r="AZ108">
        <v>0</v>
      </c>
      <c r="BA108">
        <v>0</v>
      </c>
    </row>
    <row r="109" spans="2:53">
      <c r="B109" s="5">
        <v>46261</v>
      </c>
      <c r="C109">
        <v>18</v>
      </c>
      <c r="D109">
        <v>3</v>
      </c>
      <c r="E109" t="s">
        <v>143</v>
      </c>
      <c r="F109" t="s">
        <v>60</v>
      </c>
      <c r="G109" t="s">
        <v>51</v>
      </c>
      <c r="H109">
        <v>11445.79470504</v>
      </c>
      <c r="I109">
        <v>28.698022559999998</v>
      </c>
      <c r="J109">
        <v>25.67</v>
      </c>
      <c r="K109">
        <v>-111.15</v>
      </c>
      <c r="L109">
        <v>-3189.78520828</v>
      </c>
      <c r="M109">
        <v>-3142.2398092600001</v>
      </c>
      <c r="N109">
        <v>0</v>
      </c>
      <c r="O109" s="90" cm="1">
        <f t="array" ref="O109">VLOOKUP(C109,Calc!$B$4:$BF$291,_xlfn.XLOOKUP(F109&amp;G109,$R$4:$R$9&amp;$S$4:$S$9,$T$4:$T$9),FALSE)</f>
        <v>0</v>
      </c>
      <c r="P109" s="121">
        <f t="shared" si="1"/>
        <v>0</v>
      </c>
      <c r="V109" s="5">
        <v>46261</v>
      </c>
      <c r="W109">
        <v>36</v>
      </c>
      <c r="X109">
        <v>3</v>
      </c>
      <c r="Y109" t="s">
        <v>143</v>
      </c>
      <c r="Z109" t="s">
        <v>58</v>
      </c>
      <c r="AA109">
        <v>14802.543182019999</v>
      </c>
      <c r="AB109">
        <v>0</v>
      </c>
      <c r="AC109">
        <v>14802.543182019999</v>
      </c>
      <c r="AD109">
        <v>-2.2803960000000001</v>
      </c>
      <c r="AE109">
        <v>51.208614859999997</v>
      </c>
      <c r="AF109">
        <v>48.928218860000001</v>
      </c>
      <c r="AG109" s="1"/>
      <c r="AH109" s="5">
        <v>46261</v>
      </c>
      <c r="AI109">
        <v>11</v>
      </c>
      <c r="AJ109">
        <v>3</v>
      </c>
      <c r="AL109" t="s">
        <v>147</v>
      </c>
      <c r="AM109" t="s">
        <v>51</v>
      </c>
      <c r="AN109">
        <v>34.74923166</v>
      </c>
      <c r="AO109">
        <v>0</v>
      </c>
      <c r="AP109">
        <v>0</v>
      </c>
      <c r="AR109" s="5">
        <v>46261</v>
      </c>
      <c r="AS109">
        <v>8</v>
      </c>
      <c r="AT109">
        <v>3</v>
      </c>
      <c r="AU109" t="s">
        <v>147</v>
      </c>
      <c r="AV109" t="s">
        <v>51</v>
      </c>
      <c r="AW109">
        <v>0</v>
      </c>
      <c r="AX109">
        <v>0.76916666</v>
      </c>
      <c r="AY109">
        <v>0</v>
      </c>
      <c r="AZ109">
        <v>0</v>
      </c>
      <c r="BA109">
        <v>0</v>
      </c>
    </row>
    <row r="110" spans="2:53">
      <c r="B110" s="5">
        <v>46261</v>
      </c>
      <c r="C110">
        <v>18</v>
      </c>
      <c r="D110">
        <v>3</v>
      </c>
      <c r="E110" t="s">
        <v>143</v>
      </c>
      <c r="F110" t="s">
        <v>54</v>
      </c>
      <c r="G110" t="s">
        <v>52</v>
      </c>
      <c r="H110">
        <v>11445.79470504</v>
      </c>
      <c r="I110">
        <v>0</v>
      </c>
      <c r="J110">
        <v>369.67</v>
      </c>
      <c r="K110">
        <v>-344</v>
      </c>
      <c r="L110">
        <v>0</v>
      </c>
      <c r="M110">
        <v>0</v>
      </c>
      <c r="N110">
        <v>0</v>
      </c>
      <c r="O110" s="90" cm="1">
        <f t="array" ref="O110">VLOOKUP(C110,Calc!$B$4:$BF$291,_xlfn.XLOOKUP(F110&amp;G110,$R$4:$R$9&amp;$S$4:$S$9,$T$4:$T$9),FALSE)</f>
        <v>0</v>
      </c>
      <c r="P110" s="121">
        <f t="shared" si="1"/>
        <v>0</v>
      </c>
      <c r="V110" s="5">
        <v>46261</v>
      </c>
      <c r="W110">
        <v>36</v>
      </c>
      <c r="X110">
        <v>3</v>
      </c>
      <c r="Y110" t="s">
        <v>143</v>
      </c>
      <c r="Z110" t="s">
        <v>52</v>
      </c>
      <c r="AA110">
        <v>14802.543182019999</v>
      </c>
      <c r="AB110">
        <v>0</v>
      </c>
      <c r="AC110">
        <v>14802.543182019999</v>
      </c>
      <c r="AD110">
        <v>0</v>
      </c>
      <c r="AE110">
        <v>39.977285860000002</v>
      </c>
      <c r="AF110">
        <v>39.977285860000002</v>
      </c>
      <c r="AG110" s="1"/>
      <c r="AH110" s="5">
        <v>46261</v>
      </c>
      <c r="AI110">
        <v>11</v>
      </c>
      <c r="AJ110">
        <v>3</v>
      </c>
      <c r="AK110" t="s">
        <v>143</v>
      </c>
      <c r="AL110" t="s">
        <v>60</v>
      </c>
      <c r="AM110" t="s">
        <v>58</v>
      </c>
      <c r="AN110">
        <v>27.788271829999999</v>
      </c>
      <c r="AO110">
        <v>0</v>
      </c>
      <c r="AP110">
        <v>0</v>
      </c>
      <c r="AR110" s="5">
        <v>46261</v>
      </c>
      <c r="AS110">
        <v>8</v>
      </c>
      <c r="AT110">
        <v>3</v>
      </c>
      <c r="AU110" t="s">
        <v>60</v>
      </c>
      <c r="AV110" t="s">
        <v>58</v>
      </c>
      <c r="AW110">
        <v>33.79089673</v>
      </c>
      <c r="AX110">
        <v>0.22666665999999999</v>
      </c>
      <c r="AY110">
        <v>0</v>
      </c>
      <c r="AZ110">
        <v>0</v>
      </c>
      <c r="BA110">
        <v>0</v>
      </c>
    </row>
    <row r="111" spans="2:53">
      <c r="B111" s="5">
        <v>46261</v>
      </c>
      <c r="C111">
        <v>18</v>
      </c>
      <c r="D111">
        <v>3</v>
      </c>
      <c r="E111" t="s">
        <v>143</v>
      </c>
      <c r="F111" t="s">
        <v>54</v>
      </c>
      <c r="G111" t="s">
        <v>51</v>
      </c>
      <c r="H111">
        <v>11445.79470504</v>
      </c>
      <c r="I111">
        <v>43.04874083</v>
      </c>
      <c r="J111">
        <v>25.67</v>
      </c>
      <c r="K111">
        <v>344</v>
      </c>
      <c r="L111">
        <v>14808.766846660001</v>
      </c>
      <c r="M111">
        <v>14588.03451431</v>
      </c>
      <c r="N111">
        <v>11445.79470504</v>
      </c>
      <c r="O111" s="90" cm="1">
        <f t="array" ref="O111">VLOOKUP(C111,Calc!$B$4:$BF$291,_xlfn.XLOOKUP(F111&amp;G111,$R$4:$R$9&amp;$S$4:$S$9,$T$4:$T$9),FALSE)</f>
        <v>11445.794705048331</v>
      </c>
      <c r="P111" s="121">
        <f t="shared" si="1"/>
        <v>8.3309714682400227E-9</v>
      </c>
      <c r="V111" s="5">
        <v>46261</v>
      </c>
      <c r="W111">
        <v>36</v>
      </c>
      <c r="X111">
        <v>3</v>
      </c>
      <c r="Y111" t="s">
        <v>143</v>
      </c>
      <c r="Z111" t="s">
        <v>51</v>
      </c>
      <c r="AA111">
        <v>14802.543182019999</v>
      </c>
      <c r="AB111">
        <v>0</v>
      </c>
      <c r="AC111">
        <v>14802.543182019999</v>
      </c>
      <c r="AD111">
        <v>-95.580504730000001</v>
      </c>
      <c r="AE111">
        <v>0</v>
      </c>
      <c r="AF111">
        <v>-95.580504730000001</v>
      </c>
      <c r="AG111" s="1"/>
      <c r="AH111" s="5">
        <v>46261</v>
      </c>
      <c r="AI111">
        <v>11</v>
      </c>
      <c r="AJ111">
        <v>3</v>
      </c>
      <c r="AK111" t="s">
        <v>143</v>
      </c>
      <c r="AL111" t="s">
        <v>60</v>
      </c>
      <c r="AM111" t="s">
        <v>51</v>
      </c>
      <c r="AN111">
        <v>-28.054938499999999</v>
      </c>
      <c r="AO111">
        <v>13643.520680809999</v>
      </c>
      <c r="AP111">
        <v>12912.21306916</v>
      </c>
      <c r="AR111" s="5">
        <v>46261</v>
      </c>
      <c r="AS111">
        <v>8</v>
      </c>
      <c r="AT111">
        <v>3</v>
      </c>
      <c r="AU111" t="s">
        <v>60</v>
      </c>
      <c r="AV111" t="s">
        <v>51</v>
      </c>
      <c r="AW111">
        <v>-34.0175634</v>
      </c>
      <c r="AX111">
        <v>0.22666665999999999</v>
      </c>
      <c r="AY111">
        <v>17211.21808241</v>
      </c>
      <c r="AZ111">
        <v>15704.83364766</v>
      </c>
      <c r="BA111">
        <v>0</v>
      </c>
    </row>
    <row r="112" spans="2:53">
      <c r="B112" s="5">
        <v>46261</v>
      </c>
      <c r="C112">
        <v>19</v>
      </c>
      <c r="D112">
        <v>3</v>
      </c>
      <c r="E112" t="s">
        <v>143</v>
      </c>
      <c r="F112" t="s">
        <v>57</v>
      </c>
      <c r="G112" t="s">
        <v>58</v>
      </c>
      <c r="H112">
        <v>9594.0828183600006</v>
      </c>
      <c r="I112">
        <v>0</v>
      </c>
      <c r="J112">
        <v>-69.98</v>
      </c>
      <c r="K112">
        <v>439.63</v>
      </c>
      <c r="L112">
        <v>0</v>
      </c>
      <c r="M112">
        <v>0</v>
      </c>
      <c r="N112">
        <v>0</v>
      </c>
      <c r="O112" s="90" cm="1">
        <f t="array" ref="O112">VLOOKUP(C112,Calc!$B$4:$BF$291,_xlfn.XLOOKUP(F112&amp;G112,$R$4:$R$9&amp;$S$4:$S$9,$T$4:$T$9),FALSE)</f>
        <v>0</v>
      </c>
      <c r="P112" s="121">
        <f t="shared" si="1"/>
        <v>0</v>
      </c>
      <c r="V112" s="5">
        <v>46261</v>
      </c>
      <c r="W112">
        <v>37</v>
      </c>
      <c r="X112">
        <v>3</v>
      </c>
      <c r="Y112" t="s">
        <v>143</v>
      </c>
      <c r="Z112" t="s">
        <v>58</v>
      </c>
      <c r="AA112">
        <v>12362.755113380001</v>
      </c>
      <c r="AB112">
        <v>-790.22509267999999</v>
      </c>
      <c r="AC112">
        <v>11572.5300207</v>
      </c>
      <c r="AD112">
        <v>-2.4433197999999998</v>
      </c>
      <c r="AE112">
        <v>54.248002929999998</v>
      </c>
      <c r="AF112">
        <v>51.804683130000001</v>
      </c>
      <c r="AG112" s="1"/>
      <c r="AH112" s="5">
        <v>46261</v>
      </c>
      <c r="AI112">
        <v>11</v>
      </c>
      <c r="AJ112">
        <v>3</v>
      </c>
      <c r="AK112" t="s">
        <v>143</v>
      </c>
      <c r="AL112" t="s">
        <v>54</v>
      </c>
      <c r="AM112" t="s">
        <v>52</v>
      </c>
      <c r="AN112">
        <v>38.981534600000003</v>
      </c>
      <c r="AO112">
        <v>0</v>
      </c>
      <c r="AP112">
        <v>0</v>
      </c>
      <c r="AR112" s="5">
        <v>46261</v>
      </c>
      <c r="AS112">
        <v>8</v>
      </c>
      <c r="AT112">
        <v>3</v>
      </c>
      <c r="AU112" t="s">
        <v>54</v>
      </c>
      <c r="AV112" t="s">
        <v>52</v>
      </c>
      <c r="AW112">
        <v>34.848640799999998</v>
      </c>
      <c r="AX112">
        <v>6.35</v>
      </c>
      <c r="AY112">
        <v>0</v>
      </c>
      <c r="AZ112">
        <v>0</v>
      </c>
      <c r="BA112">
        <v>0</v>
      </c>
    </row>
    <row r="113" spans="2:53">
      <c r="B113" s="5">
        <v>46261</v>
      </c>
      <c r="C113">
        <v>19</v>
      </c>
      <c r="D113">
        <v>3</v>
      </c>
      <c r="E113" t="s">
        <v>143</v>
      </c>
      <c r="F113" t="s">
        <v>57</v>
      </c>
      <c r="G113" t="s">
        <v>52</v>
      </c>
      <c r="H113">
        <v>9594.0828183600006</v>
      </c>
      <c r="I113">
        <v>0</v>
      </c>
      <c r="J113">
        <v>369.65</v>
      </c>
      <c r="K113">
        <v>-439.63</v>
      </c>
      <c r="L113">
        <v>0</v>
      </c>
      <c r="M113">
        <v>0</v>
      </c>
      <c r="N113">
        <v>0</v>
      </c>
      <c r="O113" s="90" cm="1">
        <f t="array" ref="O113">VLOOKUP(C113,Calc!$B$4:$BF$291,_xlfn.XLOOKUP(F113&amp;G113,$R$4:$R$9&amp;$S$4:$S$9,$T$4:$T$9),FALSE)</f>
        <v>0</v>
      </c>
      <c r="P113" s="121">
        <f t="shared" si="1"/>
        <v>0</v>
      </c>
      <c r="V113" s="5">
        <v>46261</v>
      </c>
      <c r="W113">
        <v>37</v>
      </c>
      <c r="X113">
        <v>3</v>
      </c>
      <c r="Y113" t="s">
        <v>143</v>
      </c>
      <c r="Z113" t="s">
        <v>52</v>
      </c>
      <c r="AA113">
        <v>12362.755113380001</v>
      </c>
      <c r="AB113">
        <v>-790.22509267999999</v>
      </c>
      <c r="AC113">
        <v>11572.5300207</v>
      </c>
      <c r="AD113">
        <v>0</v>
      </c>
      <c r="AE113">
        <v>33.936780900000002</v>
      </c>
      <c r="AF113">
        <v>33.936780900000002</v>
      </c>
      <c r="AG113" s="1"/>
      <c r="AH113" s="5">
        <v>46261</v>
      </c>
      <c r="AI113">
        <v>11</v>
      </c>
      <c r="AJ113">
        <v>3</v>
      </c>
      <c r="AK113" t="s">
        <v>143</v>
      </c>
      <c r="AL113" t="s">
        <v>54</v>
      </c>
      <c r="AM113" t="s">
        <v>51</v>
      </c>
      <c r="AN113">
        <v>-45.239034599999997</v>
      </c>
      <c r="AO113">
        <v>11773.04903726</v>
      </c>
      <c r="AP113">
        <v>12471.426089029999</v>
      </c>
      <c r="AR113" s="5">
        <v>46261</v>
      </c>
      <c r="AS113">
        <v>8</v>
      </c>
      <c r="AT113">
        <v>3</v>
      </c>
      <c r="AU113" t="s">
        <v>54</v>
      </c>
      <c r="AV113" t="s">
        <v>51</v>
      </c>
      <c r="AW113">
        <v>-41.1986408</v>
      </c>
      <c r="AX113">
        <v>6.35</v>
      </c>
      <c r="AY113">
        <v>8375.5019249399993</v>
      </c>
      <c r="AZ113">
        <v>9404.3385345900006</v>
      </c>
      <c r="BA113">
        <v>0</v>
      </c>
    </row>
    <row r="114" spans="2:53">
      <c r="B114" s="5">
        <v>46261</v>
      </c>
      <c r="C114">
        <v>19</v>
      </c>
      <c r="D114">
        <v>3</v>
      </c>
      <c r="E114" t="s">
        <v>143</v>
      </c>
      <c r="F114" t="s">
        <v>60</v>
      </c>
      <c r="G114" t="s">
        <v>58</v>
      </c>
      <c r="H114">
        <v>9594.0828183600006</v>
      </c>
      <c r="I114">
        <v>0</v>
      </c>
      <c r="J114">
        <v>-69.98</v>
      </c>
      <c r="K114">
        <v>90.65</v>
      </c>
      <c r="L114">
        <v>0</v>
      </c>
      <c r="M114">
        <v>0</v>
      </c>
      <c r="N114">
        <v>0</v>
      </c>
      <c r="O114" s="90" cm="1">
        <f t="array" ref="O114">VLOOKUP(C114,Calc!$B$4:$BF$291,_xlfn.XLOOKUP(F114&amp;G114,$R$4:$R$9&amp;$S$4:$S$9,$T$4:$T$9),FALSE)</f>
        <v>0</v>
      </c>
      <c r="P114" s="121">
        <f t="shared" si="1"/>
        <v>0</v>
      </c>
      <c r="V114" s="5">
        <v>46261</v>
      </c>
      <c r="W114">
        <v>37</v>
      </c>
      <c r="X114">
        <v>3</v>
      </c>
      <c r="Y114" t="s">
        <v>143</v>
      </c>
      <c r="Z114" t="s">
        <v>51</v>
      </c>
      <c r="AA114">
        <v>12362.755113380001</v>
      </c>
      <c r="AB114">
        <v>-790.22509267999999</v>
      </c>
      <c r="AC114">
        <v>11572.5300207</v>
      </c>
      <c r="AD114">
        <v>-92.425630699999999</v>
      </c>
      <c r="AE114">
        <v>0</v>
      </c>
      <c r="AF114">
        <v>-92.425630699999999</v>
      </c>
      <c r="AG114" s="1"/>
      <c r="AH114" s="5">
        <v>46261</v>
      </c>
      <c r="AI114">
        <v>12</v>
      </c>
      <c r="AJ114">
        <v>3</v>
      </c>
      <c r="AL114" t="s">
        <v>144</v>
      </c>
      <c r="AM114" t="s">
        <v>58</v>
      </c>
      <c r="AN114">
        <v>-61.413969059999999</v>
      </c>
      <c r="AO114">
        <v>-70015.893673309998</v>
      </c>
      <c r="AP114">
        <v>-70015.893673309998</v>
      </c>
      <c r="AR114" s="5">
        <v>46261</v>
      </c>
      <c r="AS114">
        <v>8</v>
      </c>
      <c r="AT114">
        <v>3</v>
      </c>
      <c r="AU114" t="s">
        <v>50</v>
      </c>
      <c r="AV114" t="s">
        <v>52</v>
      </c>
      <c r="AW114">
        <v>0</v>
      </c>
      <c r="AX114">
        <v>0</v>
      </c>
      <c r="AY114">
        <v>0</v>
      </c>
      <c r="AZ114">
        <v>0</v>
      </c>
      <c r="BA114">
        <v>0</v>
      </c>
    </row>
    <row r="115" spans="2:53">
      <c r="B115" s="5">
        <v>46261</v>
      </c>
      <c r="C115">
        <v>19</v>
      </c>
      <c r="D115">
        <v>3</v>
      </c>
      <c r="E115" t="s">
        <v>143</v>
      </c>
      <c r="F115" t="s">
        <v>60</v>
      </c>
      <c r="G115" t="s">
        <v>51</v>
      </c>
      <c r="H115">
        <v>9594.0828183600006</v>
      </c>
      <c r="I115">
        <v>36.218501000000003</v>
      </c>
      <c r="J115">
        <v>20.67</v>
      </c>
      <c r="K115">
        <v>-90.65</v>
      </c>
      <c r="L115">
        <v>-3283.2071156500001</v>
      </c>
      <c r="M115">
        <v>-3235.6242304000002</v>
      </c>
      <c r="N115">
        <v>0</v>
      </c>
      <c r="O115" s="90" cm="1">
        <f t="array" ref="O115">VLOOKUP(C115,Calc!$B$4:$BF$291,_xlfn.XLOOKUP(F115&amp;G115,$R$4:$R$9&amp;$S$4:$S$9,$T$4:$T$9),FALSE)</f>
        <v>0</v>
      </c>
      <c r="P115" s="121">
        <f t="shared" si="1"/>
        <v>0</v>
      </c>
      <c r="V115" s="5">
        <v>46261</v>
      </c>
      <c r="W115">
        <v>38</v>
      </c>
      <c r="X115">
        <v>3</v>
      </c>
      <c r="Y115" t="s">
        <v>143</v>
      </c>
      <c r="Z115" t="s">
        <v>58</v>
      </c>
      <c r="AA115">
        <v>13380.82324706</v>
      </c>
      <c r="AB115">
        <v>-775.35766330000001</v>
      </c>
      <c r="AC115">
        <v>12605.465583749999</v>
      </c>
      <c r="AD115">
        <v>-1.8482706</v>
      </c>
      <c r="AE115">
        <v>53.231707100000001</v>
      </c>
      <c r="AF115">
        <v>51.383436500000002</v>
      </c>
      <c r="AG115" s="1"/>
      <c r="AH115" s="5">
        <v>46261</v>
      </c>
      <c r="AI115">
        <v>12</v>
      </c>
      <c r="AJ115">
        <v>3</v>
      </c>
      <c r="AL115" t="s">
        <v>144</v>
      </c>
      <c r="AM115" t="s">
        <v>146</v>
      </c>
      <c r="AN115">
        <v>49.732302400000002</v>
      </c>
      <c r="AO115">
        <v>0</v>
      </c>
      <c r="AP115">
        <v>0</v>
      </c>
      <c r="AR115" s="5">
        <v>46261</v>
      </c>
      <c r="AS115">
        <v>8</v>
      </c>
      <c r="AT115">
        <v>3</v>
      </c>
      <c r="AU115" t="s">
        <v>50</v>
      </c>
      <c r="AV115" t="s">
        <v>51</v>
      </c>
      <c r="AW115">
        <v>0</v>
      </c>
      <c r="AX115">
        <v>0</v>
      </c>
      <c r="AY115">
        <v>0</v>
      </c>
      <c r="AZ115">
        <v>0</v>
      </c>
      <c r="BA115">
        <v>0</v>
      </c>
    </row>
    <row r="116" spans="2:53">
      <c r="B116" s="5">
        <v>46261</v>
      </c>
      <c r="C116">
        <v>19</v>
      </c>
      <c r="D116">
        <v>3</v>
      </c>
      <c r="E116" t="s">
        <v>143</v>
      </c>
      <c r="F116" t="s">
        <v>54</v>
      </c>
      <c r="G116" t="s">
        <v>52</v>
      </c>
      <c r="H116">
        <v>9594.0828183600006</v>
      </c>
      <c r="I116">
        <v>0</v>
      </c>
      <c r="J116">
        <v>369.65</v>
      </c>
      <c r="K116">
        <v>-348.98</v>
      </c>
      <c r="L116">
        <v>0</v>
      </c>
      <c r="M116">
        <v>0</v>
      </c>
      <c r="N116">
        <v>0</v>
      </c>
      <c r="O116" s="90" cm="1">
        <f t="array" ref="O116">VLOOKUP(C116,Calc!$B$4:$BF$291,_xlfn.XLOOKUP(F116&amp;G116,$R$4:$R$9&amp;$S$4:$S$9,$T$4:$T$9),FALSE)</f>
        <v>0</v>
      </c>
      <c r="P116" s="121">
        <f t="shared" si="1"/>
        <v>0</v>
      </c>
      <c r="V116" s="5">
        <v>46261</v>
      </c>
      <c r="W116">
        <v>38</v>
      </c>
      <c r="X116">
        <v>3</v>
      </c>
      <c r="Y116" t="s">
        <v>143</v>
      </c>
      <c r="Z116" t="s">
        <v>52</v>
      </c>
      <c r="AA116">
        <v>13380.82324706</v>
      </c>
      <c r="AB116">
        <v>-775.35766330000001</v>
      </c>
      <c r="AC116">
        <v>12605.465583749999</v>
      </c>
      <c r="AD116">
        <v>0</v>
      </c>
      <c r="AE116">
        <v>36.752463929999998</v>
      </c>
      <c r="AF116">
        <v>36.752463929999998</v>
      </c>
      <c r="AG116" s="1"/>
      <c r="AH116" s="5">
        <v>46261</v>
      </c>
      <c r="AI116">
        <v>12</v>
      </c>
      <c r="AJ116">
        <v>3</v>
      </c>
      <c r="AK116" t="s">
        <v>143</v>
      </c>
      <c r="AL116" t="s">
        <v>57</v>
      </c>
      <c r="AM116" t="s">
        <v>58</v>
      </c>
      <c r="AN116">
        <v>2.2408239999999999</v>
      </c>
      <c r="AO116">
        <v>0</v>
      </c>
      <c r="AP116">
        <v>0</v>
      </c>
      <c r="AR116" s="5">
        <v>46261</v>
      </c>
      <c r="AS116">
        <v>9</v>
      </c>
      <c r="AT116">
        <v>3</v>
      </c>
      <c r="AU116" t="s">
        <v>145</v>
      </c>
      <c r="AV116" t="s">
        <v>58</v>
      </c>
      <c r="AW116">
        <v>-1.1521836000000001</v>
      </c>
      <c r="AX116">
        <v>0.16250000000000001</v>
      </c>
      <c r="AY116">
        <v>-1565.7754</v>
      </c>
      <c r="AZ116">
        <v>-1565.7754</v>
      </c>
      <c r="BA116">
        <v>0</v>
      </c>
    </row>
    <row r="117" spans="2:53">
      <c r="B117" s="5">
        <v>46261</v>
      </c>
      <c r="C117">
        <v>19</v>
      </c>
      <c r="D117">
        <v>3</v>
      </c>
      <c r="E117" t="s">
        <v>143</v>
      </c>
      <c r="F117" t="s">
        <v>54</v>
      </c>
      <c r="G117" t="s">
        <v>51</v>
      </c>
      <c r="H117">
        <v>9594.0828183600006</v>
      </c>
      <c r="I117">
        <v>37.304085929999999</v>
      </c>
      <c r="J117">
        <v>20.67</v>
      </c>
      <c r="K117">
        <v>348.98</v>
      </c>
      <c r="L117">
        <v>13018.37990901</v>
      </c>
      <c r="M117">
        <v>12829.707048759999</v>
      </c>
      <c r="N117">
        <v>9594.0828183600006</v>
      </c>
      <c r="O117" s="90" cm="1">
        <f t="array" ref="O117">VLOOKUP(C117,Calc!$B$4:$BF$291,_xlfn.XLOOKUP(F117&amp;G117,$R$4:$R$9&amp;$S$4:$S$9,$T$4:$T$9),FALSE)</f>
        <v>9594.0828183646718</v>
      </c>
      <c r="P117" s="121">
        <f t="shared" si="1"/>
        <v>4.6711647883057594E-9</v>
      </c>
      <c r="V117" s="5">
        <v>46261</v>
      </c>
      <c r="W117">
        <v>38</v>
      </c>
      <c r="X117">
        <v>3</v>
      </c>
      <c r="Y117" t="s">
        <v>143</v>
      </c>
      <c r="Z117" t="s">
        <v>51</v>
      </c>
      <c r="AA117">
        <v>13380.82324706</v>
      </c>
      <c r="AB117">
        <v>-775.35766330000001</v>
      </c>
      <c r="AC117">
        <v>12605.465583749999</v>
      </c>
      <c r="AD117">
        <v>-94.649233760000001</v>
      </c>
      <c r="AE117">
        <v>0</v>
      </c>
      <c r="AF117">
        <v>-94.649233760000001</v>
      </c>
      <c r="AG117" s="1"/>
      <c r="AH117" s="5">
        <v>46261</v>
      </c>
      <c r="AI117">
        <v>12</v>
      </c>
      <c r="AJ117">
        <v>3</v>
      </c>
      <c r="AK117" t="s">
        <v>143</v>
      </c>
      <c r="AL117" t="s">
        <v>57</v>
      </c>
      <c r="AM117" t="s">
        <v>52</v>
      </c>
      <c r="AN117">
        <v>-2.860824</v>
      </c>
      <c r="AO117">
        <v>0</v>
      </c>
      <c r="AP117">
        <v>88.941906799999998</v>
      </c>
      <c r="AR117" s="5">
        <v>46261</v>
      </c>
      <c r="AS117">
        <v>9</v>
      </c>
      <c r="AT117">
        <v>3</v>
      </c>
      <c r="AU117" t="s">
        <v>145</v>
      </c>
      <c r="AV117" t="s">
        <v>146</v>
      </c>
      <c r="AW117">
        <v>0.9896836</v>
      </c>
      <c r="AX117">
        <v>0.16250000000000001</v>
      </c>
      <c r="AY117">
        <v>0</v>
      </c>
      <c r="AZ117">
        <v>0</v>
      </c>
      <c r="BA117">
        <v>0</v>
      </c>
    </row>
    <row r="118" spans="2:53">
      <c r="B118" s="5">
        <v>46261</v>
      </c>
      <c r="C118">
        <v>20</v>
      </c>
      <c r="D118">
        <v>3</v>
      </c>
      <c r="E118" t="s">
        <v>143</v>
      </c>
      <c r="F118" t="s">
        <v>57</v>
      </c>
      <c r="G118" t="s">
        <v>58</v>
      </c>
      <c r="H118">
        <v>8727.5814176799995</v>
      </c>
      <c r="I118">
        <v>0</v>
      </c>
      <c r="J118">
        <v>-30.55</v>
      </c>
      <c r="K118">
        <v>400.55</v>
      </c>
      <c r="L118">
        <v>0</v>
      </c>
      <c r="M118">
        <v>0</v>
      </c>
      <c r="N118">
        <v>0</v>
      </c>
      <c r="O118" s="90" cm="1">
        <f t="array" ref="O118">VLOOKUP(C118,Calc!$B$4:$BF$291,_xlfn.XLOOKUP(F118&amp;G118,$R$4:$R$9&amp;$S$4:$S$9,$T$4:$T$9),FALSE)</f>
        <v>0</v>
      </c>
      <c r="P118" s="121">
        <f t="shared" si="1"/>
        <v>0</v>
      </c>
      <c r="V118" s="5">
        <v>46261</v>
      </c>
      <c r="W118">
        <v>39</v>
      </c>
      <c r="X118">
        <v>3</v>
      </c>
      <c r="Y118" t="s">
        <v>143</v>
      </c>
      <c r="Z118" t="s">
        <v>58</v>
      </c>
      <c r="AA118">
        <v>13851.69591472</v>
      </c>
      <c r="AB118">
        <v>-803.43338786000004</v>
      </c>
      <c r="AC118">
        <v>13048.26252685</v>
      </c>
      <c r="AD118">
        <v>-1.509962</v>
      </c>
      <c r="AE118">
        <v>55.159036960000002</v>
      </c>
      <c r="AF118">
        <v>53.64907496</v>
      </c>
      <c r="AG118" s="1"/>
      <c r="AH118" s="5">
        <v>46261</v>
      </c>
      <c r="AI118">
        <v>12</v>
      </c>
      <c r="AJ118">
        <v>3</v>
      </c>
      <c r="AL118" t="s">
        <v>147</v>
      </c>
      <c r="AM118" t="s">
        <v>148</v>
      </c>
      <c r="AN118">
        <v>-35.679986</v>
      </c>
      <c r="AO118">
        <v>-11277.872386360001</v>
      </c>
      <c r="AP118">
        <v>-11277.872386360001</v>
      </c>
      <c r="AR118" s="5">
        <v>46261</v>
      </c>
      <c r="AS118">
        <v>9</v>
      </c>
      <c r="AT118">
        <v>3</v>
      </c>
      <c r="AU118" t="s">
        <v>144</v>
      </c>
      <c r="AV118" t="s">
        <v>58</v>
      </c>
      <c r="AW118">
        <v>-62.987812099999999</v>
      </c>
      <c r="AX118">
        <v>12.98</v>
      </c>
      <c r="AY118">
        <v>-81501.718150000001</v>
      </c>
      <c r="AZ118">
        <v>-81501.718150000001</v>
      </c>
      <c r="BA118">
        <v>0</v>
      </c>
    </row>
    <row r="119" spans="2:53">
      <c r="B119" s="5">
        <v>46261</v>
      </c>
      <c r="C119">
        <v>20</v>
      </c>
      <c r="D119">
        <v>3</v>
      </c>
      <c r="E119" t="s">
        <v>143</v>
      </c>
      <c r="F119" t="s">
        <v>57</v>
      </c>
      <c r="G119" t="s">
        <v>52</v>
      </c>
      <c r="H119">
        <v>8727.5814176799995</v>
      </c>
      <c r="I119">
        <v>0</v>
      </c>
      <c r="J119">
        <v>370</v>
      </c>
      <c r="K119">
        <v>-400.55</v>
      </c>
      <c r="L119">
        <v>0</v>
      </c>
      <c r="M119">
        <v>0</v>
      </c>
      <c r="N119">
        <v>0</v>
      </c>
      <c r="O119" s="90" cm="1">
        <f t="array" ref="O119">VLOOKUP(C119,Calc!$B$4:$BF$291,_xlfn.XLOOKUP(F119&amp;G119,$R$4:$R$9&amp;$S$4:$S$9,$T$4:$T$9),FALSE)</f>
        <v>0</v>
      </c>
      <c r="P119" s="121">
        <f t="shared" si="1"/>
        <v>0</v>
      </c>
      <c r="V119" s="5">
        <v>46261</v>
      </c>
      <c r="W119">
        <v>39</v>
      </c>
      <c r="X119">
        <v>3</v>
      </c>
      <c r="Y119" t="s">
        <v>143</v>
      </c>
      <c r="Z119" t="s">
        <v>52</v>
      </c>
      <c r="AA119">
        <v>13851.69591472</v>
      </c>
      <c r="AB119">
        <v>-803.43338786000004</v>
      </c>
      <c r="AC119">
        <v>13048.26252685</v>
      </c>
      <c r="AD119">
        <v>0</v>
      </c>
      <c r="AE119">
        <v>38.313651100000001</v>
      </c>
      <c r="AF119">
        <v>38.313651100000001</v>
      </c>
      <c r="AG119" s="1"/>
      <c r="AH119" s="5">
        <v>46261</v>
      </c>
      <c r="AI119">
        <v>12</v>
      </c>
      <c r="AJ119">
        <v>3</v>
      </c>
      <c r="AL119" t="s">
        <v>147</v>
      </c>
      <c r="AM119" t="s">
        <v>51</v>
      </c>
      <c r="AN119">
        <v>34.839986000000003</v>
      </c>
      <c r="AO119">
        <v>0</v>
      </c>
      <c r="AP119">
        <v>0</v>
      </c>
      <c r="AR119" s="5">
        <v>46261</v>
      </c>
      <c r="AS119">
        <v>9</v>
      </c>
      <c r="AT119">
        <v>3</v>
      </c>
      <c r="AU119" t="s">
        <v>144</v>
      </c>
      <c r="AV119" t="s">
        <v>146</v>
      </c>
      <c r="AW119">
        <v>50.007812100000002</v>
      </c>
      <c r="AX119">
        <v>12.98</v>
      </c>
      <c r="AY119">
        <v>0</v>
      </c>
      <c r="AZ119">
        <v>0</v>
      </c>
      <c r="BA119">
        <v>0</v>
      </c>
    </row>
    <row r="120" spans="2:53">
      <c r="B120" s="5">
        <v>46261</v>
      </c>
      <c r="C120">
        <v>20</v>
      </c>
      <c r="D120">
        <v>3</v>
      </c>
      <c r="E120" t="s">
        <v>143</v>
      </c>
      <c r="F120" t="s">
        <v>60</v>
      </c>
      <c r="G120" t="s">
        <v>58</v>
      </c>
      <c r="H120">
        <v>8727.5814176799995</v>
      </c>
      <c r="I120">
        <v>0</v>
      </c>
      <c r="J120">
        <v>-30.55</v>
      </c>
      <c r="K120">
        <v>65.55</v>
      </c>
      <c r="L120">
        <v>0</v>
      </c>
      <c r="M120">
        <v>0</v>
      </c>
      <c r="N120">
        <v>0</v>
      </c>
      <c r="O120" s="90" cm="1">
        <f t="array" ref="O120">VLOOKUP(C120,Calc!$B$4:$BF$291,_xlfn.XLOOKUP(F120&amp;G120,$R$4:$R$9&amp;$S$4:$S$9,$T$4:$T$9),FALSE)</f>
        <v>0</v>
      </c>
      <c r="P120" s="121">
        <f t="shared" si="1"/>
        <v>0</v>
      </c>
      <c r="V120" s="5">
        <v>46261</v>
      </c>
      <c r="W120">
        <v>39</v>
      </c>
      <c r="X120">
        <v>3</v>
      </c>
      <c r="Y120" t="s">
        <v>143</v>
      </c>
      <c r="Z120" t="s">
        <v>51</v>
      </c>
      <c r="AA120">
        <v>13851.69591472</v>
      </c>
      <c r="AB120">
        <v>-803.43338786000004</v>
      </c>
      <c r="AC120">
        <v>13048.26252685</v>
      </c>
      <c r="AD120">
        <v>-98.665226059999995</v>
      </c>
      <c r="AE120">
        <v>0</v>
      </c>
      <c r="AF120">
        <v>-98.665226059999995</v>
      </c>
      <c r="AG120" s="1"/>
      <c r="AH120" s="5">
        <v>46261</v>
      </c>
      <c r="AI120">
        <v>12</v>
      </c>
      <c r="AJ120">
        <v>3</v>
      </c>
      <c r="AK120" t="s">
        <v>143</v>
      </c>
      <c r="AL120" t="s">
        <v>60</v>
      </c>
      <c r="AM120" t="s">
        <v>58</v>
      </c>
      <c r="AN120">
        <v>27.223685159999999</v>
      </c>
      <c r="AO120">
        <v>0</v>
      </c>
      <c r="AP120">
        <v>0</v>
      </c>
      <c r="AR120" s="5">
        <v>46261</v>
      </c>
      <c r="AS120">
        <v>9</v>
      </c>
      <c r="AT120">
        <v>3</v>
      </c>
      <c r="AU120" t="s">
        <v>57</v>
      </c>
      <c r="AV120" t="s">
        <v>58</v>
      </c>
      <c r="AW120">
        <v>2.5715148000000001</v>
      </c>
      <c r="AX120">
        <v>0.61499999999999999</v>
      </c>
      <c r="AY120">
        <v>0</v>
      </c>
      <c r="AZ120">
        <v>0</v>
      </c>
      <c r="BA120">
        <v>0</v>
      </c>
    </row>
    <row r="121" spans="2:53">
      <c r="B121" s="5">
        <v>46261</v>
      </c>
      <c r="C121">
        <v>20</v>
      </c>
      <c r="D121">
        <v>3</v>
      </c>
      <c r="E121" t="s">
        <v>143</v>
      </c>
      <c r="F121" t="s">
        <v>60</v>
      </c>
      <c r="G121" t="s">
        <v>51</v>
      </c>
      <c r="H121">
        <v>8727.5814176799995</v>
      </c>
      <c r="I121">
        <v>41.588057229999997</v>
      </c>
      <c r="J121">
        <v>35</v>
      </c>
      <c r="K121">
        <v>-65.55</v>
      </c>
      <c r="L121">
        <v>-2726.09715164</v>
      </c>
      <c r="M121">
        <v>-2652.6774589199999</v>
      </c>
      <c r="N121">
        <v>0</v>
      </c>
      <c r="O121" s="90" cm="1">
        <f t="array" ref="O121">VLOOKUP(C121,Calc!$B$4:$BF$291,_xlfn.XLOOKUP(F121&amp;G121,$R$4:$R$9&amp;$S$4:$S$9,$T$4:$T$9),FALSE)</f>
        <v>0</v>
      </c>
      <c r="P121" s="121">
        <f t="shared" si="1"/>
        <v>0</v>
      </c>
      <c r="V121" s="5">
        <v>46261</v>
      </c>
      <c r="W121">
        <v>40</v>
      </c>
      <c r="X121">
        <v>3</v>
      </c>
      <c r="Y121" t="s">
        <v>143</v>
      </c>
      <c r="Z121" t="s">
        <v>58</v>
      </c>
      <c r="AA121">
        <v>14663.57144636</v>
      </c>
      <c r="AB121">
        <v>-792.00051058999998</v>
      </c>
      <c r="AC121">
        <v>13871.57093577</v>
      </c>
      <c r="AD121">
        <v>-1.4838963999999999</v>
      </c>
      <c r="AE121">
        <v>54.332682730000002</v>
      </c>
      <c r="AF121">
        <v>52.848786330000003</v>
      </c>
      <c r="AG121" s="1"/>
      <c r="AH121" s="5">
        <v>46261</v>
      </c>
      <c r="AI121">
        <v>12</v>
      </c>
      <c r="AJ121">
        <v>3</v>
      </c>
      <c r="AK121" t="s">
        <v>143</v>
      </c>
      <c r="AL121" t="s">
        <v>60</v>
      </c>
      <c r="AM121" t="s">
        <v>51</v>
      </c>
      <c r="AN121">
        <v>-27.4845185</v>
      </c>
      <c r="AO121">
        <v>13564.54147016</v>
      </c>
      <c r="AP121">
        <v>12649.884435829999</v>
      </c>
      <c r="AR121" s="5">
        <v>46261</v>
      </c>
      <c r="AS121">
        <v>9</v>
      </c>
      <c r="AT121">
        <v>3</v>
      </c>
      <c r="AU121" t="s">
        <v>57</v>
      </c>
      <c r="AV121" t="s">
        <v>52</v>
      </c>
      <c r="AW121">
        <v>-3.1865147999999999</v>
      </c>
      <c r="AX121">
        <v>0.61499999999999999</v>
      </c>
      <c r="AY121">
        <v>0</v>
      </c>
      <c r="AZ121">
        <v>293.98653364</v>
      </c>
      <c r="BA121">
        <v>0</v>
      </c>
    </row>
    <row r="122" spans="2:53">
      <c r="B122" s="5">
        <v>46261</v>
      </c>
      <c r="C122">
        <v>20</v>
      </c>
      <c r="D122">
        <v>3</v>
      </c>
      <c r="E122" t="s">
        <v>143</v>
      </c>
      <c r="F122" t="s">
        <v>54</v>
      </c>
      <c r="G122" t="s">
        <v>52</v>
      </c>
      <c r="H122">
        <v>8727.5814176799995</v>
      </c>
      <c r="I122">
        <v>0</v>
      </c>
      <c r="J122">
        <v>370</v>
      </c>
      <c r="K122">
        <v>-335</v>
      </c>
      <c r="L122">
        <v>0</v>
      </c>
      <c r="M122">
        <v>0</v>
      </c>
      <c r="N122">
        <v>0</v>
      </c>
      <c r="O122" s="90" cm="1">
        <f t="array" ref="O122">VLOOKUP(C122,Calc!$B$4:$BF$291,_xlfn.XLOOKUP(F122&amp;G122,$R$4:$R$9&amp;$S$4:$S$9,$T$4:$T$9),FALSE)</f>
        <v>0</v>
      </c>
      <c r="P122" s="121">
        <f t="shared" si="1"/>
        <v>0</v>
      </c>
      <c r="V122" s="5">
        <v>46261</v>
      </c>
      <c r="W122">
        <v>40</v>
      </c>
      <c r="X122">
        <v>3</v>
      </c>
      <c r="Y122" t="s">
        <v>143</v>
      </c>
      <c r="Z122" t="s">
        <v>52</v>
      </c>
      <c r="AA122">
        <v>14663.57144636</v>
      </c>
      <c r="AB122">
        <v>-792.00051058999998</v>
      </c>
      <c r="AC122">
        <v>13871.57093577</v>
      </c>
      <c r="AD122">
        <v>0</v>
      </c>
      <c r="AE122">
        <v>40.330594159999997</v>
      </c>
      <c r="AF122">
        <v>40.330594159999997</v>
      </c>
      <c r="AG122" s="1"/>
      <c r="AH122" s="5">
        <v>46261</v>
      </c>
      <c r="AI122">
        <v>12</v>
      </c>
      <c r="AJ122">
        <v>3</v>
      </c>
      <c r="AK122" t="s">
        <v>143</v>
      </c>
      <c r="AL122" t="s">
        <v>54</v>
      </c>
      <c r="AM122" t="s">
        <v>52</v>
      </c>
      <c r="AN122">
        <v>37.90353906</v>
      </c>
      <c r="AO122">
        <v>0</v>
      </c>
      <c r="AP122">
        <v>0</v>
      </c>
      <c r="AR122" s="5">
        <v>46261</v>
      </c>
      <c r="AS122">
        <v>9</v>
      </c>
      <c r="AT122">
        <v>3</v>
      </c>
      <c r="AU122" t="s">
        <v>147</v>
      </c>
      <c r="AV122" t="s">
        <v>148</v>
      </c>
      <c r="AW122">
        <v>0</v>
      </c>
      <c r="AX122">
        <v>0.79333332999999995</v>
      </c>
      <c r="AY122">
        <v>0</v>
      </c>
      <c r="AZ122">
        <v>0</v>
      </c>
      <c r="BA122">
        <v>0</v>
      </c>
    </row>
    <row r="123" spans="2:53">
      <c r="B123" s="5">
        <v>46261</v>
      </c>
      <c r="C123">
        <v>20</v>
      </c>
      <c r="D123">
        <v>3</v>
      </c>
      <c r="E123" t="s">
        <v>143</v>
      </c>
      <c r="F123" t="s">
        <v>54</v>
      </c>
      <c r="G123" t="s">
        <v>51</v>
      </c>
      <c r="H123">
        <v>8727.5814176799995</v>
      </c>
      <c r="I123">
        <v>34.911154930000002</v>
      </c>
      <c r="J123">
        <v>35</v>
      </c>
      <c r="K123">
        <v>335</v>
      </c>
      <c r="L123">
        <v>11695.236902660001</v>
      </c>
      <c r="M123">
        <v>11380.25887661</v>
      </c>
      <c r="N123">
        <v>8727.5814176799995</v>
      </c>
      <c r="O123" s="90" cm="1">
        <f t="array" ref="O123">VLOOKUP(C123,Calc!$B$4:$BF$291,_xlfn.XLOOKUP(F123&amp;G123,$R$4:$R$9&amp;$S$4:$S$9,$T$4:$T$9),FALSE)</f>
        <v>8727.5814176883359</v>
      </c>
      <c r="P123" s="121">
        <f t="shared" si="1"/>
        <v>8.3364284364506602E-9</v>
      </c>
      <c r="V123" s="5">
        <v>46261</v>
      </c>
      <c r="W123">
        <v>40</v>
      </c>
      <c r="X123">
        <v>3</v>
      </c>
      <c r="Y123" t="s">
        <v>143</v>
      </c>
      <c r="Z123" t="s">
        <v>51</v>
      </c>
      <c r="AA123">
        <v>14663.57144636</v>
      </c>
      <c r="AB123">
        <v>-792.00051058999998</v>
      </c>
      <c r="AC123">
        <v>13871.57093577</v>
      </c>
      <c r="AD123">
        <v>-99.966047160000002</v>
      </c>
      <c r="AE123">
        <v>0</v>
      </c>
      <c r="AF123">
        <v>-99.966047160000002</v>
      </c>
      <c r="AG123" s="1"/>
      <c r="AH123" s="5">
        <v>46261</v>
      </c>
      <c r="AI123">
        <v>12</v>
      </c>
      <c r="AJ123">
        <v>3</v>
      </c>
      <c r="AK123" t="s">
        <v>143</v>
      </c>
      <c r="AL123" t="s">
        <v>54</v>
      </c>
      <c r="AM123" t="s">
        <v>51</v>
      </c>
      <c r="AN123">
        <v>-44.167705730000002</v>
      </c>
      <c r="AO123">
        <v>11294.536182280001</v>
      </c>
      <c r="AP123">
        <v>12120.25130982</v>
      </c>
      <c r="AR123" s="5">
        <v>46261</v>
      </c>
      <c r="AS123">
        <v>9</v>
      </c>
      <c r="AT123">
        <v>3</v>
      </c>
      <c r="AU123" t="s">
        <v>147</v>
      </c>
      <c r="AV123" t="s">
        <v>51</v>
      </c>
      <c r="AW123">
        <v>0</v>
      </c>
      <c r="AX123">
        <v>0.79333332999999995</v>
      </c>
      <c r="AY123">
        <v>0</v>
      </c>
      <c r="AZ123">
        <v>0</v>
      </c>
      <c r="BA123">
        <v>0</v>
      </c>
    </row>
    <row r="124" spans="2:53">
      <c r="B124" s="5">
        <v>46261</v>
      </c>
      <c r="C124">
        <v>21</v>
      </c>
      <c r="D124">
        <v>3</v>
      </c>
      <c r="E124" t="s">
        <v>143</v>
      </c>
      <c r="F124" t="s">
        <v>57</v>
      </c>
      <c r="G124" t="s">
        <v>58</v>
      </c>
      <c r="H124">
        <v>9340.4080798699997</v>
      </c>
      <c r="I124">
        <v>0</v>
      </c>
      <c r="J124">
        <v>-35.450000000000003</v>
      </c>
      <c r="K124">
        <v>396</v>
      </c>
      <c r="L124">
        <v>0</v>
      </c>
      <c r="M124">
        <v>0</v>
      </c>
      <c r="N124">
        <v>0</v>
      </c>
      <c r="O124" s="90" cm="1">
        <f t="array" ref="O124">VLOOKUP(C124,Calc!$B$4:$BF$291,_xlfn.XLOOKUP(F124&amp;G124,$R$4:$R$9&amp;$S$4:$S$9,$T$4:$T$9),FALSE)</f>
        <v>0</v>
      </c>
      <c r="P124" s="121">
        <f t="shared" si="1"/>
        <v>0</v>
      </c>
      <c r="V124" s="5">
        <v>46261</v>
      </c>
      <c r="W124">
        <v>41</v>
      </c>
      <c r="X124">
        <v>3</v>
      </c>
      <c r="Y124" t="s">
        <v>143</v>
      </c>
      <c r="Z124" t="s">
        <v>58</v>
      </c>
      <c r="AA124">
        <v>13671.800548560001</v>
      </c>
      <c r="AB124">
        <v>-812.88310073000002</v>
      </c>
      <c r="AC124">
        <v>12858.917447829999</v>
      </c>
      <c r="AD124">
        <v>-1.0303599999999999</v>
      </c>
      <c r="AE124">
        <v>55.767575600000001</v>
      </c>
      <c r="AF124">
        <v>54.737215599999999</v>
      </c>
      <c r="AG124" s="1"/>
      <c r="AH124" s="5">
        <v>46261</v>
      </c>
      <c r="AI124">
        <v>13</v>
      </c>
      <c r="AJ124">
        <v>3</v>
      </c>
      <c r="AL124" t="s">
        <v>144</v>
      </c>
      <c r="AM124" t="s">
        <v>58</v>
      </c>
      <c r="AN124">
        <v>-62.952112929999998</v>
      </c>
      <c r="AO124">
        <v>3404.0343725600001</v>
      </c>
      <c r="AP124">
        <v>3404.0343725600001</v>
      </c>
      <c r="AR124" s="5">
        <v>46261</v>
      </c>
      <c r="AS124">
        <v>9</v>
      </c>
      <c r="AT124">
        <v>3</v>
      </c>
      <c r="AU124" t="s">
        <v>60</v>
      </c>
      <c r="AV124" t="s">
        <v>58</v>
      </c>
      <c r="AW124">
        <v>27.893165360000001</v>
      </c>
      <c r="AX124">
        <v>0.24333332999999999</v>
      </c>
      <c r="AY124">
        <v>0</v>
      </c>
      <c r="AZ124">
        <v>0</v>
      </c>
      <c r="BA124">
        <v>0</v>
      </c>
    </row>
    <row r="125" spans="2:53">
      <c r="B125" s="5">
        <v>46261</v>
      </c>
      <c r="C125">
        <v>21</v>
      </c>
      <c r="D125">
        <v>3</v>
      </c>
      <c r="E125" t="s">
        <v>143</v>
      </c>
      <c r="F125" t="s">
        <v>57</v>
      </c>
      <c r="G125" t="s">
        <v>52</v>
      </c>
      <c r="H125">
        <v>9340.4080798699997</v>
      </c>
      <c r="I125">
        <v>0</v>
      </c>
      <c r="J125">
        <v>360.55</v>
      </c>
      <c r="K125">
        <v>-396</v>
      </c>
      <c r="L125">
        <v>0</v>
      </c>
      <c r="M125">
        <v>0</v>
      </c>
      <c r="N125">
        <v>0</v>
      </c>
      <c r="O125" s="90" cm="1">
        <f t="array" ref="O125">VLOOKUP(C125,Calc!$B$4:$BF$291,_xlfn.XLOOKUP(F125&amp;G125,$R$4:$R$9&amp;$S$4:$S$9,$T$4:$T$9),FALSE)</f>
        <v>0</v>
      </c>
      <c r="P125" s="121">
        <f t="shared" si="1"/>
        <v>0</v>
      </c>
      <c r="V125" s="5">
        <v>46261</v>
      </c>
      <c r="W125">
        <v>41</v>
      </c>
      <c r="X125">
        <v>3</v>
      </c>
      <c r="Y125" t="s">
        <v>143</v>
      </c>
      <c r="Z125" t="s">
        <v>52</v>
      </c>
      <c r="AA125">
        <v>13671.800548560001</v>
      </c>
      <c r="AB125">
        <v>-812.88310073000002</v>
      </c>
      <c r="AC125">
        <v>12858.917447829999</v>
      </c>
      <c r="AD125">
        <v>0</v>
      </c>
      <c r="AE125">
        <v>37.653335660000003</v>
      </c>
      <c r="AF125">
        <v>37.653335660000003</v>
      </c>
      <c r="AG125" s="1"/>
      <c r="AH125" s="5">
        <v>46261</v>
      </c>
      <c r="AI125">
        <v>13</v>
      </c>
      <c r="AJ125">
        <v>3</v>
      </c>
      <c r="AL125" t="s">
        <v>144</v>
      </c>
      <c r="AM125" t="s">
        <v>146</v>
      </c>
      <c r="AN125">
        <v>51.259612930000003</v>
      </c>
      <c r="AO125">
        <v>0</v>
      </c>
      <c r="AP125">
        <v>0</v>
      </c>
      <c r="AR125" s="5">
        <v>46261</v>
      </c>
      <c r="AS125">
        <v>9</v>
      </c>
      <c r="AT125">
        <v>3</v>
      </c>
      <c r="AU125" t="s">
        <v>60</v>
      </c>
      <c r="AV125" t="s">
        <v>51</v>
      </c>
      <c r="AW125">
        <v>-28.136498700000001</v>
      </c>
      <c r="AX125">
        <v>0.24333332999999999</v>
      </c>
      <c r="AY125">
        <v>14019.030709000001</v>
      </c>
      <c r="AZ125">
        <v>12961.80522883</v>
      </c>
      <c r="BA125">
        <v>0</v>
      </c>
    </row>
    <row r="126" spans="2:53">
      <c r="B126" s="5">
        <v>46261</v>
      </c>
      <c r="C126">
        <v>21</v>
      </c>
      <c r="D126">
        <v>3</v>
      </c>
      <c r="E126" t="s">
        <v>143</v>
      </c>
      <c r="F126" t="s">
        <v>60</v>
      </c>
      <c r="G126" t="s">
        <v>58</v>
      </c>
      <c r="H126">
        <v>9340.4080798699997</v>
      </c>
      <c r="I126">
        <v>0</v>
      </c>
      <c r="J126">
        <v>-35.450000000000003</v>
      </c>
      <c r="K126">
        <v>70.45</v>
      </c>
      <c r="L126">
        <v>0</v>
      </c>
      <c r="M126">
        <v>0</v>
      </c>
      <c r="N126">
        <v>0</v>
      </c>
      <c r="O126" s="90" cm="1">
        <f t="array" ref="O126">VLOOKUP(C126,Calc!$B$4:$BF$291,_xlfn.XLOOKUP(F126&amp;G126,$R$4:$R$9&amp;$S$4:$S$9,$T$4:$T$9),FALSE)</f>
        <v>0</v>
      </c>
      <c r="P126" s="121">
        <f t="shared" si="1"/>
        <v>0</v>
      </c>
      <c r="V126" s="5">
        <v>46261</v>
      </c>
      <c r="W126">
        <v>41</v>
      </c>
      <c r="X126">
        <v>3</v>
      </c>
      <c r="Y126" t="s">
        <v>143</v>
      </c>
      <c r="Z126" t="s">
        <v>51</v>
      </c>
      <c r="AA126">
        <v>13671.800548560001</v>
      </c>
      <c r="AB126">
        <v>-812.88310073000002</v>
      </c>
      <c r="AC126">
        <v>12858.917447829999</v>
      </c>
      <c r="AD126">
        <v>-99.203051259999995</v>
      </c>
      <c r="AE126">
        <v>0</v>
      </c>
      <c r="AF126">
        <v>-99.203051259999995</v>
      </c>
      <c r="AG126" s="1"/>
      <c r="AH126" s="5">
        <v>46261</v>
      </c>
      <c r="AI126">
        <v>13</v>
      </c>
      <c r="AJ126">
        <v>3</v>
      </c>
      <c r="AK126" t="s">
        <v>143</v>
      </c>
      <c r="AL126" t="s">
        <v>57</v>
      </c>
      <c r="AM126" t="s">
        <v>58</v>
      </c>
      <c r="AN126">
        <v>3.1052114</v>
      </c>
      <c r="AO126">
        <v>0</v>
      </c>
      <c r="AP126">
        <v>0</v>
      </c>
      <c r="AR126" s="5">
        <v>46261</v>
      </c>
      <c r="AS126">
        <v>9</v>
      </c>
      <c r="AT126">
        <v>3</v>
      </c>
      <c r="AU126" t="s">
        <v>54</v>
      </c>
      <c r="AV126" t="s">
        <v>52</v>
      </c>
      <c r="AW126">
        <v>37.164782860000003</v>
      </c>
      <c r="AX126">
        <v>6.1266666599999997</v>
      </c>
      <c r="AY126">
        <v>0</v>
      </c>
      <c r="AZ126">
        <v>0</v>
      </c>
      <c r="BA126">
        <v>0</v>
      </c>
    </row>
    <row r="127" spans="2:53">
      <c r="B127" s="5">
        <v>46261</v>
      </c>
      <c r="C127">
        <v>21</v>
      </c>
      <c r="D127">
        <v>3</v>
      </c>
      <c r="E127" t="s">
        <v>143</v>
      </c>
      <c r="F127" t="s">
        <v>60</v>
      </c>
      <c r="G127" t="s">
        <v>51</v>
      </c>
      <c r="H127">
        <v>9340.4080798699997</v>
      </c>
      <c r="I127">
        <v>40.476918900000001</v>
      </c>
      <c r="J127">
        <v>35</v>
      </c>
      <c r="K127">
        <v>-70.45</v>
      </c>
      <c r="L127">
        <v>-2851.5989365</v>
      </c>
      <c r="M127">
        <v>-2776.6852207799998</v>
      </c>
      <c r="N127">
        <v>0</v>
      </c>
      <c r="O127" s="90" cm="1">
        <f t="array" ref="O127">VLOOKUP(C127,Calc!$B$4:$BF$291,_xlfn.XLOOKUP(F127&amp;G127,$R$4:$R$9&amp;$S$4:$S$9,$T$4:$T$9),FALSE)</f>
        <v>0</v>
      </c>
      <c r="P127" s="121">
        <f t="shared" si="1"/>
        <v>0</v>
      </c>
      <c r="V127" s="5">
        <v>46261</v>
      </c>
      <c r="W127">
        <v>42</v>
      </c>
      <c r="X127">
        <v>3</v>
      </c>
      <c r="Y127" t="s">
        <v>143</v>
      </c>
      <c r="Z127" t="s">
        <v>58</v>
      </c>
      <c r="AA127">
        <v>13968.861837279999</v>
      </c>
      <c r="AB127">
        <v>-752.05811686000004</v>
      </c>
      <c r="AC127">
        <v>13216.803720420001</v>
      </c>
      <c r="AD127">
        <v>-1.0958102000000001</v>
      </c>
      <c r="AE127">
        <v>51.592307130000002</v>
      </c>
      <c r="AF127">
        <v>50.496496929999999</v>
      </c>
      <c r="AG127" s="1"/>
      <c r="AH127" s="5">
        <v>46261</v>
      </c>
      <c r="AI127">
        <v>13</v>
      </c>
      <c r="AJ127">
        <v>3</v>
      </c>
      <c r="AK127" t="s">
        <v>143</v>
      </c>
      <c r="AL127" t="s">
        <v>57</v>
      </c>
      <c r="AM127" t="s">
        <v>52</v>
      </c>
      <c r="AN127">
        <v>-3.7577113999999998</v>
      </c>
      <c r="AO127">
        <v>0</v>
      </c>
      <c r="AP127">
        <v>-1643.52956423</v>
      </c>
      <c r="AR127" s="5">
        <v>46261</v>
      </c>
      <c r="AS127">
        <v>9</v>
      </c>
      <c r="AT127">
        <v>3</v>
      </c>
      <c r="AU127" t="s">
        <v>54</v>
      </c>
      <c r="AV127" t="s">
        <v>51</v>
      </c>
      <c r="AW127">
        <v>-43.291449530000001</v>
      </c>
      <c r="AX127">
        <v>6.1266666599999997</v>
      </c>
      <c r="AY127">
        <v>9288.7273392299994</v>
      </c>
      <c r="AZ127">
        <v>10051.966285750001</v>
      </c>
      <c r="BA127">
        <v>0</v>
      </c>
    </row>
    <row r="128" spans="2:53">
      <c r="B128" s="5">
        <v>46261</v>
      </c>
      <c r="C128">
        <v>21</v>
      </c>
      <c r="D128">
        <v>3</v>
      </c>
      <c r="E128" t="s">
        <v>143</v>
      </c>
      <c r="F128" t="s">
        <v>54</v>
      </c>
      <c r="G128" t="s">
        <v>52</v>
      </c>
      <c r="H128">
        <v>9340.4080798699997</v>
      </c>
      <c r="I128">
        <v>0</v>
      </c>
      <c r="J128">
        <v>360.55</v>
      </c>
      <c r="K128">
        <v>-325.55</v>
      </c>
      <c r="L128">
        <v>0</v>
      </c>
      <c r="M128">
        <v>0</v>
      </c>
      <c r="N128">
        <v>0</v>
      </c>
      <c r="O128" s="90" cm="1">
        <f t="array" ref="O128">VLOOKUP(C128,Calc!$B$4:$BF$291,_xlfn.XLOOKUP(F128&amp;G128,$R$4:$R$9&amp;$S$4:$S$9,$T$4:$T$9),FALSE)</f>
        <v>0</v>
      </c>
      <c r="P128" s="121">
        <f t="shared" si="1"/>
        <v>0</v>
      </c>
      <c r="V128" s="5">
        <v>46261</v>
      </c>
      <c r="W128">
        <v>42</v>
      </c>
      <c r="X128">
        <v>3</v>
      </c>
      <c r="Y128" t="s">
        <v>143</v>
      </c>
      <c r="Z128" t="s">
        <v>52</v>
      </c>
      <c r="AA128">
        <v>13968.861837279999</v>
      </c>
      <c r="AB128">
        <v>-752.05811686000004</v>
      </c>
      <c r="AC128">
        <v>13216.803720420001</v>
      </c>
      <c r="AD128">
        <v>0</v>
      </c>
      <c r="AE128">
        <v>38.471414529999997</v>
      </c>
      <c r="AF128">
        <v>38.471414529999997</v>
      </c>
      <c r="AG128" s="1"/>
      <c r="AH128" s="5">
        <v>46261</v>
      </c>
      <c r="AI128">
        <v>13</v>
      </c>
      <c r="AJ128">
        <v>3</v>
      </c>
      <c r="AL128" t="s">
        <v>147</v>
      </c>
      <c r="AM128" t="s">
        <v>148</v>
      </c>
      <c r="AN128">
        <v>-35.774113</v>
      </c>
      <c r="AO128">
        <v>-11309.26769771</v>
      </c>
      <c r="AP128">
        <v>-11309.26769771</v>
      </c>
      <c r="AR128" s="5">
        <v>46261</v>
      </c>
      <c r="AS128">
        <v>9</v>
      </c>
      <c r="AT128">
        <v>3</v>
      </c>
      <c r="AU128" t="s">
        <v>50</v>
      </c>
      <c r="AV128" t="s">
        <v>52</v>
      </c>
      <c r="AW128">
        <v>0</v>
      </c>
      <c r="AX128">
        <v>0</v>
      </c>
      <c r="AY128">
        <v>0</v>
      </c>
      <c r="AZ128">
        <v>0</v>
      </c>
      <c r="BA128">
        <v>0</v>
      </c>
    </row>
    <row r="129" spans="2:53">
      <c r="B129" s="5">
        <v>46261</v>
      </c>
      <c r="C129">
        <v>21</v>
      </c>
      <c r="D129">
        <v>3</v>
      </c>
      <c r="E129" t="s">
        <v>143</v>
      </c>
      <c r="F129" t="s">
        <v>54</v>
      </c>
      <c r="G129" t="s">
        <v>51</v>
      </c>
      <c r="H129">
        <v>9340.4080798699997</v>
      </c>
      <c r="I129">
        <v>38.224564630000003</v>
      </c>
      <c r="J129">
        <v>35</v>
      </c>
      <c r="K129">
        <v>325.55</v>
      </c>
      <c r="L129">
        <v>12444.007016379999</v>
      </c>
      <c r="M129">
        <v>12117.09330065</v>
      </c>
      <c r="N129">
        <v>9340.4080798699997</v>
      </c>
      <c r="O129" s="90" cm="1">
        <f t="array" ref="O129">VLOOKUP(C129,Calc!$B$4:$BF$291,_xlfn.XLOOKUP(F129&amp;G129,$R$4:$R$9&amp;$S$4:$S$9,$T$4:$T$9),FALSE)</f>
        <v>9340.4080798766645</v>
      </c>
      <c r="P129" s="121">
        <f t="shared" si="1"/>
        <v>6.6647771745920181E-9</v>
      </c>
      <c r="V129" s="5">
        <v>46261</v>
      </c>
      <c r="W129">
        <v>42</v>
      </c>
      <c r="X129">
        <v>3</v>
      </c>
      <c r="Y129" t="s">
        <v>143</v>
      </c>
      <c r="Z129" t="s">
        <v>51</v>
      </c>
      <c r="AA129">
        <v>13968.861837279999</v>
      </c>
      <c r="AB129">
        <v>-752.05811686000004</v>
      </c>
      <c r="AC129">
        <v>13216.803720420001</v>
      </c>
      <c r="AD129">
        <v>-96.026244800000001</v>
      </c>
      <c r="AE129">
        <v>0</v>
      </c>
      <c r="AF129">
        <v>-96.026244800000001</v>
      </c>
      <c r="AG129" s="1"/>
      <c r="AH129" s="5">
        <v>46261</v>
      </c>
      <c r="AI129">
        <v>13</v>
      </c>
      <c r="AJ129">
        <v>3</v>
      </c>
      <c r="AL129" t="s">
        <v>147</v>
      </c>
      <c r="AM129" t="s">
        <v>51</v>
      </c>
      <c r="AN129">
        <v>34.884946329999998</v>
      </c>
      <c r="AO129">
        <v>0</v>
      </c>
      <c r="AP129">
        <v>0</v>
      </c>
      <c r="AR129" s="5">
        <v>46261</v>
      </c>
      <c r="AS129">
        <v>9</v>
      </c>
      <c r="AT129">
        <v>3</v>
      </c>
      <c r="AU129" t="s">
        <v>50</v>
      </c>
      <c r="AV129" t="s">
        <v>51</v>
      </c>
      <c r="AW129">
        <v>0</v>
      </c>
      <c r="AX129">
        <v>0</v>
      </c>
      <c r="AY129">
        <v>0</v>
      </c>
      <c r="AZ129">
        <v>0</v>
      </c>
      <c r="BA129">
        <v>0</v>
      </c>
    </row>
    <row r="130" spans="2:53">
      <c r="B130" s="5">
        <v>46261</v>
      </c>
      <c r="C130">
        <v>22</v>
      </c>
      <c r="D130">
        <v>3</v>
      </c>
      <c r="E130" t="s">
        <v>143</v>
      </c>
      <c r="F130" t="s">
        <v>57</v>
      </c>
      <c r="G130" t="s">
        <v>58</v>
      </c>
      <c r="H130">
        <v>11336.89450986</v>
      </c>
      <c r="I130">
        <v>0</v>
      </c>
      <c r="J130">
        <v>-37.07</v>
      </c>
      <c r="K130">
        <v>406.44</v>
      </c>
      <c r="L130">
        <v>0</v>
      </c>
      <c r="M130">
        <v>0</v>
      </c>
      <c r="N130">
        <v>0</v>
      </c>
      <c r="O130" s="90" cm="1">
        <f t="array" ref="O130">VLOOKUP(C130,Calc!$B$4:$BF$291,_xlfn.XLOOKUP(F130&amp;G130,$R$4:$R$9&amp;$S$4:$S$9,$T$4:$T$9),FALSE)</f>
        <v>0</v>
      </c>
      <c r="P130" s="121">
        <f t="shared" si="1"/>
        <v>0</v>
      </c>
      <c r="V130" s="5">
        <v>46261</v>
      </c>
      <c r="W130">
        <v>43</v>
      </c>
      <c r="X130">
        <v>3</v>
      </c>
      <c r="Y130" t="s">
        <v>143</v>
      </c>
      <c r="Z130" t="s">
        <v>58</v>
      </c>
      <c r="AA130">
        <v>13469.22683326</v>
      </c>
      <c r="AB130">
        <v>-748.57995714000003</v>
      </c>
      <c r="AC130">
        <v>12720.64687611</v>
      </c>
      <c r="AD130">
        <v>-0.40919280000000002</v>
      </c>
      <c r="AE130">
        <v>49.172750729999997</v>
      </c>
      <c r="AF130">
        <v>48.763557929999997</v>
      </c>
      <c r="AG130" s="1"/>
      <c r="AH130" s="5">
        <v>46261</v>
      </c>
      <c r="AI130">
        <v>13</v>
      </c>
      <c r="AJ130">
        <v>3</v>
      </c>
      <c r="AK130" t="s">
        <v>143</v>
      </c>
      <c r="AL130" t="s">
        <v>60</v>
      </c>
      <c r="AM130" t="s">
        <v>58</v>
      </c>
      <c r="AN130">
        <v>29.727582330000001</v>
      </c>
      <c r="AO130">
        <v>0</v>
      </c>
      <c r="AP130">
        <v>0</v>
      </c>
      <c r="AR130" s="5">
        <v>46261</v>
      </c>
      <c r="AS130">
        <v>10</v>
      </c>
      <c r="AT130">
        <v>3</v>
      </c>
      <c r="AU130" t="s">
        <v>145</v>
      </c>
      <c r="AV130" t="s">
        <v>58</v>
      </c>
      <c r="AW130">
        <v>-1.0865389000000001</v>
      </c>
      <c r="AX130">
        <v>0.16333333</v>
      </c>
      <c r="AY130">
        <v>-1268.3274058899999</v>
      </c>
      <c r="AZ130">
        <v>-1268.3274058899999</v>
      </c>
      <c r="BA130">
        <v>0</v>
      </c>
    </row>
    <row r="131" spans="2:53">
      <c r="B131" s="5">
        <v>46261</v>
      </c>
      <c r="C131">
        <v>22</v>
      </c>
      <c r="D131">
        <v>3</v>
      </c>
      <c r="E131" t="s">
        <v>143</v>
      </c>
      <c r="F131" t="s">
        <v>57</v>
      </c>
      <c r="G131" t="s">
        <v>52</v>
      </c>
      <c r="H131">
        <v>11336.89450986</v>
      </c>
      <c r="I131">
        <v>0</v>
      </c>
      <c r="J131">
        <v>369.37</v>
      </c>
      <c r="K131">
        <v>-406.44</v>
      </c>
      <c r="L131">
        <v>0</v>
      </c>
      <c r="M131">
        <v>0</v>
      </c>
      <c r="N131">
        <v>0</v>
      </c>
      <c r="O131" s="90" cm="1">
        <f t="array" ref="O131">VLOOKUP(C131,Calc!$B$4:$BF$291,_xlfn.XLOOKUP(F131&amp;G131,$R$4:$R$9&amp;$S$4:$S$9,$T$4:$T$9),FALSE)</f>
        <v>0</v>
      </c>
      <c r="P131" s="121">
        <f t="shared" si="1"/>
        <v>0</v>
      </c>
      <c r="V131" s="5">
        <v>46261</v>
      </c>
      <c r="W131">
        <v>43</v>
      </c>
      <c r="X131">
        <v>3</v>
      </c>
      <c r="Y131" t="s">
        <v>143</v>
      </c>
      <c r="Z131" t="s">
        <v>52</v>
      </c>
      <c r="AA131">
        <v>13469.22683326</v>
      </c>
      <c r="AB131">
        <v>-748.57995714000003</v>
      </c>
      <c r="AC131">
        <v>12720.64687611</v>
      </c>
      <c r="AD131">
        <v>-9.5807199999999995E-2</v>
      </c>
      <c r="AE131">
        <v>37.134784660000001</v>
      </c>
      <c r="AF131">
        <v>37.038977459999998</v>
      </c>
      <c r="AG131" s="1"/>
      <c r="AH131" s="5">
        <v>46261</v>
      </c>
      <c r="AI131">
        <v>13</v>
      </c>
      <c r="AJ131">
        <v>3</v>
      </c>
      <c r="AK131" t="s">
        <v>143</v>
      </c>
      <c r="AL131" t="s">
        <v>60</v>
      </c>
      <c r="AM131" t="s">
        <v>51</v>
      </c>
      <c r="AN131">
        <v>-30.221748999999999</v>
      </c>
      <c r="AO131">
        <v>0</v>
      </c>
      <c r="AP131">
        <v>-5595.37938235</v>
      </c>
      <c r="AR131" s="5">
        <v>46261</v>
      </c>
      <c r="AS131">
        <v>10</v>
      </c>
      <c r="AT131">
        <v>3</v>
      </c>
      <c r="AU131" t="s">
        <v>145</v>
      </c>
      <c r="AV131" t="s">
        <v>146</v>
      </c>
      <c r="AW131">
        <v>0.92320555999999998</v>
      </c>
      <c r="AX131">
        <v>0.16333333</v>
      </c>
      <c r="AY131">
        <v>0</v>
      </c>
      <c r="AZ131">
        <v>0</v>
      </c>
      <c r="BA131">
        <v>0</v>
      </c>
    </row>
    <row r="132" spans="2:53">
      <c r="B132" s="5">
        <v>46261</v>
      </c>
      <c r="C132">
        <v>22</v>
      </c>
      <c r="D132">
        <v>3</v>
      </c>
      <c r="E132" t="s">
        <v>143</v>
      </c>
      <c r="F132" t="s">
        <v>60</v>
      </c>
      <c r="G132" t="s">
        <v>58</v>
      </c>
      <c r="H132">
        <v>11336.89450986</v>
      </c>
      <c r="I132">
        <v>0</v>
      </c>
      <c r="J132">
        <v>-37.07</v>
      </c>
      <c r="K132">
        <v>72.069999999999993</v>
      </c>
      <c r="L132">
        <v>0</v>
      </c>
      <c r="M132">
        <v>0</v>
      </c>
      <c r="N132">
        <v>0</v>
      </c>
      <c r="O132" s="90" cm="1">
        <f t="array" ref="O132">VLOOKUP(C132,Calc!$B$4:$BF$291,_xlfn.XLOOKUP(F132&amp;G132,$R$4:$R$9&amp;$S$4:$S$9,$T$4:$T$9),FALSE)</f>
        <v>0</v>
      </c>
      <c r="P132" s="121">
        <f t="shared" ref="P132:P195" si="2">O132-N132</f>
        <v>0</v>
      </c>
      <c r="V132" s="5">
        <v>46261</v>
      </c>
      <c r="W132">
        <v>43</v>
      </c>
      <c r="X132">
        <v>3</v>
      </c>
      <c r="Y132" t="s">
        <v>143</v>
      </c>
      <c r="Z132" t="s">
        <v>51</v>
      </c>
      <c r="AA132">
        <v>13469.22683326</v>
      </c>
      <c r="AB132">
        <v>-748.57995714000003</v>
      </c>
      <c r="AC132">
        <v>12720.64687611</v>
      </c>
      <c r="AD132">
        <v>-92.933368729999998</v>
      </c>
      <c r="AE132">
        <v>0</v>
      </c>
      <c r="AF132">
        <v>-92.933368729999998</v>
      </c>
      <c r="AG132" s="1"/>
      <c r="AH132" s="5">
        <v>46261</v>
      </c>
      <c r="AI132">
        <v>13</v>
      </c>
      <c r="AJ132">
        <v>3</v>
      </c>
      <c r="AK132" t="s">
        <v>143</v>
      </c>
      <c r="AL132" t="s">
        <v>54</v>
      </c>
      <c r="AM132" t="s">
        <v>52</v>
      </c>
      <c r="AN132">
        <v>32.6865217</v>
      </c>
      <c r="AO132">
        <v>0</v>
      </c>
      <c r="AP132">
        <v>0</v>
      </c>
      <c r="AR132" s="5">
        <v>46261</v>
      </c>
      <c r="AS132">
        <v>10</v>
      </c>
      <c r="AT132">
        <v>3</v>
      </c>
      <c r="AU132" t="s">
        <v>144</v>
      </c>
      <c r="AV132" t="s">
        <v>58</v>
      </c>
      <c r="AW132">
        <v>-63.311025399999998</v>
      </c>
      <c r="AX132">
        <v>12.275</v>
      </c>
      <c r="AY132">
        <v>-71737.675968390002</v>
      </c>
      <c r="AZ132">
        <v>-71737.675968390002</v>
      </c>
      <c r="BA132">
        <v>0</v>
      </c>
    </row>
    <row r="133" spans="2:53">
      <c r="B133" s="5">
        <v>46261</v>
      </c>
      <c r="C133">
        <v>22</v>
      </c>
      <c r="D133">
        <v>3</v>
      </c>
      <c r="E133" t="s">
        <v>143</v>
      </c>
      <c r="F133" t="s">
        <v>60</v>
      </c>
      <c r="G133" t="s">
        <v>51</v>
      </c>
      <c r="H133">
        <v>11336.89450986</v>
      </c>
      <c r="I133">
        <v>39.975275830000001</v>
      </c>
      <c r="J133">
        <v>35</v>
      </c>
      <c r="K133">
        <v>-72.069999999999993</v>
      </c>
      <c r="L133">
        <v>-2881.0181293000001</v>
      </c>
      <c r="M133">
        <v>-2821.7651557999998</v>
      </c>
      <c r="N133">
        <v>0</v>
      </c>
      <c r="O133" s="90" cm="1">
        <f t="array" ref="O133">VLOOKUP(C133,Calc!$B$4:$BF$291,_xlfn.XLOOKUP(F133&amp;G133,$R$4:$R$9&amp;$S$4:$S$9,$T$4:$T$9),FALSE)</f>
        <v>0</v>
      </c>
      <c r="P133" s="121">
        <f t="shared" si="2"/>
        <v>0</v>
      </c>
      <c r="V133" s="5">
        <v>46261</v>
      </c>
      <c r="W133">
        <v>44</v>
      </c>
      <c r="X133">
        <v>3</v>
      </c>
      <c r="Y133" t="s">
        <v>143</v>
      </c>
      <c r="Z133" t="s">
        <v>58</v>
      </c>
      <c r="AA133">
        <v>13710.827402520001</v>
      </c>
      <c r="AB133">
        <v>-856.91477894000002</v>
      </c>
      <c r="AC133">
        <v>12853.912623570001</v>
      </c>
      <c r="AD133">
        <v>-0.13960020000000001</v>
      </c>
      <c r="AE133">
        <v>49.462299229999999</v>
      </c>
      <c r="AF133">
        <v>49.322699030000003</v>
      </c>
      <c r="AG133" s="1"/>
      <c r="AH133" s="5">
        <v>46261</v>
      </c>
      <c r="AI133">
        <v>13</v>
      </c>
      <c r="AJ133">
        <v>3</v>
      </c>
      <c r="AK133" t="s">
        <v>143</v>
      </c>
      <c r="AL133" t="s">
        <v>54</v>
      </c>
      <c r="AM133" t="s">
        <v>51</v>
      </c>
      <c r="AN133">
        <v>-39.101521699999999</v>
      </c>
      <c r="AO133">
        <v>1565.8908078100001</v>
      </c>
      <c r="AP133">
        <v>8804.7997544000009</v>
      </c>
      <c r="AR133" s="5">
        <v>46261</v>
      </c>
      <c r="AS133">
        <v>10</v>
      </c>
      <c r="AT133">
        <v>3</v>
      </c>
      <c r="AU133" t="s">
        <v>144</v>
      </c>
      <c r="AV133" t="s">
        <v>146</v>
      </c>
      <c r="AW133">
        <v>51.0360254</v>
      </c>
      <c r="AX133">
        <v>12.275</v>
      </c>
      <c r="AY133">
        <v>0</v>
      </c>
      <c r="AZ133">
        <v>0</v>
      </c>
      <c r="BA133">
        <v>0</v>
      </c>
    </row>
    <row r="134" spans="2:53">
      <c r="B134" s="5">
        <v>46261</v>
      </c>
      <c r="C134">
        <v>22</v>
      </c>
      <c r="D134">
        <v>3</v>
      </c>
      <c r="E134" t="s">
        <v>143</v>
      </c>
      <c r="F134" t="s">
        <v>54</v>
      </c>
      <c r="G134" t="s">
        <v>52</v>
      </c>
      <c r="H134">
        <v>11336.89450986</v>
      </c>
      <c r="I134">
        <v>0</v>
      </c>
      <c r="J134">
        <v>369.37</v>
      </c>
      <c r="K134">
        <v>-334.37</v>
      </c>
      <c r="L134">
        <v>0</v>
      </c>
      <c r="M134">
        <v>0</v>
      </c>
      <c r="N134">
        <v>0</v>
      </c>
      <c r="O134" s="90" cm="1">
        <f t="array" ref="O134">VLOOKUP(C134,Calc!$B$4:$BF$291,_xlfn.XLOOKUP(F134&amp;G134,$R$4:$R$9&amp;$S$4:$S$9,$T$4:$T$9),FALSE)</f>
        <v>0</v>
      </c>
      <c r="P134" s="121">
        <f t="shared" si="2"/>
        <v>0</v>
      </c>
      <c r="V134" s="5">
        <v>46261</v>
      </c>
      <c r="W134">
        <v>44</v>
      </c>
      <c r="X134">
        <v>3</v>
      </c>
      <c r="Y134" t="s">
        <v>143</v>
      </c>
      <c r="Z134" t="s">
        <v>52</v>
      </c>
      <c r="AA134">
        <v>13710.827402520001</v>
      </c>
      <c r="AB134">
        <v>-856.91477894000002</v>
      </c>
      <c r="AC134">
        <v>12853.912623570001</v>
      </c>
      <c r="AD134">
        <v>-0.38039980000000001</v>
      </c>
      <c r="AE134">
        <v>38.73866786</v>
      </c>
      <c r="AF134">
        <v>38.35826806</v>
      </c>
      <c r="AG134" s="1"/>
      <c r="AH134" s="5">
        <v>46261</v>
      </c>
      <c r="AI134">
        <v>14</v>
      </c>
      <c r="AJ134">
        <v>3</v>
      </c>
      <c r="AL134" t="s">
        <v>144</v>
      </c>
      <c r="AM134" t="s">
        <v>58</v>
      </c>
      <c r="AN134">
        <v>-60.923827860000003</v>
      </c>
      <c r="AO134">
        <v>2516.7117189599999</v>
      </c>
      <c r="AP134">
        <v>2516.7117189599999</v>
      </c>
      <c r="AR134" s="5">
        <v>46261</v>
      </c>
      <c r="AS134">
        <v>10</v>
      </c>
      <c r="AT134">
        <v>3</v>
      </c>
      <c r="AU134" t="s">
        <v>57</v>
      </c>
      <c r="AV134" t="s">
        <v>58</v>
      </c>
      <c r="AW134">
        <v>1.9926467999999999</v>
      </c>
      <c r="AX134">
        <v>0.63416665999999999</v>
      </c>
      <c r="AY134">
        <v>0</v>
      </c>
      <c r="AZ134">
        <v>0</v>
      </c>
      <c r="BA134">
        <v>0</v>
      </c>
    </row>
    <row r="135" spans="2:53">
      <c r="B135" s="5">
        <v>46261</v>
      </c>
      <c r="C135">
        <v>22</v>
      </c>
      <c r="D135">
        <v>3</v>
      </c>
      <c r="E135" t="s">
        <v>143</v>
      </c>
      <c r="F135" t="s">
        <v>54</v>
      </c>
      <c r="G135" t="s">
        <v>51</v>
      </c>
      <c r="H135">
        <v>11336.89450986</v>
      </c>
      <c r="I135">
        <v>43.233456859999997</v>
      </c>
      <c r="J135">
        <v>35</v>
      </c>
      <c r="K135">
        <v>334.37</v>
      </c>
      <c r="L135">
        <v>14455.970972499999</v>
      </c>
      <c r="M135">
        <v>14158.65966566</v>
      </c>
      <c r="N135">
        <v>11336.89450986</v>
      </c>
      <c r="O135" s="90" cm="1">
        <f t="array" ref="O135">VLOOKUP(C135,Calc!$B$4:$BF$291,_xlfn.XLOOKUP(F135&amp;G135,$R$4:$R$9&amp;$S$4:$S$9,$T$4:$T$9),FALSE)</f>
        <v>11336.894509865668</v>
      </c>
      <c r="P135" s="121">
        <f t="shared" si="2"/>
        <v>5.6679709814488888E-9</v>
      </c>
      <c r="V135" s="5">
        <v>46261</v>
      </c>
      <c r="W135">
        <v>44</v>
      </c>
      <c r="X135">
        <v>3</v>
      </c>
      <c r="Y135" t="s">
        <v>143</v>
      </c>
      <c r="Z135" t="s">
        <v>51</v>
      </c>
      <c r="AA135">
        <v>13710.827402520001</v>
      </c>
      <c r="AB135">
        <v>-856.91477894000002</v>
      </c>
      <c r="AC135">
        <v>12853.912623570001</v>
      </c>
      <c r="AD135">
        <v>-94.829300430000004</v>
      </c>
      <c r="AE135">
        <v>0</v>
      </c>
      <c r="AF135">
        <v>-94.829300430000004</v>
      </c>
      <c r="AG135" s="1"/>
      <c r="AH135" s="5">
        <v>46261</v>
      </c>
      <c r="AI135">
        <v>14</v>
      </c>
      <c r="AJ135">
        <v>3</v>
      </c>
      <c r="AL135" t="s">
        <v>144</v>
      </c>
      <c r="AM135" t="s">
        <v>146</v>
      </c>
      <c r="AN135">
        <v>48.789661199999998</v>
      </c>
      <c r="AO135">
        <v>0</v>
      </c>
      <c r="AP135">
        <v>0</v>
      </c>
      <c r="AR135" s="5">
        <v>46261</v>
      </c>
      <c r="AS135">
        <v>10</v>
      </c>
      <c r="AT135">
        <v>3</v>
      </c>
      <c r="AU135" t="s">
        <v>57</v>
      </c>
      <c r="AV135" t="s">
        <v>52</v>
      </c>
      <c r="AW135">
        <v>-2.6268134600000002</v>
      </c>
      <c r="AX135">
        <v>0.63416665999999999</v>
      </c>
      <c r="AY135">
        <v>0</v>
      </c>
      <c r="AZ135">
        <v>49.225804590000003</v>
      </c>
      <c r="BA135">
        <v>0</v>
      </c>
    </row>
    <row r="136" spans="2:53">
      <c r="B136" s="5">
        <v>46261</v>
      </c>
      <c r="C136">
        <v>23</v>
      </c>
      <c r="D136">
        <v>3</v>
      </c>
      <c r="E136" t="s">
        <v>143</v>
      </c>
      <c r="F136" t="s">
        <v>57</v>
      </c>
      <c r="G136" t="s">
        <v>58</v>
      </c>
      <c r="H136">
        <v>11490.54099041</v>
      </c>
      <c r="I136">
        <v>0</v>
      </c>
      <c r="J136">
        <v>-8.89</v>
      </c>
      <c r="K136">
        <v>378.54</v>
      </c>
      <c r="L136">
        <v>0</v>
      </c>
      <c r="M136">
        <v>0</v>
      </c>
      <c r="N136">
        <v>0</v>
      </c>
      <c r="O136" s="90" cm="1">
        <f t="array" ref="O136">VLOOKUP(C136,Calc!$B$4:$BF$291,_xlfn.XLOOKUP(F136&amp;G136,$R$4:$R$9&amp;$S$4:$S$9,$T$4:$T$9),FALSE)</f>
        <v>0</v>
      </c>
      <c r="P136" s="121">
        <f t="shared" si="2"/>
        <v>0</v>
      </c>
      <c r="V136" s="5">
        <v>46261</v>
      </c>
      <c r="W136">
        <v>45</v>
      </c>
      <c r="X136">
        <v>3</v>
      </c>
      <c r="Y136" t="s">
        <v>143</v>
      </c>
      <c r="Z136" t="s">
        <v>58</v>
      </c>
      <c r="AA136">
        <v>14682.54894328</v>
      </c>
      <c r="AB136">
        <v>-655.28787610999996</v>
      </c>
      <c r="AC136">
        <v>14027.26106716</v>
      </c>
      <c r="AD136">
        <v>-0.82307680000000005</v>
      </c>
      <c r="AE136">
        <v>44.947297460000001</v>
      </c>
      <c r="AF136">
        <v>44.124220659999999</v>
      </c>
      <c r="AG136" s="1"/>
      <c r="AH136" s="5">
        <v>46261</v>
      </c>
      <c r="AI136">
        <v>14</v>
      </c>
      <c r="AJ136">
        <v>3</v>
      </c>
      <c r="AK136" t="s">
        <v>143</v>
      </c>
      <c r="AL136" t="s">
        <v>57</v>
      </c>
      <c r="AM136" t="s">
        <v>58</v>
      </c>
      <c r="AN136">
        <v>2.3809024000000001</v>
      </c>
      <c r="AO136">
        <v>0</v>
      </c>
      <c r="AP136">
        <v>0</v>
      </c>
      <c r="AR136" s="5">
        <v>46261</v>
      </c>
      <c r="AS136">
        <v>10</v>
      </c>
      <c r="AT136">
        <v>3</v>
      </c>
      <c r="AU136" t="s">
        <v>147</v>
      </c>
      <c r="AV136" t="s">
        <v>148</v>
      </c>
      <c r="AW136">
        <v>-35.896594</v>
      </c>
      <c r="AX136">
        <v>0.78500000000000003</v>
      </c>
      <c r="AY136">
        <v>-11344.235224440001</v>
      </c>
      <c r="AZ136">
        <v>-11344.235224440001</v>
      </c>
      <c r="BA136">
        <v>0</v>
      </c>
    </row>
    <row r="137" spans="2:53">
      <c r="B137" s="5">
        <v>46261</v>
      </c>
      <c r="C137">
        <v>23</v>
      </c>
      <c r="D137">
        <v>3</v>
      </c>
      <c r="E137" t="s">
        <v>143</v>
      </c>
      <c r="F137" t="s">
        <v>57</v>
      </c>
      <c r="G137" t="s">
        <v>52</v>
      </c>
      <c r="H137">
        <v>11490.54099041</v>
      </c>
      <c r="I137">
        <v>0</v>
      </c>
      <c r="J137">
        <v>369.65</v>
      </c>
      <c r="K137">
        <v>-378.54</v>
      </c>
      <c r="L137">
        <v>0</v>
      </c>
      <c r="M137">
        <v>0</v>
      </c>
      <c r="N137">
        <v>0</v>
      </c>
      <c r="O137" s="90" cm="1">
        <f t="array" ref="O137">VLOOKUP(C137,Calc!$B$4:$BF$291,_xlfn.XLOOKUP(F137&amp;G137,$R$4:$R$9&amp;$S$4:$S$9,$T$4:$T$9),FALSE)</f>
        <v>0</v>
      </c>
      <c r="P137" s="121">
        <f t="shared" si="2"/>
        <v>0</v>
      </c>
      <c r="V137" s="5">
        <v>46261</v>
      </c>
      <c r="W137">
        <v>45</v>
      </c>
      <c r="X137">
        <v>3</v>
      </c>
      <c r="Y137" t="s">
        <v>143</v>
      </c>
      <c r="Z137" t="s">
        <v>52</v>
      </c>
      <c r="AA137">
        <v>14682.54894328</v>
      </c>
      <c r="AB137">
        <v>-655.28787610999996</v>
      </c>
      <c r="AC137">
        <v>14027.26106716</v>
      </c>
      <c r="AD137">
        <v>0</v>
      </c>
      <c r="AE137">
        <v>40.405882929999997</v>
      </c>
      <c r="AF137">
        <v>40.405882929999997</v>
      </c>
      <c r="AG137" s="1"/>
      <c r="AH137" s="5">
        <v>46261</v>
      </c>
      <c r="AI137">
        <v>14</v>
      </c>
      <c r="AJ137">
        <v>3</v>
      </c>
      <c r="AK137" t="s">
        <v>143</v>
      </c>
      <c r="AL137" t="s">
        <v>57</v>
      </c>
      <c r="AM137" t="s">
        <v>52</v>
      </c>
      <c r="AN137">
        <v>-3.0475690599999998</v>
      </c>
      <c r="AO137">
        <v>0</v>
      </c>
      <c r="AP137">
        <v>-1368.9858313300001</v>
      </c>
      <c r="AR137" s="5">
        <v>46261</v>
      </c>
      <c r="AS137">
        <v>10</v>
      </c>
      <c r="AT137">
        <v>3</v>
      </c>
      <c r="AU137" t="s">
        <v>147</v>
      </c>
      <c r="AV137" t="s">
        <v>51</v>
      </c>
      <c r="AW137">
        <v>35.111593999999997</v>
      </c>
      <c r="AX137">
        <v>0.78500000000000003</v>
      </c>
      <c r="AY137">
        <v>0</v>
      </c>
      <c r="AZ137">
        <v>0</v>
      </c>
      <c r="BA137">
        <v>0</v>
      </c>
    </row>
    <row r="138" spans="2:53">
      <c r="B138" s="5">
        <v>46261</v>
      </c>
      <c r="C138">
        <v>23</v>
      </c>
      <c r="D138">
        <v>3</v>
      </c>
      <c r="E138" t="s">
        <v>143</v>
      </c>
      <c r="F138" t="s">
        <v>60</v>
      </c>
      <c r="G138" t="s">
        <v>58</v>
      </c>
      <c r="H138">
        <v>11490.54099041</v>
      </c>
      <c r="I138">
        <v>0</v>
      </c>
      <c r="J138">
        <v>-8.89</v>
      </c>
      <c r="K138">
        <v>34.56</v>
      </c>
      <c r="L138">
        <v>0</v>
      </c>
      <c r="M138">
        <v>0</v>
      </c>
      <c r="N138">
        <v>0</v>
      </c>
      <c r="O138" s="90" cm="1">
        <f t="array" ref="O138">VLOOKUP(C138,Calc!$B$4:$BF$291,_xlfn.XLOOKUP(F138&amp;G138,$R$4:$R$9&amp;$S$4:$S$9,$T$4:$T$9),FALSE)</f>
        <v>0</v>
      </c>
      <c r="P138" s="121">
        <f t="shared" si="2"/>
        <v>0</v>
      </c>
      <c r="V138" s="5">
        <v>46261</v>
      </c>
      <c r="W138">
        <v>45</v>
      </c>
      <c r="X138">
        <v>3</v>
      </c>
      <c r="Y138" t="s">
        <v>143</v>
      </c>
      <c r="Z138" t="s">
        <v>51</v>
      </c>
      <c r="AA138">
        <v>14682.54894328</v>
      </c>
      <c r="AB138">
        <v>-655.28787610999996</v>
      </c>
      <c r="AC138">
        <v>14027.26106716</v>
      </c>
      <c r="AD138">
        <v>-91.095103600000002</v>
      </c>
      <c r="AE138">
        <v>0</v>
      </c>
      <c r="AF138">
        <v>-91.095103600000002</v>
      </c>
      <c r="AG138" s="1"/>
      <c r="AH138" s="5">
        <v>46261</v>
      </c>
      <c r="AI138">
        <v>14</v>
      </c>
      <c r="AJ138">
        <v>3</v>
      </c>
      <c r="AL138" t="s">
        <v>147</v>
      </c>
      <c r="AM138" t="s">
        <v>148</v>
      </c>
      <c r="AN138">
        <v>-35.619984000000002</v>
      </c>
      <c r="AO138">
        <v>-11259.5978225</v>
      </c>
      <c r="AP138">
        <v>-11259.5978225</v>
      </c>
      <c r="AR138" s="5">
        <v>46261</v>
      </c>
      <c r="AS138">
        <v>10</v>
      </c>
      <c r="AT138">
        <v>3</v>
      </c>
      <c r="AU138" t="s">
        <v>60</v>
      </c>
      <c r="AV138" t="s">
        <v>58</v>
      </c>
      <c r="AW138">
        <v>23.944974599999998</v>
      </c>
      <c r="AX138">
        <v>0.26750000000000002</v>
      </c>
      <c r="AY138">
        <v>0</v>
      </c>
      <c r="AZ138">
        <v>0</v>
      </c>
      <c r="BA138">
        <v>0</v>
      </c>
    </row>
    <row r="139" spans="2:53">
      <c r="B139" s="5">
        <v>46261</v>
      </c>
      <c r="C139">
        <v>23</v>
      </c>
      <c r="D139">
        <v>3</v>
      </c>
      <c r="E139" t="s">
        <v>143</v>
      </c>
      <c r="F139" t="s">
        <v>60</v>
      </c>
      <c r="G139" t="s">
        <v>51</v>
      </c>
      <c r="H139">
        <v>11490.54099041</v>
      </c>
      <c r="I139">
        <v>41.911150329999998</v>
      </c>
      <c r="J139">
        <v>25.67</v>
      </c>
      <c r="K139">
        <v>-34.56</v>
      </c>
      <c r="L139">
        <v>-1448.4493555199999</v>
      </c>
      <c r="M139">
        <v>-1426.8794883600001</v>
      </c>
      <c r="N139">
        <v>0</v>
      </c>
      <c r="O139" s="90" cm="1">
        <f t="array" ref="O139">VLOOKUP(C139,Calc!$B$4:$BF$291,_xlfn.XLOOKUP(F139&amp;G139,$R$4:$R$9&amp;$S$4:$S$9,$T$4:$T$9),FALSE)</f>
        <v>0</v>
      </c>
      <c r="P139" s="121">
        <f t="shared" si="2"/>
        <v>0</v>
      </c>
      <c r="V139" s="5">
        <v>46261</v>
      </c>
      <c r="W139">
        <v>46</v>
      </c>
      <c r="X139">
        <v>3</v>
      </c>
      <c r="Y139" t="s">
        <v>143</v>
      </c>
      <c r="Z139" t="s">
        <v>58</v>
      </c>
      <c r="AA139">
        <v>13767.929734470001</v>
      </c>
      <c r="AB139">
        <v>-703.76914009999996</v>
      </c>
      <c r="AC139">
        <v>13064.16059437</v>
      </c>
      <c r="AD139">
        <v>-0.53243240000000003</v>
      </c>
      <c r="AE139">
        <v>48.278028159999998</v>
      </c>
      <c r="AF139">
        <v>47.74559576</v>
      </c>
      <c r="AG139" s="1"/>
      <c r="AH139" s="5">
        <v>46261</v>
      </c>
      <c r="AI139">
        <v>14</v>
      </c>
      <c r="AJ139">
        <v>3</v>
      </c>
      <c r="AL139" t="s">
        <v>147</v>
      </c>
      <c r="AM139" t="s">
        <v>51</v>
      </c>
      <c r="AN139">
        <v>34.761650660000001</v>
      </c>
      <c r="AO139">
        <v>0</v>
      </c>
      <c r="AP139">
        <v>0</v>
      </c>
      <c r="AR139" s="5">
        <v>46261</v>
      </c>
      <c r="AS139">
        <v>10</v>
      </c>
      <c r="AT139">
        <v>3</v>
      </c>
      <c r="AU139" t="s">
        <v>60</v>
      </c>
      <c r="AV139" t="s">
        <v>51</v>
      </c>
      <c r="AW139">
        <v>-24.2124746</v>
      </c>
      <c r="AX139">
        <v>0.26750000000000002</v>
      </c>
      <c r="AY139">
        <v>11935.13412647</v>
      </c>
      <c r="AZ139">
        <v>11125.050689</v>
      </c>
      <c r="BA139">
        <v>0</v>
      </c>
    </row>
    <row r="140" spans="2:53">
      <c r="B140" s="5">
        <v>46261</v>
      </c>
      <c r="C140">
        <v>23</v>
      </c>
      <c r="D140">
        <v>3</v>
      </c>
      <c r="E140" t="s">
        <v>143</v>
      </c>
      <c r="F140" t="s">
        <v>54</v>
      </c>
      <c r="G140" t="s">
        <v>52</v>
      </c>
      <c r="H140">
        <v>11490.54099041</v>
      </c>
      <c r="I140">
        <v>0</v>
      </c>
      <c r="J140">
        <v>369.65</v>
      </c>
      <c r="K140">
        <v>-343.98</v>
      </c>
      <c r="L140">
        <v>0</v>
      </c>
      <c r="M140">
        <v>0</v>
      </c>
      <c r="N140">
        <v>0</v>
      </c>
      <c r="O140" s="90" cm="1">
        <f t="array" ref="O140">VLOOKUP(C140,Calc!$B$4:$BF$291,_xlfn.XLOOKUP(F140&amp;G140,$R$4:$R$9&amp;$S$4:$S$9,$T$4:$T$9),FALSE)</f>
        <v>0</v>
      </c>
      <c r="P140" s="121">
        <f t="shared" si="2"/>
        <v>0</v>
      </c>
      <c r="V140" s="5">
        <v>46261</v>
      </c>
      <c r="W140">
        <v>46</v>
      </c>
      <c r="X140">
        <v>3</v>
      </c>
      <c r="Y140" t="s">
        <v>143</v>
      </c>
      <c r="Z140" t="s">
        <v>52</v>
      </c>
      <c r="AA140">
        <v>13767.929734470001</v>
      </c>
      <c r="AB140">
        <v>-703.76914009999996</v>
      </c>
      <c r="AC140">
        <v>13064.16059437</v>
      </c>
      <c r="AD140">
        <v>0</v>
      </c>
      <c r="AE140">
        <v>38.178408959999999</v>
      </c>
      <c r="AF140">
        <v>38.178408959999999</v>
      </c>
      <c r="AG140" s="1"/>
      <c r="AH140" s="5">
        <v>46261</v>
      </c>
      <c r="AI140">
        <v>14</v>
      </c>
      <c r="AJ140">
        <v>3</v>
      </c>
      <c r="AK140" t="s">
        <v>143</v>
      </c>
      <c r="AL140" t="s">
        <v>60</v>
      </c>
      <c r="AM140" t="s">
        <v>58</v>
      </c>
      <c r="AN140">
        <v>26.14075566</v>
      </c>
      <c r="AO140">
        <v>0</v>
      </c>
      <c r="AP140">
        <v>0</v>
      </c>
      <c r="AR140" s="5">
        <v>46261</v>
      </c>
      <c r="AS140">
        <v>10</v>
      </c>
      <c r="AT140">
        <v>3</v>
      </c>
      <c r="AU140" t="s">
        <v>54</v>
      </c>
      <c r="AV140" t="s">
        <v>52</v>
      </c>
      <c r="AW140">
        <v>39.491241199999997</v>
      </c>
      <c r="AX140">
        <v>6.2725</v>
      </c>
      <c r="AY140">
        <v>0</v>
      </c>
      <c r="AZ140">
        <v>0</v>
      </c>
      <c r="BA140">
        <v>0</v>
      </c>
    </row>
    <row r="141" spans="2:53">
      <c r="B141" s="5">
        <v>46261</v>
      </c>
      <c r="C141">
        <v>23</v>
      </c>
      <c r="D141">
        <v>3</v>
      </c>
      <c r="E141" t="s">
        <v>143</v>
      </c>
      <c r="F141" t="s">
        <v>54</v>
      </c>
      <c r="G141" t="s">
        <v>51</v>
      </c>
      <c r="H141">
        <v>11490.54099041</v>
      </c>
      <c r="I141">
        <v>38.120503159999998</v>
      </c>
      <c r="J141">
        <v>25.67</v>
      </c>
      <c r="K141">
        <v>343.98</v>
      </c>
      <c r="L141">
        <v>13112.690679269999</v>
      </c>
      <c r="M141">
        <v>12917.42047877</v>
      </c>
      <c r="N141">
        <v>11490.54099041</v>
      </c>
      <c r="O141" s="90" cm="1">
        <f t="array" ref="O141">VLOOKUP(C141,Calc!$B$4:$BF$291,_xlfn.XLOOKUP(F141&amp;G141,$R$4:$R$9&amp;$S$4:$S$9,$T$4:$T$9),FALSE)</f>
        <v>11490.540990416664</v>
      </c>
      <c r="P141" s="121">
        <f t="shared" si="2"/>
        <v>6.6647771745920181E-9</v>
      </c>
      <c r="V141" s="5">
        <v>46261</v>
      </c>
      <c r="W141">
        <v>46</v>
      </c>
      <c r="X141">
        <v>3</v>
      </c>
      <c r="Y141" t="s">
        <v>143</v>
      </c>
      <c r="Z141" t="s">
        <v>51</v>
      </c>
      <c r="AA141">
        <v>13767.929734470001</v>
      </c>
      <c r="AB141">
        <v>-703.76914009999996</v>
      </c>
      <c r="AC141">
        <v>13064.16059437</v>
      </c>
      <c r="AD141">
        <v>-92.820671399999995</v>
      </c>
      <c r="AE141">
        <v>0</v>
      </c>
      <c r="AF141">
        <v>-92.820671399999995</v>
      </c>
      <c r="AG141" s="1"/>
      <c r="AH141" s="5">
        <v>46261</v>
      </c>
      <c r="AI141">
        <v>14</v>
      </c>
      <c r="AJ141">
        <v>3</v>
      </c>
      <c r="AK141" t="s">
        <v>143</v>
      </c>
      <c r="AL141" t="s">
        <v>60</v>
      </c>
      <c r="AM141" t="s">
        <v>51</v>
      </c>
      <c r="AN141">
        <v>-26.504089</v>
      </c>
      <c r="AO141">
        <v>0</v>
      </c>
      <c r="AP141">
        <v>-3894.0960680500002</v>
      </c>
      <c r="AR141" s="5">
        <v>46261</v>
      </c>
      <c r="AS141">
        <v>10</v>
      </c>
      <c r="AT141">
        <v>3</v>
      </c>
      <c r="AU141" t="s">
        <v>54</v>
      </c>
      <c r="AV141" t="s">
        <v>51</v>
      </c>
      <c r="AW141">
        <v>-45.763741199999998</v>
      </c>
      <c r="AX141">
        <v>6.2725</v>
      </c>
      <c r="AY141">
        <v>11875.978439779999</v>
      </c>
      <c r="AZ141">
        <v>12636.83607266</v>
      </c>
      <c r="BA141">
        <v>0</v>
      </c>
    </row>
    <row r="142" spans="2:53">
      <c r="B142" s="5">
        <v>46261</v>
      </c>
      <c r="C142">
        <v>24</v>
      </c>
      <c r="D142">
        <v>3</v>
      </c>
      <c r="E142" t="s">
        <v>143</v>
      </c>
      <c r="F142" t="s">
        <v>57</v>
      </c>
      <c r="G142" t="s">
        <v>58</v>
      </c>
      <c r="H142">
        <v>10596.990945379999</v>
      </c>
      <c r="I142">
        <v>0</v>
      </c>
      <c r="J142">
        <v>-8.8800000000000008</v>
      </c>
      <c r="K142">
        <v>378.88</v>
      </c>
      <c r="L142">
        <v>0</v>
      </c>
      <c r="M142">
        <v>0</v>
      </c>
      <c r="N142">
        <v>0</v>
      </c>
      <c r="O142" s="90" cm="1">
        <f t="array" ref="O142">VLOOKUP(C142,Calc!$B$4:$BF$291,_xlfn.XLOOKUP(F142&amp;G142,$R$4:$R$9&amp;$S$4:$S$9,$T$4:$T$9),FALSE)</f>
        <v>0</v>
      </c>
      <c r="P142" s="121">
        <f t="shared" si="2"/>
        <v>0</v>
      </c>
      <c r="V142" s="5">
        <v>46261</v>
      </c>
      <c r="W142">
        <v>47</v>
      </c>
      <c r="X142">
        <v>3</v>
      </c>
      <c r="Y142" t="s">
        <v>143</v>
      </c>
      <c r="Z142" t="s">
        <v>58</v>
      </c>
      <c r="AA142">
        <v>14273.37804779</v>
      </c>
      <c r="AB142">
        <v>-764.17800150000005</v>
      </c>
      <c r="AC142">
        <v>13509.20004629</v>
      </c>
      <c r="AD142">
        <v>-0.61849739999999997</v>
      </c>
      <c r="AE142">
        <v>52.46464443</v>
      </c>
      <c r="AF142">
        <v>51.846147029999997</v>
      </c>
      <c r="AG142" s="1"/>
      <c r="AH142" s="5">
        <v>46261</v>
      </c>
      <c r="AI142">
        <v>14</v>
      </c>
      <c r="AJ142">
        <v>3</v>
      </c>
      <c r="AK142" t="s">
        <v>143</v>
      </c>
      <c r="AL142" t="s">
        <v>54</v>
      </c>
      <c r="AM142" t="s">
        <v>52</v>
      </c>
      <c r="AN142">
        <v>37.714357800000002</v>
      </c>
      <c r="AO142">
        <v>0</v>
      </c>
      <c r="AP142">
        <v>0</v>
      </c>
      <c r="AR142" s="5">
        <v>46261</v>
      </c>
      <c r="AS142">
        <v>10</v>
      </c>
      <c r="AT142">
        <v>3</v>
      </c>
      <c r="AU142" t="s">
        <v>50</v>
      </c>
      <c r="AV142" t="s">
        <v>52</v>
      </c>
      <c r="AW142">
        <v>0</v>
      </c>
      <c r="AX142">
        <v>0</v>
      </c>
      <c r="AY142">
        <v>0</v>
      </c>
      <c r="AZ142">
        <v>0</v>
      </c>
      <c r="BA142">
        <v>0</v>
      </c>
    </row>
    <row r="143" spans="2:53">
      <c r="B143" s="5">
        <v>46261</v>
      </c>
      <c r="C143">
        <v>24</v>
      </c>
      <c r="D143">
        <v>3</v>
      </c>
      <c r="E143" t="s">
        <v>143</v>
      </c>
      <c r="F143" t="s">
        <v>57</v>
      </c>
      <c r="G143" t="s">
        <v>52</v>
      </c>
      <c r="H143">
        <v>10596.990945379999</v>
      </c>
      <c r="I143">
        <v>0</v>
      </c>
      <c r="J143">
        <v>370</v>
      </c>
      <c r="K143">
        <v>-378.88</v>
      </c>
      <c r="L143">
        <v>0</v>
      </c>
      <c r="M143">
        <v>0</v>
      </c>
      <c r="N143">
        <v>0</v>
      </c>
      <c r="O143" s="90" cm="1">
        <f t="array" ref="O143">VLOOKUP(C143,Calc!$B$4:$BF$291,_xlfn.XLOOKUP(F143&amp;G143,$R$4:$R$9&amp;$S$4:$S$9,$T$4:$T$9),FALSE)</f>
        <v>0</v>
      </c>
      <c r="P143" s="121">
        <f t="shared" si="2"/>
        <v>0</v>
      </c>
      <c r="V143" s="5">
        <v>46261</v>
      </c>
      <c r="W143">
        <v>47</v>
      </c>
      <c r="X143">
        <v>3</v>
      </c>
      <c r="Y143" t="s">
        <v>143</v>
      </c>
      <c r="Z143" t="s">
        <v>52</v>
      </c>
      <c r="AA143">
        <v>14273.37804779</v>
      </c>
      <c r="AB143">
        <v>-764.17800150000005</v>
      </c>
      <c r="AC143">
        <v>13509.20004629</v>
      </c>
      <c r="AD143">
        <v>0</v>
      </c>
      <c r="AE143">
        <v>39.296715229999997</v>
      </c>
      <c r="AF143">
        <v>39.296715229999997</v>
      </c>
      <c r="AG143" s="1"/>
      <c r="AH143" s="5">
        <v>46261</v>
      </c>
      <c r="AI143">
        <v>14</v>
      </c>
      <c r="AJ143">
        <v>3</v>
      </c>
      <c r="AK143" t="s">
        <v>143</v>
      </c>
      <c r="AL143" t="s">
        <v>54</v>
      </c>
      <c r="AM143" t="s">
        <v>51</v>
      </c>
      <c r="AN143">
        <v>-44.249357799999999</v>
      </c>
      <c r="AO143">
        <v>6786.1022823900003</v>
      </c>
      <c r="AP143">
        <v>12049.18418179</v>
      </c>
      <c r="AR143" s="5">
        <v>46261</v>
      </c>
      <c r="AS143">
        <v>10</v>
      </c>
      <c r="AT143">
        <v>3</v>
      </c>
      <c r="AU143" t="s">
        <v>50</v>
      </c>
      <c r="AV143" t="s">
        <v>51</v>
      </c>
      <c r="AW143">
        <v>0</v>
      </c>
      <c r="AX143">
        <v>0</v>
      </c>
      <c r="AY143">
        <v>0</v>
      </c>
      <c r="AZ143">
        <v>0</v>
      </c>
      <c r="BA143">
        <v>0</v>
      </c>
    </row>
    <row r="144" spans="2:53">
      <c r="B144" s="5">
        <v>46261</v>
      </c>
      <c r="C144">
        <v>24</v>
      </c>
      <c r="D144">
        <v>3</v>
      </c>
      <c r="E144" t="s">
        <v>143</v>
      </c>
      <c r="F144" t="s">
        <v>60</v>
      </c>
      <c r="G144" t="s">
        <v>58</v>
      </c>
      <c r="H144">
        <v>10596.990945379999</v>
      </c>
      <c r="I144">
        <v>0</v>
      </c>
      <c r="J144">
        <v>-8.8800000000000008</v>
      </c>
      <c r="K144">
        <v>42.07</v>
      </c>
      <c r="L144">
        <v>0</v>
      </c>
      <c r="M144">
        <v>0</v>
      </c>
      <c r="N144">
        <v>0</v>
      </c>
      <c r="O144" s="90" cm="1">
        <f t="array" ref="O144">VLOOKUP(C144,Calc!$B$4:$BF$291,_xlfn.XLOOKUP(F144&amp;G144,$R$4:$R$9&amp;$S$4:$S$9,$T$4:$T$9),FALSE)</f>
        <v>0</v>
      </c>
      <c r="P144" s="121">
        <f t="shared" si="2"/>
        <v>0</v>
      </c>
      <c r="V144" s="5">
        <v>46261</v>
      </c>
      <c r="W144">
        <v>47</v>
      </c>
      <c r="X144">
        <v>3</v>
      </c>
      <c r="Y144" t="s">
        <v>143</v>
      </c>
      <c r="Z144" t="s">
        <v>51</v>
      </c>
      <c r="AA144">
        <v>14273.37804779</v>
      </c>
      <c r="AB144">
        <v>-764.17800150000005</v>
      </c>
      <c r="AC144">
        <v>13509.20004629</v>
      </c>
      <c r="AD144">
        <v>-98.13702893</v>
      </c>
      <c r="AE144">
        <v>0</v>
      </c>
      <c r="AF144">
        <v>-98.13702893</v>
      </c>
      <c r="AG144" s="1"/>
      <c r="AH144" s="5">
        <v>46261</v>
      </c>
      <c r="AI144">
        <v>15</v>
      </c>
      <c r="AJ144">
        <v>3</v>
      </c>
      <c r="AL144" t="s">
        <v>144</v>
      </c>
      <c r="AM144" t="s">
        <v>58</v>
      </c>
      <c r="AN144">
        <v>-59.595029459999999</v>
      </c>
      <c r="AO144">
        <v>2559.2710610300001</v>
      </c>
      <c r="AP144">
        <v>2559.2710610300001</v>
      </c>
      <c r="AR144" s="5">
        <v>46261</v>
      </c>
      <c r="AS144">
        <v>11</v>
      </c>
      <c r="AT144">
        <v>3</v>
      </c>
      <c r="AU144" t="s">
        <v>145</v>
      </c>
      <c r="AV144" t="s">
        <v>58</v>
      </c>
      <c r="AW144">
        <v>-1.2708140999999999</v>
      </c>
      <c r="AX144">
        <v>0.16</v>
      </c>
      <c r="AY144">
        <v>-1507.6404975999999</v>
      </c>
      <c r="AZ144">
        <v>-1507.6404975999999</v>
      </c>
      <c r="BA144">
        <v>0</v>
      </c>
    </row>
    <row r="145" spans="2:53">
      <c r="B145" s="5">
        <v>46261</v>
      </c>
      <c r="C145">
        <v>24</v>
      </c>
      <c r="D145">
        <v>3</v>
      </c>
      <c r="E145" t="s">
        <v>143</v>
      </c>
      <c r="F145" t="s">
        <v>60</v>
      </c>
      <c r="G145" t="s">
        <v>51</v>
      </c>
      <c r="H145">
        <v>10596.990945379999</v>
      </c>
      <c r="I145">
        <v>44.03339536</v>
      </c>
      <c r="J145">
        <v>33.19</v>
      </c>
      <c r="K145">
        <v>-42.07</v>
      </c>
      <c r="L145">
        <v>-1852.4849430700001</v>
      </c>
      <c r="M145">
        <v>-1813.71952758</v>
      </c>
      <c r="N145">
        <v>0</v>
      </c>
      <c r="O145" s="90" cm="1">
        <f t="array" ref="O145">VLOOKUP(C145,Calc!$B$4:$BF$291,_xlfn.XLOOKUP(F145&amp;G145,$R$4:$R$9&amp;$S$4:$S$9,$T$4:$T$9),FALSE)</f>
        <v>0</v>
      </c>
      <c r="P145" s="121">
        <f t="shared" si="2"/>
        <v>0</v>
      </c>
      <c r="V145" s="5">
        <v>46261</v>
      </c>
      <c r="W145">
        <v>48</v>
      </c>
      <c r="X145">
        <v>3</v>
      </c>
      <c r="Y145" t="s">
        <v>143</v>
      </c>
      <c r="Z145" t="s">
        <v>58</v>
      </c>
      <c r="AA145">
        <v>13614.644372549999</v>
      </c>
      <c r="AB145">
        <v>-848.16337464000003</v>
      </c>
      <c r="AC145">
        <v>12766.480997909999</v>
      </c>
      <c r="AD145">
        <v>-0.67944879999999996</v>
      </c>
      <c r="AE145">
        <v>56.188483060000003</v>
      </c>
      <c r="AF145">
        <v>55.50903426</v>
      </c>
      <c r="AG145" s="1"/>
      <c r="AH145" s="5">
        <v>46261</v>
      </c>
      <c r="AI145">
        <v>15</v>
      </c>
      <c r="AJ145">
        <v>3</v>
      </c>
      <c r="AL145" t="s">
        <v>144</v>
      </c>
      <c r="AM145" t="s">
        <v>146</v>
      </c>
      <c r="AN145">
        <v>47.153362799999996</v>
      </c>
      <c r="AO145">
        <v>0</v>
      </c>
      <c r="AP145">
        <v>0</v>
      </c>
      <c r="AR145" s="5">
        <v>46261</v>
      </c>
      <c r="AS145">
        <v>11</v>
      </c>
      <c r="AT145">
        <v>3</v>
      </c>
      <c r="AU145" t="s">
        <v>145</v>
      </c>
      <c r="AV145" t="s">
        <v>146</v>
      </c>
      <c r="AW145">
        <v>1.1108141</v>
      </c>
      <c r="AX145">
        <v>0.16</v>
      </c>
      <c r="AY145">
        <v>0</v>
      </c>
      <c r="AZ145">
        <v>0</v>
      </c>
      <c r="BA145">
        <v>0</v>
      </c>
    </row>
    <row r="146" spans="2:53">
      <c r="B146" s="5">
        <v>46261</v>
      </c>
      <c r="C146">
        <v>24</v>
      </c>
      <c r="D146">
        <v>3</v>
      </c>
      <c r="E146" t="s">
        <v>143</v>
      </c>
      <c r="F146" t="s">
        <v>54</v>
      </c>
      <c r="G146" t="s">
        <v>52</v>
      </c>
      <c r="H146">
        <v>10596.990945379999</v>
      </c>
      <c r="I146">
        <v>0</v>
      </c>
      <c r="J146">
        <v>370</v>
      </c>
      <c r="K146">
        <v>-336.81</v>
      </c>
      <c r="L146">
        <v>0</v>
      </c>
      <c r="M146">
        <v>0</v>
      </c>
      <c r="N146">
        <v>0</v>
      </c>
      <c r="O146" s="90" cm="1">
        <f t="array" ref="O146">VLOOKUP(C146,Calc!$B$4:$BF$291,_xlfn.XLOOKUP(F146&amp;G146,$R$4:$R$9&amp;$S$4:$S$9,$T$4:$T$9),FALSE)</f>
        <v>0</v>
      </c>
      <c r="P146" s="121">
        <f t="shared" si="2"/>
        <v>0</v>
      </c>
      <c r="V146" s="5">
        <v>46261</v>
      </c>
      <c r="W146">
        <v>48</v>
      </c>
      <c r="X146">
        <v>3</v>
      </c>
      <c r="Y146" t="s">
        <v>143</v>
      </c>
      <c r="Z146" t="s">
        <v>52</v>
      </c>
      <c r="AA146">
        <v>13614.644372549999</v>
      </c>
      <c r="AB146">
        <v>-848.16337464000003</v>
      </c>
      <c r="AC146">
        <v>12766.480997909999</v>
      </c>
      <c r="AD146">
        <v>0</v>
      </c>
      <c r="AE146">
        <v>37.563948160000002</v>
      </c>
      <c r="AF146">
        <v>37.563948160000002</v>
      </c>
      <c r="AG146" s="1"/>
      <c r="AH146" s="5">
        <v>46261</v>
      </c>
      <c r="AI146">
        <v>15</v>
      </c>
      <c r="AJ146">
        <v>3</v>
      </c>
      <c r="AK146" t="s">
        <v>143</v>
      </c>
      <c r="AL146" t="s">
        <v>57</v>
      </c>
      <c r="AM146" t="s">
        <v>58</v>
      </c>
      <c r="AN146">
        <v>1.7616681999999999</v>
      </c>
      <c r="AO146">
        <v>0</v>
      </c>
      <c r="AP146">
        <v>0</v>
      </c>
      <c r="AR146" s="5">
        <v>46261</v>
      </c>
      <c r="AS146">
        <v>11</v>
      </c>
      <c r="AT146">
        <v>3</v>
      </c>
      <c r="AU146" t="s">
        <v>144</v>
      </c>
      <c r="AV146" t="s">
        <v>58</v>
      </c>
      <c r="AW146">
        <v>-63.139433199999999</v>
      </c>
      <c r="AX146">
        <v>12.5175</v>
      </c>
      <c r="AY146">
        <v>-71319.070987300001</v>
      </c>
      <c r="AZ146">
        <v>-71319.070987300001</v>
      </c>
      <c r="BA146">
        <v>0</v>
      </c>
    </row>
    <row r="147" spans="2:53">
      <c r="B147" s="5">
        <v>46261</v>
      </c>
      <c r="C147">
        <v>24</v>
      </c>
      <c r="D147">
        <v>3</v>
      </c>
      <c r="E147" t="s">
        <v>143</v>
      </c>
      <c r="F147" t="s">
        <v>54</v>
      </c>
      <c r="G147" t="s">
        <v>51</v>
      </c>
      <c r="H147">
        <v>10596.990945379999</v>
      </c>
      <c r="I147">
        <v>37.635373000000001</v>
      </c>
      <c r="J147">
        <v>33.19</v>
      </c>
      <c r="K147">
        <v>336.81</v>
      </c>
      <c r="L147">
        <v>12675.969980129999</v>
      </c>
      <c r="M147">
        <v>12410.71047297</v>
      </c>
      <c r="N147">
        <v>10596.990945379999</v>
      </c>
      <c r="O147" s="90" cm="1">
        <f t="array" ref="O147">VLOOKUP(C147,Calc!$B$4:$BF$291,_xlfn.XLOOKUP(F147&amp;G147,$R$4:$R$9&amp;$S$4:$S$9,$T$4:$T$9),FALSE)</f>
        <v>10596.990945387668</v>
      </c>
      <c r="P147" s="121">
        <f t="shared" si="2"/>
        <v>7.6688593253493309E-9</v>
      </c>
      <c r="V147" s="5">
        <v>46261</v>
      </c>
      <c r="W147">
        <v>48</v>
      </c>
      <c r="X147">
        <v>3</v>
      </c>
      <c r="Y147" t="s">
        <v>143</v>
      </c>
      <c r="Z147" t="s">
        <v>51</v>
      </c>
      <c r="AA147">
        <v>13614.644372549999</v>
      </c>
      <c r="AB147">
        <v>-848.16337464000003</v>
      </c>
      <c r="AC147">
        <v>12766.480997909999</v>
      </c>
      <c r="AD147">
        <v>-100.00298243</v>
      </c>
      <c r="AE147">
        <v>0</v>
      </c>
      <c r="AF147">
        <v>-100.00298243</v>
      </c>
      <c r="AG147" s="1"/>
      <c r="AH147" s="5">
        <v>46261</v>
      </c>
      <c r="AI147">
        <v>15</v>
      </c>
      <c r="AJ147">
        <v>3</v>
      </c>
      <c r="AK147" t="s">
        <v>143</v>
      </c>
      <c r="AL147" t="s">
        <v>57</v>
      </c>
      <c r="AM147" t="s">
        <v>52</v>
      </c>
      <c r="AN147">
        <v>-2.3658348600000001</v>
      </c>
      <c r="AO147">
        <v>0</v>
      </c>
      <c r="AP147">
        <v>-1075.8014503100001</v>
      </c>
      <c r="AR147" s="5">
        <v>46261</v>
      </c>
      <c r="AS147">
        <v>11</v>
      </c>
      <c r="AT147">
        <v>3</v>
      </c>
      <c r="AU147" t="s">
        <v>144</v>
      </c>
      <c r="AV147" t="s">
        <v>146</v>
      </c>
      <c r="AW147">
        <v>50.621933200000001</v>
      </c>
      <c r="AX147">
        <v>12.5175</v>
      </c>
      <c r="AY147">
        <v>0</v>
      </c>
      <c r="AZ147">
        <v>0</v>
      </c>
      <c r="BA147">
        <v>0</v>
      </c>
    </row>
    <row r="148" spans="2:53">
      <c r="B148" s="5">
        <v>46261</v>
      </c>
      <c r="C148">
        <v>25</v>
      </c>
      <c r="D148">
        <v>3</v>
      </c>
      <c r="E148" t="s">
        <v>143</v>
      </c>
      <c r="F148" t="s">
        <v>57</v>
      </c>
      <c r="G148" t="s">
        <v>58</v>
      </c>
      <c r="H148">
        <v>12953.890015929999</v>
      </c>
      <c r="I148">
        <v>0</v>
      </c>
      <c r="J148">
        <v>11.3</v>
      </c>
      <c r="K148">
        <v>358.7</v>
      </c>
      <c r="L148">
        <v>0</v>
      </c>
      <c r="M148">
        <v>0</v>
      </c>
      <c r="N148">
        <v>0</v>
      </c>
      <c r="O148" s="90" cm="1">
        <f t="array" ref="O148">VLOOKUP(C148,Calc!$B$4:$BF$291,_xlfn.XLOOKUP(F148&amp;G148,$R$4:$R$9&amp;$S$4:$S$9,$T$4:$T$9),FALSE)</f>
        <v>0</v>
      </c>
      <c r="P148" s="121">
        <f t="shared" si="2"/>
        <v>0</v>
      </c>
      <c r="V148" s="5">
        <v>46261</v>
      </c>
      <c r="W148">
        <v>49</v>
      </c>
      <c r="X148">
        <v>3</v>
      </c>
      <c r="Y148" t="s">
        <v>143</v>
      </c>
      <c r="Z148" t="s">
        <v>58</v>
      </c>
      <c r="AA148">
        <v>9796.5627143000002</v>
      </c>
      <c r="AB148">
        <v>-1488.86969365</v>
      </c>
      <c r="AC148">
        <v>8307.6930206399993</v>
      </c>
      <c r="AD148">
        <v>-0.3775268</v>
      </c>
      <c r="AE148">
        <v>62.379550430000002</v>
      </c>
      <c r="AF148">
        <v>62.002023629999997</v>
      </c>
      <c r="AG148" s="1"/>
      <c r="AH148" s="5">
        <v>46261</v>
      </c>
      <c r="AI148">
        <v>15</v>
      </c>
      <c r="AJ148">
        <v>3</v>
      </c>
      <c r="AL148" t="s">
        <v>147</v>
      </c>
      <c r="AM148" t="s">
        <v>148</v>
      </c>
      <c r="AN148">
        <v>-35.863104999999997</v>
      </c>
      <c r="AO148">
        <v>-11334.756648959999</v>
      </c>
      <c r="AP148">
        <v>-11334.756648959999</v>
      </c>
      <c r="AR148" s="5">
        <v>46261</v>
      </c>
      <c r="AS148">
        <v>11</v>
      </c>
      <c r="AT148">
        <v>3</v>
      </c>
      <c r="AU148" t="s">
        <v>57</v>
      </c>
      <c r="AV148" t="s">
        <v>58</v>
      </c>
      <c r="AW148">
        <v>1.8413196000000001</v>
      </c>
      <c r="AX148">
        <v>0.62083332999999996</v>
      </c>
      <c r="AY148">
        <v>0</v>
      </c>
      <c r="AZ148">
        <v>0</v>
      </c>
      <c r="BA148">
        <v>0</v>
      </c>
    </row>
    <row r="149" spans="2:53">
      <c r="B149" s="5">
        <v>46261</v>
      </c>
      <c r="C149">
        <v>25</v>
      </c>
      <c r="D149">
        <v>3</v>
      </c>
      <c r="E149" t="s">
        <v>143</v>
      </c>
      <c r="F149" t="s">
        <v>57</v>
      </c>
      <c r="G149" t="s">
        <v>52</v>
      </c>
      <c r="H149">
        <v>12953.890015929999</v>
      </c>
      <c r="I149">
        <v>0</v>
      </c>
      <c r="J149">
        <v>370</v>
      </c>
      <c r="K149">
        <v>-358.7</v>
      </c>
      <c r="L149">
        <v>0</v>
      </c>
      <c r="M149">
        <v>0</v>
      </c>
      <c r="N149">
        <v>0</v>
      </c>
      <c r="O149" s="90" cm="1">
        <f t="array" ref="O149">VLOOKUP(C149,Calc!$B$4:$BF$291,_xlfn.XLOOKUP(F149&amp;G149,$R$4:$R$9&amp;$S$4:$S$9,$T$4:$T$9),FALSE)</f>
        <v>0</v>
      </c>
      <c r="P149" s="121">
        <f t="shared" si="2"/>
        <v>0</v>
      </c>
      <c r="V149" s="5">
        <v>46261</v>
      </c>
      <c r="W149">
        <v>49</v>
      </c>
      <c r="X149">
        <v>3</v>
      </c>
      <c r="Y149" t="s">
        <v>143</v>
      </c>
      <c r="Z149" t="s">
        <v>52</v>
      </c>
      <c r="AA149">
        <v>9796.5627143000002</v>
      </c>
      <c r="AB149">
        <v>-1488.86969365</v>
      </c>
      <c r="AC149">
        <v>8307.6930206399993</v>
      </c>
      <c r="AD149">
        <v>-8.2473199999999997E-2</v>
      </c>
      <c r="AE149">
        <v>33.315230829999997</v>
      </c>
      <c r="AF149">
        <v>33.232757630000002</v>
      </c>
      <c r="AG149" s="1"/>
      <c r="AH149" s="5">
        <v>46261</v>
      </c>
      <c r="AI149">
        <v>15</v>
      </c>
      <c r="AJ149">
        <v>3</v>
      </c>
      <c r="AL149" t="s">
        <v>147</v>
      </c>
      <c r="AM149" t="s">
        <v>51</v>
      </c>
      <c r="AN149">
        <v>35.04727166</v>
      </c>
      <c r="AO149">
        <v>0</v>
      </c>
      <c r="AP149">
        <v>0</v>
      </c>
      <c r="AR149" s="5">
        <v>46261</v>
      </c>
      <c r="AS149">
        <v>11</v>
      </c>
      <c r="AT149">
        <v>3</v>
      </c>
      <c r="AU149" t="s">
        <v>57</v>
      </c>
      <c r="AV149" t="s">
        <v>52</v>
      </c>
      <c r="AW149">
        <v>-2.4621529299999998</v>
      </c>
      <c r="AX149">
        <v>0.62083332999999996</v>
      </c>
      <c r="AY149">
        <v>0</v>
      </c>
      <c r="AZ149">
        <v>32.930559879999997</v>
      </c>
      <c r="BA149">
        <v>0</v>
      </c>
    </row>
    <row r="150" spans="2:53">
      <c r="B150" s="5">
        <v>46261</v>
      </c>
      <c r="C150">
        <v>25</v>
      </c>
      <c r="D150">
        <v>3</v>
      </c>
      <c r="E150" t="s">
        <v>143</v>
      </c>
      <c r="F150" t="s">
        <v>60</v>
      </c>
      <c r="G150" t="s">
        <v>58</v>
      </c>
      <c r="H150">
        <v>12953.890015929999</v>
      </c>
      <c r="I150">
        <v>0</v>
      </c>
      <c r="J150">
        <v>11.3</v>
      </c>
      <c r="K150">
        <v>9.3699999999999992</v>
      </c>
      <c r="L150">
        <v>0</v>
      </c>
      <c r="M150">
        <v>0</v>
      </c>
      <c r="N150">
        <v>0</v>
      </c>
      <c r="O150" s="90" cm="1">
        <f t="array" ref="O150">VLOOKUP(C150,Calc!$B$4:$BF$291,_xlfn.XLOOKUP(F150&amp;G150,$R$4:$R$9&amp;$S$4:$S$9,$T$4:$T$9),FALSE)</f>
        <v>0</v>
      </c>
      <c r="P150" s="121">
        <f t="shared" si="2"/>
        <v>0</v>
      </c>
      <c r="V150" s="5">
        <v>46261</v>
      </c>
      <c r="W150">
        <v>49</v>
      </c>
      <c r="X150">
        <v>3</v>
      </c>
      <c r="Y150" t="s">
        <v>143</v>
      </c>
      <c r="Z150" t="s">
        <v>51</v>
      </c>
      <c r="AA150">
        <v>9796.5627143000002</v>
      </c>
      <c r="AB150">
        <v>-1488.86969365</v>
      </c>
      <c r="AC150">
        <v>8307.6930206399993</v>
      </c>
      <c r="AD150">
        <v>-101.91228126</v>
      </c>
      <c r="AE150">
        <v>0</v>
      </c>
      <c r="AF150">
        <v>-101.91228126</v>
      </c>
      <c r="AG150" s="1"/>
      <c r="AH150" s="5">
        <v>46261</v>
      </c>
      <c r="AI150">
        <v>15</v>
      </c>
      <c r="AJ150">
        <v>3</v>
      </c>
      <c r="AK150" t="s">
        <v>143</v>
      </c>
      <c r="AL150" t="s">
        <v>60</v>
      </c>
      <c r="AM150" t="s">
        <v>58</v>
      </c>
      <c r="AN150">
        <v>25.426775259999999</v>
      </c>
      <c r="AO150">
        <v>0</v>
      </c>
      <c r="AP150">
        <v>0</v>
      </c>
      <c r="AR150" s="5">
        <v>46261</v>
      </c>
      <c r="AS150">
        <v>11</v>
      </c>
      <c r="AT150">
        <v>3</v>
      </c>
      <c r="AU150" t="s">
        <v>147</v>
      </c>
      <c r="AV150" t="s">
        <v>148</v>
      </c>
      <c r="AW150">
        <v>-35.560065000000002</v>
      </c>
      <c r="AX150">
        <v>0.81083333000000002</v>
      </c>
      <c r="AY150">
        <v>-11239.04525856</v>
      </c>
      <c r="AZ150">
        <v>-11239.04525856</v>
      </c>
      <c r="BA150">
        <v>0</v>
      </c>
    </row>
    <row r="151" spans="2:53">
      <c r="B151" s="5">
        <v>46261</v>
      </c>
      <c r="C151">
        <v>25</v>
      </c>
      <c r="D151">
        <v>3</v>
      </c>
      <c r="E151" t="s">
        <v>143</v>
      </c>
      <c r="F151" t="s">
        <v>60</v>
      </c>
      <c r="G151" t="s">
        <v>51</v>
      </c>
      <c r="H151">
        <v>12953.890015929999</v>
      </c>
      <c r="I151">
        <v>44.179711300000001</v>
      </c>
      <c r="J151">
        <v>20.67</v>
      </c>
      <c r="K151">
        <v>-9.3699999999999992</v>
      </c>
      <c r="L151">
        <v>-413.96389488</v>
      </c>
      <c r="M151">
        <v>-409.50531652000001</v>
      </c>
      <c r="N151">
        <v>0</v>
      </c>
      <c r="O151" s="90" cm="1">
        <f t="array" ref="O151">VLOOKUP(C151,Calc!$B$4:$BF$291,_xlfn.XLOOKUP(F151&amp;G151,$R$4:$R$9&amp;$S$4:$S$9,$T$4:$T$9),FALSE)</f>
        <v>0</v>
      </c>
      <c r="P151" s="121">
        <f t="shared" si="2"/>
        <v>0</v>
      </c>
      <c r="V151" s="5">
        <v>46261</v>
      </c>
      <c r="W151">
        <v>50</v>
      </c>
      <c r="X151">
        <v>3</v>
      </c>
      <c r="Y151" t="s">
        <v>143</v>
      </c>
      <c r="Z151" t="s">
        <v>58</v>
      </c>
      <c r="AA151">
        <v>10581.29514855</v>
      </c>
      <c r="AB151">
        <v>-3227.8528206000001</v>
      </c>
      <c r="AC151">
        <v>7353.4423279499997</v>
      </c>
      <c r="AD151">
        <v>-7.2034399999999998E-2</v>
      </c>
      <c r="AE151">
        <v>63.252783100000002</v>
      </c>
      <c r="AF151">
        <v>63.180748700000002</v>
      </c>
      <c r="AG151" s="1"/>
      <c r="AH151" s="5">
        <v>46261</v>
      </c>
      <c r="AI151">
        <v>15</v>
      </c>
      <c r="AJ151">
        <v>3</v>
      </c>
      <c r="AK151" t="s">
        <v>143</v>
      </c>
      <c r="AL151" t="s">
        <v>60</v>
      </c>
      <c r="AM151" t="s">
        <v>51</v>
      </c>
      <c r="AN151">
        <v>-25.737608600000002</v>
      </c>
      <c r="AO151">
        <v>0</v>
      </c>
      <c r="AP151">
        <v>-3805.8253752099999</v>
      </c>
      <c r="AR151" s="5">
        <v>46261</v>
      </c>
      <c r="AS151">
        <v>11</v>
      </c>
      <c r="AT151">
        <v>3</v>
      </c>
      <c r="AU151" t="s">
        <v>147</v>
      </c>
      <c r="AV151" t="s">
        <v>51</v>
      </c>
      <c r="AW151">
        <v>34.74923166</v>
      </c>
      <c r="AX151">
        <v>0.81083333000000002</v>
      </c>
      <c r="AY151">
        <v>0</v>
      </c>
      <c r="AZ151">
        <v>0</v>
      </c>
      <c r="BA151">
        <v>0</v>
      </c>
    </row>
    <row r="152" spans="2:53">
      <c r="B152" s="5">
        <v>46261</v>
      </c>
      <c r="C152">
        <v>25</v>
      </c>
      <c r="D152">
        <v>3</v>
      </c>
      <c r="E152" t="s">
        <v>143</v>
      </c>
      <c r="F152" t="s">
        <v>54</v>
      </c>
      <c r="G152" t="s">
        <v>52</v>
      </c>
      <c r="H152">
        <v>12953.890015929999</v>
      </c>
      <c r="I152">
        <v>0</v>
      </c>
      <c r="J152">
        <v>370</v>
      </c>
      <c r="K152">
        <v>-349.33</v>
      </c>
      <c r="L152">
        <v>0</v>
      </c>
      <c r="M152">
        <v>0</v>
      </c>
      <c r="N152">
        <v>0</v>
      </c>
      <c r="O152" s="90" cm="1">
        <f t="array" ref="O152">VLOOKUP(C152,Calc!$B$4:$BF$291,_xlfn.XLOOKUP(F152&amp;G152,$R$4:$R$9&amp;$S$4:$S$9,$T$4:$T$9),FALSE)</f>
        <v>0</v>
      </c>
      <c r="P152" s="121">
        <f t="shared" si="2"/>
        <v>0</v>
      </c>
      <c r="V152" s="5">
        <v>46261</v>
      </c>
      <c r="W152">
        <v>50</v>
      </c>
      <c r="X152">
        <v>3</v>
      </c>
      <c r="Y152" t="s">
        <v>143</v>
      </c>
      <c r="Z152" t="s">
        <v>52</v>
      </c>
      <c r="AA152">
        <v>10581.29514855</v>
      </c>
      <c r="AB152">
        <v>-3227.8528206000001</v>
      </c>
      <c r="AC152">
        <v>7353.4423279499997</v>
      </c>
      <c r="AD152">
        <v>-0.44296560000000001</v>
      </c>
      <c r="AE152">
        <v>35.981152729999998</v>
      </c>
      <c r="AF152">
        <v>35.538187129999997</v>
      </c>
      <c r="AG152" s="1"/>
      <c r="AH152" s="5">
        <v>46261</v>
      </c>
      <c r="AI152">
        <v>15</v>
      </c>
      <c r="AJ152">
        <v>3</v>
      </c>
      <c r="AK152" t="s">
        <v>143</v>
      </c>
      <c r="AL152" t="s">
        <v>54</v>
      </c>
      <c r="AM152" t="s">
        <v>52</v>
      </c>
      <c r="AN152">
        <v>39.608287300000001</v>
      </c>
      <c r="AO152">
        <v>0</v>
      </c>
      <c r="AP152">
        <v>0</v>
      </c>
      <c r="AR152" s="5">
        <v>46261</v>
      </c>
      <c r="AS152">
        <v>11</v>
      </c>
      <c r="AT152">
        <v>3</v>
      </c>
      <c r="AU152" t="s">
        <v>60</v>
      </c>
      <c r="AV152" t="s">
        <v>58</v>
      </c>
      <c r="AW152">
        <v>27.788271829999999</v>
      </c>
      <c r="AX152">
        <v>0.26666666</v>
      </c>
      <c r="AY152">
        <v>0</v>
      </c>
      <c r="AZ152">
        <v>0</v>
      </c>
      <c r="BA152">
        <v>0</v>
      </c>
    </row>
    <row r="153" spans="2:53">
      <c r="B153" s="5">
        <v>46261</v>
      </c>
      <c r="C153">
        <v>25</v>
      </c>
      <c r="D153">
        <v>3</v>
      </c>
      <c r="E153" t="s">
        <v>143</v>
      </c>
      <c r="F153" t="s">
        <v>54</v>
      </c>
      <c r="G153" t="s">
        <v>51</v>
      </c>
      <c r="H153">
        <v>12953.890015929999</v>
      </c>
      <c r="I153">
        <v>38.670861960000003</v>
      </c>
      <c r="J153">
        <v>20.67</v>
      </c>
      <c r="K153">
        <v>349.33</v>
      </c>
      <c r="L153">
        <v>13508.89221081</v>
      </c>
      <c r="M153">
        <v>13363.39533245</v>
      </c>
      <c r="N153">
        <v>12953.890015929999</v>
      </c>
      <c r="O153" s="90" cm="1">
        <f t="array" ref="O153">VLOOKUP(C153,Calc!$B$4:$BF$291,_xlfn.XLOOKUP(F153&amp;G153,$R$4:$R$9&amp;$S$4:$S$9,$T$4:$T$9),FALSE)</f>
        <v>12953.890015934663</v>
      </c>
      <c r="P153" s="121">
        <f t="shared" si="2"/>
        <v>4.663888830691576E-9</v>
      </c>
      <c r="V153" s="5">
        <v>46261</v>
      </c>
      <c r="W153">
        <v>50</v>
      </c>
      <c r="X153">
        <v>3</v>
      </c>
      <c r="Y153" t="s">
        <v>143</v>
      </c>
      <c r="Z153" t="s">
        <v>51</v>
      </c>
      <c r="AA153">
        <v>10581.29514855</v>
      </c>
      <c r="AB153">
        <v>-3227.8528206000001</v>
      </c>
      <c r="AC153">
        <v>7353.4423279499997</v>
      </c>
      <c r="AD153">
        <v>-105.74476916</v>
      </c>
      <c r="AE153">
        <v>0</v>
      </c>
      <c r="AF153">
        <v>-105.74476916</v>
      </c>
      <c r="AG153" s="1"/>
      <c r="AH153" s="5">
        <v>46261</v>
      </c>
      <c r="AI153">
        <v>15</v>
      </c>
      <c r="AJ153">
        <v>3</v>
      </c>
      <c r="AK153" t="s">
        <v>143</v>
      </c>
      <c r="AL153" t="s">
        <v>54</v>
      </c>
      <c r="AM153" t="s">
        <v>51</v>
      </c>
      <c r="AN153">
        <v>-45.973287300000003</v>
      </c>
      <c r="AO153">
        <v>8150.5115194099999</v>
      </c>
      <c r="AP153">
        <v>13032.13834494</v>
      </c>
      <c r="AR153" s="5">
        <v>46261</v>
      </c>
      <c r="AS153">
        <v>11</v>
      </c>
      <c r="AT153">
        <v>3</v>
      </c>
      <c r="AU153" t="s">
        <v>60</v>
      </c>
      <c r="AV153" t="s">
        <v>51</v>
      </c>
      <c r="AW153">
        <v>-28.054938499999999</v>
      </c>
      <c r="AX153">
        <v>0.26666666</v>
      </c>
      <c r="AY153">
        <v>13643.520680809999</v>
      </c>
      <c r="AZ153">
        <v>12912.21306916</v>
      </c>
      <c r="BA153">
        <v>0</v>
      </c>
    </row>
    <row r="154" spans="2:53">
      <c r="B154" s="5">
        <v>46261</v>
      </c>
      <c r="C154">
        <v>26</v>
      </c>
      <c r="D154">
        <v>3</v>
      </c>
      <c r="E154" t="s">
        <v>143</v>
      </c>
      <c r="F154" t="s">
        <v>57</v>
      </c>
      <c r="G154" t="s">
        <v>58</v>
      </c>
      <c r="H154">
        <v>14153.889276759999</v>
      </c>
      <c r="I154">
        <v>0</v>
      </c>
      <c r="J154">
        <v>-5.01</v>
      </c>
      <c r="K154">
        <v>374.66</v>
      </c>
      <c r="L154">
        <v>0</v>
      </c>
      <c r="M154">
        <v>0</v>
      </c>
      <c r="N154">
        <v>0</v>
      </c>
      <c r="O154" s="90" cm="1">
        <f t="array" ref="O154">VLOOKUP(C154,Calc!$B$4:$BF$291,_xlfn.XLOOKUP(F154&amp;G154,$R$4:$R$9&amp;$S$4:$S$9,$T$4:$T$9),FALSE)</f>
        <v>0</v>
      </c>
      <c r="P154" s="121">
        <f t="shared" si="2"/>
        <v>0</v>
      </c>
      <c r="V154" s="5">
        <v>46261</v>
      </c>
      <c r="W154">
        <v>51</v>
      </c>
      <c r="X154">
        <v>3</v>
      </c>
      <c r="Y154" t="s">
        <v>143</v>
      </c>
      <c r="Z154" t="s">
        <v>58</v>
      </c>
      <c r="AA154">
        <v>8372.8449765000005</v>
      </c>
      <c r="AB154">
        <v>-2858.07072943</v>
      </c>
      <c r="AC154">
        <v>5514.7742470699995</v>
      </c>
      <c r="AD154">
        <v>0</v>
      </c>
      <c r="AE154">
        <v>63.808247600000001</v>
      </c>
      <c r="AF154">
        <v>63.808247600000001</v>
      </c>
      <c r="AG154" s="1"/>
      <c r="AH154" s="5">
        <v>46261</v>
      </c>
      <c r="AI154">
        <v>16</v>
      </c>
      <c r="AJ154">
        <v>3</v>
      </c>
      <c r="AL154" t="s">
        <v>144</v>
      </c>
      <c r="AM154" t="s">
        <v>58</v>
      </c>
      <c r="AN154">
        <v>-59.296240330000003</v>
      </c>
      <c r="AO154">
        <v>1579.1882497900001</v>
      </c>
      <c r="AP154">
        <v>1579.1882497900001</v>
      </c>
      <c r="AR154" s="5">
        <v>46261</v>
      </c>
      <c r="AS154">
        <v>11</v>
      </c>
      <c r="AT154">
        <v>3</v>
      </c>
      <c r="AU154" t="s">
        <v>54</v>
      </c>
      <c r="AV154" t="s">
        <v>52</v>
      </c>
      <c r="AW154">
        <v>38.981534600000003</v>
      </c>
      <c r="AX154">
        <v>6.2575000000000003</v>
      </c>
      <c r="AY154">
        <v>0</v>
      </c>
      <c r="AZ154">
        <v>0</v>
      </c>
      <c r="BA154">
        <v>0</v>
      </c>
    </row>
    <row r="155" spans="2:53">
      <c r="B155" s="5">
        <v>46261</v>
      </c>
      <c r="C155">
        <v>26</v>
      </c>
      <c r="D155">
        <v>3</v>
      </c>
      <c r="E155" t="s">
        <v>143</v>
      </c>
      <c r="F155" t="s">
        <v>57</v>
      </c>
      <c r="G155" t="s">
        <v>52</v>
      </c>
      <c r="H155">
        <v>14153.889276759999</v>
      </c>
      <c r="I155">
        <v>0</v>
      </c>
      <c r="J155">
        <v>369.65</v>
      </c>
      <c r="K155">
        <v>-374.66</v>
      </c>
      <c r="L155">
        <v>0</v>
      </c>
      <c r="M155">
        <v>0</v>
      </c>
      <c r="N155">
        <v>0</v>
      </c>
      <c r="O155" s="90" cm="1">
        <f t="array" ref="O155">VLOOKUP(C155,Calc!$B$4:$BF$291,_xlfn.XLOOKUP(F155&amp;G155,$R$4:$R$9&amp;$S$4:$S$9,$T$4:$T$9),FALSE)</f>
        <v>0</v>
      </c>
      <c r="P155" s="121">
        <f t="shared" si="2"/>
        <v>0</v>
      </c>
      <c r="V155" s="5">
        <v>46261</v>
      </c>
      <c r="W155">
        <v>51</v>
      </c>
      <c r="X155">
        <v>3</v>
      </c>
      <c r="Y155" t="s">
        <v>143</v>
      </c>
      <c r="Z155" t="s">
        <v>52</v>
      </c>
      <c r="AA155">
        <v>8372.8449765000005</v>
      </c>
      <c r="AB155">
        <v>-2858.07072943</v>
      </c>
      <c r="AC155">
        <v>5514.7742470699995</v>
      </c>
      <c r="AD155">
        <v>-1.0397567999999999</v>
      </c>
      <c r="AE155">
        <v>39.087138359999997</v>
      </c>
      <c r="AF155">
        <v>38.047381559999998</v>
      </c>
      <c r="AG155" s="1"/>
      <c r="AH155" s="5">
        <v>46261</v>
      </c>
      <c r="AI155">
        <v>16</v>
      </c>
      <c r="AJ155">
        <v>3</v>
      </c>
      <c r="AL155" t="s">
        <v>144</v>
      </c>
      <c r="AM155" t="s">
        <v>146</v>
      </c>
      <c r="AN155">
        <v>46.892073660000001</v>
      </c>
      <c r="AO155">
        <v>0</v>
      </c>
      <c r="AP155">
        <v>0</v>
      </c>
      <c r="AR155" s="5">
        <v>46261</v>
      </c>
      <c r="AS155">
        <v>11</v>
      </c>
      <c r="AT155">
        <v>3</v>
      </c>
      <c r="AU155" t="s">
        <v>54</v>
      </c>
      <c r="AV155" t="s">
        <v>51</v>
      </c>
      <c r="AW155">
        <v>-45.239034599999997</v>
      </c>
      <c r="AX155">
        <v>6.2575000000000003</v>
      </c>
      <c r="AY155">
        <v>11773.04903726</v>
      </c>
      <c r="AZ155">
        <v>12471.426089029999</v>
      </c>
      <c r="BA155">
        <v>0</v>
      </c>
    </row>
    <row r="156" spans="2:53">
      <c r="B156" s="5">
        <v>46261</v>
      </c>
      <c r="C156">
        <v>26</v>
      </c>
      <c r="D156">
        <v>3</v>
      </c>
      <c r="E156" t="s">
        <v>143</v>
      </c>
      <c r="F156" t="s">
        <v>60</v>
      </c>
      <c r="G156" t="s">
        <v>58</v>
      </c>
      <c r="H156">
        <v>14153.889276759999</v>
      </c>
      <c r="I156">
        <v>0</v>
      </c>
      <c r="J156">
        <v>-5.01</v>
      </c>
      <c r="K156">
        <v>13.96</v>
      </c>
      <c r="L156">
        <v>0</v>
      </c>
      <c r="M156">
        <v>0</v>
      </c>
      <c r="N156">
        <v>0</v>
      </c>
      <c r="O156" s="90" cm="1">
        <f t="array" ref="O156">VLOOKUP(C156,Calc!$B$4:$BF$291,_xlfn.XLOOKUP(F156&amp;G156,$R$4:$R$9&amp;$S$4:$S$9,$T$4:$T$9),FALSE)</f>
        <v>0</v>
      </c>
      <c r="P156" s="121">
        <f t="shared" si="2"/>
        <v>0</v>
      </c>
      <c r="V156" s="5">
        <v>46261</v>
      </c>
      <c r="W156">
        <v>51</v>
      </c>
      <c r="X156">
        <v>3</v>
      </c>
      <c r="Y156" t="s">
        <v>143</v>
      </c>
      <c r="Z156" t="s">
        <v>51</v>
      </c>
      <c r="AA156">
        <v>8372.8449765000005</v>
      </c>
      <c r="AB156">
        <v>-2858.07072943</v>
      </c>
      <c r="AC156">
        <v>5514.7742470699995</v>
      </c>
      <c r="AD156">
        <v>-109.41229583000001</v>
      </c>
      <c r="AE156">
        <v>0</v>
      </c>
      <c r="AF156">
        <v>-109.41229583000001</v>
      </c>
      <c r="AG156" s="1"/>
      <c r="AH156" s="5">
        <v>46261</v>
      </c>
      <c r="AI156">
        <v>16</v>
      </c>
      <c r="AJ156">
        <v>3</v>
      </c>
      <c r="AK156" t="s">
        <v>143</v>
      </c>
      <c r="AL156" t="s">
        <v>57</v>
      </c>
      <c r="AM156" t="s">
        <v>58</v>
      </c>
      <c r="AN156">
        <v>0.54782240000000004</v>
      </c>
      <c r="AO156">
        <v>0</v>
      </c>
      <c r="AP156">
        <v>0</v>
      </c>
      <c r="AR156" s="5">
        <v>46261</v>
      </c>
      <c r="AS156">
        <v>11</v>
      </c>
      <c r="AT156">
        <v>3</v>
      </c>
      <c r="AU156" t="s">
        <v>50</v>
      </c>
      <c r="AV156" t="s">
        <v>52</v>
      </c>
      <c r="AW156">
        <v>0</v>
      </c>
      <c r="AX156">
        <v>0</v>
      </c>
      <c r="AY156">
        <v>0</v>
      </c>
      <c r="AZ156">
        <v>0</v>
      </c>
      <c r="BA156">
        <v>0</v>
      </c>
    </row>
    <row r="157" spans="2:53">
      <c r="B157" s="5">
        <v>46261</v>
      </c>
      <c r="C157">
        <v>26</v>
      </c>
      <c r="D157">
        <v>3</v>
      </c>
      <c r="E157" t="s">
        <v>143</v>
      </c>
      <c r="F157" t="s">
        <v>60</v>
      </c>
      <c r="G157" t="s">
        <v>51</v>
      </c>
      <c r="H157">
        <v>14153.889276759999</v>
      </c>
      <c r="I157">
        <v>37.502101260000003</v>
      </c>
      <c r="J157">
        <v>8.9499999999999993</v>
      </c>
      <c r="K157">
        <v>-13.96</v>
      </c>
      <c r="L157">
        <v>-523.52933368000004</v>
      </c>
      <c r="M157">
        <v>-521.27664551999999</v>
      </c>
      <c r="N157">
        <v>0</v>
      </c>
      <c r="O157" s="90" cm="1">
        <f t="array" ref="O157">VLOOKUP(C157,Calc!$B$4:$BF$291,_xlfn.XLOOKUP(F157&amp;G157,$R$4:$R$9&amp;$S$4:$S$9,$T$4:$T$9),FALSE)</f>
        <v>0</v>
      </c>
      <c r="P157" s="121">
        <f t="shared" si="2"/>
        <v>0</v>
      </c>
      <c r="V157" s="5">
        <v>46261</v>
      </c>
      <c r="W157">
        <v>52</v>
      </c>
      <c r="X157">
        <v>3</v>
      </c>
      <c r="Y157" t="s">
        <v>143</v>
      </c>
      <c r="Z157" t="s">
        <v>58</v>
      </c>
      <c r="AA157">
        <v>10896.972770689999</v>
      </c>
      <c r="AB157">
        <v>-1650.8362818999999</v>
      </c>
      <c r="AC157">
        <v>9246.1364887799991</v>
      </c>
      <c r="AD157">
        <v>0</v>
      </c>
      <c r="AE157">
        <v>65.534492330000006</v>
      </c>
      <c r="AF157">
        <v>65.534492330000006</v>
      </c>
      <c r="AG157" s="1"/>
      <c r="AH157" s="5">
        <v>46261</v>
      </c>
      <c r="AI157">
        <v>16</v>
      </c>
      <c r="AJ157">
        <v>3</v>
      </c>
      <c r="AK157" t="s">
        <v>143</v>
      </c>
      <c r="AL157" t="s">
        <v>57</v>
      </c>
      <c r="AM157" t="s">
        <v>52</v>
      </c>
      <c r="AN157">
        <v>-1.1411557299999999</v>
      </c>
      <c r="AO157">
        <v>0</v>
      </c>
      <c r="AP157">
        <v>-475.46002978000001</v>
      </c>
      <c r="AR157" s="5">
        <v>46261</v>
      </c>
      <c r="AS157">
        <v>11</v>
      </c>
      <c r="AT157">
        <v>3</v>
      </c>
      <c r="AU157" t="s">
        <v>50</v>
      </c>
      <c r="AV157" t="s">
        <v>51</v>
      </c>
      <c r="AW157">
        <v>0</v>
      </c>
      <c r="AX157">
        <v>0</v>
      </c>
      <c r="AY157">
        <v>0</v>
      </c>
      <c r="AZ157">
        <v>0</v>
      </c>
      <c r="BA157">
        <v>0</v>
      </c>
    </row>
    <row r="158" spans="2:53">
      <c r="B158" s="5">
        <v>46261</v>
      </c>
      <c r="C158">
        <v>26</v>
      </c>
      <c r="D158">
        <v>3</v>
      </c>
      <c r="E158" t="s">
        <v>143</v>
      </c>
      <c r="F158" t="s">
        <v>54</v>
      </c>
      <c r="G158" t="s">
        <v>52</v>
      </c>
      <c r="H158">
        <v>14153.889276759999</v>
      </c>
      <c r="I158">
        <v>0</v>
      </c>
      <c r="J158">
        <v>369.65</v>
      </c>
      <c r="K158">
        <v>-360.7</v>
      </c>
      <c r="L158">
        <v>0</v>
      </c>
      <c r="M158">
        <v>0</v>
      </c>
      <c r="N158">
        <v>0</v>
      </c>
      <c r="O158" s="90" cm="1">
        <f t="array" ref="O158">VLOOKUP(C158,Calc!$B$4:$BF$291,_xlfn.XLOOKUP(F158&amp;G158,$R$4:$R$9&amp;$S$4:$S$9,$T$4:$T$9),FALSE)</f>
        <v>0</v>
      </c>
      <c r="P158" s="121">
        <f t="shared" si="2"/>
        <v>0</v>
      </c>
      <c r="V158" s="5">
        <v>46261</v>
      </c>
      <c r="W158">
        <v>52</v>
      </c>
      <c r="X158">
        <v>3</v>
      </c>
      <c r="Y158" t="s">
        <v>143</v>
      </c>
      <c r="Z158" t="s">
        <v>52</v>
      </c>
      <c r="AA158">
        <v>10896.972770689999</v>
      </c>
      <c r="AB158">
        <v>-1650.8362818999999</v>
      </c>
      <c r="AC158">
        <v>9246.1364887799991</v>
      </c>
      <c r="AD158">
        <v>-1.13288506</v>
      </c>
      <c r="AE158">
        <v>37.051356560000002</v>
      </c>
      <c r="AF158">
        <v>35.918471500000003</v>
      </c>
      <c r="AG158" s="1"/>
      <c r="AH158" s="5">
        <v>46261</v>
      </c>
      <c r="AI158">
        <v>16</v>
      </c>
      <c r="AJ158">
        <v>3</v>
      </c>
      <c r="AL158" t="s">
        <v>147</v>
      </c>
      <c r="AM158" t="s">
        <v>148</v>
      </c>
      <c r="AN158">
        <v>-36.390641000000002</v>
      </c>
      <c r="AO158">
        <v>-11502.93431499</v>
      </c>
      <c r="AP158">
        <v>-11502.93431499</v>
      </c>
      <c r="AR158" s="5">
        <v>46261</v>
      </c>
      <c r="AS158">
        <v>12</v>
      </c>
      <c r="AT158">
        <v>3</v>
      </c>
      <c r="AU158" t="s">
        <v>145</v>
      </c>
      <c r="AV158" t="s">
        <v>58</v>
      </c>
      <c r="AW158">
        <v>-1.3397516</v>
      </c>
      <c r="AX158">
        <v>0.16083333</v>
      </c>
      <c r="AY158">
        <v>-1601.70458715</v>
      </c>
      <c r="AZ158">
        <v>-1601.70458715</v>
      </c>
      <c r="BA158">
        <v>0</v>
      </c>
    </row>
    <row r="159" spans="2:53">
      <c r="B159" s="5">
        <v>46261</v>
      </c>
      <c r="C159">
        <v>26</v>
      </c>
      <c r="D159">
        <v>3</v>
      </c>
      <c r="E159" t="s">
        <v>143</v>
      </c>
      <c r="F159" t="s">
        <v>54</v>
      </c>
      <c r="G159" t="s">
        <v>51</v>
      </c>
      <c r="H159">
        <v>14153.889276759999</v>
      </c>
      <c r="I159">
        <v>40.861060160000001</v>
      </c>
      <c r="J159">
        <v>8.9499999999999993</v>
      </c>
      <c r="K159">
        <v>360.7</v>
      </c>
      <c r="L159">
        <v>14738.58440211</v>
      </c>
      <c r="M159">
        <v>14675.16592229</v>
      </c>
      <c r="N159">
        <v>14153.889276759999</v>
      </c>
      <c r="O159" s="90" cm="1">
        <f t="array" ref="O159">VLOOKUP(C159,Calc!$B$4:$BF$291,_xlfn.XLOOKUP(F159&amp;G159,$R$4:$R$9&amp;$S$4:$S$9,$T$4:$T$9),FALSE)</f>
        <v>14153.889276767333</v>
      </c>
      <c r="P159" s="121">
        <f t="shared" si="2"/>
        <v>7.3341652750968933E-9</v>
      </c>
      <c r="V159" s="5">
        <v>46261</v>
      </c>
      <c r="W159">
        <v>52</v>
      </c>
      <c r="X159">
        <v>3</v>
      </c>
      <c r="Y159" t="s">
        <v>143</v>
      </c>
      <c r="Z159" t="s">
        <v>51</v>
      </c>
      <c r="AA159">
        <v>10896.972770689999</v>
      </c>
      <c r="AB159">
        <v>-1650.8362818999999</v>
      </c>
      <c r="AC159">
        <v>9246.1364887799991</v>
      </c>
      <c r="AD159">
        <v>-108.51296383</v>
      </c>
      <c r="AE159">
        <v>0</v>
      </c>
      <c r="AF159">
        <v>-108.51296383</v>
      </c>
      <c r="AG159" s="1"/>
      <c r="AH159" s="5">
        <v>46261</v>
      </c>
      <c r="AI159">
        <v>16</v>
      </c>
      <c r="AJ159">
        <v>3</v>
      </c>
      <c r="AL159" t="s">
        <v>147</v>
      </c>
      <c r="AM159" t="s">
        <v>51</v>
      </c>
      <c r="AN159">
        <v>35.521474329999997</v>
      </c>
      <c r="AO159">
        <v>0</v>
      </c>
      <c r="AP159">
        <v>0</v>
      </c>
      <c r="AR159" s="5">
        <v>46261</v>
      </c>
      <c r="AS159">
        <v>12</v>
      </c>
      <c r="AT159">
        <v>3</v>
      </c>
      <c r="AU159" t="s">
        <v>145</v>
      </c>
      <c r="AV159" t="s">
        <v>146</v>
      </c>
      <c r="AW159">
        <v>1.1789182600000001</v>
      </c>
      <c r="AX159">
        <v>0.16083333</v>
      </c>
      <c r="AY159">
        <v>0</v>
      </c>
      <c r="AZ159">
        <v>0</v>
      </c>
      <c r="BA159">
        <v>0</v>
      </c>
    </row>
    <row r="160" spans="2:53">
      <c r="B160" s="5">
        <v>46261</v>
      </c>
      <c r="C160">
        <v>27</v>
      </c>
      <c r="D160">
        <v>3</v>
      </c>
      <c r="E160" t="s">
        <v>143</v>
      </c>
      <c r="F160" t="s">
        <v>57</v>
      </c>
      <c r="G160" t="s">
        <v>58</v>
      </c>
      <c r="H160">
        <v>13707.74985127</v>
      </c>
      <c r="I160">
        <v>0</v>
      </c>
      <c r="J160">
        <v>-5.01</v>
      </c>
      <c r="K160">
        <v>375.01</v>
      </c>
      <c r="L160">
        <v>0</v>
      </c>
      <c r="M160">
        <v>0</v>
      </c>
      <c r="N160">
        <v>0</v>
      </c>
      <c r="O160" s="90" cm="1">
        <f t="array" ref="O160">VLOOKUP(C160,Calc!$B$4:$BF$291,_xlfn.XLOOKUP(F160&amp;G160,$R$4:$R$9&amp;$S$4:$S$9,$T$4:$T$9),FALSE)</f>
        <v>0</v>
      </c>
      <c r="P160" s="121">
        <f t="shared" si="2"/>
        <v>0</v>
      </c>
      <c r="V160" s="5">
        <v>46261</v>
      </c>
      <c r="W160">
        <v>53</v>
      </c>
      <c r="X160">
        <v>3</v>
      </c>
      <c r="Y160" t="s">
        <v>143</v>
      </c>
      <c r="Z160" t="s">
        <v>58</v>
      </c>
      <c r="AA160">
        <v>11078.181387909999</v>
      </c>
      <c r="AB160">
        <v>-2589.6174820199999</v>
      </c>
      <c r="AC160">
        <v>8488.5639058899997</v>
      </c>
      <c r="AD160">
        <v>-1.7699599999999999E-2</v>
      </c>
      <c r="AE160">
        <v>61.533667729999998</v>
      </c>
      <c r="AF160">
        <v>61.515968129999997</v>
      </c>
      <c r="AG160" s="1"/>
      <c r="AH160" s="5">
        <v>46261</v>
      </c>
      <c r="AI160">
        <v>16</v>
      </c>
      <c r="AJ160">
        <v>3</v>
      </c>
      <c r="AK160" t="s">
        <v>143</v>
      </c>
      <c r="AL160" t="s">
        <v>60</v>
      </c>
      <c r="AM160" t="s">
        <v>58</v>
      </c>
      <c r="AN160">
        <v>26.23070276</v>
      </c>
      <c r="AO160">
        <v>0</v>
      </c>
      <c r="AP160">
        <v>0</v>
      </c>
      <c r="AR160" s="5">
        <v>46261</v>
      </c>
      <c r="AS160">
        <v>12</v>
      </c>
      <c r="AT160">
        <v>3</v>
      </c>
      <c r="AU160" t="s">
        <v>144</v>
      </c>
      <c r="AV160" t="s">
        <v>58</v>
      </c>
      <c r="AW160">
        <v>-60.07421746</v>
      </c>
      <c r="AX160">
        <v>11.52083333</v>
      </c>
      <c r="AY160">
        <v>-68414.189086159997</v>
      </c>
      <c r="AZ160">
        <v>-68414.189086159997</v>
      </c>
      <c r="BA160">
        <v>0</v>
      </c>
    </row>
    <row r="161" spans="2:53">
      <c r="B161" s="5">
        <v>46261</v>
      </c>
      <c r="C161">
        <v>27</v>
      </c>
      <c r="D161">
        <v>3</v>
      </c>
      <c r="E161" t="s">
        <v>143</v>
      </c>
      <c r="F161" t="s">
        <v>57</v>
      </c>
      <c r="G161" t="s">
        <v>52</v>
      </c>
      <c r="H161">
        <v>13707.74985127</v>
      </c>
      <c r="I161">
        <v>0</v>
      </c>
      <c r="J161">
        <v>370</v>
      </c>
      <c r="K161">
        <v>-375.01</v>
      </c>
      <c r="L161">
        <v>0</v>
      </c>
      <c r="M161">
        <v>0</v>
      </c>
      <c r="N161">
        <v>0</v>
      </c>
      <c r="O161" s="90" cm="1">
        <f t="array" ref="O161">VLOOKUP(C161,Calc!$B$4:$BF$291,_xlfn.XLOOKUP(F161&amp;G161,$R$4:$R$9&amp;$S$4:$S$9,$T$4:$T$9),FALSE)</f>
        <v>0</v>
      </c>
      <c r="P161" s="121">
        <f t="shared" si="2"/>
        <v>0</v>
      </c>
      <c r="V161" s="5">
        <v>46261</v>
      </c>
      <c r="W161">
        <v>53</v>
      </c>
      <c r="X161">
        <v>3</v>
      </c>
      <c r="Y161" t="s">
        <v>143</v>
      </c>
      <c r="Z161" t="s">
        <v>52</v>
      </c>
      <c r="AA161">
        <v>11078.181387909999</v>
      </c>
      <c r="AB161">
        <v>-2589.6174820199999</v>
      </c>
      <c r="AC161">
        <v>8488.5639058899997</v>
      </c>
      <c r="AD161">
        <v>-0.51980040000000005</v>
      </c>
      <c r="AE161">
        <v>37.669059359999999</v>
      </c>
      <c r="AF161">
        <v>37.149258959999997</v>
      </c>
      <c r="AG161" s="1"/>
      <c r="AH161" s="5">
        <v>46261</v>
      </c>
      <c r="AI161">
        <v>16</v>
      </c>
      <c r="AJ161">
        <v>3</v>
      </c>
      <c r="AK161" t="s">
        <v>143</v>
      </c>
      <c r="AL161" t="s">
        <v>60</v>
      </c>
      <c r="AM161" t="s">
        <v>51</v>
      </c>
      <c r="AN161">
        <v>-26.506536100000002</v>
      </c>
      <c r="AO161">
        <v>0</v>
      </c>
      <c r="AP161">
        <v>-3495.7145643499998</v>
      </c>
      <c r="AR161" s="5">
        <v>46261</v>
      </c>
      <c r="AS161">
        <v>12</v>
      </c>
      <c r="AT161">
        <v>3</v>
      </c>
      <c r="AU161" t="s">
        <v>144</v>
      </c>
      <c r="AV161" t="s">
        <v>146</v>
      </c>
      <c r="AW161">
        <v>48.553384129999998</v>
      </c>
      <c r="AX161">
        <v>11.52083333</v>
      </c>
      <c r="AY161">
        <v>0</v>
      </c>
      <c r="AZ161">
        <v>0</v>
      </c>
      <c r="BA161">
        <v>0</v>
      </c>
    </row>
    <row r="162" spans="2:53">
      <c r="B162" s="5">
        <v>46261</v>
      </c>
      <c r="C162">
        <v>27</v>
      </c>
      <c r="D162">
        <v>3</v>
      </c>
      <c r="E162" t="s">
        <v>143</v>
      </c>
      <c r="F162" t="s">
        <v>60</v>
      </c>
      <c r="G162" t="s">
        <v>58</v>
      </c>
      <c r="H162">
        <v>13707.74985127</v>
      </c>
      <c r="I162">
        <v>0</v>
      </c>
      <c r="J162">
        <v>-5.01</v>
      </c>
      <c r="K162">
        <v>24.61</v>
      </c>
      <c r="L162">
        <v>0</v>
      </c>
      <c r="M162">
        <v>0</v>
      </c>
      <c r="N162">
        <v>0</v>
      </c>
      <c r="O162" s="90" cm="1">
        <f t="array" ref="O162">VLOOKUP(C162,Calc!$B$4:$BF$291,_xlfn.XLOOKUP(F162&amp;G162,$R$4:$R$9&amp;$S$4:$S$9,$T$4:$T$9),FALSE)</f>
        <v>0</v>
      </c>
      <c r="P162" s="121">
        <f t="shared" si="2"/>
        <v>0</v>
      </c>
      <c r="V162" s="5">
        <v>46261</v>
      </c>
      <c r="W162">
        <v>53</v>
      </c>
      <c r="X162">
        <v>3</v>
      </c>
      <c r="Y162" t="s">
        <v>143</v>
      </c>
      <c r="Z162" t="s">
        <v>51</v>
      </c>
      <c r="AA162">
        <v>11078.181387909999</v>
      </c>
      <c r="AB162">
        <v>-2589.6174820199999</v>
      </c>
      <c r="AC162">
        <v>8488.5639058899997</v>
      </c>
      <c r="AD162">
        <v>-105.91356043</v>
      </c>
      <c r="AE162">
        <v>0</v>
      </c>
      <c r="AF162">
        <v>-105.91356043</v>
      </c>
      <c r="AG162" s="1"/>
      <c r="AH162" s="5">
        <v>46261</v>
      </c>
      <c r="AI162">
        <v>16</v>
      </c>
      <c r="AJ162">
        <v>3</v>
      </c>
      <c r="AK162" t="s">
        <v>143</v>
      </c>
      <c r="AL162" t="s">
        <v>54</v>
      </c>
      <c r="AM162" t="s">
        <v>52</v>
      </c>
      <c r="AN162">
        <v>38.5523594</v>
      </c>
      <c r="AO162">
        <v>0</v>
      </c>
      <c r="AP162">
        <v>0</v>
      </c>
      <c r="AR162" s="5">
        <v>46261</v>
      </c>
      <c r="AS162">
        <v>12</v>
      </c>
      <c r="AT162">
        <v>3</v>
      </c>
      <c r="AU162" t="s">
        <v>57</v>
      </c>
      <c r="AV162" t="s">
        <v>58</v>
      </c>
      <c r="AW162">
        <v>2.2408239999999999</v>
      </c>
      <c r="AX162">
        <v>0.62</v>
      </c>
      <c r="AY162">
        <v>0</v>
      </c>
      <c r="AZ162">
        <v>0</v>
      </c>
      <c r="BA162">
        <v>0</v>
      </c>
    </row>
    <row r="163" spans="2:53">
      <c r="B163" s="5">
        <v>46261</v>
      </c>
      <c r="C163">
        <v>27</v>
      </c>
      <c r="D163">
        <v>3</v>
      </c>
      <c r="E163" t="s">
        <v>143</v>
      </c>
      <c r="F163" t="s">
        <v>60</v>
      </c>
      <c r="G163" t="s">
        <v>51</v>
      </c>
      <c r="H163">
        <v>13707.74985127</v>
      </c>
      <c r="I163">
        <v>35.231572759999999</v>
      </c>
      <c r="J163">
        <v>19.600000000000001</v>
      </c>
      <c r="K163">
        <v>-24.61</v>
      </c>
      <c r="L163">
        <v>-867.04900578000002</v>
      </c>
      <c r="M163">
        <v>-858.70192166000004</v>
      </c>
      <c r="N163">
        <v>0</v>
      </c>
      <c r="O163" s="90" cm="1">
        <f t="array" ref="O163">VLOOKUP(C163,Calc!$B$4:$BF$291,_xlfn.XLOOKUP(F163&amp;G163,$R$4:$R$9&amp;$S$4:$S$9,$T$4:$T$9),FALSE)</f>
        <v>0</v>
      </c>
      <c r="P163" s="121">
        <f t="shared" si="2"/>
        <v>0</v>
      </c>
      <c r="V163" s="5">
        <v>46261</v>
      </c>
      <c r="W163">
        <v>54</v>
      </c>
      <c r="X163">
        <v>3</v>
      </c>
      <c r="Y163" t="s">
        <v>143</v>
      </c>
      <c r="Z163" t="s">
        <v>58</v>
      </c>
      <c r="AA163">
        <v>11393.861341559999</v>
      </c>
      <c r="AB163">
        <v>-1233.0261306899999</v>
      </c>
      <c r="AC163">
        <v>10160.835210859999</v>
      </c>
      <c r="AD163">
        <v>-0.1352322</v>
      </c>
      <c r="AE163">
        <v>55.649631659999997</v>
      </c>
      <c r="AF163">
        <v>55.51439946</v>
      </c>
      <c r="AG163" s="1"/>
      <c r="AH163" s="5">
        <v>46261</v>
      </c>
      <c r="AI163">
        <v>16</v>
      </c>
      <c r="AJ163">
        <v>3</v>
      </c>
      <c r="AK163" t="s">
        <v>143</v>
      </c>
      <c r="AL163" t="s">
        <v>54</v>
      </c>
      <c r="AM163" t="s">
        <v>51</v>
      </c>
      <c r="AN163">
        <v>-44.8648594</v>
      </c>
      <c r="AO163">
        <v>8709.4349790600008</v>
      </c>
      <c r="AP163">
        <v>12680.60957321</v>
      </c>
      <c r="AR163" s="5">
        <v>46261</v>
      </c>
      <c r="AS163">
        <v>12</v>
      </c>
      <c r="AT163">
        <v>3</v>
      </c>
      <c r="AU163" t="s">
        <v>57</v>
      </c>
      <c r="AV163" t="s">
        <v>52</v>
      </c>
      <c r="AW163">
        <v>-2.860824</v>
      </c>
      <c r="AX163">
        <v>0.62</v>
      </c>
      <c r="AY163">
        <v>0</v>
      </c>
      <c r="AZ163">
        <v>88.941906799999998</v>
      </c>
      <c r="BA163">
        <v>0</v>
      </c>
    </row>
    <row r="164" spans="2:53">
      <c r="B164" s="5">
        <v>46261</v>
      </c>
      <c r="C164">
        <v>27</v>
      </c>
      <c r="D164">
        <v>3</v>
      </c>
      <c r="E164" t="s">
        <v>143</v>
      </c>
      <c r="F164" t="s">
        <v>54</v>
      </c>
      <c r="G164" t="s">
        <v>52</v>
      </c>
      <c r="H164">
        <v>13707.74985127</v>
      </c>
      <c r="I164">
        <v>0</v>
      </c>
      <c r="J164">
        <v>370</v>
      </c>
      <c r="K164">
        <v>-350.4</v>
      </c>
      <c r="L164">
        <v>0</v>
      </c>
      <c r="M164">
        <v>0</v>
      </c>
      <c r="N164">
        <v>0</v>
      </c>
      <c r="O164" s="90" cm="1">
        <f t="array" ref="O164">VLOOKUP(C164,Calc!$B$4:$BF$291,_xlfn.XLOOKUP(F164&amp;G164,$R$4:$R$9&amp;$S$4:$S$9,$T$4:$T$9),FALSE)</f>
        <v>0</v>
      </c>
      <c r="P164" s="121">
        <f t="shared" si="2"/>
        <v>0</v>
      </c>
      <c r="V164" s="5">
        <v>46261</v>
      </c>
      <c r="W164">
        <v>54</v>
      </c>
      <c r="X164">
        <v>3</v>
      </c>
      <c r="Y164" t="s">
        <v>143</v>
      </c>
      <c r="Z164" t="s">
        <v>52</v>
      </c>
      <c r="AA164">
        <v>11393.861341559999</v>
      </c>
      <c r="AB164">
        <v>-1233.0261306899999</v>
      </c>
      <c r="AC164">
        <v>10160.835210859999</v>
      </c>
      <c r="AD164">
        <v>-0.38226779999999999</v>
      </c>
      <c r="AE164">
        <v>38.735332</v>
      </c>
      <c r="AF164">
        <v>38.353064199999999</v>
      </c>
      <c r="AG164" s="1"/>
      <c r="AH164" s="5">
        <v>46261</v>
      </c>
      <c r="AI164">
        <v>17</v>
      </c>
      <c r="AJ164">
        <v>3</v>
      </c>
      <c r="AL164" t="s">
        <v>144</v>
      </c>
      <c r="AM164" t="s">
        <v>58</v>
      </c>
      <c r="AN164">
        <v>-60.42766563</v>
      </c>
      <c r="AO164">
        <v>2581.3568915999999</v>
      </c>
      <c r="AP164">
        <v>2581.3568915999999</v>
      </c>
      <c r="AR164" s="5">
        <v>46261</v>
      </c>
      <c r="AS164">
        <v>12</v>
      </c>
      <c r="AT164">
        <v>3</v>
      </c>
      <c r="AU164" t="s">
        <v>147</v>
      </c>
      <c r="AV164" t="s">
        <v>148</v>
      </c>
      <c r="AW164">
        <v>-35.679986</v>
      </c>
      <c r="AX164">
        <v>0.84</v>
      </c>
      <c r="AY164">
        <v>-11277.872386360001</v>
      </c>
      <c r="AZ164">
        <v>-11277.872386360001</v>
      </c>
      <c r="BA164">
        <v>0</v>
      </c>
    </row>
    <row r="165" spans="2:53">
      <c r="B165" s="5">
        <v>46261</v>
      </c>
      <c r="C165">
        <v>27</v>
      </c>
      <c r="D165">
        <v>3</v>
      </c>
      <c r="E165" t="s">
        <v>143</v>
      </c>
      <c r="F165" t="s">
        <v>54</v>
      </c>
      <c r="G165" t="s">
        <v>51</v>
      </c>
      <c r="H165">
        <v>13707.74985127</v>
      </c>
      <c r="I165">
        <v>41.975017659999999</v>
      </c>
      <c r="J165">
        <v>19.600000000000001</v>
      </c>
      <c r="K165">
        <v>350.4</v>
      </c>
      <c r="L165">
        <v>14708.0461904</v>
      </c>
      <c r="M165">
        <v>14566.45177294</v>
      </c>
      <c r="N165">
        <v>13707.74985127</v>
      </c>
      <c r="O165" s="90" cm="1">
        <f t="array" ref="O165">VLOOKUP(C165,Calc!$B$4:$BF$291,_xlfn.XLOOKUP(F165&amp;G165,$R$4:$R$9&amp;$S$4:$S$9,$T$4:$T$9),FALSE)</f>
        <v>13707.749851278997</v>
      </c>
      <c r="P165" s="121">
        <f t="shared" si="2"/>
        <v>8.9967215899378061E-9</v>
      </c>
      <c r="V165" s="5">
        <v>46261</v>
      </c>
      <c r="W165">
        <v>54</v>
      </c>
      <c r="X165">
        <v>3</v>
      </c>
      <c r="Y165" t="s">
        <v>143</v>
      </c>
      <c r="Z165" t="s">
        <v>51</v>
      </c>
      <c r="AA165">
        <v>11393.861341559999</v>
      </c>
      <c r="AB165">
        <v>-1233.0261306899999</v>
      </c>
      <c r="AC165">
        <v>10160.835210859999</v>
      </c>
      <c r="AD165">
        <v>-100.92079699999999</v>
      </c>
      <c r="AE165">
        <v>0</v>
      </c>
      <c r="AF165">
        <v>-100.92079699999999</v>
      </c>
      <c r="AG165" s="1"/>
      <c r="AH165" s="5">
        <v>46261</v>
      </c>
      <c r="AI165">
        <v>17</v>
      </c>
      <c r="AJ165">
        <v>3</v>
      </c>
      <c r="AL165" t="s">
        <v>144</v>
      </c>
      <c r="AM165" t="s">
        <v>146</v>
      </c>
      <c r="AN165">
        <v>48.044332300000001</v>
      </c>
      <c r="AO165">
        <v>0</v>
      </c>
      <c r="AP165">
        <v>0</v>
      </c>
      <c r="AR165" s="5">
        <v>46261</v>
      </c>
      <c r="AS165">
        <v>12</v>
      </c>
      <c r="AT165">
        <v>3</v>
      </c>
      <c r="AU165" t="s">
        <v>147</v>
      </c>
      <c r="AV165" t="s">
        <v>51</v>
      </c>
      <c r="AW165">
        <v>34.839986000000003</v>
      </c>
      <c r="AX165">
        <v>0.84</v>
      </c>
      <c r="AY165">
        <v>0</v>
      </c>
      <c r="AZ165">
        <v>0</v>
      </c>
      <c r="BA165">
        <v>0</v>
      </c>
    </row>
    <row r="166" spans="2:53">
      <c r="B166" s="5">
        <v>46261</v>
      </c>
      <c r="C166">
        <v>28</v>
      </c>
      <c r="D166">
        <v>3</v>
      </c>
      <c r="E166" t="s">
        <v>143</v>
      </c>
      <c r="F166" t="s">
        <v>57</v>
      </c>
      <c r="G166" t="s">
        <v>58</v>
      </c>
      <c r="H166">
        <v>13954.85942938</v>
      </c>
      <c r="I166">
        <v>0</v>
      </c>
      <c r="J166">
        <v>-8.8800000000000008</v>
      </c>
      <c r="K166">
        <v>378.88</v>
      </c>
      <c r="L166">
        <v>0</v>
      </c>
      <c r="M166">
        <v>0</v>
      </c>
      <c r="N166">
        <v>0</v>
      </c>
      <c r="O166" s="90" cm="1">
        <f t="array" ref="O166">VLOOKUP(C166,Calc!$B$4:$BF$291,_xlfn.XLOOKUP(F166&amp;G166,$R$4:$R$9&amp;$S$4:$S$9,$T$4:$T$9),FALSE)</f>
        <v>0</v>
      </c>
      <c r="P166" s="121">
        <f t="shared" si="2"/>
        <v>0</v>
      </c>
      <c r="V166" s="5">
        <v>46261</v>
      </c>
      <c r="W166">
        <v>55</v>
      </c>
      <c r="X166">
        <v>3</v>
      </c>
      <c r="Y166" t="s">
        <v>143</v>
      </c>
      <c r="Z166" t="s">
        <v>58</v>
      </c>
      <c r="AA166">
        <v>9321.4823600300006</v>
      </c>
      <c r="AB166">
        <v>-1301.5454425600001</v>
      </c>
      <c r="AC166">
        <v>8019.9369174699996</v>
      </c>
      <c r="AD166">
        <v>0</v>
      </c>
      <c r="AE166">
        <v>54.361241829999997</v>
      </c>
      <c r="AF166">
        <v>54.361241829999997</v>
      </c>
      <c r="AG166" s="1"/>
      <c r="AH166" s="5">
        <v>46261</v>
      </c>
      <c r="AI166">
        <v>17</v>
      </c>
      <c r="AJ166">
        <v>3</v>
      </c>
      <c r="AK166" t="s">
        <v>143</v>
      </c>
      <c r="AL166" t="s">
        <v>57</v>
      </c>
      <c r="AM166" t="s">
        <v>58</v>
      </c>
      <c r="AN166">
        <v>-0.97494579999999997</v>
      </c>
      <c r="AO166">
        <v>0</v>
      </c>
      <c r="AP166">
        <v>271.98290668999999</v>
      </c>
      <c r="AR166" s="5">
        <v>46261</v>
      </c>
      <c r="AS166">
        <v>12</v>
      </c>
      <c r="AT166">
        <v>3</v>
      </c>
      <c r="AU166" t="s">
        <v>60</v>
      </c>
      <c r="AV166" t="s">
        <v>58</v>
      </c>
      <c r="AW166">
        <v>27.223685159999999</v>
      </c>
      <c r="AX166">
        <v>0.26083332999999997</v>
      </c>
      <c r="AY166">
        <v>0</v>
      </c>
      <c r="AZ166">
        <v>0</v>
      </c>
      <c r="BA166">
        <v>0</v>
      </c>
    </row>
    <row r="167" spans="2:53">
      <c r="B167" s="5">
        <v>46261</v>
      </c>
      <c r="C167">
        <v>28</v>
      </c>
      <c r="D167">
        <v>3</v>
      </c>
      <c r="E167" t="s">
        <v>143</v>
      </c>
      <c r="F167" t="s">
        <v>57</v>
      </c>
      <c r="G167" t="s">
        <v>52</v>
      </c>
      <c r="H167">
        <v>13954.85942938</v>
      </c>
      <c r="I167">
        <v>0</v>
      </c>
      <c r="J167">
        <v>370</v>
      </c>
      <c r="K167">
        <v>-378.88</v>
      </c>
      <c r="L167">
        <v>0</v>
      </c>
      <c r="M167">
        <v>0</v>
      </c>
      <c r="N167">
        <v>0</v>
      </c>
      <c r="O167" s="90" cm="1">
        <f t="array" ref="O167">VLOOKUP(C167,Calc!$B$4:$BF$291,_xlfn.XLOOKUP(F167&amp;G167,$R$4:$R$9&amp;$S$4:$S$9,$T$4:$T$9),FALSE)</f>
        <v>0</v>
      </c>
      <c r="P167" s="121">
        <f t="shared" si="2"/>
        <v>0</v>
      </c>
      <c r="V167" s="5">
        <v>46261</v>
      </c>
      <c r="W167">
        <v>55</v>
      </c>
      <c r="X167">
        <v>3</v>
      </c>
      <c r="Y167" t="s">
        <v>143</v>
      </c>
      <c r="Z167" t="s">
        <v>52</v>
      </c>
      <c r="AA167">
        <v>9321.4823600300006</v>
      </c>
      <c r="AB167">
        <v>-1301.5454425600001</v>
      </c>
      <c r="AC167">
        <v>8019.9369174699996</v>
      </c>
      <c r="AD167">
        <v>-0.53765680000000005</v>
      </c>
      <c r="AE167">
        <v>43.416979929999997</v>
      </c>
      <c r="AF167">
        <v>42.879323130000003</v>
      </c>
      <c r="AG167" s="1"/>
      <c r="AH167" s="5">
        <v>46261</v>
      </c>
      <c r="AI167">
        <v>17</v>
      </c>
      <c r="AJ167">
        <v>3</v>
      </c>
      <c r="AK167" t="s">
        <v>143</v>
      </c>
      <c r="AL167" t="s">
        <v>57</v>
      </c>
      <c r="AM167" t="s">
        <v>52</v>
      </c>
      <c r="AN167">
        <v>0.43411245999999998</v>
      </c>
      <c r="AO167">
        <v>0</v>
      </c>
      <c r="AP167">
        <v>0</v>
      </c>
      <c r="AR167" s="5">
        <v>46261</v>
      </c>
      <c r="AS167">
        <v>12</v>
      </c>
      <c r="AT167">
        <v>3</v>
      </c>
      <c r="AU167" t="s">
        <v>60</v>
      </c>
      <c r="AV167" t="s">
        <v>51</v>
      </c>
      <c r="AW167">
        <v>-27.4845185</v>
      </c>
      <c r="AX167">
        <v>0.26083332999999997</v>
      </c>
      <c r="AY167">
        <v>13564.54147016</v>
      </c>
      <c r="AZ167">
        <v>12649.884435829999</v>
      </c>
      <c r="BA167">
        <v>0</v>
      </c>
    </row>
    <row r="168" spans="2:53">
      <c r="B168" s="5">
        <v>46261</v>
      </c>
      <c r="C168">
        <v>28</v>
      </c>
      <c r="D168">
        <v>3</v>
      </c>
      <c r="E168" t="s">
        <v>143</v>
      </c>
      <c r="F168" t="s">
        <v>60</v>
      </c>
      <c r="G168" t="s">
        <v>58</v>
      </c>
      <c r="H168">
        <v>13954.85942938</v>
      </c>
      <c r="I168">
        <v>0</v>
      </c>
      <c r="J168">
        <v>-8.8800000000000008</v>
      </c>
      <c r="K168">
        <v>28.49</v>
      </c>
      <c r="L168">
        <v>0</v>
      </c>
      <c r="M168">
        <v>0</v>
      </c>
      <c r="N168">
        <v>0</v>
      </c>
      <c r="O168" s="90" cm="1">
        <f t="array" ref="O168">VLOOKUP(C168,Calc!$B$4:$BF$291,_xlfn.XLOOKUP(F168&amp;G168,$R$4:$R$9&amp;$S$4:$S$9,$T$4:$T$9),FALSE)</f>
        <v>0</v>
      </c>
      <c r="P168" s="121">
        <f t="shared" si="2"/>
        <v>0</v>
      </c>
      <c r="V168" s="5">
        <v>46261</v>
      </c>
      <c r="W168">
        <v>55</v>
      </c>
      <c r="X168">
        <v>3</v>
      </c>
      <c r="Y168" t="s">
        <v>143</v>
      </c>
      <c r="Z168" t="s">
        <v>51</v>
      </c>
      <c r="AA168">
        <v>9321.4823600300006</v>
      </c>
      <c r="AB168">
        <v>-1301.5454425600001</v>
      </c>
      <c r="AC168">
        <v>8019.9369174699996</v>
      </c>
      <c r="AD168">
        <v>-104.30056496</v>
      </c>
      <c r="AE168">
        <v>0</v>
      </c>
      <c r="AF168">
        <v>-104.30056496</v>
      </c>
      <c r="AG168" s="1"/>
      <c r="AH168" s="5">
        <v>46261</v>
      </c>
      <c r="AI168">
        <v>17</v>
      </c>
      <c r="AJ168">
        <v>3</v>
      </c>
      <c r="AL168" t="s">
        <v>147</v>
      </c>
      <c r="AM168" t="s">
        <v>148</v>
      </c>
      <c r="AN168">
        <v>-37.447777000000002</v>
      </c>
      <c r="AO168">
        <v>-11835.09867702</v>
      </c>
      <c r="AP168">
        <v>-11835.09867702</v>
      </c>
      <c r="AR168" s="5">
        <v>46261</v>
      </c>
      <c r="AS168">
        <v>12</v>
      </c>
      <c r="AT168">
        <v>3</v>
      </c>
      <c r="AU168" t="s">
        <v>54</v>
      </c>
      <c r="AV168" t="s">
        <v>52</v>
      </c>
      <c r="AW168">
        <v>37.90353906</v>
      </c>
      <c r="AX168">
        <v>6.2641666599999999</v>
      </c>
      <c r="AY168">
        <v>0</v>
      </c>
      <c r="AZ168">
        <v>0</v>
      </c>
      <c r="BA168">
        <v>0</v>
      </c>
    </row>
    <row r="169" spans="2:53">
      <c r="B169" s="5">
        <v>46261</v>
      </c>
      <c r="C169">
        <v>28</v>
      </c>
      <c r="D169">
        <v>3</v>
      </c>
      <c r="E169" t="s">
        <v>143</v>
      </c>
      <c r="F169" t="s">
        <v>60</v>
      </c>
      <c r="G169" t="s">
        <v>51</v>
      </c>
      <c r="H169">
        <v>13954.85942938</v>
      </c>
      <c r="I169">
        <v>36.123363660000003</v>
      </c>
      <c r="J169">
        <v>19.61</v>
      </c>
      <c r="K169">
        <v>-28.49</v>
      </c>
      <c r="L169">
        <v>-1029.15463086</v>
      </c>
      <c r="M169">
        <v>-1019.5553710299999</v>
      </c>
      <c r="N169">
        <v>0</v>
      </c>
      <c r="O169" s="90" cm="1">
        <f t="array" ref="O169">VLOOKUP(C169,Calc!$B$4:$BF$291,_xlfn.XLOOKUP(F169&amp;G169,$R$4:$R$9&amp;$S$4:$S$9,$T$4:$T$9),FALSE)</f>
        <v>0</v>
      </c>
      <c r="P169" s="121">
        <f t="shared" si="2"/>
        <v>0</v>
      </c>
      <c r="V169" s="5">
        <v>46261</v>
      </c>
      <c r="W169">
        <v>56</v>
      </c>
      <c r="X169">
        <v>3</v>
      </c>
      <c r="Y169" t="s">
        <v>143</v>
      </c>
      <c r="Z169" t="s">
        <v>58</v>
      </c>
      <c r="AA169">
        <v>12152.67123525</v>
      </c>
      <c r="AB169">
        <v>-1390.80918567</v>
      </c>
      <c r="AC169">
        <v>10761.86204957</v>
      </c>
      <c r="AD169">
        <v>0</v>
      </c>
      <c r="AE169">
        <v>57.666881259999997</v>
      </c>
      <c r="AF169">
        <v>57.666881259999997</v>
      </c>
      <c r="AG169" s="1"/>
      <c r="AH169" s="5">
        <v>46261</v>
      </c>
      <c r="AI169">
        <v>17</v>
      </c>
      <c r="AJ169">
        <v>3</v>
      </c>
      <c r="AL169" t="s">
        <v>147</v>
      </c>
      <c r="AM169" t="s">
        <v>51</v>
      </c>
      <c r="AN169">
        <v>36.610277000000004</v>
      </c>
      <c r="AO169">
        <v>0</v>
      </c>
      <c r="AP169">
        <v>0</v>
      </c>
      <c r="AR169" s="5">
        <v>46261</v>
      </c>
      <c r="AS169">
        <v>12</v>
      </c>
      <c r="AT169">
        <v>3</v>
      </c>
      <c r="AU169" t="s">
        <v>54</v>
      </c>
      <c r="AV169" t="s">
        <v>51</v>
      </c>
      <c r="AW169">
        <v>-44.167705730000002</v>
      </c>
      <c r="AX169">
        <v>6.2641666599999999</v>
      </c>
      <c r="AY169">
        <v>11294.536182280001</v>
      </c>
      <c r="AZ169">
        <v>12120.25130982</v>
      </c>
      <c r="BA169">
        <v>0</v>
      </c>
    </row>
    <row r="170" spans="2:53">
      <c r="B170" s="5">
        <v>46261</v>
      </c>
      <c r="C170">
        <v>28</v>
      </c>
      <c r="D170">
        <v>3</v>
      </c>
      <c r="E170" t="s">
        <v>143</v>
      </c>
      <c r="F170" t="s">
        <v>54</v>
      </c>
      <c r="G170" t="s">
        <v>52</v>
      </c>
      <c r="H170">
        <v>13954.85942938</v>
      </c>
      <c r="I170">
        <v>0</v>
      </c>
      <c r="J170">
        <v>370</v>
      </c>
      <c r="K170">
        <v>-350.39</v>
      </c>
      <c r="L170">
        <v>0</v>
      </c>
      <c r="M170">
        <v>0</v>
      </c>
      <c r="N170">
        <v>0</v>
      </c>
      <c r="O170" s="90" cm="1">
        <f t="array" ref="O170">VLOOKUP(C170,Calc!$B$4:$BF$291,_xlfn.XLOOKUP(F170&amp;G170,$R$4:$R$9&amp;$S$4:$S$9,$T$4:$T$9),FALSE)</f>
        <v>0</v>
      </c>
      <c r="P170" s="121">
        <f t="shared" si="2"/>
        <v>0</v>
      </c>
      <c r="V170" s="5">
        <v>46261</v>
      </c>
      <c r="W170">
        <v>56</v>
      </c>
      <c r="X170">
        <v>3</v>
      </c>
      <c r="Y170" t="s">
        <v>143</v>
      </c>
      <c r="Z170" t="s">
        <v>52</v>
      </c>
      <c r="AA170">
        <v>12152.67123525</v>
      </c>
      <c r="AB170">
        <v>-1390.80918567</v>
      </c>
      <c r="AC170">
        <v>10761.86204957</v>
      </c>
      <c r="AD170">
        <v>-0.60825773000000005</v>
      </c>
      <c r="AE170">
        <v>41.306455229999997</v>
      </c>
      <c r="AF170">
        <v>40.698197499999999</v>
      </c>
      <c r="AG170" s="1"/>
      <c r="AH170" s="5">
        <v>46261</v>
      </c>
      <c r="AI170">
        <v>17</v>
      </c>
      <c r="AJ170">
        <v>3</v>
      </c>
      <c r="AK170" t="s">
        <v>143</v>
      </c>
      <c r="AL170" t="s">
        <v>60</v>
      </c>
      <c r="AM170" t="s">
        <v>58</v>
      </c>
      <c r="AN170">
        <v>28.010841200000002</v>
      </c>
      <c r="AO170">
        <v>0</v>
      </c>
      <c r="AP170">
        <v>0</v>
      </c>
      <c r="AR170" s="5">
        <v>46261</v>
      </c>
      <c r="AS170">
        <v>12</v>
      </c>
      <c r="AT170">
        <v>3</v>
      </c>
      <c r="AU170" t="s">
        <v>50</v>
      </c>
      <c r="AV170" t="s">
        <v>52</v>
      </c>
      <c r="AW170">
        <v>0</v>
      </c>
      <c r="AX170">
        <v>0</v>
      </c>
      <c r="AY170">
        <v>0</v>
      </c>
      <c r="AZ170">
        <v>0</v>
      </c>
      <c r="BA170">
        <v>0</v>
      </c>
    </row>
    <row r="171" spans="2:53">
      <c r="B171" s="5">
        <v>46261</v>
      </c>
      <c r="C171">
        <v>28</v>
      </c>
      <c r="D171">
        <v>3</v>
      </c>
      <c r="E171" t="s">
        <v>143</v>
      </c>
      <c r="F171" t="s">
        <v>54</v>
      </c>
      <c r="G171" t="s">
        <v>51</v>
      </c>
      <c r="H171">
        <v>13954.85942938</v>
      </c>
      <c r="I171">
        <v>43.138791230000002</v>
      </c>
      <c r="J171">
        <v>19.61</v>
      </c>
      <c r="K171">
        <v>350.39</v>
      </c>
      <c r="L171">
        <v>15115.401060239999</v>
      </c>
      <c r="M171">
        <v>14974.414800410001</v>
      </c>
      <c r="N171">
        <v>13954.85942938</v>
      </c>
      <c r="O171" s="90" cm="1">
        <f t="array" ref="O171">VLOOKUP(C171,Calc!$B$4:$BF$291,_xlfn.XLOOKUP(F171&amp;G171,$R$4:$R$9&amp;$S$4:$S$9,$T$4:$T$9),FALSE)</f>
        <v>13954.859429384334</v>
      </c>
      <c r="P171" s="121">
        <f t="shared" si="2"/>
        <v>4.334651748649776E-9</v>
      </c>
      <c r="V171" s="5">
        <v>46261</v>
      </c>
      <c r="W171">
        <v>56</v>
      </c>
      <c r="X171">
        <v>3</v>
      </c>
      <c r="Y171" t="s">
        <v>143</v>
      </c>
      <c r="Z171" t="s">
        <v>51</v>
      </c>
      <c r="AA171">
        <v>12152.67123525</v>
      </c>
      <c r="AB171">
        <v>-1390.80918567</v>
      </c>
      <c r="AC171">
        <v>10761.86204957</v>
      </c>
      <c r="AD171">
        <v>-105.38757876</v>
      </c>
      <c r="AE171">
        <v>0</v>
      </c>
      <c r="AF171">
        <v>-105.38757876</v>
      </c>
      <c r="AG171" s="1"/>
      <c r="AH171" s="5">
        <v>46261</v>
      </c>
      <c r="AI171">
        <v>17</v>
      </c>
      <c r="AJ171">
        <v>3</v>
      </c>
      <c r="AK171" t="s">
        <v>143</v>
      </c>
      <c r="AL171" t="s">
        <v>60</v>
      </c>
      <c r="AM171" t="s">
        <v>51</v>
      </c>
      <c r="AN171">
        <v>-28.2783412</v>
      </c>
      <c r="AO171">
        <v>0</v>
      </c>
      <c r="AP171">
        <v>-4193.3418500400003</v>
      </c>
      <c r="AR171" s="5">
        <v>46261</v>
      </c>
      <c r="AS171">
        <v>12</v>
      </c>
      <c r="AT171">
        <v>3</v>
      </c>
      <c r="AU171" t="s">
        <v>50</v>
      </c>
      <c r="AV171" t="s">
        <v>51</v>
      </c>
      <c r="AW171">
        <v>0</v>
      </c>
      <c r="AX171">
        <v>0</v>
      </c>
      <c r="AY171">
        <v>0</v>
      </c>
      <c r="AZ171">
        <v>0</v>
      </c>
      <c r="BA171">
        <v>0</v>
      </c>
    </row>
    <row r="172" spans="2:53">
      <c r="B172" s="5">
        <v>46261</v>
      </c>
      <c r="C172">
        <v>29</v>
      </c>
      <c r="D172">
        <v>3</v>
      </c>
      <c r="E172" t="s">
        <v>143</v>
      </c>
      <c r="F172" t="s">
        <v>57</v>
      </c>
      <c r="G172" t="s">
        <v>58</v>
      </c>
      <c r="H172">
        <v>15041.1893031</v>
      </c>
      <c r="I172">
        <v>0</v>
      </c>
      <c r="J172">
        <v>-8.8800000000000008</v>
      </c>
      <c r="K172">
        <v>419.51</v>
      </c>
      <c r="L172">
        <v>0</v>
      </c>
      <c r="M172">
        <v>0</v>
      </c>
      <c r="N172">
        <v>0</v>
      </c>
      <c r="O172" s="90" cm="1">
        <f t="array" ref="O172">VLOOKUP(C172,Calc!$B$4:$BF$291,_xlfn.XLOOKUP(F172&amp;G172,$R$4:$R$9&amp;$S$4:$S$9,$T$4:$T$9),FALSE)</f>
        <v>0</v>
      </c>
      <c r="P172" s="121">
        <f t="shared" si="2"/>
        <v>0</v>
      </c>
      <c r="V172" s="5">
        <v>46261</v>
      </c>
      <c r="W172">
        <v>57</v>
      </c>
      <c r="X172">
        <v>3</v>
      </c>
      <c r="Y172" t="s">
        <v>143</v>
      </c>
      <c r="Z172" t="s">
        <v>58</v>
      </c>
      <c r="AA172">
        <v>9676.5364530900006</v>
      </c>
      <c r="AB172">
        <v>-1757.4615260600001</v>
      </c>
      <c r="AC172">
        <v>7919.0749270300003</v>
      </c>
      <c r="AD172">
        <v>0</v>
      </c>
      <c r="AE172">
        <v>64.830126960000001</v>
      </c>
      <c r="AF172">
        <v>64.830126960000001</v>
      </c>
      <c r="AG172" s="1"/>
      <c r="AH172" s="5">
        <v>46261</v>
      </c>
      <c r="AI172">
        <v>17</v>
      </c>
      <c r="AJ172">
        <v>3</v>
      </c>
      <c r="AK172" t="s">
        <v>143</v>
      </c>
      <c r="AL172" t="s">
        <v>54</v>
      </c>
      <c r="AM172" t="s">
        <v>52</v>
      </c>
      <c r="AN172">
        <v>40.032806299999997</v>
      </c>
      <c r="AO172">
        <v>0</v>
      </c>
      <c r="AP172">
        <v>0</v>
      </c>
      <c r="AR172" s="5">
        <v>46261</v>
      </c>
      <c r="AS172">
        <v>13</v>
      </c>
      <c r="AT172">
        <v>3</v>
      </c>
      <c r="AU172" t="s">
        <v>145</v>
      </c>
      <c r="AV172" t="s">
        <v>58</v>
      </c>
      <c r="AW172">
        <v>-1.4361546000000001</v>
      </c>
      <c r="AX172">
        <v>0.17583333000000001</v>
      </c>
      <c r="AY172">
        <v>66.652748810000006</v>
      </c>
      <c r="AZ172">
        <v>66.652748810000006</v>
      </c>
      <c r="BA172">
        <v>0</v>
      </c>
    </row>
    <row r="173" spans="2:53">
      <c r="B173" s="5">
        <v>46261</v>
      </c>
      <c r="C173">
        <v>29</v>
      </c>
      <c r="D173">
        <v>3</v>
      </c>
      <c r="E173" t="s">
        <v>143</v>
      </c>
      <c r="F173" t="s">
        <v>57</v>
      </c>
      <c r="G173" t="s">
        <v>52</v>
      </c>
      <c r="H173">
        <v>15041.1893031</v>
      </c>
      <c r="I173">
        <v>0</v>
      </c>
      <c r="J173">
        <v>410.63</v>
      </c>
      <c r="K173">
        <v>-419.51</v>
      </c>
      <c r="L173">
        <v>0</v>
      </c>
      <c r="M173">
        <v>0</v>
      </c>
      <c r="N173">
        <v>0</v>
      </c>
      <c r="O173" s="90" cm="1">
        <f t="array" ref="O173">VLOOKUP(C173,Calc!$B$4:$BF$291,_xlfn.XLOOKUP(F173&amp;G173,$R$4:$R$9&amp;$S$4:$S$9,$T$4:$T$9),FALSE)</f>
        <v>0</v>
      </c>
      <c r="P173" s="121">
        <f t="shared" si="2"/>
        <v>0</v>
      </c>
      <c r="V173" s="5">
        <v>46261</v>
      </c>
      <c r="W173">
        <v>57</v>
      </c>
      <c r="X173">
        <v>3</v>
      </c>
      <c r="Y173" t="s">
        <v>143</v>
      </c>
      <c r="Z173" t="s">
        <v>52</v>
      </c>
      <c r="AA173">
        <v>9676.5364530900006</v>
      </c>
      <c r="AB173">
        <v>-1757.4615260600001</v>
      </c>
      <c r="AC173">
        <v>7919.0749270300003</v>
      </c>
      <c r="AD173">
        <v>-1.20898733</v>
      </c>
      <c r="AE173">
        <v>33.087468100000002</v>
      </c>
      <c r="AF173">
        <v>31.878480759999999</v>
      </c>
      <c r="AG173" s="1"/>
      <c r="AH173" s="5">
        <v>46261</v>
      </c>
      <c r="AI173">
        <v>17</v>
      </c>
      <c r="AJ173">
        <v>3</v>
      </c>
      <c r="AK173" t="s">
        <v>143</v>
      </c>
      <c r="AL173" t="s">
        <v>54</v>
      </c>
      <c r="AM173" t="s">
        <v>51</v>
      </c>
      <c r="AN173">
        <v>-46.022806299999999</v>
      </c>
      <c r="AO173">
        <v>9266.7703410699996</v>
      </c>
      <c r="AP173">
        <v>13188.12928442</v>
      </c>
      <c r="AR173" s="5">
        <v>46261</v>
      </c>
      <c r="AS173">
        <v>13</v>
      </c>
      <c r="AT173">
        <v>3</v>
      </c>
      <c r="AU173" t="s">
        <v>145</v>
      </c>
      <c r="AV173" t="s">
        <v>146</v>
      </c>
      <c r="AW173">
        <v>1.26032126</v>
      </c>
      <c r="AX173">
        <v>0.17583333000000001</v>
      </c>
      <c r="AY173">
        <v>0</v>
      </c>
      <c r="AZ173">
        <v>0</v>
      </c>
      <c r="BA173">
        <v>0</v>
      </c>
    </row>
    <row r="174" spans="2:53">
      <c r="B174" s="5">
        <v>46261</v>
      </c>
      <c r="C174">
        <v>29</v>
      </c>
      <c r="D174">
        <v>3</v>
      </c>
      <c r="E174" t="s">
        <v>143</v>
      </c>
      <c r="F174" t="s">
        <v>60</v>
      </c>
      <c r="G174" t="s">
        <v>58</v>
      </c>
      <c r="H174">
        <v>15041.1893031</v>
      </c>
      <c r="I174">
        <v>0</v>
      </c>
      <c r="J174">
        <v>-8.8800000000000008</v>
      </c>
      <c r="K174">
        <v>17.829999999999998</v>
      </c>
      <c r="L174">
        <v>0</v>
      </c>
      <c r="M174">
        <v>0</v>
      </c>
      <c r="N174">
        <v>0</v>
      </c>
      <c r="O174" s="90" cm="1">
        <f t="array" ref="O174">VLOOKUP(C174,Calc!$B$4:$BF$291,_xlfn.XLOOKUP(F174&amp;G174,$R$4:$R$9&amp;$S$4:$S$9,$T$4:$T$9),FALSE)</f>
        <v>0</v>
      </c>
      <c r="P174" s="121">
        <f t="shared" si="2"/>
        <v>0</v>
      </c>
      <c r="V174" s="5">
        <v>46261</v>
      </c>
      <c r="W174">
        <v>57</v>
      </c>
      <c r="X174">
        <v>3</v>
      </c>
      <c r="Y174" t="s">
        <v>143</v>
      </c>
      <c r="Z174" t="s">
        <v>51</v>
      </c>
      <c r="AA174">
        <v>9676.5364530900006</v>
      </c>
      <c r="AB174">
        <v>-1757.4615260600001</v>
      </c>
      <c r="AC174">
        <v>7919.0749270300003</v>
      </c>
      <c r="AD174">
        <v>-103.7152744</v>
      </c>
      <c r="AE174">
        <v>0</v>
      </c>
      <c r="AF174">
        <v>-103.7152744</v>
      </c>
      <c r="AG174" s="1"/>
      <c r="AH174" s="5">
        <v>46261</v>
      </c>
      <c r="AI174">
        <v>18</v>
      </c>
      <c r="AJ174">
        <v>3</v>
      </c>
      <c r="AL174" t="s">
        <v>144</v>
      </c>
      <c r="AM174" t="s">
        <v>58</v>
      </c>
      <c r="AN174">
        <v>-60.177101360000002</v>
      </c>
      <c r="AO174">
        <v>836.98954964999996</v>
      </c>
      <c r="AP174">
        <v>836.98954964999996</v>
      </c>
      <c r="AR174" s="5">
        <v>46261</v>
      </c>
      <c r="AS174">
        <v>13</v>
      </c>
      <c r="AT174">
        <v>3</v>
      </c>
      <c r="AU174" t="s">
        <v>144</v>
      </c>
      <c r="AV174" t="s">
        <v>58</v>
      </c>
      <c r="AW174">
        <v>-61.515958329999997</v>
      </c>
      <c r="AX174">
        <v>11.51666666</v>
      </c>
      <c r="AY174">
        <v>3337.38162375</v>
      </c>
      <c r="AZ174">
        <v>3337.38162375</v>
      </c>
      <c r="BA174">
        <v>0</v>
      </c>
    </row>
    <row r="175" spans="2:53">
      <c r="B175" s="5">
        <v>46261</v>
      </c>
      <c r="C175">
        <v>29</v>
      </c>
      <c r="D175">
        <v>3</v>
      </c>
      <c r="E175" t="s">
        <v>143</v>
      </c>
      <c r="F175" t="s">
        <v>60</v>
      </c>
      <c r="G175" t="s">
        <v>51</v>
      </c>
      <c r="H175">
        <v>15041.1893031</v>
      </c>
      <c r="I175">
        <v>38.582357500000001</v>
      </c>
      <c r="J175">
        <v>8.9499999999999993</v>
      </c>
      <c r="K175">
        <v>-17.829999999999998</v>
      </c>
      <c r="L175">
        <v>-687.92343421999999</v>
      </c>
      <c r="M175">
        <v>-685.23373243000003</v>
      </c>
      <c r="N175">
        <v>0</v>
      </c>
      <c r="O175" s="90" cm="1">
        <f t="array" ref="O175">VLOOKUP(C175,Calc!$B$4:$BF$291,_xlfn.XLOOKUP(F175&amp;G175,$R$4:$R$9&amp;$S$4:$S$9,$T$4:$T$9),FALSE)</f>
        <v>0</v>
      </c>
      <c r="P175" s="121">
        <f t="shared" si="2"/>
        <v>0</v>
      </c>
      <c r="V175" s="5">
        <v>46261</v>
      </c>
      <c r="W175">
        <v>58</v>
      </c>
      <c r="X175">
        <v>3</v>
      </c>
      <c r="Y175" t="s">
        <v>143</v>
      </c>
      <c r="Z175" t="s">
        <v>58</v>
      </c>
      <c r="AA175">
        <v>6499.5603181799997</v>
      </c>
      <c r="AB175">
        <v>-1606.2607321800001</v>
      </c>
      <c r="AC175">
        <v>4893.2995859900002</v>
      </c>
      <c r="AD175">
        <v>0</v>
      </c>
      <c r="AE175">
        <v>52.59092596</v>
      </c>
      <c r="AF175">
        <v>52.59092596</v>
      </c>
      <c r="AG175" s="1"/>
      <c r="AH175" s="5">
        <v>46261</v>
      </c>
      <c r="AI175">
        <v>18</v>
      </c>
      <c r="AJ175">
        <v>3</v>
      </c>
      <c r="AL175" t="s">
        <v>144</v>
      </c>
      <c r="AM175" t="s">
        <v>146</v>
      </c>
      <c r="AN175">
        <v>47.791268029999998</v>
      </c>
      <c r="AO175">
        <v>0</v>
      </c>
      <c r="AP175">
        <v>0</v>
      </c>
      <c r="AR175" s="5">
        <v>46261</v>
      </c>
      <c r="AS175">
        <v>13</v>
      </c>
      <c r="AT175">
        <v>3</v>
      </c>
      <c r="AU175" t="s">
        <v>144</v>
      </c>
      <c r="AV175" t="s">
        <v>146</v>
      </c>
      <c r="AW175">
        <v>49.999291659999997</v>
      </c>
      <c r="AX175">
        <v>11.51666666</v>
      </c>
      <c r="AY175">
        <v>0</v>
      </c>
      <c r="AZ175">
        <v>0</v>
      </c>
      <c r="BA175">
        <v>0</v>
      </c>
    </row>
    <row r="176" spans="2:53">
      <c r="B176" s="5">
        <v>46261</v>
      </c>
      <c r="C176">
        <v>29</v>
      </c>
      <c r="D176">
        <v>3</v>
      </c>
      <c r="E176" t="s">
        <v>143</v>
      </c>
      <c r="F176" t="s">
        <v>54</v>
      </c>
      <c r="G176" t="s">
        <v>52</v>
      </c>
      <c r="H176">
        <v>15041.1893031</v>
      </c>
      <c r="I176">
        <v>0</v>
      </c>
      <c r="J176">
        <v>410.63</v>
      </c>
      <c r="K176">
        <v>-401.68</v>
      </c>
      <c r="L176">
        <v>0</v>
      </c>
      <c r="M176">
        <v>0</v>
      </c>
      <c r="N176">
        <v>0</v>
      </c>
      <c r="O176" s="90" cm="1">
        <f t="array" ref="O176">VLOOKUP(C176,Calc!$B$4:$BF$291,_xlfn.XLOOKUP(F176&amp;G176,$R$4:$R$9&amp;$S$4:$S$9,$T$4:$T$9),FALSE)</f>
        <v>0</v>
      </c>
      <c r="P176" s="121">
        <f t="shared" si="2"/>
        <v>0</v>
      </c>
      <c r="V176" s="5">
        <v>46261</v>
      </c>
      <c r="W176">
        <v>58</v>
      </c>
      <c r="X176">
        <v>3</v>
      </c>
      <c r="Y176" t="s">
        <v>143</v>
      </c>
      <c r="Z176" t="s">
        <v>52</v>
      </c>
      <c r="AA176">
        <v>6499.5603181799997</v>
      </c>
      <c r="AB176">
        <v>-1606.2607321800001</v>
      </c>
      <c r="AC176">
        <v>4893.2995859900002</v>
      </c>
      <c r="AD176">
        <v>-2.0913301299999998</v>
      </c>
      <c r="AE176">
        <v>38.282661500000003</v>
      </c>
      <c r="AF176">
        <v>36.19133136</v>
      </c>
      <c r="AG176" s="1"/>
      <c r="AH176" s="5">
        <v>46261</v>
      </c>
      <c r="AI176">
        <v>18</v>
      </c>
      <c r="AJ176">
        <v>3</v>
      </c>
      <c r="AK176" t="s">
        <v>143</v>
      </c>
      <c r="AL176" t="s">
        <v>57</v>
      </c>
      <c r="AM176" t="s">
        <v>58</v>
      </c>
      <c r="AN176">
        <v>-0.5807658</v>
      </c>
      <c r="AO176">
        <v>0</v>
      </c>
      <c r="AP176">
        <v>73.955503870000001</v>
      </c>
      <c r="AR176" s="5">
        <v>46261</v>
      </c>
      <c r="AS176">
        <v>13</v>
      </c>
      <c r="AT176">
        <v>3</v>
      </c>
      <c r="AU176" t="s">
        <v>57</v>
      </c>
      <c r="AV176" t="s">
        <v>58</v>
      </c>
      <c r="AW176">
        <v>3.1052114</v>
      </c>
      <c r="AX176">
        <v>0.65249999999999997</v>
      </c>
      <c r="AY176">
        <v>0</v>
      </c>
      <c r="AZ176">
        <v>0</v>
      </c>
      <c r="BA176">
        <v>0</v>
      </c>
    </row>
    <row r="177" spans="2:53">
      <c r="B177" s="5">
        <v>46261</v>
      </c>
      <c r="C177">
        <v>29</v>
      </c>
      <c r="D177">
        <v>3</v>
      </c>
      <c r="E177" t="s">
        <v>143</v>
      </c>
      <c r="F177" t="s">
        <v>54</v>
      </c>
      <c r="G177" t="s">
        <v>51</v>
      </c>
      <c r="H177">
        <v>15041.1893031</v>
      </c>
      <c r="I177">
        <v>39.305300000000003</v>
      </c>
      <c r="J177">
        <v>8.9499999999999993</v>
      </c>
      <c r="K177">
        <v>401.68</v>
      </c>
      <c r="L177">
        <v>15788.152904</v>
      </c>
      <c r="M177">
        <v>15726.42303554</v>
      </c>
      <c r="N177">
        <v>15041.1893031</v>
      </c>
      <c r="O177" s="90" cm="1">
        <f t="array" ref="O177">VLOOKUP(C177,Calc!$B$4:$BF$291,_xlfn.XLOOKUP(F177&amp;G177,$R$4:$R$9&amp;$S$4:$S$9,$T$4:$T$9),FALSE)</f>
        <v>15041.189303108333</v>
      </c>
      <c r="P177" s="121">
        <f t="shared" si="2"/>
        <v>8.3327904576435685E-9</v>
      </c>
      <c r="V177" s="5">
        <v>46261</v>
      </c>
      <c r="W177">
        <v>58</v>
      </c>
      <c r="X177">
        <v>3</v>
      </c>
      <c r="Y177" t="s">
        <v>143</v>
      </c>
      <c r="Z177" t="s">
        <v>51</v>
      </c>
      <c r="AA177">
        <v>6499.5603181799997</v>
      </c>
      <c r="AB177">
        <v>-1606.2607321800001</v>
      </c>
      <c r="AC177">
        <v>4893.2995859900002</v>
      </c>
      <c r="AD177">
        <v>-96.081423999999998</v>
      </c>
      <c r="AE177">
        <v>0</v>
      </c>
      <c r="AF177">
        <v>-96.081423999999998</v>
      </c>
      <c r="AG177" s="1"/>
      <c r="AH177" s="5">
        <v>46261</v>
      </c>
      <c r="AI177">
        <v>18</v>
      </c>
      <c r="AJ177">
        <v>3</v>
      </c>
      <c r="AK177" t="s">
        <v>143</v>
      </c>
      <c r="AL177" t="s">
        <v>57</v>
      </c>
      <c r="AM177" t="s">
        <v>52</v>
      </c>
      <c r="AN177">
        <v>6.5765799999999999E-2</v>
      </c>
      <c r="AO177">
        <v>0</v>
      </c>
      <c r="AP177">
        <v>0</v>
      </c>
      <c r="AR177" s="5">
        <v>46261</v>
      </c>
      <c r="AS177">
        <v>13</v>
      </c>
      <c r="AT177">
        <v>3</v>
      </c>
      <c r="AU177" t="s">
        <v>57</v>
      </c>
      <c r="AV177" t="s">
        <v>52</v>
      </c>
      <c r="AW177">
        <v>-3.7577113999999998</v>
      </c>
      <c r="AX177">
        <v>0.65249999999999997</v>
      </c>
      <c r="AY177">
        <v>0</v>
      </c>
      <c r="AZ177">
        <v>-1643.52956423</v>
      </c>
      <c r="BA177">
        <v>0</v>
      </c>
    </row>
    <row r="178" spans="2:53">
      <c r="B178" s="5">
        <v>46261</v>
      </c>
      <c r="C178">
        <v>30</v>
      </c>
      <c r="D178">
        <v>3</v>
      </c>
      <c r="E178" t="s">
        <v>143</v>
      </c>
      <c r="F178" t="s">
        <v>57</v>
      </c>
      <c r="G178" t="s">
        <v>58</v>
      </c>
      <c r="H178">
        <v>18943.66907358</v>
      </c>
      <c r="I178">
        <v>0</v>
      </c>
      <c r="J178">
        <v>-5.01</v>
      </c>
      <c r="K178">
        <v>502.51</v>
      </c>
      <c r="L178">
        <v>0</v>
      </c>
      <c r="M178">
        <v>0</v>
      </c>
      <c r="N178">
        <v>0</v>
      </c>
      <c r="O178" s="90" cm="1">
        <f t="array" ref="O178">VLOOKUP(C178,Calc!$B$4:$BF$291,_xlfn.XLOOKUP(F178&amp;G178,$R$4:$R$9&amp;$S$4:$S$9,$T$4:$T$9),FALSE)</f>
        <v>0</v>
      </c>
      <c r="P178" s="121">
        <f t="shared" si="2"/>
        <v>0</v>
      </c>
      <c r="V178" s="5">
        <v>46261</v>
      </c>
      <c r="W178">
        <v>59</v>
      </c>
      <c r="X178">
        <v>3</v>
      </c>
      <c r="Y178" t="s">
        <v>143</v>
      </c>
      <c r="Z178" t="s">
        <v>58</v>
      </c>
      <c r="AA178">
        <v>5607.7819775799999</v>
      </c>
      <c r="AB178">
        <v>-3045.1308636600002</v>
      </c>
      <c r="AC178">
        <v>2562.6511139200002</v>
      </c>
      <c r="AD178">
        <v>0</v>
      </c>
      <c r="AE178">
        <v>52.827034900000001</v>
      </c>
      <c r="AF178">
        <v>52.827034900000001</v>
      </c>
      <c r="AG178" s="1"/>
      <c r="AH178" s="5">
        <v>46261</v>
      </c>
      <c r="AI178">
        <v>18</v>
      </c>
      <c r="AJ178">
        <v>3</v>
      </c>
      <c r="AL178" t="s">
        <v>147</v>
      </c>
      <c r="AM178" t="s">
        <v>148</v>
      </c>
      <c r="AN178">
        <v>-37.528801000000001</v>
      </c>
      <c r="AO178">
        <v>-12201.58168325</v>
      </c>
      <c r="AP178">
        <v>-12201.58168325</v>
      </c>
      <c r="AR178" s="5">
        <v>46261</v>
      </c>
      <c r="AS178">
        <v>13</v>
      </c>
      <c r="AT178">
        <v>3</v>
      </c>
      <c r="AU178" t="s">
        <v>147</v>
      </c>
      <c r="AV178" t="s">
        <v>148</v>
      </c>
      <c r="AW178">
        <v>-35.774113</v>
      </c>
      <c r="AX178">
        <v>0.88916666</v>
      </c>
      <c r="AY178">
        <v>-11309.26769771</v>
      </c>
      <c r="AZ178">
        <v>-11309.26769771</v>
      </c>
      <c r="BA178">
        <v>0</v>
      </c>
    </row>
    <row r="179" spans="2:53">
      <c r="B179" s="5">
        <v>46261</v>
      </c>
      <c r="C179">
        <v>30</v>
      </c>
      <c r="D179">
        <v>3</v>
      </c>
      <c r="E179" t="s">
        <v>143</v>
      </c>
      <c r="F179" t="s">
        <v>57</v>
      </c>
      <c r="G179" t="s">
        <v>52</v>
      </c>
      <c r="H179">
        <v>18943.66907358</v>
      </c>
      <c r="I179">
        <v>0</v>
      </c>
      <c r="J179">
        <v>497.5</v>
      </c>
      <c r="K179">
        <v>-502.51</v>
      </c>
      <c r="L179">
        <v>0</v>
      </c>
      <c r="M179">
        <v>0</v>
      </c>
      <c r="N179">
        <v>0</v>
      </c>
      <c r="O179" s="90" cm="1">
        <f t="array" ref="O179">VLOOKUP(C179,Calc!$B$4:$BF$291,_xlfn.XLOOKUP(F179&amp;G179,$R$4:$R$9&amp;$S$4:$S$9,$T$4:$T$9),FALSE)</f>
        <v>0</v>
      </c>
      <c r="P179" s="121">
        <f t="shared" si="2"/>
        <v>0</v>
      </c>
      <c r="V179" s="5">
        <v>46261</v>
      </c>
      <c r="W179">
        <v>59</v>
      </c>
      <c r="X179">
        <v>3</v>
      </c>
      <c r="Y179" t="s">
        <v>143</v>
      </c>
      <c r="Z179" t="s">
        <v>52</v>
      </c>
      <c r="AA179">
        <v>5607.7819775799999</v>
      </c>
      <c r="AB179">
        <v>-3045.1308636600002</v>
      </c>
      <c r="AC179">
        <v>2562.6511139200002</v>
      </c>
      <c r="AD179">
        <v>-2.6781322599999999</v>
      </c>
      <c r="AE179">
        <v>37.1229303</v>
      </c>
      <c r="AF179">
        <v>34.444798030000001</v>
      </c>
      <c r="AG179" s="1"/>
      <c r="AH179" s="5">
        <v>46261</v>
      </c>
      <c r="AI179">
        <v>18</v>
      </c>
      <c r="AJ179">
        <v>3</v>
      </c>
      <c r="AL179" t="s">
        <v>147</v>
      </c>
      <c r="AM179" t="s">
        <v>51</v>
      </c>
      <c r="AN179">
        <v>36.745467660000003</v>
      </c>
      <c r="AO179">
        <v>0</v>
      </c>
      <c r="AP179">
        <v>0</v>
      </c>
      <c r="AR179" s="5">
        <v>46261</v>
      </c>
      <c r="AS179">
        <v>13</v>
      </c>
      <c r="AT179">
        <v>3</v>
      </c>
      <c r="AU179" t="s">
        <v>147</v>
      </c>
      <c r="AV179" t="s">
        <v>51</v>
      </c>
      <c r="AW179">
        <v>34.884946329999998</v>
      </c>
      <c r="AX179">
        <v>0.88916666</v>
      </c>
      <c r="AY179">
        <v>0</v>
      </c>
      <c r="AZ179">
        <v>0</v>
      </c>
      <c r="BA179">
        <v>0</v>
      </c>
    </row>
    <row r="180" spans="2:53">
      <c r="B180" s="5">
        <v>46261</v>
      </c>
      <c r="C180">
        <v>30</v>
      </c>
      <c r="D180">
        <v>3</v>
      </c>
      <c r="E180" t="s">
        <v>143</v>
      </c>
      <c r="F180" t="s">
        <v>60</v>
      </c>
      <c r="G180" t="s">
        <v>58</v>
      </c>
      <c r="H180">
        <v>18943.66907358</v>
      </c>
      <c r="I180">
        <v>0</v>
      </c>
      <c r="J180">
        <v>-5.01</v>
      </c>
      <c r="K180">
        <v>10.68</v>
      </c>
      <c r="L180">
        <v>0</v>
      </c>
      <c r="M180">
        <v>0</v>
      </c>
      <c r="N180">
        <v>0</v>
      </c>
      <c r="O180" s="90" cm="1">
        <f t="array" ref="O180">VLOOKUP(C180,Calc!$B$4:$BF$291,_xlfn.XLOOKUP(F180&amp;G180,$R$4:$R$9&amp;$S$4:$S$9,$T$4:$T$9),FALSE)</f>
        <v>0</v>
      </c>
      <c r="P180" s="121">
        <f t="shared" si="2"/>
        <v>0</v>
      </c>
      <c r="V180" s="5">
        <v>46261</v>
      </c>
      <c r="W180">
        <v>59</v>
      </c>
      <c r="X180">
        <v>3</v>
      </c>
      <c r="Y180" t="s">
        <v>143</v>
      </c>
      <c r="Z180" t="s">
        <v>51</v>
      </c>
      <c r="AA180">
        <v>5607.7819775799999</v>
      </c>
      <c r="AB180">
        <v>-3045.1308636600002</v>
      </c>
      <c r="AC180">
        <v>2562.6511139200002</v>
      </c>
      <c r="AD180">
        <v>-94.5634996</v>
      </c>
      <c r="AE180">
        <v>0</v>
      </c>
      <c r="AF180">
        <v>-94.5634996</v>
      </c>
      <c r="AG180" s="1"/>
      <c r="AH180" s="5">
        <v>46261</v>
      </c>
      <c r="AI180">
        <v>18</v>
      </c>
      <c r="AJ180">
        <v>3</v>
      </c>
      <c r="AK180" t="s">
        <v>143</v>
      </c>
      <c r="AL180" t="s">
        <v>60</v>
      </c>
      <c r="AM180" t="s">
        <v>58</v>
      </c>
      <c r="AN180">
        <v>29.27878836</v>
      </c>
      <c r="AO180">
        <v>0</v>
      </c>
      <c r="AP180">
        <v>0</v>
      </c>
      <c r="AR180" s="5">
        <v>46261</v>
      </c>
      <c r="AS180">
        <v>13</v>
      </c>
      <c r="AT180">
        <v>3</v>
      </c>
      <c r="AU180" t="s">
        <v>60</v>
      </c>
      <c r="AV180" t="s">
        <v>58</v>
      </c>
      <c r="AW180">
        <v>29.727582330000001</v>
      </c>
      <c r="AX180">
        <v>0.49416665999999998</v>
      </c>
      <c r="AY180">
        <v>0</v>
      </c>
      <c r="AZ180">
        <v>0</v>
      </c>
      <c r="BA180">
        <v>0</v>
      </c>
    </row>
    <row r="181" spans="2:53">
      <c r="B181" s="5">
        <v>46261</v>
      </c>
      <c r="C181">
        <v>30</v>
      </c>
      <c r="D181">
        <v>3</v>
      </c>
      <c r="E181" t="s">
        <v>143</v>
      </c>
      <c r="F181" t="s">
        <v>60</v>
      </c>
      <c r="G181" t="s">
        <v>51</v>
      </c>
      <c r="H181">
        <v>18943.66907358</v>
      </c>
      <c r="I181">
        <v>40.857890759999997</v>
      </c>
      <c r="J181">
        <v>5.67</v>
      </c>
      <c r="K181">
        <v>-10.68</v>
      </c>
      <c r="L181">
        <v>-436.36227337999998</v>
      </c>
      <c r="M181">
        <v>-435.51530214000002</v>
      </c>
      <c r="N181">
        <v>0</v>
      </c>
      <c r="O181" s="90" cm="1">
        <f t="array" ref="O181">VLOOKUP(C181,Calc!$B$4:$BF$291,_xlfn.XLOOKUP(F181&amp;G181,$R$4:$R$9&amp;$S$4:$S$9,$T$4:$T$9),FALSE)</f>
        <v>0</v>
      </c>
      <c r="P181" s="121">
        <f t="shared" si="2"/>
        <v>0</v>
      </c>
      <c r="V181" s="5">
        <v>46261</v>
      </c>
      <c r="W181">
        <v>60</v>
      </c>
      <c r="X181">
        <v>3</v>
      </c>
      <c r="Y181" t="s">
        <v>143</v>
      </c>
      <c r="Z181" t="s">
        <v>58</v>
      </c>
      <c r="AA181">
        <v>5727.7949430299996</v>
      </c>
      <c r="AB181">
        <v>-2919.5684375599999</v>
      </c>
      <c r="AC181">
        <v>2808.2265054600002</v>
      </c>
      <c r="AD181">
        <v>0</v>
      </c>
      <c r="AE181">
        <v>54.42642893</v>
      </c>
      <c r="AF181">
        <v>54.42642893</v>
      </c>
      <c r="AG181" s="1"/>
      <c r="AH181" s="5">
        <v>46261</v>
      </c>
      <c r="AI181">
        <v>18</v>
      </c>
      <c r="AJ181">
        <v>3</v>
      </c>
      <c r="AK181" t="s">
        <v>143</v>
      </c>
      <c r="AL181" t="s">
        <v>60</v>
      </c>
      <c r="AM181" t="s">
        <v>51</v>
      </c>
      <c r="AN181">
        <v>-29.659621699999999</v>
      </c>
      <c r="AO181">
        <v>0</v>
      </c>
      <c r="AP181">
        <v>-3264.11331862</v>
      </c>
      <c r="AR181" s="5">
        <v>46261</v>
      </c>
      <c r="AS181">
        <v>13</v>
      </c>
      <c r="AT181">
        <v>3</v>
      </c>
      <c r="AU181" t="s">
        <v>60</v>
      </c>
      <c r="AV181" t="s">
        <v>51</v>
      </c>
      <c r="AW181">
        <v>-30.221748999999999</v>
      </c>
      <c r="AX181">
        <v>0.49416665999999998</v>
      </c>
      <c r="AY181">
        <v>0</v>
      </c>
      <c r="AZ181">
        <v>-5595.37938235</v>
      </c>
      <c r="BA181">
        <v>0</v>
      </c>
    </row>
    <row r="182" spans="2:53">
      <c r="B182" s="5">
        <v>46261</v>
      </c>
      <c r="C182">
        <v>30</v>
      </c>
      <c r="D182">
        <v>3</v>
      </c>
      <c r="E182" t="s">
        <v>143</v>
      </c>
      <c r="F182" t="s">
        <v>54</v>
      </c>
      <c r="G182" t="s">
        <v>52</v>
      </c>
      <c r="H182">
        <v>18943.66907358</v>
      </c>
      <c r="I182">
        <v>0</v>
      </c>
      <c r="J182">
        <v>497.5</v>
      </c>
      <c r="K182">
        <v>-491.83</v>
      </c>
      <c r="L182">
        <v>0</v>
      </c>
      <c r="M182">
        <v>0</v>
      </c>
      <c r="N182">
        <v>0</v>
      </c>
      <c r="O182" s="90" cm="1">
        <f t="array" ref="O182">VLOOKUP(C182,Calc!$B$4:$BF$291,_xlfn.XLOOKUP(F182&amp;G182,$R$4:$R$9&amp;$S$4:$S$9,$T$4:$T$9),FALSE)</f>
        <v>0</v>
      </c>
      <c r="P182" s="121">
        <f t="shared" si="2"/>
        <v>0</v>
      </c>
      <c r="V182" s="5">
        <v>46261</v>
      </c>
      <c r="W182">
        <v>60</v>
      </c>
      <c r="X182">
        <v>3</v>
      </c>
      <c r="Y182" t="s">
        <v>143</v>
      </c>
      <c r="Z182" t="s">
        <v>52</v>
      </c>
      <c r="AA182">
        <v>5727.7949430299996</v>
      </c>
      <c r="AB182">
        <v>-2919.5684375599999</v>
      </c>
      <c r="AC182">
        <v>2808.2265054600002</v>
      </c>
      <c r="AD182">
        <v>-2.9990618000000002</v>
      </c>
      <c r="AE182">
        <v>37.590430359999999</v>
      </c>
      <c r="AF182">
        <v>34.591368559999999</v>
      </c>
      <c r="AG182" s="1"/>
      <c r="AH182" s="5">
        <v>46261</v>
      </c>
      <c r="AI182">
        <v>18</v>
      </c>
      <c r="AJ182">
        <v>3</v>
      </c>
      <c r="AK182" t="s">
        <v>143</v>
      </c>
      <c r="AL182" t="s">
        <v>54</v>
      </c>
      <c r="AM182" t="s">
        <v>52</v>
      </c>
      <c r="AN182">
        <v>42.982975029999999</v>
      </c>
      <c r="AO182">
        <v>0</v>
      </c>
      <c r="AP182">
        <v>0</v>
      </c>
      <c r="AR182" s="5">
        <v>46261</v>
      </c>
      <c r="AS182">
        <v>13</v>
      </c>
      <c r="AT182">
        <v>3</v>
      </c>
      <c r="AU182" t="s">
        <v>54</v>
      </c>
      <c r="AV182" t="s">
        <v>52</v>
      </c>
      <c r="AW182">
        <v>32.6865217</v>
      </c>
      <c r="AX182">
        <v>6.415</v>
      </c>
      <c r="AY182">
        <v>0</v>
      </c>
      <c r="AZ182">
        <v>0</v>
      </c>
      <c r="BA182">
        <v>0</v>
      </c>
    </row>
    <row r="183" spans="2:53">
      <c r="B183" s="5">
        <v>46261</v>
      </c>
      <c r="C183">
        <v>30</v>
      </c>
      <c r="D183">
        <v>3</v>
      </c>
      <c r="E183" t="s">
        <v>143</v>
      </c>
      <c r="F183" t="s">
        <v>54</v>
      </c>
      <c r="G183" t="s">
        <v>51</v>
      </c>
      <c r="H183">
        <v>18943.66907358</v>
      </c>
      <c r="I183">
        <v>39.478828399999998</v>
      </c>
      <c r="J183">
        <v>5.67</v>
      </c>
      <c r="K183">
        <v>491.83</v>
      </c>
      <c r="L183">
        <v>19416.872171970001</v>
      </c>
      <c r="M183">
        <v>19379.18437572</v>
      </c>
      <c r="N183">
        <v>18943.66907358</v>
      </c>
      <c r="O183" s="90" cm="1">
        <f t="array" ref="O183">VLOOKUP(C183,Calc!$B$4:$BF$291,_xlfn.XLOOKUP(F183&amp;G183,$R$4:$R$9&amp;$S$4:$S$9,$T$4:$T$9),FALSE)</f>
        <v>18943.669073584002</v>
      </c>
      <c r="P183" s="121">
        <f t="shared" si="2"/>
        <v>4.0017766878008842E-9</v>
      </c>
      <c r="V183" s="5">
        <v>46261</v>
      </c>
      <c r="W183">
        <v>60</v>
      </c>
      <c r="X183">
        <v>3</v>
      </c>
      <c r="Y183" t="s">
        <v>143</v>
      </c>
      <c r="Z183" t="s">
        <v>51</v>
      </c>
      <c r="AA183">
        <v>5727.7949430299996</v>
      </c>
      <c r="AB183">
        <v>-2919.5684375599999</v>
      </c>
      <c r="AC183">
        <v>2808.2265054600002</v>
      </c>
      <c r="AD183">
        <v>-96.046130829999996</v>
      </c>
      <c r="AE183">
        <v>0</v>
      </c>
      <c r="AF183">
        <v>-96.046130829999996</v>
      </c>
      <c r="AG183" s="1"/>
      <c r="AH183" s="5">
        <v>46261</v>
      </c>
      <c r="AI183">
        <v>18</v>
      </c>
      <c r="AJ183">
        <v>3</v>
      </c>
      <c r="AK183" t="s">
        <v>143</v>
      </c>
      <c r="AL183" t="s">
        <v>54</v>
      </c>
      <c r="AM183" t="s">
        <v>51</v>
      </c>
      <c r="AN183">
        <v>-48.833808359999999</v>
      </c>
      <c r="AO183">
        <v>11445.79470504</v>
      </c>
      <c r="AP183">
        <v>14635.952519799999</v>
      </c>
      <c r="AR183" s="5">
        <v>46261</v>
      </c>
      <c r="AS183">
        <v>13</v>
      </c>
      <c r="AT183">
        <v>3</v>
      </c>
      <c r="AU183" t="s">
        <v>54</v>
      </c>
      <c r="AV183" t="s">
        <v>51</v>
      </c>
      <c r="AW183">
        <v>-39.101521699999999</v>
      </c>
      <c r="AX183">
        <v>6.415</v>
      </c>
      <c r="AY183">
        <v>1565.8908078100001</v>
      </c>
      <c r="AZ183">
        <v>8804.7997544000009</v>
      </c>
      <c r="BA183">
        <v>0</v>
      </c>
    </row>
    <row r="184" spans="2:53">
      <c r="B184" s="5">
        <v>46261</v>
      </c>
      <c r="C184">
        <v>31</v>
      </c>
      <c r="D184">
        <v>3</v>
      </c>
      <c r="E184" t="s">
        <v>143</v>
      </c>
      <c r="F184" t="s">
        <v>57</v>
      </c>
      <c r="G184" t="s">
        <v>58</v>
      </c>
      <c r="H184">
        <v>19252.169616629999</v>
      </c>
      <c r="I184">
        <v>0</v>
      </c>
      <c r="J184">
        <v>-5.01</v>
      </c>
      <c r="K184">
        <v>502.51</v>
      </c>
      <c r="L184">
        <v>0</v>
      </c>
      <c r="M184">
        <v>0</v>
      </c>
      <c r="N184">
        <v>0</v>
      </c>
      <c r="O184" s="90" cm="1">
        <f t="array" ref="O184">VLOOKUP(C184,Calc!$B$4:$BF$291,_xlfn.XLOOKUP(F184&amp;G184,$R$4:$R$9&amp;$S$4:$S$9,$T$4:$T$9),FALSE)</f>
        <v>0</v>
      </c>
      <c r="P184" s="121">
        <f t="shared" si="2"/>
        <v>0</v>
      </c>
      <c r="V184" s="5">
        <v>46261</v>
      </c>
      <c r="W184">
        <v>61</v>
      </c>
      <c r="X184">
        <v>3</v>
      </c>
      <c r="Y184" t="s">
        <v>143</v>
      </c>
      <c r="Z184" t="s">
        <v>58</v>
      </c>
      <c r="AA184">
        <v>5354.83084194</v>
      </c>
      <c r="AB184">
        <v>-2824.5465917699998</v>
      </c>
      <c r="AC184">
        <v>2530.2842501599998</v>
      </c>
      <c r="AD184">
        <v>0</v>
      </c>
      <c r="AE184">
        <v>47.312529929999997</v>
      </c>
      <c r="AF184">
        <v>47.312529929999997</v>
      </c>
      <c r="AG184" s="1"/>
      <c r="AH184" s="5">
        <v>46261</v>
      </c>
      <c r="AI184">
        <v>19</v>
      </c>
      <c r="AJ184">
        <v>3</v>
      </c>
      <c r="AL184" t="s">
        <v>144</v>
      </c>
      <c r="AM184" t="s">
        <v>58</v>
      </c>
      <c r="AN184">
        <v>-61.110506829999999</v>
      </c>
      <c r="AO184">
        <v>1059.1091214800001</v>
      </c>
      <c r="AP184">
        <v>1059.1091214800001</v>
      </c>
      <c r="AR184" s="5">
        <v>46261</v>
      </c>
      <c r="AS184">
        <v>13</v>
      </c>
      <c r="AT184">
        <v>3</v>
      </c>
      <c r="AU184" t="s">
        <v>50</v>
      </c>
      <c r="AV184" t="s">
        <v>52</v>
      </c>
      <c r="AW184">
        <v>0</v>
      </c>
      <c r="AX184">
        <v>0</v>
      </c>
      <c r="AY184">
        <v>0</v>
      </c>
      <c r="AZ184">
        <v>0</v>
      </c>
      <c r="BA184">
        <v>0</v>
      </c>
    </row>
    <row r="185" spans="2:53">
      <c r="B185" s="5">
        <v>46261</v>
      </c>
      <c r="C185">
        <v>31</v>
      </c>
      <c r="D185">
        <v>3</v>
      </c>
      <c r="E185" t="s">
        <v>143</v>
      </c>
      <c r="F185" t="s">
        <v>57</v>
      </c>
      <c r="G185" t="s">
        <v>52</v>
      </c>
      <c r="H185">
        <v>19252.169616629999</v>
      </c>
      <c r="I185">
        <v>0</v>
      </c>
      <c r="J185">
        <v>497.5</v>
      </c>
      <c r="K185">
        <v>-502.51</v>
      </c>
      <c r="L185">
        <v>0</v>
      </c>
      <c r="M185">
        <v>0</v>
      </c>
      <c r="N185">
        <v>0</v>
      </c>
      <c r="O185" s="90" cm="1">
        <f t="array" ref="O185">VLOOKUP(C185,Calc!$B$4:$BF$291,_xlfn.XLOOKUP(F185&amp;G185,$R$4:$R$9&amp;$S$4:$S$9,$T$4:$T$9),FALSE)</f>
        <v>0</v>
      </c>
      <c r="P185" s="121">
        <f t="shared" si="2"/>
        <v>0</v>
      </c>
      <c r="V185" s="5">
        <v>46261</v>
      </c>
      <c r="W185">
        <v>61</v>
      </c>
      <c r="X185">
        <v>3</v>
      </c>
      <c r="Y185" t="s">
        <v>143</v>
      </c>
      <c r="Z185" t="s">
        <v>52</v>
      </c>
      <c r="AA185">
        <v>5354.83084194</v>
      </c>
      <c r="AB185">
        <v>-2824.5465917699998</v>
      </c>
      <c r="AC185">
        <v>2530.2842501599998</v>
      </c>
      <c r="AD185">
        <v>-1.7047668600000001</v>
      </c>
      <c r="AE185">
        <v>38.479932259999998</v>
      </c>
      <c r="AF185">
        <v>36.775165399999999</v>
      </c>
      <c r="AG185" s="1"/>
      <c r="AH185" s="5">
        <v>46261</v>
      </c>
      <c r="AI185">
        <v>19</v>
      </c>
      <c r="AJ185">
        <v>3</v>
      </c>
      <c r="AL185" t="s">
        <v>144</v>
      </c>
      <c r="AM185" t="s">
        <v>146</v>
      </c>
      <c r="AN185">
        <v>48.852173499999999</v>
      </c>
      <c r="AO185">
        <v>0</v>
      </c>
      <c r="AP185">
        <v>0</v>
      </c>
      <c r="AR185" s="5">
        <v>46261</v>
      </c>
      <c r="AS185">
        <v>13</v>
      </c>
      <c r="AT185">
        <v>3</v>
      </c>
      <c r="AU185" t="s">
        <v>50</v>
      </c>
      <c r="AV185" t="s">
        <v>51</v>
      </c>
      <c r="AW185">
        <v>0</v>
      </c>
      <c r="AX185">
        <v>0</v>
      </c>
      <c r="AY185">
        <v>0</v>
      </c>
      <c r="AZ185">
        <v>0</v>
      </c>
      <c r="BA185">
        <v>0</v>
      </c>
    </row>
    <row r="186" spans="2:53">
      <c r="B186" s="5">
        <v>46261</v>
      </c>
      <c r="C186">
        <v>31</v>
      </c>
      <c r="D186">
        <v>3</v>
      </c>
      <c r="E186" t="s">
        <v>143</v>
      </c>
      <c r="F186" t="s">
        <v>60</v>
      </c>
      <c r="G186" t="s">
        <v>58</v>
      </c>
      <c r="H186">
        <v>19252.169616629999</v>
      </c>
      <c r="I186">
        <v>0</v>
      </c>
      <c r="J186">
        <v>-5.01</v>
      </c>
      <c r="K186">
        <v>12.96</v>
      </c>
      <c r="L186">
        <v>0</v>
      </c>
      <c r="M186">
        <v>0</v>
      </c>
      <c r="N186">
        <v>0</v>
      </c>
      <c r="O186" s="90" cm="1">
        <f t="array" ref="O186">VLOOKUP(C186,Calc!$B$4:$BF$291,_xlfn.XLOOKUP(F186&amp;G186,$R$4:$R$9&amp;$S$4:$S$9,$T$4:$T$9),FALSE)</f>
        <v>0</v>
      </c>
      <c r="P186" s="121">
        <f t="shared" si="2"/>
        <v>0</v>
      </c>
      <c r="V186" s="5">
        <v>46261</v>
      </c>
      <c r="W186">
        <v>61</v>
      </c>
      <c r="X186">
        <v>3</v>
      </c>
      <c r="Y186" t="s">
        <v>143</v>
      </c>
      <c r="Z186" t="s">
        <v>51</v>
      </c>
      <c r="AA186">
        <v>5354.83084194</v>
      </c>
      <c r="AB186">
        <v>-2824.5465917699998</v>
      </c>
      <c r="AC186">
        <v>2530.2842501599998</v>
      </c>
      <c r="AD186">
        <v>-91.217695329999998</v>
      </c>
      <c r="AE186">
        <v>0</v>
      </c>
      <c r="AF186">
        <v>-91.217695329999998</v>
      </c>
      <c r="AG186" s="1"/>
      <c r="AH186" s="5">
        <v>46261</v>
      </c>
      <c r="AI186">
        <v>19</v>
      </c>
      <c r="AJ186">
        <v>3</v>
      </c>
      <c r="AK186" t="s">
        <v>143</v>
      </c>
      <c r="AL186" t="s">
        <v>57</v>
      </c>
      <c r="AM186" t="s">
        <v>58</v>
      </c>
      <c r="AN186">
        <v>0.27488180000000001</v>
      </c>
      <c r="AO186">
        <v>0</v>
      </c>
      <c r="AP186">
        <v>0</v>
      </c>
      <c r="AR186" s="5">
        <v>46261</v>
      </c>
      <c r="AS186">
        <v>14</v>
      </c>
      <c r="AT186">
        <v>3</v>
      </c>
      <c r="AU186" t="s">
        <v>145</v>
      </c>
      <c r="AV186" t="s">
        <v>58</v>
      </c>
      <c r="AW186">
        <v>-1.4306498999999999</v>
      </c>
      <c r="AX186">
        <v>0.15833332999999999</v>
      </c>
      <c r="AY186">
        <v>47.688981660000003</v>
      </c>
      <c r="AZ186">
        <v>47.688981660000003</v>
      </c>
      <c r="BA186">
        <v>0</v>
      </c>
    </row>
    <row r="187" spans="2:53">
      <c r="B187" s="5">
        <v>46261</v>
      </c>
      <c r="C187">
        <v>31</v>
      </c>
      <c r="D187">
        <v>3</v>
      </c>
      <c r="E187" t="s">
        <v>143</v>
      </c>
      <c r="F187" t="s">
        <v>60</v>
      </c>
      <c r="G187" t="s">
        <v>51</v>
      </c>
      <c r="H187">
        <v>19252.169616629999</v>
      </c>
      <c r="I187">
        <v>41.002479229999999</v>
      </c>
      <c r="J187">
        <v>7.95</v>
      </c>
      <c r="K187">
        <v>-12.96</v>
      </c>
      <c r="L187">
        <v>-531.39213085999995</v>
      </c>
      <c r="M187">
        <v>-529.94053269999995</v>
      </c>
      <c r="N187">
        <v>0</v>
      </c>
      <c r="O187" s="90" cm="1">
        <f t="array" ref="O187">VLOOKUP(C187,Calc!$B$4:$BF$291,_xlfn.XLOOKUP(F187&amp;G187,$R$4:$R$9&amp;$S$4:$S$9,$T$4:$T$9),FALSE)</f>
        <v>0</v>
      </c>
      <c r="P187" s="121">
        <f t="shared" si="2"/>
        <v>0</v>
      </c>
      <c r="V187" s="5">
        <v>46261</v>
      </c>
      <c r="W187">
        <v>62</v>
      </c>
      <c r="X187">
        <v>3</v>
      </c>
      <c r="Y187" t="s">
        <v>143</v>
      </c>
      <c r="Z187" t="s">
        <v>58</v>
      </c>
      <c r="AA187">
        <v>5491.5383450899999</v>
      </c>
      <c r="AB187">
        <v>-3975.53468759</v>
      </c>
      <c r="AC187">
        <v>1516.00365749</v>
      </c>
      <c r="AD187">
        <v>0</v>
      </c>
      <c r="AE187">
        <v>46.73324873</v>
      </c>
      <c r="AF187">
        <v>46.73324873</v>
      </c>
      <c r="AG187" s="1"/>
      <c r="AH187" s="5">
        <v>46261</v>
      </c>
      <c r="AI187">
        <v>19</v>
      </c>
      <c r="AJ187">
        <v>3</v>
      </c>
      <c r="AK187" t="s">
        <v>143</v>
      </c>
      <c r="AL187" t="s">
        <v>57</v>
      </c>
      <c r="AM187" t="s">
        <v>52</v>
      </c>
      <c r="AN187">
        <v>-0.78988179999999997</v>
      </c>
      <c r="AO187">
        <v>0</v>
      </c>
      <c r="AP187">
        <v>-311.21603572999999</v>
      </c>
      <c r="AR187" s="5">
        <v>46261</v>
      </c>
      <c r="AS187">
        <v>14</v>
      </c>
      <c r="AT187">
        <v>3</v>
      </c>
      <c r="AU187" t="s">
        <v>145</v>
      </c>
      <c r="AV187" t="s">
        <v>146</v>
      </c>
      <c r="AW187">
        <v>1.2723165599999999</v>
      </c>
      <c r="AX187">
        <v>0.15833332999999999</v>
      </c>
      <c r="AY187">
        <v>0</v>
      </c>
      <c r="AZ187">
        <v>0</v>
      </c>
      <c r="BA187">
        <v>0</v>
      </c>
    </row>
    <row r="188" spans="2:53">
      <c r="B188" s="5">
        <v>46261</v>
      </c>
      <c r="C188">
        <v>31</v>
      </c>
      <c r="D188">
        <v>3</v>
      </c>
      <c r="E188" t="s">
        <v>143</v>
      </c>
      <c r="F188" t="s">
        <v>54</v>
      </c>
      <c r="G188" t="s">
        <v>52</v>
      </c>
      <c r="H188">
        <v>19252.169616629999</v>
      </c>
      <c r="I188">
        <v>0</v>
      </c>
      <c r="J188">
        <v>497.5</v>
      </c>
      <c r="K188">
        <v>-489.55</v>
      </c>
      <c r="L188">
        <v>0</v>
      </c>
      <c r="M188">
        <v>0</v>
      </c>
      <c r="N188">
        <v>0</v>
      </c>
      <c r="O188" s="90" cm="1">
        <f t="array" ref="O188">VLOOKUP(C188,Calc!$B$4:$BF$291,_xlfn.XLOOKUP(F188&amp;G188,$R$4:$R$9&amp;$S$4:$S$9,$T$4:$T$9),FALSE)</f>
        <v>0</v>
      </c>
      <c r="P188" s="121">
        <f t="shared" si="2"/>
        <v>0</v>
      </c>
      <c r="V188" s="5">
        <v>46261</v>
      </c>
      <c r="W188">
        <v>62</v>
      </c>
      <c r="X188">
        <v>3</v>
      </c>
      <c r="Y188" t="s">
        <v>143</v>
      </c>
      <c r="Z188" t="s">
        <v>52</v>
      </c>
      <c r="AA188">
        <v>5491.5383450899999</v>
      </c>
      <c r="AB188">
        <v>-3975.53468759</v>
      </c>
      <c r="AC188">
        <v>1516.00365749</v>
      </c>
      <c r="AD188">
        <v>-1.1776690000000001</v>
      </c>
      <c r="AE188">
        <v>37.784763400000003</v>
      </c>
      <c r="AF188">
        <v>36.607094400000001</v>
      </c>
      <c r="AG188" s="1"/>
      <c r="AH188" s="5">
        <v>46261</v>
      </c>
      <c r="AI188">
        <v>19</v>
      </c>
      <c r="AJ188">
        <v>3</v>
      </c>
      <c r="AL188" t="s">
        <v>147</v>
      </c>
      <c r="AM188" t="s">
        <v>148</v>
      </c>
      <c r="AN188">
        <v>-37.254849999999998</v>
      </c>
      <c r="AO188">
        <v>-12295.672061499999</v>
      </c>
      <c r="AP188">
        <v>-12295.672061499999</v>
      </c>
      <c r="AR188" s="5">
        <v>46261</v>
      </c>
      <c r="AS188">
        <v>14</v>
      </c>
      <c r="AT188">
        <v>3</v>
      </c>
      <c r="AU188" t="s">
        <v>144</v>
      </c>
      <c r="AV188" t="s">
        <v>58</v>
      </c>
      <c r="AW188">
        <v>-59.493177959999997</v>
      </c>
      <c r="AX188">
        <v>11.97583333</v>
      </c>
      <c r="AY188">
        <v>2469.0227372999998</v>
      </c>
      <c r="AZ188">
        <v>2469.0227372999998</v>
      </c>
      <c r="BA188">
        <v>0</v>
      </c>
    </row>
    <row r="189" spans="2:53">
      <c r="B189" s="5">
        <v>46261</v>
      </c>
      <c r="C189">
        <v>31</v>
      </c>
      <c r="D189">
        <v>3</v>
      </c>
      <c r="E189" t="s">
        <v>143</v>
      </c>
      <c r="F189" t="s">
        <v>54</v>
      </c>
      <c r="G189" t="s">
        <v>51</v>
      </c>
      <c r="H189">
        <v>19252.169616629999</v>
      </c>
      <c r="I189">
        <v>40.519449999999999</v>
      </c>
      <c r="J189">
        <v>7.95</v>
      </c>
      <c r="K189">
        <v>489.55</v>
      </c>
      <c r="L189">
        <v>19836.2967475</v>
      </c>
      <c r="M189">
        <v>19782.110149330001</v>
      </c>
      <c r="N189">
        <v>19252.169616629999</v>
      </c>
      <c r="O189" s="90" cm="1">
        <f t="array" ref="O189">VLOOKUP(C189,Calc!$B$4:$BF$291,_xlfn.XLOOKUP(F189&amp;G189,$R$4:$R$9&amp;$S$4:$S$9,$T$4:$T$9),FALSE)</f>
        <v>19252.169616636009</v>
      </c>
      <c r="P189" s="121">
        <f t="shared" si="2"/>
        <v>6.0099409893155098E-9</v>
      </c>
      <c r="V189" s="5">
        <v>46261</v>
      </c>
      <c r="W189">
        <v>62</v>
      </c>
      <c r="X189">
        <v>3</v>
      </c>
      <c r="Y189" t="s">
        <v>143</v>
      </c>
      <c r="Z189" t="s">
        <v>51</v>
      </c>
      <c r="AA189">
        <v>5491.5383450899999</v>
      </c>
      <c r="AB189">
        <v>-3975.53468759</v>
      </c>
      <c r="AC189">
        <v>1516.00365749</v>
      </c>
      <c r="AD189">
        <v>-89.844509799999997</v>
      </c>
      <c r="AE189">
        <v>0</v>
      </c>
      <c r="AF189">
        <v>-89.844509799999997</v>
      </c>
      <c r="AG189" s="1"/>
      <c r="AH189" s="5">
        <v>46261</v>
      </c>
      <c r="AI189">
        <v>19</v>
      </c>
      <c r="AJ189">
        <v>3</v>
      </c>
      <c r="AL189" t="s">
        <v>147</v>
      </c>
      <c r="AM189" t="s">
        <v>51</v>
      </c>
      <c r="AN189">
        <v>36.43985</v>
      </c>
      <c r="AO189">
        <v>0</v>
      </c>
      <c r="AP189">
        <v>0</v>
      </c>
      <c r="AR189" s="5">
        <v>46261</v>
      </c>
      <c r="AS189">
        <v>14</v>
      </c>
      <c r="AT189">
        <v>3</v>
      </c>
      <c r="AU189" t="s">
        <v>144</v>
      </c>
      <c r="AV189" t="s">
        <v>146</v>
      </c>
      <c r="AW189">
        <v>47.517344629999997</v>
      </c>
      <c r="AX189">
        <v>11.97583333</v>
      </c>
      <c r="AY189">
        <v>0</v>
      </c>
      <c r="AZ189">
        <v>0</v>
      </c>
      <c r="BA189">
        <v>0</v>
      </c>
    </row>
    <row r="190" spans="2:53">
      <c r="B190" s="5">
        <v>46261</v>
      </c>
      <c r="C190">
        <v>32</v>
      </c>
      <c r="D190">
        <v>3</v>
      </c>
      <c r="E190" t="s">
        <v>143</v>
      </c>
      <c r="F190" t="s">
        <v>57</v>
      </c>
      <c r="G190" t="s">
        <v>58</v>
      </c>
      <c r="H190">
        <v>14672.13509874</v>
      </c>
      <c r="I190">
        <v>0</v>
      </c>
      <c r="J190">
        <v>-5.01</v>
      </c>
      <c r="K190">
        <v>374.66</v>
      </c>
      <c r="L190">
        <v>0</v>
      </c>
      <c r="M190">
        <v>0</v>
      </c>
      <c r="N190">
        <v>0</v>
      </c>
      <c r="O190" s="90" cm="1">
        <f t="array" ref="O190">VLOOKUP(C190,Calc!$B$4:$BF$291,_xlfn.XLOOKUP(F190&amp;G190,$R$4:$R$9&amp;$S$4:$S$9,$T$4:$T$9),FALSE)</f>
        <v>0</v>
      </c>
      <c r="P190" s="121">
        <f t="shared" si="2"/>
        <v>0</v>
      </c>
      <c r="V190" s="5">
        <v>46261</v>
      </c>
      <c r="W190">
        <v>63</v>
      </c>
      <c r="X190">
        <v>3</v>
      </c>
      <c r="Y190" t="s">
        <v>143</v>
      </c>
      <c r="Z190" t="s">
        <v>58</v>
      </c>
      <c r="AA190">
        <v>5878.7274672399999</v>
      </c>
      <c r="AB190">
        <v>-27203.742786579998</v>
      </c>
      <c r="AC190">
        <v>-21325.015319329999</v>
      </c>
      <c r="AD190">
        <v>0</v>
      </c>
      <c r="AE190">
        <v>0</v>
      </c>
      <c r="AF190">
        <v>0</v>
      </c>
      <c r="AG190" s="1"/>
      <c r="AH190" s="5">
        <v>46261</v>
      </c>
      <c r="AI190">
        <v>19</v>
      </c>
      <c r="AJ190">
        <v>3</v>
      </c>
      <c r="AK190" t="s">
        <v>143</v>
      </c>
      <c r="AL190" t="s">
        <v>60</v>
      </c>
      <c r="AM190" t="s">
        <v>58</v>
      </c>
      <c r="AN190">
        <v>35.943619200000001</v>
      </c>
      <c r="AO190">
        <v>0</v>
      </c>
      <c r="AP190">
        <v>0</v>
      </c>
      <c r="AR190" s="5">
        <v>46261</v>
      </c>
      <c r="AS190">
        <v>14</v>
      </c>
      <c r="AT190">
        <v>3</v>
      </c>
      <c r="AU190" t="s">
        <v>57</v>
      </c>
      <c r="AV190" t="s">
        <v>58</v>
      </c>
      <c r="AW190">
        <v>2.3809024000000001</v>
      </c>
      <c r="AX190">
        <v>0.66666665999999997</v>
      </c>
      <c r="AY190">
        <v>0</v>
      </c>
      <c r="AZ190">
        <v>0</v>
      </c>
      <c r="BA190">
        <v>0</v>
      </c>
    </row>
    <row r="191" spans="2:53">
      <c r="B191" s="5">
        <v>46261</v>
      </c>
      <c r="C191">
        <v>32</v>
      </c>
      <c r="D191">
        <v>3</v>
      </c>
      <c r="E191" t="s">
        <v>143</v>
      </c>
      <c r="F191" t="s">
        <v>57</v>
      </c>
      <c r="G191" t="s">
        <v>52</v>
      </c>
      <c r="H191">
        <v>14672.13509874</v>
      </c>
      <c r="I191">
        <v>0</v>
      </c>
      <c r="J191">
        <v>369.65</v>
      </c>
      <c r="K191">
        <v>-374.66</v>
      </c>
      <c r="L191">
        <v>0</v>
      </c>
      <c r="M191">
        <v>0</v>
      </c>
      <c r="N191">
        <v>0</v>
      </c>
      <c r="O191" s="90" cm="1">
        <f t="array" ref="O191">VLOOKUP(C191,Calc!$B$4:$BF$291,_xlfn.XLOOKUP(F191&amp;G191,$R$4:$R$9&amp;$S$4:$S$9,$T$4:$T$9),FALSE)</f>
        <v>0</v>
      </c>
      <c r="P191" s="121">
        <f t="shared" si="2"/>
        <v>0</v>
      </c>
      <c r="V191" s="5">
        <v>46261</v>
      </c>
      <c r="W191">
        <v>63</v>
      </c>
      <c r="X191">
        <v>3</v>
      </c>
      <c r="Y191" t="s">
        <v>143</v>
      </c>
      <c r="Z191" t="s">
        <v>52</v>
      </c>
      <c r="AA191">
        <v>5878.7274672399999</v>
      </c>
      <c r="AB191">
        <v>-27203.742786579998</v>
      </c>
      <c r="AC191">
        <v>-21325.015319329999</v>
      </c>
      <c r="AD191">
        <v>0</v>
      </c>
      <c r="AE191">
        <v>0</v>
      </c>
      <c r="AF191">
        <v>0</v>
      </c>
      <c r="AG191" s="1"/>
      <c r="AH191" s="5">
        <v>46261</v>
      </c>
      <c r="AI191">
        <v>19</v>
      </c>
      <c r="AJ191">
        <v>3</v>
      </c>
      <c r="AK191" t="s">
        <v>143</v>
      </c>
      <c r="AL191" t="s">
        <v>60</v>
      </c>
      <c r="AM191" t="s">
        <v>51</v>
      </c>
      <c r="AN191">
        <v>-36.306119199999998</v>
      </c>
      <c r="AO191">
        <v>0</v>
      </c>
      <c r="AP191">
        <v>-3265.7819554799999</v>
      </c>
      <c r="AR191" s="5">
        <v>46261</v>
      </c>
      <c r="AS191">
        <v>14</v>
      </c>
      <c r="AT191">
        <v>3</v>
      </c>
      <c r="AU191" t="s">
        <v>57</v>
      </c>
      <c r="AV191" t="s">
        <v>52</v>
      </c>
      <c r="AW191">
        <v>-3.0475690599999998</v>
      </c>
      <c r="AX191">
        <v>0.66666665999999997</v>
      </c>
      <c r="AY191">
        <v>0</v>
      </c>
      <c r="AZ191">
        <v>-1368.9858313300001</v>
      </c>
      <c r="BA191">
        <v>0</v>
      </c>
    </row>
    <row r="192" spans="2:53">
      <c r="B192" s="5">
        <v>46261</v>
      </c>
      <c r="C192">
        <v>32</v>
      </c>
      <c r="D192">
        <v>3</v>
      </c>
      <c r="E192" t="s">
        <v>143</v>
      </c>
      <c r="F192" t="s">
        <v>60</v>
      </c>
      <c r="G192" t="s">
        <v>58</v>
      </c>
      <c r="H192">
        <v>14672.13509874</v>
      </c>
      <c r="I192">
        <v>0</v>
      </c>
      <c r="J192">
        <v>-5.01</v>
      </c>
      <c r="K192">
        <v>10.68</v>
      </c>
      <c r="L192">
        <v>0</v>
      </c>
      <c r="M192">
        <v>0</v>
      </c>
      <c r="N192">
        <v>0</v>
      </c>
      <c r="O192" s="90" cm="1">
        <f t="array" ref="O192">VLOOKUP(C192,Calc!$B$4:$BF$291,_xlfn.XLOOKUP(F192&amp;G192,$R$4:$R$9&amp;$S$4:$S$9,$T$4:$T$9),FALSE)</f>
        <v>0</v>
      </c>
      <c r="P192" s="121">
        <f t="shared" si="2"/>
        <v>0</v>
      </c>
      <c r="V192" s="5">
        <v>46261</v>
      </c>
      <c r="W192">
        <v>63</v>
      </c>
      <c r="X192">
        <v>3</v>
      </c>
      <c r="Y192" t="s">
        <v>143</v>
      </c>
      <c r="Z192" t="s">
        <v>51</v>
      </c>
      <c r="AA192">
        <v>5878.7274672399999</v>
      </c>
      <c r="AB192">
        <v>-27203.742786579998</v>
      </c>
      <c r="AC192">
        <v>-21325.015319329999</v>
      </c>
      <c r="AD192">
        <v>0</v>
      </c>
      <c r="AE192">
        <v>0</v>
      </c>
      <c r="AF192">
        <v>0</v>
      </c>
      <c r="AG192" s="1"/>
      <c r="AH192" s="5">
        <v>46261</v>
      </c>
      <c r="AI192">
        <v>19</v>
      </c>
      <c r="AJ192">
        <v>3</v>
      </c>
      <c r="AK192" t="s">
        <v>143</v>
      </c>
      <c r="AL192" t="s">
        <v>54</v>
      </c>
      <c r="AM192" t="s">
        <v>52</v>
      </c>
      <c r="AN192">
        <v>38.093967730000003</v>
      </c>
      <c r="AO192">
        <v>0</v>
      </c>
      <c r="AP192">
        <v>0</v>
      </c>
      <c r="AR192" s="5">
        <v>46261</v>
      </c>
      <c r="AS192">
        <v>14</v>
      </c>
      <c r="AT192">
        <v>3</v>
      </c>
      <c r="AU192" t="s">
        <v>147</v>
      </c>
      <c r="AV192" t="s">
        <v>148</v>
      </c>
      <c r="AW192">
        <v>-35.619984000000002</v>
      </c>
      <c r="AX192">
        <v>0.85833333000000001</v>
      </c>
      <c r="AY192">
        <v>-11259.5978225</v>
      </c>
      <c r="AZ192">
        <v>-11259.5978225</v>
      </c>
      <c r="BA192">
        <v>0</v>
      </c>
    </row>
    <row r="193" spans="2:53">
      <c r="B193" s="5">
        <v>46261</v>
      </c>
      <c r="C193">
        <v>32</v>
      </c>
      <c r="D193">
        <v>3</v>
      </c>
      <c r="E193" t="s">
        <v>143</v>
      </c>
      <c r="F193" t="s">
        <v>60</v>
      </c>
      <c r="G193" t="s">
        <v>51</v>
      </c>
      <c r="H193">
        <v>14672.13509874</v>
      </c>
      <c r="I193">
        <v>37.422987999999997</v>
      </c>
      <c r="J193">
        <v>5.67</v>
      </c>
      <c r="K193">
        <v>-10.68</v>
      </c>
      <c r="L193">
        <v>-399.67751184000002</v>
      </c>
      <c r="M193">
        <v>-398.69118821000001</v>
      </c>
      <c r="N193">
        <v>0</v>
      </c>
      <c r="O193" s="90" cm="1">
        <f t="array" ref="O193">VLOOKUP(C193,Calc!$B$4:$BF$291,_xlfn.XLOOKUP(F193&amp;G193,$R$4:$R$9&amp;$S$4:$S$9,$T$4:$T$9),FALSE)</f>
        <v>0</v>
      </c>
      <c r="P193" s="121">
        <f t="shared" si="2"/>
        <v>0</v>
      </c>
      <c r="V193" s="5">
        <v>46261</v>
      </c>
      <c r="W193">
        <v>64</v>
      </c>
      <c r="X193">
        <v>3</v>
      </c>
      <c r="Y193" t="s">
        <v>143</v>
      </c>
      <c r="Z193" t="s">
        <v>58</v>
      </c>
      <c r="AA193">
        <v>5726.6443070599998</v>
      </c>
      <c r="AB193">
        <v>-6852.7382766700002</v>
      </c>
      <c r="AC193">
        <v>-1126.0939696</v>
      </c>
      <c r="AD193">
        <v>0</v>
      </c>
      <c r="AE193">
        <v>0</v>
      </c>
      <c r="AF193">
        <v>0</v>
      </c>
      <c r="AG193" s="1"/>
      <c r="AH193" s="5">
        <v>46261</v>
      </c>
      <c r="AI193">
        <v>19</v>
      </c>
      <c r="AJ193">
        <v>3</v>
      </c>
      <c r="AK193" t="s">
        <v>143</v>
      </c>
      <c r="AL193" t="s">
        <v>54</v>
      </c>
      <c r="AM193" t="s">
        <v>51</v>
      </c>
      <c r="AN193">
        <v>-44.04230106</v>
      </c>
      <c r="AO193">
        <v>9594.0828183600006</v>
      </c>
      <c r="AP193">
        <v>13171.080809569999</v>
      </c>
      <c r="AR193" s="5">
        <v>46261</v>
      </c>
      <c r="AS193">
        <v>14</v>
      </c>
      <c r="AT193">
        <v>3</v>
      </c>
      <c r="AU193" t="s">
        <v>147</v>
      </c>
      <c r="AV193" t="s">
        <v>51</v>
      </c>
      <c r="AW193">
        <v>34.761650660000001</v>
      </c>
      <c r="AX193">
        <v>0.85833333000000001</v>
      </c>
      <c r="AY193">
        <v>0</v>
      </c>
      <c r="AZ193">
        <v>0</v>
      </c>
      <c r="BA193">
        <v>0</v>
      </c>
    </row>
    <row r="194" spans="2:53">
      <c r="B194" s="5">
        <v>46261</v>
      </c>
      <c r="C194">
        <v>32</v>
      </c>
      <c r="D194">
        <v>3</v>
      </c>
      <c r="E194" t="s">
        <v>143</v>
      </c>
      <c r="F194" t="s">
        <v>54</v>
      </c>
      <c r="G194" t="s">
        <v>52</v>
      </c>
      <c r="H194">
        <v>14672.13509874</v>
      </c>
      <c r="I194">
        <v>0</v>
      </c>
      <c r="J194">
        <v>369.65</v>
      </c>
      <c r="K194">
        <v>-363.98</v>
      </c>
      <c r="L194">
        <v>0</v>
      </c>
      <c r="M194">
        <v>0</v>
      </c>
      <c r="N194">
        <v>0</v>
      </c>
      <c r="O194" s="90" cm="1">
        <f t="array" ref="O194">VLOOKUP(C194,Calc!$B$4:$BF$291,_xlfn.XLOOKUP(F194&amp;G194,$R$4:$R$9&amp;$S$4:$S$9,$T$4:$T$9),FALSE)</f>
        <v>0</v>
      </c>
      <c r="P194" s="121">
        <f t="shared" si="2"/>
        <v>0</v>
      </c>
      <c r="V194" s="5">
        <v>46261</v>
      </c>
      <c r="W194">
        <v>64</v>
      </c>
      <c r="X194">
        <v>3</v>
      </c>
      <c r="Y194" t="s">
        <v>143</v>
      </c>
      <c r="Z194" t="s">
        <v>52</v>
      </c>
      <c r="AA194">
        <v>5726.6443070599998</v>
      </c>
      <c r="AB194">
        <v>-6852.7382766700002</v>
      </c>
      <c r="AC194">
        <v>-1126.0939696</v>
      </c>
      <c r="AD194">
        <v>0</v>
      </c>
      <c r="AE194">
        <v>0</v>
      </c>
      <c r="AF194">
        <v>0</v>
      </c>
      <c r="AG194" s="1"/>
      <c r="AH194" s="5">
        <v>46261</v>
      </c>
      <c r="AI194">
        <v>20</v>
      </c>
      <c r="AJ194">
        <v>3</v>
      </c>
      <c r="AL194" t="s">
        <v>144</v>
      </c>
      <c r="AM194" t="s">
        <v>58</v>
      </c>
      <c r="AN194">
        <v>-62.143601799999999</v>
      </c>
      <c r="AO194">
        <v>-132.43424060999999</v>
      </c>
      <c r="AP194">
        <v>-132.43424060999999</v>
      </c>
      <c r="AR194" s="5">
        <v>46261</v>
      </c>
      <c r="AS194">
        <v>14</v>
      </c>
      <c r="AT194">
        <v>3</v>
      </c>
      <c r="AU194" t="s">
        <v>60</v>
      </c>
      <c r="AV194" t="s">
        <v>58</v>
      </c>
      <c r="AW194">
        <v>26.14075566</v>
      </c>
      <c r="AX194">
        <v>0.36333333000000001</v>
      </c>
      <c r="AY194">
        <v>0</v>
      </c>
      <c r="AZ194">
        <v>0</v>
      </c>
      <c r="BA194">
        <v>0</v>
      </c>
    </row>
    <row r="195" spans="2:53">
      <c r="B195" s="5">
        <v>46261</v>
      </c>
      <c r="C195">
        <v>32</v>
      </c>
      <c r="D195">
        <v>3</v>
      </c>
      <c r="E195" t="s">
        <v>143</v>
      </c>
      <c r="F195" t="s">
        <v>54</v>
      </c>
      <c r="G195" t="s">
        <v>51</v>
      </c>
      <c r="H195">
        <v>14672.13509874</v>
      </c>
      <c r="I195">
        <v>41.508077530000001</v>
      </c>
      <c r="J195">
        <v>5.67</v>
      </c>
      <c r="K195">
        <v>363.98</v>
      </c>
      <c r="L195">
        <v>15108.11006058</v>
      </c>
      <c r="M195">
        <v>15070.826286949999</v>
      </c>
      <c r="N195">
        <v>14672.13509874</v>
      </c>
      <c r="O195" s="90" cm="1">
        <f t="array" ref="O195">VLOOKUP(C195,Calc!$B$4:$BF$291,_xlfn.XLOOKUP(F195&amp;G195,$R$4:$R$9&amp;$S$4:$S$9,$T$4:$T$9),FALSE)</f>
        <v>14672.135098742667</v>
      </c>
      <c r="P195" s="121">
        <f t="shared" si="2"/>
        <v>2.6666384655982256E-9</v>
      </c>
      <c r="V195" s="5">
        <v>46261</v>
      </c>
      <c r="W195">
        <v>64</v>
      </c>
      <c r="X195">
        <v>3</v>
      </c>
      <c r="Y195" t="s">
        <v>143</v>
      </c>
      <c r="Z195" t="s">
        <v>51</v>
      </c>
      <c r="AA195">
        <v>5726.6443070599998</v>
      </c>
      <c r="AB195">
        <v>-6852.7382766700002</v>
      </c>
      <c r="AC195">
        <v>-1126.0939696</v>
      </c>
      <c r="AD195">
        <v>0</v>
      </c>
      <c r="AE195">
        <v>0</v>
      </c>
      <c r="AF195">
        <v>0</v>
      </c>
      <c r="AG195" s="1"/>
      <c r="AH195" s="5">
        <v>46261</v>
      </c>
      <c r="AI195">
        <v>20</v>
      </c>
      <c r="AJ195">
        <v>3</v>
      </c>
      <c r="AL195" t="s">
        <v>144</v>
      </c>
      <c r="AM195" t="s">
        <v>146</v>
      </c>
      <c r="AN195">
        <v>48.355268459999998</v>
      </c>
      <c r="AO195">
        <v>0</v>
      </c>
      <c r="AP195">
        <v>0</v>
      </c>
      <c r="AR195" s="5">
        <v>46261</v>
      </c>
      <c r="AS195">
        <v>14</v>
      </c>
      <c r="AT195">
        <v>3</v>
      </c>
      <c r="AU195" t="s">
        <v>60</v>
      </c>
      <c r="AV195" t="s">
        <v>51</v>
      </c>
      <c r="AW195">
        <v>-26.504089</v>
      </c>
      <c r="AX195">
        <v>0.36333333000000001</v>
      </c>
      <c r="AY195">
        <v>0</v>
      </c>
      <c r="AZ195">
        <v>-3894.0960680500002</v>
      </c>
      <c r="BA195">
        <v>0</v>
      </c>
    </row>
    <row r="196" spans="2:53">
      <c r="B196" s="5">
        <v>46261</v>
      </c>
      <c r="C196">
        <v>33</v>
      </c>
      <c r="D196">
        <v>3</v>
      </c>
      <c r="E196" t="s">
        <v>143</v>
      </c>
      <c r="F196" t="s">
        <v>57</v>
      </c>
      <c r="G196" t="s">
        <v>58</v>
      </c>
      <c r="H196">
        <v>20521.097497309998</v>
      </c>
      <c r="I196">
        <v>0</v>
      </c>
      <c r="J196">
        <v>-5.01</v>
      </c>
      <c r="K196">
        <v>502.51</v>
      </c>
      <c r="L196">
        <v>0</v>
      </c>
      <c r="M196">
        <v>0</v>
      </c>
      <c r="N196">
        <v>0</v>
      </c>
      <c r="O196" s="90" cm="1">
        <f t="array" ref="O196">VLOOKUP(C196,Calc!$B$4:$BF$291,_xlfn.XLOOKUP(F196&amp;G196,$R$4:$R$9&amp;$S$4:$S$9,$T$4:$T$9),FALSE)</f>
        <v>0</v>
      </c>
      <c r="P196" s="121">
        <f t="shared" ref="P196:P259" si="3">O196-N196</f>
        <v>0</v>
      </c>
      <c r="V196" s="5">
        <v>46261</v>
      </c>
      <c r="W196">
        <v>65</v>
      </c>
      <c r="X196">
        <v>3</v>
      </c>
      <c r="Y196" t="s">
        <v>143</v>
      </c>
      <c r="Z196" t="s">
        <v>58</v>
      </c>
      <c r="AA196">
        <v>5400.87010603</v>
      </c>
      <c r="AB196">
        <v>-7261.6421855899998</v>
      </c>
      <c r="AC196">
        <v>-1860.7720795499999</v>
      </c>
      <c r="AD196">
        <v>0</v>
      </c>
      <c r="AE196">
        <v>0</v>
      </c>
      <c r="AF196">
        <v>0</v>
      </c>
      <c r="AG196" s="1"/>
      <c r="AH196" s="5">
        <v>46261</v>
      </c>
      <c r="AI196">
        <v>20</v>
      </c>
      <c r="AJ196">
        <v>3</v>
      </c>
      <c r="AK196" t="s">
        <v>143</v>
      </c>
      <c r="AL196" t="s">
        <v>57</v>
      </c>
      <c r="AM196" t="s">
        <v>58</v>
      </c>
      <c r="AN196">
        <v>0.22980159999999999</v>
      </c>
      <c r="AO196">
        <v>0</v>
      </c>
      <c r="AP196">
        <v>0</v>
      </c>
      <c r="AR196" s="5">
        <v>46261</v>
      </c>
      <c r="AS196">
        <v>14</v>
      </c>
      <c r="AT196">
        <v>3</v>
      </c>
      <c r="AU196" t="s">
        <v>54</v>
      </c>
      <c r="AV196" t="s">
        <v>52</v>
      </c>
      <c r="AW196">
        <v>37.714357800000002</v>
      </c>
      <c r="AX196">
        <v>6.5350000000000001</v>
      </c>
      <c r="AY196">
        <v>0</v>
      </c>
      <c r="AZ196">
        <v>0</v>
      </c>
      <c r="BA196">
        <v>0</v>
      </c>
    </row>
    <row r="197" spans="2:53">
      <c r="B197" s="5">
        <v>46261</v>
      </c>
      <c r="C197">
        <v>33</v>
      </c>
      <c r="D197">
        <v>3</v>
      </c>
      <c r="E197" t="s">
        <v>143</v>
      </c>
      <c r="F197" t="s">
        <v>57</v>
      </c>
      <c r="G197" t="s">
        <v>52</v>
      </c>
      <c r="H197">
        <v>20521.097497309998</v>
      </c>
      <c r="I197">
        <v>0</v>
      </c>
      <c r="J197">
        <v>497.5</v>
      </c>
      <c r="K197">
        <v>-502.51</v>
      </c>
      <c r="L197">
        <v>0</v>
      </c>
      <c r="M197">
        <v>0</v>
      </c>
      <c r="N197">
        <v>0</v>
      </c>
      <c r="O197" s="90" cm="1">
        <f t="array" ref="O197">VLOOKUP(C197,Calc!$B$4:$BF$291,_xlfn.XLOOKUP(F197&amp;G197,$R$4:$R$9&amp;$S$4:$S$9,$T$4:$T$9),FALSE)</f>
        <v>0</v>
      </c>
      <c r="P197" s="121">
        <f t="shared" si="3"/>
        <v>0</v>
      </c>
      <c r="V197" s="5">
        <v>46261</v>
      </c>
      <c r="W197">
        <v>65</v>
      </c>
      <c r="X197">
        <v>3</v>
      </c>
      <c r="Y197" t="s">
        <v>143</v>
      </c>
      <c r="Z197" t="s">
        <v>52</v>
      </c>
      <c r="AA197">
        <v>5400.87010603</v>
      </c>
      <c r="AB197">
        <v>-7261.6421855899998</v>
      </c>
      <c r="AC197">
        <v>-1860.7720795499999</v>
      </c>
      <c r="AD197">
        <v>0</v>
      </c>
      <c r="AE197">
        <v>0</v>
      </c>
      <c r="AF197">
        <v>0</v>
      </c>
      <c r="AG197" s="1"/>
      <c r="AH197" s="5">
        <v>46261</v>
      </c>
      <c r="AI197">
        <v>20</v>
      </c>
      <c r="AJ197">
        <v>3</v>
      </c>
      <c r="AK197" t="s">
        <v>143</v>
      </c>
      <c r="AL197" t="s">
        <v>57</v>
      </c>
      <c r="AM197" t="s">
        <v>52</v>
      </c>
      <c r="AN197">
        <v>-0.77063493000000005</v>
      </c>
      <c r="AO197">
        <v>0</v>
      </c>
      <c r="AP197">
        <v>-292.15536421000002</v>
      </c>
      <c r="AR197" s="5">
        <v>46261</v>
      </c>
      <c r="AS197">
        <v>14</v>
      </c>
      <c r="AT197">
        <v>3</v>
      </c>
      <c r="AU197" t="s">
        <v>54</v>
      </c>
      <c r="AV197" t="s">
        <v>51</v>
      </c>
      <c r="AW197">
        <v>-44.249357799999999</v>
      </c>
      <c r="AX197">
        <v>6.5350000000000001</v>
      </c>
      <c r="AY197">
        <v>6786.1022823900003</v>
      </c>
      <c r="AZ197">
        <v>12049.18418179</v>
      </c>
      <c r="BA197">
        <v>0</v>
      </c>
    </row>
    <row r="198" spans="2:53">
      <c r="B198" s="5">
        <v>46261</v>
      </c>
      <c r="C198">
        <v>33</v>
      </c>
      <c r="D198">
        <v>3</v>
      </c>
      <c r="E198" t="s">
        <v>143</v>
      </c>
      <c r="F198" t="s">
        <v>60</v>
      </c>
      <c r="G198" t="s">
        <v>58</v>
      </c>
      <c r="H198">
        <v>20521.097497309998</v>
      </c>
      <c r="I198">
        <v>0</v>
      </c>
      <c r="J198">
        <v>-5.01</v>
      </c>
      <c r="K198">
        <v>10.68</v>
      </c>
      <c r="L198">
        <v>0</v>
      </c>
      <c r="M198">
        <v>0</v>
      </c>
      <c r="N198">
        <v>0</v>
      </c>
      <c r="O198" s="90" cm="1">
        <f t="array" ref="O198">VLOOKUP(C198,Calc!$B$4:$BF$291,_xlfn.XLOOKUP(F198&amp;G198,$R$4:$R$9&amp;$S$4:$S$9,$T$4:$T$9),FALSE)</f>
        <v>0</v>
      </c>
      <c r="P198" s="121">
        <f t="shared" si="3"/>
        <v>0</v>
      </c>
      <c r="V198" s="5">
        <v>46261</v>
      </c>
      <c r="W198">
        <v>65</v>
      </c>
      <c r="X198">
        <v>3</v>
      </c>
      <c r="Y198" t="s">
        <v>143</v>
      </c>
      <c r="Z198" t="s">
        <v>51</v>
      </c>
      <c r="AA198">
        <v>5400.87010603</v>
      </c>
      <c r="AB198">
        <v>-7261.6421855899998</v>
      </c>
      <c r="AC198">
        <v>-1860.7720795499999</v>
      </c>
      <c r="AD198">
        <v>0</v>
      </c>
      <c r="AE198">
        <v>0</v>
      </c>
      <c r="AF198">
        <v>0</v>
      </c>
      <c r="AG198" s="1"/>
      <c r="AH198" s="5">
        <v>46261</v>
      </c>
      <c r="AI198">
        <v>20</v>
      </c>
      <c r="AJ198">
        <v>3</v>
      </c>
      <c r="AL198" t="s">
        <v>147</v>
      </c>
      <c r="AM198" t="s">
        <v>148</v>
      </c>
      <c r="AN198">
        <v>-36.984465</v>
      </c>
      <c r="AO198">
        <v>-11687.868269230001</v>
      </c>
      <c r="AP198">
        <v>-11687.868269230001</v>
      </c>
      <c r="AR198" s="5">
        <v>46261</v>
      </c>
      <c r="AS198">
        <v>14</v>
      </c>
      <c r="AT198">
        <v>3</v>
      </c>
      <c r="AU198" t="s">
        <v>50</v>
      </c>
      <c r="AV198" t="s">
        <v>52</v>
      </c>
      <c r="AW198">
        <v>0</v>
      </c>
      <c r="AX198">
        <v>0</v>
      </c>
      <c r="AY198">
        <v>0</v>
      </c>
      <c r="AZ198">
        <v>0</v>
      </c>
      <c r="BA198">
        <v>0</v>
      </c>
    </row>
    <row r="199" spans="2:53">
      <c r="B199" s="5">
        <v>46261</v>
      </c>
      <c r="C199">
        <v>33</v>
      </c>
      <c r="D199">
        <v>3</v>
      </c>
      <c r="E199" t="s">
        <v>143</v>
      </c>
      <c r="F199" t="s">
        <v>60</v>
      </c>
      <c r="G199" t="s">
        <v>51</v>
      </c>
      <c r="H199">
        <v>20521.097497309998</v>
      </c>
      <c r="I199">
        <v>37.151269759999998</v>
      </c>
      <c r="J199">
        <v>5.67</v>
      </c>
      <c r="K199">
        <v>-10.68</v>
      </c>
      <c r="L199">
        <v>-396.7755611</v>
      </c>
      <c r="M199">
        <v>-396.0913759</v>
      </c>
      <c r="N199">
        <v>0</v>
      </c>
      <c r="O199" s="90" cm="1">
        <f t="array" ref="O199">VLOOKUP(C199,Calc!$B$4:$BF$291,_xlfn.XLOOKUP(F199&amp;G199,$R$4:$R$9&amp;$S$4:$S$9,$T$4:$T$9),FALSE)</f>
        <v>0</v>
      </c>
      <c r="P199" s="121">
        <f t="shared" si="3"/>
        <v>0</v>
      </c>
      <c r="V199" s="5">
        <v>46261</v>
      </c>
      <c r="W199">
        <v>66</v>
      </c>
      <c r="X199">
        <v>3</v>
      </c>
      <c r="Y199" t="s">
        <v>143</v>
      </c>
      <c r="Z199" t="s">
        <v>58</v>
      </c>
      <c r="AA199">
        <v>5649.4688938500003</v>
      </c>
      <c r="AB199">
        <v>-33839.118942189998</v>
      </c>
      <c r="AC199">
        <v>-28189.650048330001</v>
      </c>
      <c r="AD199">
        <v>0</v>
      </c>
      <c r="AE199">
        <v>0</v>
      </c>
      <c r="AF199">
        <v>0</v>
      </c>
      <c r="AG199" s="1"/>
      <c r="AH199" s="5">
        <v>46261</v>
      </c>
      <c r="AI199">
        <v>20</v>
      </c>
      <c r="AJ199">
        <v>3</v>
      </c>
      <c r="AL199" t="s">
        <v>147</v>
      </c>
      <c r="AM199" t="s">
        <v>51</v>
      </c>
      <c r="AN199">
        <v>36.180298329999999</v>
      </c>
      <c r="AO199">
        <v>0</v>
      </c>
      <c r="AP199">
        <v>0</v>
      </c>
      <c r="AR199" s="5">
        <v>46261</v>
      </c>
      <c r="AS199">
        <v>14</v>
      </c>
      <c r="AT199">
        <v>3</v>
      </c>
      <c r="AU199" t="s">
        <v>50</v>
      </c>
      <c r="AV199" t="s">
        <v>51</v>
      </c>
      <c r="AW199">
        <v>0</v>
      </c>
      <c r="AX199">
        <v>0</v>
      </c>
      <c r="AY199">
        <v>0</v>
      </c>
      <c r="AZ199">
        <v>0</v>
      </c>
      <c r="BA199">
        <v>0</v>
      </c>
    </row>
    <row r="200" spans="2:53">
      <c r="B200" s="5">
        <v>46261</v>
      </c>
      <c r="C200">
        <v>33</v>
      </c>
      <c r="D200">
        <v>3</v>
      </c>
      <c r="E200" t="s">
        <v>143</v>
      </c>
      <c r="F200" t="s">
        <v>54</v>
      </c>
      <c r="G200" t="s">
        <v>52</v>
      </c>
      <c r="H200">
        <v>20521.097497309998</v>
      </c>
      <c r="I200">
        <v>0</v>
      </c>
      <c r="J200">
        <v>497.5</v>
      </c>
      <c r="K200">
        <v>-491.83</v>
      </c>
      <c r="L200">
        <v>0</v>
      </c>
      <c r="M200">
        <v>0</v>
      </c>
      <c r="N200">
        <v>0</v>
      </c>
      <c r="O200" s="90" cm="1">
        <f t="array" ref="O200">VLOOKUP(C200,Calc!$B$4:$BF$291,_xlfn.XLOOKUP(F200&amp;G200,$R$4:$R$9&amp;$S$4:$S$9,$T$4:$T$9),FALSE)</f>
        <v>0</v>
      </c>
      <c r="P200" s="121">
        <f t="shared" si="3"/>
        <v>0</v>
      </c>
      <c r="V200" s="5">
        <v>46261</v>
      </c>
      <c r="W200">
        <v>66</v>
      </c>
      <c r="X200">
        <v>3</v>
      </c>
      <c r="Y200" t="s">
        <v>143</v>
      </c>
      <c r="Z200" t="s">
        <v>52</v>
      </c>
      <c r="AA200">
        <v>5649.4688938500003</v>
      </c>
      <c r="AB200">
        <v>-33839.118942189998</v>
      </c>
      <c r="AC200">
        <v>-28189.650048330001</v>
      </c>
      <c r="AD200">
        <v>0</v>
      </c>
      <c r="AE200">
        <v>0</v>
      </c>
      <c r="AF200">
        <v>0</v>
      </c>
      <c r="AG200" s="1"/>
      <c r="AH200" s="5">
        <v>46261</v>
      </c>
      <c r="AI200">
        <v>20</v>
      </c>
      <c r="AJ200">
        <v>3</v>
      </c>
      <c r="AK200" t="s">
        <v>143</v>
      </c>
      <c r="AL200" t="s">
        <v>60</v>
      </c>
      <c r="AM200" t="s">
        <v>58</v>
      </c>
      <c r="AN200">
        <v>41.358255630000002</v>
      </c>
      <c r="AO200">
        <v>0</v>
      </c>
      <c r="AP200">
        <v>0</v>
      </c>
      <c r="AR200" s="5">
        <v>46261</v>
      </c>
      <c r="AS200">
        <v>15</v>
      </c>
      <c r="AT200">
        <v>3</v>
      </c>
      <c r="AU200" t="s">
        <v>145</v>
      </c>
      <c r="AV200" t="s">
        <v>58</v>
      </c>
      <c r="AW200">
        <v>-1.436185</v>
      </c>
      <c r="AX200">
        <v>0.15833332999999999</v>
      </c>
      <c r="AY200">
        <v>48.924144050000002</v>
      </c>
      <c r="AZ200">
        <v>48.924144050000002</v>
      </c>
      <c r="BA200">
        <v>0</v>
      </c>
    </row>
    <row r="201" spans="2:53">
      <c r="B201" s="5">
        <v>46261</v>
      </c>
      <c r="C201">
        <v>33</v>
      </c>
      <c r="D201">
        <v>3</v>
      </c>
      <c r="E201" t="s">
        <v>143</v>
      </c>
      <c r="F201" t="s">
        <v>54</v>
      </c>
      <c r="G201" t="s">
        <v>51</v>
      </c>
      <c r="H201">
        <v>20521.097497309998</v>
      </c>
      <c r="I201">
        <v>42.602769260000002</v>
      </c>
      <c r="J201">
        <v>5.67</v>
      </c>
      <c r="K201">
        <v>491.83</v>
      </c>
      <c r="L201">
        <v>20953.32000842</v>
      </c>
      <c r="M201">
        <v>20917.188873219999</v>
      </c>
      <c r="N201">
        <v>20521.097497309998</v>
      </c>
      <c r="O201" s="90" cm="1">
        <f t="array" ref="O201">VLOOKUP(C201,Calc!$B$4:$BF$291,_xlfn.XLOOKUP(F201&amp;G201,$R$4:$R$9&amp;$S$4:$S$9,$T$4:$T$9),FALSE)</f>
        <v>20521.097497316667</v>
      </c>
      <c r="P201" s="121">
        <f t="shared" si="3"/>
        <v>6.6684151533991098E-9</v>
      </c>
      <c r="V201" s="5">
        <v>46261</v>
      </c>
      <c r="W201">
        <v>66</v>
      </c>
      <c r="X201">
        <v>3</v>
      </c>
      <c r="Y201" t="s">
        <v>143</v>
      </c>
      <c r="Z201" t="s">
        <v>51</v>
      </c>
      <c r="AA201">
        <v>5649.4688938500003</v>
      </c>
      <c r="AB201">
        <v>-33839.118942189998</v>
      </c>
      <c r="AC201">
        <v>-28189.650048330001</v>
      </c>
      <c r="AD201">
        <v>0</v>
      </c>
      <c r="AE201">
        <v>0</v>
      </c>
      <c r="AF201">
        <v>0</v>
      </c>
      <c r="AG201" s="1"/>
      <c r="AH201" s="5">
        <v>46261</v>
      </c>
      <c r="AI201">
        <v>20</v>
      </c>
      <c r="AJ201">
        <v>3</v>
      </c>
      <c r="AK201" t="s">
        <v>143</v>
      </c>
      <c r="AL201" t="s">
        <v>60</v>
      </c>
      <c r="AM201" t="s">
        <v>51</v>
      </c>
      <c r="AN201">
        <v>-41.597422299999998</v>
      </c>
      <c r="AO201">
        <v>0</v>
      </c>
      <c r="AP201">
        <v>-2719.4044900899999</v>
      </c>
      <c r="AR201" s="5">
        <v>46261</v>
      </c>
      <c r="AS201">
        <v>15</v>
      </c>
      <c r="AT201">
        <v>3</v>
      </c>
      <c r="AU201" t="s">
        <v>145</v>
      </c>
      <c r="AV201" t="s">
        <v>146</v>
      </c>
      <c r="AW201">
        <v>1.2778516600000001</v>
      </c>
      <c r="AX201">
        <v>0.15833332999999999</v>
      </c>
      <c r="AY201">
        <v>0</v>
      </c>
      <c r="AZ201">
        <v>0</v>
      </c>
      <c r="BA201">
        <v>0</v>
      </c>
    </row>
    <row r="202" spans="2:53">
      <c r="B202" s="5">
        <v>46261</v>
      </c>
      <c r="C202">
        <v>34</v>
      </c>
      <c r="D202">
        <v>3</v>
      </c>
      <c r="E202" t="s">
        <v>143</v>
      </c>
      <c r="F202" t="s">
        <v>57</v>
      </c>
      <c r="G202" t="s">
        <v>58</v>
      </c>
      <c r="H202">
        <v>21653.637900289999</v>
      </c>
      <c r="I202">
        <v>0</v>
      </c>
      <c r="J202">
        <v>11.3</v>
      </c>
      <c r="K202">
        <v>486.2</v>
      </c>
      <c r="L202">
        <v>0</v>
      </c>
      <c r="M202">
        <v>0</v>
      </c>
      <c r="N202">
        <v>0</v>
      </c>
      <c r="O202" s="90" cm="1">
        <f t="array" ref="O202">VLOOKUP(C202,Calc!$B$4:$BF$291,_xlfn.XLOOKUP(F202&amp;G202,$R$4:$R$9&amp;$S$4:$S$9,$T$4:$T$9),FALSE)</f>
        <v>0</v>
      </c>
      <c r="P202" s="121">
        <f t="shared" si="3"/>
        <v>0</v>
      </c>
      <c r="V202" s="5">
        <v>46261</v>
      </c>
      <c r="W202">
        <v>67</v>
      </c>
      <c r="X202">
        <v>3</v>
      </c>
      <c r="Y202" t="s">
        <v>143</v>
      </c>
      <c r="Z202" t="s">
        <v>58</v>
      </c>
      <c r="AA202">
        <v>2082.8014539400001</v>
      </c>
      <c r="AB202">
        <v>-14019.442624630001</v>
      </c>
      <c r="AC202">
        <v>-11936.64117069</v>
      </c>
      <c r="AD202">
        <v>0</v>
      </c>
      <c r="AE202">
        <v>0</v>
      </c>
      <c r="AF202">
        <v>0</v>
      </c>
      <c r="AG202" s="1"/>
      <c r="AH202" s="5">
        <v>46261</v>
      </c>
      <c r="AI202">
        <v>20</v>
      </c>
      <c r="AJ202">
        <v>3</v>
      </c>
      <c r="AK202" t="s">
        <v>143</v>
      </c>
      <c r="AL202" t="s">
        <v>54</v>
      </c>
      <c r="AM202" t="s">
        <v>52</v>
      </c>
      <c r="AN202">
        <v>35.681789860000002</v>
      </c>
      <c r="AO202">
        <v>0</v>
      </c>
      <c r="AP202">
        <v>0</v>
      </c>
      <c r="AR202" s="5">
        <v>46261</v>
      </c>
      <c r="AS202">
        <v>15</v>
      </c>
      <c r="AT202">
        <v>3</v>
      </c>
      <c r="AU202" t="s">
        <v>144</v>
      </c>
      <c r="AV202" t="s">
        <v>58</v>
      </c>
      <c r="AW202">
        <v>-58.158844459999997</v>
      </c>
      <c r="AX202">
        <v>12.28333333</v>
      </c>
      <c r="AY202">
        <v>2510.3469169800001</v>
      </c>
      <c r="AZ202">
        <v>2510.3469169800001</v>
      </c>
      <c r="BA202">
        <v>0</v>
      </c>
    </row>
    <row r="203" spans="2:53">
      <c r="B203" s="5">
        <v>46261</v>
      </c>
      <c r="C203">
        <v>34</v>
      </c>
      <c r="D203">
        <v>3</v>
      </c>
      <c r="E203" t="s">
        <v>143</v>
      </c>
      <c r="F203" t="s">
        <v>57</v>
      </c>
      <c r="G203" t="s">
        <v>52</v>
      </c>
      <c r="H203">
        <v>21653.637900289999</v>
      </c>
      <c r="I203">
        <v>0</v>
      </c>
      <c r="J203">
        <v>497.5</v>
      </c>
      <c r="K203">
        <v>-486.2</v>
      </c>
      <c r="L203">
        <v>0</v>
      </c>
      <c r="M203">
        <v>0</v>
      </c>
      <c r="N203">
        <v>0</v>
      </c>
      <c r="O203" s="90" cm="1">
        <f t="array" ref="O203">VLOOKUP(C203,Calc!$B$4:$BF$291,_xlfn.XLOOKUP(F203&amp;G203,$R$4:$R$9&amp;$S$4:$S$9,$T$4:$T$9),FALSE)</f>
        <v>0</v>
      </c>
      <c r="P203" s="121">
        <f t="shared" si="3"/>
        <v>0</v>
      </c>
      <c r="V203" s="5">
        <v>46261</v>
      </c>
      <c r="W203">
        <v>67</v>
      </c>
      <c r="X203">
        <v>3</v>
      </c>
      <c r="Y203" t="s">
        <v>143</v>
      </c>
      <c r="Z203" t="s">
        <v>52</v>
      </c>
      <c r="AA203">
        <v>2082.8014539400001</v>
      </c>
      <c r="AB203">
        <v>-14019.442624630001</v>
      </c>
      <c r="AC203">
        <v>-11936.64117069</v>
      </c>
      <c r="AD203">
        <v>0</v>
      </c>
      <c r="AE203">
        <v>0</v>
      </c>
      <c r="AF203">
        <v>0</v>
      </c>
      <c r="AG203" s="1"/>
      <c r="AH203" s="5">
        <v>46261</v>
      </c>
      <c r="AI203">
        <v>20</v>
      </c>
      <c r="AJ203">
        <v>3</v>
      </c>
      <c r="AK203" t="s">
        <v>143</v>
      </c>
      <c r="AL203" t="s">
        <v>54</v>
      </c>
      <c r="AM203" t="s">
        <v>51</v>
      </c>
      <c r="AN203">
        <v>-41.803456529999998</v>
      </c>
      <c r="AO203">
        <v>8727.5814176799995</v>
      </c>
      <c r="AP203">
        <v>11739.141272000001</v>
      </c>
      <c r="AR203" s="5">
        <v>46261</v>
      </c>
      <c r="AS203">
        <v>15</v>
      </c>
      <c r="AT203">
        <v>3</v>
      </c>
      <c r="AU203" t="s">
        <v>144</v>
      </c>
      <c r="AV203" t="s">
        <v>146</v>
      </c>
      <c r="AW203">
        <v>45.87551113</v>
      </c>
      <c r="AX203">
        <v>12.28333333</v>
      </c>
      <c r="AY203">
        <v>0</v>
      </c>
      <c r="AZ203">
        <v>0</v>
      </c>
      <c r="BA203">
        <v>0</v>
      </c>
    </row>
    <row r="204" spans="2:53">
      <c r="B204" s="5">
        <v>46261</v>
      </c>
      <c r="C204">
        <v>34</v>
      </c>
      <c r="D204">
        <v>3</v>
      </c>
      <c r="E204" t="s">
        <v>143</v>
      </c>
      <c r="F204" t="s">
        <v>60</v>
      </c>
      <c r="G204" t="s">
        <v>58</v>
      </c>
      <c r="H204">
        <v>21653.637900289999</v>
      </c>
      <c r="I204">
        <v>0</v>
      </c>
      <c r="J204">
        <v>11.3</v>
      </c>
      <c r="K204">
        <v>-5.63</v>
      </c>
      <c r="L204">
        <v>0</v>
      </c>
      <c r="M204">
        <v>0</v>
      </c>
      <c r="N204">
        <v>0</v>
      </c>
      <c r="O204" s="90" cm="1">
        <f t="array" ref="O204">VLOOKUP(C204,Calc!$B$4:$BF$291,_xlfn.XLOOKUP(F204&amp;G204,$R$4:$R$9&amp;$S$4:$S$9,$T$4:$T$9),FALSE)</f>
        <v>0</v>
      </c>
      <c r="P204" s="121">
        <f t="shared" si="3"/>
        <v>0</v>
      </c>
      <c r="V204" s="5">
        <v>46261</v>
      </c>
      <c r="W204">
        <v>67</v>
      </c>
      <c r="X204">
        <v>3</v>
      </c>
      <c r="Y204" t="s">
        <v>143</v>
      </c>
      <c r="Z204" t="s">
        <v>51</v>
      </c>
      <c r="AA204">
        <v>2082.8014539400001</v>
      </c>
      <c r="AB204">
        <v>-14019.442624630001</v>
      </c>
      <c r="AC204">
        <v>-11936.64117069</v>
      </c>
      <c r="AD204">
        <v>0</v>
      </c>
      <c r="AE204">
        <v>0</v>
      </c>
      <c r="AF204">
        <v>0</v>
      </c>
      <c r="AG204" s="1"/>
      <c r="AH204" s="5">
        <v>46261</v>
      </c>
      <c r="AI204">
        <v>21</v>
      </c>
      <c r="AJ204">
        <v>3</v>
      </c>
      <c r="AL204" t="s">
        <v>144</v>
      </c>
      <c r="AM204" t="s">
        <v>58</v>
      </c>
      <c r="AN204">
        <v>-58.29901796</v>
      </c>
      <c r="AO204">
        <v>203.16643231</v>
      </c>
      <c r="AP204">
        <v>203.16643231</v>
      </c>
      <c r="AR204" s="5">
        <v>46261</v>
      </c>
      <c r="AS204">
        <v>15</v>
      </c>
      <c r="AT204">
        <v>3</v>
      </c>
      <c r="AU204" t="s">
        <v>57</v>
      </c>
      <c r="AV204" t="s">
        <v>58</v>
      </c>
      <c r="AW204">
        <v>1.7616681999999999</v>
      </c>
      <c r="AX204">
        <v>0.60416665999999997</v>
      </c>
      <c r="AY204">
        <v>0</v>
      </c>
      <c r="AZ204">
        <v>0</v>
      </c>
      <c r="BA204">
        <v>0</v>
      </c>
    </row>
    <row r="205" spans="2:53">
      <c r="B205" s="5">
        <v>46261</v>
      </c>
      <c r="C205">
        <v>34</v>
      </c>
      <c r="D205">
        <v>3</v>
      </c>
      <c r="E205" t="s">
        <v>143</v>
      </c>
      <c r="F205" t="s">
        <v>60</v>
      </c>
      <c r="G205" t="s">
        <v>51</v>
      </c>
      <c r="H205">
        <v>21653.637900289999</v>
      </c>
      <c r="I205">
        <v>39.952866759999999</v>
      </c>
      <c r="J205">
        <v>5.67</v>
      </c>
      <c r="K205">
        <v>5.63</v>
      </c>
      <c r="L205">
        <v>224.93463989</v>
      </c>
      <c r="M205">
        <v>224.56991070000001</v>
      </c>
      <c r="N205">
        <v>224.56991070000001</v>
      </c>
      <c r="O205" s="90" cm="1">
        <f t="array" ref="O205">VLOOKUP(C205,Calc!$B$4:$BF$291,_xlfn.XLOOKUP(F205&amp;G205,$R$4:$R$9&amp;$S$4:$S$9,$T$4:$T$9),FALSE)</f>
        <v>224.56991070137576</v>
      </c>
      <c r="P205" s="121">
        <f t="shared" si="3"/>
        <v>1.375752844978706E-9</v>
      </c>
      <c r="V205" s="5">
        <v>46261</v>
      </c>
      <c r="W205">
        <v>68</v>
      </c>
      <c r="X205">
        <v>3</v>
      </c>
      <c r="Y205" t="s">
        <v>143</v>
      </c>
      <c r="Z205" t="s">
        <v>58</v>
      </c>
      <c r="AA205">
        <v>26686.357142559998</v>
      </c>
      <c r="AB205">
        <v>0</v>
      </c>
      <c r="AC205">
        <v>26686.357142559998</v>
      </c>
      <c r="AD205">
        <v>0</v>
      </c>
      <c r="AE205">
        <v>53.125978099999998</v>
      </c>
      <c r="AF205">
        <v>53.125978099999998</v>
      </c>
      <c r="AG205" s="1"/>
      <c r="AH205" s="5">
        <v>46261</v>
      </c>
      <c r="AI205">
        <v>21</v>
      </c>
      <c r="AJ205">
        <v>3</v>
      </c>
      <c r="AL205" t="s">
        <v>144</v>
      </c>
      <c r="AM205" t="s">
        <v>146</v>
      </c>
      <c r="AN205">
        <v>44.369851300000001</v>
      </c>
      <c r="AO205">
        <v>0</v>
      </c>
      <c r="AP205">
        <v>0</v>
      </c>
      <c r="AR205" s="5">
        <v>46261</v>
      </c>
      <c r="AS205">
        <v>15</v>
      </c>
      <c r="AT205">
        <v>3</v>
      </c>
      <c r="AU205" t="s">
        <v>57</v>
      </c>
      <c r="AV205" t="s">
        <v>52</v>
      </c>
      <c r="AW205">
        <v>-2.3658348600000001</v>
      </c>
      <c r="AX205">
        <v>0.60416665999999997</v>
      </c>
      <c r="AY205">
        <v>0</v>
      </c>
      <c r="AZ205">
        <v>-1075.8014503100001</v>
      </c>
      <c r="BA205">
        <v>0</v>
      </c>
    </row>
    <row r="206" spans="2:53">
      <c r="B206" s="5">
        <v>46261</v>
      </c>
      <c r="C206">
        <v>34</v>
      </c>
      <c r="D206">
        <v>3</v>
      </c>
      <c r="E206" t="s">
        <v>143</v>
      </c>
      <c r="F206" t="s">
        <v>54</v>
      </c>
      <c r="G206" t="s">
        <v>52</v>
      </c>
      <c r="H206">
        <v>21653.637900289999</v>
      </c>
      <c r="I206">
        <v>0</v>
      </c>
      <c r="J206">
        <v>497.5</v>
      </c>
      <c r="K206">
        <v>-491.83</v>
      </c>
      <c r="L206">
        <v>0</v>
      </c>
      <c r="M206">
        <v>0</v>
      </c>
      <c r="N206">
        <v>0</v>
      </c>
      <c r="O206" s="90" cm="1">
        <f t="array" ref="O206">VLOOKUP(C206,Calc!$B$4:$BF$291,_xlfn.XLOOKUP(F206&amp;G206,$R$4:$R$9&amp;$S$4:$S$9,$T$4:$T$9),FALSE)</f>
        <v>0</v>
      </c>
      <c r="P206" s="121">
        <f t="shared" si="3"/>
        <v>0</v>
      </c>
      <c r="V206" s="5">
        <v>46261</v>
      </c>
      <c r="W206">
        <v>68</v>
      </c>
      <c r="X206">
        <v>3</v>
      </c>
      <c r="Y206" t="s">
        <v>143</v>
      </c>
      <c r="Z206" t="s">
        <v>52</v>
      </c>
      <c r="AA206">
        <v>26686.357142559998</v>
      </c>
      <c r="AB206">
        <v>0</v>
      </c>
      <c r="AC206">
        <v>26686.357142559998</v>
      </c>
      <c r="AD206">
        <v>-5.72963413</v>
      </c>
      <c r="AE206">
        <v>43.998012860000003</v>
      </c>
      <c r="AF206">
        <v>38.268378730000002</v>
      </c>
      <c r="AG206" s="1"/>
      <c r="AH206" s="5">
        <v>46261</v>
      </c>
      <c r="AI206">
        <v>21</v>
      </c>
      <c r="AJ206">
        <v>3</v>
      </c>
      <c r="AK206" t="s">
        <v>143</v>
      </c>
      <c r="AL206" t="s">
        <v>57</v>
      </c>
      <c r="AM206" t="s">
        <v>58</v>
      </c>
      <c r="AN206">
        <v>0.45079399999999997</v>
      </c>
      <c r="AO206">
        <v>0</v>
      </c>
      <c r="AP206">
        <v>0</v>
      </c>
      <c r="AR206" s="5">
        <v>46261</v>
      </c>
      <c r="AS206">
        <v>15</v>
      </c>
      <c r="AT206">
        <v>3</v>
      </c>
      <c r="AU206" t="s">
        <v>147</v>
      </c>
      <c r="AV206" t="s">
        <v>148</v>
      </c>
      <c r="AW206">
        <v>-35.863104999999997</v>
      </c>
      <c r="AX206">
        <v>0.81583333000000002</v>
      </c>
      <c r="AY206">
        <v>-11334.756648959999</v>
      </c>
      <c r="AZ206">
        <v>-11334.756648959999</v>
      </c>
      <c r="BA206">
        <v>0</v>
      </c>
    </row>
    <row r="207" spans="2:53">
      <c r="B207" s="5">
        <v>46261</v>
      </c>
      <c r="C207">
        <v>34</v>
      </c>
      <c r="D207">
        <v>3</v>
      </c>
      <c r="E207" t="s">
        <v>143</v>
      </c>
      <c r="F207" t="s">
        <v>54</v>
      </c>
      <c r="G207" t="s">
        <v>51</v>
      </c>
      <c r="H207">
        <v>21653.637900289999</v>
      </c>
      <c r="I207">
        <v>43.640834099999999</v>
      </c>
      <c r="J207">
        <v>5.67</v>
      </c>
      <c r="K207">
        <v>491.83</v>
      </c>
      <c r="L207">
        <v>21463.8714354</v>
      </c>
      <c r="M207">
        <v>21429.067989589999</v>
      </c>
      <c r="N207">
        <v>21429.067989589999</v>
      </c>
      <c r="O207" s="90" cm="1">
        <f t="array" ref="O207">VLOOKUP(C207,Calc!$B$4:$BF$291,_xlfn.XLOOKUP(F207&amp;G207,$R$4:$R$9&amp;$S$4:$S$9,$T$4:$T$9),FALSE)</f>
        <v>21429.067989597959</v>
      </c>
      <c r="P207" s="121">
        <f t="shared" si="3"/>
        <v>7.9598976299166679E-9</v>
      </c>
      <c r="V207" s="5">
        <v>46261</v>
      </c>
      <c r="W207">
        <v>68</v>
      </c>
      <c r="X207">
        <v>3</v>
      </c>
      <c r="Y207" t="s">
        <v>143</v>
      </c>
      <c r="Z207" t="s">
        <v>51</v>
      </c>
      <c r="AA207">
        <v>26686.357142559998</v>
      </c>
      <c r="AB207">
        <v>0</v>
      </c>
      <c r="AC207">
        <v>26686.357142559998</v>
      </c>
      <c r="AD207">
        <v>-98.389356829999997</v>
      </c>
      <c r="AE207">
        <v>0</v>
      </c>
      <c r="AF207">
        <v>-98.389356829999997</v>
      </c>
      <c r="AG207" s="1"/>
      <c r="AH207" s="5">
        <v>46261</v>
      </c>
      <c r="AI207">
        <v>21</v>
      </c>
      <c r="AJ207">
        <v>3</v>
      </c>
      <c r="AK207" t="s">
        <v>143</v>
      </c>
      <c r="AL207" t="s">
        <v>57</v>
      </c>
      <c r="AM207" t="s">
        <v>52</v>
      </c>
      <c r="AN207">
        <v>-1.03412733</v>
      </c>
      <c r="AO207">
        <v>0</v>
      </c>
      <c r="AP207">
        <v>-388.83525732999999</v>
      </c>
      <c r="AR207" s="5">
        <v>46261</v>
      </c>
      <c r="AS207">
        <v>15</v>
      </c>
      <c r="AT207">
        <v>3</v>
      </c>
      <c r="AU207" t="s">
        <v>147</v>
      </c>
      <c r="AV207" t="s">
        <v>51</v>
      </c>
      <c r="AW207">
        <v>35.04727166</v>
      </c>
      <c r="AX207">
        <v>0.81583333000000002</v>
      </c>
      <c r="AY207">
        <v>0</v>
      </c>
      <c r="AZ207">
        <v>0</v>
      </c>
      <c r="BA207">
        <v>0</v>
      </c>
    </row>
    <row r="208" spans="2:53">
      <c r="B208" s="5">
        <v>46261</v>
      </c>
      <c r="C208">
        <v>35</v>
      </c>
      <c r="D208">
        <v>3</v>
      </c>
      <c r="E208" t="s">
        <v>143</v>
      </c>
      <c r="F208" t="s">
        <v>57</v>
      </c>
      <c r="G208" t="s">
        <v>58</v>
      </c>
      <c r="H208">
        <v>16383.06271959</v>
      </c>
      <c r="I208">
        <v>0</v>
      </c>
      <c r="J208">
        <v>11.3</v>
      </c>
      <c r="K208">
        <v>358.7</v>
      </c>
      <c r="L208">
        <v>0</v>
      </c>
      <c r="M208">
        <v>0</v>
      </c>
      <c r="N208">
        <v>0</v>
      </c>
      <c r="O208" s="90" cm="1">
        <f t="array" ref="O208">VLOOKUP(C208,Calc!$B$4:$BF$291,_xlfn.XLOOKUP(F208&amp;G208,$R$4:$R$9&amp;$S$4:$S$9,$T$4:$T$9),FALSE)</f>
        <v>0</v>
      </c>
      <c r="P208" s="121">
        <f t="shared" si="3"/>
        <v>0</v>
      </c>
      <c r="V208" s="5">
        <v>46261</v>
      </c>
      <c r="W208">
        <v>69</v>
      </c>
      <c r="X208">
        <v>3</v>
      </c>
      <c r="Y208" t="s">
        <v>143</v>
      </c>
      <c r="Z208" t="s">
        <v>58</v>
      </c>
      <c r="AA208">
        <v>31032.526743930001</v>
      </c>
      <c r="AB208">
        <v>0</v>
      </c>
      <c r="AC208">
        <v>31032.526743930001</v>
      </c>
      <c r="AD208">
        <v>0</v>
      </c>
      <c r="AE208">
        <v>63.118910659999997</v>
      </c>
      <c r="AF208">
        <v>63.118910659999997</v>
      </c>
      <c r="AG208" s="1"/>
      <c r="AH208" s="5">
        <v>46261</v>
      </c>
      <c r="AI208">
        <v>21</v>
      </c>
      <c r="AJ208">
        <v>3</v>
      </c>
      <c r="AL208" t="s">
        <v>147</v>
      </c>
      <c r="AM208" t="s">
        <v>148</v>
      </c>
      <c r="AN208">
        <v>-36.91301</v>
      </c>
      <c r="AO208">
        <v>-11665.0205326</v>
      </c>
      <c r="AP208">
        <v>-11665.0205326</v>
      </c>
      <c r="AR208" s="5">
        <v>46261</v>
      </c>
      <c r="AS208">
        <v>15</v>
      </c>
      <c r="AT208">
        <v>3</v>
      </c>
      <c r="AU208" t="s">
        <v>60</v>
      </c>
      <c r="AV208" t="s">
        <v>58</v>
      </c>
      <c r="AW208">
        <v>25.426775259999999</v>
      </c>
      <c r="AX208">
        <v>0.31083333000000002</v>
      </c>
      <c r="AY208">
        <v>0</v>
      </c>
      <c r="AZ208">
        <v>0</v>
      </c>
      <c r="BA208">
        <v>0</v>
      </c>
    </row>
    <row r="209" spans="2:53">
      <c r="B209" s="5">
        <v>46261</v>
      </c>
      <c r="C209">
        <v>35</v>
      </c>
      <c r="D209">
        <v>3</v>
      </c>
      <c r="E209" t="s">
        <v>143</v>
      </c>
      <c r="F209" t="s">
        <v>57</v>
      </c>
      <c r="G209" t="s">
        <v>52</v>
      </c>
      <c r="H209">
        <v>16383.06271959</v>
      </c>
      <c r="I209">
        <v>0</v>
      </c>
      <c r="J209">
        <v>370</v>
      </c>
      <c r="K209">
        <v>-358.7</v>
      </c>
      <c r="L209">
        <v>0</v>
      </c>
      <c r="M209">
        <v>0</v>
      </c>
      <c r="N209">
        <v>0</v>
      </c>
      <c r="O209" s="90" cm="1">
        <f t="array" ref="O209">VLOOKUP(C209,Calc!$B$4:$BF$291,_xlfn.XLOOKUP(F209&amp;G209,$R$4:$R$9&amp;$S$4:$S$9,$T$4:$T$9),FALSE)</f>
        <v>0</v>
      </c>
      <c r="P209" s="121">
        <f t="shared" si="3"/>
        <v>0</v>
      </c>
      <c r="V209" s="5">
        <v>46261</v>
      </c>
      <c r="W209">
        <v>69</v>
      </c>
      <c r="X209">
        <v>3</v>
      </c>
      <c r="Y209" t="s">
        <v>143</v>
      </c>
      <c r="Z209" t="s">
        <v>52</v>
      </c>
      <c r="AA209">
        <v>31032.526743930001</v>
      </c>
      <c r="AB209">
        <v>0</v>
      </c>
      <c r="AC209">
        <v>31032.526743930001</v>
      </c>
      <c r="AD209">
        <v>-6.9213193999999998</v>
      </c>
      <c r="AE209">
        <v>39.280336929999997</v>
      </c>
      <c r="AF209">
        <v>32.359017530000003</v>
      </c>
      <c r="AG209" s="1"/>
      <c r="AH209" s="5">
        <v>46261</v>
      </c>
      <c r="AI209">
        <v>21</v>
      </c>
      <c r="AJ209">
        <v>3</v>
      </c>
      <c r="AL209" t="s">
        <v>147</v>
      </c>
      <c r="AM209" t="s">
        <v>51</v>
      </c>
      <c r="AN209">
        <v>36.118009999999998</v>
      </c>
      <c r="AO209">
        <v>0</v>
      </c>
      <c r="AP209">
        <v>0</v>
      </c>
      <c r="AR209" s="5">
        <v>46261</v>
      </c>
      <c r="AS209">
        <v>15</v>
      </c>
      <c r="AT209">
        <v>3</v>
      </c>
      <c r="AU209" t="s">
        <v>60</v>
      </c>
      <c r="AV209" t="s">
        <v>51</v>
      </c>
      <c r="AW209">
        <v>-25.737608600000002</v>
      </c>
      <c r="AX209">
        <v>0.31083333000000002</v>
      </c>
      <c r="AY209">
        <v>0</v>
      </c>
      <c r="AZ209">
        <v>-3805.8253752099999</v>
      </c>
      <c r="BA209">
        <v>0</v>
      </c>
    </row>
    <row r="210" spans="2:53">
      <c r="B210" s="5">
        <v>46261</v>
      </c>
      <c r="C210">
        <v>35</v>
      </c>
      <c r="D210">
        <v>3</v>
      </c>
      <c r="E210" t="s">
        <v>143</v>
      </c>
      <c r="F210" t="s">
        <v>60</v>
      </c>
      <c r="G210" t="s">
        <v>58</v>
      </c>
      <c r="H210">
        <v>16383.06271959</v>
      </c>
      <c r="I210">
        <v>0</v>
      </c>
      <c r="J210">
        <v>11.3</v>
      </c>
      <c r="K210">
        <v>-5.63</v>
      </c>
      <c r="L210">
        <v>0</v>
      </c>
      <c r="M210">
        <v>0</v>
      </c>
      <c r="N210">
        <v>0</v>
      </c>
      <c r="O210" s="90" cm="1">
        <f t="array" ref="O210">VLOOKUP(C210,Calc!$B$4:$BF$291,_xlfn.XLOOKUP(F210&amp;G210,$R$4:$R$9&amp;$S$4:$S$9,$T$4:$T$9),FALSE)</f>
        <v>0</v>
      </c>
      <c r="P210" s="121">
        <f t="shared" si="3"/>
        <v>0</v>
      </c>
      <c r="V210" s="5">
        <v>46261</v>
      </c>
      <c r="W210">
        <v>69</v>
      </c>
      <c r="X210">
        <v>3</v>
      </c>
      <c r="Y210" t="s">
        <v>143</v>
      </c>
      <c r="Z210" t="s">
        <v>51</v>
      </c>
      <c r="AA210">
        <v>31032.526743930001</v>
      </c>
      <c r="AB210">
        <v>0</v>
      </c>
      <c r="AC210">
        <v>31032.526743930001</v>
      </c>
      <c r="AD210">
        <v>-102.63709486</v>
      </c>
      <c r="AE210">
        <v>0</v>
      </c>
      <c r="AF210">
        <v>-102.63709486</v>
      </c>
      <c r="AG210" s="1"/>
      <c r="AH210" s="5">
        <v>46261</v>
      </c>
      <c r="AI210">
        <v>21</v>
      </c>
      <c r="AJ210">
        <v>3</v>
      </c>
      <c r="AK210" t="s">
        <v>143</v>
      </c>
      <c r="AL210" t="s">
        <v>60</v>
      </c>
      <c r="AM210" t="s">
        <v>58</v>
      </c>
      <c r="AN210">
        <v>40.026124899999999</v>
      </c>
      <c r="AO210">
        <v>0</v>
      </c>
      <c r="AP210">
        <v>0</v>
      </c>
      <c r="AR210" s="5">
        <v>46261</v>
      </c>
      <c r="AS210">
        <v>15</v>
      </c>
      <c r="AT210">
        <v>3</v>
      </c>
      <c r="AU210" t="s">
        <v>54</v>
      </c>
      <c r="AV210" t="s">
        <v>52</v>
      </c>
      <c r="AW210">
        <v>39.608287300000001</v>
      </c>
      <c r="AX210">
        <v>6.3650000000000002</v>
      </c>
      <c r="AY210">
        <v>0</v>
      </c>
      <c r="AZ210">
        <v>0</v>
      </c>
      <c r="BA210">
        <v>0</v>
      </c>
    </row>
    <row r="211" spans="2:53">
      <c r="B211" s="5">
        <v>46261</v>
      </c>
      <c r="C211">
        <v>35</v>
      </c>
      <c r="D211">
        <v>3</v>
      </c>
      <c r="E211" t="s">
        <v>143</v>
      </c>
      <c r="F211" t="s">
        <v>60</v>
      </c>
      <c r="G211" t="s">
        <v>51</v>
      </c>
      <c r="H211">
        <v>16383.06271959</v>
      </c>
      <c r="I211">
        <v>43.398294059999998</v>
      </c>
      <c r="J211">
        <v>5.67</v>
      </c>
      <c r="K211">
        <v>5.63</v>
      </c>
      <c r="L211">
        <v>244.33239559</v>
      </c>
      <c r="M211">
        <v>243.7968927</v>
      </c>
      <c r="N211">
        <v>243.7968927</v>
      </c>
      <c r="O211" s="90" cm="1">
        <f t="array" ref="O211">VLOOKUP(C211,Calc!$B$4:$BF$291,_xlfn.XLOOKUP(F211&amp;G211,$R$4:$R$9&amp;$S$4:$S$9,$T$4:$T$9),FALSE)</f>
        <v>243.79689270358278</v>
      </c>
      <c r="P211" s="121">
        <f t="shared" si="3"/>
        <v>3.5827838473778684E-9</v>
      </c>
      <c r="V211" s="5">
        <v>46261</v>
      </c>
      <c r="W211">
        <v>70</v>
      </c>
      <c r="X211">
        <v>3</v>
      </c>
      <c r="Y211" t="s">
        <v>143</v>
      </c>
      <c r="Z211" t="s">
        <v>58</v>
      </c>
      <c r="AA211">
        <v>27473.032628010002</v>
      </c>
      <c r="AB211">
        <v>-203.14196602000001</v>
      </c>
      <c r="AC211">
        <v>27269.89066198</v>
      </c>
      <c r="AD211">
        <v>0</v>
      </c>
      <c r="AE211">
        <v>62.636561129999997</v>
      </c>
      <c r="AF211">
        <v>62.636561129999997</v>
      </c>
      <c r="AG211" s="1"/>
      <c r="AH211" s="5">
        <v>46261</v>
      </c>
      <c r="AI211">
        <v>21</v>
      </c>
      <c r="AJ211">
        <v>3</v>
      </c>
      <c r="AK211" t="s">
        <v>143</v>
      </c>
      <c r="AL211" t="s">
        <v>60</v>
      </c>
      <c r="AM211" t="s">
        <v>51</v>
      </c>
      <c r="AN211">
        <v>-40.2911249</v>
      </c>
      <c r="AO211">
        <v>0</v>
      </c>
      <c r="AP211">
        <v>-2829.1154992000002</v>
      </c>
      <c r="AR211" s="5">
        <v>46261</v>
      </c>
      <c r="AS211">
        <v>15</v>
      </c>
      <c r="AT211">
        <v>3</v>
      </c>
      <c r="AU211" t="s">
        <v>54</v>
      </c>
      <c r="AV211" t="s">
        <v>51</v>
      </c>
      <c r="AW211">
        <v>-45.973287300000003</v>
      </c>
      <c r="AX211">
        <v>6.3650000000000002</v>
      </c>
      <c r="AY211">
        <v>8150.5115194099999</v>
      </c>
      <c r="AZ211">
        <v>13032.13834494</v>
      </c>
      <c r="BA211">
        <v>0</v>
      </c>
    </row>
    <row r="212" spans="2:53">
      <c r="B212" s="5">
        <v>46261</v>
      </c>
      <c r="C212">
        <v>35</v>
      </c>
      <c r="D212">
        <v>3</v>
      </c>
      <c r="E212" t="s">
        <v>143</v>
      </c>
      <c r="F212" t="s">
        <v>54</v>
      </c>
      <c r="G212" t="s">
        <v>52</v>
      </c>
      <c r="H212">
        <v>16383.06271959</v>
      </c>
      <c r="I212">
        <v>0</v>
      </c>
      <c r="J212">
        <v>370</v>
      </c>
      <c r="K212">
        <v>-364.33</v>
      </c>
      <c r="L212">
        <v>0</v>
      </c>
      <c r="M212">
        <v>0</v>
      </c>
      <c r="N212">
        <v>0</v>
      </c>
      <c r="O212" s="90" cm="1">
        <f t="array" ref="O212">VLOOKUP(C212,Calc!$B$4:$BF$291,_xlfn.XLOOKUP(F212&amp;G212,$R$4:$R$9&amp;$S$4:$S$9,$T$4:$T$9),FALSE)</f>
        <v>0</v>
      </c>
      <c r="P212" s="121">
        <f t="shared" si="3"/>
        <v>0</v>
      </c>
      <c r="V212" s="5">
        <v>46261</v>
      </c>
      <c r="W212">
        <v>70</v>
      </c>
      <c r="X212">
        <v>3</v>
      </c>
      <c r="Y212" t="s">
        <v>143</v>
      </c>
      <c r="Z212" t="s">
        <v>52</v>
      </c>
      <c r="AA212">
        <v>27473.032628010002</v>
      </c>
      <c r="AB212">
        <v>-203.14196602000001</v>
      </c>
      <c r="AC212">
        <v>27269.89066198</v>
      </c>
      <c r="AD212">
        <v>-7.01963413</v>
      </c>
      <c r="AE212">
        <v>33.798631260000001</v>
      </c>
      <c r="AF212">
        <v>26.77899713</v>
      </c>
      <c r="AG212" s="1"/>
      <c r="AH212" s="5">
        <v>46261</v>
      </c>
      <c r="AI212">
        <v>21</v>
      </c>
      <c r="AJ212">
        <v>3</v>
      </c>
      <c r="AK212" t="s">
        <v>143</v>
      </c>
      <c r="AL212" t="s">
        <v>54</v>
      </c>
      <c r="AM212" t="s">
        <v>52</v>
      </c>
      <c r="AN212">
        <v>39.25869196</v>
      </c>
      <c r="AO212">
        <v>0</v>
      </c>
      <c r="AP212">
        <v>0</v>
      </c>
      <c r="AR212" s="5">
        <v>46261</v>
      </c>
      <c r="AS212">
        <v>15</v>
      </c>
      <c r="AT212">
        <v>3</v>
      </c>
      <c r="AU212" t="s">
        <v>50</v>
      </c>
      <c r="AV212" t="s">
        <v>52</v>
      </c>
      <c r="AW212">
        <v>0</v>
      </c>
      <c r="AX212">
        <v>0</v>
      </c>
      <c r="AY212">
        <v>0</v>
      </c>
      <c r="AZ212">
        <v>0</v>
      </c>
      <c r="BA212">
        <v>0</v>
      </c>
    </row>
    <row r="213" spans="2:53">
      <c r="B213" s="5">
        <v>46261</v>
      </c>
      <c r="C213">
        <v>35</v>
      </c>
      <c r="D213">
        <v>3</v>
      </c>
      <c r="E213" t="s">
        <v>143</v>
      </c>
      <c r="F213" t="s">
        <v>54</v>
      </c>
      <c r="G213" t="s">
        <v>51</v>
      </c>
      <c r="H213">
        <v>16383.06271959</v>
      </c>
      <c r="I213">
        <v>44.395783829999999</v>
      </c>
      <c r="J213">
        <v>5.67</v>
      </c>
      <c r="K213">
        <v>364.33</v>
      </c>
      <c r="L213">
        <v>16174.715923989999</v>
      </c>
      <c r="M213">
        <v>16139.26582689</v>
      </c>
      <c r="N213">
        <v>16139.26582689</v>
      </c>
      <c r="O213" s="90" cm="1">
        <f t="array" ref="O213">VLOOKUP(C213,Calc!$B$4:$BF$291,_xlfn.XLOOKUP(F213&amp;G213,$R$4:$R$9&amp;$S$4:$S$9,$T$4:$T$9),FALSE)</f>
        <v>16139.265826890081</v>
      </c>
      <c r="P213" s="121">
        <f t="shared" si="3"/>
        <v>8.1854523159563541E-11</v>
      </c>
      <c r="V213" s="5">
        <v>46261</v>
      </c>
      <c r="W213">
        <v>70</v>
      </c>
      <c r="X213">
        <v>3</v>
      </c>
      <c r="Y213" t="s">
        <v>143</v>
      </c>
      <c r="Z213" t="s">
        <v>51</v>
      </c>
      <c r="AA213">
        <v>27473.032628010002</v>
      </c>
      <c r="AB213">
        <v>-203.14196602000001</v>
      </c>
      <c r="AC213">
        <v>27269.89066198</v>
      </c>
      <c r="AD213">
        <v>-96.849724929999994</v>
      </c>
      <c r="AE213">
        <v>0</v>
      </c>
      <c r="AF213">
        <v>-96.849724929999994</v>
      </c>
      <c r="AG213" s="1"/>
      <c r="AH213" s="5">
        <v>46261</v>
      </c>
      <c r="AI213">
        <v>21</v>
      </c>
      <c r="AJ213">
        <v>3</v>
      </c>
      <c r="AK213" t="s">
        <v>143</v>
      </c>
      <c r="AL213" t="s">
        <v>54</v>
      </c>
      <c r="AM213" t="s">
        <v>51</v>
      </c>
      <c r="AN213">
        <v>-45.61035863</v>
      </c>
      <c r="AO213">
        <v>9340.4080798699997</v>
      </c>
      <c r="AP213">
        <v>12558.35883641</v>
      </c>
      <c r="AR213" s="5">
        <v>46261</v>
      </c>
      <c r="AS213">
        <v>15</v>
      </c>
      <c r="AT213">
        <v>3</v>
      </c>
      <c r="AU213" t="s">
        <v>50</v>
      </c>
      <c r="AV213" t="s">
        <v>51</v>
      </c>
      <c r="AW213">
        <v>0</v>
      </c>
      <c r="AX213">
        <v>0</v>
      </c>
      <c r="AY213">
        <v>0</v>
      </c>
      <c r="AZ213">
        <v>0</v>
      </c>
      <c r="BA213">
        <v>0</v>
      </c>
    </row>
    <row r="214" spans="2:53">
      <c r="B214" s="5">
        <v>46261</v>
      </c>
      <c r="C214">
        <v>36</v>
      </c>
      <c r="D214">
        <v>3</v>
      </c>
      <c r="E214" t="s">
        <v>143</v>
      </c>
      <c r="F214" t="s">
        <v>57</v>
      </c>
      <c r="G214" t="s">
        <v>58</v>
      </c>
      <c r="H214">
        <v>14802.543182019999</v>
      </c>
      <c r="I214">
        <v>0</v>
      </c>
      <c r="J214">
        <v>11.3</v>
      </c>
      <c r="K214">
        <v>358.7</v>
      </c>
      <c r="L214">
        <v>0</v>
      </c>
      <c r="M214">
        <v>0</v>
      </c>
      <c r="N214">
        <v>0</v>
      </c>
      <c r="O214" s="90" cm="1">
        <f t="array" ref="O214">VLOOKUP(C214,Calc!$B$4:$BF$291,_xlfn.XLOOKUP(F214&amp;G214,$R$4:$R$9&amp;$S$4:$S$9,$T$4:$T$9),FALSE)</f>
        <v>0</v>
      </c>
      <c r="P214" s="121">
        <f t="shared" si="3"/>
        <v>0</v>
      </c>
      <c r="V214" s="5">
        <v>46261</v>
      </c>
      <c r="W214">
        <v>71</v>
      </c>
      <c r="X214">
        <v>3</v>
      </c>
      <c r="Y214" t="s">
        <v>143</v>
      </c>
      <c r="Z214" t="s">
        <v>58</v>
      </c>
      <c r="AA214">
        <v>25561.864745710001</v>
      </c>
      <c r="AB214">
        <v>0</v>
      </c>
      <c r="AC214">
        <v>25561.864745710001</v>
      </c>
      <c r="AD214">
        <v>0</v>
      </c>
      <c r="AE214">
        <v>56.177388229999998</v>
      </c>
      <c r="AF214">
        <v>56.177388229999998</v>
      </c>
      <c r="AG214" s="1"/>
      <c r="AH214" s="5">
        <v>46261</v>
      </c>
      <c r="AI214">
        <v>22</v>
      </c>
      <c r="AJ214">
        <v>3</v>
      </c>
      <c r="AL214" t="s">
        <v>144</v>
      </c>
      <c r="AM214" t="s">
        <v>58</v>
      </c>
      <c r="AN214">
        <v>-58.666633760000003</v>
      </c>
      <c r="AO214">
        <v>285.78849552999998</v>
      </c>
      <c r="AP214">
        <v>285.78849552999998</v>
      </c>
      <c r="AR214" s="5">
        <v>46261</v>
      </c>
      <c r="AS214">
        <v>16</v>
      </c>
      <c r="AT214">
        <v>3</v>
      </c>
      <c r="AU214" t="s">
        <v>145</v>
      </c>
      <c r="AV214" t="s">
        <v>58</v>
      </c>
      <c r="AW214">
        <v>-1.3986926</v>
      </c>
      <c r="AX214">
        <v>0.1075</v>
      </c>
      <c r="AY214">
        <v>20.569728420000001</v>
      </c>
      <c r="AZ214">
        <v>20.569728420000001</v>
      </c>
      <c r="BA214">
        <v>0</v>
      </c>
    </row>
    <row r="215" spans="2:53">
      <c r="B215" s="5">
        <v>46261</v>
      </c>
      <c r="C215">
        <v>36</v>
      </c>
      <c r="D215">
        <v>3</v>
      </c>
      <c r="E215" t="s">
        <v>143</v>
      </c>
      <c r="F215" t="s">
        <v>57</v>
      </c>
      <c r="G215" t="s">
        <v>52</v>
      </c>
      <c r="H215">
        <v>14802.543182019999</v>
      </c>
      <c r="I215">
        <v>0</v>
      </c>
      <c r="J215">
        <v>370</v>
      </c>
      <c r="K215">
        <v>-358.7</v>
      </c>
      <c r="L215">
        <v>0</v>
      </c>
      <c r="M215">
        <v>0</v>
      </c>
      <c r="N215">
        <v>0</v>
      </c>
      <c r="O215" s="90" cm="1">
        <f t="array" ref="O215">VLOOKUP(C215,Calc!$B$4:$BF$291,_xlfn.XLOOKUP(F215&amp;G215,$R$4:$R$9&amp;$S$4:$S$9,$T$4:$T$9),FALSE)</f>
        <v>0</v>
      </c>
      <c r="P215" s="121">
        <f t="shared" si="3"/>
        <v>0</v>
      </c>
      <c r="V215" s="5">
        <v>46261</v>
      </c>
      <c r="W215">
        <v>71</v>
      </c>
      <c r="X215">
        <v>3</v>
      </c>
      <c r="Y215" t="s">
        <v>143</v>
      </c>
      <c r="Z215" t="s">
        <v>52</v>
      </c>
      <c r="AA215">
        <v>25561.864745710001</v>
      </c>
      <c r="AB215">
        <v>0</v>
      </c>
      <c r="AC215">
        <v>25561.864745710001</v>
      </c>
      <c r="AD215">
        <v>-6.2298178000000002</v>
      </c>
      <c r="AE215">
        <v>39.332616760000001</v>
      </c>
      <c r="AF215">
        <v>33.102798960000001</v>
      </c>
      <c r="AG215" s="1"/>
      <c r="AH215" s="5">
        <v>46261</v>
      </c>
      <c r="AI215">
        <v>22</v>
      </c>
      <c r="AJ215">
        <v>3</v>
      </c>
      <c r="AL215" t="s">
        <v>144</v>
      </c>
      <c r="AM215" t="s">
        <v>146</v>
      </c>
      <c r="AN215">
        <v>44.97580043</v>
      </c>
      <c r="AO215">
        <v>0</v>
      </c>
      <c r="AP215">
        <v>0</v>
      </c>
      <c r="AR215" s="5">
        <v>46261</v>
      </c>
      <c r="AS215">
        <v>16</v>
      </c>
      <c r="AT215">
        <v>3</v>
      </c>
      <c r="AU215" t="s">
        <v>145</v>
      </c>
      <c r="AV215" t="s">
        <v>146</v>
      </c>
      <c r="AW215">
        <v>1.2911926</v>
      </c>
      <c r="AX215">
        <v>0.1075</v>
      </c>
      <c r="AY215">
        <v>0</v>
      </c>
      <c r="AZ215">
        <v>0</v>
      </c>
      <c r="BA215">
        <v>0</v>
      </c>
    </row>
    <row r="216" spans="2:53">
      <c r="B216" s="5">
        <v>46261</v>
      </c>
      <c r="C216">
        <v>36</v>
      </c>
      <c r="D216">
        <v>3</v>
      </c>
      <c r="E216" t="s">
        <v>143</v>
      </c>
      <c r="F216" t="s">
        <v>60</v>
      </c>
      <c r="G216" t="s">
        <v>58</v>
      </c>
      <c r="H216">
        <v>14802.543182019999</v>
      </c>
      <c r="I216">
        <v>0</v>
      </c>
      <c r="J216">
        <v>11.3</v>
      </c>
      <c r="K216">
        <v>-5.63</v>
      </c>
      <c r="L216">
        <v>0</v>
      </c>
      <c r="M216">
        <v>0</v>
      </c>
      <c r="N216">
        <v>0</v>
      </c>
      <c r="O216" s="90" cm="1">
        <f t="array" ref="O216">VLOOKUP(C216,Calc!$B$4:$BF$291,_xlfn.XLOOKUP(F216&amp;G216,$R$4:$R$9&amp;$S$4:$S$9,$T$4:$T$9),FALSE)</f>
        <v>0</v>
      </c>
      <c r="P216" s="121">
        <f t="shared" si="3"/>
        <v>0</v>
      </c>
      <c r="V216" s="5">
        <v>46261</v>
      </c>
      <c r="W216">
        <v>71</v>
      </c>
      <c r="X216">
        <v>3</v>
      </c>
      <c r="Y216" t="s">
        <v>143</v>
      </c>
      <c r="Z216" t="s">
        <v>51</v>
      </c>
      <c r="AA216">
        <v>25561.864745710001</v>
      </c>
      <c r="AB216">
        <v>0</v>
      </c>
      <c r="AC216">
        <v>25561.864745710001</v>
      </c>
      <c r="AD216">
        <v>-97.081020530000004</v>
      </c>
      <c r="AE216">
        <v>0</v>
      </c>
      <c r="AF216">
        <v>-97.081020530000004</v>
      </c>
      <c r="AG216" s="1"/>
      <c r="AH216" s="5">
        <v>46261</v>
      </c>
      <c r="AI216">
        <v>22</v>
      </c>
      <c r="AJ216">
        <v>3</v>
      </c>
      <c r="AK216" t="s">
        <v>143</v>
      </c>
      <c r="AL216" t="s">
        <v>57</v>
      </c>
      <c r="AM216" t="s">
        <v>58</v>
      </c>
      <c r="AN216">
        <v>0.19691520000000001</v>
      </c>
      <c r="AO216">
        <v>0</v>
      </c>
      <c r="AP216">
        <v>0</v>
      </c>
      <c r="AR216" s="5">
        <v>46261</v>
      </c>
      <c r="AS216">
        <v>16</v>
      </c>
      <c r="AT216">
        <v>3</v>
      </c>
      <c r="AU216" t="s">
        <v>144</v>
      </c>
      <c r="AV216" t="s">
        <v>58</v>
      </c>
      <c r="AW216">
        <v>-57.897547729999999</v>
      </c>
      <c r="AX216">
        <v>12.29666666</v>
      </c>
      <c r="AY216">
        <v>1558.6185213599999</v>
      </c>
      <c r="AZ216">
        <v>1558.6185213599999</v>
      </c>
      <c r="BA216">
        <v>0</v>
      </c>
    </row>
    <row r="217" spans="2:53">
      <c r="B217" s="5">
        <v>46261</v>
      </c>
      <c r="C217">
        <v>36</v>
      </c>
      <c r="D217">
        <v>3</v>
      </c>
      <c r="E217" t="s">
        <v>143</v>
      </c>
      <c r="F217" t="s">
        <v>60</v>
      </c>
      <c r="G217" t="s">
        <v>51</v>
      </c>
      <c r="H217">
        <v>14802.543182019999</v>
      </c>
      <c r="I217">
        <v>48.928218860000001</v>
      </c>
      <c r="J217">
        <v>5.67</v>
      </c>
      <c r="K217">
        <v>5.63</v>
      </c>
      <c r="L217">
        <v>275.46587220999999</v>
      </c>
      <c r="M217">
        <v>274.76335526999998</v>
      </c>
      <c r="N217">
        <v>274.76335526999998</v>
      </c>
      <c r="O217" s="90" cm="1">
        <f t="array" ref="O217">VLOOKUP(C217,Calc!$B$4:$BF$291,_xlfn.XLOOKUP(F217&amp;G217,$R$4:$R$9&amp;$S$4:$S$9,$T$4:$T$9),FALSE)</f>
        <v>274.76335527544921</v>
      </c>
      <c r="P217" s="121">
        <f t="shared" si="3"/>
        <v>5.4492375056724995E-9</v>
      </c>
      <c r="V217" s="5">
        <v>46261</v>
      </c>
      <c r="W217">
        <v>72</v>
      </c>
      <c r="X217">
        <v>3</v>
      </c>
      <c r="Y217" t="s">
        <v>143</v>
      </c>
      <c r="Z217" t="s">
        <v>58</v>
      </c>
      <c r="AA217">
        <v>23519.302216740001</v>
      </c>
      <c r="AB217">
        <v>-2071.7994795999998</v>
      </c>
      <c r="AC217">
        <v>21447.502737139999</v>
      </c>
      <c r="AD217">
        <v>0</v>
      </c>
      <c r="AE217">
        <v>58.968351499999997</v>
      </c>
      <c r="AF217">
        <v>58.968351499999997</v>
      </c>
      <c r="AG217" s="1"/>
      <c r="AH217" s="5">
        <v>46261</v>
      </c>
      <c r="AI217">
        <v>22</v>
      </c>
      <c r="AJ217">
        <v>3</v>
      </c>
      <c r="AK217" t="s">
        <v>143</v>
      </c>
      <c r="AL217" t="s">
        <v>57</v>
      </c>
      <c r="AM217" t="s">
        <v>52</v>
      </c>
      <c r="AN217">
        <v>-0.71858186000000002</v>
      </c>
      <c r="AO217">
        <v>0</v>
      </c>
      <c r="AP217">
        <v>-272.72223055000001</v>
      </c>
      <c r="AR217" s="5">
        <v>46261</v>
      </c>
      <c r="AS217">
        <v>16</v>
      </c>
      <c r="AT217">
        <v>3</v>
      </c>
      <c r="AU217" t="s">
        <v>144</v>
      </c>
      <c r="AV217" t="s">
        <v>146</v>
      </c>
      <c r="AW217">
        <v>45.600881059999999</v>
      </c>
      <c r="AX217">
        <v>12.29666666</v>
      </c>
      <c r="AY217">
        <v>0</v>
      </c>
      <c r="AZ217">
        <v>0</v>
      </c>
      <c r="BA217">
        <v>0</v>
      </c>
    </row>
    <row r="218" spans="2:53">
      <c r="B218" s="5">
        <v>46261</v>
      </c>
      <c r="C218">
        <v>36</v>
      </c>
      <c r="D218">
        <v>3</v>
      </c>
      <c r="E218" t="s">
        <v>143</v>
      </c>
      <c r="F218" t="s">
        <v>54</v>
      </c>
      <c r="G218" t="s">
        <v>52</v>
      </c>
      <c r="H218">
        <v>14802.543182019999</v>
      </c>
      <c r="I218">
        <v>0</v>
      </c>
      <c r="J218">
        <v>370</v>
      </c>
      <c r="K218">
        <v>-364.33</v>
      </c>
      <c r="L218">
        <v>0</v>
      </c>
      <c r="M218">
        <v>0</v>
      </c>
      <c r="N218">
        <v>0</v>
      </c>
      <c r="O218" s="90" cm="1">
        <f t="array" ref="O218">VLOOKUP(C218,Calc!$B$4:$BF$291,_xlfn.XLOOKUP(F218&amp;G218,$R$4:$R$9&amp;$S$4:$S$9,$T$4:$T$9),FALSE)</f>
        <v>0</v>
      </c>
      <c r="P218" s="121">
        <f t="shared" si="3"/>
        <v>0</v>
      </c>
      <c r="V218" s="5">
        <v>46261</v>
      </c>
      <c r="W218">
        <v>72</v>
      </c>
      <c r="X218">
        <v>3</v>
      </c>
      <c r="Y218" t="s">
        <v>143</v>
      </c>
      <c r="Z218" t="s">
        <v>52</v>
      </c>
      <c r="AA218">
        <v>23519.302216740001</v>
      </c>
      <c r="AB218">
        <v>-2071.7994795999998</v>
      </c>
      <c r="AC218">
        <v>21447.502737139999</v>
      </c>
      <c r="AD218">
        <v>-9.1272770600000008</v>
      </c>
      <c r="AE218">
        <v>40.65690816</v>
      </c>
      <c r="AF218">
        <v>31.5296311</v>
      </c>
      <c r="AG218" s="1"/>
      <c r="AH218" s="5">
        <v>46261</v>
      </c>
      <c r="AI218">
        <v>22</v>
      </c>
      <c r="AJ218">
        <v>3</v>
      </c>
      <c r="AL218" t="s">
        <v>147</v>
      </c>
      <c r="AM218" t="s">
        <v>148</v>
      </c>
      <c r="AN218">
        <v>-36.714129</v>
      </c>
      <c r="AO218">
        <v>-11601.94214187</v>
      </c>
      <c r="AP218">
        <v>-11601.94214187</v>
      </c>
      <c r="AR218" s="5">
        <v>46261</v>
      </c>
      <c r="AS218">
        <v>16</v>
      </c>
      <c r="AT218">
        <v>3</v>
      </c>
      <c r="AU218" t="s">
        <v>57</v>
      </c>
      <c r="AV218" t="s">
        <v>58</v>
      </c>
      <c r="AW218">
        <v>0.54782240000000004</v>
      </c>
      <c r="AX218">
        <v>0.59333332999999999</v>
      </c>
      <c r="AY218">
        <v>0</v>
      </c>
      <c r="AZ218">
        <v>0</v>
      </c>
      <c r="BA218">
        <v>0</v>
      </c>
    </row>
    <row r="219" spans="2:53">
      <c r="B219" s="5">
        <v>46261</v>
      </c>
      <c r="C219">
        <v>36</v>
      </c>
      <c r="D219">
        <v>3</v>
      </c>
      <c r="E219" t="s">
        <v>143</v>
      </c>
      <c r="F219" t="s">
        <v>54</v>
      </c>
      <c r="G219" t="s">
        <v>51</v>
      </c>
      <c r="H219">
        <v>14802.543182019999</v>
      </c>
      <c r="I219">
        <v>39.977285860000002</v>
      </c>
      <c r="J219">
        <v>5.67</v>
      </c>
      <c r="K219">
        <v>364.33</v>
      </c>
      <c r="L219">
        <v>14564.9245598</v>
      </c>
      <c r="M219">
        <v>14527.779826739999</v>
      </c>
      <c r="N219">
        <v>14527.779826739999</v>
      </c>
      <c r="O219" s="90" cm="1">
        <f t="array" ref="O219">VLOOKUP(C219,Calc!$B$4:$BF$291,_xlfn.XLOOKUP(F219&amp;G219,$R$4:$R$9&amp;$S$4:$S$9,$T$4:$T$9),FALSE)</f>
        <v>14527.779826746553</v>
      </c>
      <c r="P219" s="121">
        <f t="shared" si="3"/>
        <v>6.5538188209757209E-9</v>
      </c>
      <c r="V219" s="5">
        <v>46261</v>
      </c>
      <c r="W219">
        <v>72</v>
      </c>
      <c r="X219">
        <v>3</v>
      </c>
      <c r="Y219" t="s">
        <v>143</v>
      </c>
      <c r="Z219" t="s">
        <v>51</v>
      </c>
      <c r="AA219">
        <v>23519.302216740001</v>
      </c>
      <c r="AB219">
        <v>-2071.7994795999998</v>
      </c>
      <c r="AC219">
        <v>21447.502737139999</v>
      </c>
      <c r="AD219">
        <v>-97.898815929999998</v>
      </c>
      <c r="AE219">
        <v>0</v>
      </c>
      <c r="AF219">
        <v>-97.898815929999998</v>
      </c>
      <c r="AG219" s="1"/>
      <c r="AH219" s="5">
        <v>46261</v>
      </c>
      <c r="AI219">
        <v>22</v>
      </c>
      <c r="AJ219">
        <v>3</v>
      </c>
      <c r="AL219" t="s">
        <v>147</v>
      </c>
      <c r="AM219" t="s">
        <v>51</v>
      </c>
      <c r="AN219">
        <v>35.929962330000002</v>
      </c>
      <c r="AO219">
        <v>0</v>
      </c>
      <c r="AP219">
        <v>0</v>
      </c>
      <c r="AR219" s="5">
        <v>46261</v>
      </c>
      <c r="AS219">
        <v>16</v>
      </c>
      <c r="AT219">
        <v>3</v>
      </c>
      <c r="AU219" t="s">
        <v>57</v>
      </c>
      <c r="AV219" t="s">
        <v>52</v>
      </c>
      <c r="AW219">
        <v>-1.1411557299999999</v>
      </c>
      <c r="AX219">
        <v>0.59333332999999999</v>
      </c>
      <c r="AY219">
        <v>0</v>
      </c>
      <c r="AZ219">
        <v>-475.46002978000001</v>
      </c>
      <c r="BA219">
        <v>0</v>
      </c>
    </row>
    <row r="220" spans="2:53">
      <c r="B220" s="5">
        <v>46261</v>
      </c>
      <c r="C220">
        <v>37</v>
      </c>
      <c r="D220">
        <v>3</v>
      </c>
      <c r="E220" t="s">
        <v>143</v>
      </c>
      <c r="F220" t="s">
        <v>57</v>
      </c>
      <c r="G220" t="s">
        <v>58</v>
      </c>
      <c r="H220">
        <v>11572.5300207</v>
      </c>
      <c r="I220">
        <v>0</v>
      </c>
      <c r="J220">
        <v>-8.8800000000000008</v>
      </c>
      <c r="K220">
        <v>378.88</v>
      </c>
      <c r="L220">
        <v>0</v>
      </c>
      <c r="M220">
        <v>0</v>
      </c>
      <c r="N220">
        <v>0</v>
      </c>
      <c r="O220" s="90" cm="1">
        <f t="array" ref="O220">VLOOKUP(C220,Calc!$B$4:$BF$291,_xlfn.XLOOKUP(F220&amp;G220,$R$4:$R$9&amp;$S$4:$S$9,$T$4:$T$9),FALSE)</f>
        <v>0</v>
      </c>
      <c r="P220" s="121">
        <f t="shared" si="3"/>
        <v>0</v>
      </c>
      <c r="V220" s="5">
        <v>46261</v>
      </c>
      <c r="W220">
        <v>73</v>
      </c>
      <c r="X220">
        <v>3</v>
      </c>
      <c r="Y220" t="s">
        <v>143</v>
      </c>
      <c r="Z220" t="s">
        <v>58</v>
      </c>
      <c r="AA220">
        <v>21634.56360057</v>
      </c>
      <c r="AB220">
        <v>-2095.1061383000001</v>
      </c>
      <c r="AC220">
        <v>19539.457462269998</v>
      </c>
      <c r="AD220">
        <v>0</v>
      </c>
      <c r="AE220">
        <v>57.58577536</v>
      </c>
      <c r="AF220">
        <v>57.58577536</v>
      </c>
      <c r="AG220" s="1"/>
      <c r="AH220" s="5">
        <v>46261</v>
      </c>
      <c r="AI220">
        <v>22</v>
      </c>
      <c r="AJ220">
        <v>3</v>
      </c>
      <c r="AK220" t="s">
        <v>143</v>
      </c>
      <c r="AL220" t="s">
        <v>60</v>
      </c>
      <c r="AM220" t="s">
        <v>58</v>
      </c>
      <c r="AN220">
        <v>39.778360630000002</v>
      </c>
      <c r="AO220">
        <v>0</v>
      </c>
      <c r="AP220">
        <v>0</v>
      </c>
      <c r="AR220" s="5">
        <v>46261</v>
      </c>
      <c r="AS220">
        <v>16</v>
      </c>
      <c r="AT220">
        <v>3</v>
      </c>
      <c r="AU220" t="s">
        <v>147</v>
      </c>
      <c r="AV220" t="s">
        <v>148</v>
      </c>
      <c r="AW220">
        <v>-36.390641000000002</v>
      </c>
      <c r="AX220">
        <v>0.86916665999999998</v>
      </c>
      <c r="AY220">
        <v>-11502.93431499</v>
      </c>
      <c r="AZ220">
        <v>-11502.93431499</v>
      </c>
      <c r="BA220">
        <v>0</v>
      </c>
    </row>
    <row r="221" spans="2:53">
      <c r="B221" s="5">
        <v>46261</v>
      </c>
      <c r="C221">
        <v>37</v>
      </c>
      <c r="D221">
        <v>3</v>
      </c>
      <c r="E221" t="s">
        <v>143</v>
      </c>
      <c r="F221" t="s">
        <v>57</v>
      </c>
      <c r="G221" t="s">
        <v>52</v>
      </c>
      <c r="H221">
        <v>11572.5300207</v>
      </c>
      <c r="I221">
        <v>0</v>
      </c>
      <c r="J221">
        <v>370</v>
      </c>
      <c r="K221">
        <v>-378.88</v>
      </c>
      <c r="L221">
        <v>0</v>
      </c>
      <c r="M221">
        <v>0</v>
      </c>
      <c r="N221">
        <v>0</v>
      </c>
      <c r="O221" s="90" cm="1">
        <f t="array" ref="O221">VLOOKUP(C221,Calc!$B$4:$BF$291,_xlfn.XLOOKUP(F221&amp;G221,$R$4:$R$9&amp;$S$4:$S$9,$T$4:$T$9),FALSE)</f>
        <v>0</v>
      </c>
      <c r="P221" s="121">
        <f t="shared" si="3"/>
        <v>0</v>
      </c>
      <c r="V221" s="5">
        <v>46261</v>
      </c>
      <c r="W221">
        <v>73</v>
      </c>
      <c r="X221">
        <v>3</v>
      </c>
      <c r="Y221" t="s">
        <v>143</v>
      </c>
      <c r="Z221" t="s">
        <v>52</v>
      </c>
      <c r="AA221">
        <v>21634.56360057</v>
      </c>
      <c r="AB221">
        <v>-2095.1061383000001</v>
      </c>
      <c r="AC221">
        <v>19539.457462269998</v>
      </c>
      <c r="AD221">
        <v>-10.11668293</v>
      </c>
      <c r="AE221">
        <v>33.186860199999998</v>
      </c>
      <c r="AF221">
        <v>23.070177260000001</v>
      </c>
      <c r="AG221" s="1"/>
      <c r="AH221" s="5">
        <v>46261</v>
      </c>
      <c r="AI221">
        <v>22</v>
      </c>
      <c r="AJ221">
        <v>3</v>
      </c>
      <c r="AK221" t="s">
        <v>143</v>
      </c>
      <c r="AL221" t="s">
        <v>60</v>
      </c>
      <c r="AM221" t="s">
        <v>51</v>
      </c>
      <c r="AN221">
        <v>-40.005027300000002</v>
      </c>
      <c r="AO221">
        <v>0</v>
      </c>
      <c r="AP221">
        <v>-2874.7597841699999</v>
      </c>
      <c r="AR221" s="5">
        <v>46261</v>
      </c>
      <c r="AS221">
        <v>16</v>
      </c>
      <c r="AT221">
        <v>3</v>
      </c>
      <c r="AU221" t="s">
        <v>147</v>
      </c>
      <c r="AV221" t="s">
        <v>51</v>
      </c>
      <c r="AW221">
        <v>35.521474329999997</v>
      </c>
      <c r="AX221">
        <v>0.86916665999999998</v>
      </c>
      <c r="AY221">
        <v>0</v>
      </c>
      <c r="AZ221">
        <v>0</v>
      </c>
      <c r="BA221">
        <v>0</v>
      </c>
    </row>
    <row r="222" spans="2:53">
      <c r="B222" s="5">
        <v>46261</v>
      </c>
      <c r="C222">
        <v>37</v>
      </c>
      <c r="D222">
        <v>3</v>
      </c>
      <c r="E222" t="s">
        <v>143</v>
      </c>
      <c r="F222" t="s">
        <v>60</v>
      </c>
      <c r="G222" t="s">
        <v>58</v>
      </c>
      <c r="H222">
        <v>11572.5300207</v>
      </c>
      <c r="I222">
        <v>0</v>
      </c>
      <c r="J222">
        <v>-8.8800000000000008</v>
      </c>
      <c r="K222">
        <v>14.55</v>
      </c>
      <c r="L222">
        <v>0</v>
      </c>
      <c r="M222">
        <v>0</v>
      </c>
      <c r="N222">
        <v>0</v>
      </c>
      <c r="O222" s="90" cm="1">
        <f t="array" ref="O222">VLOOKUP(C222,Calc!$B$4:$BF$291,_xlfn.XLOOKUP(F222&amp;G222,$R$4:$R$9&amp;$S$4:$S$9,$T$4:$T$9),FALSE)</f>
        <v>0</v>
      </c>
      <c r="P222" s="121">
        <f t="shared" si="3"/>
        <v>0</v>
      </c>
      <c r="V222" s="5">
        <v>46261</v>
      </c>
      <c r="W222">
        <v>73</v>
      </c>
      <c r="X222">
        <v>3</v>
      </c>
      <c r="Y222" t="s">
        <v>143</v>
      </c>
      <c r="Z222" t="s">
        <v>51</v>
      </c>
      <c r="AA222">
        <v>21634.56360057</v>
      </c>
      <c r="AB222">
        <v>-2095.1061383000001</v>
      </c>
      <c r="AC222">
        <v>19539.457462269998</v>
      </c>
      <c r="AD222">
        <v>-88.055119300000001</v>
      </c>
      <c r="AE222">
        <v>0</v>
      </c>
      <c r="AF222">
        <v>-88.055119300000001</v>
      </c>
      <c r="AG222" s="1"/>
      <c r="AH222" s="5">
        <v>46261</v>
      </c>
      <c r="AI222">
        <v>22</v>
      </c>
      <c r="AJ222">
        <v>3</v>
      </c>
      <c r="AK222" t="s">
        <v>143</v>
      </c>
      <c r="AL222" t="s">
        <v>54</v>
      </c>
      <c r="AM222" t="s">
        <v>52</v>
      </c>
      <c r="AN222">
        <v>43.952038729999998</v>
      </c>
      <c r="AO222">
        <v>0</v>
      </c>
      <c r="AP222">
        <v>0</v>
      </c>
      <c r="AR222" s="5">
        <v>46261</v>
      </c>
      <c r="AS222">
        <v>16</v>
      </c>
      <c r="AT222">
        <v>3</v>
      </c>
      <c r="AU222" t="s">
        <v>60</v>
      </c>
      <c r="AV222" t="s">
        <v>58</v>
      </c>
      <c r="AW222">
        <v>26.23070276</v>
      </c>
      <c r="AX222">
        <v>0.27583332999999999</v>
      </c>
      <c r="AY222">
        <v>0</v>
      </c>
      <c r="AZ222">
        <v>0</v>
      </c>
      <c r="BA222">
        <v>0</v>
      </c>
    </row>
    <row r="223" spans="2:53">
      <c r="B223" s="5">
        <v>46261</v>
      </c>
      <c r="C223">
        <v>37</v>
      </c>
      <c r="D223">
        <v>3</v>
      </c>
      <c r="E223" t="s">
        <v>143</v>
      </c>
      <c r="F223" t="s">
        <v>60</v>
      </c>
      <c r="G223" t="s">
        <v>51</v>
      </c>
      <c r="H223">
        <v>11572.5300207</v>
      </c>
      <c r="I223">
        <v>51.804683130000001</v>
      </c>
      <c r="J223">
        <v>5.67</v>
      </c>
      <c r="K223">
        <v>-14.55</v>
      </c>
      <c r="L223">
        <v>-753.75813959000004</v>
      </c>
      <c r="M223">
        <v>-751.29769227999998</v>
      </c>
      <c r="N223">
        <v>0</v>
      </c>
      <c r="O223" s="90" cm="1">
        <f t="array" ref="O223">VLOOKUP(C223,Calc!$B$4:$BF$291,_xlfn.XLOOKUP(F223&amp;G223,$R$4:$R$9&amp;$S$4:$S$9,$T$4:$T$9),FALSE)</f>
        <v>0</v>
      </c>
      <c r="P223" s="121">
        <f t="shared" si="3"/>
        <v>0</v>
      </c>
      <c r="V223" s="5">
        <v>46261</v>
      </c>
      <c r="W223">
        <v>74</v>
      </c>
      <c r="X223">
        <v>3</v>
      </c>
      <c r="Y223" t="s">
        <v>143</v>
      </c>
      <c r="Z223" t="s">
        <v>58</v>
      </c>
      <c r="AA223">
        <v>19563.217790999999</v>
      </c>
      <c r="AB223">
        <v>-1435.12341294</v>
      </c>
      <c r="AC223">
        <v>18128.094378059999</v>
      </c>
      <c r="AD223">
        <v>0</v>
      </c>
      <c r="AE223">
        <v>53.16230633</v>
      </c>
      <c r="AF223">
        <v>53.16230633</v>
      </c>
      <c r="AG223" s="1"/>
      <c r="AH223" s="5">
        <v>46261</v>
      </c>
      <c r="AI223">
        <v>22</v>
      </c>
      <c r="AJ223">
        <v>3</v>
      </c>
      <c r="AK223" t="s">
        <v>143</v>
      </c>
      <c r="AL223" t="s">
        <v>54</v>
      </c>
      <c r="AM223" t="s">
        <v>51</v>
      </c>
      <c r="AN223">
        <v>-50.005372059999999</v>
      </c>
      <c r="AO223">
        <v>11336.89450986</v>
      </c>
      <c r="AP223">
        <v>14484.376524589999</v>
      </c>
      <c r="AR223" s="5">
        <v>46261</v>
      </c>
      <c r="AS223">
        <v>16</v>
      </c>
      <c r="AT223">
        <v>3</v>
      </c>
      <c r="AU223" t="s">
        <v>60</v>
      </c>
      <c r="AV223" t="s">
        <v>51</v>
      </c>
      <c r="AW223">
        <v>-26.506536100000002</v>
      </c>
      <c r="AX223">
        <v>0.27583332999999999</v>
      </c>
      <c r="AY223">
        <v>0</v>
      </c>
      <c r="AZ223">
        <v>-3495.7145643499998</v>
      </c>
      <c r="BA223">
        <v>0</v>
      </c>
    </row>
    <row r="224" spans="2:53">
      <c r="B224" s="5">
        <v>46261</v>
      </c>
      <c r="C224">
        <v>37</v>
      </c>
      <c r="D224">
        <v>3</v>
      </c>
      <c r="E224" t="s">
        <v>143</v>
      </c>
      <c r="F224" t="s">
        <v>54</v>
      </c>
      <c r="G224" t="s">
        <v>52</v>
      </c>
      <c r="H224">
        <v>11572.5300207</v>
      </c>
      <c r="I224">
        <v>0</v>
      </c>
      <c r="J224">
        <v>370</v>
      </c>
      <c r="K224">
        <v>-364.33</v>
      </c>
      <c r="L224">
        <v>0</v>
      </c>
      <c r="M224">
        <v>0</v>
      </c>
      <c r="N224">
        <v>0</v>
      </c>
      <c r="O224" s="90" cm="1">
        <f t="array" ref="O224">VLOOKUP(C224,Calc!$B$4:$BF$291,_xlfn.XLOOKUP(F224&amp;G224,$R$4:$R$9&amp;$S$4:$S$9,$T$4:$T$9),FALSE)</f>
        <v>0</v>
      </c>
      <c r="P224" s="121">
        <f t="shared" si="3"/>
        <v>0</v>
      </c>
      <c r="V224" s="5">
        <v>46261</v>
      </c>
      <c r="W224">
        <v>74</v>
      </c>
      <c r="X224">
        <v>3</v>
      </c>
      <c r="Y224" t="s">
        <v>143</v>
      </c>
      <c r="Z224" t="s">
        <v>52</v>
      </c>
      <c r="AA224">
        <v>19563.217790999999</v>
      </c>
      <c r="AB224">
        <v>-1435.12341294</v>
      </c>
      <c r="AC224">
        <v>18128.094378059999</v>
      </c>
      <c r="AD224">
        <v>-8.5312015300000006</v>
      </c>
      <c r="AE224">
        <v>34.277158100000001</v>
      </c>
      <c r="AF224">
        <v>25.74595656</v>
      </c>
      <c r="AG224" s="1"/>
      <c r="AH224" s="5">
        <v>46261</v>
      </c>
      <c r="AI224">
        <v>23</v>
      </c>
      <c r="AJ224">
        <v>3</v>
      </c>
      <c r="AL224" t="s">
        <v>144</v>
      </c>
      <c r="AM224" t="s">
        <v>58</v>
      </c>
      <c r="AN224">
        <v>-57.120311059999999</v>
      </c>
      <c r="AO224">
        <v>-1314.4534994099999</v>
      </c>
      <c r="AP224">
        <v>-1314.4534994099999</v>
      </c>
      <c r="AR224" s="5">
        <v>46261</v>
      </c>
      <c r="AS224">
        <v>16</v>
      </c>
      <c r="AT224">
        <v>3</v>
      </c>
      <c r="AU224" t="s">
        <v>54</v>
      </c>
      <c r="AV224" t="s">
        <v>52</v>
      </c>
      <c r="AW224">
        <v>38.5523594</v>
      </c>
      <c r="AX224">
        <v>6.3125</v>
      </c>
      <c r="AY224">
        <v>0</v>
      </c>
      <c r="AZ224">
        <v>0</v>
      </c>
      <c r="BA224">
        <v>0</v>
      </c>
    </row>
    <row r="225" spans="2:53">
      <c r="B225" s="5">
        <v>46261</v>
      </c>
      <c r="C225">
        <v>37</v>
      </c>
      <c r="D225">
        <v>3</v>
      </c>
      <c r="E225" t="s">
        <v>143</v>
      </c>
      <c r="F225" t="s">
        <v>54</v>
      </c>
      <c r="G225" t="s">
        <v>51</v>
      </c>
      <c r="H225">
        <v>11572.5300207</v>
      </c>
      <c r="I225">
        <v>33.936780900000002</v>
      </c>
      <c r="J225">
        <v>5.67</v>
      </c>
      <c r="K225">
        <v>364.33</v>
      </c>
      <c r="L225">
        <v>12364.187385290001</v>
      </c>
      <c r="M225">
        <v>12323.82771299</v>
      </c>
      <c r="N225">
        <v>11572.5300207</v>
      </c>
      <c r="O225" s="90" cm="1">
        <f t="array" ref="O225">VLOOKUP(C225,Calc!$B$4:$BF$291,_xlfn.XLOOKUP(F225&amp;G225,$R$4:$R$9&amp;$S$4:$S$9,$T$4:$T$9),FALSE)</f>
        <v>11572.530020706998</v>
      </c>
      <c r="P225" s="121">
        <f t="shared" si="3"/>
        <v>6.9976522354409099E-9</v>
      </c>
      <c r="V225" s="5">
        <v>46261</v>
      </c>
      <c r="W225">
        <v>74</v>
      </c>
      <c r="X225">
        <v>3</v>
      </c>
      <c r="Y225" t="s">
        <v>143</v>
      </c>
      <c r="Z225" t="s">
        <v>51</v>
      </c>
      <c r="AA225">
        <v>19563.217790999999</v>
      </c>
      <c r="AB225">
        <v>-1435.12341294</v>
      </c>
      <c r="AC225">
        <v>18128.094378059999</v>
      </c>
      <c r="AD225">
        <v>-86.550762899999995</v>
      </c>
      <c r="AE225">
        <v>0</v>
      </c>
      <c r="AF225">
        <v>-86.550762899999995</v>
      </c>
      <c r="AG225" s="1"/>
      <c r="AH225" s="5">
        <v>46261</v>
      </c>
      <c r="AI225">
        <v>23</v>
      </c>
      <c r="AJ225">
        <v>3</v>
      </c>
      <c r="AL225" t="s">
        <v>144</v>
      </c>
      <c r="AM225" t="s">
        <v>146</v>
      </c>
      <c r="AN225">
        <v>43.386977729999998</v>
      </c>
      <c r="AO225">
        <v>0</v>
      </c>
      <c r="AP225">
        <v>0</v>
      </c>
      <c r="AR225" s="5">
        <v>46261</v>
      </c>
      <c r="AS225">
        <v>16</v>
      </c>
      <c r="AT225">
        <v>3</v>
      </c>
      <c r="AU225" t="s">
        <v>54</v>
      </c>
      <c r="AV225" t="s">
        <v>51</v>
      </c>
      <c r="AW225">
        <v>-44.8648594</v>
      </c>
      <c r="AX225">
        <v>6.3125</v>
      </c>
      <c r="AY225">
        <v>8709.4349790600008</v>
      </c>
      <c r="AZ225">
        <v>12680.60957321</v>
      </c>
      <c r="BA225">
        <v>0</v>
      </c>
    </row>
    <row r="226" spans="2:53">
      <c r="B226" s="5">
        <v>46261</v>
      </c>
      <c r="C226">
        <v>38</v>
      </c>
      <c r="D226">
        <v>3</v>
      </c>
      <c r="E226" t="s">
        <v>143</v>
      </c>
      <c r="F226" t="s">
        <v>57</v>
      </c>
      <c r="G226" t="s">
        <v>58</v>
      </c>
      <c r="H226">
        <v>12605.465583749999</v>
      </c>
      <c r="I226">
        <v>0</v>
      </c>
      <c r="J226">
        <v>-8.8800000000000008</v>
      </c>
      <c r="K226">
        <v>378.88</v>
      </c>
      <c r="L226">
        <v>0</v>
      </c>
      <c r="M226">
        <v>0</v>
      </c>
      <c r="N226">
        <v>0</v>
      </c>
      <c r="O226" s="90" cm="1">
        <f t="array" ref="O226">VLOOKUP(C226,Calc!$B$4:$BF$291,_xlfn.XLOOKUP(F226&amp;G226,$R$4:$R$9&amp;$S$4:$S$9,$T$4:$T$9),FALSE)</f>
        <v>0</v>
      </c>
      <c r="P226" s="121">
        <f t="shared" si="3"/>
        <v>0</v>
      </c>
      <c r="V226" s="5">
        <v>46261</v>
      </c>
      <c r="W226">
        <v>75</v>
      </c>
      <c r="X226">
        <v>3</v>
      </c>
      <c r="Y226" t="s">
        <v>143</v>
      </c>
      <c r="Z226" t="s">
        <v>58</v>
      </c>
      <c r="AA226">
        <v>14621.21582064</v>
      </c>
      <c r="AB226">
        <v>-1790.25428235</v>
      </c>
      <c r="AC226">
        <v>12830.96153828</v>
      </c>
      <c r="AD226">
        <v>0</v>
      </c>
      <c r="AE226">
        <v>45.70810796</v>
      </c>
      <c r="AF226">
        <v>45.70810796</v>
      </c>
      <c r="AG226" s="1"/>
      <c r="AH226" s="5">
        <v>46261</v>
      </c>
      <c r="AI226">
        <v>23</v>
      </c>
      <c r="AJ226">
        <v>3</v>
      </c>
      <c r="AK226" t="s">
        <v>143</v>
      </c>
      <c r="AL226" t="s">
        <v>57</v>
      </c>
      <c r="AM226" t="s">
        <v>58</v>
      </c>
      <c r="AN226">
        <v>-0.66366879999999995</v>
      </c>
      <c r="AO226">
        <v>0</v>
      </c>
      <c r="AP226">
        <v>62.087604210000002</v>
      </c>
      <c r="AR226" s="5">
        <v>46261</v>
      </c>
      <c r="AS226">
        <v>16</v>
      </c>
      <c r="AT226">
        <v>3</v>
      </c>
      <c r="AU226" t="s">
        <v>50</v>
      </c>
      <c r="AV226" t="s">
        <v>52</v>
      </c>
      <c r="AW226">
        <v>0</v>
      </c>
      <c r="AX226">
        <v>0</v>
      </c>
      <c r="AY226">
        <v>0</v>
      </c>
      <c r="AZ226">
        <v>0</v>
      </c>
      <c r="BA226">
        <v>0</v>
      </c>
    </row>
    <row r="227" spans="2:53">
      <c r="B227" s="5">
        <v>46261</v>
      </c>
      <c r="C227">
        <v>38</v>
      </c>
      <c r="D227">
        <v>3</v>
      </c>
      <c r="E227" t="s">
        <v>143</v>
      </c>
      <c r="F227" t="s">
        <v>57</v>
      </c>
      <c r="G227" t="s">
        <v>52</v>
      </c>
      <c r="H227">
        <v>12605.465583749999</v>
      </c>
      <c r="I227">
        <v>0</v>
      </c>
      <c r="J227">
        <v>370</v>
      </c>
      <c r="K227">
        <v>-378.88</v>
      </c>
      <c r="L227">
        <v>0</v>
      </c>
      <c r="M227">
        <v>0</v>
      </c>
      <c r="N227">
        <v>0</v>
      </c>
      <c r="O227" s="90" cm="1">
        <f t="array" ref="O227">VLOOKUP(C227,Calc!$B$4:$BF$291,_xlfn.XLOOKUP(F227&amp;G227,$R$4:$R$9&amp;$S$4:$S$9,$T$4:$T$9),FALSE)</f>
        <v>0</v>
      </c>
      <c r="P227" s="121">
        <f t="shared" si="3"/>
        <v>0</v>
      </c>
      <c r="V227" s="5">
        <v>46261</v>
      </c>
      <c r="W227">
        <v>75</v>
      </c>
      <c r="X227">
        <v>3</v>
      </c>
      <c r="Y227" t="s">
        <v>143</v>
      </c>
      <c r="Z227" t="s">
        <v>52</v>
      </c>
      <c r="AA227">
        <v>14621.21582064</v>
      </c>
      <c r="AB227">
        <v>-1790.25428235</v>
      </c>
      <c r="AC227">
        <v>12830.96153828</v>
      </c>
      <c r="AD227">
        <v>-9.0946104000000005</v>
      </c>
      <c r="AE227">
        <v>37.948949229999997</v>
      </c>
      <c r="AF227">
        <v>28.85433883</v>
      </c>
      <c r="AG227" s="1"/>
      <c r="AH227" s="5">
        <v>46261</v>
      </c>
      <c r="AI227">
        <v>23</v>
      </c>
      <c r="AJ227">
        <v>3</v>
      </c>
      <c r="AK227" t="s">
        <v>143</v>
      </c>
      <c r="AL227" t="s">
        <v>57</v>
      </c>
      <c r="AM227" t="s">
        <v>52</v>
      </c>
      <c r="AN227">
        <v>0.15200213000000001</v>
      </c>
      <c r="AO227">
        <v>0</v>
      </c>
      <c r="AP227">
        <v>0</v>
      </c>
      <c r="AR227" s="5">
        <v>46261</v>
      </c>
      <c r="AS227">
        <v>16</v>
      </c>
      <c r="AT227">
        <v>3</v>
      </c>
      <c r="AU227" t="s">
        <v>50</v>
      </c>
      <c r="AV227" t="s">
        <v>51</v>
      </c>
      <c r="AW227">
        <v>0</v>
      </c>
      <c r="AX227">
        <v>0</v>
      </c>
      <c r="AY227">
        <v>0</v>
      </c>
      <c r="AZ227">
        <v>0</v>
      </c>
      <c r="BA227">
        <v>0</v>
      </c>
    </row>
    <row r="228" spans="2:53">
      <c r="B228" s="5">
        <v>46261</v>
      </c>
      <c r="C228">
        <v>38</v>
      </c>
      <c r="D228">
        <v>3</v>
      </c>
      <c r="E228" t="s">
        <v>143</v>
      </c>
      <c r="F228" t="s">
        <v>60</v>
      </c>
      <c r="G228" t="s">
        <v>58</v>
      </c>
      <c r="H228">
        <v>12605.465583749999</v>
      </c>
      <c r="I228">
        <v>0</v>
      </c>
      <c r="J228">
        <v>-8.8800000000000008</v>
      </c>
      <c r="K228">
        <v>14.55</v>
      </c>
      <c r="L228">
        <v>0</v>
      </c>
      <c r="M228">
        <v>0</v>
      </c>
      <c r="N228">
        <v>0</v>
      </c>
      <c r="O228" s="90" cm="1">
        <f t="array" ref="O228">VLOOKUP(C228,Calc!$B$4:$BF$291,_xlfn.XLOOKUP(F228&amp;G228,$R$4:$R$9&amp;$S$4:$S$9,$T$4:$T$9),FALSE)</f>
        <v>0</v>
      </c>
      <c r="P228" s="121">
        <f t="shared" si="3"/>
        <v>0</v>
      </c>
      <c r="V228" s="5">
        <v>46261</v>
      </c>
      <c r="W228">
        <v>75</v>
      </c>
      <c r="X228">
        <v>3</v>
      </c>
      <c r="Y228" t="s">
        <v>143</v>
      </c>
      <c r="Z228" t="s">
        <v>51</v>
      </c>
      <c r="AA228">
        <v>14621.21582064</v>
      </c>
      <c r="AB228">
        <v>-1790.25428235</v>
      </c>
      <c r="AC228">
        <v>12830.96153828</v>
      </c>
      <c r="AD228">
        <v>-82.264113460000004</v>
      </c>
      <c r="AE228">
        <v>0</v>
      </c>
      <c r="AF228">
        <v>-82.264113460000004</v>
      </c>
      <c r="AG228" s="1"/>
      <c r="AH228" s="5">
        <v>46261</v>
      </c>
      <c r="AI228">
        <v>23</v>
      </c>
      <c r="AJ228">
        <v>3</v>
      </c>
      <c r="AL228" t="s">
        <v>147</v>
      </c>
      <c r="AM228" t="s">
        <v>148</v>
      </c>
      <c r="AN228">
        <v>-37.195697000000003</v>
      </c>
      <c r="AO228">
        <v>-12093.865897559999</v>
      </c>
      <c r="AP228">
        <v>-12093.865897559999</v>
      </c>
      <c r="AR228" s="5">
        <v>46261</v>
      </c>
      <c r="AS228">
        <v>17</v>
      </c>
      <c r="AT228">
        <v>3</v>
      </c>
      <c r="AU228" t="s">
        <v>145</v>
      </c>
      <c r="AV228" t="s">
        <v>58</v>
      </c>
      <c r="AW228">
        <v>-1.5194665999999999</v>
      </c>
      <c r="AX228">
        <v>0.15916665999999999</v>
      </c>
      <c r="AY228">
        <v>51.191165050000002</v>
      </c>
      <c r="AZ228">
        <v>51.191165050000002</v>
      </c>
      <c r="BA228">
        <v>0</v>
      </c>
    </row>
    <row r="229" spans="2:53">
      <c r="B229" s="5">
        <v>46261</v>
      </c>
      <c r="C229">
        <v>38</v>
      </c>
      <c r="D229">
        <v>3</v>
      </c>
      <c r="E229" t="s">
        <v>143</v>
      </c>
      <c r="F229" t="s">
        <v>60</v>
      </c>
      <c r="G229" t="s">
        <v>51</v>
      </c>
      <c r="H229">
        <v>12605.465583749999</v>
      </c>
      <c r="I229">
        <v>51.383436500000002</v>
      </c>
      <c r="J229">
        <v>5.67</v>
      </c>
      <c r="K229">
        <v>-14.55</v>
      </c>
      <c r="L229">
        <v>-747.62900106999996</v>
      </c>
      <c r="M229">
        <v>-745.44504898000002</v>
      </c>
      <c r="N229">
        <v>0</v>
      </c>
      <c r="O229" s="90" cm="1">
        <f t="array" ref="O229">VLOOKUP(C229,Calc!$B$4:$BF$291,_xlfn.XLOOKUP(F229&amp;G229,$R$4:$R$9&amp;$S$4:$S$9,$T$4:$T$9),FALSE)</f>
        <v>0</v>
      </c>
      <c r="P229" s="121">
        <f t="shared" si="3"/>
        <v>0</v>
      </c>
      <c r="V229" s="5">
        <v>46261</v>
      </c>
      <c r="W229">
        <v>76</v>
      </c>
      <c r="X229">
        <v>3</v>
      </c>
      <c r="Y229" t="s">
        <v>143</v>
      </c>
      <c r="Z229" t="s">
        <v>58</v>
      </c>
      <c r="AA229">
        <v>14787.12156399</v>
      </c>
      <c r="AB229">
        <v>-3728.8510689599998</v>
      </c>
      <c r="AC229">
        <v>11058.27049502</v>
      </c>
      <c r="AD229">
        <v>0</v>
      </c>
      <c r="AE229">
        <v>44.534723229999997</v>
      </c>
      <c r="AF229">
        <v>44.534723229999997</v>
      </c>
      <c r="AG229" s="1"/>
      <c r="AH229" s="5">
        <v>46261</v>
      </c>
      <c r="AI229">
        <v>23</v>
      </c>
      <c r="AJ229">
        <v>3</v>
      </c>
      <c r="AL229" t="s">
        <v>147</v>
      </c>
      <c r="AM229" t="s">
        <v>51</v>
      </c>
      <c r="AN229">
        <v>36.396530329999997</v>
      </c>
      <c r="AO229">
        <v>0</v>
      </c>
      <c r="AP229">
        <v>0</v>
      </c>
      <c r="AR229" s="5">
        <v>46261</v>
      </c>
      <c r="AS229">
        <v>17</v>
      </c>
      <c r="AT229">
        <v>3</v>
      </c>
      <c r="AU229" t="s">
        <v>145</v>
      </c>
      <c r="AV229" t="s">
        <v>146</v>
      </c>
      <c r="AW229">
        <v>1.36029993</v>
      </c>
      <c r="AX229">
        <v>0.15916665999999999</v>
      </c>
      <c r="AY229">
        <v>0</v>
      </c>
      <c r="AZ229">
        <v>0</v>
      </c>
      <c r="BA229">
        <v>0</v>
      </c>
    </row>
    <row r="230" spans="2:53">
      <c r="B230" s="5">
        <v>46261</v>
      </c>
      <c r="C230">
        <v>38</v>
      </c>
      <c r="D230">
        <v>3</v>
      </c>
      <c r="E230" t="s">
        <v>143</v>
      </c>
      <c r="F230" t="s">
        <v>54</v>
      </c>
      <c r="G230" t="s">
        <v>52</v>
      </c>
      <c r="H230">
        <v>12605.465583749999</v>
      </c>
      <c r="I230">
        <v>0</v>
      </c>
      <c r="J230">
        <v>370</v>
      </c>
      <c r="K230">
        <v>-364.33</v>
      </c>
      <c r="L230">
        <v>0</v>
      </c>
      <c r="M230">
        <v>0</v>
      </c>
      <c r="N230">
        <v>0</v>
      </c>
      <c r="O230" s="90" cm="1">
        <f t="array" ref="O230">VLOOKUP(C230,Calc!$B$4:$BF$291,_xlfn.XLOOKUP(F230&amp;G230,$R$4:$R$9&amp;$S$4:$S$9,$T$4:$T$9),FALSE)</f>
        <v>0</v>
      </c>
      <c r="P230" s="121">
        <f t="shared" si="3"/>
        <v>0</v>
      </c>
      <c r="V230" s="5">
        <v>46261</v>
      </c>
      <c r="W230">
        <v>76</v>
      </c>
      <c r="X230">
        <v>3</v>
      </c>
      <c r="Y230" t="s">
        <v>143</v>
      </c>
      <c r="Z230" t="s">
        <v>52</v>
      </c>
      <c r="AA230">
        <v>14787.12156399</v>
      </c>
      <c r="AB230">
        <v>-3728.8510689599998</v>
      </c>
      <c r="AC230">
        <v>11058.27049502</v>
      </c>
      <c r="AD230">
        <v>-11.7417246</v>
      </c>
      <c r="AE230">
        <v>43.277609900000002</v>
      </c>
      <c r="AF230">
        <v>31.5358853</v>
      </c>
      <c r="AG230" s="1"/>
      <c r="AH230" s="5">
        <v>46261</v>
      </c>
      <c r="AI230">
        <v>23</v>
      </c>
      <c r="AJ230">
        <v>3</v>
      </c>
      <c r="AK230" t="s">
        <v>143</v>
      </c>
      <c r="AL230" t="s">
        <v>60</v>
      </c>
      <c r="AM230" t="s">
        <v>58</v>
      </c>
      <c r="AN230">
        <v>42.574819130000002</v>
      </c>
      <c r="AO230">
        <v>0</v>
      </c>
      <c r="AP230">
        <v>0</v>
      </c>
      <c r="AR230" s="5">
        <v>46261</v>
      </c>
      <c r="AS230">
        <v>17</v>
      </c>
      <c r="AT230">
        <v>3</v>
      </c>
      <c r="AU230" t="s">
        <v>144</v>
      </c>
      <c r="AV230" t="s">
        <v>58</v>
      </c>
      <c r="AW230">
        <v>-58.908199029999999</v>
      </c>
      <c r="AX230">
        <v>12.22416666</v>
      </c>
      <c r="AY230">
        <v>2530.1657265499998</v>
      </c>
      <c r="AZ230">
        <v>2530.1657265499998</v>
      </c>
      <c r="BA230">
        <v>0</v>
      </c>
    </row>
    <row r="231" spans="2:53">
      <c r="B231" s="5">
        <v>46261</v>
      </c>
      <c r="C231">
        <v>38</v>
      </c>
      <c r="D231">
        <v>3</v>
      </c>
      <c r="E231" t="s">
        <v>143</v>
      </c>
      <c r="F231" t="s">
        <v>54</v>
      </c>
      <c r="G231" t="s">
        <v>51</v>
      </c>
      <c r="H231">
        <v>12605.465583749999</v>
      </c>
      <c r="I231">
        <v>36.752463929999998</v>
      </c>
      <c r="J231">
        <v>5.67</v>
      </c>
      <c r="K231">
        <v>364.33</v>
      </c>
      <c r="L231">
        <v>13390.025184829999</v>
      </c>
      <c r="M231">
        <v>13350.91063273</v>
      </c>
      <c r="N231">
        <v>12605.465583749999</v>
      </c>
      <c r="O231" s="90" cm="1">
        <f t="array" ref="O231">VLOOKUP(C231,Calc!$B$4:$BF$291,_xlfn.XLOOKUP(F231&amp;G231,$R$4:$R$9&amp;$S$4:$S$9,$T$4:$T$9),FALSE)</f>
        <v>12605.465583756331</v>
      </c>
      <c r="P231" s="121">
        <f t="shared" si="3"/>
        <v>6.3319021137431264E-9</v>
      </c>
      <c r="V231" s="5">
        <v>46261</v>
      </c>
      <c r="W231">
        <v>76</v>
      </c>
      <c r="X231">
        <v>3</v>
      </c>
      <c r="Y231" t="s">
        <v>143</v>
      </c>
      <c r="Z231" t="s">
        <v>51</v>
      </c>
      <c r="AA231">
        <v>14787.12156399</v>
      </c>
      <c r="AB231">
        <v>-3728.8510689599998</v>
      </c>
      <c r="AC231">
        <v>11058.27049502</v>
      </c>
      <c r="AD231">
        <v>-84.024775199999993</v>
      </c>
      <c r="AE231">
        <v>0</v>
      </c>
      <c r="AF231">
        <v>-84.024775199999993</v>
      </c>
      <c r="AG231" s="1"/>
      <c r="AH231" s="5">
        <v>46261</v>
      </c>
      <c r="AI231">
        <v>23</v>
      </c>
      <c r="AJ231">
        <v>3</v>
      </c>
      <c r="AK231" t="s">
        <v>143</v>
      </c>
      <c r="AL231" t="s">
        <v>60</v>
      </c>
      <c r="AM231" t="s">
        <v>51</v>
      </c>
      <c r="AN231">
        <v>-42.771485800000001</v>
      </c>
      <c r="AO231">
        <v>0</v>
      </c>
      <c r="AP231">
        <v>-1476.43418258</v>
      </c>
      <c r="AR231" s="5">
        <v>46261</v>
      </c>
      <c r="AS231">
        <v>17</v>
      </c>
      <c r="AT231">
        <v>3</v>
      </c>
      <c r="AU231" t="s">
        <v>144</v>
      </c>
      <c r="AV231" t="s">
        <v>146</v>
      </c>
      <c r="AW231">
        <v>46.684032360000003</v>
      </c>
      <c r="AX231">
        <v>12.22416666</v>
      </c>
      <c r="AY231">
        <v>0</v>
      </c>
      <c r="AZ231">
        <v>0</v>
      </c>
      <c r="BA231">
        <v>0</v>
      </c>
    </row>
    <row r="232" spans="2:53">
      <c r="B232" s="5">
        <v>46261</v>
      </c>
      <c r="C232">
        <v>39</v>
      </c>
      <c r="D232">
        <v>3</v>
      </c>
      <c r="E232" t="s">
        <v>143</v>
      </c>
      <c r="F232" t="s">
        <v>57</v>
      </c>
      <c r="G232" t="s">
        <v>58</v>
      </c>
      <c r="H232">
        <v>13048.26252685</v>
      </c>
      <c r="I232">
        <v>0</v>
      </c>
      <c r="J232">
        <v>-8.8800000000000008</v>
      </c>
      <c r="K232">
        <v>376.48</v>
      </c>
      <c r="L232">
        <v>0</v>
      </c>
      <c r="M232">
        <v>0</v>
      </c>
      <c r="N232">
        <v>0</v>
      </c>
      <c r="O232" s="90" cm="1">
        <f t="array" ref="O232">VLOOKUP(C232,Calc!$B$4:$BF$291,_xlfn.XLOOKUP(F232&amp;G232,$R$4:$R$9&amp;$S$4:$S$9,$T$4:$T$9),FALSE)</f>
        <v>0</v>
      </c>
      <c r="P232" s="121">
        <f t="shared" si="3"/>
        <v>0</v>
      </c>
      <c r="V232" s="5">
        <v>46261</v>
      </c>
      <c r="W232">
        <v>77</v>
      </c>
      <c r="X232">
        <v>3</v>
      </c>
      <c r="Y232" t="s">
        <v>143</v>
      </c>
      <c r="Z232" t="s">
        <v>58</v>
      </c>
      <c r="AA232">
        <v>15674.08566834</v>
      </c>
      <c r="AB232">
        <v>-2586.5084863100001</v>
      </c>
      <c r="AC232">
        <v>13087.577182020001</v>
      </c>
      <c r="AD232">
        <v>0</v>
      </c>
      <c r="AE232">
        <v>47.864307529999998</v>
      </c>
      <c r="AF232">
        <v>47.864307529999998</v>
      </c>
      <c r="AG232" s="1"/>
      <c r="AH232" s="5">
        <v>46261</v>
      </c>
      <c r="AI232">
        <v>23</v>
      </c>
      <c r="AJ232">
        <v>3</v>
      </c>
      <c r="AK232" t="s">
        <v>143</v>
      </c>
      <c r="AL232" t="s">
        <v>54</v>
      </c>
      <c r="AM232" t="s">
        <v>52</v>
      </c>
      <c r="AN232">
        <v>37.968501029999999</v>
      </c>
      <c r="AO232">
        <v>0</v>
      </c>
      <c r="AP232">
        <v>0</v>
      </c>
      <c r="AR232" s="5">
        <v>46261</v>
      </c>
      <c r="AS232">
        <v>17</v>
      </c>
      <c r="AT232">
        <v>3</v>
      </c>
      <c r="AU232" t="s">
        <v>57</v>
      </c>
      <c r="AV232" t="s">
        <v>58</v>
      </c>
      <c r="AW232">
        <v>-0.97494579999999997</v>
      </c>
      <c r="AX232">
        <v>0.54083333</v>
      </c>
      <c r="AY232">
        <v>0</v>
      </c>
      <c r="AZ232">
        <v>271.98290668999999</v>
      </c>
      <c r="BA232">
        <v>0</v>
      </c>
    </row>
    <row r="233" spans="2:53">
      <c r="B233" s="5">
        <v>46261</v>
      </c>
      <c r="C233">
        <v>39</v>
      </c>
      <c r="D233">
        <v>3</v>
      </c>
      <c r="E233" t="s">
        <v>143</v>
      </c>
      <c r="F233" t="s">
        <v>57</v>
      </c>
      <c r="G233" t="s">
        <v>52</v>
      </c>
      <c r="H233">
        <v>13048.26252685</v>
      </c>
      <c r="I233">
        <v>0</v>
      </c>
      <c r="J233">
        <v>367.6</v>
      </c>
      <c r="K233">
        <v>-376.48</v>
      </c>
      <c r="L233">
        <v>0</v>
      </c>
      <c r="M233">
        <v>0</v>
      </c>
      <c r="N233">
        <v>0</v>
      </c>
      <c r="O233" s="90" cm="1">
        <f t="array" ref="O233">VLOOKUP(C233,Calc!$B$4:$BF$291,_xlfn.XLOOKUP(F233&amp;G233,$R$4:$R$9&amp;$S$4:$S$9,$T$4:$T$9),FALSE)</f>
        <v>0</v>
      </c>
      <c r="P233" s="121">
        <f t="shared" si="3"/>
        <v>0</v>
      </c>
      <c r="V233" s="5">
        <v>46261</v>
      </c>
      <c r="W233">
        <v>77</v>
      </c>
      <c r="X233">
        <v>3</v>
      </c>
      <c r="Y233" t="s">
        <v>143</v>
      </c>
      <c r="Z233" t="s">
        <v>52</v>
      </c>
      <c r="AA233">
        <v>15674.08566834</v>
      </c>
      <c r="AB233">
        <v>-2586.5084863100001</v>
      </c>
      <c r="AC233">
        <v>13087.577182020001</v>
      </c>
      <c r="AD233">
        <v>-13.403677800000001</v>
      </c>
      <c r="AE233">
        <v>40.588906860000002</v>
      </c>
      <c r="AF233">
        <v>27.185229060000001</v>
      </c>
      <c r="AG233" s="1"/>
      <c r="AH233" s="5">
        <v>46261</v>
      </c>
      <c r="AI233">
        <v>23</v>
      </c>
      <c r="AJ233">
        <v>3</v>
      </c>
      <c r="AK233" t="s">
        <v>143</v>
      </c>
      <c r="AL233" t="s">
        <v>54</v>
      </c>
      <c r="AM233" t="s">
        <v>51</v>
      </c>
      <c r="AN233">
        <v>-44.026834360000002</v>
      </c>
      <c r="AO233">
        <v>11490.54099041</v>
      </c>
      <c r="AP233">
        <v>12904.88756877</v>
      </c>
      <c r="AR233" s="5">
        <v>46261</v>
      </c>
      <c r="AS233">
        <v>17</v>
      </c>
      <c r="AT233">
        <v>3</v>
      </c>
      <c r="AU233" t="s">
        <v>57</v>
      </c>
      <c r="AV233" t="s">
        <v>52</v>
      </c>
      <c r="AW233">
        <v>0.43411245999999998</v>
      </c>
      <c r="AX233">
        <v>0.54083333</v>
      </c>
      <c r="AY233">
        <v>0</v>
      </c>
      <c r="AZ233">
        <v>0</v>
      </c>
      <c r="BA233">
        <v>0</v>
      </c>
    </row>
    <row r="234" spans="2:53">
      <c r="B234" s="5">
        <v>46261</v>
      </c>
      <c r="C234">
        <v>39</v>
      </c>
      <c r="D234">
        <v>3</v>
      </c>
      <c r="E234" t="s">
        <v>143</v>
      </c>
      <c r="F234" t="s">
        <v>60</v>
      </c>
      <c r="G234" t="s">
        <v>58</v>
      </c>
      <c r="H234">
        <v>13048.26252685</v>
      </c>
      <c r="I234">
        <v>0</v>
      </c>
      <c r="J234">
        <v>-8.8800000000000008</v>
      </c>
      <c r="K234">
        <v>14.55</v>
      </c>
      <c r="L234">
        <v>0</v>
      </c>
      <c r="M234">
        <v>0</v>
      </c>
      <c r="N234">
        <v>0</v>
      </c>
      <c r="O234" s="90" cm="1">
        <f t="array" ref="O234">VLOOKUP(C234,Calc!$B$4:$BF$291,_xlfn.XLOOKUP(F234&amp;G234,$R$4:$R$9&amp;$S$4:$S$9,$T$4:$T$9),FALSE)</f>
        <v>0</v>
      </c>
      <c r="P234" s="121">
        <f t="shared" si="3"/>
        <v>0</v>
      </c>
      <c r="V234" s="5">
        <v>46261</v>
      </c>
      <c r="W234">
        <v>77</v>
      </c>
      <c r="X234">
        <v>3</v>
      </c>
      <c r="Y234" t="s">
        <v>143</v>
      </c>
      <c r="Z234" t="s">
        <v>51</v>
      </c>
      <c r="AA234">
        <v>15674.08566834</v>
      </c>
      <c r="AB234">
        <v>-2586.5084863100001</v>
      </c>
      <c r="AC234">
        <v>13087.577182020001</v>
      </c>
      <c r="AD234">
        <v>-82.205369930000003</v>
      </c>
      <c r="AE234">
        <v>0</v>
      </c>
      <c r="AF234">
        <v>-82.205369930000003</v>
      </c>
      <c r="AG234" s="1"/>
      <c r="AH234" s="5">
        <v>46261</v>
      </c>
      <c r="AI234">
        <v>24</v>
      </c>
      <c r="AJ234">
        <v>3</v>
      </c>
      <c r="AL234" t="s">
        <v>144</v>
      </c>
      <c r="AM234" t="s">
        <v>58</v>
      </c>
      <c r="AN234">
        <v>-51.663372529999997</v>
      </c>
      <c r="AO234">
        <v>-1140.3458983</v>
      </c>
      <c r="AP234">
        <v>-1140.3458983</v>
      </c>
      <c r="AR234" s="5">
        <v>46261</v>
      </c>
      <c r="AS234">
        <v>17</v>
      </c>
      <c r="AT234">
        <v>3</v>
      </c>
      <c r="AU234" t="s">
        <v>147</v>
      </c>
      <c r="AV234" t="s">
        <v>148</v>
      </c>
      <c r="AW234">
        <v>-37.447777000000002</v>
      </c>
      <c r="AX234">
        <v>0.83750000000000002</v>
      </c>
      <c r="AY234">
        <v>-11835.09867702</v>
      </c>
      <c r="AZ234">
        <v>-11835.09867702</v>
      </c>
      <c r="BA234">
        <v>0</v>
      </c>
    </row>
    <row r="235" spans="2:53">
      <c r="B235" s="5">
        <v>46261</v>
      </c>
      <c r="C235">
        <v>39</v>
      </c>
      <c r="D235">
        <v>3</v>
      </c>
      <c r="E235" t="s">
        <v>143</v>
      </c>
      <c r="F235" t="s">
        <v>60</v>
      </c>
      <c r="G235" t="s">
        <v>51</v>
      </c>
      <c r="H235">
        <v>13048.26252685</v>
      </c>
      <c r="I235">
        <v>53.64907496</v>
      </c>
      <c r="J235">
        <v>5.67</v>
      </c>
      <c r="K235">
        <v>-14.55</v>
      </c>
      <c r="L235">
        <v>-780.59404075999998</v>
      </c>
      <c r="M235">
        <v>-778.32715632999998</v>
      </c>
      <c r="N235">
        <v>0</v>
      </c>
      <c r="O235" s="90" cm="1">
        <f t="array" ref="O235">VLOOKUP(C235,Calc!$B$4:$BF$291,_xlfn.XLOOKUP(F235&amp;G235,$R$4:$R$9&amp;$S$4:$S$9,$T$4:$T$9),FALSE)</f>
        <v>0</v>
      </c>
      <c r="P235" s="121">
        <f t="shared" si="3"/>
        <v>0</v>
      </c>
      <c r="V235" s="5">
        <v>46261</v>
      </c>
      <c r="W235">
        <v>78</v>
      </c>
      <c r="X235">
        <v>3</v>
      </c>
      <c r="Y235" t="s">
        <v>143</v>
      </c>
      <c r="Z235" t="s">
        <v>58</v>
      </c>
      <c r="AA235">
        <v>13621.292088509999</v>
      </c>
      <c r="AB235">
        <v>-7187.34028012</v>
      </c>
      <c r="AC235">
        <v>6433.9518083900002</v>
      </c>
      <c r="AD235">
        <v>0</v>
      </c>
      <c r="AE235">
        <v>45.803476500000002</v>
      </c>
      <c r="AF235">
        <v>45.803476500000002</v>
      </c>
      <c r="AG235" s="1"/>
      <c r="AH235" s="5">
        <v>46261</v>
      </c>
      <c r="AI235">
        <v>24</v>
      </c>
      <c r="AJ235">
        <v>3</v>
      </c>
      <c r="AL235" t="s">
        <v>144</v>
      </c>
      <c r="AM235" t="s">
        <v>146</v>
      </c>
      <c r="AN235">
        <v>38.074205859999999</v>
      </c>
      <c r="AO235">
        <v>0</v>
      </c>
      <c r="AP235">
        <v>0</v>
      </c>
      <c r="AR235" s="5">
        <v>46261</v>
      </c>
      <c r="AS235">
        <v>17</v>
      </c>
      <c r="AT235">
        <v>3</v>
      </c>
      <c r="AU235" t="s">
        <v>147</v>
      </c>
      <c r="AV235" t="s">
        <v>51</v>
      </c>
      <c r="AW235">
        <v>36.610277000000004</v>
      </c>
      <c r="AX235">
        <v>0.83750000000000002</v>
      </c>
      <c r="AY235">
        <v>0</v>
      </c>
      <c r="AZ235">
        <v>0</v>
      </c>
      <c r="BA235">
        <v>0</v>
      </c>
    </row>
    <row r="236" spans="2:53">
      <c r="B236" s="5">
        <v>46261</v>
      </c>
      <c r="C236">
        <v>39</v>
      </c>
      <c r="D236">
        <v>3</v>
      </c>
      <c r="E236" t="s">
        <v>143</v>
      </c>
      <c r="F236" t="s">
        <v>54</v>
      </c>
      <c r="G236" t="s">
        <v>52</v>
      </c>
      <c r="H236">
        <v>13048.26252685</v>
      </c>
      <c r="I236">
        <v>0</v>
      </c>
      <c r="J236">
        <v>367.6</v>
      </c>
      <c r="K236">
        <v>-361.93</v>
      </c>
      <c r="L236">
        <v>0</v>
      </c>
      <c r="M236">
        <v>0</v>
      </c>
      <c r="N236">
        <v>0</v>
      </c>
      <c r="O236" s="90" cm="1">
        <f t="array" ref="O236">VLOOKUP(C236,Calc!$B$4:$BF$291,_xlfn.XLOOKUP(F236&amp;G236,$R$4:$R$9&amp;$S$4:$S$9,$T$4:$T$9),FALSE)</f>
        <v>0</v>
      </c>
      <c r="P236" s="121">
        <f t="shared" si="3"/>
        <v>0</v>
      </c>
      <c r="V236" s="5">
        <v>46261</v>
      </c>
      <c r="W236">
        <v>78</v>
      </c>
      <c r="X236">
        <v>3</v>
      </c>
      <c r="Y236" t="s">
        <v>143</v>
      </c>
      <c r="Z236" t="s">
        <v>52</v>
      </c>
      <c r="AA236">
        <v>13621.292088509999</v>
      </c>
      <c r="AB236">
        <v>-7187.34028012</v>
      </c>
      <c r="AC236">
        <v>6433.9518083900002</v>
      </c>
      <c r="AD236">
        <v>-11.667676800000001</v>
      </c>
      <c r="AE236">
        <v>40.844036000000003</v>
      </c>
      <c r="AF236">
        <v>29.1763592</v>
      </c>
      <c r="AG236" s="1"/>
      <c r="AH236" s="5">
        <v>46261</v>
      </c>
      <c r="AI236">
        <v>24</v>
      </c>
      <c r="AJ236">
        <v>3</v>
      </c>
      <c r="AK236" t="s">
        <v>143</v>
      </c>
      <c r="AL236" t="s">
        <v>57</v>
      </c>
      <c r="AM236" t="s">
        <v>58</v>
      </c>
      <c r="AN236">
        <v>-1.017577</v>
      </c>
      <c r="AO236">
        <v>0</v>
      </c>
      <c r="AP236">
        <v>196.22290709000001</v>
      </c>
      <c r="AR236" s="5">
        <v>46261</v>
      </c>
      <c r="AS236">
        <v>17</v>
      </c>
      <c r="AT236">
        <v>3</v>
      </c>
      <c r="AU236" t="s">
        <v>60</v>
      </c>
      <c r="AV236" t="s">
        <v>58</v>
      </c>
      <c r="AW236">
        <v>28.010841200000002</v>
      </c>
      <c r="AX236">
        <v>0.26750000000000002</v>
      </c>
      <c r="AY236">
        <v>0</v>
      </c>
      <c r="AZ236">
        <v>0</v>
      </c>
      <c r="BA236">
        <v>0</v>
      </c>
    </row>
    <row r="237" spans="2:53">
      <c r="B237" s="5">
        <v>46261</v>
      </c>
      <c r="C237">
        <v>39</v>
      </c>
      <c r="D237">
        <v>3</v>
      </c>
      <c r="E237" t="s">
        <v>143</v>
      </c>
      <c r="F237" t="s">
        <v>54</v>
      </c>
      <c r="G237" t="s">
        <v>51</v>
      </c>
      <c r="H237">
        <v>13048.26252685</v>
      </c>
      <c r="I237">
        <v>38.313651100000001</v>
      </c>
      <c r="J237">
        <v>5.67</v>
      </c>
      <c r="K237">
        <v>361.93</v>
      </c>
      <c r="L237">
        <v>13866.859742619999</v>
      </c>
      <c r="M237">
        <v>13826.589683190001</v>
      </c>
      <c r="N237">
        <v>13048.26252685</v>
      </c>
      <c r="O237" s="90" cm="1">
        <f t="array" ref="O237">VLOOKUP(C237,Calc!$B$4:$BF$291,_xlfn.XLOOKUP(F237&amp;G237,$R$4:$R$9&amp;$S$4:$S$9,$T$4:$T$9),FALSE)</f>
        <v>13048.262526858001</v>
      </c>
      <c r="P237" s="121">
        <f t="shared" si="3"/>
        <v>8.0017343861982226E-9</v>
      </c>
      <c r="V237" s="5">
        <v>46261</v>
      </c>
      <c r="W237">
        <v>78</v>
      </c>
      <c r="X237">
        <v>3</v>
      </c>
      <c r="Y237" t="s">
        <v>143</v>
      </c>
      <c r="Z237" t="s">
        <v>51</v>
      </c>
      <c r="AA237">
        <v>13621.292088509999</v>
      </c>
      <c r="AB237">
        <v>-7187.34028012</v>
      </c>
      <c r="AC237">
        <v>6433.9518083900002</v>
      </c>
      <c r="AD237">
        <v>-81.627335700000003</v>
      </c>
      <c r="AE237">
        <v>0</v>
      </c>
      <c r="AF237">
        <v>-81.627335700000003</v>
      </c>
      <c r="AG237" s="1"/>
      <c r="AH237" s="5">
        <v>46261</v>
      </c>
      <c r="AI237">
        <v>24</v>
      </c>
      <c r="AJ237">
        <v>3</v>
      </c>
      <c r="AK237" t="s">
        <v>143</v>
      </c>
      <c r="AL237" t="s">
        <v>57</v>
      </c>
      <c r="AM237" t="s">
        <v>52</v>
      </c>
      <c r="AN237">
        <v>0.50591032999999996</v>
      </c>
      <c r="AO237">
        <v>0</v>
      </c>
      <c r="AP237">
        <v>0</v>
      </c>
      <c r="AR237" s="5">
        <v>46261</v>
      </c>
      <c r="AS237">
        <v>17</v>
      </c>
      <c r="AT237">
        <v>3</v>
      </c>
      <c r="AU237" t="s">
        <v>60</v>
      </c>
      <c r="AV237" t="s">
        <v>51</v>
      </c>
      <c r="AW237">
        <v>-28.2783412</v>
      </c>
      <c r="AX237">
        <v>0.26750000000000002</v>
      </c>
      <c r="AY237">
        <v>0</v>
      </c>
      <c r="AZ237">
        <v>-4193.3418500400003</v>
      </c>
      <c r="BA237">
        <v>0</v>
      </c>
    </row>
    <row r="238" spans="2:53">
      <c r="B238" s="5">
        <v>46261</v>
      </c>
      <c r="C238">
        <v>40</v>
      </c>
      <c r="D238">
        <v>3</v>
      </c>
      <c r="E238" t="s">
        <v>143</v>
      </c>
      <c r="F238" t="s">
        <v>57</v>
      </c>
      <c r="G238" t="s">
        <v>58</v>
      </c>
      <c r="H238">
        <v>13871.57093577</v>
      </c>
      <c r="I238">
        <v>0</v>
      </c>
      <c r="J238">
        <v>-8.89</v>
      </c>
      <c r="K238">
        <v>378.54</v>
      </c>
      <c r="L238">
        <v>0</v>
      </c>
      <c r="M238">
        <v>0</v>
      </c>
      <c r="N238">
        <v>0</v>
      </c>
      <c r="O238" s="90" cm="1">
        <f t="array" ref="O238">VLOOKUP(C238,Calc!$B$4:$BF$291,_xlfn.XLOOKUP(F238&amp;G238,$R$4:$R$9&amp;$S$4:$S$9,$T$4:$T$9),FALSE)</f>
        <v>0</v>
      </c>
      <c r="P238" s="121">
        <f t="shared" si="3"/>
        <v>0</v>
      </c>
      <c r="V238" s="5">
        <v>46261</v>
      </c>
      <c r="W238">
        <v>79</v>
      </c>
      <c r="X238">
        <v>3</v>
      </c>
      <c r="Y238" t="s">
        <v>143</v>
      </c>
      <c r="Z238" t="s">
        <v>58</v>
      </c>
      <c r="AA238">
        <v>12293.88502595</v>
      </c>
      <c r="AB238">
        <v>-9949.0095261999995</v>
      </c>
      <c r="AC238">
        <v>2344.87549975</v>
      </c>
      <c r="AD238">
        <v>0</v>
      </c>
      <c r="AE238">
        <v>42.063065760000001</v>
      </c>
      <c r="AF238">
        <v>42.063065760000001</v>
      </c>
      <c r="AG238" s="1"/>
      <c r="AH238" s="5">
        <v>46261</v>
      </c>
      <c r="AI238">
        <v>24</v>
      </c>
      <c r="AJ238">
        <v>3</v>
      </c>
      <c r="AL238" t="s">
        <v>147</v>
      </c>
      <c r="AM238" t="s">
        <v>148</v>
      </c>
      <c r="AN238">
        <v>-37.673169999999999</v>
      </c>
      <c r="AO238">
        <v>-11971.086161900001</v>
      </c>
      <c r="AP238">
        <v>-11971.086161900001</v>
      </c>
      <c r="AR238" s="5">
        <v>46261</v>
      </c>
      <c r="AS238">
        <v>17</v>
      </c>
      <c r="AT238">
        <v>3</v>
      </c>
      <c r="AU238" t="s">
        <v>54</v>
      </c>
      <c r="AV238" t="s">
        <v>52</v>
      </c>
      <c r="AW238">
        <v>40.032806299999997</v>
      </c>
      <c r="AX238">
        <v>5.99</v>
      </c>
      <c r="AY238">
        <v>0</v>
      </c>
      <c r="AZ238">
        <v>0</v>
      </c>
      <c r="BA238">
        <v>0</v>
      </c>
    </row>
    <row r="239" spans="2:53">
      <c r="B239" s="5">
        <v>46261</v>
      </c>
      <c r="C239">
        <v>40</v>
      </c>
      <c r="D239">
        <v>3</v>
      </c>
      <c r="E239" t="s">
        <v>143</v>
      </c>
      <c r="F239" t="s">
        <v>57</v>
      </c>
      <c r="G239" t="s">
        <v>52</v>
      </c>
      <c r="H239">
        <v>13871.57093577</v>
      </c>
      <c r="I239">
        <v>0</v>
      </c>
      <c r="J239">
        <v>369.65</v>
      </c>
      <c r="K239">
        <v>-378.54</v>
      </c>
      <c r="L239">
        <v>0</v>
      </c>
      <c r="M239">
        <v>0</v>
      </c>
      <c r="N239">
        <v>0</v>
      </c>
      <c r="O239" s="90" cm="1">
        <f t="array" ref="O239">VLOOKUP(C239,Calc!$B$4:$BF$291,_xlfn.XLOOKUP(F239&amp;G239,$R$4:$R$9&amp;$S$4:$S$9,$T$4:$T$9),FALSE)</f>
        <v>0</v>
      </c>
      <c r="P239" s="121">
        <f t="shared" si="3"/>
        <v>0</v>
      </c>
      <c r="V239" s="5">
        <v>46261</v>
      </c>
      <c r="W239">
        <v>79</v>
      </c>
      <c r="X239">
        <v>3</v>
      </c>
      <c r="Y239" t="s">
        <v>143</v>
      </c>
      <c r="Z239" t="s">
        <v>52</v>
      </c>
      <c r="AA239">
        <v>12293.88502595</v>
      </c>
      <c r="AB239">
        <v>-9949.0095261999995</v>
      </c>
      <c r="AC239">
        <v>2344.87549975</v>
      </c>
      <c r="AD239">
        <v>-11.2323828</v>
      </c>
      <c r="AE239">
        <v>46.425994559999999</v>
      </c>
      <c r="AF239">
        <v>35.193611760000003</v>
      </c>
      <c r="AG239" s="1"/>
      <c r="AH239" s="5">
        <v>46261</v>
      </c>
      <c r="AI239">
        <v>24</v>
      </c>
      <c r="AJ239">
        <v>3</v>
      </c>
      <c r="AL239" t="s">
        <v>147</v>
      </c>
      <c r="AM239" t="s">
        <v>51</v>
      </c>
      <c r="AN239">
        <v>36.888170000000002</v>
      </c>
      <c r="AO239">
        <v>0</v>
      </c>
      <c r="AP239">
        <v>0</v>
      </c>
      <c r="AR239" s="5">
        <v>46261</v>
      </c>
      <c r="AS239">
        <v>17</v>
      </c>
      <c r="AT239">
        <v>3</v>
      </c>
      <c r="AU239" t="s">
        <v>54</v>
      </c>
      <c r="AV239" t="s">
        <v>51</v>
      </c>
      <c r="AW239">
        <v>-46.022806299999999</v>
      </c>
      <c r="AX239">
        <v>5.99</v>
      </c>
      <c r="AY239">
        <v>9266.7703410699996</v>
      </c>
      <c r="AZ239">
        <v>13188.12928442</v>
      </c>
      <c r="BA239">
        <v>0</v>
      </c>
    </row>
    <row r="240" spans="2:53">
      <c r="B240" s="5">
        <v>46261</v>
      </c>
      <c r="C240">
        <v>40</v>
      </c>
      <c r="D240">
        <v>3</v>
      </c>
      <c r="E240" t="s">
        <v>143</v>
      </c>
      <c r="F240" t="s">
        <v>60</v>
      </c>
      <c r="G240" t="s">
        <v>58</v>
      </c>
      <c r="H240">
        <v>13871.57093577</v>
      </c>
      <c r="I240">
        <v>0</v>
      </c>
      <c r="J240">
        <v>-8.89</v>
      </c>
      <c r="K240">
        <v>14.56</v>
      </c>
      <c r="L240">
        <v>0</v>
      </c>
      <c r="M240">
        <v>0</v>
      </c>
      <c r="N240">
        <v>0</v>
      </c>
      <c r="O240" s="90" cm="1">
        <f t="array" ref="O240">VLOOKUP(C240,Calc!$B$4:$BF$291,_xlfn.XLOOKUP(F240&amp;G240,$R$4:$R$9&amp;$S$4:$S$9,$T$4:$T$9),FALSE)</f>
        <v>0</v>
      </c>
      <c r="P240" s="121">
        <f t="shared" si="3"/>
        <v>0</v>
      </c>
      <c r="V240" s="5">
        <v>46261</v>
      </c>
      <c r="W240">
        <v>79</v>
      </c>
      <c r="X240">
        <v>3</v>
      </c>
      <c r="Y240" t="s">
        <v>143</v>
      </c>
      <c r="Z240" t="s">
        <v>51</v>
      </c>
      <c r="AA240">
        <v>12293.88502595</v>
      </c>
      <c r="AB240">
        <v>-9949.0095261999995</v>
      </c>
      <c r="AC240">
        <v>2344.87549975</v>
      </c>
      <c r="AD240">
        <v>-84.034177529999994</v>
      </c>
      <c r="AE240">
        <v>0</v>
      </c>
      <c r="AF240">
        <v>-84.034177529999994</v>
      </c>
      <c r="AG240" s="1"/>
      <c r="AH240" s="5">
        <v>46261</v>
      </c>
      <c r="AI240">
        <v>24</v>
      </c>
      <c r="AJ240">
        <v>3</v>
      </c>
      <c r="AK240" t="s">
        <v>143</v>
      </c>
      <c r="AL240" t="s">
        <v>60</v>
      </c>
      <c r="AM240" t="s">
        <v>58</v>
      </c>
      <c r="AN240">
        <v>45.050972360000003</v>
      </c>
      <c r="AO240">
        <v>0</v>
      </c>
      <c r="AP240">
        <v>0</v>
      </c>
      <c r="AR240" s="5">
        <v>46261</v>
      </c>
      <c r="AS240">
        <v>17</v>
      </c>
      <c r="AT240">
        <v>3</v>
      </c>
      <c r="AU240" t="s">
        <v>50</v>
      </c>
      <c r="AV240" t="s">
        <v>52</v>
      </c>
      <c r="AW240">
        <v>0</v>
      </c>
      <c r="AX240">
        <v>0</v>
      </c>
      <c r="AY240">
        <v>0</v>
      </c>
      <c r="AZ240">
        <v>0</v>
      </c>
      <c r="BA240">
        <v>0</v>
      </c>
    </row>
    <row r="241" spans="2:53">
      <c r="B241" s="5">
        <v>46261</v>
      </c>
      <c r="C241">
        <v>40</v>
      </c>
      <c r="D241">
        <v>3</v>
      </c>
      <c r="E241" t="s">
        <v>143</v>
      </c>
      <c r="F241" t="s">
        <v>60</v>
      </c>
      <c r="G241" t="s">
        <v>51</v>
      </c>
      <c r="H241">
        <v>13871.57093577</v>
      </c>
      <c r="I241">
        <v>52.848786330000003</v>
      </c>
      <c r="J241">
        <v>5.67</v>
      </c>
      <c r="K241">
        <v>-14.56</v>
      </c>
      <c r="L241">
        <v>-769.47832901000004</v>
      </c>
      <c r="M241">
        <v>-767.34966440999995</v>
      </c>
      <c r="N241">
        <v>0</v>
      </c>
      <c r="O241" s="90" cm="1">
        <f t="array" ref="O241">VLOOKUP(C241,Calc!$B$4:$BF$291,_xlfn.XLOOKUP(F241&amp;G241,$R$4:$R$9&amp;$S$4:$S$9,$T$4:$T$9),FALSE)</f>
        <v>0</v>
      </c>
      <c r="P241" s="121">
        <f t="shared" si="3"/>
        <v>0</v>
      </c>
      <c r="V241" s="5">
        <v>46261</v>
      </c>
      <c r="W241">
        <v>80</v>
      </c>
      <c r="X241">
        <v>3</v>
      </c>
      <c r="Y241" t="s">
        <v>143</v>
      </c>
      <c r="Z241" t="s">
        <v>58</v>
      </c>
      <c r="AA241">
        <v>0</v>
      </c>
      <c r="AB241">
        <v>-43456.120094329999</v>
      </c>
      <c r="AC241">
        <v>-43456.120094329999</v>
      </c>
      <c r="AD241">
        <v>0</v>
      </c>
      <c r="AE241">
        <v>0</v>
      </c>
      <c r="AF241">
        <v>0</v>
      </c>
      <c r="AG241" s="1"/>
      <c r="AH241" s="5">
        <v>46261</v>
      </c>
      <c r="AI241">
        <v>24</v>
      </c>
      <c r="AJ241">
        <v>3</v>
      </c>
      <c r="AK241" t="s">
        <v>143</v>
      </c>
      <c r="AL241" t="s">
        <v>60</v>
      </c>
      <c r="AM241" t="s">
        <v>51</v>
      </c>
      <c r="AN241">
        <v>-45.259305699999999</v>
      </c>
      <c r="AO241">
        <v>0</v>
      </c>
      <c r="AP241">
        <v>-1902.2089907899999</v>
      </c>
      <c r="AR241" s="5">
        <v>46261</v>
      </c>
      <c r="AS241">
        <v>17</v>
      </c>
      <c r="AT241">
        <v>3</v>
      </c>
      <c r="AU241" t="s">
        <v>50</v>
      </c>
      <c r="AV241" t="s">
        <v>51</v>
      </c>
      <c r="AW241">
        <v>0</v>
      </c>
      <c r="AX241">
        <v>0</v>
      </c>
      <c r="AY241">
        <v>0</v>
      </c>
      <c r="AZ241">
        <v>0</v>
      </c>
      <c r="BA241">
        <v>0</v>
      </c>
    </row>
    <row r="242" spans="2:53">
      <c r="B242" s="5">
        <v>46261</v>
      </c>
      <c r="C242">
        <v>40</v>
      </c>
      <c r="D242">
        <v>3</v>
      </c>
      <c r="E242" t="s">
        <v>143</v>
      </c>
      <c r="F242" t="s">
        <v>54</v>
      </c>
      <c r="G242" t="s">
        <v>52</v>
      </c>
      <c r="H242">
        <v>13871.57093577</v>
      </c>
      <c r="I242">
        <v>0</v>
      </c>
      <c r="J242">
        <v>369.65</v>
      </c>
      <c r="K242">
        <v>-363.98</v>
      </c>
      <c r="L242">
        <v>0</v>
      </c>
      <c r="M242">
        <v>0</v>
      </c>
      <c r="N242">
        <v>0</v>
      </c>
      <c r="O242" s="90" cm="1">
        <f t="array" ref="O242">VLOOKUP(C242,Calc!$B$4:$BF$291,_xlfn.XLOOKUP(F242&amp;G242,$R$4:$R$9&amp;$S$4:$S$9,$T$4:$T$9),FALSE)</f>
        <v>0</v>
      </c>
      <c r="P242" s="121">
        <f t="shared" si="3"/>
        <v>0</v>
      </c>
      <c r="V242" s="5">
        <v>46261</v>
      </c>
      <c r="W242">
        <v>80</v>
      </c>
      <c r="X242">
        <v>3</v>
      </c>
      <c r="Y242" t="s">
        <v>143</v>
      </c>
      <c r="Z242" t="s">
        <v>52</v>
      </c>
      <c r="AA242">
        <v>0</v>
      </c>
      <c r="AB242">
        <v>-43456.120094329999</v>
      </c>
      <c r="AC242">
        <v>-43456.120094329999</v>
      </c>
      <c r="AD242">
        <v>0</v>
      </c>
      <c r="AE242">
        <v>0</v>
      </c>
      <c r="AF242">
        <v>0</v>
      </c>
      <c r="AG242" s="1"/>
      <c r="AH242" s="5">
        <v>46261</v>
      </c>
      <c r="AI242">
        <v>24</v>
      </c>
      <c r="AJ242">
        <v>3</v>
      </c>
      <c r="AK242" t="s">
        <v>143</v>
      </c>
      <c r="AL242" t="s">
        <v>54</v>
      </c>
      <c r="AM242" t="s">
        <v>52</v>
      </c>
      <c r="AN242">
        <v>37.129462660000002</v>
      </c>
      <c r="AO242">
        <v>0</v>
      </c>
      <c r="AP242">
        <v>0</v>
      </c>
      <c r="AR242" s="5">
        <v>46261</v>
      </c>
      <c r="AS242">
        <v>18</v>
      </c>
      <c r="AT242">
        <v>3</v>
      </c>
      <c r="AU242" t="s">
        <v>145</v>
      </c>
      <c r="AV242" t="s">
        <v>58</v>
      </c>
      <c r="AW242">
        <v>-1.4964877999999999</v>
      </c>
      <c r="AX242">
        <v>0.06</v>
      </c>
      <c r="AY242">
        <v>-1.53650339</v>
      </c>
      <c r="AZ242">
        <v>-1.53650339</v>
      </c>
      <c r="BA242">
        <v>0</v>
      </c>
    </row>
    <row r="243" spans="2:53">
      <c r="B243" s="5">
        <v>46261</v>
      </c>
      <c r="C243">
        <v>40</v>
      </c>
      <c r="D243">
        <v>3</v>
      </c>
      <c r="E243" t="s">
        <v>143</v>
      </c>
      <c r="F243" t="s">
        <v>54</v>
      </c>
      <c r="G243" t="s">
        <v>51</v>
      </c>
      <c r="H243">
        <v>13871.57093577</v>
      </c>
      <c r="I243">
        <v>40.330594159999997</v>
      </c>
      <c r="J243">
        <v>5.67</v>
      </c>
      <c r="K243">
        <v>363.98</v>
      </c>
      <c r="L243">
        <v>14679.529664780001</v>
      </c>
      <c r="M243">
        <v>14638.920600179999</v>
      </c>
      <c r="N243">
        <v>13871.57093577</v>
      </c>
      <c r="O243" s="90" cm="1">
        <f t="array" ref="O243">VLOOKUP(C243,Calc!$B$4:$BF$291,_xlfn.XLOOKUP(F243&amp;G243,$R$4:$R$9&amp;$S$4:$S$9,$T$4:$T$9),FALSE)</f>
        <v>13871.570935769998</v>
      </c>
      <c r="P243" s="121">
        <f t="shared" si="3"/>
        <v>0</v>
      </c>
      <c r="V243" s="5">
        <v>46261</v>
      </c>
      <c r="W243">
        <v>80</v>
      </c>
      <c r="X243">
        <v>3</v>
      </c>
      <c r="Y243" t="s">
        <v>143</v>
      </c>
      <c r="Z243" t="s">
        <v>51</v>
      </c>
      <c r="AA243">
        <v>0</v>
      </c>
      <c r="AB243">
        <v>-43456.120094329999</v>
      </c>
      <c r="AC243">
        <v>-43456.120094329999</v>
      </c>
      <c r="AD243">
        <v>0</v>
      </c>
      <c r="AE243">
        <v>0</v>
      </c>
      <c r="AF243">
        <v>0</v>
      </c>
      <c r="AG243" s="1"/>
      <c r="AH243" s="5">
        <v>46261</v>
      </c>
      <c r="AI243">
        <v>24</v>
      </c>
      <c r="AJ243">
        <v>3</v>
      </c>
      <c r="AK243" t="s">
        <v>143</v>
      </c>
      <c r="AL243" t="s">
        <v>54</v>
      </c>
      <c r="AM243" t="s">
        <v>51</v>
      </c>
      <c r="AN243">
        <v>-43.233629329999999</v>
      </c>
      <c r="AO243">
        <v>10596.990945379999</v>
      </c>
      <c r="AP243">
        <v>12302.97702909</v>
      </c>
      <c r="AR243" s="5">
        <v>46261</v>
      </c>
      <c r="AS243">
        <v>18</v>
      </c>
      <c r="AT243">
        <v>3</v>
      </c>
      <c r="AU243" t="s">
        <v>145</v>
      </c>
      <c r="AV243" t="s">
        <v>146</v>
      </c>
      <c r="AW243">
        <v>1.4364878000000001</v>
      </c>
      <c r="AX243">
        <v>0.06</v>
      </c>
      <c r="AY243">
        <v>0</v>
      </c>
      <c r="AZ243">
        <v>0</v>
      </c>
      <c r="BA243">
        <v>0</v>
      </c>
    </row>
    <row r="244" spans="2:53">
      <c r="B244" s="5">
        <v>46261</v>
      </c>
      <c r="C244">
        <v>41</v>
      </c>
      <c r="D244">
        <v>3</v>
      </c>
      <c r="E244" t="s">
        <v>143</v>
      </c>
      <c r="F244" t="s">
        <v>57</v>
      </c>
      <c r="G244" t="s">
        <v>58</v>
      </c>
      <c r="H244">
        <v>12858.917447829999</v>
      </c>
      <c r="I244">
        <v>0</v>
      </c>
      <c r="J244">
        <v>-8.89</v>
      </c>
      <c r="K244">
        <v>378.26</v>
      </c>
      <c r="L244">
        <v>0</v>
      </c>
      <c r="M244">
        <v>0</v>
      </c>
      <c r="N244">
        <v>0</v>
      </c>
      <c r="O244" s="90" cm="1">
        <f t="array" ref="O244">VLOOKUP(C244,Calc!$B$4:$BF$291,_xlfn.XLOOKUP(F244&amp;G244,$R$4:$R$9&amp;$S$4:$S$9,$T$4:$T$9),FALSE)</f>
        <v>0</v>
      </c>
      <c r="P244" s="121">
        <f t="shared" si="3"/>
        <v>0</v>
      </c>
      <c r="V244" s="5">
        <v>46261</v>
      </c>
      <c r="W244">
        <v>81</v>
      </c>
      <c r="X244">
        <v>3</v>
      </c>
      <c r="Y244" t="s">
        <v>143</v>
      </c>
      <c r="Z244" t="s">
        <v>58</v>
      </c>
      <c r="AA244">
        <v>0</v>
      </c>
      <c r="AB244">
        <v>-41645.445217599998</v>
      </c>
      <c r="AC244">
        <v>-41645.445217599998</v>
      </c>
      <c r="AD244">
        <v>0</v>
      </c>
      <c r="AE244">
        <v>0</v>
      </c>
      <c r="AF244">
        <v>0</v>
      </c>
      <c r="AG244" s="1"/>
      <c r="AH244" s="5">
        <v>46261</v>
      </c>
      <c r="AI244">
        <v>25</v>
      </c>
      <c r="AJ244">
        <v>3</v>
      </c>
      <c r="AL244" t="s">
        <v>144</v>
      </c>
      <c r="AM244" t="s">
        <v>58</v>
      </c>
      <c r="AN244">
        <v>-43.702917599999999</v>
      </c>
      <c r="AO244">
        <v>-1545.561314</v>
      </c>
      <c r="AP244">
        <v>-1545.561314</v>
      </c>
      <c r="AR244" s="5">
        <v>46261</v>
      </c>
      <c r="AS244">
        <v>18</v>
      </c>
      <c r="AT244">
        <v>3</v>
      </c>
      <c r="AU244" t="s">
        <v>144</v>
      </c>
      <c r="AV244" t="s">
        <v>58</v>
      </c>
      <c r="AW244">
        <v>-58.680613559999998</v>
      </c>
      <c r="AX244">
        <v>12.32583333</v>
      </c>
      <c r="AY244">
        <v>838.52605304999997</v>
      </c>
      <c r="AZ244">
        <v>838.52605304999997</v>
      </c>
      <c r="BA244">
        <v>0</v>
      </c>
    </row>
    <row r="245" spans="2:53">
      <c r="B245" s="5">
        <v>46261</v>
      </c>
      <c r="C245">
        <v>41</v>
      </c>
      <c r="D245">
        <v>3</v>
      </c>
      <c r="E245" t="s">
        <v>143</v>
      </c>
      <c r="F245" t="s">
        <v>57</v>
      </c>
      <c r="G245" t="s">
        <v>52</v>
      </c>
      <c r="H245">
        <v>12858.917447829999</v>
      </c>
      <c r="I245">
        <v>0</v>
      </c>
      <c r="J245">
        <v>369.37</v>
      </c>
      <c r="K245">
        <v>-378.26</v>
      </c>
      <c r="L245">
        <v>0</v>
      </c>
      <c r="M245">
        <v>0</v>
      </c>
      <c r="N245">
        <v>0</v>
      </c>
      <c r="O245" s="90" cm="1">
        <f t="array" ref="O245">VLOOKUP(C245,Calc!$B$4:$BF$291,_xlfn.XLOOKUP(F245&amp;G245,$R$4:$R$9&amp;$S$4:$S$9,$T$4:$T$9),FALSE)</f>
        <v>0</v>
      </c>
      <c r="P245" s="121">
        <f t="shared" si="3"/>
        <v>0</v>
      </c>
      <c r="V245" s="5">
        <v>46261</v>
      </c>
      <c r="W245">
        <v>81</v>
      </c>
      <c r="X245">
        <v>3</v>
      </c>
      <c r="Y245" t="s">
        <v>143</v>
      </c>
      <c r="Z245" t="s">
        <v>52</v>
      </c>
      <c r="AA245">
        <v>0</v>
      </c>
      <c r="AB245">
        <v>-41645.445217599998</v>
      </c>
      <c r="AC245">
        <v>-41645.445217599998</v>
      </c>
      <c r="AD245">
        <v>0</v>
      </c>
      <c r="AE245">
        <v>0</v>
      </c>
      <c r="AF245">
        <v>0</v>
      </c>
      <c r="AG245" s="1"/>
      <c r="AH245" s="5">
        <v>46261</v>
      </c>
      <c r="AI245">
        <v>25</v>
      </c>
      <c r="AJ245">
        <v>3</v>
      </c>
      <c r="AL245" t="s">
        <v>144</v>
      </c>
      <c r="AM245" t="s">
        <v>146</v>
      </c>
      <c r="AN245">
        <v>30.09208426</v>
      </c>
      <c r="AO245">
        <v>0</v>
      </c>
      <c r="AP245">
        <v>0</v>
      </c>
      <c r="AR245" s="5">
        <v>46261</v>
      </c>
      <c r="AS245">
        <v>18</v>
      </c>
      <c r="AT245">
        <v>3</v>
      </c>
      <c r="AU245" t="s">
        <v>144</v>
      </c>
      <c r="AV245" t="s">
        <v>146</v>
      </c>
      <c r="AW245">
        <v>46.354780230000003</v>
      </c>
      <c r="AX245">
        <v>12.32583333</v>
      </c>
      <c r="AY245">
        <v>0</v>
      </c>
      <c r="AZ245">
        <v>0</v>
      </c>
      <c r="BA245">
        <v>0</v>
      </c>
    </row>
    <row r="246" spans="2:53">
      <c r="B246" s="5">
        <v>46261</v>
      </c>
      <c r="C246">
        <v>41</v>
      </c>
      <c r="D246">
        <v>3</v>
      </c>
      <c r="E246" t="s">
        <v>143</v>
      </c>
      <c r="F246" t="s">
        <v>60</v>
      </c>
      <c r="G246" t="s">
        <v>58</v>
      </c>
      <c r="H246">
        <v>12858.917447829999</v>
      </c>
      <c r="I246">
        <v>0</v>
      </c>
      <c r="J246">
        <v>-8.89</v>
      </c>
      <c r="K246">
        <v>14.56</v>
      </c>
      <c r="L246">
        <v>0</v>
      </c>
      <c r="M246">
        <v>0</v>
      </c>
      <c r="N246">
        <v>0</v>
      </c>
      <c r="O246" s="90" cm="1">
        <f t="array" ref="O246">VLOOKUP(C246,Calc!$B$4:$BF$291,_xlfn.XLOOKUP(F246&amp;G246,$R$4:$R$9&amp;$S$4:$S$9,$T$4:$T$9),FALSE)</f>
        <v>0</v>
      </c>
      <c r="P246" s="121">
        <f t="shared" si="3"/>
        <v>0</v>
      </c>
      <c r="V246" s="5">
        <v>46261</v>
      </c>
      <c r="W246">
        <v>81</v>
      </c>
      <c r="X246">
        <v>3</v>
      </c>
      <c r="Y246" t="s">
        <v>143</v>
      </c>
      <c r="Z246" t="s">
        <v>51</v>
      </c>
      <c r="AA246">
        <v>0</v>
      </c>
      <c r="AB246">
        <v>-41645.445217599998</v>
      </c>
      <c r="AC246">
        <v>-41645.445217599998</v>
      </c>
      <c r="AD246">
        <v>0</v>
      </c>
      <c r="AE246">
        <v>0</v>
      </c>
      <c r="AF246">
        <v>0</v>
      </c>
      <c r="AG246" s="1"/>
      <c r="AH246" s="5">
        <v>46261</v>
      </c>
      <c r="AI246">
        <v>25</v>
      </c>
      <c r="AJ246">
        <v>3</v>
      </c>
      <c r="AK246" t="s">
        <v>143</v>
      </c>
      <c r="AL246" t="s">
        <v>57</v>
      </c>
      <c r="AM246" t="s">
        <v>58</v>
      </c>
      <c r="AN246">
        <v>-0.54338900000000001</v>
      </c>
      <c r="AO246">
        <v>0</v>
      </c>
      <c r="AP246">
        <v>9.6053009599999992</v>
      </c>
      <c r="AR246" s="5">
        <v>46261</v>
      </c>
      <c r="AS246">
        <v>18</v>
      </c>
      <c r="AT246">
        <v>3</v>
      </c>
      <c r="AU246" t="s">
        <v>57</v>
      </c>
      <c r="AV246" t="s">
        <v>58</v>
      </c>
      <c r="AW246">
        <v>-0.5807658</v>
      </c>
      <c r="AX246">
        <v>0.51500000000000001</v>
      </c>
      <c r="AY246">
        <v>0</v>
      </c>
      <c r="AZ246">
        <v>73.955503870000001</v>
      </c>
      <c r="BA246">
        <v>0</v>
      </c>
    </row>
    <row r="247" spans="2:53">
      <c r="B247" s="5">
        <v>46261</v>
      </c>
      <c r="C247">
        <v>41</v>
      </c>
      <c r="D247">
        <v>3</v>
      </c>
      <c r="E247" t="s">
        <v>143</v>
      </c>
      <c r="F247" t="s">
        <v>60</v>
      </c>
      <c r="G247" t="s">
        <v>51</v>
      </c>
      <c r="H247">
        <v>12858.917447829999</v>
      </c>
      <c r="I247">
        <v>54.737215599999999</v>
      </c>
      <c r="J247">
        <v>5.67</v>
      </c>
      <c r="K247">
        <v>-14.56</v>
      </c>
      <c r="L247">
        <v>-796.97385913000005</v>
      </c>
      <c r="M247">
        <v>-794.58700091000003</v>
      </c>
      <c r="N247">
        <v>0</v>
      </c>
      <c r="O247" s="90" cm="1">
        <f t="array" ref="O247">VLOOKUP(C247,Calc!$B$4:$BF$291,_xlfn.XLOOKUP(F247&amp;G247,$R$4:$R$9&amp;$S$4:$S$9,$T$4:$T$9),FALSE)</f>
        <v>0</v>
      </c>
      <c r="P247" s="121">
        <f t="shared" si="3"/>
        <v>0</v>
      </c>
      <c r="V247" s="5">
        <v>46261</v>
      </c>
      <c r="W247">
        <v>82</v>
      </c>
      <c r="X247">
        <v>3</v>
      </c>
      <c r="Y247" t="s">
        <v>143</v>
      </c>
      <c r="Z247" t="s">
        <v>58</v>
      </c>
      <c r="AA247">
        <v>0</v>
      </c>
      <c r="AB247">
        <v>-41615.332508539999</v>
      </c>
      <c r="AC247">
        <v>-41615.332508539999</v>
      </c>
      <c r="AD247">
        <v>0</v>
      </c>
      <c r="AE247">
        <v>0</v>
      </c>
      <c r="AF247">
        <v>0</v>
      </c>
      <c r="AG247" s="1"/>
      <c r="AH247" s="5">
        <v>46261</v>
      </c>
      <c r="AI247">
        <v>25</v>
      </c>
      <c r="AJ247">
        <v>3</v>
      </c>
      <c r="AK247" t="s">
        <v>143</v>
      </c>
      <c r="AL247" t="s">
        <v>57</v>
      </c>
      <c r="AM247" t="s">
        <v>52</v>
      </c>
      <c r="AN247">
        <v>4.2555660000000002E-2</v>
      </c>
      <c r="AO247">
        <v>0</v>
      </c>
      <c r="AP247">
        <v>0</v>
      </c>
      <c r="AR247" s="5">
        <v>46261</v>
      </c>
      <c r="AS247">
        <v>18</v>
      </c>
      <c r="AT247">
        <v>3</v>
      </c>
      <c r="AU247" t="s">
        <v>57</v>
      </c>
      <c r="AV247" t="s">
        <v>52</v>
      </c>
      <c r="AW247">
        <v>6.5765799999999999E-2</v>
      </c>
      <c r="AX247">
        <v>0.51500000000000001</v>
      </c>
      <c r="AY247">
        <v>0</v>
      </c>
      <c r="AZ247">
        <v>0</v>
      </c>
      <c r="BA247">
        <v>0</v>
      </c>
    </row>
    <row r="248" spans="2:53">
      <c r="B248" s="5">
        <v>46261</v>
      </c>
      <c r="C248">
        <v>41</v>
      </c>
      <c r="D248">
        <v>3</v>
      </c>
      <c r="E248" t="s">
        <v>143</v>
      </c>
      <c r="F248" t="s">
        <v>54</v>
      </c>
      <c r="G248" t="s">
        <v>52</v>
      </c>
      <c r="H248">
        <v>12858.917447829999</v>
      </c>
      <c r="I248">
        <v>0</v>
      </c>
      <c r="J248">
        <v>369.37</v>
      </c>
      <c r="K248">
        <v>-363.7</v>
      </c>
      <c r="L248">
        <v>0</v>
      </c>
      <c r="M248">
        <v>0</v>
      </c>
      <c r="N248">
        <v>0</v>
      </c>
      <c r="O248" s="90" cm="1">
        <f t="array" ref="O248">VLOOKUP(C248,Calc!$B$4:$BF$291,_xlfn.XLOOKUP(F248&amp;G248,$R$4:$R$9&amp;$S$4:$S$9,$T$4:$T$9),FALSE)</f>
        <v>0</v>
      </c>
      <c r="P248" s="121">
        <f t="shared" si="3"/>
        <v>0</v>
      </c>
      <c r="V248" s="5">
        <v>46261</v>
      </c>
      <c r="W248">
        <v>82</v>
      </c>
      <c r="X248">
        <v>3</v>
      </c>
      <c r="Y248" t="s">
        <v>143</v>
      </c>
      <c r="Z248" t="s">
        <v>52</v>
      </c>
      <c r="AA248">
        <v>0</v>
      </c>
      <c r="AB248">
        <v>-41615.332508539999</v>
      </c>
      <c r="AC248">
        <v>-41615.332508539999</v>
      </c>
      <c r="AD248">
        <v>0</v>
      </c>
      <c r="AE248">
        <v>0</v>
      </c>
      <c r="AF248">
        <v>0</v>
      </c>
      <c r="AG248" s="1"/>
      <c r="AH248" s="5">
        <v>46261</v>
      </c>
      <c r="AI248">
        <v>25</v>
      </c>
      <c r="AJ248">
        <v>3</v>
      </c>
      <c r="AL248" t="s">
        <v>147</v>
      </c>
      <c r="AM248" t="s">
        <v>148</v>
      </c>
      <c r="AN248">
        <v>-37.469346000000002</v>
      </c>
      <c r="AO248">
        <v>-12365.764923139999</v>
      </c>
      <c r="AP248">
        <v>-12365.764923139999</v>
      </c>
      <c r="AR248" s="5">
        <v>46261</v>
      </c>
      <c r="AS248">
        <v>18</v>
      </c>
      <c r="AT248">
        <v>3</v>
      </c>
      <c r="AU248" t="s">
        <v>147</v>
      </c>
      <c r="AV248" t="s">
        <v>148</v>
      </c>
      <c r="AW248">
        <v>-37.528801000000001</v>
      </c>
      <c r="AX248">
        <v>0.78333333000000005</v>
      </c>
      <c r="AY248">
        <v>-12201.58168325</v>
      </c>
      <c r="AZ248">
        <v>-12201.58168325</v>
      </c>
      <c r="BA248">
        <v>0</v>
      </c>
    </row>
    <row r="249" spans="2:53">
      <c r="B249" s="5">
        <v>46261</v>
      </c>
      <c r="C249">
        <v>41</v>
      </c>
      <c r="D249">
        <v>3</v>
      </c>
      <c r="E249" t="s">
        <v>143</v>
      </c>
      <c r="F249" t="s">
        <v>54</v>
      </c>
      <c r="G249" t="s">
        <v>51</v>
      </c>
      <c r="H249">
        <v>12858.917447829999</v>
      </c>
      <c r="I249">
        <v>37.653335660000003</v>
      </c>
      <c r="J249">
        <v>5.67</v>
      </c>
      <c r="K249">
        <v>363.7</v>
      </c>
      <c r="L249">
        <v>13694.51818196</v>
      </c>
      <c r="M249">
        <v>13653.50444875</v>
      </c>
      <c r="N249">
        <v>12858.917447829999</v>
      </c>
      <c r="O249" s="90" cm="1">
        <f t="array" ref="O249">VLOOKUP(C249,Calc!$B$4:$BF$291,_xlfn.XLOOKUP(F249&amp;G249,$R$4:$R$9&amp;$S$4:$S$9,$T$4:$T$9),FALSE)</f>
        <v>12858.917447830667</v>
      </c>
      <c r="P249" s="121">
        <f t="shared" si="3"/>
        <v>6.6756911110132933E-10</v>
      </c>
      <c r="V249" s="5">
        <v>46261</v>
      </c>
      <c r="W249">
        <v>82</v>
      </c>
      <c r="X249">
        <v>3</v>
      </c>
      <c r="Y249" t="s">
        <v>143</v>
      </c>
      <c r="Z249" t="s">
        <v>51</v>
      </c>
      <c r="AA249">
        <v>0</v>
      </c>
      <c r="AB249">
        <v>-41615.332508539999</v>
      </c>
      <c r="AC249">
        <v>-41615.332508539999</v>
      </c>
      <c r="AD249">
        <v>0</v>
      </c>
      <c r="AE249">
        <v>0</v>
      </c>
      <c r="AF249">
        <v>0</v>
      </c>
      <c r="AG249" s="1"/>
      <c r="AH249" s="5">
        <v>46261</v>
      </c>
      <c r="AI249">
        <v>25</v>
      </c>
      <c r="AJ249">
        <v>3</v>
      </c>
      <c r="AL249" t="s">
        <v>147</v>
      </c>
      <c r="AM249" t="s">
        <v>51</v>
      </c>
      <c r="AN249">
        <v>36.683512659999998</v>
      </c>
      <c r="AO249">
        <v>0</v>
      </c>
      <c r="AP249">
        <v>0</v>
      </c>
      <c r="AR249" s="5">
        <v>46261</v>
      </c>
      <c r="AS249">
        <v>18</v>
      </c>
      <c r="AT249">
        <v>3</v>
      </c>
      <c r="AU249" t="s">
        <v>147</v>
      </c>
      <c r="AV249" t="s">
        <v>51</v>
      </c>
      <c r="AW249">
        <v>36.745467660000003</v>
      </c>
      <c r="AX249">
        <v>0.78333333000000005</v>
      </c>
      <c r="AY249">
        <v>0</v>
      </c>
      <c r="AZ249">
        <v>0</v>
      </c>
      <c r="BA249">
        <v>0</v>
      </c>
    </row>
    <row r="250" spans="2:53">
      <c r="B250" s="5">
        <v>46261</v>
      </c>
      <c r="C250">
        <v>42</v>
      </c>
      <c r="D250">
        <v>3</v>
      </c>
      <c r="E250" t="s">
        <v>143</v>
      </c>
      <c r="F250" t="s">
        <v>57</v>
      </c>
      <c r="G250" t="s">
        <v>58</v>
      </c>
      <c r="H250">
        <v>13216.803720420001</v>
      </c>
      <c r="I250">
        <v>0</v>
      </c>
      <c r="J250">
        <v>-8.89</v>
      </c>
      <c r="K250">
        <v>378.26</v>
      </c>
      <c r="L250">
        <v>0</v>
      </c>
      <c r="M250">
        <v>0</v>
      </c>
      <c r="N250">
        <v>0</v>
      </c>
      <c r="O250" s="90" cm="1">
        <f t="array" ref="O250">VLOOKUP(C250,Calc!$B$4:$BF$291,_xlfn.XLOOKUP(F250&amp;G250,$R$4:$R$9&amp;$S$4:$S$9,$T$4:$T$9),FALSE)</f>
        <v>0</v>
      </c>
      <c r="P250" s="121">
        <f t="shared" si="3"/>
        <v>0</v>
      </c>
      <c r="V250" s="5">
        <v>46261</v>
      </c>
      <c r="W250">
        <v>83</v>
      </c>
      <c r="X250">
        <v>3</v>
      </c>
      <c r="Y250" t="s">
        <v>143</v>
      </c>
      <c r="Z250" t="s">
        <v>58</v>
      </c>
      <c r="AA250">
        <v>0</v>
      </c>
      <c r="AB250">
        <v>-40868.830289819998</v>
      </c>
      <c r="AC250">
        <v>-40868.830289819998</v>
      </c>
      <c r="AD250">
        <v>0</v>
      </c>
      <c r="AE250">
        <v>0</v>
      </c>
      <c r="AF250">
        <v>0</v>
      </c>
      <c r="AG250" s="1"/>
      <c r="AH250" s="5">
        <v>46261</v>
      </c>
      <c r="AI250">
        <v>25</v>
      </c>
      <c r="AJ250">
        <v>3</v>
      </c>
      <c r="AK250" t="s">
        <v>143</v>
      </c>
      <c r="AL250" t="s">
        <v>60</v>
      </c>
      <c r="AM250" t="s">
        <v>58</v>
      </c>
      <c r="AN250">
        <v>44.723100299999999</v>
      </c>
      <c r="AO250">
        <v>0</v>
      </c>
      <c r="AP250">
        <v>0</v>
      </c>
      <c r="AR250" s="5">
        <v>46261</v>
      </c>
      <c r="AS250">
        <v>18</v>
      </c>
      <c r="AT250">
        <v>3</v>
      </c>
      <c r="AU250" t="s">
        <v>60</v>
      </c>
      <c r="AV250" t="s">
        <v>58</v>
      </c>
      <c r="AW250">
        <v>29.27878836</v>
      </c>
      <c r="AX250">
        <v>0.38083333000000003</v>
      </c>
      <c r="AY250">
        <v>0</v>
      </c>
      <c r="AZ250">
        <v>0</v>
      </c>
      <c r="BA250">
        <v>0</v>
      </c>
    </row>
    <row r="251" spans="2:53">
      <c r="B251" s="5">
        <v>46261</v>
      </c>
      <c r="C251">
        <v>42</v>
      </c>
      <c r="D251">
        <v>3</v>
      </c>
      <c r="E251" t="s">
        <v>143</v>
      </c>
      <c r="F251" t="s">
        <v>57</v>
      </c>
      <c r="G251" t="s">
        <v>52</v>
      </c>
      <c r="H251">
        <v>13216.803720420001</v>
      </c>
      <c r="I251">
        <v>0</v>
      </c>
      <c r="J251">
        <v>369.37</v>
      </c>
      <c r="K251">
        <v>-378.26</v>
      </c>
      <c r="L251">
        <v>0</v>
      </c>
      <c r="M251">
        <v>0</v>
      </c>
      <c r="N251">
        <v>0</v>
      </c>
      <c r="O251" s="90" cm="1">
        <f t="array" ref="O251">VLOOKUP(C251,Calc!$B$4:$BF$291,_xlfn.XLOOKUP(F251&amp;G251,$R$4:$R$9&amp;$S$4:$S$9,$T$4:$T$9),FALSE)</f>
        <v>0</v>
      </c>
      <c r="P251" s="121">
        <f t="shared" si="3"/>
        <v>0</v>
      </c>
      <c r="V251" s="5">
        <v>46261</v>
      </c>
      <c r="W251">
        <v>83</v>
      </c>
      <c r="X251">
        <v>3</v>
      </c>
      <c r="Y251" t="s">
        <v>143</v>
      </c>
      <c r="Z251" t="s">
        <v>52</v>
      </c>
      <c r="AA251">
        <v>0</v>
      </c>
      <c r="AB251">
        <v>-40868.830289819998</v>
      </c>
      <c r="AC251">
        <v>-40868.830289819998</v>
      </c>
      <c r="AD251">
        <v>0</v>
      </c>
      <c r="AE251">
        <v>0</v>
      </c>
      <c r="AF251">
        <v>0</v>
      </c>
      <c r="AG251" s="1"/>
      <c r="AH251" s="5">
        <v>46261</v>
      </c>
      <c r="AI251">
        <v>25</v>
      </c>
      <c r="AJ251">
        <v>3</v>
      </c>
      <c r="AK251" t="s">
        <v>143</v>
      </c>
      <c r="AL251" t="s">
        <v>60</v>
      </c>
      <c r="AM251" t="s">
        <v>51</v>
      </c>
      <c r="AN251">
        <v>-44.868100300000002</v>
      </c>
      <c r="AO251">
        <v>0</v>
      </c>
      <c r="AP251">
        <v>-422.05259981</v>
      </c>
      <c r="AR251" s="5">
        <v>46261</v>
      </c>
      <c r="AS251">
        <v>18</v>
      </c>
      <c r="AT251">
        <v>3</v>
      </c>
      <c r="AU251" t="s">
        <v>60</v>
      </c>
      <c r="AV251" t="s">
        <v>51</v>
      </c>
      <c r="AW251">
        <v>-29.659621699999999</v>
      </c>
      <c r="AX251">
        <v>0.38083333000000003</v>
      </c>
      <c r="AY251">
        <v>0</v>
      </c>
      <c r="AZ251">
        <v>-3264.11331862</v>
      </c>
      <c r="BA251">
        <v>0</v>
      </c>
    </row>
    <row r="252" spans="2:53">
      <c r="B252" s="5">
        <v>46261</v>
      </c>
      <c r="C252">
        <v>42</v>
      </c>
      <c r="D252">
        <v>3</v>
      </c>
      <c r="E252" t="s">
        <v>143</v>
      </c>
      <c r="F252" t="s">
        <v>60</v>
      </c>
      <c r="G252" t="s">
        <v>58</v>
      </c>
      <c r="H252">
        <v>13216.803720420001</v>
      </c>
      <c r="I252">
        <v>0</v>
      </c>
      <c r="J252">
        <v>-8.89</v>
      </c>
      <c r="K252">
        <v>14.56</v>
      </c>
      <c r="L252">
        <v>0</v>
      </c>
      <c r="M252">
        <v>0</v>
      </c>
      <c r="N252">
        <v>0</v>
      </c>
      <c r="O252" s="90" cm="1">
        <f t="array" ref="O252">VLOOKUP(C252,Calc!$B$4:$BF$291,_xlfn.XLOOKUP(F252&amp;G252,$R$4:$R$9&amp;$S$4:$S$9,$T$4:$T$9),FALSE)</f>
        <v>0</v>
      </c>
      <c r="P252" s="121">
        <f t="shared" si="3"/>
        <v>0</v>
      </c>
      <c r="V252" s="5">
        <v>46261</v>
      </c>
      <c r="W252">
        <v>83</v>
      </c>
      <c r="X252">
        <v>3</v>
      </c>
      <c r="Y252" t="s">
        <v>143</v>
      </c>
      <c r="Z252" t="s">
        <v>51</v>
      </c>
      <c r="AA252">
        <v>0</v>
      </c>
      <c r="AB252">
        <v>-40868.830289819998</v>
      </c>
      <c r="AC252">
        <v>-40868.830289819998</v>
      </c>
      <c r="AD252">
        <v>0</v>
      </c>
      <c r="AE252">
        <v>0</v>
      </c>
      <c r="AF252">
        <v>0</v>
      </c>
      <c r="AG252" s="1"/>
      <c r="AH252" s="5">
        <v>46261</v>
      </c>
      <c r="AI252">
        <v>25</v>
      </c>
      <c r="AJ252">
        <v>3</v>
      </c>
      <c r="AK252" t="s">
        <v>143</v>
      </c>
      <c r="AL252" t="s">
        <v>54</v>
      </c>
      <c r="AM252" t="s">
        <v>52</v>
      </c>
      <c r="AN252">
        <v>38.628306299999998</v>
      </c>
      <c r="AO252">
        <v>0</v>
      </c>
      <c r="AP252">
        <v>0</v>
      </c>
      <c r="AR252" s="5">
        <v>46261</v>
      </c>
      <c r="AS252">
        <v>18</v>
      </c>
      <c r="AT252">
        <v>3</v>
      </c>
      <c r="AU252" t="s">
        <v>54</v>
      </c>
      <c r="AV252" t="s">
        <v>52</v>
      </c>
      <c r="AW252">
        <v>42.982975029999999</v>
      </c>
      <c r="AX252">
        <v>5.8508333300000004</v>
      </c>
      <c r="AY252">
        <v>0</v>
      </c>
      <c r="AZ252">
        <v>0</v>
      </c>
      <c r="BA252">
        <v>0</v>
      </c>
    </row>
    <row r="253" spans="2:53">
      <c r="B253" s="5">
        <v>46261</v>
      </c>
      <c r="C253">
        <v>42</v>
      </c>
      <c r="D253">
        <v>3</v>
      </c>
      <c r="E253" t="s">
        <v>143</v>
      </c>
      <c r="F253" t="s">
        <v>60</v>
      </c>
      <c r="G253" t="s">
        <v>51</v>
      </c>
      <c r="H253">
        <v>13216.803720420001</v>
      </c>
      <c r="I253">
        <v>50.496496929999999</v>
      </c>
      <c r="J253">
        <v>5.67</v>
      </c>
      <c r="K253">
        <v>-14.56</v>
      </c>
      <c r="L253">
        <v>-735.22899533999998</v>
      </c>
      <c r="M253">
        <v>-733.00942791</v>
      </c>
      <c r="N253">
        <v>0</v>
      </c>
      <c r="O253" s="90" cm="1">
        <f t="array" ref="O253">VLOOKUP(C253,Calc!$B$4:$BF$291,_xlfn.XLOOKUP(F253&amp;G253,$R$4:$R$9&amp;$S$4:$S$9,$T$4:$T$9),FALSE)</f>
        <v>0</v>
      </c>
      <c r="P253" s="121">
        <f t="shared" si="3"/>
        <v>0</v>
      </c>
      <c r="V253" s="5">
        <v>46261</v>
      </c>
      <c r="W253">
        <v>84</v>
      </c>
      <c r="X253">
        <v>3</v>
      </c>
      <c r="Y253" t="s">
        <v>143</v>
      </c>
      <c r="Z253" t="s">
        <v>58</v>
      </c>
      <c r="AA253">
        <v>0</v>
      </c>
      <c r="AB253">
        <v>-40636.028758580003</v>
      </c>
      <c r="AC253">
        <v>-40636.028758580003</v>
      </c>
      <c r="AD253">
        <v>0</v>
      </c>
      <c r="AE253">
        <v>0</v>
      </c>
      <c r="AF253">
        <v>0</v>
      </c>
      <c r="AG253" s="1"/>
      <c r="AH253" s="5">
        <v>46261</v>
      </c>
      <c r="AI253">
        <v>25</v>
      </c>
      <c r="AJ253">
        <v>3</v>
      </c>
      <c r="AK253" t="s">
        <v>143</v>
      </c>
      <c r="AL253" t="s">
        <v>54</v>
      </c>
      <c r="AM253" t="s">
        <v>51</v>
      </c>
      <c r="AN253">
        <v>-44.8058063</v>
      </c>
      <c r="AO253">
        <v>12953.890015929999</v>
      </c>
      <c r="AP253">
        <v>13366.33731477</v>
      </c>
      <c r="AR253" s="5">
        <v>46261</v>
      </c>
      <c r="AS253">
        <v>18</v>
      </c>
      <c r="AT253">
        <v>3</v>
      </c>
      <c r="AU253" t="s">
        <v>54</v>
      </c>
      <c r="AV253" t="s">
        <v>51</v>
      </c>
      <c r="AW253">
        <v>-48.833808359999999</v>
      </c>
      <c r="AX253">
        <v>5.8508333300000004</v>
      </c>
      <c r="AY253">
        <v>11445.79470504</v>
      </c>
      <c r="AZ253">
        <v>14635.952519799999</v>
      </c>
      <c r="BA253">
        <v>0</v>
      </c>
    </row>
    <row r="254" spans="2:53">
      <c r="B254" s="5">
        <v>46261</v>
      </c>
      <c r="C254">
        <v>42</v>
      </c>
      <c r="D254">
        <v>3</v>
      </c>
      <c r="E254" t="s">
        <v>143</v>
      </c>
      <c r="F254" t="s">
        <v>54</v>
      </c>
      <c r="G254" t="s">
        <v>52</v>
      </c>
      <c r="H254">
        <v>13216.803720420001</v>
      </c>
      <c r="I254">
        <v>0</v>
      </c>
      <c r="J254">
        <v>369.37</v>
      </c>
      <c r="K254">
        <v>-363.7</v>
      </c>
      <c r="L254">
        <v>0</v>
      </c>
      <c r="M254">
        <v>0</v>
      </c>
      <c r="N254">
        <v>0</v>
      </c>
      <c r="O254" s="90" cm="1">
        <f t="array" ref="O254">VLOOKUP(C254,Calc!$B$4:$BF$291,_xlfn.XLOOKUP(F254&amp;G254,$R$4:$R$9&amp;$S$4:$S$9,$T$4:$T$9),FALSE)</f>
        <v>0</v>
      </c>
      <c r="P254" s="121">
        <f t="shared" si="3"/>
        <v>0</v>
      </c>
      <c r="V254" s="5">
        <v>46261</v>
      </c>
      <c r="W254">
        <v>84</v>
      </c>
      <c r="X254">
        <v>3</v>
      </c>
      <c r="Y254" t="s">
        <v>143</v>
      </c>
      <c r="Z254" t="s">
        <v>52</v>
      </c>
      <c r="AA254">
        <v>0</v>
      </c>
      <c r="AB254">
        <v>-40636.028758580003</v>
      </c>
      <c r="AC254">
        <v>-40636.028758580003</v>
      </c>
      <c r="AD254">
        <v>0</v>
      </c>
      <c r="AE254">
        <v>0</v>
      </c>
      <c r="AF254">
        <v>0</v>
      </c>
      <c r="AG254" s="1"/>
      <c r="AH254" s="5">
        <v>46261</v>
      </c>
      <c r="AI254">
        <v>26</v>
      </c>
      <c r="AJ254">
        <v>3</v>
      </c>
      <c r="AL254" t="s">
        <v>144</v>
      </c>
      <c r="AM254" t="s">
        <v>58</v>
      </c>
      <c r="AN254">
        <v>-41.141900499999998</v>
      </c>
      <c r="AO254">
        <v>-753.17737596999996</v>
      </c>
      <c r="AP254">
        <v>-753.17737596999996</v>
      </c>
      <c r="AR254" s="5">
        <v>46261</v>
      </c>
      <c r="AS254">
        <v>18</v>
      </c>
      <c r="AT254">
        <v>3</v>
      </c>
      <c r="AU254" t="s">
        <v>50</v>
      </c>
      <c r="AV254" t="s">
        <v>52</v>
      </c>
      <c r="AW254">
        <v>0</v>
      </c>
      <c r="AX254">
        <v>0</v>
      </c>
      <c r="AY254">
        <v>0</v>
      </c>
      <c r="AZ254">
        <v>0</v>
      </c>
      <c r="BA254">
        <v>0</v>
      </c>
    </row>
    <row r="255" spans="2:53">
      <c r="B255" s="5">
        <v>46261</v>
      </c>
      <c r="C255">
        <v>42</v>
      </c>
      <c r="D255">
        <v>3</v>
      </c>
      <c r="E255" t="s">
        <v>143</v>
      </c>
      <c r="F255" t="s">
        <v>54</v>
      </c>
      <c r="G255" t="s">
        <v>51</v>
      </c>
      <c r="H255">
        <v>13216.803720420001</v>
      </c>
      <c r="I255">
        <v>38.471414529999997</v>
      </c>
      <c r="J255">
        <v>5.67</v>
      </c>
      <c r="K255">
        <v>363.7</v>
      </c>
      <c r="L255">
        <v>13992.053465769999</v>
      </c>
      <c r="M255">
        <v>13949.813148339999</v>
      </c>
      <c r="N255">
        <v>13216.803720420001</v>
      </c>
      <c r="O255" s="90" cm="1">
        <f t="array" ref="O255">VLOOKUP(C255,Calc!$B$4:$BF$291,_xlfn.XLOOKUP(F255&amp;G255,$R$4:$R$9&amp;$S$4:$S$9,$T$4:$T$9),FALSE)</f>
        <v>13216.803720424003</v>
      </c>
      <c r="P255" s="121">
        <f t="shared" si="3"/>
        <v>4.0017766878008842E-9</v>
      </c>
      <c r="V255" s="5">
        <v>46261</v>
      </c>
      <c r="W255">
        <v>84</v>
      </c>
      <c r="X255">
        <v>3</v>
      </c>
      <c r="Y255" t="s">
        <v>143</v>
      </c>
      <c r="Z255" t="s">
        <v>51</v>
      </c>
      <c r="AA255">
        <v>0</v>
      </c>
      <c r="AB255">
        <v>-40636.028758580003</v>
      </c>
      <c r="AC255">
        <v>-40636.028758580003</v>
      </c>
      <c r="AD255">
        <v>0</v>
      </c>
      <c r="AE255">
        <v>0</v>
      </c>
      <c r="AF255">
        <v>0</v>
      </c>
      <c r="AG255" s="1"/>
      <c r="AH255" s="5">
        <v>46261</v>
      </c>
      <c r="AI255">
        <v>26</v>
      </c>
      <c r="AJ255">
        <v>3</v>
      </c>
      <c r="AL255" t="s">
        <v>144</v>
      </c>
      <c r="AM255" t="s">
        <v>146</v>
      </c>
      <c r="AN255">
        <v>27.447733830000001</v>
      </c>
      <c r="AO255">
        <v>0</v>
      </c>
      <c r="AP255">
        <v>0</v>
      </c>
      <c r="AR255" s="5">
        <v>46261</v>
      </c>
      <c r="AS255">
        <v>18</v>
      </c>
      <c r="AT255">
        <v>3</v>
      </c>
      <c r="AU255" t="s">
        <v>50</v>
      </c>
      <c r="AV255" t="s">
        <v>51</v>
      </c>
      <c r="AW255">
        <v>0</v>
      </c>
      <c r="AX255">
        <v>0</v>
      </c>
      <c r="AY255">
        <v>0</v>
      </c>
      <c r="AZ255">
        <v>0</v>
      </c>
      <c r="BA255">
        <v>0</v>
      </c>
    </row>
    <row r="256" spans="2:53">
      <c r="B256" s="5">
        <v>46261</v>
      </c>
      <c r="C256">
        <v>43</v>
      </c>
      <c r="D256">
        <v>3</v>
      </c>
      <c r="E256" t="s">
        <v>143</v>
      </c>
      <c r="F256" t="s">
        <v>57</v>
      </c>
      <c r="G256" t="s">
        <v>58</v>
      </c>
      <c r="H256">
        <v>12720.64687611</v>
      </c>
      <c r="I256">
        <v>0</v>
      </c>
      <c r="J256">
        <v>-8.89</v>
      </c>
      <c r="K256">
        <v>378.26</v>
      </c>
      <c r="L256">
        <v>0</v>
      </c>
      <c r="M256">
        <v>0</v>
      </c>
      <c r="N256">
        <v>0</v>
      </c>
      <c r="O256" s="90" cm="1">
        <f t="array" ref="O256">VLOOKUP(C256,Calc!$B$4:$BF$291,_xlfn.XLOOKUP(F256&amp;G256,$R$4:$R$9&amp;$S$4:$S$9,$T$4:$T$9),FALSE)</f>
        <v>0</v>
      </c>
      <c r="P256" s="121">
        <f t="shared" si="3"/>
        <v>0</v>
      </c>
      <c r="V256" s="5">
        <v>46261</v>
      </c>
      <c r="W256">
        <v>85</v>
      </c>
      <c r="X256">
        <v>3</v>
      </c>
      <c r="Y256" t="s">
        <v>143</v>
      </c>
      <c r="Z256" t="s">
        <v>58</v>
      </c>
      <c r="AA256">
        <v>0</v>
      </c>
      <c r="AB256">
        <v>-44585.67484177</v>
      </c>
      <c r="AC256">
        <v>-44585.67484177</v>
      </c>
      <c r="AD256">
        <v>0</v>
      </c>
      <c r="AE256">
        <v>0</v>
      </c>
      <c r="AF256">
        <v>0</v>
      </c>
      <c r="AG256" s="1"/>
      <c r="AH256" s="5">
        <v>46261</v>
      </c>
      <c r="AI256">
        <v>26</v>
      </c>
      <c r="AJ256">
        <v>3</v>
      </c>
      <c r="AK256" t="s">
        <v>143</v>
      </c>
      <c r="AL256" t="s">
        <v>57</v>
      </c>
      <c r="AM256" t="s">
        <v>58</v>
      </c>
      <c r="AN256">
        <v>-0.1655712</v>
      </c>
      <c r="AO256">
        <v>0</v>
      </c>
      <c r="AP256">
        <v>0</v>
      </c>
      <c r="AR256" s="5">
        <v>46261</v>
      </c>
      <c r="AS256">
        <v>19</v>
      </c>
      <c r="AT256">
        <v>3</v>
      </c>
      <c r="AU256" t="s">
        <v>145</v>
      </c>
      <c r="AV256" t="s">
        <v>58</v>
      </c>
      <c r="AW256">
        <v>-1.5731539999999999</v>
      </c>
      <c r="AX256">
        <v>5.4166659999999998E-2</v>
      </c>
      <c r="AY256">
        <v>10.04881114</v>
      </c>
      <c r="AZ256">
        <v>10.04881114</v>
      </c>
      <c r="BA256">
        <v>0</v>
      </c>
    </row>
    <row r="257" spans="2:53">
      <c r="B257" s="5">
        <v>46261</v>
      </c>
      <c r="C257">
        <v>43</v>
      </c>
      <c r="D257">
        <v>3</v>
      </c>
      <c r="E257" t="s">
        <v>143</v>
      </c>
      <c r="F257" t="s">
        <v>57</v>
      </c>
      <c r="G257" t="s">
        <v>52</v>
      </c>
      <c r="H257">
        <v>12720.64687611</v>
      </c>
      <c r="I257">
        <v>0</v>
      </c>
      <c r="J257">
        <v>369.37</v>
      </c>
      <c r="K257">
        <v>-378.26</v>
      </c>
      <c r="L257">
        <v>0</v>
      </c>
      <c r="M257">
        <v>0</v>
      </c>
      <c r="N257">
        <v>0</v>
      </c>
      <c r="O257" s="90" cm="1">
        <f t="array" ref="O257">VLOOKUP(C257,Calc!$B$4:$BF$291,_xlfn.XLOOKUP(F257&amp;G257,$R$4:$R$9&amp;$S$4:$S$9,$T$4:$T$9),FALSE)</f>
        <v>0</v>
      </c>
      <c r="P257" s="121">
        <f t="shared" si="3"/>
        <v>0</v>
      </c>
      <c r="V257" s="5">
        <v>46261</v>
      </c>
      <c r="W257">
        <v>85</v>
      </c>
      <c r="X257">
        <v>3</v>
      </c>
      <c r="Y257" t="s">
        <v>143</v>
      </c>
      <c r="Z257" t="s">
        <v>52</v>
      </c>
      <c r="AA257">
        <v>0</v>
      </c>
      <c r="AB257">
        <v>-44585.67484177</v>
      </c>
      <c r="AC257">
        <v>-44585.67484177</v>
      </c>
      <c r="AD257">
        <v>0</v>
      </c>
      <c r="AE257">
        <v>0</v>
      </c>
      <c r="AF257">
        <v>0</v>
      </c>
      <c r="AG257" s="1"/>
      <c r="AH257" s="5">
        <v>46261</v>
      </c>
      <c r="AI257">
        <v>26</v>
      </c>
      <c r="AJ257">
        <v>3</v>
      </c>
      <c r="AK257" t="s">
        <v>143</v>
      </c>
      <c r="AL257" t="s">
        <v>57</v>
      </c>
      <c r="AM257" t="s">
        <v>52</v>
      </c>
      <c r="AN257">
        <v>-0.33526212999999999</v>
      </c>
      <c r="AO257">
        <v>0</v>
      </c>
      <c r="AP257">
        <v>-123.10013587</v>
      </c>
      <c r="AR257" s="5">
        <v>46261</v>
      </c>
      <c r="AS257">
        <v>19</v>
      </c>
      <c r="AT257">
        <v>3</v>
      </c>
      <c r="AU257" t="s">
        <v>145</v>
      </c>
      <c r="AV257" t="s">
        <v>146</v>
      </c>
      <c r="AW257">
        <v>1.5189873300000001</v>
      </c>
      <c r="AX257">
        <v>5.4166659999999998E-2</v>
      </c>
      <c r="AY257">
        <v>0</v>
      </c>
      <c r="AZ257">
        <v>0</v>
      </c>
      <c r="BA257">
        <v>0</v>
      </c>
    </row>
    <row r="258" spans="2:53">
      <c r="B258" s="5">
        <v>46261</v>
      </c>
      <c r="C258">
        <v>43</v>
      </c>
      <c r="D258">
        <v>3</v>
      </c>
      <c r="E258" t="s">
        <v>143</v>
      </c>
      <c r="F258" t="s">
        <v>60</v>
      </c>
      <c r="G258" t="s">
        <v>58</v>
      </c>
      <c r="H258">
        <v>12720.64687611</v>
      </c>
      <c r="I258">
        <v>0</v>
      </c>
      <c r="J258">
        <v>-8.89</v>
      </c>
      <c r="K258">
        <v>14.56</v>
      </c>
      <c r="L258">
        <v>0</v>
      </c>
      <c r="M258">
        <v>0</v>
      </c>
      <c r="N258">
        <v>0</v>
      </c>
      <c r="O258" s="90" cm="1">
        <f t="array" ref="O258">VLOOKUP(C258,Calc!$B$4:$BF$291,_xlfn.XLOOKUP(F258&amp;G258,$R$4:$R$9&amp;$S$4:$S$9,$T$4:$T$9),FALSE)</f>
        <v>0</v>
      </c>
      <c r="P258" s="121">
        <f t="shared" si="3"/>
        <v>0</v>
      </c>
      <c r="V258" s="5">
        <v>46261</v>
      </c>
      <c r="W258">
        <v>85</v>
      </c>
      <c r="X258">
        <v>3</v>
      </c>
      <c r="Y258" t="s">
        <v>143</v>
      </c>
      <c r="Z258" t="s">
        <v>51</v>
      </c>
      <c r="AA258">
        <v>0</v>
      </c>
      <c r="AB258">
        <v>-44585.67484177</v>
      </c>
      <c r="AC258">
        <v>-44585.67484177</v>
      </c>
      <c r="AD258">
        <v>0</v>
      </c>
      <c r="AE258">
        <v>0</v>
      </c>
      <c r="AF258">
        <v>0</v>
      </c>
      <c r="AG258" s="1"/>
      <c r="AH258" s="5">
        <v>46261</v>
      </c>
      <c r="AI258">
        <v>26</v>
      </c>
      <c r="AJ258">
        <v>3</v>
      </c>
      <c r="AL258" t="s">
        <v>147</v>
      </c>
      <c r="AM258" t="s">
        <v>148</v>
      </c>
      <c r="AN258">
        <v>-36.712065000000003</v>
      </c>
      <c r="AO258">
        <v>-12536.996905149999</v>
      </c>
      <c r="AP258">
        <v>-12536.996905149999</v>
      </c>
      <c r="AR258" s="5">
        <v>46261</v>
      </c>
      <c r="AS258">
        <v>19</v>
      </c>
      <c r="AT258">
        <v>3</v>
      </c>
      <c r="AU258" t="s">
        <v>144</v>
      </c>
      <c r="AV258" t="s">
        <v>58</v>
      </c>
      <c r="AW258">
        <v>-59.537352830000003</v>
      </c>
      <c r="AX258">
        <v>12.20416666</v>
      </c>
      <c r="AY258">
        <v>1049.0603103399999</v>
      </c>
      <c r="AZ258">
        <v>1049.0603103399999</v>
      </c>
      <c r="BA258">
        <v>0</v>
      </c>
    </row>
    <row r="259" spans="2:53">
      <c r="B259" s="5">
        <v>46261</v>
      </c>
      <c r="C259">
        <v>43</v>
      </c>
      <c r="D259">
        <v>3</v>
      </c>
      <c r="E259" t="s">
        <v>143</v>
      </c>
      <c r="F259" t="s">
        <v>60</v>
      </c>
      <c r="G259" t="s">
        <v>51</v>
      </c>
      <c r="H259">
        <v>12720.64687611</v>
      </c>
      <c r="I259">
        <v>48.763557929999997</v>
      </c>
      <c r="J259">
        <v>5.67</v>
      </c>
      <c r="K259">
        <v>-14.56</v>
      </c>
      <c r="L259">
        <v>-709.99740350000002</v>
      </c>
      <c r="M259">
        <v>-707.74786869000002</v>
      </c>
      <c r="N259">
        <v>0</v>
      </c>
      <c r="O259" s="90" cm="1">
        <f t="array" ref="O259">VLOOKUP(C259,Calc!$B$4:$BF$291,_xlfn.XLOOKUP(F259&amp;G259,$R$4:$R$9&amp;$S$4:$S$9,$T$4:$T$9),FALSE)</f>
        <v>0</v>
      </c>
      <c r="P259" s="121">
        <f t="shared" si="3"/>
        <v>0</v>
      </c>
      <c r="V259" s="5">
        <v>46261</v>
      </c>
      <c r="W259">
        <v>86</v>
      </c>
      <c r="X259">
        <v>3</v>
      </c>
      <c r="Y259" t="s">
        <v>143</v>
      </c>
      <c r="Z259" t="s">
        <v>58</v>
      </c>
      <c r="AA259">
        <v>0</v>
      </c>
      <c r="AB259">
        <v>-47007.727331230002</v>
      </c>
      <c r="AC259">
        <v>-47007.727331230002</v>
      </c>
      <c r="AD259">
        <v>0</v>
      </c>
      <c r="AE259">
        <v>0</v>
      </c>
      <c r="AF259">
        <v>0</v>
      </c>
      <c r="AG259" s="1"/>
      <c r="AH259" s="5">
        <v>46261</v>
      </c>
      <c r="AI259">
        <v>26</v>
      </c>
      <c r="AJ259">
        <v>3</v>
      </c>
      <c r="AL259" t="s">
        <v>147</v>
      </c>
      <c r="AM259" t="s">
        <v>51</v>
      </c>
      <c r="AN259">
        <v>35.952064999999997</v>
      </c>
      <c r="AO259">
        <v>0</v>
      </c>
      <c r="AP259">
        <v>0</v>
      </c>
      <c r="AR259" s="5">
        <v>46261</v>
      </c>
      <c r="AS259">
        <v>19</v>
      </c>
      <c r="AT259">
        <v>3</v>
      </c>
      <c r="AU259" t="s">
        <v>144</v>
      </c>
      <c r="AV259" t="s">
        <v>146</v>
      </c>
      <c r="AW259">
        <v>47.333186159999997</v>
      </c>
      <c r="AX259">
        <v>12.20416666</v>
      </c>
      <c r="AY259">
        <v>0</v>
      </c>
      <c r="AZ259">
        <v>0</v>
      </c>
      <c r="BA259">
        <v>0</v>
      </c>
    </row>
    <row r="260" spans="2:53">
      <c r="B260" s="5">
        <v>46261</v>
      </c>
      <c r="C260">
        <v>43</v>
      </c>
      <c r="D260">
        <v>3</v>
      </c>
      <c r="E260" t="s">
        <v>143</v>
      </c>
      <c r="F260" t="s">
        <v>54</v>
      </c>
      <c r="G260" t="s">
        <v>52</v>
      </c>
      <c r="H260">
        <v>12720.64687611</v>
      </c>
      <c r="I260">
        <v>0</v>
      </c>
      <c r="J260">
        <v>369.37</v>
      </c>
      <c r="K260">
        <v>-363.7</v>
      </c>
      <c r="L260">
        <v>0</v>
      </c>
      <c r="M260">
        <v>0</v>
      </c>
      <c r="N260">
        <v>0</v>
      </c>
      <c r="O260" s="90" cm="1">
        <f t="array" ref="O260">VLOOKUP(C260,Calc!$B$4:$BF$291,_xlfn.XLOOKUP(F260&amp;G260,$R$4:$R$9&amp;$S$4:$S$9,$T$4:$T$9),FALSE)</f>
        <v>0</v>
      </c>
      <c r="P260" s="121">
        <f t="shared" ref="P260:P323" si="4">O260-N260</f>
        <v>0</v>
      </c>
      <c r="V260" s="5">
        <v>46261</v>
      </c>
      <c r="W260">
        <v>86</v>
      </c>
      <c r="X260">
        <v>3</v>
      </c>
      <c r="Y260" t="s">
        <v>143</v>
      </c>
      <c r="Z260" t="s">
        <v>52</v>
      </c>
      <c r="AA260">
        <v>0</v>
      </c>
      <c r="AB260">
        <v>-47007.727331230002</v>
      </c>
      <c r="AC260">
        <v>-47007.727331230002</v>
      </c>
      <c r="AD260">
        <v>0</v>
      </c>
      <c r="AE260">
        <v>0</v>
      </c>
      <c r="AF260">
        <v>0</v>
      </c>
      <c r="AG260" s="1"/>
      <c r="AH260" s="5">
        <v>46261</v>
      </c>
      <c r="AI260">
        <v>26</v>
      </c>
      <c r="AJ260">
        <v>3</v>
      </c>
      <c r="AK260" t="s">
        <v>143</v>
      </c>
      <c r="AL260" t="s">
        <v>60</v>
      </c>
      <c r="AM260" t="s">
        <v>58</v>
      </c>
      <c r="AN260">
        <v>37.667672459999999</v>
      </c>
      <c r="AO260">
        <v>0</v>
      </c>
      <c r="AP260">
        <v>0</v>
      </c>
      <c r="AR260" s="5">
        <v>46261</v>
      </c>
      <c r="AS260">
        <v>19</v>
      </c>
      <c r="AT260">
        <v>3</v>
      </c>
      <c r="AU260" t="s">
        <v>57</v>
      </c>
      <c r="AV260" t="s">
        <v>58</v>
      </c>
      <c r="AW260">
        <v>0.27488180000000001</v>
      </c>
      <c r="AX260">
        <v>0.51500000000000001</v>
      </c>
      <c r="AY260">
        <v>0</v>
      </c>
      <c r="AZ260">
        <v>0</v>
      </c>
      <c r="BA260">
        <v>0</v>
      </c>
    </row>
    <row r="261" spans="2:53">
      <c r="B261" s="5">
        <v>46261</v>
      </c>
      <c r="C261">
        <v>43</v>
      </c>
      <c r="D261">
        <v>3</v>
      </c>
      <c r="E261" t="s">
        <v>143</v>
      </c>
      <c r="F261" t="s">
        <v>54</v>
      </c>
      <c r="G261" t="s">
        <v>51</v>
      </c>
      <c r="H261">
        <v>12720.64687611</v>
      </c>
      <c r="I261">
        <v>37.038977459999998</v>
      </c>
      <c r="J261">
        <v>5.67</v>
      </c>
      <c r="K261">
        <v>363.7</v>
      </c>
      <c r="L261">
        <v>13471.07610462</v>
      </c>
      <c r="M261">
        <v>13428.394744810001</v>
      </c>
      <c r="N261">
        <v>12720.64687611</v>
      </c>
      <c r="O261" s="90" cm="1">
        <f t="array" ref="O261">VLOOKUP(C261,Calc!$B$4:$BF$291,_xlfn.XLOOKUP(F261&amp;G261,$R$4:$R$9&amp;$S$4:$S$9,$T$4:$T$9),FALSE)</f>
        <v>12720.646876117336</v>
      </c>
      <c r="P261" s="121">
        <f t="shared" si="4"/>
        <v>7.3359842645004392E-9</v>
      </c>
      <c r="V261" s="5">
        <v>46261</v>
      </c>
      <c r="W261">
        <v>86</v>
      </c>
      <c r="X261">
        <v>3</v>
      </c>
      <c r="Y261" t="s">
        <v>143</v>
      </c>
      <c r="Z261" t="s">
        <v>51</v>
      </c>
      <c r="AA261">
        <v>0</v>
      </c>
      <c r="AB261">
        <v>-47007.727331230002</v>
      </c>
      <c r="AC261">
        <v>-47007.727331230002</v>
      </c>
      <c r="AD261">
        <v>0</v>
      </c>
      <c r="AE261">
        <v>0</v>
      </c>
      <c r="AF261">
        <v>0</v>
      </c>
      <c r="AG261" s="1"/>
      <c r="AH261" s="5">
        <v>46261</v>
      </c>
      <c r="AI261">
        <v>26</v>
      </c>
      <c r="AJ261">
        <v>3</v>
      </c>
      <c r="AK261" t="s">
        <v>143</v>
      </c>
      <c r="AL261" t="s">
        <v>60</v>
      </c>
      <c r="AM261" t="s">
        <v>51</v>
      </c>
      <c r="AN261">
        <v>-37.808505799999999</v>
      </c>
      <c r="AO261">
        <v>0</v>
      </c>
      <c r="AP261">
        <v>-527.10116596</v>
      </c>
      <c r="AR261" s="5">
        <v>46261</v>
      </c>
      <c r="AS261">
        <v>19</v>
      </c>
      <c r="AT261">
        <v>3</v>
      </c>
      <c r="AU261" t="s">
        <v>57</v>
      </c>
      <c r="AV261" t="s">
        <v>52</v>
      </c>
      <c r="AW261">
        <v>-0.78988179999999997</v>
      </c>
      <c r="AX261">
        <v>0.51500000000000001</v>
      </c>
      <c r="AY261">
        <v>0</v>
      </c>
      <c r="AZ261">
        <v>-311.21603572999999</v>
      </c>
      <c r="BA261">
        <v>0</v>
      </c>
    </row>
    <row r="262" spans="2:53">
      <c r="B262" s="5">
        <v>46261</v>
      </c>
      <c r="C262">
        <v>44</v>
      </c>
      <c r="D262">
        <v>3</v>
      </c>
      <c r="E262" t="s">
        <v>143</v>
      </c>
      <c r="F262" t="s">
        <v>57</v>
      </c>
      <c r="G262" t="s">
        <v>58</v>
      </c>
      <c r="H262">
        <v>12853.912623570001</v>
      </c>
      <c r="I262">
        <v>0</v>
      </c>
      <c r="J262">
        <v>-8.89</v>
      </c>
      <c r="K262">
        <v>369.44</v>
      </c>
      <c r="L262">
        <v>0</v>
      </c>
      <c r="M262">
        <v>0</v>
      </c>
      <c r="N262">
        <v>0</v>
      </c>
      <c r="O262" s="90" cm="1">
        <f t="array" ref="O262">VLOOKUP(C262,Calc!$B$4:$BF$291,_xlfn.XLOOKUP(F262&amp;G262,$R$4:$R$9&amp;$S$4:$S$9,$T$4:$T$9),FALSE)</f>
        <v>0</v>
      </c>
      <c r="P262" s="121">
        <f t="shared" si="4"/>
        <v>0</v>
      </c>
      <c r="V262" s="5">
        <v>46261</v>
      </c>
      <c r="W262">
        <v>87</v>
      </c>
      <c r="X262">
        <v>3</v>
      </c>
      <c r="Y262" t="s">
        <v>143</v>
      </c>
      <c r="Z262" t="s">
        <v>58</v>
      </c>
      <c r="AA262">
        <v>0</v>
      </c>
      <c r="AB262">
        <v>-57098.997404419999</v>
      </c>
      <c r="AC262">
        <v>-57098.997404419999</v>
      </c>
      <c r="AD262">
        <v>0</v>
      </c>
      <c r="AE262">
        <v>0</v>
      </c>
      <c r="AF262">
        <v>0</v>
      </c>
      <c r="AG262" s="1"/>
      <c r="AH262" s="5">
        <v>46261</v>
      </c>
      <c r="AI262">
        <v>26</v>
      </c>
      <c r="AJ262">
        <v>3</v>
      </c>
      <c r="AK262" t="s">
        <v>143</v>
      </c>
      <c r="AL262" t="s">
        <v>54</v>
      </c>
      <c r="AM262" t="s">
        <v>52</v>
      </c>
      <c r="AN262">
        <v>41.196322299999999</v>
      </c>
      <c r="AO262">
        <v>0</v>
      </c>
      <c r="AP262">
        <v>0</v>
      </c>
      <c r="AR262" s="5">
        <v>46261</v>
      </c>
      <c r="AS262">
        <v>19</v>
      </c>
      <c r="AT262">
        <v>3</v>
      </c>
      <c r="AU262" t="s">
        <v>147</v>
      </c>
      <c r="AV262" t="s">
        <v>148</v>
      </c>
      <c r="AW262">
        <v>-37.254849999999998</v>
      </c>
      <c r="AX262">
        <v>0.81499999999999995</v>
      </c>
      <c r="AY262">
        <v>-12295.672061499999</v>
      </c>
      <c r="AZ262">
        <v>-12295.672061499999</v>
      </c>
      <c r="BA262">
        <v>0</v>
      </c>
    </row>
    <row r="263" spans="2:53">
      <c r="B263" s="5">
        <v>46261</v>
      </c>
      <c r="C263">
        <v>44</v>
      </c>
      <c r="D263">
        <v>3</v>
      </c>
      <c r="E263" t="s">
        <v>143</v>
      </c>
      <c r="F263" t="s">
        <v>57</v>
      </c>
      <c r="G263" t="s">
        <v>52</v>
      </c>
      <c r="H263">
        <v>12853.912623570001</v>
      </c>
      <c r="I263">
        <v>0</v>
      </c>
      <c r="J263">
        <v>360.55</v>
      </c>
      <c r="K263">
        <v>-369.44</v>
      </c>
      <c r="L263">
        <v>0</v>
      </c>
      <c r="M263">
        <v>0</v>
      </c>
      <c r="N263">
        <v>0</v>
      </c>
      <c r="O263" s="90" cm="1">
        <f t="array" ref="O263">VLOOKUP(C263,Calc!$B$4:$BF$291,_xlfn.XLOOKUP(F263&amp;G263,$R$4:$R$9&amp;$S$4:$S$9,$T$4:$T$9),FALSE)</f>
        <v>0</v>
      </c>
      <c r="P263" s="121">
        <f t="shared" si="4"/>
        <v>0</v>
      </c>
      <c r="V263" s="5">
        <v>46261</v>
      </c>
      <c r="W263">
        <v>87</v>
      </c>
      <c r="X263">
        <v>3</v>
      </c>
      <c r="Y263" t="s">
        <v>143</v>
      </c>
      <c r="Z263" t="s">
        <v>52</v>
      </c>
      <c r="AA263">
        <v>0</v>
      </c>
      <c r="AB263">
        <v>-57098.997404419999</v>
      </c>
      <c r="AC263">
        <v>-57098.997404419999</v>
      </c>
      <c r="AD263">
        <v>0</v>
      </c>
      <c r="AE263">
        <v>0</v>
      </c>
      <c r="AF263">
        <v>0</v>
      </c>
      <c r="AG263" s="1"/>
      <c r="AH263" s="5">
        <v>46261</v>
      </c>
      <c r="AI263">
        <v>26</v>
      </c>
      <c r="AJ263">
        <v>3</v>
      </c>
      <c r="AK263" t="s">
        <v>143</v>
      </c>
      <c r="AL263" t="s">
        <v>54</v>
      </c>
      <c r="AM263" t="s">
        <v>51</v>
      </c>
      <c r="AN263">
        <v>-47.388822300000001</v>
      </c>
      <c r="AO263">
        <v>14153.889276759999</v>
      </c>
      <c r="AP263">
        <v>14804.090578609999</v>
      </c>
      <c r="AR263" s="5">
        <v>46261</v>
      </c>
      <c r="AS263">
        <v>19</v>
      </c>
      <c r="AT263">
        <v>3</v>
      </c>
      <c r="AU263" t="s">
        <v>147</v>
      </c>
      <c r="AV263" t="s">
        <v>51</v>
      </c>
      <c r="AW263">
        <v>36.43985</v>
      </c>
      <c r="AX263">
        <v>0.81499999999999995</v>
      </c>
      <c r="AY263">
        <v>0</v>
      </c>
      <c r="AZ263">
        <v>0</v>
      </c>
      <c r="BA263">
        <v>0</v>
      </c>
    </row>
    <row r="264" spans="2:53">
      <c r="B264" s="5">
        <v>46261</v>
      </c>
      <c r="C264">
        <v>44</v>
      </c>
      <c r="D264">
        <v>3</v>
      </c>
      <c r="E264" t="s">
        <v>143</v>
      </c>
      <c r="F264" t="s">
        <v>60</v>
      </c>
      <c r="G264" t="s">
        <v>58</v>
      </c>
      <c r="H264">
        <v>12853.912623570001</v>
      </c>
      <c r="I264">
        <v>0</v>
      </c>
      <c r="J264">
        <v>-8.89</v>
      </c>
      <c r="K264">
        <v>14.56</v>
      </c>
      <c r="L264">
        <v>0</v>
      </c>
      <c r="M264">
        <v>0</v>
      </c>
      <c r="N264">
        <v>0</v>
      </c>
      <c r="O264" s="90" cm="1">
        <f t="array" ref="O264">VLOOKUP(C264,Calc!$B$4:$BF$291,_xlfn.XLOOKUP(F264&amp;G264,$R$4:$R$9&amp;$S$4:$S$9,$T$4:$T$9),FALSE)</f>
        <v>0</v>
      </c>
      <c r="P264" s="121">
        <f t="shared" si="4"/>
        <v>0</v>
      </c>
      <c r="V264" s="5">
        <v>46261</v>
      </c>
      <c r="W264">
        <v>87</v>
      </c>
      <c r="X264">
        <v>3</v>
      </c>
      <c r="Y264" t="s">
        <v>143</v>
      </c>
      <c r="Z264" t="s">
        <v>51</v>
      </c>
      <c r="AA264">
        <v>0</v>
      </c>
      <c r="AB264">
        <v>-57098.997404419999</v>
      </c>
      <c r="AC264">
        <v>-57098.997404419999</v>
      </c>
      <c r="AD264">
        <v>0</v>
      </c>
      <c r="AE264">
        <v>0</v>
      </c>
      <c r="AF264">
        <v>0</v>
      </c>
      <c r="AG264" s="1"/>
      <c r="AH264" s="5">
        <v>46261</v>
      </c>
      <c r="AI264">
        <v>27</v>
      </c>
      <c r="AJ264">
        <v>3</v>
      </c>
      <c r="AL264" t="s">
        <v>144</v>
      </c>
      <c r="AM264" t="s">
        <v>58</v>
      </c>
      <c r="AN264">
        <v>-37.453340560000001</v>
      </c>
      <c r="AO264">
        <v>-161.79218646000001</v>
      </c>
      <c r="AP264">
        <v>-161.79218646000001</v>
      </c>
      <c r="AR264" s="5">
        <v>46261</v>
      </c>
      <c r="AS264">
        <v>19</v>
      </c>
      <c r="AT264">
        <v>3</v>
      </c>
      <c r="AU264" t="s">
        <v>60</v>
      </c>
      <c r="AV264" t="s">
        <v>58</v>
      </c>
      <c r="AW264">
        <v>35.943619200000001</v>
      </c>
      <c r="AX264">
        <v>0.36249999999999999</v>
      </c>
      <c r="AY264">
        <v>0</v>
      </c>
      <c r="AZ264">
        <v>0</v>
      </c>
      <c r="BA264">
        <v>0</v>
      </c>
    </row>
    <row r="265" spans="2:53">
      <c r="B265" s="5">
        <v>46261</v>
      </c>
      <c r="C265">
        <v>44</v>
      </c>
      <c r="D265">
        <v>3</v>
      </c>
      <c r="E265" t="s">
        <v>143</v>
      </c>
      <c r="F265" t="s">
        <v>60</v>
      </c>
      <c r="G265" t="s">
        <v>51</v>
      </c>
      <c r="H265">
        <v>12853.912623570001</v>
      </c>
      <c r="I265">
        <v>49.322699030000003</v>
      </c>
      <c r="J265">
        <v>5.67</v>
      </c>
      <c r="K265">
        <v>-14.56</v>
      </c>
      <c r="L265">
        <v>-718.13849791999996</v>
      </c>
      <c r="M265">
        <v>-715.88117623000005</v>
      </c>
      <c r="N265">
        <v>0</v>
      </c>
      <c r="O265" s="90" cm="1">
        <f t="array" ref="O265">VLOOKUP(C265,Calc!$B$4:$BF$291,_xlfn.XLOOKUP(F265&amp;G265,$R$4:$R$9&amp;$S$4:$S$9,$T$4:$T$9),FALSE)</f>
        <v>0</v>
      </c>
      <c r="P265" s="121">
        <f t="shared" si="4"/>
        <v>0</v>
      </c>
      <c r="V265" s="5">
        <v>46261</v>
      </c>
      <c r="W265">
        <v>88</v>
      </c>
      <c r="X265">
        <v>3</v>
      </c>
      <c r="Y265" t="s">
        <v>143</v>
      </c>
      <c r="Z265" t="s">
        <v>58</v>
      </c>
      <c r="AA265">
        <v>0</v>
      </c>
      <c r="AB265">
        <v>-57062.810843220002</v>
      </c>
      <c r="AC265">
        <v>-57062.810843220002</v>
      </c>
      <c r="AD265">
        <v>0</v>
      </c>
      <c r="AE265">
        <v>0</v>
      </c>
      <c r="AF265">
        <v>0</v>
      </c>
      <c r="AG265" s="1"/>
      <c r="AH265" s="5">
        <v>46261</v>
      </c>
      <c r="AI265">
        <v>27</v>
      </c>
      <c r="AJ265">
        <v>3</v>
      </c>
      <c r="AL265" t="s">
        <v>144</v>
      </c>
      <c r="AM265" t="s">
        <v>146</v>
      </c>
      <c r="AN265">
        <v>23.835840560000001</v>
      </c>
      <c r="AO265">
        <v>0</v>
      </c>
      <c r="AP265">
        <v>0</v>
      </c>
      <c r="AR265" s="5">
        <v>46261</v>
      </c>
      <c r="AS265">
        <v>19</v>
      </c>
      <c r="AT265">
        <v>3</v>
      </c>
      <c r="AU265" t="s">
        <v>60</v>
      </c>
      <c r="AV265" t="s">
        <v>51</v>
      </c>
      <c r="AW265">
        <v>-36.306119199999998</v>
      </c>
      <c r="AX265">
        <v>0.36249999999999999</v>
      </c>
      <c r="AY265">
        <v>0</v>
      </c>
      <c r="AZ265">
        <v>-3265.7819554799999</v>
      </c>
      <c r="BA265">
        <v>0</v>
      </c>
    </row>
    <row r="266" spans="2:53">
      <c r="B266" s="5">
        <v>46261</v>
      </c>
      <c r="C266">
        <v>44</v>
      </c>
      <c r="D266">
        <v>3</v>
      </c>
      <c r="E266" t="s">
        <v>143</v>
      </c>
      <c r="F266" t="s">
        <v>54</v>
      </c>
      <c r="G266" t="s">
        <v>52</v>
      </c>
      <c r="H266">
        <v>12853.912623570001</v>
      </c>
      <c r="I266">
        <v>0</v>
      </c>
      <c r="J266">
        <v>360.55</v>
      </c>
      <c r="K266">
        <v>-354.88</v>
      </c>
      <c r="L266">
        <v>0</v>
      </c>
      <c r="M266">
        <v>0</v>
      </c>
      <c r="N266">
        <v>0</v>
      </c>
      <c r="O266" s="90" cm="1">
        <f t="array" ref="O266">VLOOKUP(C266,Calc!$B$4:$BF$291,_xlfn.XLOOKUP(F266&amp;G266,$R$4:$R$9&amp;$S$4:$S$9,$T$4:$T$9),FALSE)</f>
        <v>0</v>
      </c>
      <c r="P266" s="121">
        <f t="shared" si="4"/>
        <v>0</v>
      </c>
      <c r="V266" s="5">
        <v>46261</v>
      </c>
      <c r="W266">
        <v>88</v>
      </c>
      <c r="X266">
        <v>3</v>
      </c>
      <c r="Y266" t="s">
        <v>143</v>
      </c>
      <c r="Z266" t="s">
        <v>52</v>
      </c>
      <c r="AA266">
        <v>0</v>
      </c>
      <c r="AB266">
        <v>-57062.810843220002</v>
      </c>
      <c r="AC266">
        <v>-57062.810843220002</v>
      </c>
      <c r="AD266">
        <v>0</v>
      </c>
      <c r="AE266">
        <v>0</v>
      </c>
      <c r="AF266">
        <v>0</v>
      </c>
      <c r="AG266" s="1"/>
      <c r="AH266" s="5">
        <v>46261</v>
      </c>
      <c r="AI266">
        <v>27</v>
      </c>
      <c r="AJ266">
        <v>3</v>
      </c>
      <c r="AK266" t="s">
        <v>143</v>
      </c>
      <c r="AL266" t="s">
        <v>57</v>
      </c>
      <c r="AM266" t="s">
        <v>58</v>
      </c>
      <c r="AN266">
        <v>-0.69332579999999999</v>
      </c>
      <c r="AO266">
        <v>0</v>
      </c>
      <c r="AP266">
        <v>74.387441589999995</v>
      </c>
      <c r="AR266" s="5">
        <v>46261</v>
      </c>
      <c r="AS266">
        <v>19</v>
      </c>
      <c r="AT266">
        <v>3</v>
      </c>
      <c r="AU266" t="s">
        <v>54</v>
      </c>
      <c r="AV266" t="s">
        <v>52</v>
      </c>
      <c r="AW266">
        <v>38.093967730000003</v>
      </c>
      <c r="AX266">
        <v>5.9483333299999996</v>
      </c>
      <c r="AY266">
        <v>0</v>
      </c>
      <c r="AZ266">
        <v>0</v>
      </c>
      <c r="BA266">
        <v>0</v>
      </c>
    </row>
    <row r="267" spans="2:53">
      <c r="B267" s="5">
        <v>46261</v>
      </c>
      <c r="C267">
        <v>44</v>
      </c>
      <c r="D267">
        <v>3</v>
      </c>
      <c r="E267" t="s">
        <v>143</v>
      </c>
      <c r="F267" t="s">
        <v>54</v>
      </c>
      <c r="G267" t="s">
        <v>51</v>
      </c>
      <c r="H267">
        <v>12853.912623570001</v>
      </c>
      <c r="I267">
        <v>38.35826806</v>
      </c>
      <c r="J267">
        <v>5.67</v>
      </c>
      <c r="K267">
        <v>354.88</v>
      </c>
      <c r="L267">
        <v>13612.582171489999</v>
      </c>
      <c r="M267">
        <v>13569.793799810001</v>
      </c>
      <c r="N267">
        <v>12853.912623570001</v>
      </c>
      <c r="O267" s="90" cm="1">
        <f t="array" ref="O267">VLOOKUP(C267,Calc!$B$4:$BF$291,_xlfn.XLOOKUP(F267&amp;G267,$R$4:$R$9&amp;$S$4:$S$9,$T$4:$T$9),FALSE)</f>
        <v>12853.912623573335</v>
      </c>
      <c r="P267" s="121">
        <f t="shared" si="4"/>
        <v>3.3342075766995549E-9</v>
      </c>
      <c r="V267" s="5">
        <v>46261</v>
      </c>
      <c r="W267">
        <v>88</v>
      </c>
      <c r="X267">
        <v>3</v>
      </c>
      <c r="Y267" t="s">
        <v>143</v>
      </c>
      <c r="Z267" t="s">
        <v>51</v>
      </c>
      <c r="AA267">
        <v>0</v>
      </c>
      <c r="AB267">
        <v>-57062.810843220002</v>
      </c>
      <c r="AC267">
        <v>-57062.810843220002</v>
      </c>
      <c r="AD267">
        <v>0</v>
      </c>
      <c r="AE267">
        <v>0</v>
      </c>
      <c r="AF267">
        <v>0</v>
      </c>
      <c r="AG267" s="1"/>
      <c r="AH267" s="5">
        <v>46261</v>
      </c>
      <c r="AI267">
        <v>27</v>
      </c>
      <c r="AJ267">
        <v>3</v>
      </c>
      <c r="AK267" t="s">
        <v>143</v>
      </c>
      <c r="AL267" t="s">
        <v>57</v>
      </c>
      <c r="AM267" t="s">
        <v>52</v>
      </c>
      <c r="AN267">
        <v>0.19165913000000001</v>
      </c>
      <c r="AO267">
        <v>0</v>
      </c>
      <c r="AP267">
        <v>0</v>
      </c>
      <c r="AR267" s="5">
        <v>46261</v>
      </c>
      <c r="AS267">
        <v>19</v>
      </c>
      <c r="AT267">
        <v>3</v>
      </c>
      <c r="AU267" t="s">
        <v>54</v>
      </c>
      <c r="AV267" t="s">
        <v>51</v>
      </c>
      <c r="AW267">
        <v>-44.04230106</v>
      </c>
      <c r="AX267">
        <v>5.9483333299999996</v>
      </c>
      <c r="AY267">
        <v>9594.0828183600006</v>
      </c>
      <c r="AZ267">
        <v>13171.080809569999</v>
      </c>
      <c r="BA267">
        <v>0</v>
      </c>
    </row>
    <row r="268" spans="2:53">
      <c r="B268" s="5">
        <v>46261</v>
      </c>
      <c r="C268">
        <v>45</v>
      </c>
      <c r="D268">
        <v>3</v>
      </c>
      <c r="E268" t="s">
        <v>143</v>
      </c>
      <c r="F268" t="s">
        <v>57</v>
      </c>
      <c r="G268" t="s">
        <v>58</v>
      </c>
      <c r="H268">
        <v>14027.26106716</v>
      </c>
      <c r="I268">
        <v>0</v>
      </c>
      <c r="J268">
        <v>-8.89</v>
      </c>
      <c r="K268">
        <v>378.54</v>
      </c>
      <c r="L268">
        <v>0</v>
      </c>
      <c r="M268">
        <v>0</v>
      </c>
      <c r="N268">
        <v>0</v>
      </c>
      <c r="O268" s="90" cm="1">
        <f t="array" ref="O268">VLOOKUP(C268,Calc!$B$4:$BF$291,_xlfn.XLOOKUP(F268&amp;G268,$R$4:$R$9&amp;$S$4:$S$9,$T$4:$T$9),FALSE)</f>
        <v>0</v>
      </c>
      <c r="P268" s="121">
        <f t="shared" si="4"/>
        <v>0</v>
      </c>
      <c r="V268" s="5">
        <v>46261</v>
      </c>
      <c r="W268">
        <v>89</v>
      </c>
      <c r="X268">
        <v>3</v>
      </c>
      <c r="Y268" t="s">
        <v>143</v>
      </c>
      <c r="Z268" t="s">
        <v>58</v>
      </c>
      <c r="AA268">
        <v>0</v>
      </c>
      <c r="AB268">
        <v>-51433.046861139999</v>
      </c>
      <c r="AC268">
        <v>-51433.046861139999</v>
      </c>
      <c r="AD268">
        <v>0</v>
      </c>
      <c r="AE268">
        <v>0</v>
      </c>
      <c r="AF268">
        <v>0</v>
      </c>
      <c r="AG268" s="1"/>
      <c r="AH268" s="5">
        <v>46261</v>
      </c>
      <c r="AI268">
        <v>27</v>
      </c>
      <c r="AJ268">
        <v>3</v>
      </c>
      <c r="AL268" t="s">
        <v>147</v>
      </c>
      <c r="AM268" t="s">
        <v>148</v>
      </c>
      <c r="AN268">
        <v>-36.865169999999999</v>
      </c>
      <c r="AO268">
        <v>-12205.386445530001</v>
      </c>
      <c r="AP268">
        <v>-12205.386445530001</v>
      </c>
      <c r="AR268" s="5">
        <v>46261</v>
      </c>
      <c r="AS268">
        <v>19</v>
      </c>
      <c r="AT268">
        <v>3</v>
      </c>
      <c r="AU268" t="s">
        <v>50</v>
      </c>
      <c r="AV268" t="s">
        <v>52</v>
      </c>
      <c r="AW268">
        <v>0</v>
      </c>
      <c r="AX268">
        <v>0</v>
      </c>
      <c r="AY268">
        <v>0</v>
      </c>
      <c r="AZ268">
        <v>0</v>
      </c>
      <c r="BA268">
        <v>0</v>
      </c>
    </row>
    <row r="269" spans="2:53">
      <c r="B269" s="5">
        <v>46261</v>
      </c>
      <c r="C269">
        <v>45</v>
      </c>
      <c r="D269">
        <v>3</v>
      </c>
      <c r="E269" t="s">
        <v>143</v>
      </c>
      <c r="F269" t="s">
        <v>57</v>
      </c>
      <c r="G269" t="s">
        <v>52</v>
      </c>
      <c r="H269">
        <v>14027.26106716</v>
      </c>
      <c r="I269">
        <v>0</v>
      </c>
      <c r="J269">
        <v>369.65</v>
      </c>
      <c r="K269">
        <v>-378.54</v>
      </c>
      <c r="L269">
        <v>0</v>
      </c>
      <c r="M269">
        <v>0</v>
      </c>
      <c r="N269">
        <v>0</v>
      </c>
      <c r="O269" s="90" cm="1">
        <f t="array" ref="O269">VLOOKUP(C269,Calc!$B$4:$BF$291,_xlfn.XLOOKUP(F269&amp;G269,$R$4:$R$9&amp;$S$4:$S$9,$T$4:$T$9),FALSE)</f>
        <v>0</v>
      </c>
      <c r="P269" s="121">
        <f t="shared" si="4"/>
        <v>0</v>
      </c>
      <c r="V269" s="5">
        <v>46261</v>
      </c>
      <c r="W269">
        <v>89</v>
      </c>
      <c r="X269">
        <v>3</v>
      </c>
      <c r="Y269" t="s">
        <v>143</v>
      </c>
      <c r="Z269" t="s">
        <v>52</v>
      </c>
      <c r="AA269">
        <v>0</v>
      </c>
      <c r="AB269">
        <v>-51433.046861139999</v>
      </c>
      <c r="AC269">
        <v>-51433.046861139999</v>
      </c>
      <c r="AD269">
        <v>0</v>
      </c>
      <c r="AE269">
        <v>0</v>
      </c>
      <c r="AF269">
        <v>0</v>
      </c>
      <c r="AG269" s="1"/>
      <c r="AH269" s="5">
        <v>46261</v>
      </c>
      <c r="AI269">
        <v>27</v>
      </c>
      <c r="AJ269">
        <v>3</v>
      </c>
      <c r="AL269" t="s">
        <v>147</v>
      </c>
      <c r="AM269" t="s">
        <v>51</v>
      </c>
      <c r="AN269">
        <v>36.071836660000002</v>
      </c>
      <c r="AO269">
        <v>0</v>
      </c>
      <c r="AP269">
        <v>0</v>
      </c>
      <c r="AR269" s="5">
        <v>46261</v>
      </c>
      <c r="AS269">
        <v>19</v>
      </c>
      <c r="AT269">
        <v>3</v>
      </c>
      <c r="AU269" t="s">
        <v>50</v>
      </c>
      <c r="AV269" t="s">
        <v>51</v>
      </c>
      <c r="AW269">
        <v>0</v>
      </c>
      <c r="AX269">
        <v>0</v>
      </c>
      <c r="AY269">
        <v>0</v>
      </c>
      <c r="AZ269">
        <v>0</v>
      </c>
      <c r="BA269">
        <v>0</v>
      </c>
    </row>
    <row r="270" spans="2:53">
      <c r="B270" s="5">
        <v>46261</v>
      </c>
      <c r="C270">
        <v>45</v>
      </c>
      <c r="D270">
        <v>3</v>
      </c>
      <c r="E270" t="s">
        <v>143</v>
      </c>
      <c r="F270" t="s">
        <v>60</v>
      </c>
      <c r="G270" t="s">
        <v>58</v>
      </c>
      <c r="H270">
        <v>14027.26106716</v>
      </c>
      <c r="I270">
        <v>0</v>
      </c>
      <c r="J270">
        <v>-8.89</v>
      </c>
      <c r="K270">
        <v>14.56</v>
      </c>
      <c r="L270">
        <v>0</v>
      </c>
      <c r="M270">
        <v>0</v>
      </c>
      <c r="N270">
        <v>0</v>
      </c>
      <c r="O270" s="90" cm="1">
        <f t="array" ref="O270">VLOOKUP(C270,Calc!$B$4:$BF$291,_xlfn.XLOOKUP(F270&amp;G270,$R$4:$R$9&amp;$S$4:$S$9,$T$4:$T$9),FALSE)</f>
        <v>0</v>
      </c>
      <c r="P270" s="121">
        <f t="shared" si="4"/>
        <v>0</v>
      </c>
      <c r="V270" s="5">
        <v>46261</v>
      </c>
      <c r="W270">
        <v>89</v>
      </c>
      <c r="X270">
        <v>3</v>
      </c>
      <c r="Y270" t="s">
        <v>143</v>
      </c>
      <c r="Z270" t="s">
        <v>51</v>
      </c>
      <c r="AA270">
        <v>0</v>
      </c>
      <c r="AB270">
        <v>-51433.046861139999</v>
      </c>
      <c r="AC270">
        <v>-51433.046861139999</v>
      </c>
      <c r="AD270">
        <v>0</v>
      </c>
      <c r="AE270">
        <v>0</v>
      </c>
      <c r="AF270">
        <v>0</v>
      </c>
      <c r="AG270" s="1"/>
      <c r="AH270" s="5">
        <v>46261</v>
      </c>
      <c r="AI270">
        <v>27</v>
      </c>
      <c r="AJ270">
        <v>3</v>
      </c>
      <c r="AK270" t="s">
        <v>143</v>
      </c>
      <c r="AL270" t="s">
        <v>60</v>
      </c>
      <c r="AM270" t="s">
        <v>58</v>
      </c>
      <c r="AN270">
        <v>35.924898560000003</v>
      </c>
      <c r="AO270">
        <v>0</v>
      </c>
      <c r="AP270">
        <v>0</v>
      </c>
      <c r="AR270" s="5">
        <v>46261</v>
      </c>
      <c r="AS270">
        <v>20</v>
      </c>
      <c r="AT270">
        <v>3</v>
      </c>
      <c r="AU270" t="s">
        <v>145</v>
      </c>
      <c r="AV270" t="s">
        <v>58</v>
      </c>
      <c r="AW270">
        <v>-2.5815776000000001</v>
      </c>
      <c r="AX270">
        <v>1.6858333299999999</v>
      </c>
      <c r="AY270">
        <v>41.245936469999997</v>
      </c>
      <c r="AZ270">
        <v>41.245936469999997</v>
      </c>
      <c r="BA270">
        <v>0</v>
      </c>
    </row>
    <row r="271" spans="2:53">
      <c r="B271" s="5">
        <v>46261</v>
      </c>
      <c r="C271">
        <v>45</v>
      </c>
      <c r="D271">
        <v>3</v>
      </c>
      <c r="E271" t="s">
        <v>143</v>
      </c>
      <c r="F271" t="s">
        <v>60</v>
      </c>
      <c r="G271" t="s">
        <v>51</v>
      </c>
      <c r="H271">
        <v>14027.26106716</v>
      </c>
      <c r="I271">
        <v>44.124220659999999</v>
      </c>
      <c r="J271">
        <v>5.67</v>
      </c>
      <c r="K271">
        <v>-14.56</v>
      </c>
      <c r="L271">
        <v>-642.44865289999996</v>
      </c>
      <c r="M271">
        <v>-640.74832614000002</v>
      </c>
      <c r="N271">
        <v>0</v>
      </c>
      <c r="O271" s="90" cm="1">
        <f t="array" ref="O271">VLOOKUP(C271,Calc!$B$4:$BF$291,_xlfn.XLOOKUP(F271&amp;G271,$R$4:$R$9&amp;$S$4:$S$9,$T$4:$T$9),FALSE)</f>
        <v>0</v>
      </c>
      <c r="P271" s="121">
        <f t="shared" si="4"/>
        <v>0</v>
      </c>
      <c r="V271" s="5">
        <v>46261</v>
      </c>
      <c r="W271">
        <v>90</v>
      </c>
      <c r="X271">
        <v>3</v>
      </c>
      <c r="Y271" t="s">
        <v>143</v>
      </c>
      <c r="Z271" t="s">
        <v>58</v>
      </c>
      <c r="AA271">
        <v>0</v>
      </c>
      <c r="AB271">
        <v>-55102.590661280003</v>
      </c>
      <c r="AC271">
        <v>-55102.590661280003</v>
      </c>
      <c r="AD271">
        <v>0</v>
      </c>
      <c r="AE271">
        <v>0</v>
      </c>
      <c r="AF271">
        <v>0</v>
      </c>
      <c r="AG271" s="1"/>
      <c r="AH271" s="5">
        <v>46261</v>
      </c>
      <c r="AI271">
        <v>27</v>
      </c>
      <c r="AJ271">
        <v>3</v>
      </c>
      <c r="AK271" t="s">
        <v>143</v>
      </c>
      <c r="AL271" t="s">
        <v>60</v>
      </c>
      <c r="AM271" t="s">
        <v>51</v>
      </c>
      <c r="AN271">
        <v>-36.068231900000001</v>
      </c>
      <c r="AO271">
        <v>0</v>
      </c>
      <c r="AP271">
        <v>-886.92108704999998</v>
      </c>
      <c r="AR271" s="5">
        <v>46261</v>
      </c>
      <c r="AS271">
        <v>20</v>
      </c>
      <c r="AT271">
        <v>3</v>
      </c>
      <c r="AU271" t="s">
        <v>145</v>
      </c>
      <c r="AV271" t="s">
        <v>146</v>
      </c>
      <c r="AW271">
        <v>0.89574425999999996</v>
      </c>
      <c r="AX271">
        <v>1.6858333299999999</v>
      </c>
      <c r="AY271">
        <v>0</v>
      </c>
      <c r="AZ271">
        <v>0</v>
      </c>
      <c r="BA271">
        <v>0</v>
      </c>
    </row>
    <row r="272" spans="2:53">
      <c r="B272" s="5">
        <v>46261</v>
      </c>
      <c r="C272">
        <v>45</v>
      </c>
      <c r="D272">
        <v>3</v>
      </c>
      <c r="E272" t="s">
        <v>143</v>
      </c>
      <c r="F272" t="s">
        <v>54</v>
      </c>
      <c r="G272" t="s">
        <v>52</v>
      </c>
      <c r="H272">
        <v>14027.26106716</v>
      </c>
      <c r="I272">
        <v>0</v>
      </c>
      <c r="J272">
        <v>369.65</v>
      </c>
      <c r="K272">
        <v>-363.98</v>
      </c>
      <c r="L272">
        <v>0</v>
      </c>
      <c r="M272">
        <v>0</v>
      </c>
      <c r="N272">
        <v>0</v>
      </c>
      <c r="O272" s="90" cm="1">
        <f t="array" ref="O272">VLOOKUP(C272,Calc!$B$4:$BF$291,_xlfn.XLOOKUP(F272&amp;G272,$R$4:$R$9&amp;$S$4:$S$9,$T$4:$T$9),FALSE)</f>
        <v>0</v>
      </c>
      <c r="P272" s="121">
        <f t="shared" si="4"/>
        <v>0</v>
      </c>
      <c r="V272" s="5">
        <v>46261</v>
      </c>
      <c r="W272">
        <v>90</v>
      </c>
      <c r="X272">
        <v>3</v>
      </c>
      <c r="Y272" t="s">
        <v>143</v>
      </c>
      <c r="Z272" t="s">
        <v>52</v>
      </c>
      <c r="AA272">
        <v>0</v>
      </c>
      <c r="AB272">
        <v>-55102.590661280003</v>
      </c>
      <c r="AC272">
        <v>-55102.590661280003</v>
      </c>
      <c r="AD272">
        <v>0</v>
      </c>
      <c r="AE272">
        <v>0</v>
      </c>
      <c r="AF272">
        <v>0</v>
      </c>
      <c r="AG272" s="1"/>
      <c r="AH272" s="5">
        <v>46261</v>
      </c>
      <c r="AI272">
        <v>27</v>
      </c>
      <c r="AJ272">
        <v>3</v>
      </c>
      <c r="AK272" t="s">
        <v>143</v>
      </c>
      <c r="AL272" t="s">
        <v>54</v>
      </c>
      <c r="AM272" t="s">
        <v>52</v>
      </c>
      <c r="AN272">
        <v>41.783358530000001</v>
      </c>
      <c r="AO272">
        <v>0</v>
      </c>
      <c r="AP272">
        <v>0</v>
      </c>
      <c r="AR272" s="5">
        <v>46261</v>
      </c>
      <c r="AS272">
        <v>20</v>
      </c>
      <c r="AT272">
        <v>3</v>
      </c>
      <c r="AU272" t="s">
        <v>144</v>
      </c>
      <c r="AV272" t="s">
        <v>58</v>
      </c>
      <c r="AW272">
        <v>-59.562024200000003</v>
      </c>
      <c r="AX272">
        <v>12.102499999999999</v>
      </c>
      <c r="AY272">
        <v>-173.68017709</v>
      </c>
      <c r="AZ272">
        <v>-173.68017709</v>
      </c>
      <c r="BA272">
        <v>0</v>
      </c>
    </row>
    <row r="273" spans="2:53">
      <c r="B273" s="5">
        <v>46261</v>
      </c>
      <c r="C273">
        <v>45</v>
      </c>
      <c r="D273">
        <v>3</v>
      </c>
      <c r="E273" t="s">
        <v>143</v>
      </c>
      <c r="F273" t="s">
        <v>54</v>
      </c>
      <c r="G273" t="s">
        <v>51</v>
      </c>
      <c r="H273">
        <v>14027.26106716</v>
      </c>
      <c r="I273">
        <v>40.405882929999997</v>
      </c>
      <c r="J273">
        <v>5.67</v>
      </c>
      <c r="K273">
        <v>363.98</v>
      </c>
      <c r="L273">
        <v>14706.93327007</v>
      </c>
      <c r="M273">
        <v>14668.00939331</v>
      </c>
      <c r="N273">
        <v>14027.26106716</v>
      </c>
      <c r="O273" s="90" cm="1">
        <f t="array" ref="O273">VLOOKUP(C273,Calc!$B$4:$BF$291,_xlfn.XLOOKUP(F273&amp;G273,$R$4:$R$9&amp;$S$4:$S$9,$T$4:$T$9),FALSE)</f>
        <v>14027.261067167999</v>
      </c>
      <c r="P273" s="121">
        <f t="shared" si="4"/>
        <v>7.9999153967946768E-9</v>
      </c>
      <c r="V273" s="5">
        <v>46261</v>
      </c>
      <c r="W273">
        <v>90</v>
      </c>
      <c r="X273">
        <v>3</v>
      </c>
      <c r="Y273" t="s">
        <v>143</v>
      </c>
      <c r="Z273" t="s">
        <v>51</v>
      </c>
      <c r="AA273">
        <v>0</v>
      </c>
      <c r="AB273">
        <v>-55102.590661280003</v>
      </c>
      <c r="AC273">
        <v>-55102.590661280003</v>
      </c>
      <c r="AD273">
        <v>0</v>
      </c>
      <c r="AE273">
        <v>0</v>
      </c>
      <c r="AF273">
        <v>0</v>
      </c>
      <c r="AG273" s="1"/>
      <c r="AH273" s="5">
        <v>46261</v>
      </c>
      <c r="AI273">
        <v>27</v>
      </c>
      <c r="AJ273">
        <v>3</v>
      </c>
      <c r="AK273" t="s">
        <v>143</v>
      </c>
      <c r="AL273" t="s">
        <v>54</v>
      </c>
      <c r="AM273" t="s">
        <v>51</v>
      </c>
      <c r="AN273">
        <v>-47.936691860000003</v>
      </c>
      <c r="AO273">
        <v>13707.74985127</v>
      </c>
      <c r="AP273">
        <v>14520.283496739999</v>
      </c>
      <c r="AR273" s="5">
        <v>46261</v>
      </c>
      <c r="AS273">
        <v>20</v>
      </c>
      <c r="AT273">
        <v>3</v>
      </c>
      <c r="AU273" t="s">
        <v>144</v>
      </c>
      <c r="AV273" t="s">
        <v>146</v>
      </c>
      <c r="AW273">
        <v>47.459524199999997</v>
      </c>
      <c r="AX273">
        <v>12.102499999999999</v>
      </c>
      <c r="AY273">
        <v>0</v>
      </c>
      <c r="AZ273">
        <v>0</v>
      </c>
      <c r="BA273">
        <v>0</v>
      </c>
    </row>
    <row r="274" spans="2:53">
      <c r="B274" s="5">
        <v>46261</v>
      </c>
      <c r="C274">
        <v>46</v>
      </c>
      <c r="D274">
        <v>3</v>
      </c>
      <c r="E274" t="s">
        <v>143</v>
      </c>
      <c r="F274" t="s">
        <v>57</v>
      </c>
      <c r="G274" t="s">
        <v>58</v>
      </c>
      <c r="H274">
        <v>13064.16059437</v>
      </c>
      <c r="I274">
        <v>0</v>
      </c>
      <c r="J274">
        <v>-8.89</v>
      </c>
      <c r="K274">
        <v>375.98</v>
      </c>
      <c r="L274">
        <v>0</v>
      </c>
      <c r="M274">
        <v>0</v>
      </c>
      <c r="N274">
        <v>0</v>
      </c>
      <c r="O274" s="90" cm="1">
        <f t="array" ref="O274">VLOOKUP(C274,Calc!$B$4:$BF$291,_xlfn.XLOOKUP(F274&amp;G274,$R$4:$R$9&amp;$S$4:$S$9,$T$4:$T$9),FALSE)</f>
        <v>0</v>
      </c>
      <c r="P274" s="121">
        <f t="shared" si="4"/>
        <v>0</v>
      </c>
      <c r="V274" s="5">
        <v>46261</v>
      </c>
      <c r="W274">
        <v>91</v>
      </c>
      <c r="X274">
        <v>3</v>
      </c>
      <c r="Y274" t="s">
        <v>143</v>
      </c>
      <c r="Z274" t="s">
        <v>58</v>
      </c>
      <c r="AA274">
        <v>0</v>
      </c>
      <c r="AB274">
        <v>-51607.374906650002</v>
      </c>
      <c r="AC274">
        <v>-51607.374906650002</v>
      </c>
      <c r="AD274">
        <v>0</v>
      </c>
      <c r="AE274">
        <v>0</v>
      </c>
      <c r="AF274">
        <v>0</v>
      </c>
      <c r="AG274" s="1"/>
      <c r="AH274" s="5">
        <v>46261</v>
      </c>
      <c r="AI274">
        <v>28</v>
      </c>
      <c r="AJ274">
        <v>3</v>
      </c>
      <c r="AL274" t="s">
        <v>144</v>
      </c>
      <c r="AM274" t="s">
        <v>58</v>
      </c>
      <c r="AN274">
        <v>-33.732225659999997</v>
      </c>
      <c r="AO274">
        <v>4.6480689699999997</v>
      </c>
      <c r="AP274">
        <v>4.6480689699999997</v>
      </c>
      <c r="AR274" s="5">
        <v>46261</v>
      </c>
      <c r="AS274">
        <v>20</v>
      </c>
      <c r="AT274">
        <v>3</v>
      </c>
      <c r="AU274" t="s">
        <v>57</v>
      </c>
      <c r="AV274" t="s">
        <v>58</v>
      </c>
      <c r="AW274">
        <v>0.22980159999999999</v>
      </c>
      <c r="AX274">
        <v>0.54083333</v>
      </c>
      <c r="AY274">
        <v>0</v>
      </c>
      <c r="AZ274">
        <v>0</v>
      </c>
      <c r="BA274">
        <v>0</v>
      </c>
    </row>
    <row r="275" spans="2:53">
      <c r="B275" s="5">
        <v>46261</v>
      </c>
      <c r="C275">
        <v>46</v>
      </c>
      <c r="D275">
        <v>3</v>
      </c>
      <c r="E275" t="s">
        <v>143</v>
      </c>
      <c r="F275" t="s">
        <v>57</v>
      </c>
      <c r="G275" t="s">
        <v>52</v>
      </c>
      <c r="H275">
        <v>13064.16059437</v>
      </c>
      <c r="I275">
        <v>0</v>
      </c>
      <c r="J275">
        <v>367.09</v>
      </c>
      <c r="K275">
        <v>-375.98</v>
      </c>
      <c r="L275">
        <v>0</v>
      </c>
      <c r="M275">
        <v>0</v>
      </c>
      <c r="N275">
        <v>0</v>
      </c>
      <c r="O275" s="90" cm="1">
        <f t="array" ref="O275">VLOOKUP(C275,Calc!$B$4:$BF$291,_xlfn.XLOOKUP(F275&amp;G275,$R$4:$R$9&amp;$S$4:$S$9,$T$4:$T$9),FALSE)</f>
        <v>0</v>
      </c>
      <c r="P275" s="121">
        <f t="shared" si="4"/>
        <v>0</v>
      </c>
      <c r="V275" s="5">
        <v>46261</v>
      </c>
      <c r="W275">
        <v>91</v>
      </c>
      <c r="X275">
        <v>3</v>
      </c>
      <c r="Y275" t="s">
        <v>143</v>
      </c>
      <c r="Z275" t="s">
        <v>52</v>
      </c>
      <c r="AA275">
        <v>0</v>
      </c>
      <c r="AB275">
        <v>-51607.374906650002</v>
      </c>
      <c r="AC275">
        <v>-51607.374906650002</v>
      </c>
      <c r="AD275">
        <v>0</v>
      </c>
      <c r="AE275">
        <v>0</v>
      </c>
      <c r="AF275">
        <v>0</v>
      </c>
      <c r="AG275" s="1"/>
      <c r="AH275" s="5">
        <v>46261</v>
      </c>
      <c r="AI275">
        <v>28</v>
      </c>
      <c r="AJ275">
        <v>3</v>
      </c>
      <c r="AL275" t="s">
        <v>144</v>
      </c>
      <c r="AM275" t="s">
        <v>146</v>
      </c>
      <c r="AN275">
        <v>20.115559000000001</v>
      </c>
      <c r="AO275">
        <v>0</v>
      </c>
      <c r="AP275">
        <v>0</v>
      </c>
      <c r="AR275" s="5">
        <v>46261</v>
      </c>
      <c r="AS275">
        <v>20</v>
      </c>
      <c r="AT275">
        <v>3</v>
      </c>
      <c r="AU275" t="s">
        <v>57</v>
      </c>
      <c r="AV275" t="s">
        <v>52</v>
      </c>
      <c r="AW275">
        <v>-0.77063493000000005</v>
      </c>
      <c r="AX275">
        <v>0.54083333</v>
      </c>
      <c r="AY275">
        <v>0</v>
      </c>
      <c r="AZ275">
        <v>-292.15536421000002</v>
      </c>
      <c r="BA275">
        <v>0</v>
      </c>
    </row>
    <row r="276" spans="2:53">
      <c r="B276" s="5">
        <v>46261</v>
      </c>
      <c r="C276">
        <v>46</v>
      </c>
      <c r="D276">
        <v>3</v>
      </c>
      <c r="E276" t="s">
        <v>143</v>
      </c>
      <c r="F276" t="s">
        <v>60</v>
      </c>
      <c r="G276" t="s">
        <v>58</v>
      </c>
      <c r="H276">
        <v>13064.16059437</v>
      </c>
      <c r="I276">
        <v>0</v>
      </c>
      <c r="J276">
        <v>-8.89</v>
      </c>
      <c r="K276">
        <v>14.56</v>
      </c>
      <c r="L276">
        <v>0</v>
      </c>
      <c r="M276">
        <v>0</v>
      </c>
      <c r="N276">
        <v>0</v>
      </c>
      <c r="O276" s="90" cm="1">
        <f t="array" ref="O276">VLOOKUP(C276,Calc!$B$4:$BF$291,_xlfn.XLOOKUP(F276&amp;G276,$R$4:$R$9&amp;$S$4:$S$9,$T$4:$T$9),FALSE)</f>
        <v>0</v>
      </c>
      <c r="P276" s="121">
        <f t="shared" si="4"/>
        <v>0</v>
      </c>
      <c r="V276" s="5">
        <v>46261</v>
      </c>
      <c r="W276">
        <v>91</v>
      </c>
      <c r="X276">
        <v>3</v>
      </c>
      <c r="Y276" t="s">
        <v>143</v>
      </c>
      <c r="Z276" t="s">
        <v>51</v>
      </c>
      <c r="AA276">
        <v>0</v>
      </c>
      <c r="AB276">
        <v>-51607.374906650002</v>
      </c>
      <c r="AC276">
        <v>-51607.374906650002</v>
      </c>
      <c r="AD276">
        <v>0</v>
      </c>
      <c r="AE276">
        <v>0</v>
      </c>
      <c r="AF276">
        <v>0</v>
      </c>
      <c r="AG276" s="1"/>
      <c r="AH276" s="5">
        <v>46261</v>
      </c>
      <c r="AI276">
        <v>28</v>
      </c>
      <c r="AJ276">
        <v>3</v>
      </c>
      <c r="AK276" t="s">
        <v>143</v>
      </c>
      <c r="AL276" t="s">
        <v>57</v>
      </c>
      <c r="AM276" t="s">
        <v>58</v>
      </c>
      <c r="AN276">
        <v>-0.9808772</v>
      </c>
      <c r="AO276">
        <v>0</v>
      </c>
      <c r="AP276">
        <v>190.64308686000001</v>
      </c>
      <c r="AR276" s="5">
        <v>46261</v>
      </c>
      <c r="AS276">
        <v>20</v>
      </c>
      <c r="AT276">
        <v>3</v>
      </c>
      <c r="AU276" t="s">
        <v>147</v>
      </c>
      <c r="AV276" t="s">
        <v>148</v>
      </c>
      <c r="AW276">
        <v>-36.984465</v>
      </c>
      <c r="AX276">
        <v>0.80416666000000003</v>
      </c>
      <c r="AY276">
        <v>-11687.868269230001</v>
      </c>
      <c r="AZ276">
        <v>-11687.868269230001</v>
      </c>
      <c r="BA276">
        <v>0</v>
      </c>
    </row>
    <row r="277" spans="2:53">
      <c r="B277" s="5">
        <v>46261</v>
      </c>
      <c r="C277">
        <v>46</v>
      </c>
      <c r="D277">
        <v>3</v>
      </c>
      <c r="E277" t="s">
        <v>143</v>
      </c>
      <c r="F277" t="s">
        <v>60</v>
      </c>
      <c r="G277" t="s">
        <v>51</v>
      </c>
      <c r="H277">
        <v>13064.16059437</v>
      </c>
      <c r="I277">
        <v>47.74559576</v>
      </c>
      <c r="J277">
        <v>5.67</v>
      </c>
      <c r="K277">
        <v>-14.56</v>
      </c>
      <c r="L277">
        <v>-695.17587435999997</v>
      </c>
      <c r="M277">
        <v>-693.10125955000001</v>
      </c>
      <c r="N277">
        <v>0</v>
      </c>
      <c r="O277" s="90" cm="1">
        <f t="array" ref="O277">VLOOKUP(C277,Calc!$B$4:$BF$291,_xlfn.XLOOKUP(F277&amp;G277,$R$4:$R$9&amp;$S$4:$S$9,$T$4:$T$9),FALSE)</f>
        <v>0</v>
      </c>
      <c r="P277" s="121">
        <f t="shared" si="4"/>
        <v>0</v>
      </c>
      <c r="V277" s="5">
        <v>46261</v>
      </c>
      <c r="W277">
        <v>92</v>
      </c>
      <c r="X277">
        <v>3</v>
      </c>
      <c r="Y277" t="s">
        <v>143</v>
      </c>
      <c r="Z277" t="s">
        <v>58</v>
      </c>
      <c r="AA277">
        <v>0</v>
      </c>
      <c r="AB277">
        <v>-39935.863175220002</v>
      </c>
      <c r="AC277">
        <v>-39935.863175220002</v>
      </c>
      <c r="AD277">
        <v>0</v>
      </c>
      <c r="AE277">
        <v>0</v>
      </c>
      <c r="AF277">
        <v>0</v>
      </c>
      <c r="AG277" s="1"/>
      <c r="AH277" s="5">
        <v>46261</v>
      </c>
      <c r="AI277">
        <v>28</v>
      </c>
      <c r="AJ277">
        <v>3</v>
      </c>
      <c r="AK277" t="s">
        <v>143</v>
      </c>
      <c r="AL277" t="s">
        <v>57</v>
      </c>
      <c r="AM277" t="s">
        <v>52</v>
      </c>
      <c r="AN277">
        <v>0.49171052999999998</v>
      </c>
      <c r="AO277">
        <v>0</v>
      </c>
      <c r="AP277">
        <v>0</v>
      </c>
      <c r="AR277" s="5">
        <v>46261</v>
      </c>
      <c r="AS277">
        <v>20</v>
      </c>
      <c r="AT277">
        <v>3</v>
      </c>
      <c r="AU277" t="s">
        <v>147</v>
      </c>
      <c r="AV277" t="s">
        <v>51</v>
      </c>
      <c r="AW277">
        <v>36.180298329999999</v>
      </c>
      <c r="AX277">
        <v>0.80416666000000003</v>
      </c>
      <c r="AY277">
        <v>0</v>
      </c>
      <c r="AZ277">
        <v>0</v>
      </c>
      <c r="BA277">
        <v>0</v>
      </c>
    </row>
    <row r="278" spans="2:53">
      <c r="B278" s="5">
        <v>46261</v>
      </c>
      <c r="C278">
        <v>46</v>
      </c>
      <c r="D278">
        <v>3</v>
      </c>
      <c r="E278" t="s">
        <v>143</v>
      </c>
      <c r="F278" t="s">
        <v>54</v>
      </c>
      <c r="G278" t="s">
        <v>52</v>
      </c>
      <c r="H278">
        <v>13064.16059437</v>
      </c>
      <c r="I278">
        <v>0</v>
      </c>
      <c r="J278">
        <v>367.09</v>
      </c>
      <c r="K278">
        <v>-361.42</v>
      </c>
      <c r="L278">
        <v>0</v>
      </c>
      <c r="M278">
        <v>0</v>
      </c>
      <c r="N278">
        <v>0</v>
      </c>
      <c r="O278" s="90" cm="1">
        <f t="array" ref="O278">VLOOKUP(C278,Calc!$B$4:$BF$291,_xlfn.XLOOKUP(F278&amp;G278,$R$4:$R$9&amp;$S$4:$S$9,$T$4:$T$9),FALSE)</f>
        <v>0</v>
      </c>
      <c r="P278" s="121">
        <f t="shared" si="4"/>
        <v>0</v>
      </c>
      <c r="V278" s="5">
        <v>46261</v>
      </c>
      <c r="W278">
        <v>92</v>
      </c>
      <c r="X278">
        <v>3</v>
      </c>
      <c r="Y278" t="s">
        <v>143</v>
      </c>
      <c r="Z278" t="s">
        <v>52</v>
      </c>
      <c r="AA278">
        <v>0</v>
      </c>
      <c r="AB278">
        <v>-39935.863175220002</v>
      </c>
      <c r="AC278">
        <v>-39935.863175220002</v>
      </c>
      <c r="AD278">
        <v>0</v>
      </c>
      <c r="AE278">
        <v>0</v>
      </c>
      <c r="AF278">
        <v>0</v>
      </c>
      <c r="AG278" s="1"/>
      <c r="AH278" s="5">
        <v>46261</v>
      </c>
      <c r="AI278">
        <v>28</v>
      </c>
      <c r="AJ278">
        <v>3</v>
      </c>
      <c r="AL278" t="s">
        <v>147</v>
      </c>
      <c r="AM278" t="s">
        <v>148</v>
      </c>
      <c r="AN278">
        <v>-37.442112999999999</v>
      </c>
      <c r="AO278">
        <v>-12394.664355110001</v>
      </c>
      <c r="AP278">
        <v>-12394.664355110001</v>
      </c>
      <c r="AR278" s="5">
        <v>46261</v>
      </c>
      <c r="AS278">
        <v>20</v>
      </c>
      <c r="AT278">
        <v>3</v>
      </c>
      <c r="AU278" t="s">
        <v>60</v>
      </c>
      <c r="AV278" t="s">
        <v>58</v>
      </c>
      <c r="AW278">
        <v>41.358255630000002</v>
      </c>
      <c r="AX278">
        <v>0.23916666</v>
      </c>
      <c r="AY278">
        <v>0</v>
      </c>
      <c r="AZ278">
        <v>0</v>
      </c>
      <c r="BA278">
        <v>0</v>
      </c>
    </row>
    <row r="279" spans="2:53">
      <c r="B279" s="5">
        <v>46261</v>
      </c>
      <c r="C279">
        <v>46</v>
      </c>
      <c r="D279">
        <v>3</v>
      </c>
      <c r="E279" t="s">
        <v>143</v>
      </c>
      <c r="F279" t="s">
        <v>54</v>
      </c>
      <c r="G279" t="s">
        <v>51</v>
      </c>
      <c r="H279">
        <v>13064.16059437</v>
      </c>
      <c r="I279">
        <v>38.178408959999999</v>
      </c>
      <c r="J279">
        <v>5.67</v>
      </c>
      <c r="K279">
        <v>361.42</v>
      </c>
      <c r="L279">
        <v>13798.44056873</v>
      </c>
      <c r="M279">
        <v>13757.261853919999</v>
      </c>
      <c r="N279">
        <v>13064.16059437</v>
      </c>
      <c r="O279" s="90" cm="1">
        <f t="array" ref="O279">VLOOKUP(C279,Calc!$B$4:$BF$291,_xlfn.XLOOKUP(F279&amp;G279,$R$4:$R$9&amp;$S$4:$S$9,$T$4:$T$9),FALSE)</f>
        <v>13064.160594370001</v>
      </c>
      <c r="P279" s="121">
        <f t="shared" si="4"/>
        <v>0</v>
      </c>
      <c r="V279" s="5">
        <v>46261</v>
      </c>
      <c r="W279">
        <v>92</v>
      </c>
      <c r="X279">
        <v>3</v>
      </c>
      <c r="Y279" t="s">
        <v>143</v>
      </c>
      <c r="Z279" t="s">
        <v>51</v>
      </c>
      <c r="AA279">
        <v>0</v>
      </c>
      <c r="AB279">
        <v>-39935.863175220002</v>
      </c>
      <c r="AC279">
        <v>-39935.863175220002</v>
      </c>
      <c r="AD279">
        <v>0</v>
      </c>
      <c r="AE279">
        <v>0</v>
      </c>
      <c r="AF279">
        <v>0</v>
      </c>
      <c r="AG279" s="1"/>
      <c r="AH279" s="5">
        <v>46261</v>
      </c>
      <c r="AI279">
        <v>28</v>
      </c>
      <c r="AJ279">
        <v>3</v>
      </c>
      <c r="AL279" t="s">
        <v>147</v>
      </c>
      <c r="AM279" t="s">
        <v>51</v>
      </c>
      <c r="AN279">
        <v>36.70627966</v>
      </c>
      <c r="AO279">
        <v>0</v>
      </c>
      <c r="AP279">
        <v>0</v>
      </c>
      <c r="AR279" s="5">
        <v>46261</v>
      </c>
      <c r="AS279">
        <v>20</v>
      </c>
      <c r="AT279">
        <v>3</v>
      </c>
      <c r="AU279" t="s">
        <v>60</v>
      </c>
      <c r="AV279" t="s">
        <v>51</v>
      </c>
      <c r="AW279">
        <v>-41.597422299999998</v>
      </c>
      <c r="AX279">
        <v>0.23916666</v>
      </c>
      <c r="AY279">
        <v>0</v>
      </c>
      <c r="AZ279">
        <v>-2719.4044900899999</v>
      </c>
      <c r="BA279">
        <v>0</v>
      </c>
    </row>
    <row r="280" spans="2:53">
      <c r="B280" s="5">
        <v>46261</v>
      </c>
      <c r="C280">
        <v>47</v>
      </c>
      <c r="D280">
        <v>3</v>
      </c>
      <c r="E280" t="s">
        <v>143</v>
      </c>
      <c r="F280" t="s">
        <v>57</v>
      </c>
      <c r="G280" t="s">
        <v>58</v>
      </c>
      <c r="H280">
        <v>13509.20004629</v>
      </c>
      <c r="I280">
        <v>0</v>
      </c>
      <c r="J280">
        <v>-8.8800000000000008</v>
      </c>
      <c r="K280">
        <v>378.53</v>
      </c>
      <c r="L280">
        <v>0</v>
      </c>
      <c r="M280">
        <v>0</v>
      </c>
      <c r="N280">
        <v>0</v>
      </c>
      <c r="O280" s="90" cm="1">
        <f t="array" ref="O280">VLOOKUP(C280,Calc!$B$4:$BF$291,_xlfn.XLOOKUP(F280&amp;G280,$R$4:$R$9&amp;$S$4:$S$9,$T$4:$T$9),FALSE)</f>
        <v>0</v>
      </c>
      <c r="P280" s="121">
        <f t="shared" si="4"/>
        <v>0</v>
      </c>
      <c r="V280" s="5">
        <v>46261</v>
      </c>
      <c r="W280">
        <v>93</v>
      </c>
      <c r="X280">
        <v>3</v>
      </c>
      <c r="Y280" t="s">
        <v>143</v>
      </c>
      <c r="Z280" t="s">
        <v>58</v>
      </c>
      <c r="AA280">
        <v>0</v>
      </c>
      <c r="AB280">
        <v>-35366.29882104</v>
      </c>
      <c r="AC280">
        <v>-35366.29882104</v>
      </c>
      <c r="AD280">
        <v>0</v>
      </c>
      <c r="AE280">
        <v>0</v>
      </c>
      <c r="AF280">
        <v>0</v>
      </c>
      <c r="AG280" s="1"/>
      <c r="AH280" s="5">
        <v>46261</v>
      </c>
      <c r="AI280">
        <v>28</v>
      </c>
      <c r="AJ280">
        <v>3</v>
      </c>
      <c r="AK280" t="s">
        <v>143</v>
      </c>
      <c r="AL280" t="s">
        <v>60</v>
      </c>
      <c r="AM280" t="s">
        <v>58</v>
      </c>
      <c r="AN280">
        <v>37.104240859999997</v>
      </c>
      <c r="AO280">
        <v>0</v>
      </c>
      <c r="AP280">
        <v>0</v>
      </c>
      <c r="AR280" s="5">
        <v>46261</v>
      </c>
      <c r="AS280">
        <v>20</v>
      </c>
      <c r="AT280">
        <v>3</v>
      </c>
      <c r="AU280" t="s">
        <v>54</v>
      </c>
      <c r="AV280" t="s">
        <v>52</v>
      </c>
      <c r="AW280">
        <v>35.681789860000002</v>
      </c>
      <c r="AX280">
        <v>6.1216666599999998</v>
      </c>
      <c r="AY280">
        <v>0</v>
      </c>
      <c r="AZ280">
        <v>0</v>
      </c>
      <c r="BA280">
        <v>0</v>
      </c>
    </row>
    <row r="281" spans="2:53">
      <c r="B281" s="5">
        <v>46261</v>
      </c>
      <c r="C281">
        <v>47</v>
      </c>
      <c r="D281">
        <v>3</v>
      </c>
      <c r="E281" t="s">
        <v>143</v>
      </c>
      <c r="F281" t="s">
        <v>57</v>
      </c>
      <c r="G281" t="s">
        <v>52</v>
      </c>
      <c r="H281">
        <v>13509.20004629</v>
      </c>
      <c r="I281">
        <v>0</v>
      </c>
      <c r="J281">
        <v>369.65</v>
      </c>
      <c r="K281">
        <v>-378.53</v>
      </c>
      <c r="L281">
        <v>0</v>
      </c>
      <c r="M281">
        <v>0</v>
      </c>
      <c r="N281">
        <v>0</v>
      </c>
      <c r="O281" s="90" cm="1">
        <f t="array" ref="O281">VLOOKUP(C281,Calc!$B$4:$BF$291,_xlfn.XLOOKUP(F281&amp;G281,$R$4:$R$9&amp;$S$4:$S$9,$T$4:$T$9),FALSE)</f>
        <v>0</v>
      </c>
      <c r="P281" s="121">
        <f t="shared" si="4"/>
        <v>0</v>
      </c>
      <c r="V281" s="5">
        <v>46261</v>
      </c>
      <c r="W281">
        <v>93</v>
      </c>
      <c r="X281">
        <v>3</v>
      </c>
      <c r="Y281" t="s">
        <v>143</v>
      </c>
      <c r="Z281" t="s">
        <v>52</v>
      </c>
      <c r="AA281">
        <v>0</v>
      </c>
      <c r="AB281">
        <v>-35366.29882104</v>
      </c>
      <c r="AC281">
        <v>-35366.29882104</v>
      </c>
      <c r="AD281">
        <v>0</v>
      </c>
      <c r="AE281">
        <v>0</v>
      </c>
      <c r="AF281">
        <v>0</v>
      </c>
      <c r="AG281" s="1"/>
      <c r="AH281" s="5">
        <v>46261</v>
      </c>
      <c r="AI281">
        <v>28</v>
      </c>
      <c r="AJ281">
        <v>3</v>
      </c>
      <c r="AK281" t="s">
        <v>143</v>
      </c>
      <c r="AL281" t="s">
        <v>60</v>
      </c>
      <c r="AM281" t="s">
        <v>51</v>
      </c>
      <c r="AN281">
        <v>-37.245074199999998</v>
      </c>
      <c r="AO281">
        <v>0</v>
      </c>
      <c r="AP281">
        <v>-1059.8615639499999</v>
      </c>
      <c r="AR281" s="5">
        <v>46261</v>
      </c>
      <c r="AS281">
        <v>20</v>
      </c>
      <c r="AT281">
        <v>3</v>
      </c>
      <c r="AU281" t="s">
        <v>54</v>
      </c>
      <c r="AV281" t="s">
        <v>51</v>
      </c>
      <c r="AW281">
        <v>-41.803456529999998</v>
      </c>
      <c r="AX281">
        <v>6.1216666599999998</v>
      </c>
      <c r="AY281">
        <v>8727.5814176799995</v>
      </c>
      <c r="AZ281">
        <v>11739.141272000001</v>
      </c>
      <c r="BA281">
        <v>0</v>
      </c>
    </row>
    <row r="282" spans="2:53">
      <c r="B282" s="5">
        <v>46261</v>
      </c>
      <c r="C282">
        <v>47</v>
      </c>
      <c r="D282">
        <v>3</v>
      </c>
      <c r="E282" t="s">
        <v>143</v>
      </c>
      <c r="F282" t="s">
        <v>60</v>
      </c>
      <c r="G282" t="s">
        <v>58</v>
      </c>
      <c r="H282">
        <v>13509.20004629</v>
      </c>
      <c r="I282">
        <v>0</v>
      </c>
      <c r="J282">
        <v>-8.8800000000000008</v>
      </c>
      <c r="K282">
        <v>14.55</v>
      </c>
      <c r="L282">
        <v>0</v>
      </c>
      <c r="M282">
        <v>0</v>
      </c>
      <c r="N282">
        <v>0</v>
      </c>
      <c r="O282" s="90" cm="1">
        <f t="array" ref="O282">VLOOKUP(C282,Calc!$B$4:$BF$291,_xlfn.XLOOKUP(F282&amp;G282,$R$4:$R$9&amp;$S$4:$S$9,$T$4:$T$9),FALSE)</f>
        <v>0</v>
      </c>
      <c r="P282" s="121">
        <f t="shared" si="4"/>
        <v>0</v>
      </c>
      <c r="V282" s="5">
        <v>46261</v>
      </c>
      <c r="W282">
        <v>93</v>
      </c>
      <c r="X282">
        <v>3</v>
      </c>
      <c r="Y282" t="s">
        <v>143</v>
      </c>
      <c r="Z282" t="s">
        <v>51</v>
      </c>
      <c r="AA282">
        <v>0</v>
      </c>
      <c r="AB282">
        <v>-35366.29882104</v>
      </c>
      <c r="AC282">
        <v>-35366.29882104</v>
      </c>
      <c r="AD282">
        <v>0</v>
      </c>
      <c r="AE282">
        <v>0</v>
      </c>
      <c r="AF282">
        <v>0</v>
      </c>
      <c r="AG282" s="1"/>
      <c r="AH282" s="5">
        <v>46261</v>
      </c>
      <c r="AI282">
        <v>28</v>
      </c>
      <c r="AJ282">
        <v>3</v>
      </c>
      <c r="AK282" t="s">
        <v>143</v>
      </c>
      <c r="AL282" t="s">
        <v>54</v>
      </c>
      <c r="AM282" t="s">
        <v>52</v>
      </c>
      <c r="AN282">
        <v>42.647080699999997</v>
      </c>
      <c r="AO282">
        <v>0</v>
      </c>
      <c r="AP282">
        <v>0</v>
      </c>
      <c r="AR282" s="5">
        <v>46261</v>
      </c>
      <c r="AS282">
        <v>20</v>
      </c>
      <c r="AT282">
        <v>3</v>
      </c>
      <c r="AU282" t="s">
        <v>50</v>
      </c>
      <c r="AV282" t="s">
        <v>52</v>
      </c>
      <c r="AW282">
        <v>0</v>
      </c>
      <c r="AX282">
        <v>0</v>
      </c>
      <c r="AY282">
        <v>0</v>
      </c>
      <c r="AZ282">
        <v>0</v>
      </c>
      <c r="BA282">
        <v>0</v>
      </c>
    </row>
    <row r="283" spans="2:53">
      <c r="B283" s="5">
        <v>46261</v>
      </c>
      <c r="C283">
        <v>47</v>
      </c>
      <c r="D283">
        <v>3</v>
      </c>
      <c r="E283" t="s">
        <v>143</v>
      </c>
      <c r="F283" t="s">
        <v>60</v>
      </c>
      <c r="G283" t="s">
        <v>51</v>
      </c>
      <c r="H283">
        <v>13509.20004629</v>
      </c>
      <c r="I283">
        <v>51.846147029999997</v>
      </c>
      <c r="J283">
        <v>5.67</v>
      </c>
      <c r="K283">
        <v>-14.55</v>
      </c>
      <c r="L283">
        <v>-754.36143933000005</v>
      </c>
      <c r="M283">
        <v>-752.15345564999996</v>
      </c>
      <c r="N283">
        <v>0</v>
      </c>
      <c r="O283" s="90" cm="1">
        <f t="array" ref="O283">VLOOKUP(C283,Calc!$B$4:$BF$291,_xlfn.XLOOKUP(F283&amp;G283,$R$4:$R$9&amp;$S$4:$S$9,$T$4:$T$9),FALSE)</f>
        <v>0</v>
      </c>
      <c r="P283" s="121">
        <f t="shared" si="4"/>
        <v>0</v>
      </c>
      <c r="V283" s="5">
        <v>46261</v>
      </c>
      <c r="W283">
        <v>94</v>
      </c>
      <c r="X283">
        <v>3</v>
      </c>
      <c r="Y283" t="s">
        <v>143</v>
      </c>
      <c r="Z283" t="s">
        <v>58</v>
      </c>
      <c r="AA283">
        <v>0</v>
      </c>
      <c r="AB283">
        <v>-17450.367625120001</v>
      </c>
      <c r="AC283">
        <v>-17450.367625120001</v>
      </c>
      <c r="AD283">
        <v>0</v>
      </c>
      <c r="AE283">
        <v>0</v>
      </c>
      <c r="AF283">
        <v>0</v>
      </c>
      <c r="AG283" s="1"/>
      <c r="AH283" s="5">
        <v>46261</v>
      </c>
      <c r="AI283">
        <v>28</v>
      </c>
      <c r="AJ283">
        <v>3</v>
      </c>
      <c r="AK283" t="s">
        <v>143</v>
      </c>
      <c r="AL283" t="s">
        <v>54</v>
      </c>
      <c r="AM283" t="s">
        <v>51</v>
      </c>
      <c r="AN283">
        <v>-48.717080699999997</v>
      </c>
      <c r="AO283">
        <v>13954.85942938</v>
      </c>
      <c r="AP283">
        <v>14824.07790647</v>
      </c>
      <c r="AR283" s="5">
        <v>46261</v>
      </c>
      <c r="AS283">
        <v>20</v>
      </c>
      <c r="AT283">
        <v>3</v>
      </c>
      <c r="AU283" t="s">
        <v>50</v>
      </c>
      <c r="AV283" t="s">
        <v>51</v>
      </c>
      <c r="AW283">
        <v>0</v>
      </c>
      <c r="AX283">
        <v>0</v>
      </c>
      <c r="AY283">
        <v>0</v>
      </c>
      <c r="AZ283">
        <v>0</v>
      </c>
      <c r="BA283">
        <v>0</v>
      </c>
    </row>
    <row r="284" spans="2:53">
      <c r="B284" s="5">
        <v>46261</v>
      </c>
      <c r="C284">
        <v>47</v>
      </c>
      <c r="D284">
        <v>3</v>
      </c>
      <c r="E284" t="s">
        <v>143</v>
      </c>
      <c r="F284" t="s">
        <v>54</v>
      </c>
      <c r="G284" t="s">
        <v>52</v>
      </c>
      <c r="H284">
        <v>13509.20004629</v>
      </c>
      <c r="I284">
        <v>0</v>
      </c>
      <c r="J284">
        <v>369.65</v>
      </c>
      <c r="K284">
        <v>-363.98</v>
      </c>
      <c r="L284">
        <v>0</v>
      </c>
      <c r="M284">
        <v>0</v>
      </c>
      <c r="N284">
        <v>0</v>
      </c>
      <c r="O284" s="90" cm="1">
        <f t="array" ref="O284">VLOOKUP(C284,Calc!$B$4:$BF$291,_xlfn.XLOOKUP(F284&amp;G284,$R$4:$R$9&amp;$S$4:$S$9,$T$4:$T$9),FALSE)</f>
        <v>0</v>
      </c>
      <c r="P284" s="121">
        <f t="shared" si="4"/>
        <v>0</v>
      </c>
      <c r="V284" s="5">
        <v>46261</v>
      </c>
      <c r="W284">
        <v>94</v>
      </c>
      <c r="X284">
        <v>3</v>
      </c>
      <c r="Y284" t="s">
        <v>143</v>
      </c>
      <c r="Z284" t="s">
        <v>52</v>
      </c>
      <c r="AA284">
        <v>0</v>
      </c>
      <c r="AB284">
        <v>-17450.367625120001</v>
      </c>
      <c r="AC284">
        <v>-17450.367625120001</v>
      </c>
      <c r="AD284">
        <v>0</v>
      </c>
      <c r="AE284">
        <v>0</v>
      </c>
      <c r="AF284">
        <v>0</v>
      </c>
      <c r="AG284" s="1"/>
      <c r="AH284" s="5">
        <v>46261</v>
      </c>
      <c r="AI284">
        <v>29</v>
      </c>
      <c r="AJ284">
        <v>3</v>
      </c>
      <c r="AL284" t="s">
        <v>144</v>
      </c>
      <c r="AM284" t="s">
        <v>58</v>
      </c>
      <c r="AN284">
        <v>-34.5375072</v>
      </c>
      <c r="AO284">
        <v>1.9482083800000001</v>
      </c>
      <c r="AP284">
        <v>1.9482083800000001</v>
      </c>
      <c r="AR284" s="5">
        <v>46261</v>
      </c>
      <c r="AS284">
        <v>21</v>
      </c>
      <c r="AT284">
        <v>3</v>
      </c>
      <c r="AU284" t="s">
        <v>145</v>
      </c>
      <c r="AV284" t="s">
        <v>58</v>
      </c>
      <c r="AW284">
        <v>-2.8849290999999999</v>
      </c>
      <c r="AX284">
        <v>1.9133333299999999</v>
      </c>
      <c r="AY284">
        <v>61.46371439</v>
      </c>
      <c r="AZ284">
        <v>61.46371439</v>
      </c>
      <c r="BA284">
        <v>0</v>
      </c>
    </row>
    <row r="285" spans="2:53">
      <c r="B285" s="5">
        <v>46261</v>
      </c>
      <c r="C285">
        <v>47</v>
      </c>
      <c r="D285">
        <v>3</v>
      </c>
      <c r="E285" t="s">
        <v>143</v>
      </c>
      <c r="F285" t="s">
        <v>54</v>
      </c>
      <c r="G285" t="s">
        <v>51</v>
      </c>
      <c r="H285">
        <v>13509.20004629</v>
      </c>
      <c r="I285">
        <v>39.296715229999997</v>
      </c>
      <c r="J285">
        <v>5.67</v>
      </c>
      <c r="K285">
        <v>363.98</v>
      </c>
      <c r="L285">
        <v>14303.21841062</v>
      </c>
      <c r="M285">
        <v>14261.35350195</v>
      </c>
      <c r="N285">
        <v>13509.20004629</v>
      </c>
      <c r="O285" s="90" cm="1">
        <f t="array" ref="O285">VLOOKUP(C285,Calc!$B$4:$BF$291,_xlfn.XLOOKUP(F285&amp;G285,$R$4:$R$9&amp;$S$4:$S$9,$T$4:$T$9),FALSE)</f>
        <v>13509.200046293665</v>
      </c>
      <c r="P285" s="121">
        <f t="shared" si="4"/>
        <v>3.6652636481449008E-9</v>
      </c>
      <c r="V285" s="5">
        <v>46261</v>
      </c>
      <c r="W285">
        <v>94</v>
      </c>
      <c r="X285">
        <v>3</v>
      </c>
      <c r="Y285" t="s">
        <v>143</v>
      </c>
      <c r="Z285" t="s">
        <v>51</v>
      </c>
      <c r="AA285">
        <v>0</v>
      </c>
      <c r="AB285">
        <v>-17450.367625120001</v>
      </c>
      <c r="AC285">
        <v>-17450.367625120001</v>
      </c>
      <c r="AD285">
        <v>0</v>
      </c>
      <c r="AE285">
        <v>0</v>
      </c>
      <c r="AF285">
        <v>0</v>
      </c>
      <c r="AG285" s="1"/>
      <c r="AH285" s="5">
        <v>46261</v>
      </c>
      <c r="AI285">
        <v>29</v>
      </c>
      <c r="AJ285">
        <v>3</v>
      </c>
      <c r="AL285" t="s">
        <v>144</v>
      </c>
      <c r="AM285" t="s">
        <v>146</v>
      </c>
      <c r="AN285">
        <v>20.7875072</v>
      </c>
      <c r="AO285">
        <v>0</v>
      </c>
      <c r="AP285">
        <v>0</v>
      </c>
      <c r="AR285" s="5">
        <v>46261</v>
      </c>
      <c r="AS285">
        <v>21</v>
      </c>
      <c r="AT285">
        <v>3</v>
      </c>
      <c r="AU285" t="s">
        <v>145</v>
      </c>
      <c r="AV285" t="s">
        <v>146</v>
      </c>
      <c r="AW285">
        <v>0.97159576000000003</v>
      </c>
      <c r="AX285">
        <v>1.9133333299999999</v>
      </c>
      <c r="AY285">
        <v>0</v>
      </c>
      <c r="AZ285">
        <v>0</v>
      </c>
      <c r="BA285">
        <v>0</v>
      </c>
    </row>
    <row r="286" spans="2:53">
      <c r="B286" s="5">
        <v>46261</v>
      </c>
      <c r="C286">
        <v>48</v>
      </c>
      <c r="D286">
        <v>3</v>
      </c>
      <c r="E286" t="s">
        <v>143</v>
      </c>
      <c r="F286" t="s">
        <v>57</v>
      </c>
      <c r="G286" t="s">
        <v>58</v>
      </c>
      <c r="H286">
        <v>12766.480997909999</v>
      </c>
      <c r="I286">
        <v>0</v>
      </c>
      <c r="J286">
        <v>-9.41</v>
      </c>
      <c r="K286">
        <v>378.27</v>
      </c>
      <c r="L286">
        <v>0</v>
      </c>
      <c r="M286">
        <v>0</v>
      </c>
      <c r="N286">
        <v>0</v>
      </c>
      <c r="O286" s="90" cm="1">
        <f t="array" ref="O286">VLOOKUP(C286,Calc!$B$4:$BF$291,_xlfn.XLOOKUP(F286&amp;G286,$R$4:$R$9&amp;$S$4:$S$9,$T$4:$T$9),FALSE)</f>
        <v>0</v>
      </c>
      <c r="P286" s="121">
        <f t="shared" si="4"/>
        <v>0</v>
      </c>
      <c r="V286" s="5">
        <v>46261</v>
      </c>
      <c r="W286">
        <v>95</v>
      </c>
      <c r="X286">
        <v>3</v>
      </c>
      <c r="Y286" t="s">
        <v>143</v>
      </c>
      <c r="Z286" t="s">
        <v>58</v>
      </c>
      <c r="AA286">
        <v>1810.15505519</v>
      </c>
      <c r="AB286">
        <v>-12393.277587140001</v>
      </c>
      <c r="AC286">
        <v>-10583.122531950001</v>
      </c>
      <c r="AD286">
        <v>0</v>
      </c>
      <c r="AE286">
        <v>0</v>
      </c>
      <c r="AF286">
        <v>0</v>
      </c>
      <c r="AG286" s="1"/>
      <c r="AH286" s="5">
        <v>46261</v>
      </c>
      <c r="AI286">
        <v>29</v>
      </c>
      <c r="AJ286">
        <v>3</v>
      </c>
      <c r="AK286" t="s">
        <v>143</v>
      </c>
      <c r="AL286" t="s">
        <v>57</v>
      </c>
      <c r="AM286" t="s">
        <v>58</v>
      </c>
      <c r="AN286">
        <v>-1.7540397999999999</v>
      </c>
      <c r="AO286">
        <v>0</v>
      </c>
      <c r="AP286">
        <v>543.52551983000001</v>
      </c>
      <c r="AR286" s="5">
        <v>46261</v>
      </c>
      <c r="AS286">
        <v>21</v>
      </c>
      <c r="AT286">
        <v>3</v>
      </c>
      <c r="AU286" t="s">
        <v>144</v>
      </c>
      <c r="AV286" t="s">
        <v>58</v>
      </c>
      <c r="AW286">
        <v>-55.41408886</v>
      </c>
      <c r="AX286">
        <v>12.01583333</v>
      </c>
      <c r="AY286">
        <v>141.70271792</v>
      </c>
      <c r="AZ286">
        <v>141.70271792</v>
      </c>
      <c r="BA286">
        <v>0</v>
      </c>
    </row>
    <row r="287" spans="2:53">
      <c r="B287" s="5">
        <v>46261</v>
      </c>
      <c r="C287">
        <v>48</v>
      </c>
      <c r="D287">
        <v>3</v>
      </c>
      <c r="E287" t="s">
        <v>143</v>
      </c>
      <c r="F287" t="s">
        <v>57</v>
      </c>
      <c r="G287" t="s">
        <v>52</v>
      </c>
      <c r="H287">
        <v>12766.480997909999</v>
      </c>
      <c r="I287">
        <v>0</v>
      </c>
      <c r="J287">
        <v>368.86</v>
      </c>
      <c r="K287">
        <v>-378.27</v>
      </c>
      <c r="L287">
        <v>0</v>
      </c>
      <c r="M287">
        <v>0</v>
      </c>
      <c r="N287">
        <v>0</v>
      </c>
      <c r="O287" s="90" cm="1">
        <f t="array" ref="O287">VLOOKUP(C287,Calc!$B$4:$BF$291,_xlfn.XLOOKUP(F287&amp;G287,$R$4:$R$9&amp;$S$4:$S$9,$T$4:$T$9),FALSE)</f>
        <v>0</v>
      </c>
      <c r="P287" s="121">
        <f t="shared" si="4"/>
        <v>0</v>
      </c>
      <c r="V287" s="5">
        <v>46261</v>
      </c>
      <c r="W287">
        <v>95</v>
      </c>
      <c r="X287">
        <v>3</v>
      </c>
      <c r="Y287" t="s">
        <v>143</v>
      </c>
      <c r="Z287" t="s">
        <v>52</v>
      </c>
      <c r="AA287">
        <v>1810.15505519</v>
      </c>
      <c r="AB287">
        <v>-12393.277587140001</v>
      </c>
      <c r="AC287">
        <v>-10583.122531950001</v>
      </c>
      <c r="AD287">
        <v>0</v>
      </c>
      <c r="AE287">
        <v>0</v>
      </c>
      <c r="AF287">
        <v>0</v>
      </c>
      <c r="AG287" s="1"/>
      <c r="AH287" s="5">
        <v>46261</v>
      </c>
      <c r="AI287">
        <v>29</v>
      </c>
      <c r="AJ287">
        <v>3</v>
      </c>
      <c r="AK287" t="s">
        <v>143</v>
      </c>
      <c r="AL287" t="s">
        <v>57</v>
      </c>
      <c r="AM287" t="s">
        <v>52</v>
      </c>
      <c r="AN287">
        <v>1.2857064600000001</v>
      </c>
      <c r="AO287">
        <v>0</v>
      </c>
      <c r="AP287">
        <v>0</v>
      </c>
      <c r="AR287" s="5">
        <v>46261</v>
      </c>
      <c r="AS287">
        <v>21</v>
      </c>
      <c r="AT287">
        <v>3</v>
      </c>
      <c r="AU287" t="s">
        <v>144</v>
      </c>
      <c r="AV287" t="s">
        <v>146</v>
      </c>
      <c r="AW287">
        <v>43.39825553</v>
      </c>
      <c r="AX287">
        <v>12.01583333</v>
      </c>
      <c r="AY287">
        <v>0</v>
      </c>
      <c r="AZ287">
        <v>0</v>
      </c>
      <c r="BA287">
        <v>0</v>
      </c>
    </row>
    <row r="288" spans="2:53">
      <c r="B288" s="5">
        <v>46261</v>
      </c>
      <c r="C288">
        <v>48</v>
      </c>
      <c r="D288">
        <v>3</v>
      </c>
      <c r="E288" t="s">
        <v>143</v>
      </c>
      <c r="F288" t="s">
        <v>60</v>
      </c>
      <c r="G288" t="s">
        <v>58</v>
      </c>
      <c r="H288">
        <v>12766.480997909999</v>
      </c>
      <c r="I288">
        <v>0</v>
      </c>
      <c r="J288">
        <v>-9.41</v>
      </c>
      <c r="K288">
        <v>15.08</v>
      </c>
      <c r="L288">
        <v>0</v>
      </c>
      <c r="M288">
        <v>0</v>
      </c>
      <c r="N288">
        <v>0</v>
      </c>
      <c r="O288" s="90" cm="1">
        <f t="array" ref="O288">VLOOKUP(C288,Calc!$B$4:$BF$291,_xlfn.XLOOKUP(F288&amp;G288,$R$4:$R$9&amp;$S$4:$S$9,$T$4:$T$9),FALSE)</f>
        <v>0</v>
      </c>
      <c r="P288" s="121">
        <f t="shared" si="4"/>
        <v>0</v>
      </c>
      <c r="V288" s="5">
        <v>46261</v>
      </c>
      <c r="W288">
        <v>95</v>
      </c>
      <c r="X288">
        <v>3</v>
      </c>
      <c r="Y288" t="s">
        <v>143</v>
      </c>
      <c r="Z288" t="s">
        <v>51</v>
      </c>
      <c r="AA288">
        <v>1810.15505519</v>
      </c>
      <c r="AB288">
        <v>-12393.277587140001</v>
      </c>
      <c r="AC288">
        <v>-10583.122531950001</v>
      </c>
      <c r="AD288">
        <v>0</v>
      </c>
      <c r="AE288">
        <v>0</v>
      </c>
      <c r="AF288">
        <v>0</v>
      </c>
      <c r="AG288" s="1"/>
      <c r="AH288" s="5">
        <v>46261</v>
      </c>
      <c r="AI288">
        <v>29</v>
      </c>
      <c r="AJ288">
        <v>3</v>
      </c>
      <c r="AL288" t="s">
        <v>147</v>
      </c>
      <c r="AM288" t="s">
        <v>148</v>
      </c>
      <c r="AN288">
        <v>-37.298017999999999</v>
      </c>
      <c r="AO288">
        <v>-12737.048190240001</v>
      </c>
      <c r="AP288">
        <v>-12737.048190240001</v>
      </c>
      <c r="AR288" s="5">
        <v>46261</v>
      </c>
      <c r="AS288">
        <v>21</v>
      </c>
      <c r="AT288">
        <v>3</v>
      </c>
      <c r="AU288" t="s">
        <v>57</v>
      </c>
      <c r="AV288" t="s">
        <v>58</v>
      </c>
      <c r="AW288">
        <v>0.45079399999999997</v>
      </c>
      <c r="AX288">
        <v>0.58333332999999998</v>
      </c>
      <c r="AY288">
        <v>0</v>
      </c>
      <c r="AZ288">
        <v>0</v>
      </c>
      <c r="BA288">
        <v>0</v>
      </c>
    </row>
    <row r="289" spans="2:53">
      <c r="B289" s="5">
        <v>46261</v>
      </c>
      <c r="C289">
        <v>48</v>
      </c>
      <c r="D289">
        <v>3</v>
      </c>
      <c r="E289" t="s">
        <v>143</v>
      </c>
      <c r="F289" t="s">
        <v>60</v>
      </c>
      <c r="G289" t="s">
        <v>51</v>
      </c>
      <c r="H289">
        <v>12766.480997909999</v>
      </c>
      <c r="I289">
        <v>55.50903426</v>
      </c>
      <c r="J289">
        <v>5.67</v>
      </c>
      <c r="K289">
        <v>-15.08</v>
      </c>
      <c r="L289">
        <v>-837.07623674000001</v>
      </c>
      <c r="M289">
        <v>-834.50776097999994</v>
      </c>
      <c r="N289">
        <v>0</v>
      </c>
      <c r="O289" s="90" cm="1">
        <f t="array" ref="O289">VLOOKUP(C289,Calc!$B$4:$BF$291,_xlfn.XLOOKUP(F289&amp;G289,$R$4:$R$9&amp;$S$4:$S$9,$T$4:$T$9),FALSE)</f>
        <v>0</v>
      </c>
      <c r="P289" s="121">
        <f t="shared" si="4"/>
        <v>0</v>
      </c>
      <c r="V289" s="5">
        <v>46261</v>
      </c>
      <c r="W289">
        <v>96</v>
      </c>
      <c r="X289">
        <v>3</v>
      </c>
      <c r="Y289" t="s">
        <v>143</v>
      </c>
      <c r="Z289" t="s">
        <v>58</v>
      </c>
      <c r="AA289">
        <v>2738.7222233399998</v>
      </c>
      <c r="AB289">
        <v>-11526.55936868</v>
      </c>
      <c r="AC289">
        <v>-8787.8371453399996</v>
      </c>
      <c r="AD289">
        <v>0</v>
      </c>
      <c r="AE289">
        <v>0</v>
      </c>
      <c r="AF289">
        <v>0</v>
      </c>
      <c r="AG289" s="1"/>
      <c r="AH289" s="5">
        <v>46261</v>
      </c>
      <c r="AI289">
        <v>29</v>
      </c>
      <c r="AJ289">
        <v>3</v>
      </c>
      <c r="AL289" t="s">
        <v>147</v>
      </c>
      <c r="AM289" t="s">
        <v>51</v>
      </c>
      <c r="AN289">
        <v>36.53135133</v>
      </c>
      <c r="AO289">
        <v>0</v>
      </c>
      <c r="AP289">
        <v>0</v>
      </c>
      <c r="AR289" s="5">
        <v>46261</v>
      </c>
      <c r="AS289">
        <v>21</v>
      </c>
      <c r="AT289">
        <v>3</v>
      </c>
      <c r="AU289" t="s">
        <v>57</v>
      </c>
      <c r="AV289" t="s">
        <v>52</v>
      </c>
      <c r="AW289">
        <v>-1.03412733</v>
      </c>
      <c r="AX289">
        <v>0.58333332999999998</v>
      </c>
      <c r="AY289">
        <v>0</v>
      </c>
      <c r="AZ289">
        <v>-388.83525732999999</v>
      </c>
      <c r="BA289">
        <v>0</v>
      </c>
    </row>
    <row r="290" spans="2:53">
      <c r="B290" s="5">
        <v>46261</v>
      </c>
      <c r="C290">
        <v>48</v>
      </c>
      <c r="D290">
        <v>3</v>
      </c>
      <c r="E290" t="s">
        <v>143</v>
      </c>
      <c r="F290" t="s">
        <v>54</v>
      </c>
      <c r="G290" t="s">
        <v>52</v>
      </c>
      <c r="H290">
        <v>12766.480997909999</v>
      </c>
      <c r="I290">
        <v>0</v>
      </c>
      <c r="J290">
        <v>368.86</v>
      </c>
      <c r="K290">
        <v>-363.19</v>
      </c>
      <c r="L290">
        <v>0</v>
      </c>
      <c r="M290">
        <v>0</v>
      </c>
      <c r="N290">
        <v>0</v>
      </c>
      <c r="O290" s="90" cm="1">
        <f t="array" ref="O290">VLOOKUP(C290,Calc!$B$4:$BF$291,_xlfn.XLOOKUP(F290&amp;G290,$R$4:$R$9&amp;$S$4:$S$9,$T$4:$T$9),FALSE)</f>
        <v>0</v>
      </c>
      <c r="P290" s="121">
        <f t="shared" si="4"/>
        <v>0</v>
      </c>
      <c r="V290" s="5">
        <v>46261</v>
      </c>
      <c r="W290">
        <v>96</v>
      </c>
      <c r="X290">
        <v>3</v>
      </c>
      <c r="Y290" t="s">
        <v>143</v>
      </c>
      <c r="Z290" t="s">
        <v>52</v>
      </c>
      <c r="AA290">
        <v>2738.7222233399998</v>
      </c>
      <c r="AB290">
        <v>-11526.55936868</v>
      </c>
      <c r="AC290">
        <v>-8787.8371453399996</v>
      </c>
      <c r="AD290">
        <v>0</v>
      </c>
      <c r="AE290">
        <v>0</v>
      </c>
      <c r="AF290">
        <v>0</v>
      </c>
      <c r="AG290" s="1"/>
      <c r="AH290" s="5">
        <v>46261</v>
      </c>
      <c r="AI290">
        <v>29</v>
      </c>
      <c r="AJ290">
        <v>3</v>
      </c>
      <c r="AK290" t="s">
        <v>143</v>
      </c>
      <c r="AL290" t="s">
        <v>60</v>
      </c>
      <c r="AM290" t="s">
        <v>58</v>
      </c>
      <c r="AN290">
        <v>40.336397300000002</v>
      </c>
      <c r="AO290">
        <v>0</v>
      </c>
      <c r="AP290">
        <v>0</v>
      </c>
      <c r="AR290" s="5">
        <v>46261</v>
      </c>
      <c r="AS290">
        <v>21</v>
      </c>
      <c r="AT290">
        <v>3</v>
      </c>
      <c r="AU290" t="s">
        <v>147</v>
      </c>
      <c r="AV290" t="s">
        <v>148</v>
      </c>
      <c r="AW290">
        <v>-36.91301</v>
      </c>
      <c r="AX290">
        <v>0.79500000000000004</v>
      </c>
      <c r="AY290">
        <v>-11665.0205326</v>
      </c>
      <c r="AZ290">
        <v>-11665.0205326</v>
      </c>
      <c r="BA290">
        <v>0</v>
      </c>
    </row>
    <row r="291" spans="2:53">
      <c r="B291" s="5">
        <v>46261</v>
      </c>
      <c r="C291">
        <v>48</v>
      </c>
      <c r="D291">
        <v>3</v>
      </c>
      <c r="E291" t="s">
        <v>143</v>
      </c>
      <c r="F291" t="s">
        <v>54</v>
      </c>
      <c r="G291" t="s">
        <v>51</v>
      </c>
      <c r="H291">
        <v>12766.480997909999</v>
      </c>
      <c r="I291">
        <v>37.563948160000002</v>
      </c>
      <c r="J291">
        <v>5.67</v>
      </c>
      <c r="K291">
        <v>363.19</v>
      </c>
      <c r="L291">
        <v>13642.85033465</v>
      </c>
      <c r="M291">
        <v>13600.98875889</v>
      </c>
      <c r="N291">
        <v>12766.480997909999</v>
      </c>
      <c r="O291" s="90" cm="1">
        <f t="array" ref="O291">VLOOKUP(C291,Calc!$B$4:$BF$291,_xlfn.XLOOKUP(F291&amp;G291,$R$4:$R$9&amp;$S$4:$S$9,$T$4:$T$9),FALSE)</f>
        <v>12766.480997910334</v>
      </c>
      <c r="P291" s="121">
        <f t="shared" si="4"/>
        <v>3.3469405025243759E-10</v>
      </c>
      <c r="V291" s="5">
        <v>46261</v>
      </c>
      <c r="W291">
        <v>96</v>
      </c>
      <c r="X291">
        <v>3</v>
      </c>
      <c r="Y291" t="s">
        <v>143</v>
      </c>
      <c r="Z291" t="s">
        <v>51</v>
      </c>
      <c r="AA291">
        <v>2738.7222233399998</v>
      </c>
      <c r="AB291">
        <v>-11526.55936868</v>
      </c>
      <c r="AC291">
        <v>-8787.8371453399996</v>
      </c>
      <c r="AD291">
        <v>0</v>
      </c>
      <c r="AE291">
        <v>0</v>
      </c>
      <c r="AF291">
        <v>0</v>
      </c>
      <c r="AG291" s="1"/>
      <c r="AH291" s="5">
        <v>46261</v>
      </c>
      <c r="AI291">
        <v>29</v>
      </c>
      <c r="AJ291">
        <v>3</v>
      </c>
      <c r="AK291" t="s">
        <v>143</v>
      </c>
      <c r="AL291" t="s">
        <v>60</v>
      </c>
      <c r="AM291" t="s">
        <v>51</v>
      </c>
      <c r="AN291">
        <v>-40.476397300000002</v>
      </c>
      <c r="AO291">
        <v>0</v>
      </c>
      <c r="AP291">
        <v>-720.45096384999999</v>
      </c>
      <c r="AR291" s="5">
        <v>46261</v>
      </c>
      <c r="AS291">
        <v>21</v>
      </c>
      <c r="AT291">
        <v>3</v>
      </c>
      <c r="AU291" t="s">
        <v>147</v>
      </c>
      <c r="AV291" t="s">
        <v>51</v>
      </c>
      <c r="AW291">
        <v>36.118009999999998</v>
      </c>
      <c r="AX291">
        <v>0.79500000000000004</v>
      </c>
      <c r="AY291">
        <v>0</v>
      </c>
      <c r="AZ291">
        <v>0</v>
      </c>
      <c r="BA291">
        <v>0</v>
      </c>
    </row>
    <row r="292" spans="2:53">
      <c r="B292" s="5">
        <v>46261</v>
      </c>
      <c r="C292">
        <v>49</v>
      </c>
      <c r="D292">
        <v>3</v>
      </c>
      <c r="E292" t="s">
        <v>143</v>
      </c>
      <c r="F292" t="s">
        <v>57</v>
      </c>
      <c r="G292" t="s">
        <v>58</v>
      </c>
      <c r="H292">
        <v>8307.6930206399993</v>
      </c>
      <c r="I292">
        <v>0</v>
      </c>
      <c r="J292">
        <v>-17.89</v>
      </c>
      <c r="K292">
        <v>318.64</v>
      </c>
      <c r="L292">
        <v>0</v>
      </c>
      <c r="M292">
        <v>0</v>
      </c>
      <c r="N292">
        <v>0</v>
      </c>
      <c r="O292" s="90" cm="1">
        <f t="array" ref="O292">VLOOKUP(C292,Calc!$B$4:$BF$291,_xlfn.XLOOKUP(F292&amp;G292,$R$4:$R$9&amp;$S$4:$S$9,$T$4:$T$9),FALSE)</f>
        <v>0</v>
      </c>
      <c r="P292" s="121">
        <f t="shared" si="4"/>
        <v>0</v>
      </c>
      <c r="V292" s="5">
        <v>46261</v>
      </c>
      <c r="W292">
        <v>97</v>
      </c>
      <c r="X292">
        <v>3</v>
      </c>
      <c r="Y292" t="s">
        <v>143</v>
      </c>
      <c r="Z292" t="s">
        <v>58</v>
      </c>
      <c r="AA292">
        <v>1871.2506812700001</v>
      </c>
      <c r="AB292">
        <v>-2551.6435422899999</v>
      </c>
      <c r="AC292">
        <v>-680.39286102000005</v>
      </c>
      <c r="AD292">
        <v>0</v>
      </c>
      <c r="AE292">
        <v>0</v>
      </c>
      <c r="AF292">
        <v>0</v>
      </c>
      <c r="AG292" s="1"/>
      <c r="AH292" s="5">
        <v>46261</v>
      </c>
      <c r="AI292">
        <v>29</v>
      </c>
      <c r="AJ292">
        <v>3</v>
      </c>
      <c r="AK292" t="s">
        <v>143</v>
      </c>
      <c r="AL292" t="s">
        <v>54</v>
      </c>
      <c r="AM292" t="s">
        <v>52</v>
      </c>
      <c r="AN292">
        <v>38.019593530000002</v>
      </c>
      <c r="AO292">
        <v>0</v>
      </c>
      <c r="AP292">
        <v>0</v>
      </c>
      <c r="AR292" s="5">
        <v>46261</v>
      </c>
      <c r="AS292">
        <v>21</v>
      </c>
      <c r="AT292">
        <v>3</v>
      </c>
      <c r="AU292" t="s">
        <v>60</v>
      </c>
      <c r="AV292" t="s">
        <v>58</v>
      </c>
      <c r="AW292">
        <v>40.026124899999999</v>
      </c>
      <c r="AX292">
        <v>0.26500000000000001</v>
      </c>
      <c r="AY292">
        <v>0</v>
      </c>
      <c r="AZ292">
        <v>0</v>
      </c>
      <c r="BA292">
        <v>0</v>
      </c>
    </row>
    <row r="293" spans="2:53">
      <c r="B293" s="5">
        <v>46261</v>
      </c>
      <c r="C293">
        <v>49</v>
      </c>
      <c r="D293">
        <v>3</v>
      </c>
      <c r="E293" t="s">
        <v>143</v>
      </c>
      <c r="F293" t="s">
        <v>57</v>
      </c>
      <c r="G293" t="s">
        <v>52</v>
      </c>
      <c r="H293">
        <v>8307.6930206399993</v>
      </c>
      <c r="I293">
        <v>0</v>
      </c>
      <c r="J293">
        <v>300.75</v>
      </c>
      <c r="K293">
        <v>-318.64</v>
      </c>
      <c r="L293">
        <v>0</v>
      </c>
      <c r="M293">
        <v>0</v>
      </c>
      <c r="N293">
        <v>0</v>
      </c>
      <c r="O293" s="90" cm="1">
        <f t="array" ref="O293">VLOOKUP(C293,Calc!$B$4:$BF$291,_xlfn.XLOOKUP(F293&amp;G293,$R$4:$R$9&amp;$S$4:$S$9,$T$4:$T$9),FALSE)</f>
        <v>0</v>
      </c>
      <c r="P293" s="121">
        <f t="shared" si="4"/>
        <v>0</v>
      </c>
      <c r="V293" s="5">
        <v>46261</v>
      </c>
      <c r="W293">
        <v>97</v>
      </c>
      <c r="X293">
        <v>3</v>
      </c>
      <c r="Y293" t="s">
        <v>143</v>
      </c>
      <c r="Z293" t="s">
        <v>52</v>
      </c>
      <c r="AA293">
        <v>1871.2506812700001</v>
      </c>
      <c r="AB293">
        <v>-2551.6435422899999</v>
      </c>
      <c r="AC293">
        <v>-680.39286102000005</v>
      </c>
      <c r="AD293">
        <v>0</v>
      </c>
      <c r="AE293">
        <v>0</v>
      </c>
      <c r="AF293">
        <v>0</v>
      </c>
      <c r="AG293" s="1"/>
      <c r="AH293" s="5">
        <v>46261</v>
      </c>
      <c r="AI293">
        <v>29</v>
      </c>
      <c r="AJ293">
        <v>3</v>
      </c>
      <c r="AK293" t="s">
        <v>143</v>
      </c>
      <c r="AL293" t="s">
        <v>54</v>
      </c>
      <c r="AM293" t="s">
        <v>51</v>
      </c>
      <c r="AN293">
        <v>-44.007926859999998</v>
      </c>
      <c r="AO293">
        <v>15041.1893031</v>
      </c>
      <c r="AP293">
        <v>15218.114747129999</v>
      </c>
      <c r="AR293" s="5">
        <v>46261</v>
      </c>
      <c r="AS293">
        <v>21</v>
      </c>
      <c r="AT293">
        <v>3</v>
      </c>
      <c r="AU293" t="s">
        <v>60</v>
      </c>
      <c r="AV293" t="s">
        <v>51</v>
      </c>
      <c r="AW293">
        <v>-40.2911249</v>
      </c>
      <c r="AX293">
        <v>0.26500000000000001</v>
      </c>
      <c r="AY293">
        <v>0</v>
      </c>
      <c r="AZ293">
        <v>-2829.1154992000002</v>
      </c>
      <c r="BA293">
        <v>0</v>
      </c>
    </row>
    <row r="294" spans="2:53">
      <c r="B294" s="5">
        <v>46261</v>
      </c>
      <c r="C294">
        <v>49</v>
      </c>
      <c r="D294">
        <v>3</v>
      </c>
      <c r="E294" t="s">
        <v>143</v>
      </c>
      <c r="F294" t="s">
        <v>60</v>
      </c>
      <c r="G294" t="s">
        <v>58</v>
      </c>
      <c r="H294">
        <v>8307.6930206399993</v>
      </c>
      <c r="I294">
        <v>0</v>
      </c>
      <c r="J294">
        <v>-17.89</v>
      </c>
      <c r="K294">
        <v>23.56</v>
      </c>
      <c r="L294">
        <v>0</v>
      </c>
      <c r="M294">
        <v>0</v>
      </c>
      <c r="N294">
        <v>0</v>
      </c>
      <c r="O294" s="90" cm="1">
        <f t="array" ref="O294">VLOOKUP(C294,Calc!$B$4:$BF$291,_xlfn.XLOOKUP(F294&amp;G294,$R$4:$R$9&amp;$S$4:$S$9,$T$4:$T$9),FALSE)</f>
        <v>0</v>
      </c>
      <c r="P294" s="121">
        <f t="shared" si="4"/>
        <v>0</v>
      </c>
      <c r="V294" s="5">
        <v>46261</v>
      </c>
      <c r="W294">
        <v>97</v>
      </c>
      <c r="X294">
        <v>3</v>
      </c>
      <c r="Y294" t="s">
        <v>143</v>
      </c>
      <c r="Z294" t="s">
        <v>51</v>
      </c>
      <c r="AA294">
        <v>1871.2506812700001</v>
      </c>
      <c r="AB294">
        <v>-2551.6435422899999</v>
      </c>
      <c r="AC294">
        <v>-680.39286102000005</v>
      </c>
      <c r="AD294">
        <v>0</v>
      </c>
      <c r="AE294">
        <v>0</v>
      </c>
      <c r="AF294">
        <v>0</v>
      </c>
      <c r="AG294" s="1"/>
      <c r="AH294" s="5">
        <v>46261</v>
      </c>
      <c r="AI294">
        <v>30</v>
      </c>
      <c r="AJ294">
        <v>3</v>
      </c>
      <c r="AL294" t="s">
        <v>144</v>
      </c>
      <c r="AM294" t="s">
        <v>58</v>
      </c>
      <c r="AN294">
        <v>-34.4511477</v>
      </c>
      <c r="AO294">
        <v>-549.73986213000001</v>
      </c>
      <c r="AP294">
        <v>-549.73986213000001</v>
      </c>
      <c r="AR294" s="5">
        <v>46261</v>
      </c>
      <c r="AS294">
        <v>21</v>
      </c>
      <c r="AT294">
        <v>3</v>
      </c>
      <c r="AU294" t="s">
        <v>54</v>
      </c>
      <c r="AV294" t="s">
        <v>52</v>
      </c>
      <c r="AW294">
        <v>39.25869196</v>
      </c>
      <c r="AX294">
        <v>6.3516666600000002</v>
      </c>
      <c r="AY294">
        <v>0</v>
      </c>
      <c r="AZ294">
        <v>0</v>
      </c>
      <c r="BA294">
        <v>0</v>
      </c>
    </row>
    <row r="295" spans="2:53">
      <c r="B295" s="5">
        <v>46261</v>
      </c>
      <c r="C295">
        <v>49</v>
      </c>
      <c r="D295">
        <v>3</v>
      </c>
      <c r="E295" t="s">
        <v>143</v>
      </c>
      <c r="F295" t="s">
        <v>60</v>
      </c>
      <c r="G295" t="s">
        <v>51</v>
      </c>
      <c r="H295">
        <v>8307.6930206399993</v>
      </c>
      <c r="I295">
        <v>62.002023629999997</v>
      </c>
      <c r="J295">
        <v>5.67</v>
      </c>
      <c r="K295">
        <v>-23.56</v>
      </c>
      <c r="L295">
        <v>-1460.7676767999999</v>
      </c>
      <c r="M295">
        <v>-1454.14058615</v>
      </c>
      <c r="N295">
        <v>0</v>
      </c>
      <c r="O295" s="90" cm="1">
        <f t="array" ref="O295">VLOOKUP(C295,Calc!$B$4:$BF$291,_xlfn.XLOOKUP(F295&amp;G295,$R$4:$R$9&amp;$S$4:$S$9,$T$4:$T$9),FALSE)</f>
        <v>0</v>
      </c>
      <c r="P295" s="121">
        <f t="shared" si="4"/>
        <v>0</v>
      </c>
      <c r="V295" s="5">
        <v>46261</v>
      </c>
      <c r="W295">
        <v>98</v>
      </c>
      <c r="X295">
        <v>3</v>
      </c>
      <c r="Y295" t="s">
        <v>143</v>
      </c>
      <c r="Z295" t="s">
        <v>58</v>
      </c>
      <c r="AA295">
        <v>2359.40874515</v>
      </c>
      <c r="AB295">
        <v>-2199.4826109700002</v>
      </c>
      <c r="AC295">
        <v>159.92613417999999</v>
      </c>
      <c r="AD295">
        <v>-13.96170753</v>
      </c>
      <c r="AE295">
        <v>0</v>
      </c>
      <c r="AF295">
        <v>-13.96170753</v>
      </c>
      <c r="AG295" s="1"/>
      <c r="AH295" s="5">
        <v>46261</v>
      </c>
      <c r="AI295">
        <v>30</v>
      </c>
      <c r="AJ295">
        <v>3</v>
      </c>
      <c r="AL295" t="s">
        <v>144</v>
      </c>
      <c r="AM295" t="s">
        <v>146</v>
      </c>
      <c r="AN295">
        <v>20.667814360000001</v>
      </c>
      <c r="AO295">
        <v>0</v>
      </c>
      <c r="AP295">
        <v>0</v>
      </c>
      <c r="AR295" s="5">
        <v>46261</v>
      </c>
      <c r="AS295">
        <v>21</v>
      </c>
      <c r="AT295">
        <v>3</v>
      </c>
      <c r="AU295" t="s">
        <v>54</v>
      </c>
      <c r="AV295" t="s">
        <v>51</v>
      </c>
      <c r="AW295">
        <v>-45.61035863</v>
      </c>
      <c r="AX295">
        <v>6.3516666600000002</v>
      </c>
      <c r="AY295">
        <v>9340.4080798699997</v>
      </c>
      <c r="AZ295">
        <v>12558.35883641</v>
      </c>
      <c r="BA295">
        <v>0</v>
      </c>
    </row>
    <row r="296" spans="2:53">
      <c r="B296" s="5">
        <v>46261</v>
      </c>
      <c r="C296">
        <v>49</v>
      </c>
      <c r="D296">
        <v>3</v>
      </c>
      <c r="E296" t="s">
        <v>143</v>
      </c>
      <c r="F296" t="s">
        <v>54</v>
      </c>
      <c r="G296" t="s">
        <v>52</v>
      </c>
      <c r="H296">
        <v>8307.6930206399993</v>
      </c>
      <c r="I296">
        <v>0</v>
      </c>
      <c r="J296">
        <v>300.75</v>
      </c>
      <c r="K296">
        <v>-295.08</v>
      </c>
      <c r="L296">
        <v>0</v>
      </c>
      <c r="M296">
        <v>0</v>
      </c>
      <c r="N296">
        <v>0</v>
      </c>
      <c r="O296" s="90" cm="1">
        <f t="array" ref="O296">VLOOKUP(C296,Calc!$B$4:$BF$291,_xlfn.XLOOKUP(F296&amp;G296,$R$4:$R$9&amp;$S$4:$S$9,$T$4:$T$9),FALSE)</f>
        <v>0</v>
      </c>
      <c r="P296" s="121">
        <f t="shared" si="4"/>
        <v>0</v>
      </c>
      <c r="V296" s="5">
        <v>46261</v>
      </c>
      <c r="W296">
        <v>98</v>
      </c>
      <c r="X296">
        <v>3</v>
      </c>
      <c r="Y296" t="s">
        <v>143</v>
      </c>
      <c r="Z296" t="s">
        <v>52</v>
      </c>
      <c r="AA296">
        <v>2359.40874515</v>
      </c>
      <c r="AB296">
        <v>-2199.4826109700002</v>
      </c>
      <c r="AC296">
        <v>159.92613417999999</v>
      </c>
      <c r="AD296">
        <v>0</v>
      </c>
      <c r="AE296">
        <v>59.816634260000001</v>
      </c>
      <c r="AF296">
        <v>59.816634260000001</v>
      </c>
      <c r="AG296" s="1"/>
      <c r="AH296" s="5">
        <v>46261</v>
      </c>
      <c r="AI296">
        <v>30</v>
      </c>
      <c r="AJ296">
        <v>3</v>
      </c>
      <c r="AK296" t="s">
        <v>143</v>
      </c>
      <c r="AL296" t="s">
        <v>57</v>
      </c>
      <c r="AM296" t="s">
        <v>58</v>
      </c>
      <c r="AN296">
        <v>-2.1844716000000002</v>
      </c>
      <c r="AO296">
        <v>0</v>
      </c>
      <c r="AP296">
        <v>874.67299037999999</v>
      </c>
      <c r="AR296" s="5">
        <v>46261</v>
      </c>
      <c r="AS296">
        <v>21</v>
      </c>
      <c r="AT296">
        <v>3</v>
      </c>
      <c r="AU296" t="s">
        <v>50</v>
      </c>
      <c r="AV296" t="s">
        <v>52</v>
      </c>
      <c r="AW296">
        <v>0</v>
      </c>
      <c r="AX296">
        <v>0</v>
      </c>
      <c r="AY296">
        <v>0</v>
      </c>
      <c r="AZ296">
        <v>0</v>
      </c>
      <c r="BA296">
        <v>0</v>
      </c>
    </row>
    <row r="297" spans="2:53">
      <c r="B297" s="5">
        <v>46261</v>
      </c>
      <c r="C297">
        <v>49</v>
      </c>
      <c r="D297">
        <v>3</v>
      </c>
      <c r="E297" t="s">
        <v>143</v>
      </c>
      <c r="F297" t="s">
        <v>54</v>
      </c>
      <c r="G297" t="s">
        <v>51</v>
      </c>
      <c r="H297">
        <v>8307.6930206399993</v>
      </c>
      <c r="I297">
        <v>33.232757630000002</v>
      </c>
      <c r="J297">
        <v>5.67</v>
      </c>
      <c r="K297">
        <v>295.08</v>
      </c>
      <c r="L297">
        <v>9806.3221224400004</v>
      </c>
      <c r="M297">
        <v>9761.83360679</v>
      </c>
      <c r="N297">
        <v>8307.6930206399993</v>
      </c>
      <c r="O297" s="90" cm="1">
        <f t="array" ref="O297">VLOOKUP(C297,Calc!$B$4:$BF$291,_xlfn.XLOOKUP(F297&amp;G297,$R$4:$R$9&amp;$S$4:$S$9,$T$4:$T$9),FALSE)</f>
        <v>8307.6930206426696</v>
      </c>
      <c r="P297" s="121">
        <f t="shared" si="4"/>
        <v>2.6702764444053173E-9</v>
      </c>
      <c r="V297" s="5">
        <v>46261</v>
      </c>
      <c r="W297">
        <v>98</v>
      </c>
      <c r="X297">
        <v>3</v>
      </c>
      <c r="Y297" t="s">
        <v>143</v>
      </c>
      <c r="Z297" t="s">
        <v>51</v>
      </c>
      <c r="AA297">
        <v>2359.40874515</v>
      </c>
      <c r="AB297">
        <v>-2199.4826109700002</v>
      </c>
      <c r="AC297">
        <v>159.92613417999999</v>
      </c>
      <c r="AD297">
        <v>-57.674303600000002</v>
      </c>
      <c r="AE297">
        <v>5.8352101999999997</v>
      </c>
      <c r="AF297">
        <v>-51.839093400000003</v>
      </c>
      <c r="AG297" s="1"/>
      <c r="AH297" s="5">
        <v>46261</v>
      </c>
      <c r="AI297">
        <v>30</v>
      </c>
      <c r="AJ297">
        <v>3</v>
      </c>
      <c r="AK297" t="s">
        <v>143</v>
      </c>
      <c r="AL297" t="s">
        <v>57</v>
      </c>
      <c r="AM297" t="s">
        <v>52</v>
      </c>
      <c r="AN297">
        <v>1.7361382599999999</v>
      </c>
      <c r="AO297">
        <v>0</v>
      </c>
      <c r="AP297">
        <v>0</v>
      </c>
      <c r="AR297" s="5">
        <v>46261</v>
      </c>
      <c r="AS297">
        <v>21</v>
      </c>
      <c r="AT297">
        <v>3</v>
      </c>
      <c r="AU297" t="s">
        <v>50</v>
      </c>
      <c r="AV297" t="s">
        <v>51</v>
      </c>
      <c r="AW297">
        <v>0</v>
      </c>
      <c r="AX297">
        <v>0</v>
      </c>
      <c r="AY297">
        <v>0</v>
      </c>
      <c r="AZ297">
        <v>0</v>
      </c>
      <c r="BA297">
        <v>0</v>
      </c>
    </row>
    <row r="298" spans="2:53">
      <c r="B298" s="5">
        <v>46261</v>
      </c>
      <c r="C298">
        <v>50</v>
      </c>
      <c r="D298">
        <v>3</v>
      </c>
      <c r="E298" t="s">
        <v>143</v>
      </c>
      <c r="F298" t="s">
        <v>57</v>
      </c>
      <c r="G298" t="s">
        <v>58</v>
      </c>
      <c r="H298">
        <v>7353.4423279499997</v>
      </c>
      <c r="I298">
        <v>0</v>
      </c>
      <c r="J298">
        <v>-43.29</v>
      </c>
      <c r="K298">
        <v>344.04</v>
      </c>
      <c r="L298">
        <v>0</v>
      </c>
      <c r="M298">
        <v>0</v>
      </c>
      <c r="N298">
        <v>0</v>
      </c>
      <c r="O298" s="90" cm="1">
        <f t="array" ref="O298">VLOOKUP(C298,Calc!$B$4:$BF$291,_xlfn.XLOOKUP(F298&amp;G298,$R$4:$R$9&amp;$S$4:$S$9,$T$4:$T$9),FALSE)</f>
        <v>0</v>
      </c>
      <c r="P298" s="121">
        <f t="shared" si="4"/>
        <v>0</v>
      </c>
      <c r="V298" s="5">
        <v>46261</v>
      </c>
      <c r="W298">
        <v>99</v>
      </c>
      <c r="X298">
        <v>3</v>
      </c>
      <c r="Y298" t="s">
        <v>143</v>
      </c>
      <c r="Z298" t="s">
        <v>58</v>
      </c>
      <c r="AA298">
        <v>1961.76371507</v>
      </c>
      <c r="AB298">
        <v>-1231.0026388799999</v>
      </c>
      <c r="AC298">
        <v>730.76107618000003</v>
      </c>
      <c r="AD298">
        <v>-16.674408660000001</v>
      </c>
      <c r="AE298">
        <v>0</v>
      </c>
      <c r="AF298">
        <v>-16.674408660000001</v>
      </c>
      <c r="AG298" s="1"/>
      <c r="AH298" s="5">
        <v>46261</v>
      </c>
      <c r="AI298">
        <v>30</v>
      </c>
      <c r="AJ298">
        <v>3</v>
      </c>
      <c r="AL298" t="s">
        <v>147</v>
      </c>
      <c r="AM298" t="s">
        <v>148</v>
      </c>
      <c r="AN298">
        <v>-37.559041000000001</v>
      </c>
      <c r="AO298">
        <v>-12946.76023819</v>
      </c>
      <c r="AP298">
        <v>-12946.76023819</v>
      </c>
      <c r="AR298" s="5">
        <v>46261</v>
      </c>
      <c r="AS298">
        <v>22</v>
      </c>
      <c r="AT298">
        <v>3</v>
      </c>
      <c r="AU298" t="s">
        <v>145</v>
      </c>
      <c r="AV298" t="s">
        <v>58</v>
      </c>
      <c r="AW298">
        <v>-2.7461128000000001</v>
      </c>
      <c r="AX298">
        <v>1.68</v>
      </c>
      <c r="AY298">
        <v>57.021663889999999</v>
      </c>
      <c r="AZ298">
        <v>57.021663889999999</v>
      </c>
      <c r="BA298">
        <v>0</v>
      </c>
    </row>
    <row r="299" spans="2:53">
      <c r="B299" s="5">
        <v>46261</v>
      </c>
      <c r="C299">
        <v>50</v>
      </c>
      <c r="D299">
        <v>3</v>
      </c>
      <c r="E299" t="s">
        <v>143</v>
      </c>
      <c r="F299" t="s">
        <v>57</v>
      </c>
      <c r="G299" t="s">
        <v>52</v>
      </c>
      <c r="H299">
        <v>7353.4423279499997</v>
      </c>
      <c r="I299">
        <v>0</v>
      </c>
      <c r="J299">
        <v>300.75</v>
      </c>
      <c r="K299">
        <v>-344.04</v>
      </c>
      <c r="L299">
        <v>0</v>
      </c>
      <c r="M299">
        <v>0</v>
      </c>
      <c r="N299">
        <v>0</v>
      </c>
      <c r="O299" s="90" cm="1">
        <f t="array" ref="O299">VLOOKUP(C299,Calc!$B$4:$BF$291,_xlfn.XLOOKUP(F299&amp;G299,$R$4:$R$9&amp;$S$4:$S$9,$T$4:$T$9),FALSE)</f>
        <v>0</v>
      </c>
      <c r="P299" s="121">
        <f t="shared" si="4"/>
        <v>0</v>
      </c>
      <c r="V299" s="5">
        <v>46261</v>
      </c>
      <c r="W299">
        <v>99</v>
      </c>
      <c r="X299">
        <v>3</v>
      </c>
      <c r="Y299" t="s">
        <v>143</v>
      </c>
      <c r="Z299" t="s">
        <v>52</v>
      </c>
      <c r="AA299">
        <v>1961.76371507</v>
      </c>
      <c r="AB299">
        <v>-1231.0026388799999</v>
      </c>
      <c r="AC299">
        <v>730.76107618000003</v>
      </c>
      <c r="AD299">
        <v>0</v>
      </c>
      <c r="AE299">
        <v>62.613108060000002</v>
      </c>
      <c r="AF299">
        <v>62.613108060000002</v>
      </c>
      <c r="AG299" s="1"/>
      <c r="AH299" s="5">
        <v>46261</v>
      </c>
      <c r="AI299">
        <v>30</v>
      </c>
      <c r="AJ299">
        <v>3</v>
      </c>
      <c r="AL299" t="s">
        <v>147</v>
      </c>
      <c r="AM299" t="s">
        <v>51</v>
      </c>
      <c r="AN299">
        <v>36.802374329999999</v>
      </c>
      <c r="AO299">
        <v>0</v>
      </c>
      <c r="AP299">
        <v>0</v>
      </c>
      <c r="AR299" s="5">
        <v>46261</v>
      </c>
      <c r="AS299">
        <v>22</v>
      </c>
      <c r="AT299">
        <v>3</v>
      </c>
      <c r="AU299" t="s">
        <v>145</v>
      </c>
      <c r="AV299" t="s">
        <v>146</v>
      </c>
      <c r="AW299">
        <v>1.0661128</v>
      </c>
      <c r="AX299">
        <v>1.68</v>
      </c>
      <c r="AY299">
        <v>0</v>
      </c>
      <c r="AZ299">
        <v>0</v>
      </c>
      <c r="BA299">
        <v>0</v>
      </c>
    </row>
    <row r="300" spans="2:53">
      <c r="B300" s="5">
        <v>46261</v>
      </c>
      <c r="C300">
        <v>50</v>
      </c>
      <c r="D300">
        <v>3</v>
      </c>
      <c r="E300" t="s">
        <v>143</v>
      </c>
      <c r="F300" t="s">
        <v>60</v>
      </c>
      <c r="G300" t="s">
        <v>58</v>
      </c>
      <c r="H300">
        <v>7353.4423279499997</v>
      </c>
      <c r="I300">
        <v>0</v>
      </c>
      <c r="J300">
        <v>-43.29</v>
      </c>
      <c r="K300">
        <v>48.96</v>
      </c>
      <c r="L300">
        <v>0</v>
      </c>
      <c r="M300">
        <v>0</v>
      </c>
      <c r="N300">
        <v>0</v>
      </c>
      <c r="O300" s="90" cm="1">
        <f t="array" ref="O300">VLOOKUP(C300,Calc!$B$4:$BF$291,_xlfn.XLOOKUP(F300&amp;G300,$R$4:$R$9&amp;$S$4:$S$9,$T$4:$T$9),FALSE)</f>
        <v>0</v>
      </c>
      <c r="P300" s="121">
        <f t="shared" si="4"/>
        <v>0</v>
      </c>
      <c r="V300" s="5">
        <v>46261</v>
      </c>
      <c r="W300">
        <v>99</v>
      </c>
      <c r="X300">
        <v>3</v>
      </c>
      <c r="Y300" t="s">
        <v>143</v>
      </c>
      <c r="Z300" t="s">
        <v>51</v>
      </c>
      <c r="AA300">
        <v>1961.76371507</v>
      </c>
      <c r="AB300">
        <v>-1231.0026388799999</v>
      </c>
      <c r="AC300">
        <v>730.76107618000003</v>
      </c>
      <c r="AD300">
        <v>-59.305576199999997</v>
      </c>
      <c r="AE300">
        <v>7.3343768000000003</v>
      </c>
      <c r="AF300">
        <v>-51.971199400000003</v>
      </c>
      <c r="AG300" s="1"/>
      <c r="AH300" s="5">
        <v>46261</v>
      </c>
      <c r="AI300">
        <v>30</v>
      </c>
      <c r="AJ300">
        <v>3</v>
      </c>
      <c r="AK300" t="s">
        <v>143</v>
      </c>
      <c r="AL300" t="s">
        <v>60</v>
      </c>
      <c r="AM300" t="s">
        <v>58</v>
      </c>
      <c r="AN300">
        <v>43.042362359999998</v>
      </c>
      <c r="AO300">
        <v>0</v>
      </c>
      <c r="AP300">
        <v>0</v>
      </c>
      <c r="AR300" s="5">
        <v>46261</v>
      </c>
      <c r="AS300">
        <v>22</v>
      </c>
      <c r="AT300">
        <v>3</v>
      </c>
      <c r="AU300" t="s">
        <v>144</v>
      </c>
      <c r="AV300" t="s">
        <v>58</v>
      </c>
      <c r="AW300">
        <v>-55.920520959999998</v>
      </c>
      <c r="AX300">
        <v>12.010833330000001</v>
      </c>
      <c r="AY300">
        <v>228.76683163000001</v>
      </c>
      <c r="AZ300">
        <v>228.76683163000001</v>
      </c>
      <c r="BA300">
        <v>0</v>
      </c>
    </row>
    <row r="301" spans="2:53">
      <c r="B301" s="5">
        <v>46261</v>
      </c>
      <c r="C301">
        <v>50</v>
      </c>
      <c r="D301">
        <v>3</v>
      </c>
      <c r="E301" t="s">
        <v>143</v>
      </c>
      <c r="F301" t="s">
        <v>60</v>
      </c>
      <c r="G301" t="s">
        <v>51</v>
      </c>
      <c r="H301">
        <v>7353.4423279499997</v>
      </c>
      <c r="I301">
        <v>63.180748700000002</v>
      </c>
      <c r="J301">
        <v>5.67</v>
      </c>
      <c r="K301">
        <v>-48.96</v>
      </c>
      <c r="L301">
        <v>-3093.3294563499999</v>
      </c>
      <c r="M301">
        <v>-3076.6619743199999</v>
      </c>
      <c r="N301">
        <v>0</v>
      </c>
      <c r="O301" s="90" cm="1">
        <f t="array" ref="O301">VLOOKUP(C301,Calc!$B$4:$BF$291,_xlfn.XLOOKUP(F301&amp;G301,$R$4:$R$9&amp;$S$4:$S$9,$T$4:$T$9),FALSE)</f>
        <v>0</v>
      </c>
      <c r="P301" s="121">
        <f t="shared" si="4"/>
        <v>0</v>
      </c>
      <c r="V301" s="5">
        <v>46261</v>
      </c>
      <c r="W301">
        <v>100</v>
      </c>
      <c r="X301">
        <v>3</v>
      </c>
      <c r="Y301" t="s">
        <v>143</v>
      </c>
      <c r="Z301" t="s">
        <v>58</v>
      </c>
      <c r="AA301">
        <v>2700.6659847000001</v>
      </c>
      <c r="AB301">
        <v>0</v>
      </c>
      <c r="AC301">
        <v>2700.6659847000001</v>
      </c>
      <c r="AD301">
        <v>-20.803539000000001</v>
      </c>
      <c r="AE301">
        <v>0</v>
      </c>
      <c r="AF301">
        <v>-20.803539000000001</v>
      </c>
      <c r="AG301" s="1"/>
      <c r="AH301" s="5">
        <v>46261</v>
      </c>
      <c r="AI301">
        <v>30</v>
      </c>
      <c r="AJ301">
        <v>3</v>
      </c>
      <c r="AK301" t="s">
        <v>143</v>
      </c>
      <c r="AL301" t="s">
        <v>60</v>
      </c>
      <c r="AM301" t="s">
        <v>51</v>
      </c>
      <c r="AN301">
        <v>-43.188195700000001</v>
      </c>
      <c r="AO301">
        <v>0</v>
      </c>
      <c r="AP301">
        <v>-460.51930506999997</v>
      </c>
      <c r="AR301" s="5">
        <v>46261</v>
      </c>
      <c r="AS301">
        <v>22</v>
      </c>
      <c r="AT301">
        <v>3</v>
      </c>
      <c r="AU301" t="s">
        <v>144</v>
      </c>
      <c r="AV301" t="s">
        <v>146</v>
      </c>
      <c r="AW301">
        <v>43.909687630000001</v>
      </c>
      <c r="AX301">
        <v>12.010833330000001</v>
      </c>
      <c r="AY301">
        <v>0</v>
      </c>
      <c r="AZ301">
        <v>0</v>
      </c>
      <c r="BA301">
        <v>0</v>
      </c>
    </row>
    <row r="302" spans="2:53">
      <c r="B302" s="5">
        <v>46261</v>
      </c>
      <c r="C302">
        <v>50</v>
      </c>
      <c r="D302">
        <v>3</v>
      </c>
      <c r="E302" t="s">
        <v>143</v>
      </c>
      <c r="F302" t="s">
        <v>54</v>
      </c>
      <c r="G302" t="s">
        <v>52</v>
      </c>
      <c r="H302">
        <v>7353.4423279499997</v>
      </c>
      <c r="I302">
        <v>0</v>
      </c>
      <c r="J302">
        <v>300.75</v>
      </c>
      <c r="K302">
        <v>-295.08</v>
      </c>
      <c r="L302">
        <v>0</v>
      </c>
      <c r="M302">
        <v>0</v>
      </c>
      <c r="N302">
        <v>0</v>
      </c>
      <c r="O302" s="90" cm="1">
        <f t="array" ref="O302">VLOOKUP(C302,Calc!$B$4:$BF$291,_xlfn.XLOOKUP(F302&amp;G302,$R$4:$R$9&amp;$S$4:$S$9,$T$4:$T$9),FALSE)</f>
        <v>0</v>
      </c>
      <c r="P302" s="121">
        <f t="shared" si="4"/>
        <v>0</v>
      </c>
      <c r="V302" s="5">
        <v>46261</v>
      </c>
      <c r="W302">
        <v>100</v>
      </c>
      <c r="X302">
        <v>3</v>
      </c>
      <c r="Y302" t="s">
        <v>143</v>
      </c>
      <c r="Z302" t="s">
        <v>52</v>
      </c>
      <c r="AA302">
        <v>2700.6659847000001</v>
      </c>
      <c r="AB302">
        <v>0</v>
      </c>
      <c r="AC302">
        <v>2700.6659847000001</v>
      </c>
      <c r="AD302">
        <v>0</v>
      </c>
      <c r="AE302">
        <v>61.315606799999998</v>
      </c>
      <c r="AF302">
        <v>61.315606799999998</v>
      </c>
      <c r="AG302" s="1"/>
      <c r="AH302" s="5">
        <v>46261</v>
      </c>
      <c r="AI302">
        <v>30</v>
      </c>
      <c r="AJ302">
        <v>3</v>
      </c>
      <c r="AK302" t="s">
        <v>143</v>
      </c>
      <c r="AL302" t="s">
        <v>54</v>
      </c>
      <c r="AM302" t="s">
        <v>52</v>
      </c>
      <c r="AN302">
        <v>37.74269013</v>
      </c>
      <c r="AO302">
        <v>0</v>
      </c>
      <c r="AP302">
        <v>0</v>
      </c>
      <c r="AR302" s="5">
        <v>46261</v>
      </c>
      <c r="AS302">
        <v>22</v>
      </c>
      <c r="AT302">
        <v>3</v>
      </c>
      <c r="AU302" t="s">
        <v>57</v>
      </c>
      <c r="AV302" t="s">
        <v>58</v>
      </c>
      <c r="AW302">
        <v>0.19691520000000001</v>
      </c>
      <c r="AX302">
        <v>0.52166665999999995</v>
      </c>
      <c r="AY302">
        <v>0</v>
      </c>
      <c r="AZ302">
        <v>0</v>
      </c>
      <c r="BA302">
        <v>0</v>
      </c>
    </row>
    <row r="303" spans="2:53">
      <c r="B303" s="5">
        <v>46261</v>
      </c>
      <c r="C303">
        <v>50</v>
      </c>
      <c r="D303">
        <v>3</v>
      </c>
      <c r="E303" t="s">
        <v>143</v>
      </c>
      <c r="F303" t="s">
        <v>54</v>
      </c>
      <c r="G303" t="s">
        <v>51</v>
      </c>
      <c r="H303">
        <v>7353.4423279499997</v>
      </c>
      <c r="I303">
        <v>35.538187129999997</v>
      </c>
      <c r="J303">
        <v>5.67</v>
      </c>
      <c r="K303">
        <v>295.08</v>
      </c>
      <c r="L303">
        <v>10486.608259299999</v>
      </c>
      <c r="M303">
        <v>10430.10430227</v>
      </c>
      <c r="N303">
        <v>7353.4423279499997</v>
      </c>
      <c r="O303" s="90" cm="1">
        <f t="array" ref="O303">VLOOKUP(C303,Calc!$B$4:$BF$291,_xlfn.XLOOKUP(F303&amp;G303,$R$4:$R$9&amp;$S$4:$S$9,$T$4:$T$9),FALSE)</f>
        <v>7353.4423279520015</v>
      </c>
      <c r="P303" s="121">
        <f t="shared" si="4"/>
        <v>2.0017978386022151E-9</v>
      </c>
      <c r="V303" s="5">
        <v>46261</v>
      </c>
      <c r="W303">
        <v>100</v>
      </c>
      <c r="X303">
        <v>3</v>
      </c>
      <c r="Y303" t="s">
        <v>143</v>
      </c>
      <c r="Z303" t="s">
        <v>51</v>
      </c>
      <c r="AA303">
        <v>2700.6659847000001</v>
      </c>
      <c r="AB303">
        <v>0</v>
      </c>
      <c r="AC303">
        <v>2700.6659847000001</v>
      </c>
      <c r="AD303">
        <v>-55.718456799999998</v>
      </c>
      <c r="AE303">
        <v>10.363889</v>
      </c>
      <c r="AF303">
        <v>-45.354567799999998</v>
      </c>
      <c r="AG303" s="1"/>
      <c r="AH303" s="5">
        <v>46261</v>
      </c>
      <c r="AI303">
        <v>30</v>
      </c>
      <c r="AJ303">
        <v>3</v>
      </c>
      <c r="AK303" t="s">
        <v>143</v>
      </c>
      <c r="AL303" t="s">
        <v>54</v>
      </c>
      <c r="AM303" t="s">
        <v>51</v>
      </c>
      <c r="AN303">
        <v>-43.646023460000002</v>
      </c>
      <c r="AO303">
        <v>18943.66907358</v>
      </c>
      <c r="AP303">
        <v>18529.51538827</v>
      </c>
      <c r="AR303" s="5">
        <v>46261</v>
      </c>
      <c r="AS303">
        <v>22</v>
      </c>
      <c r="AT303">
        <v>3</v>
      </c>
      <c r="AU303" t="s">
        <v>57</v>
      </c>
      <c r="AV303" t="s">
        <v>52</v>
      </c>
      <c r="AW303">
        <v>-0.71858186000000002</v>
      </c>
      <c r="AX303">
        <v>0.52166665999999995</v>
      </c>
      <c r="AY303">
        <v>0</v>
      </c>
      <c r="AZ303">
        <v>-272.72223055000001</v>
      </c>
      <c r="BA303">
        <v>0</v>
      </c>
    </row>
    <row r="304" spans="2:53">
      <c r="B304" s="5">
        <v>46261</v>
      </c>
      <c r="C304">
        <v>51</v>
      </c>
      <c r="D304">
        <v>3</v>
      </c>
      <c r="E304" t="s">
        <v>143</v>
      </c>
      <c r="F304" t="s">
        <v>57</v>
      </c>
      <c r="G304" t="s">
        <v>58</v>
      </c>
      <c r="H304">
        <v>5514.7742470699995</v>
      </c>
      <c r="I304">
        <v>0</v>
      </c>
      <c r="J304">
        <v>-35.549999999999997</v>
      </c>
      <c r="K304">
        <v>256.42</v>
      </c>
      <c r="L304">
        <v>0</v>
      </c>
      <c r="M304">
        <v>0</v>
      </c>
      <c r="N304">
        <v>0</v>
      </c>
      <c r="O304" s="90" cm="1">
        <f t="array" ref="O304">VLOOKUP(C304,Calc!$B$4:$BF$291,_xlfn.XLOOKUP(F304&amp;G304,$R$4:$R$9&amp;$S$4:$S$9,$T$4:$T$9),FALSE)</f>
        <v>0</v>
      </c>
      <c r="P304" s="121">
        <f t="shared" si="4"/>
        <v>0</v>
      </c>
      <c r="V304" s="5">
        <v>46261</v>
      </c>
      <c r="W304">
        <v>101</v>
      </c>
      <c r="X304">
        <v>3</v>
      </c>
      <c r="Y304" t="s">
        <v>143</v>
      </c>
      <c r="Z304" t="s">
        <v>58</v>
      </c>
      <c r="AA304">
        <v>3333.6420421900002</v>
      </c>
      <c r="AB304">
        <v>0</v>
      </c>
      <c r="AC304">
        <v>3333.6420421900002</v>
      </c>
      <c r="AD304">
        <v>-23.439714859999999</v>
      </c>
      <c r="AE304">
        <v>0</v>
      </c>
      <c r="AF304">
        <v>-23.439714859999999</v>
      </c>
      <c r="AG304" s="1"/>
      <c r="AH304" s="5">
        <v>46261</v>
      </c>
      <c r="AI304">
        <v>31</v>
      </c>
      <c r="AJ304">
        <v>3</v>
      </c>
      <c r="AL304" t="s">
        <v>144</v>
      </c>
      <c r="AM304" t="s">
        <v>58</v>
      </c>
      <c r="AN304">
        <v>-28.165664400000001</v>
      </c>
      <c r="AO304">
        <v>-363.64244201999998</v>
      </c>
      <c r="AP304">
        <v>-363.64244201999998</v>
      </c>
      <c r="AR304" s="5">
        <v>46261</v>
      </c>
      <c r="AS304">
        <v>22</v>
      </c>
      <c r="AT304">
        <v>3</v>
      </c>
      <c r="AU304" t="s">
        <v>147</v>
      </c>
      <c r="AV304" t="s">
        <v>148</v>
      </c>
      <c r="AW304">
        <v>-36.714129</v>
      </c>
      <c r="AX304">
        <v>0.78416666000000002</v>
      </c>
      <c r="AY304">
        <v>-11601.94214187</v>
      </c>
      <c r="AZ304">
        <v>-11601.94214187</v>
      </c>
      <c r="BA304">
        <v>0</v>
      </c>
    </row>
    <row r="305" spans="2:53">
      <c r="B305" s="5">
        <v>46261</v>
      </c>
      <c r="C305">
        <v>51</v>
      </c>
      <c r="D305">
        <v>3</v>
      </c>
      <c r="E305" t="s">
        <v>143</v>
      </c>
      <c r="F305" t="s">
        <v>57</v>
      </c>
      <c r="G305" t="s">
        <v>52</v>
      </c>
      <c r="H305">
        <v>5514.7742470699995</v>
      </c>
      <c r="I305">
        <v>0</v>
      </c>
      <c r="J305">
        <v>220.87</v>
      </c>
      <c r="K305">
        <v>-256.42</v>
      </c>
      <c r="L305">
        <v>0</v>
      </c>
      <c r="M305">
        <v>0</v>
      </c>
      <c r="N305">
        <v>0</v>
      </c>
      <c r="O305" s="90" cm="1">
        <f t="array" ref="O305">VLOOKUP(C305,Calc!$B$4:$BF$291,_xlfn.XLOOKUP(F305&amp;G305,$R$4:$R$9&amp;$S$4:$S$9,$T$4:$T$9),FALSE)</f>
        <v>0</v>
      </c>
      <c r="P305" s="121">
        <f t="shared" si="4"/>
        <v>0</v>
      </c>
      <c r="V305" s="5">
        <v>46261</v>
      </c>
      <c r="W305">
        <v>101</v>
      </c>
      <c r="X305">
        <v>3</v>
      </c>
      <c r="Y305" t="s">
        <v>143</v>
      </c>
      <c r="Z305" t="s">
        <v>52</v>
      </c>
      <c r="AA305">
        <v>3333.6420421900002</v>
      </c>
      <c r="AB305">
        <v>0</v>
      </c>
      <c r="AC305">
        <v>3333.6420421900002</v>
      </c>
      <c r="AD305">
        <v>0</v>
      </c>
      <c r="AE305">
        <v>62.107794599999998</v>
      </c>
      <c r="AF305">
        <v>62.107794599999998</v>
      </c>
      <c r="AG305" s="1"/>
      <c r="AH305" s="5">
        <v>46261</v>
      </c>
      <c r="AI305">
        <v>31</v>
      </c>
      <c r="AJ305">
        <v>3</v>
      </c>
      <c r="AL305" t="s">
        <v>144</v>
      </c>
      <c r="AM305" t="s">
        <v>146</v>
      </c>
      <c r="AN305">
        <v>14.42149773</v>
      </c>
      <c r="AO305">
        <v>0</v>
      </c>
      <c r="AP305">
        <v>0</v>
      </c>
      <c r="AR305" s="5">
        <v>46261</v>
      </c>
      <c r="AS305">
        <v>22</v>
      </c>
      <c r="AT305">
        <v>3</v>
      </c>
      <c r="AU305" t="s">
        <v>147</v>
      </c>
      <c r="AV305" t="s">
        <v>51</v>
      </c>
      <c r="AW305">
        <v>35.929962330000002</v>
      </c>
      <c r="AX305">
        <v>0.78416666000000002</v>
      </c>
      <c r="AY305">
        <v>0</v>
      </c>
      <c r="AZ305">
        <v>0</v>
      </c>
      <c r="BA305">
        <v>0</v>
      </c>
    </row>
    <row r="306" spans="2:53">
      <c r="B306" s="5">
        <v>46261</v>
      </c>
      <c r="C306">
        <v>51</v>
      </c>
      <c r="D306">
        <v>3</v>
      </c>
      <c r="E306" t="s">
        <v>143</v>
      </c>
      <c r="F306" t="s">
        <v>60</v>
      </c>
      <c r="G306" t="s">
        <v>58</v>
      </c>
      <c r="H306">
        <v>5514.7742470699995</v>
      </c>
      <c r="I306">
        <v>0</v>
      </c>
      <c r="J306">
        <v>-35.549999999999997</v>
      </c>
      <c r="K306">
        <v>41.22</v>
      </c>
      <c r="L306">
        <v>0</v>
      </c>
      <c r="M306">
        <v>0</v>
      </c>
      <c r="N306">
        <v>0</v>
      </c>
      <c r="O306" s="90" cm="1">
        <f t="array" ref="O306">VLOOKUP(C306,Calc!$B$4:$BF$291,_xlfn.XLOOKUP(F306&amp;G306,$R$4:$R$9&amp;$S$4:$S$9,$T$4:$T$9),FALSE)</f>
        <v>0</v>
      </c>
      <c r="P306" s="121">
        <f t="shared" si="4"/>
        <v>0</v>
      </c>
      <c r="V306" s="5">
        <v>46261</v>
      </c>
      <c r="W306">
        <v>101</v>
      </c>
      <c r="X306">
        <v>3</v>
      </c>
      <c r="Y306" t="s">
        <v>143</v>
      </c>
      <c r="Z306" t="s">
        <v>51</v>
      </c>
      <c r="AA306">
        <v>3333.6420421900002</v>
      </c>
      <c r="AB306">
        <v>0</v>
      </c>
      <c r="AC306">
        <v>3333.6420421900002</v>
      </c>
      <c r="AD306">
        <v>-54.596542929999998</v>
      </c>
      <c r="AE306">
        <v>10.420963199999999</v>
      </c>
      <c r="AF306">
        <v>-44.175579730000003</v>
      </c>
      <c r="AG306" s="1"/>
      <c r="AH306" s="5">
        <v>46261</v>
      </c>
      <c r="AI306">
        <v>31</v>
      </c>
      <c r="AJ306">
        <v>3</v>
      </c>
      <c r="AK306" t="s">
        <v>143</v>
      </c>
      <c r="AL306" t="s">
        <v>57</v>
      </c>
      <c r="AM306" t="s">
        <v>58</v>
      </c>
      <c r="AN306">
        <v>-3.1860656000000001</v>
      </c>
      <c r="AO306">
        <v>0</v>
      </c>
      <c r="AP306">
        <v>1369.2777413199999</v>
      </c>
      <c r="AR306" s="5">
        <v>46261</v>
      </c>
      <c r="AS306">
        <v>22</v>
      </c>
      <c r="AT306">
        <v>3</v>
      </c>
      <c r="AU306" t="s">
        <v>60</v>
      </c>
      <c r="AV306" t="s">
        <v>58</v>
      </c>
      <c r="AW306">
        <v>39.778360630000002</v>
      </c>
      <c r="AX306">
        <v>0.22666665999999999</v>
      </c>
      <c r="AY306">
        <v>0</v>
      </c>
      <c r="AZ306">
        <v>0</v>
      </c>
      <c r="BA306">
        <v>0</v>
      </c>
    </row>
    <row r="307" spans="2:53">
      <c r="B307" s="5">
        <v>46261</v>
      </c>
      <c r="C307">
        <v>51</v>
      </c>
      <c r="D307">
        <v>3</v>
      </c>
      <c r="E307" t="s">
        <v>143</v>
      </c>
      <c r="F307" t="s">
        <v>60</v>
      </c>
      <c r="G307" t="s">
        <v>51</v>
      </c>
      <c r="H307">
        <v>5514.7742470699995</v>
      </c>
      <c r="I307">
        <v>63.808247600000001</v>
      </c>
      <c r="J307">
        <v>5.67</v>
      </c>
      <c r="K307">
        <v>-41.22</v>
      </c>
      <c r="L307">
        <v>-2630.17596607</v>
      </c>
      <c r="M307">
        <v>-2609.8987075599998</v>
      </c>
      <c r="N307">
        <v>0</v>
      </c>
      <c r="O307" s="90" cm="1">
        <f t="array" ref="O307">VLOOKUP(C307,Calc!$B$4:$BF$291,_xlfn.XLOOKUP(F307&amp;G307,$R$4:$R$9&amp;$S$4:$S$9,$T$4:$T$9),FALSE)</f>
        <v>0</v>
      </c>
      <c r="P307" s="121">
        <f t="shared" si="4"/>
        <v>0</v>
      </c>
      <c r="V307" s="5">
        <v>46261</v>
      </c>
      <c r="W307">
        <v>102</v>
      </c>
      <c r="X307">
        <v>3</v>
      </c>
      <c r="Y307" t="s">
        <v>143</v>
      </c>
      <c r="Z307" t="s">
        <v>58</v>
      </c>
      <c r="AA307">
        <v>3063.8872834899998</v>
      </c>
      <c r="AB307">
        <v>0</v>
      </c>
      <c r="AC307">
        <v>3063.8872834899998</v>
      </c>
      <c r="AD307">
        <v>-24.702293959999999</v>
      </c>
      <c r="AE307">
        <v>0</v>
      </c>
      <c r="AF307">
        <v>-24.702293959999999</v>
      </c>
      <c r="AG307" s="1"/>
      <c r="AH307" s="5">
        <v>46261</v>
      </c>
      <c r="AI307">
        <v>31</v>
      </c>
      <c r="AJ307">
        <v>3</v>
      </c>
      <c r="AK307" t="s">
        <v>143</v>
      </c>
      <c r="AL307" t="s">
        <v>57</v>
      </c>
      <c r="AM307" t="s">
        <v>52</v>
      </c>
      <c r="AN307">
        <v>2.72023226</v>
      </c>
      <c r="AO307">
        <v>0</v>
      </c>
      <c r="AP307">
        <v>0</v>
      </c>
      <c r="AR307" s="5">
        <v>46261</v>
      </c>
      <c r="AS307">
        <v>22</v>
      </c>
      <c r="AT307">
        <v>3</v>
      </c>
      <c r="AU307" t="s">
        <v>60</v>
      </c>
      <c r="AV307" t="s">
        <v>51</v>
      </c>
      <c r="AW307">
        <v>-40.005027300000002</v>
      </c>
      <c r="AX307">
        <v>0.22666665999999999</v>
      </c>
      <c r="AY307">
        <v>0</v>
      </c>
      <c r="AZ307">
        <v>-2874.7597841699999</v>
      </c>
      <c r="BA307">
        <v>0</v>
      </c>
    </row>
    <row r="308" spans="2:53">
      <c r="B308" s="5">
        <v>46261</v>
      </c>
      <c r="C308">
        <v>51</v>
      </c>
      <c r="D308">
        <v>3</v>
      </c>
      <c r="E308" t="s">
        <v>143</v>
      </c>
      <c r="F308" t="s">
        <v>54</v>
      </c>
      <c r="G308" t="s">
        <v>52</v>
      </c>
      <c r="H308">
        <v>5514.7742470699995</v>
      </c>
      <c r="I308">
        <v>0</v>
      </c>
      <c r="J308">
        <v>220.87</v>
      </c>
      <c r="K308">
        <v>-215.2</v>
      </c>
      <c r="L308">
        <v>0</v>
      </c>
      <c r="M308">
        <v>0</v>
      </c>
      <c r="N308">
        <v>0</v>
      </c>
      <c r="O308" s="90" cm="1">
        <f t="array" ref="O308">VLOOKUP(C308,Calc!$B$4:$BF$291,_xlfn.XLOOKUP(F308&amp;G308,$R$4:$R$9&amp;$S$4:$S$9,$T$4:$T$9),FALSE)</f>
        <v>0</v>
      </c>
      <c r="P308" s="121">
        <f t="shared" si="4"/>
        <v>0</v>
      </c>
      <c r="V308" s="5">
        <v>46261</v>
      </c>
      <c r="W308">
        <v>102</v>
      </c>
      <c r="X308">
        <v>3</v>
      </c>
      <c r="Y308" t="s">
        <v>143</v>
      </c>
      <c r="Z308" t="s">
        <v>52</v>
      </c>
      <c r="AA308">
        <v>3063.8872834899998</v>
      </c>
      <c r="AB308">
        <v>0</v>
      </c>
      <c r="AC308">
        <v>3063.8872834899998</v>
      </c>
      <c r="AD308">
        <v>0</v>
      </c>
      <c r="AE308">
        <v>60.674275059999999</v>
      </c>
      <c r="AF308">
        <v>60.674275059999999</v>
      </c>
      <c r="AG308" s="1"/>
      <c r="AH308" s="5">
        <v>46261</v>
      </c>
      <c r="AI308">
        <v>31</v>
      </c>
      <c r="AJ308">
        <v>3</v>
      </c>
      <c r="AL308" t="s">
        <v>147</v>
      </c>
      <c r="AM308" t="s">
        <v>148</v>
      </c>
      <c r="AN308">
        <v>-37.183025000000001</v>
      </c>
      <c r="AO308">
        <v>-12734.08378775</v>
      </c>
      <c r="AP308">
        <v>-12734.08378775</v>
      </c>
      <c r="AR308" s="5">
        <v>46261</v>
      </c>
      <c r="AS308">
        <v>22</v>
      </c>
      <c r="AT308">
        <v>3</v>
      </c>
      <c r="AU308" t="s">
        <v>54</v>
      </c>
      <c r="AV308" t="s">
        <v>52</v>
      </c>
      <c r="AW308">
        <v>43.952038729999998</v>
      </c>
      <c r="AX308">
        <v>6.0533333300000001</v>
      </c>
      <c r="AY308">
        <v>0</v>
      </c>
      <c r="AZ308">
        <v>0</v>
      </c>
      <c r="BA308">
        <v>0</v>
      </c>
    </row>
    <row r="309" spans="2:53">
      <c r="B309" s="5">
        <v>46261</v>
      </c>
      <c r="C309">
        <v>51</v>
      </c>
      <c r="D309">
        <v>3</v>
      </c>
      <c r="E309" t="s">
        <v>143</v>
      </c>
      <c r="F309" t="s">
        <v>54</v>
      </c>
      <c r="G309" t="s">
        <v>51</v>
      </c>
      <c r="H309">
        <v>5514.7742470699995</v>
      </c>
      <c r="I309">
        <v>38.047381559999998</v>
      </c>
      <c r="J309">
        <v>5.67</v>
      </c>
      <c r="K309">
        <v>215.2</v>
      </c>
      <c r="L309">
        <v>8187.7965131399997</v>
      </c>
      <c r="M309">
        <v>8124.6729546400002</v>
      </c>
      <c r="N309">
        <v>5514.7742470699995</v>
      </c>
      <c r="O309" s="90" cm="1">
        <f t="array" ref="O309">VLOOKUP(C309,Calc!$B$4:$BF$291,_xlfn.XLOOKUP(F309&amp;G309,$R$4:$R$9&amp;$S$4:$S$9,$T$4:$T$9),FALSE)</f>
        <v>5514.7742470746689</v>
      </c>
      <c r="P309" s="121">
        <f t="shared" si="4"/>
        <v>4.6693457989022136E-9</v>
      </c>
      <c r="V309" s="5">
        <v>46261</v>
      </c>
      <c r="W309">
        <v>102</v>
      </c>
      <c r="X309">
        <v>3</v>
      </c>
      <c r="Y309" t="s">
        <v>143</v>
      </c>
      <c r="Z309" t="s">
        <v>51</v>
      </c>
      <c r="AA309">
        <v>3063.8872834899998</v>
      </c>
      <c r="AB309">
        <v>0</v>
      </c>
      <c r="AC309">
        <v>3063.8872834899998</v>
      </c>
      <c r="AD309">
        <v>-51.517070859999997</v>
      </c>
      <c r="AE309">
        <v>9.9059231000000008</v>
      </c>
      <c r="AF309">
        <v>-41.611147760000001</v>
      </c>
      <c r="AG309" s="1"/>
      <c r="AH309" s="5">
        <v>46261</v>
      </c>
      <c r="AI309">
        <v>31</v>
      </c>
      <c r="AJ309">
        <v>3</v>
      </c>
      <c r="AL309" t="s">
        <v>147</v>
      </c>
      <c r="AM309" t="s">
        <v>51</v>
      </c>
      <c r="AN309">
        <v>36.433025000000001</v>
      </c>
      <c r="AO309">
        <v>0</v>
      </c>
      <c r="AP309">
        <v>0</v>
      </c>
      <c r="AR309" s="5">
        <v>46261</v>
      </c>
      <c r="AS309">
        <v>22</v>
      </c>
      <c r="AT309">
        <v>3</v>
      </c>
      <c r="AU309" t="s">
        <v>54</v>
      </c>
      <c r="AV309" t="s">
        <v>51</v>
      </c>
      <c r="AW309">
        <v>-50.005372059999999</v>
      </c>
      <c r="AX309">
        <v>6.0533333300000001</v>
      </c>
      <c r="AY309">
        <v>11336.89450986</v>
      </c>
      <c r="AZ309">
        <v>14484.376524589999</v>
      </c>
      <c r="BA309">
        <v>0</v>
      </c>
    </row>
    <row r="310" spans="2:53">
      <c r="B310" s="5">
        <v>46261</v>
      </c>
      <c r="C310">
        <v>52</v>
      </c>
      <c r="D310">
        <v>3</v>
      </c>
      <c r="E310" t="s">
        <v>143</v>
      </c>
      <c r="F310" t="s">
        <v>57</v>
      </c>
      <c r="G310" t="s">
        <v>58</v>
      </c>
      <c r="H310">
        <v>9246.1364887799991</v>
      </c>
      <c r="I310">
        <v>0</v>
      </c>
      <c r="J310">
        <v>-14.36</v>
      </c>
      <c r="K310">
        <v>315.11</v>
      </c>
      <c r="L310">
        <v>0</v>
      </c>
      <c r="M310">
        <v>0</v>
      </c>
      <c r="N310">
        <v>0</v>
      </c>
      <c r="O310" s="90" cm="1">
        <f t="array" ref="O310">VLOOKUP(C310,Calc!$B$4:$BF$291,_xlfn.XLOOKUP(F310&amp;G310,$R$4:$R$9&amp;$S$4:$S$9,$T$4:$T$9),FALSE)</f>
        <v>0</v>
      </c>
      <c r="P310" s="121">
        <f t="shared" si="4"/>
        <v>0</v>
      </c>
      <c r="V310" s="5">
        <v>46261</v>
      </c>
      <c r="W310">
        <v>103</v>
      </c>
      <c r="X310">
        <v>3</v>
      </c>
      <c r="Y310" t="s">
        <v>143</v>
      </c>
      <c r="Z310" t="s">
        <v>58</v>
      </c>
      <c r="AA310">
        <v>4104.4750295499998</v>
      </c>
      <c r="AB310">
        <v>0</v>
      </c>
      <c r="AC310">
        <v>4104.4750295499998</v>
      </c>
      <c r="AD310">
        <v>-26.398956699999999</v>
      </c>
      <c r="AE310">
        <v>0</v>
      </c>
      <c r="AF310">
        <v>-26.398956699999999</v>
      </c>
      <c r="AG310" s="1"/>
      <c r="AH310" s="5">
        <v>46261</v>
      </c>
      <c r="AI310">
        <v>31</v>
      </c>
      <c r="AJ310">
        <v>3</v>
      </c>
      <c r="AK310" t="s">
        <v>143</v>
      </c>
      <c r="AL310" t="s">
        <v>60</v>
      </c>
      <c r="AM310" t="s">
        <v>58</v>
      </c>
      <c r="AN310">
        <v>44.188544829999998</v>
      </c>
      <c r="AO310">
        <v>0</v>
      </c>
      <c r="AP310">
        <v>0</v>
      </c>
      <c r="AR310" s="5">
        <v>46261</v>
      </c>
      <c r="AS310">
        <v>22</v>
      </c>
      <c r="AT310">
        <v>3</v>
      </c>
      <c r="AU310" t="s">
        <v>50</v>
      </c>
      <c r="AV310" t="s">
        <v>52</v>
      </c>
      <c r="AW310">
        <v>0</v>
      </c>
      <c r="AX310">
        <v>0</v>
      </c>
      <c r="AY310">
        <v>0</v>
      </c>
      <c r="AZ310">
        <v>0</v>
      </c>
      <c r="BA310">
        <v>0</v>
      </c>
    </row>
    <row r="311" spans="2:53">
      <c r="B311" s="5">
        <v>46261</v>
      </c>
      <c r="C311">
        <v>52</v>
      </c>
      <c r="D311">
        <v>3</v>
      </c>
      <c r="E311" t="s">
        <v>143</v>
      </c>
      <c r="F311" t="s">
        <v>57</v>
      </c>
      <c r="G311" t="s">
        <v>52</v>
      </c>
      <c r="H311">
        <v>9246.1364887799991</v>
      </c>
      <c r="I311">
        <v>0</v>
      </c>
      <c r="J311">
        <v>300.75</v>
      </c>
      <c r="K311">
        <v>-315.11</v>
      </c>
      <c r="L311">
        <v>0</v>
      </c>
      <c r="M311">
        <v>0</v>
      </c>
      <c r="N311">
        <v>0</v>
      </c>
      <c r="O311" s="90" cm="1">
        <f t="array" ref="O311">VLOOKUP(C311,Calc!$B$4:$BF$291,_xlfn.XLOOKUP(F311&amp;G311,$R$4:$R$9&amp;$S$4:$S$9,$T$4:$T$9),FALSE)</f>
        <v>0</v>
      </c>
      <c r="P311" s="121">
        <f t="shared" si="4"/>
        <v>0</v>
      </c>
      <c r="V311" s="5">
        <v>46261</v>
      </c>
      <c r="W311">
        <v>103</v>
      </c>
      <c r="X311">
        <v>3</v>
      </c>
      <c r="Y311" t="s">
        <v>143</v>
      </c>
      <c r="Z311" t="s">
        <v>52</v>
      </c>
      <c r="AA311">
        <v>4104.4750295499998</v>
      </c>
      <c r="AB311">
        <v>0</v>
      </c>
      <c r="AC311">
        <v>4104.4750295499998</v>
      </c>
      <c r="AD311">
        <v>0</v>
      </c>
      <c r="AE311">
        <v>56.817217560000003</v>
      </c>
      <c r="AF311">
        <v>56.817217560000003</v>
      </c>
      <c r="AG311" s="1"/>
      <c r="AH311" s="5">
        <v>46261</v>
      </c>
      <c r="AI311">
        <v>31</v>
      </c>
      <c r="AJ311">
        <v>3</v>
      </c>
      <c r="AK311" t="s">
        <v>143</v>
      </c>
      <c r="AL311" t="s">
        <v>60</v>
      </c>
      <c r="AM311" t="s">
        <v>51</v>
      </c>
      <c r="AN311">
        <v>-44.3427115</v>
      </c>
      <c r="AO311">
        <v>0</v>
      </c>
      <c r="AP311">
        <v>-573.90916603999995</v>
      </c>
      <c r="AR311" s="5">
        <v>46261</v>
      </c>
      <c r="AS311">
        <v>22</v>
      </c>
      <c r="AT311">
        <v>3</v>
      </c>
      <c r="AU311" t="s">
        <v>50</v>
      </c>
      <c r="AV311" t="s">
        <v>51</v>
      </c>
      <c r="AW311">
        <v>0</v>
      </c>
      <c r="AX311">
        <v>0</v>
      </c>
      <c r="AY311">
        <v>0</v>
      </c>
      <c r="AZ311">
        <v>0</v>
      </c>
      <c r="BA311">
        <v>0</v>
      </c>
    </row>
    <row r="312" spans="2:53">
      <c r="B312" s="5">
        <v>46261</v>
      </c>
      <c r="C312">
        <v>52</v>
      </c>
      <c r="D312">
        <v>3</v>
      </c>
      <c r="E312" t="s">
        <v>143</v>
      </c>
      <c r="F312" t="s">
        <v>60</v>
      </c>
      <c r="G312" t="s">
        <v>58</v>
      </c>
      <c r="H312">
        <v>9246.1364887799991</v>
      </c>
      <c r="I312">
        <v>0</v>
      </c>
      <c r="J312">
        <v>-14.36</v>
      </c>
      <c r="K312">
        <v>20.03</v>
      </c>
      <c r="L312">
        <v>0</v>
      </c>
      <c r="M312">
        <v>0</v>
      </c>
      <c r="N312">
        <v>0</v>
      </c>
      <c r="O312" s="90" cm="1">
        <f t="array" ref="O312">VLOOKUP(C312,Calc!$B$4:$BF$291,_xlfn.XLOOKUP(F312&amp;G312,$R$4:$R$9&amp;$S$4:$S$9,$T$4:$T$9),FALSE)</f>
        <v>0</v>
      </c>
      <c r="P312" s="121">
        <f t="shared" si="4"/>
        <v>0</v>
      </c>
      <c r="V312" s="5">
        <v>46261</v>
      </c>
      <c r="W312">
        <v>103</v>
      </c>
      <c r="X312">
        <v>3</v>
      </c>
      <c r="Y312" t="s">
        <v>143</v>
      </c>
      <c r="Z312" t="s">
        <v>51</v>
      </c>
      <c r="AA312">
        <v>4104.4750295499998</v>
      </c>
      <c r="AB312">
        <v>0</v>
      </c>
      <c r="AC312">
        <v>4104.4750295499998</v>
      </c>
      <c r="AD312">
        <v>-49.731204759999997</v>
      </c>
      <c r="AE312">
        <v>13.775443900000001</v>
      </c>
      <c r="AF312">
        <v>-35.955760859999998</v>
      </c>
      <c r="AG312" s="1"/>
      <c r="AH312" s="5">
        <v>46261</v>
      </c>
      <c r="AI312">
        <v>31</v>
      </c>
      <c r="AJ312">
        <v>3</v>
      </c>
      <c r="AK312" t="s">
        <v>143</v>
      </c>
      <c r="AL312" t="s">
        <v>54</v>
      </c>
      <c r="AM312" t="s">
        <v>52</v>
      </c>
      <c r="AN312">
        <v>37.799217730000002</v>
      </c>
      <c r="AO312">
        <v>0</v>
      </c>
      <c r="AP312">
        <v>0</v>
      </c>
      <c r="AR312" s="5">
        <v>46261</v>
      </c>
      <c r="AS312">
        <v>23</v>
      </c>
      <c r="AT312">
        <v>3</v>
      </c>
      <c r="AU312" t="s">
        <v>145</v>
      </c>
      <c r="AV312" t="s">
        <v>58</v>
      </c>
      <c r="AW312">
        <v>-2.7124698</v>
      </c>
      <c r="AX312">
        <v>1.7224999999999999</v>
      </c>
      <c r="AY312">
        <v>-17.464875070000002</v>
      </c>
      <c r="AZ312">
        <v>-17.464875070000002</v>
      </c>
      <c r="BA312">
        <v>0</v>
      </c>
    </row>
    <row r="313" spans="2:53">
      <c r="B313" s="5">
        <v>46261</v>
      </c>
      <c r="C313">
        <v>52</v>
      </c>
      <c r="D313">
        <v>3</v>
      </c>
      <c r="E313" t="s">
        <v>143</v>
      </c>
      <c r="F313" t="s">
        <v>60</v>
      </c>
      <c r="G313" t="s">
        <v>51</v>
      </c>
      <c r="H313">
        <v>9246.1364887799991</v>
      </c>
      <c r="I313">
        <v>65.534492330000006</v>
      </c>
      <c r="J313">
        <v>5.67</v>
      </c>
      <c r="K313">
        <v>-20.03</v>
      </c>
      <c r="L313">
        <v>-1312.6558814299999</v>
      </c>
      <c r="M313">
        <v>-1306.99737031</v>
      </c>
      <c r="N313">
        <v>0</v>
      </c>
      <c r="O313" s="90" cm="1">
        <f t="array" ref="O313">VLOOKUP(C313,Calc!$B$4:$BF$291,_xlfn.XLOOKUP(F313&amp;G313,$R$4:$R$9&amp;$S$4:$S$9,$T$4:$T$9),FALSE)</f>
        <v>0</v>
      </c>
      <c r="P313" s="121">
        <f t="shared" si="4"/>
        <v>0</v>
      </c>
      <c r="V313" s="5">
        <v>46261</v>
      </c>
      <c r="W313">
        <v>104</v>
      </c>
      <c r="X313">
        <v>3</v>
      </c>
      <c r="Y313" t="s">
        <v>143</v>
      </c>
      <c r="Z313" t="s">
        <v>58</v>
      </c>
      <c r="AA313">
        <v>3948.0065911900001</v>
      </c>
      <c r="AB313">
        <v>0</v>
      </c>
      <c r="AC313">
        <v>3948.0065911900001</v>
      </c>
      <c r="AD313">
        <v>-28.576957159999999</v>
      </c>
      <c r="AE313">
        <v>0</v>
      </c>
      <c r="AF313">
        <v>-28.576957159999999</v>
      </c>
      <c r="AG313" s="1"/>
      <c r="AH313" s="5">
        <v>46261</v>
      </c>
      <c r="AI313">
        <v>31</v>
      </c>
      <c r="AJ313">
        <v>3</v>
      </c>
      <c r="AK313" t="s">
        <v>143</v>
      </c>
      <c r="AL313" t="s">
        <v>54</v>
      </c>
      <c r="AM313" t="s">
        <v>51</v>
      </c>
      <c r="AN313">
        <v>-43.812551059999997</v>
      </c>
      <c r="AO313">
        <v>19252.169616629999</v>
      </c>
      <c r="AP313">
        <v>18456.801041350001</v>
      </c>
      <c r="AR313" s="5">
        <v>46261</v>
      </c>
      <c r="AS313">
        <v>23</v>
      </c>
      <c r="AT313">
        <v>3</v>
      </c>
      <c r="AU313" t="s">
        <v>145</v>
      </c>
      <c r="AV313" t="s">
        <v>146</v>
      </c>
      <c r="AW313">
        <v>0.98996980000000001</v>
      </c>
      <c r="AX313">
        <v>1.7224999999999999</v>
      </c>
      <c r="AY313">
        <v>0</v>
      </c>
      <c r="AZ313">
        <v>0</v>
      </c>
      <c r="BA313">
        <v>0</v>
      </c>
    </row>
    <row r="314" spans="2:53">
      <c r="B314" s="5">
        <v>46261</v>
      </c>
      <c r="C314">
        <v>52</v>
      </c>
      <c r="D314">
        <v>3</v>
      </c>
      <c r="E314" t="s">
        <v>143</v>
      </c>
      <c r="F314" t="s">
        <v>54</v>
      </c>
      <c r="G314" t="s">
        <v>52</v>
      </c>
      <c r="H314">
        <v>9246.1364887799991</v>
      </c>
      <c r="I314">
        <v>0</v>
      </c>
      <c r="J314">
        <v>300.75</v>
      </c>
      <c r="K314">
        <v>-295.08</v>
      </c>
      <c r="L314">
        <v>0</v>
      </c>
      <c r="M314">
        <v>0</v>
      </c>
      <c r="N314">
        <v>0</v>
      </c>
      <c r="O314" s="90" cm="1">
        <f t="array" ref="O314">VLOOKUP(C314,Calc!$B$4:$BF$291,_xlfn.XLOOKUP(F314&amp;G314,$R$4:$R$9&amp;$S$4:$S$9,$T$4:$T$9),FALSE)</f>
        <v>0</v>
      </c>
      <c r="P314" s="121">
        <f t="shared" si="4"/>
        <v>0</v>
      </c>
      <c r="V314" s="5">
        <v>46261</v>
      </c>
      <c r="W314">
        <v>104</v>
      </c>
      <c r="X314">
        <v>3</v>
      </c>
      <c r="Y314" t="s">
        <v>143</v>
      </c>
      <c r="Z314" t="s">
        <v>52</v>
      </c>
      <c r="AA314">
        <v>3948.0065911900001</v>
      </c>
      <c r="AB314">
        <v>0</v>
      </c>
      <c r="AC314">
        <v>3948.0065911900001</v>
      </c>
      <c r="AD314">
        <v>0</v>
      </c>
      <c r="AE314">
        <v>56.94695256</v>
      </c>
      <c r="AF314">
        <v>56.94695256</v>
      </c>
      <c r="AG314" s="1"/>
      <c r="AH314" s="5">
        <v>46261</v>
      </c>
      <c r="AI314">
        <v>32</v>
      </c>
      <c r="AJ314">
        <v>3</v>
      </c>
      <c r="AL314" t="s">
        <v>144</v>
      </c>
      <c r="AM314" t="s">
        <v>58</v>
      </c>
      <c r="AN314">
        <v>-22.95029663</v>
      </c>
      <c r="AO314">
        <v>-267.82647245999999</v>
      </c>
      <c r="AP314">
        <v>-267.82647245999999</v>
      </c>
      <c r="AR314" s="5">
        <v>46261</v>
      </c>
      <c r="AS314">
        <v>23</v>
      </c>
      <c r="AT314">
        <v>3</v>
      </c>
      <c r="AU314" t="s">
        <v>144</v>
      </c>
      <c r="AV314" t="s">
        <v>58</v>
      </c>
      <c r="AW314">
        <v>-54.407841259999998</v>
      </c>
      <c r="AX314">
        <v>12.010833330000001</v>
      </c>
      <c r="AY314">
        <v>-1296.98862433</v>
      </c>
      <c r="AZ314">
        <v>-1296.98862433</v>
      </c>
      <c r="BA314">
        <v>0</v>
      </c>
    </row>
    <row r="315" spans="2:53">
      <c r="B315" s="5">
        <v>46261</v>
      </c>
      <c r="C315">
        <v>52</v>
      </c>
      <c r="D315">
        <v>3</v>
      </c>
      <c r="E315" t="s">
        <v>143</v>
      </c>
      <c r="F315" t="s">
        <v>54</v>
      </c>
      <c r="G315" t="s">
        <v>51</v>
      </c>
      <c r="H315">
        <v>9246.1364887799991</v>
      </c>
      <c r="I315">
        <v>35.918471500000003</v>
      </c>
      <c r="J315">
        <v>5.67</v>
      </c>
      <c r="K315">
        <v>295.08</v>
      </c>
      <c r="L315">
        <v>10598.82257022</v>
      </c>
      <c r="M315">
        <v>10553.1338591</v>
      </c>
      <c r="N315">
        <v>9246.1364887799991</v>
      </c>
      <c r="O315" s="90" cm="1">
        <f t="array" ref="O315">VLOOKUP(C315,Calc!$B$4:$BF$291,_xlfn.XLOOKUP(F315&amp;G315,$R$4:$R$9&amp;$S$4:$S$9,$T$4:$T$9),FALSE)</f>
        <v>9246.1364887833333</v>
      </c>
      <c r="P315" s="121">
        <f t="shared" si="4"/>
        <v>3.3342075766995549E-9</v>
      </c>
      <c r="V315" s="5">
        <v>46261</v>
      </c>
      <c r="W315">
        <v>104</v>
      </c>
      <c r="X315">
        <v>3</v>
      </c>
      <c r="Y315" t="s">
        <v>143</v>
      </c>
      <c r="Z315" t="s">
        <v>51</v>
      </c>
      <c r="AA315">
        <v>3948.0065911900001</v>
      </c>
      <c r="AB315">
        <v>0</v>
      </c>
      <c r="AC315">
        <v>3948.0065911900001</v>
      </c>
      <c r="AD315">
        <v>-52.210592830000003</v>
      </c>
      <c r="AE315">
        <v>18.2697641</v>
      </c>
      <c r="AF315">
        <v>-33.94082873</v>
      </c>
      <c r="AG315" s="1"/>
      <c r="AH315" s="5">
        <v>46261</v>
      </c>
      <c r="AI315">
        <v>32</v>
      </c>
      <c r="AJ315">
        <v>3</v>
      </c>
      <c r="AL315" t="s">
        <v>144</v>
      </c>
      <c r="AM315" t="s">
        <v>146</v>
      </c>
      <c r="AN315">
        <v>9.1144633000000006</v>
      </c>
      <c r="AO315">
        <v>0</v>
      </c>
      <c r="AP315">
        <v>0</v>
      </c>
      <c r="AR315" s="5">
        <v>46261</v>
      </c>
      <c r="AS315">
        <v>23</v>
      </c>
      <c r="AT315">
        <v>3</v>
      </c>
      <c r="AU315" t="s">
        <v>144</v>
      </c>
      <c r="AV315" t="s">
        <v>146</v>
      </c>
      <c r="AW315">
        <v>42.397007930000001</v>
      </c>
      <c r="AX315">
        <v>12.010833330000001</v>
      </c>
      <c r="AY315">
        <v>0</v>
      </c>
      <c r="AZ315">
        <v>0</v>
      </c>
      <c r="BA315">
        <v>0</v>
      </c>
    </row>
    <row r="316" spans="2:53">
      <c r="B316" s="5">
        <v>46261</v>
      </c>
      <c r="C316">
        <v>53</v>
      </c>
      <c r="D316">
        <v>3</v>
      </c>
      <c r="E316" t="s">
        <v>143</v>
      </c>
      <c r="F316" t="s">
        <v>57</v>
      </c>
      <c r="G316" t="s">
        <v>58</v>
      </c>
      <c r="H316">
        <v>8488.5639058899997</v>
      </c>
      <c r="I316">
        <v>0</v>
      </c>
      <c r="J316">
        <v>-33.869999999999997</v>
      </c>
      <c r="K316">
        <v>334.62</v>
      </c>
      <c r="L316">
        <v>0</v>
      </c>
      <c r="M316">
        <v>0</v>
      </c>
      <c r="N316">
        <v>0</v>
      </c>
      <c r="O316" s="90" cm="1">
        <f t="array" ref="O316">VLOOKUP(C316,Calc!$B$4:$BF$291,_xlfn.XLOOKUP(F316&amp;G316,$R$4:$R$9&amp;$S$4:$S$9,$T$4:$T$9),FALSE)</f>
        <v>0</v>
      </c>
      <c r="P316" s="121">
        <f t="shared" si="4"/>
        <v>0</v>
      </c>
      <c r="V316" s="5">
        <v>46261</v>
      </c>
      <c r="W316">
        <v>105</v>
      </c>
      <c r="X316">
        <v>3</v>
      </c>
      <c r="Y316" t="s">
        <v>143</v>
      </c>
      <c r="Z316" t="s">
        <v>58</v>
      </c>
      <c r="AA316">
        <v>2487.27333292</v>
      </c>
      <c r="AB316">
        <v>0</v>
      </c>
      <c r="AC316">
        <v>2487.27333292</v>
      </c>
      <c r="AD316">
        <v>-29.54136926</v>
      </c>
      <c r="AE316">
        <v>0</v>
      </c>
      <c r="AF316">
        <v>-29.54136926</v>
      </c>
      <c r="AG316" s="1"/>
      <c r="AH316" s="5">
        <v>46261</v>
      </c>
      <c r="AI316">
        <v>32</v>
      </c>
      <c r="AJ316">
        <v>3</v>
      </c>
      <c r="AK316" t="s">
        <v>143</v>
      </c>
      <c r="AL316" t="s">
        <v>57</v>
      </c>
      <c r="AM316" t="s">
        <v>58</v>
      </c>
      <c r="AN316">
        <v>-2.9589694</v>
      </c>
      <c r="AO316">
        <v>0</v>
      </c>
      <c r="AP316">
        <v>949.04189207000002</v>
      </c>
      <c r="AR316" s="5">
        <v>46261</v>
      </c>
      <c r="AS316">
        <v>23</v>
      </c>
      <c r="AT316">
        <v>3</v>
      </c>
      <c r="AU316" t="s">
        <v>57</v>
      </c>
      <c r="AV316" t="s">
        <v>58</v>
      </c>
      <c r="AW316">
        <v>-0.66366879999999995</v>
      </c>
      <c r="AX316">
        <v>0.51166666000000005</v>
      </c>
      <c r="AY316">
        <v>0</v>
      </c>
      <c r="AZ316">
        <v>62.087604210000002</v>
      </c>
      <c r="BA316">
        <v>0</v>
      </c>
    </row>
    <row r="317" spans="2:53">
      <c r="B317" s="5">
        <v>46261</v>
      </c>
      <c r="C317">
        <v>53</v>
      </c>
      <c r="D317">
        <v>3</v>
      </c>
      <c r="E317" t="s">
        <v>143</v>
      </c>
      <c r="F317" t="s">
        <v>57</v>
      </c>
      <c r="G317" t="s">
        <v>52</v>
      </c>
      <c r="H317">
        <v>8488.5639058899997</v>
      </c>
      <c r="I317">
        <v>0</v>
      </c>
      <c r="J317">
        <v>300.75</v>
      </c>
      <c r="K317">
        <v>-334.62</v>
      </c>
      <c r="L317">
        <v>0</v>
      </c>
      <c r="M317">
        <v>0</v>
      </c>
      <c r="N317">
        <v>0</v>
      </c>
      <c r="O317" s="90" cm="1">
        <f t="array" ref="O317">VLOOKUP(C317,Calc!$B$4:$BF$291,_xlfn.XLOOKUP(F317&amp;G317,$R$4:$R$9&amp;$S$4:$S$9,$T$4:$T$9),FALSE)</f>
        <v>0</v>
      </c>
      <c r="P317" s="121">
        <f t="shared" si="4"/>
        <v>0</v>
      </c>
      <c r="V317" s="5">
        <v>46261</v>
      </c>
      <c r="W317">
        <v>105</v>
      </c>
      <c r="X317">
        <v>3</v>
      </c>
      <c r="Y317" t="s">
        <v>143</v>
      </c>
      <c r="Z317" t="s">
        <v>52</v>
      </c>
      <c r="AA317">
        <v>2487.27333292</v>
      </c>
      <c r="AB317">
        <v>0</v>
      </c>
      <c r="AC317">
        <v>2487.27333292</v>
      </c>
      <c r="AD317">
        <v>0</v>
      </c>
      <c r="AE317">
        <v>62.367179829999998</v>
      </c>
      <c r="AF317">
        <v>62.367179829999998</v>
      </c>
      <c r="AG317" s="1"/>
      <c r="AH317" s="5">
        <v>46261</v>
      </c>
      <c r="AI317">
        <v>32</v>
      </c>
      <c r="AJ317">
        <v>3</v>
      </c>
      <c r="AK317" t="s">
        <v>143</v>
      </c>
      <c r="AL317" t="s">
        <v>57</v>
      </c>
      <c r="AM317" t="s">
        <v>52</v>
      </c>
      <c r="AN317">
        <v>2.5273027300000002</v>
      </c>
      <c r="AO317">
        <v>0</v>
      </c>
      <c r="AP317">
        <v>0</v>
      </c>
      <c r="AR317" s="5">
        <v>46261</v>
      </c>
      <c r="AS317">
        <v>23</v>
      </c>
      <c r="AT317">
        <v>3</v>
      </c>
      <c r="AU317" t="s">
        <v>57</v>
      </c>
      <c r="AV317" t="s">
        <v>52</v>
      </c>
      <c r="AW317">
        <v>0.15200213000000001</v>
      </c>
      <c r="AX317">
        <v>0.51166666000000005</v>
      </c>
      <c r="AY317">
        <v>0</v>
      </c>
      <c r="AZ317">
        <v>0</v>
      </c>
      <c r="BA317">
        <v>0</v>
      </c>
    </row>
    <row r="318" spans="2:53">
      <c r="B318" s="5">
        <v>46261</v>
      </c>
      <c r="C318">
        <v>53</v>
      </c>
      <c r="D318">
        <v>3</v>
      </c>
      <c r="E318" t="s">
        <v>143</v>
      </c>
      <c r="F318" t="s">
        <v>60</v>
      </c>
      <c r="G318" t="s">
        <v>58</v>
      </c>
      <c r="H318">
        <v>8488.5639058899997</v>
      </c>
      <c r="I318">
        <v>0</v>
      </c>
      <c r="J318">
        <v>-33.869999999999997</v>
      </c>
      <c r="K318">
        <v>39.54</v>
      </c>
      <c r="L318">
        <v>0</v>
      </c>
      <c r="M318">
        <v>0</v>
      </c>
      <c r="N318">
        <v>0</v>
      </c>
      <c r="O318" s="90" cm="1">
        <f t="array" ref="O318">VLOOKUP(C318,Calc!$B$4:$BF$291,_xlfn.XLOOKUP(F318&amp;G318,$R$4:$R$9&amp;$S$4:$S$9,$T$4:$T$9),FALSE)</f>
        <v>0</v>
      </c>
      <c r="P318" s="121">
        <f t="shared" si="4"/>
        <v>0</v>
      </c>
      <c r="V318" s="5">
        <v>46261</v>
      </c>
      <c r="W318">
        <v>105</v>
      </c>
      <c r="X318">
        <v>3</v>
      </c>
      <c r="Y318" t="s">
        <v>143</v>
      </c>
      <c r="Z318" t="s">
        <v>51</v>
      </c>
      <c r="AA318">
        <v>2487.27333292</v>
      </c>
      <c r="AB318">
        <v>0</v>
      </c>
      <c r="AC318">
        <v>2487.27333292</v>
      </c>
      <c r="AD318">
        <v>-58.41459923</v>
      </c>
      <c r="AE318">
        <v>20.212122000000001</v>
      </c>
      <c r="AF318">
        <v>-38.20247723</v>
      </c>
      <c r="AG318" s="1"/>
      <c r="AH318" s="5">
        <v>46261</v>
      </c>
      <c r="AI318">
        <v>32</v>
      </c>
      <c r="AJ318">
        <v>3</v>
      </c>
      <c r="AL318" t="s">
        <v>147</v>
      </c>
      <c r="AM318" t="s">
        <v>148</v>
      </c>
      <c r="AN318">
        <v>-37.048498000000002</v>
      </c>
      <c r="AO318">
        <v>-12770.95507582</v>
      </c>
      <c r="AP318">
        <v>-12770.95507582</v>
      </c>
      <c r="AR318" s="5">
        <v>46261</v>
      </c>
      <c r="AS318">
        <v>23</v>
      </c>
      <c r="AT318">
        <v>3</v>
      </c>
      <c r="AU318" t="s">
        <v>147</v>
      </c>
      <c r="AV318" t="s">
        <v>148</v>
      </c>
      <c r="AW318">
        <v>-37.195697000000003</v>
      </c>
      <c r="AX318">
        <v>0.79916666000000003</v>
      </c>
      <c r="AY318">
        <v>-12093.865897559999</v>
      </c>
      <c r="AZ318">
        <v>-12093.865897559999</v>
      </c>
      <c r="BA318">
        <v>0</v>
      </c>
    </row>
    <row r="319" spans="2:53">
      <c r="B319" s="5">
        <v>46261</v>
      </c>
      <c r="C319">
        <v>53</v>
      </c>
      <c r="D319">
        <v>3</v>
      </c>
      <c r="E319" t="s">
        <v>143</v>
      </c>
      <c r="F319" t="s">
        <v>60</v>
      </c>
      <c r="G319" t="s">
        <v>51</v>
      </c>
      <c r="H319">
        <v>8488.5639058899997</v>
      </c>
      <c r="I319">
        <v>61.515968129999997</v>
      </c>
      <c r="J319">
        <v>5.67</v>
      </c>
      <c r="K319">
        <v>-39.54</v>
      </c>
      <c r="L319">
        <v>-2432.34137999</v>
      </c>
      <c r="M319">
        <v>-2420.62174934</v>
      </c>
      <c r="N319">
        <v>0</v>
      </c>
      <c r="O319" s="90" cm="1">
        <f t="array" ref="O319">VLOOKUP(C319,Calc!$B$4:$BF$291,_xlfn.XLOOKUP(F319&amp;G319,$R$4:$R$9&amp;$S$4:$S$9,$T$4:$T$9),FALSE)</f>
        <v>0</v>
      </c>
      <c r="P319" s="121">
        <f t="shared" si="4"/>
        <v>0</v>
      </c>
      <c r="V319" s="5">
        <v>46261</v>
      </c>
      <c r="W319">
        <v>106</v>
      </c>
      <c r="X319">
        <v>3</v>
      </c>
      <c r="Y319" t="s">
        <v>143</v>
      </c>
      <c r="Z319" t="s">
        <v>58</v>
      </c>
      <c r="AA319">
        <v>5096.1197845799998</v>
      </c>
      <c r="AB319">
        <v>0</v>
      </c>
      <c r="AC319">
        <v>5096.1197845799998</v>
      </c>
      <c r="AD319">
        <v>-22.542424</v>
      </c>
      <c r="AE319">
        <v>0</v>
      </c>
      <c r="AF319">
        <v>-22.542424</v>
      </c>
      <c r="AG319" s="1"/>
      <c r="AH319" s="5">
        <v>46261</v>
      </c>
      <c r="AI319">
        <v>32</v>
      </c>
      <c r="AJ319">
        <v>3</v>
      </c>
      <c r="AL319" t="s">
        <v>147</v>
      </c>
      <c r="AM319" t="s">
        <v>51</v>
      </c>
      <c r="AN319">
        <v>36.270164659999999</v>
      </c>
      <c r="AO319">
        <v>0</v>
      </c>
      <c r="AP319">
        <v>0</v>
      </c>
      <c r="AR319" s="5">
        <v>46261</v>
      </c>
      <c r="AS319">
        <v>23</v>
      </c>
      <c r="AT319">
        <v>3</v>
      </c>
      <c r="AU319" t="s">
        <v>147</v>
      </c>
      <c r="AV319" t="s">
        <v>51</v>
      </c>
      <c r="AW319">
        <v>36.396530329999997</v>
      </c>
      <c r="AX319">
        <v>0.79916666000000003</v>
      </c>
      <c r="AY319">
        <v>0</v>
      </c>
      <c r="AZ319">
        <v>0</v>
      </c>
      <c r="BA319">
        <v>0</v>
      </c>
    </row>
    <row r="320" spans="2:53">
      <c r="B320" s="5">
        <v>46261</v>
      </c>
      <c r="C320">
        <v>53</v>
      </c>
      <c r="D320">
        <v>3</v>
      </c>
      <c r="E320" t="s">
        <v>143</v>
      </c>
      <c r="F320" t="s">
        <v>54</v>
      </c>
      <c r="G320" t="s">
        <v>52</v>
      </c>
      <c r="H320">
        <v>8488.5639058899997</v>
      </c>
      <c r="I320">
        <v>0</v>
      </c>
      <c r="J320">
        <v>300.75</v>
      </c>
      <c r="K320">
        <v>-295.08</v>
      </c>
      <c r="L320">
        <v>0</v>
      </c>
      <c r="M320">
        <v>0</v>
      </c>
      <c r="N320">
        <v>0</v>
      </c>
      <c r="O320" s="90" cm="1">
        <f t="array" ref="O320">VLOOKUP(C320,Calc!$B$4:$BF$291,_xlfn.XLOOKUP(F320&amp;G320,$R$4:$R$9&amp;$S$4:$S$9,$T$4:$T$9),FALSE)</f>
        <v>0</v>
      </c>
      <c r="P320" s="121">
        <f t="shared" si="4"/>
        <v>0</v>
      </c>
      <c r="V320" s="5">
        <v>46261</v>
      </c>
      <c r="W320">
        <v>106</v>
      </c>
      <c r="X320">
        <v>3</v>
      </c>
      <c r="Y320" t="s">
        <v>143</v>
      </c>
      <c r="Z320" t="s">
        <v>52</v>
      </c>
      <c r="AA320">
        <v>5096.1197845799998</v>
      </c>
      <c r="AB320">
        <v>0</v>
      </c>
      <c r="AC320">
        <v>5096.1197845799998</v>
      </c>
      <c r="AD320">
        <v>0</v>
      </c>
      <c r="AE320">
        <v>60.631893759999997</v>
      </c>
      <c r="AF320">
        <v>60.631893759999997</v>
      </c>
      <c r="AG320" s="1"/>
      <c r="AH320" s="5">
        <v>46261</v>
      </c>
      <c r="AI320">
        <v>32</v>
      </c>
      <c r="AJ320">
        <v>3</v>
      </c>
      <c r="AK320" t="s">
        <v>143</v>
      </c>
      <c r="AL320" t="s">
        <v>60</v>
      </c>
      <c r="AM320" t="s">
        <v>58</v>
      </c>
      <c r="AN320">
        <v>40.381957399999997</v>
      </c>
      <c r="AO320">
        <v>0</v>
      </c>
      <c r="AP320">
        <v>0</v>
      </c>
      <c r="AR320" s="5">
        <v>46261</v>
      </c>
      <c r="AS320">
        <v>23</v>
      </c>
      <c r="AT320">
        <v>3</v>
      </c>
      <c r="AU320" t="s">
        <v>60</v>
      </c>
      <c r="AV320" t="s">
        <v>58</v>
      </c>
      <c r="AW320">
        <v>42.574819130000002</v>
      </c>
      <c r="AX320">
        <v>0.19666665999999999</v>
      </c>
      <c r="AY320">
        <v>0</v>
      </c>
      <c r="AZ320">
        <v>0</v>
      </c>
      <c r="BA320">
        <v>0</v>
      </c>
    </row>
    <row r="321" spans="2:53">
      <c r="B321" s="5">
        <v>46261</v>
      </c>
      <c r="C321">
        <v>53</v>
      </c>
      <c r="D321">
        <v>3</v>
      </c>
      <c r="E321" t="s">
        <v>143</v>
      </c>
      <c r="F321" t="s">
        <v>54</v>
      </c>
      <c r="G321" t="s">
        <v>51</v>
      </c>
      <c r="H321">
        <v>8488.5639058899997</v>
      </c>
      <c r="I321">
        <v>37.149258959999997</v>
      </c>
      <c r="J321">
        <v>5.67</v>
      </c>
      <c r="K321">
        <v>295.08</v>
      </c>
      <c r="L321">
        <v>10962.003335879999</v>
      </c>
      <c r="M321">
        <v>10909.18565523</v>
      </c>
      <c r="N321">
        <v>8488.5639058899997</v>
      </c>
      <c r="O321" s="90" cm="1">
        <f t="array" ref="O321">VLOOKUP(C321,Calc!$B$4:$BF$291,_xlfn.XLOOKUP(F321&amp;G321,$R$4:$R$9&amp;$S$4:$S$9,$T$4:$T$9),FALSE)</f>
        <v>8488.5639058920005</v>
      </c>
      <c r="P321" s="121">
        <f t="shared" si="4"/>
        <v>2.0008883439004421E-9</v>
      </c>
      <c r="V321" s="5">
        <v>46261</v>
      </c>
      <c r="W321">
        <v>106</v>
      </c>
      <c r="X321">
        <v>3</v>
      </c>
      <c r="Y321" t="s">
        <v>143</v>
      </c>
      <c r="Z321" t="s">
        <v>51</v>
      </c>
      <c r="AA321">
        <v>5096.1197845799998</v>
      </c>
      <c r="AB321">
        <v>0</v>
      </c>
      <c r="AC321">
        <v>5096.1197845799998</v>
      </c>
      <c r="AD321">
        <v>-56.76462583</v>
      </c>
      <c r="AE321">
        <v>13.9209894</v>
      </c>
      <c r="AF321">
        <v>-42.843636429999997</v>
      </c>
      <c r="AG321" s="1"/>
      <c r="AH321" s="5">
        <v>46261</v>
      </c>
      <c r="AI321">
        <v>32</v>
      </c>
      <c r="AJ321">
        <v>3</v>
      </c>
      <c r="AK321" t="s">
        <v>143</v>
      </c>
      <c r="AL321" t="s">
        <v>60</v>
      </c>
      <c r="AM321" t="s">
        <v>51</v>
      </c>
      <c r="AN321">
        <v>-40.536957399999999</v>
      </c>
      <c r="AO321">
        <v>0</v>
      </c>
      <c r="AP321">
        <v>-432.15815502999999</v>
      </c>
      <c r="AR321" s="5">
        <v>46261</v>
      </c>
      <c r="AS321">
        <v>23</v>
      </c>
      <c r="AT321">
        <v>3</v>
      </c>
      <c r="AU321" t="s">
        <v>60</v>
      </c>
      <c r="AV321" t="s">
        <v>51</v>
      </c>
      <c r="AW321">
        <v>-42.771485800000001</v>
      </c>
      <c r="AX321">
        <v>0.19666665999999999</v>
      </c>
      <c r="AY321">
        <v>0</v>
      </c>
      <c r="AZ321">
        <v>-1476.43418258</v>
      </c>
      <c r="BA321">
        <v>0</v>
      </c>
    </row>
    <row r="322" spans="2:53">
      <c r="B322" s="5">
        <v>46261</v>
      </c>
      <c r="C322">
        <v>54</v>
      </c>
      <c r="D322">
        <v>3</v>
      </c>
      <c r="E322" t="s">
        <v>143</v>
      </c>
      <c r="F322" t="s">
        <v>57</v>
      </c>
      <c r="G322" t="s">
        <v>58</v>
      </c>
      <c r="H322">
        <v>10160.835210859999</v>
      </c>
      <c r="I322">
        <v>0</v>
      </c>
      <c r="J322">
        <v>-14.44</v>
      </c>
      <c r="K322">
        <v>315.19</v>
      </c>
      <c r="L322">
        <v>0</v>
      </c>
      <c r="M322">
        <v>0</v>
      </c>
      <c r="N322">
        <v>0</v>
      </c>
      <c r="O322" s="90" cm="1">
        <f t="array" ref="O322">VLOOKUP(C322,Calc!$B$4:$BF$291,_xlfn.XLOOKUP(F322&amp;G322,$R$4:$R$9&amp;$S$4:$S$9,$T$4:$T$9),FALSE)</f>
        <v>0</v>
      </c>
      <c r="P322" s="121">
        <f t="shared" si="4"/>
        <v>0</v>
      </c>
      <c r="V322" s="5">
        <v>46261</v>
      </c>
      <c r="W322">
        <v>107</v>
      </c>
      <c r="X322">
        <v>3</v>
      </c>
      <c r="Y322" t="s">
        <v>143</v>
      </c>
      <c r="Z322" t="s">
        <v>58</v>
      </c>
      <c r="AA322">
        <v>1560.3621793699999</v>
      </c>
      <c r="AB322">
        <v>0</v>
      </c>
      <c r="AC322">
        <v>1560.3621793699999</v>
      </c>
      <c r="AD322">
        <v>-25.242998060000001</v>
      </c>
      <c r="AE322">
        <v>0</v>
      </c>
      <c r="AF322">
        <v>-25.242998060000001</v>
      </c>
      <c r="AG322" s="1"/>
      <c r="AH322" s="5">
        <v>46261</v>
      </c>
      <c r="AI322">
        <v>32</v>
      </c>
      <c r="AJ322">
        <v>3</v>
      </c>
      <c r="AK322" t="s">
        <v>143</v>
      </c>
      <c r="AL322" t="s">
        <v>54</v>
      </c>
      <c r="AM322" t="s">
        <v>52</v>
      </c>
      <c r="AN322">
        <v>38.980774799999999</v>
      </c>
      <c r="AO322">
        <v>0</v>
      </c>
      <c r="AP322">
        <v>0</v>
      </c>
      <c r="AR322" s="5">
        <v>46261</v>
      </c>
      <c r="AS322">
        <v>23</v>
      </c>
      <c r="AT322">
        <v>3</v>
      </c>
      <c r="AU322" t="s">
        <v>54</v>
      </c>
      <c r="AV322" t="s">
        <v>52</v>
      </c>
      <c r="AW322">
        <v>37.968501029999999</v>
      </c>
      <c r="AX322">
        <v>6.05833333</v>
      </c>
      <c r="AY322">
        <v>0</v>
      </c>
      <c r="AZ322">
        <v>0</v>
      </c>
      <c r="BA322">
        <v>0</v>
      </c>
    </row>
    <row r="323" spans="2:53">
      <c r="B323" s="5">
        <v>46261</v>
      </c>
      <c r="C323">
        <v>54</v>
      </c>
      <c r="D323">
        <v>3</v>
      </c>
      <c r="E323" t="s">
        <v>143</v>
      </c>
      <c r="F323" t="s">
        <v>57</v>
      </c>
      <c r="G323" t="s">
        <v>52</v>
      </c>
      <c r="H323">
        <v>10160.835210859999</v>
      </c>
      <c r="I323">
        <v>0</v>
      </c>
      <c r="J323">
        <v>300.75</v>
      </c>
      <c r="K323">
        <v>-315.19</v>
      </c>
      <c r="L323">
        <v>0</v>
      </c>
      <c r="M323">
        <v>0</v>
      </c>
      <c r="N323">
        <v>0</v>
      </c>
      <c r="O323" s="90" cm="1">
        <f t="array" ref="O323">VLOOKUP(C323,Calc!$B$4:$BF$291,_xlfn.XLOOKUP(F323&amp;G323,$R$4:$R$9&amp;$S$4:$S$9,$T$4:$T$9),FALSE)</f>
        <v>0</v>
      </c>
      <c r="P323" s="121">
        <f t="shared" si="4"/>
        <v>0</v>
      </c>
      <c r="V323" s="5">
        <v>46261</v>
      </c>
      <c r="W323">
        <v>107</v>
      </c>
      <c r="X323">
        <v>3</v>
      </c>
      <c r="Y323" t="s">
        <v>143</v>
      </c>
      <c r="Z323" t="s">
        <v>52</v>
      </c>
      <c r="AA323">
        <v>1560.3621793699999</v>
      </c>
      <c r="AB323">
        <v>0</v>
      </c>
      <c r="AC323">
        <v>1560.3621793699999</v>
      </c>
      <c r="AD323">
        <v>0</v>
      </c>
      <c r="AE323">
        <v>58.751984929999999</v>
      </c>
      <c r="AF323">
        <v>58.751984929999999</v>
      </c>
      <c r="AG323" s="1"/>
      <c r="AH323" s="5">
        <v>46261</v>
      </c>
      <c r="AI323">
        <v>32</v>
      </c>
      <c r="AJ323">
        <v>3</v>
      </c>
      <c r="AK323" t="s">
        <v>143</v>
      </c>
      <c r="AL323" t="s">
        <v>54</v>
      </c>
      <c r="AM323" t="s">
        <v>51</v>
      </c>
      <c r="AN323">
        <v>-44.795774799999997</v>
      </c>
      <c r="AO323">
        <v>14672.13509874</v>
      </c>
      <c r="AP323">
        <v>14155.2513617</v>
      </c>
      <c r="AR323" s="5">
        <v>46261</v>
      </c>
      <c r="AS323">
        <v>23</v>
      </c>
      <c r="AT323">
        <v>3</v>
      </c>
      <c r="AU323" t="s">
        <v>54</v>
      </c>
      <c r="AV323" t="s">
        <v>51</v>
      </c>
      <c r="AW323">
        <v>-44.026834360000002</v>
      </c>
      <c r="AX323">
        <v>6.05833333</v>
      </c>
      <c r="AY323">
        <v>11490.54099041</v>
      </c>
      <c r="AZ323">
        <v>12904.88756877</v>
      </c>
      <c r="BA323">
        <v>0</v>
      </c>
    </row>
    <row r="324" spans="2:53">
      <c r="B324" s="5">
        <v>46261</v>
      </c>
      <c r="C324">
        <v>54</v>
      </c>
      <c r="D324">
        <v>3</v>
      </c>
      <c r="E324" t="s">
        <v>143</v>
      </c>
      <c r="F324" t="s">
        <v>60</v>
      </c>
      <c r="G324" t="s">
        <v>58</v>
      </c>
      <c r="H324">
        <v>10160.835210859999</v>
      </c>
      <c r="I324">
        <v>0</v>
      </c>
      <c r="J324">
        <v>-14.44</v>
      </c>
      <c r="K324">
        <v>20.11</v>
      </c>
      <c r="L324">
        <v>0</v>
      </c>
      <c r="M324">
        <v>0</v>
      </c>
      <c r="N324">
        <v>0</v>
      </c>
      <c r="O324" s="90" cm="1">
        <f t="array" ref="O324">VLOOKUP(C324,Calc!$B$4:$BF$291,_xlfn.XLOOKUP(F324&amp;G324,$R$4:$R$9&amp;$S$4:$S$9,$T$4:$T$9),FALSE)</f>
        <v>0</v>
      </c>
      <c r="P324" s="121">
        <f t="shared" ref="P324:P387" si="5">O324-N324</f>
        <v>0</v>
      </c>
      <c r="V324" s="5">
        <v>46261</v>
      </c>
      <c r="W324">
        <v>107</v>
      </c>
      <c r="X324">
        <v>3</v>
      </c>
      <c r="Y324" t="s">
        <v>143</v>
      </c>
      <c r="Z324" t="s">
        <v>51</v>
      </c>
      <c r="AA324">
        <v>1560.3621793699999</v>
      </c>
      <c r="AB324">
        <v>0</v>
      </c>
      <c r="AC324">
        <v>1560.3621793699999</v>
      </c>
      <c r="AD324">
        <v>-54.884930330000003</v>
      </c>
      <c r="AE324">
        <v>16.716776800000002</v>
      </c>
      <c r="AF324">
        <v>-38.168153529999998</v>
      </c>
      <c r="AG324" s="1"/>
      <c r="AH324" s="5">
        <v>46261</v>
      </c>
      <c r="AI324">
        <v>33</v>
      </c>
      <c r="AJ324">
        <v>3</v>
      </c>
      <c r="AL324" t="s">
        <v>144</v>
      </c>
      <c r="AM324" t="s">
        <v>58</v>
      </c>
      <c r="AN324">
        <v>-23.534851700000001</v>
      </c>
      <c r="AO324">
        <v>-285.70416438000001</v>
      </c>
      <c r="AP324">
        <v>-285.70416438000001</v>
      </c>
      <c r="AR324" s="5">
        <v>46261</v>
      </c>
      <c r="AS324">
        <v>23</v>
      </c>
      <c r="AT324">
        <v>3</v>
      </c>
      <c r="AU324" t="s">
        <v>50</v>
      </c>
      <c r="AV324" t="s">
        <v>52</v>
      </c>
      <c r="AW324">
        <v>0</v>
      </c>
      <c r="AX324">
        <v>0</v>
      </c>
      <c r="AY324">
        <v>0</v>
      </c>
      <c r="AZ324">
        <v>0</v>
      </c>
      <c r="BA324">
        <v>0</v>
      </c>
    </row>
    <row r="325" spans="2:53">
      <c r="B325" s="5">
        <v>46261</v>
      </c>
      <c r="C325">
        <v>54</v>
      </c>
      <c r="D325">
        <v>3</v>
      </c>
      <c r="E325" t="s">
        <v>143</v>
      </c>
      <c r="F325" t="s">
        <v>60</v>
      </c>
      <c r="G325" t="s">
        <v>51</v>
      </c>
      <c r="H325">
        <v>10160.835210859999</v>
      </c>
      <c r="I325">
        <v>55.51439946</v>
      </c>
      <c r="J325">
        <v>5.67</v>
      </c>
      <c r="K325">
        <v>-20.11</v>
      </c>
      <c r="L325">
        <v>-1116.3945732699999</v>
      </c>
      <c r="M325">
        <v>-1112.0177422899999</v>
      </c>
      <c r="N325">
        <v>0</v>
      </c>
      <c r="O325" s="90" cm="1">
        <f t="array" ref="O325">VLOOKUP(C325,Calc!$B$4:$BF$291,_xlfn.XLOOKUP(F325&amp;G325,$R$4:$R$9&amp;$S$4:$S$9,$T$4:$T$9),FALSE)</f>
        <v>0</v>
      </c>
      <c r="P325" s="121">
        <f t="shared" si="5"/>
        <v>0</v>
      </c>
      <c r="V325" s="5">
        <v>46261</v>
      </c>
      <c r="W325">
        <v>108</v>
      </c>
      <c r="X325">
        <v>3</v>
      </c>
      <c r="Y325" t="s">
        <v>143</v>
      </c>
      <c r="Z325" t="s">
        <v>58</v>
      </c>
      <c r="AA325">
        <v>1365.8416959599999</v>
      </c>
      <c r="AB325">
        <v>0</v>
      </c>
      <c r="AC325">
        <v>1365.8416959599999</v>
      </c>
      <c r="AD325">
        <v>-21.323951359999999</v>
      </c>
      <c r="AE325">
        <v>0</v>
      </c>
      <c r="AF325">
        <v>-21.323951359999999</v>
      </c>
      <c r="AG325" s="1"/>
      <c r="AH325" s="5">
        <v>46261</v>
      </c>
      <c r="AI325">
        <v>33</v>
      </c>
      <c r="AJ325">
        <v>3</v>
      </c>
      <c r="AL325" t="s">
        <v>144</v>
      </c>
      <c r="AM325" t="s">
        <v>146</v>
      </c>
      <c r="AN325">
        <v>9.6098517000000001</v>
      </c>
      <c r="AO325">
        <v>0</v>
      </c>
      <c r="AP325">
        <v>0</v>
      </c>
      <c r="AR325" s="5">
        <v>46261</v>
      </c>
      <c r="AS325">
        <v>23</v>
      </c>
      <c r="AT325">
        <v>3</v>
      </c>
      <c r="AU325" t="s">
        <v>50</v>
      </c>
      <c r="AV325" t="s">
        <v>51</v>
      </c>
      <c r="AW325">
        <v>0</v>
      </c>
      <c r="AX325">
        <v>0</v>
      </c>
      <c r="AY325">
        <v>0</v>
      </c>
      <c r="AZ325">
        <v>0</v>
      </c>
      <c r="BA325">
        <v>0</v>
      </c>
    </row>
    <row r="326" spans="2:53">
      <c r="B326" s="5">
        <v>46261</v>
      </c>
      <c r="C326">
        <v>54</v>
      </c>
      <c r="D326">
        <v>3</v>
      </c>
      <c r="E326" t="s">
        <v>143</v>
      </c>
      <c r="F326" t="s">
        <v>54</v>
      </c>
      <c r="G326" t="s">
        <v>52</v>
      </c>
      <c r="H326">
        <v>10160.835210859999</v>
      </c>
      <c r="I326">
        <v>0</v>
      </c>
      <c r="J326">
        <v>300.75</v>
      </c>
      <c r="K326">
        <v>-295.08</v>
      </c>
      <c r="L326">
        <v>0</v>
      </c>
      <c r="M326">
        <v>0</v>
      </c>
      <c r="N326">
        <v>0</v>
      </c>
      <c r="O326" s="90" cm="1">
        <f t="array" ref="O326">VLOOKUP(C326,Calc!$B$4:$BF$291,_xlfn.XLOOKUP(F326&amp;G326,$R$4:$R$9&amp;$S$4:$S$9,$T$4:$T$9),FALSE)</f>
        <v>0</v>
      </c>
      <c r="P326" s="121">
        <f t="shared" si="5"/>
        <v>0</v>
      </c>
      <c r="V326" s="5">
        <v>46261</v>
      </c>
      <c r="W326">
        <v>108</v>
      </c>
      <c r="X326">
        <v>3</v>
      </c>
      <c r="Y326" t="s">
        <v>143</v>
      </c>
      <c r="Z326" t="s">
        <v>52</v>
      </c>
      <c r="AA326">
        <v>1365.8416959599999</v>
      </c>
      <c r="AB326">
        <v>0</v>
      </c>
      <c r="AC326">
        <v>1365.8416959599999</v>
      </c>
      <c r="AD326">
        <v>0</v>
      </c>
      <c r="AE326">
        <v>55.382407260000001</v>
      </c>
      <c r="AF326">
        <v>55.382407260000001</v>
      </c>
      <c r="AG326" s="1"/>
      <c r="AH326" s="5">
        <v>46261</v>
      </c>
      <c r="AI326">
        <v>33</v>
      </c>
      <c r="AJ326">
        <v>3</v>
      </c>
      <c r="AK326" t="s">
        <v>143</v>
      </c>
      <c r="AL326" t="s">
        <v>57</v>
      </c>
      <c r="AM326" t="s">
        <v>58</v>
      </c>
      <c r="AN326">
        <v>-3.1459174000000001</v>
      </c>
      <c r="AO326">
        <v>0</v>
      </c>
      <c r="AP326">
        <v>1380.1966193400001</v>
      </c>
      <c r="AR326" s="5">
        <v>46261</v>
      </c>
      <c r="AS326">
        <v>24</v>
      </c>
      <c r="AT326">
        <v>3</v>
      </c>
      <c r="AU326" t="s">
        <v>145</v>
      </c>
      <c r="AV326" t="s">
        <v>58</v>
      </c>
      <c r="AW326">
        <v>-2.8003857000000001</v>
      </c>
      <c r="AX326">
        <v>1.6375</v>
      </c>
      <c r="AY326">
        <v>-23.973774379999998</v>
      </c>
      <c r="AZ326">
        <v>-23.973774379999998</v>
      </c>
      <c r="BA326">
        <v>0</v>
      </c>
    </row>
    <row r="327" spans="2:53">
      <c r="B327" s="5">
        <v>46261</v>
      </c>
      <c r="C327">
        <v>54</v>
      </c>
      <c r="D327">
        <v>3</v>
      </c>
      <c r="E327" t="s">
        <v>143</v>
      </c>
      <c r="F327" t="s">
        <v>54</v>
      </c>
      <c r="G327" t="s">
        <v>51</v>
      </c>
      <c r="H327">
        <v>10160.835210859999</v>
      </c>
      <c r="I327">
        <v>38.353064199999999</v>
      </c>
      <c r="J327">
        <v>5.67</v>
      </c>
      <c r="K327">
        <v>295.08</v>
      </c>
      <c r="L327">
        <v>11317.22218413</v>
      </c>
      <c r="M327">
        <v>11272.852953150001</v>
      </c>
      <c r="N327">
        <v>10160.835210859999</v>
      </c>
      <c r="O327" s="90" cm="1">
        <f t="array" ref="O327">VLOOKUP(C327,Calc!$B$4:$BF$291,_xlfn.XLOOKUP(F327&amp;G327,$R$4:$R$9&amp;$S$4:$S$9,$T$4:$T$9),FALSE)</f>
        <v>10160.835210861334</v>
      </c>
      <c r="P327" s="121">
        <f t="shared" si="5"/>
        <v>1.3351382222026587E-9</v>
      </c>
      <c r="V327" s="5">
        <v>46261</v>
      </c>
      <c r="W327">
        <v>108</v>
      </c>
      <c r="X327">
        <v>3</v>
      </c>
      <c r="Y327" t="s">
        <v>143</v>
      </c>
      <c r="Z327" t="s">
        <v>51</v>
      </c>
      <c r="AA327">
        <v>1365.8416959599999</v>
      </c>
      <c r="AB327">
        <v>0</v>
      </c>
      <c r="AC327">
        <v>1365.8416959599999</v>
      </c>
      <c r="AD327">
        <v>-51.862706660000001</v>
      </c>
      <c r="AE327">
        <v>13.0850841</v>
      </c>
      <c r="AF327">
        <v>-38.777622559999998</v>
      </c>
      <c r="AG327" s="1"/>
      <c r="AH327" s="5">
        <v>46261</v>
      </c>
      <c r="AI327">
        <v>33</v>
      </c>
      <c r="AJ327">
        <v>3</v>
      </c>
      <c r="AK327" t="s">
        <v>143</v>
      </c>
      <c r="AL327" t="s">
        <v>57</v>
      </c>
      <c r="AM327" t="s">
        <v>52</v>
      </c>
      <c r="AN327">
        <v>2.74258406</v>
      </c>
      <c r="AO327">
        <v>0</v>
      </c>
      <c r="AP327">
        <v>0</v>
      </c>
      <c r="AR327" s="5">
        <v>46261</v>
      </c>
      <c r="AS327">
        <v>24</v>
      </c>
      <c r="AT327">
        <v>3</v>
      </c>
      <c r="AU327" t="s">
        <v>145</v>
      </c>
      <c r="AV327" t="s">
        <v>146</v>
      </c>
      <c r="AW327">
        <v>1.1628856999999999</v>
      </c>
      <c r="AX327">
        <v>1.6375</v>
      </c>
      <c r="AY327">
        <v>0</v>
      </c>
      <c r="AZ327">
        <v>0</v>
      </c>
      <c r="BA327">
        <v>0</v>
      </c>
    </row>
    <row r="328" spans="2:53">
      <c r="B328" s="5">
        <v>46261</v>
      </c>
      <c r="C328">
        <v>55</v>
      </c>
      <c r="D328">
        <v>3</v>
      </c>
      <c r="E328" t="s">
        <v>143</v>
      </c>
      <c r="F328" t="s">
        <v>57</v>
      </c>
      <c r="G328" t="s">
        <v>58</v>
      </c>
      <c r="H328">
        <v>8019.9369174699996</v>
      </c>
      <c r="I328">
        <v>0</v>
      </c>
      <c r="J328">
        <v>-16.07</v>
      </c>
      <c r="K328">
        <v>237.27</v>
      </c>
      <c r="L328">
        <v>0</v>
      </c>
      <c r="M328">
        <v>0</v>
      </c>
      <c r="N328">
        <v>0</v>
      </c>
      <c r="O328" s="90" cm="1">
        <f t="array" ref="O328">VLOOKUP(C328,Calc!$B$4:$BF$291,_xlfn.XLOOKUP(F328&amp;G328,$R$4:$R$9&amp;$S$4:$S$9,$T$4:$T$9),FALSE)</f>
        <v>0</v>
      </c>
      <c r="P328" s="121">
        <f t="shared" si="5"/>
        <v>0</v>
      </c>
      <c r="V328" s="5">
        <v>46261</v>
      </c>
      <c r="W328">
        <v>109</v>
      </c>
      <c r="X328">
        <v>3</v>
      </c>
      <c r="Y328" t="s">
        <v>143</v>
      </c>
      <c r="Z328" t="s">
        <v>58</v>
      </c>
      <c r="AA328">
        <v>5242.1312790900001</v>
      </c>
      <c r="AB328">
        <v>0</v>
      </c>
      <c r="AC328">
        <v>5242.1312790900001</v>
      </c>
      <c r="AD328">
        <v>-17.517483899999998</v>
      </c>
      <c r="AE328">
        <v>0</v>
      </c>
      <c r="AF328">
        <v>-17.517483899999998</v>
      </c>
      <c r="AG328" s="1"/>
      <c r="AH328" s="5">
        <v>46261</v>
      </c>
      <c r="AI328">
        <v>33</v>
      </c>
      <c r="AJ328">
        <v>3</v>
      </c>
      <c r="AL328" t="s">
        <v>147</v>
      </c>
      <c r="AM328" t="s">
        <v>148</v>
      </c>
      <c r="AN328">
        <v>-37.069139</v>
      </c>
      <c r="AO328">
        <v>-12778.171708010001</v>
      </c>
      <c r="AP328">
        <v>-12778.171708010001</v>
      </c>
      <c r="AR328" s="5">
        <v>46261</v>
      </c>
      <c r="AS328">
        <v>24</v>
      </c>
      <c r="AT328">
        <v>3</v>
      </c>
      <c r="AU328" t="s">
        <v>144</v>
      </c>
      <c r="AV328" t="s">
        <v>58</v>
      </c>
      <c r="AW328">
        <v>-48.862986829999997</v>
      </c>
      <c r="AX328">
        <v>11.951666660000001</v>
      </c>
      <c r="AY328">
        <v>-1116.3721239199999</v>
      </c>
      <c r="AZ328">
        <v>-1116.3721239199999</v>
      </c>
      <c r="BA328">
        <v>0</v>
      </c>
    </row>
    <row r="329" spans="2:53">
      <c r="B329" s="5">
        <v>46261</v>
      </c>
      <c r="C329">
        <v>55</v>
      </c>
      <c r="D329">
        <v>3</v>
      </c>
      <c r="E329" t="s">
        <v>143</v>
      </c>
      <c r="F329" t="s">
        <v>57</v>
      </c>
      <c r="G329" t="s">
        <v>52</v>
      </c>
      <c r="H329">
        <v>8019.9369174699996</v>
      </c>
      <c r="I329">
        <v>0</v>
      </c>
      <c r="J329">
        <v>221.2</v>
      </c>
      <c r="K329">
        <v>-237.27</v>
      </c>
      <c r="L329">
        <v>0</v>
      </c>
      <c r="M329">
        <v>0</v>
      </c>
      <c r="N329">
        <v>0</v>
      </c>
      <c r="O329" s="90" cm="1">
        <f t="array" ref="O329">VLOOKUP(C329,Calc!$B$4:$BF$291,_xlfn.XLOOKUP(F329&amp;G329,$R$4:$R$9&amp;$S$4:$S$9,$T$4:$T$9),FALSE)</f>
        <v>0</v>
      </c>
      <c r="P329" s="121">
        <f t="shared" si="5"/>
        <v>0</v>
      </c>
      <c r="V329" s="5">
        <v>46261</v>
      </c>
      <c r="W329">
        <v>109</v>
      </c>
      <c r="X329">
        <v>3</v>
      </c>
      <c r="Y329" t="s">
        <v>143</v>
      </c>
      <c r="Z329" t="s">
        <v>52</v>
      </c>
      <c r="AA329">
        <v>5242.1312790900001</v>
      </c>
      <c r="AB329">
        <v>0</v>
      </c>
      <c r="AC329">
        <v>5242.1312790900001</v>
      </c>
      <c r="AD329">
        <v>0</v>
      </c>
      <c r="AE329">
        <v>52.209461230000002</v>
      </c>
      <c r="AF329">
        <v>52.209461230000002</v>
      </c>
      <c r="AG329" s="1"/>
      <c r="AH329" s="5">
        <v>46261</v>
      </c>
      <c r="AI329">
        <v>33</v>
      </c>
      <c r="AJ329">
        <v>3</v>
      </c>
      <c r="AL329" t="s">
        <v>147</v>
      </c>
      <c r="AM329" t="s">
        <v>51</v>
      </c>
      <c r="AN329">
        <v>36.272472329999999</v>
      </c>
      <c r="AO329">
        <v>0</v>
      </c>
      <c r="AP329">
        <v>0</v>
      </c>
      <c r="AR329" s="5">
        <v>46261</v>
      </c>
      <c r="AS329">
        <v>24</v>
      </c>
      <c r="AT329">
        <v>3</v>
      </c>
      <c r="AU329" t="s">
        <v>144</v>
      </c>
      <c r="AV329" t="s">
        <v>146</v>
      </c>
      <c r="AW329">
        <v>36.911320160000002</v>
      </c>
      <c r="AX329">
        <v>11.951666660000001</v>
      </c>
      <c r="AY329">
        <v>0</v>
      </c>
      <c r="AZ329">
        <v>0</v>
      </c>
      <c r="BA329">
        <v>0</v>
      </c>
    </row>
    <row r="330" spans="2:53">
      <c r="B330" s="5">
        <v>46261</v>
      </c>
      <c r="C330">
        <v>55</v>
      </c>
      <c r="D330">
        <v>3</v>
      </c>
      <c r="E330" t="s">
        <v>143</v>
      </c>
      <c r="F330" t="s">
        <v>60</v>
      </c>
      <c r="G330" t="s">
        <v>58</v>
      </c>
      <c r="H330">
        <v>8019.9369174699996</v>
      </c>
      <c r="I330">
        <v>0</v>
      </c>
      <c r="J330">
        <v>-16.07</v>
      </c>
      <c r="K330">
        <v>21.74</v>
      </c>
      <c r="L330">
        <v>0</v>
      </c>
      <c r="M330">
        <v>0</v>
      </c>
      <c r="N330">
        <v>0</v>
      </c>
      <c r="O330" s="90" cm="1">
        <f t="array" ref="O330">VLOOKUP(C330,Calc!$B$4:$BF$291,_xlfn.XLOOKUP(F330&amp;G330,$R$4:$R$9&amp;$S$4:$S$9,$T$4:$T$9),FALSE)</f>
        <v>0</v>
      </c>
      <c r="P330" s="121">
        <f t="shared" si="5"/>
        <v>0</v>
      </c>
      <c r="V330" s="5">
        <v>46261</v>
      </c>
      <c r="W330">
        <v>109</v>
      </c>
      <c r="X330">
        <v>3</v>
      </c>
      <c r="Y330" t="s">
        <v>143</v>
      </c>
      <c r="Z330" t="s">
        <v>51</v>
      </c>
      <c r="AA330">
        <v>5242.1312790900001</v>
      </c>
      <c r="AB330">
        <v>0</v>
      </c>
      <c r="AC330">
        <v>5242.1312790900001</v>
      </c>
      <c r="AD330">
        <v>-48.17777323</v>
      </c>
      <c r="AE330">
        <v>8.8707958999999992</v>
      </c>
      <c r="AF330">
        <v>-39.306977330000002</v>
      </c>
      <c r="AG330" s="1"/>
      <c r="AH330" s="5">
        <v>46261</v>
      </c>
      <c r="AI330">
        <v>33</v>
      </c>
      <c r="AJ330">
        <v>3</v>
      </c>
      <c r="AK330" t="s">
        <v>143</v>
      </c>
      <c r="AL330" t="s">
        <v>60</v>
      </c>
      <c r="AM330" t="s">
        <v>58</v>
      </c>
      <c r="AN330">
        <v>40.29718716</v>
      </c>
      <c r="AO330">
        <v>0</v>
      </c>
      <c r="AP330">
        <v>0</v>
      </c>
      <c r="AR330" s="5">
        <v>46261</v>
      </c>
      <c r="AS330">
        <v>24</v>
      </c>
      <c r="AT330">
        <v>3</v>
      </c>
      <c r="AU330" t="s">
        <v>57</v>
      </c>
      <c r="AV330" t="s">
        <v>58</v>
      </c>
      <c r="AW330">
        <v>-1.017577</v>
      </c>
      <c r="AX330">
        <v>0.51166666000000005</v>
      </c>
      <c r="AY330">
        <v>0</v>
      </c>
      <c r="AZ330">
        <v>196.22290709000001</v>
      </c>
      <c r="BA330">
        <v>0</v>
      </c>
    </row>
    <row r="331" spans="2:53">
      <c r="B331" s="5">
        <v>46261</v>
      </c>
      <c r="C331">
        <v>55</v>
      </c>
      <c r="D331">
        <v>3</v>
      </c>
      <c r="E331" t="s">
        <v>143</v>
      </c>
      <c r="F331" t="s">
        <v>60</v>
      </c>
      <c r="G331" t="s">
        <v>51</v>
      </c>
      <c r="H331">
        <v>8019.9369174699996</v>
      </c>
      <c r="I331">
        <v>54.361241829999997</v>
      </c>
      <c r="J331">
        <v>5.67</v>
      </c>
      <c r="K331">
        <v>-21.74</v>
      </c>
      <c r="L331">
        <v>-1181.8133974499999</v>
      </c>
      <c r="M331">
        <v>-1175.94386648</v>
      </c>
      <c r="N331">
        <v>0</v>
      </c>
      <c r="O331" s="90" cm="1">
        <f t="array" ref="O331">VLOOKUP(C331,Calc!$B$4:$BF$291,_xlfn.XLOOKUP(F331&amp;G331,$R$4:$R$9&amp;$S$4:$S$9,$T$4:$T$9),FALSE)</f>
        <v>0</v>
      </c>
      <c r="P331" s="121">
        <f t="shared" si="5"/>
        <v>0</v>
      </c>
      <c r="V331" s="5">
        <v>46261</v>
      </c>
      <c r="W331">
        <v>110</v>
      </c>
      <c r="X331">
        <v>3</v>
      </c>
      <c r="Y331" t="s">
        <v>143</v>
      </c>
      <c r="Z331" t="s">
        <v>58</v>
      </c>
      <c r="AA331">
        <v>1468.68898188</v>
      </c>
      <c r="AB331">
        <v>0</v>
      </c>
      <c r="AC331">
        <v>1468.68898188</v>
      </c>
      <c r="AD331">
        <v>-20.677820100000002</v>
      </c>
      <c r="AE331">
        <v>0</v>
      </c>
      <c r="AF331">
        <v>-20.677820100000002</v>
      </c>
      <c r="AG331" s="1"/>
      <c r="AH331" s="5">
        <v>46261</v>
      </c>
      <c r="AI331">
        <v>33</v>
      </c>
      <c r="AJ331">
        <v>3</v>
      </c>
      <c r="AK331" t="s">
        <v>143</v>
      </c>
      <c r="AL331" t="s">
        <v>60</v>
      </c>
      <c r="AM331" t="s">
        <v>51</v>
      </c>
      <c r="AN331">
        <v>-40.460520500000001</v>
      </c>
      <c r="AO331">
        <v>0</v>
      </c>
      <c r="AP331">
        <v>-431.30005893999999</v>
      </c>
      <c r="AR331" s="5">
        <v>46261</v>
      </c>
      <c r="AS331">
        <v>24</v>
      </c>
      <c r="AT331">
        <v>3</v>
      </c>
      <c r="AU331" t="s">
        <v>57</v>
      </c>
      <c r="AV331" t="s">
        <v>52</v>
      </c>
      <c r="AW331">
        <v>0.50591032999999996</v>
      </c>
      <c r="AX331">
        <v>0.51166666000000005</v>
      </c>
      <c r="AY331">
        <v>0</v>
      </c>
      <c r="AZ331">
        <v>0</v>
      </c>
      <c r="BA331">
        <v>0</v>
      </c>
    </row>
    <row r="332" spans="2:53">
      <c r="B332" s="5">
        <v>46261</v>
      </c>
      <c r="C332">
        <v>55</v>
      </c>
      <c r="D332">
        <v>3</v>
      </c>
      <c r="E332" t="s">
        <v>143</v>
      </c>
      <c r="F332" t="s">
        <v>54</v>
      </c>
      <c r="G332" t="s">
        <v>52</v>
      </c>
      <c r="H332">
        <v>8019.9369174699996</v>
      </c>
      <c r="I332">
        <v>0</v>
      </c>
      <c r="J332">
        <v>221.2</v>
      </c>
      <c r="K332">
        <v>-215.53</v>
      </c>
      <c r="L332">
        <v>0</v>
      </c>
      <c r="M332">
        <v>0</v>
      </c>
      <c r="N332">
        <v>0</v>
      </c>
      <c r="O332" s="90" cm="1">
        <f t="array" ref="O332">VLOOKUP(C332,Calc!$B$4:$BF$291,_xlfn.XLOOKUP(F332&amp;G332,$R$4:$R$9&amp;$S$4:$S$9,$T$4:$T$9),FALSE)</f>
        <v>0</v>
      </c>
      <c r="P332" s="121">
        <f t="shared" si="5"/>
        <v>0</v>
      </c>
      <c r="V332" s="5">
        <v>46261</v>
      </c>
      <c r="W332">
        <v>110</v>
      </c>
      <c r="X332">
        <v>3</v>
      </c>
      <c r="Y332" t="s">
        <v>143</v>
      </c>
      <c r="Z332" t="s">
        <v>52</v>
      </c>
      <c r="AA332">
        <v>1468.68898188</v>
      </c>
      <c r="AB332">
        <v>0</v>
      </c>
      <c r="AC332">
        <v>1468.68898188</v>
      </c>
      <c r="AD332">
        <v>0</v>
      </c>
      <c r="AE332">
        <v>49.248876430000003</v>
      </c>
      <c r="AF332">
        <v>49.248876430000003</v>
      </c>
      <c r="AG332" s="1"/>
      <c r="AH332" s="5">
        <v>46261</v>
      </c>
      <c r="AI332">
        <v>33</v>
      </c>
      <c r="AJ332">
        <v>3</v>
      </c>
      <c r="AK332" t="s">
        <v>143</v>
      </c>
      <c r="AL332" t="s">
        <v>54</v>
      </c>
      <c r="AM332" t="s">
        <v>52</v>
      </c>
      <c r="AN332">
        <v>39.860185199999997</v>
      </c>
      <c r="AO332">
        <v>0</v>
      </c>
      <c r="AP332">
        <v>0</v>
      </c>
      <c r="AR332" s="5">
        <v>46261</v>
      </c>
      <c r="AS332">
        <v>24</v>
      </c>
      <c r="AT332">
        <v>3</v>
      </c>
      <c r="AU332" t="s">
        <v>147</v>
      </c>
      <c r="AV332" t="s">
        <v>148</v>
      </c>
      <c r="AW332">
        <v>-37.673169999999999</v>
      </c>
      <c r="AX332">
        <v>0.78500000000000003</v>
      </c>
      <c r="AY332">
        <v>-11971.086161900001</v>
      </c>
      <c r="AZ332">
        <v>-11971.086161900001</v>
      </c>
      <c r="BA332">
        <v>0</v>
      </c>
    </row>
    <row r="333" spans="2:53">
      <c r="B333" s="5">
        <v>46261</v>
      </c>
      <c r="C333">
        <v>55</v>
      </c>
      <c r="D333">
        <v>3</v>
      </c>
      <c r="E333" t="s">
        <v>143</v>
      </c>
      <c r="F333" t="s">
        <v>54</v>
      </c>
      <c r="G333" t="s">
        <v>51</v>
      </c>
      <c r="H333">
        <v>8019.9369174699996</v>
      </c>
      <c r="I333">
        <v>42.879323130000003</v>
      </c>
      <c r="J333">
        <v>5.67</v>
      </c>
      <c r="K333">
        <v>215.53</v>
      </c>
      <c r="L333">
        <v>9241.7805149199994</v>
      </c>
      <c r="M333">
        <v>9195.8807839500005</v>
      </c>
      <c r="N333">
        <v>8019.9369174699996</v>
      </c>
      <c r="O333" s="90" cm="1">
        <f t="array" ref="O333">VLOOKUP(C333,Calc!$B$4:$BF$291,_xlfn.XLOOKUP(F333&amp;G333,$R$4:$R$9&amp;$S$4:$S$9,$T$4:$T$9),FALSE)</f>
        <v>8019.9369174706671</v>
      </c>
      <c r="P333" s="121">
        <f t="shared" si="5"/>
        <v>6.6756911110132933E-10</v>
      </c>
      <c r="V333" s="5">
        <v>46261</v>
      </c>
      <c r="W333">
        <v>110</v>
      </c>
      <c r="X333">
        <v>3</v>
      </c>
      <c r="Y333" t="s">
        <v>143</v>
      </c>
      <c r="Z333" t="s">
        <v>51</v>
      </c>
      <c r="AA333">
        <v>1468.68898188</v>
      </c>
      <c r="AB333">
        <v>0</v>
      </c>
      <c r="AC333">
        <v>1468.68898188</v>
      </c>
      <c r="AD333">
        <v>-45.712526560000001</v>
      </c>
      <c r="AE333">
        <v>12.068136900000001</v>
      </c>
      <c r="AF333">
        <v>-33.644389660000002</v>
      </c>
      <c r="AG333" s="1"/>
      <c r="AH333" s="5">
        <v>46261</v>
      </c>
      <c r="AI333">
        <v>33</v>
      </c>
      <c r="AJ333">
        <v>3</v>
      </c>
      <c r="AK333" t="s">
        <v>143</v>
      </c>
      <c r="AL333" t="s">
        <v>54</v>
      </c>
      <c r="AM333" t="s">
        <v>51</v>
      </c>
      <c r="AN333">
        <v>-45.545185199999999</v>
      </c>
      <c r="AO333">
        <v>20521.097497309998</v>
      </c>
      <c r="AP333">
        <v>19572.200936910001</v>
      </c>
      <c r="AR333" s="5">
        <v>46261</v>
      </c>
      <c r="AS333">
        <v>24</v>
      </c>
      <c r="AT333">
        <v>3</v>
      </c>
      <c r="AU333" t="s">
        <v>147</v>
      </c>
      <c r="AV333" t="s">
        <v>51</v>
      </c>
      <c r="AW333">
        <v>36.888170000000002</v>
      </c>
      <c r="AX333">
        <v>0.78500000000000003</v>
      </c>
      <c r="AY333">
        <v>0</v>
      </c>
      <c r="AZ333">
        <v>0</v>
      </c>
      <c r="BA333">
        <v>0</v>
      </c>
    </row>
    <row r="334" spans="2:53">
      <c r="B334" s="5">
        <v>46261</v>
      </c>
      <c r="C334">
        <v>56</v>
      </c>
      <c r="D334">
        <v>3</v>
      </c>
      <c r="E334" t="s">
        <v>143</v>
      </c>
      <c r="F334" t="s">
        <v>57</v>
      </c>
      <c r="G334" t="s">
        <v>58</v>
      </c>
      <c r="H334">
        <v>10761.86204957</v>
      </c>
      <c r="I334">
        <v>0</v>
      </c>
      <c r="J334">
        <v>-15.27</v>
      </c>
      <c r="K334">
        <v>316.02</v>
      </c>
      <c r="L334">
        <v>0</v>
      </c>
      <c r="M334">
        <v>0</v>
      </c>
      <c r="N334">
        <v>0</v>
      </c>
      <c r="O334" s="90" cm="1">
        <f t="array" ref="O334">VLOOKUP(C334,Calc!$B$4:$BF$291,_xlfn.XLOOKUP(F334&amp;G334,$R$4:$R$9&amp;$S$4:$S$9,$T$4:$T$9),FALSE)</f>
        <v>0</v>
      </c>
      <c r="P334" s="121">
        <f t="shared" si="5"/>
        <v>0</v>
      </c>
      <c r="V334" s="5">
        <v>46261</v>
      </c>
      <c r="W334">
        <v>111</v>
      </c>
      <c r="X334">
        <v>3</v>
      </c>
      <c r="Y334" t="s">
        <v>143</v>
      </c>
      <c r="Z334" t="s">
        <v>58</v>
      </c>
      <c r="AA334">
        <v>1591.9725371500001</v>
      </c>
      <c r="AB334">
        <v>0</v>
      </c>
      <c r="AC334">
        <v>1591.9725371500001</v>
      </c>
      <c r="AD334">
        <v>-18.67869263</v>
      </c>
      <c r="AE334">
        <v>0</v>
      </c>
      <c r="AF334">
        <v>-18.67869263</v>
      </c>
      <c r="AG334" s="1"/>
      <c r="AH334" s="5">
        <v>46261</v>
      </c>
      <c r="AI334">
        <v>34</v>
      </c>
      <c r="AJ334">
        <v>3</v>
      </c>
      <c r="AL334" t="s">
        <v>144</v>
      </c>
      <c r="AM334" t="s">
        <v>58</v>
      </c>
      <c r="AN334">
        <v>-23.2971501</v>
      </c>
      <c r="AO334">
        <v>-658.39310033000004</v>
      </c>
      <c r="AP334">
        <v>-658.39310033000004</v>
      </c>
      <c r="AR334" s="5">
        <v>46261</v>
      </c>
      <c r="AS334">
        <v>24</v>
      </c>
      <c r="AT334">
        <v>3</v>
      </c>
      <c r="AU334" t="s">
        <v>60</v>
      </c>
      <c r="AV334" t="s">
        <v>58</v>
      </c>
      <c r="AW334">
        <v>45.050972360000003</v>
      </c>
      <c r="AX334">
        <v>0.20833333000000001</v>
      </c>
      <c r="AY334">
        <v>0</v>
      </c>
      <c r="AZ334">
        <v>0</v>
      </c>
      <c r="BA334">
        <v>0</v>
      </c>
    </row>
    <row r="335" spans="2:53">
      <c r="B335" s="5">
        <v>46261</v>
      </c>
      <c r="C335">
        <v>56</v>
      </c>
      <c r="D335">
        <v>3</v>
      </c>
      <c r="E335" t="s">
        <v>143</v>
      </c>
      <c r="F335" t="s">
        <v>57</v>
      </c>
      <c r="G335" t="s">
        <v>52</v>
      </c>
      <c r="H335">
        <v>10761.86204957</v>
      </c>
      <c r="I335">
        <v>0</v>
      </c>
      <c r="J335">
        <v>300.75</v>
      </c>
      <c r="K335">
        <v>-316.02</v>
      </c>
      <c r="L335">
        <v>0</v>
      </c>
      <c r="M335">
        <v>0</v>
      </c>
      <c r="N335">
        <v>0</v>
      </c>
      <c r="O335" s="90" cm="1">
        <f t="array" ref="O335">VLOOKUP(C335,Calc!$B$4:$BF$291,_xlfn.XLOOKUP(F335&amp;G335,$R$4:$R$9&amp;$S$4:$S$9,$T$4:$T$9),FALSE)</f>
        <v>0</v>
      </c>
      <c r="P335" s="121">
        <f t="shared" si="5"/>
        <v>0</v>
      </c>
      <c r="V335" s="5">
        <v>46261</v>
      </c>
      <c r="W335">
        <v>111</v>
      </c>
      <c r="X335">
        <v>3</v>
      </c>
      <c r="Y335" t="s">
        <v>143</v>
      </c>
      <c r="Z335" t="s">
        <v>52</v>
      </c>
      <c r="AA335">
        <v>1591.9725371500001</v>
      </c>
      <c r="AB335">
        <v>0</v>
      </c>
      <c r="AC335">
        <v>1591.9725371500001</v>
      </c>
      <c r="AD335">
        <v>0</v>
      </c>
      <c r="AE335">
        <v>51.224089599999999</v>
      </c>
      <c r="AF335">
        <v>51.224089599999999</v>
      </c>
      <c r="AG335" s="1"/>
      <c r="AH335" s="5">
        <v>46261</v>
      </c>
      <c r="AI335">
        <v>34</v>
      </c>
      <c r="AJ335">
        <v>3</v>
      </c>
      <c r="AL335" t="s">
        <v>144</v>
      </c>
      <c r="AM335" t="s">
        <v>146</v>
      </c>
      <c r="AN335">
        <v>9.4079834299999998</v>
      </c>
      <c r="AO335">
        <v>0</v>
      </c>
      <c r="AP335">
        <v>0</v>
      </c>
      <c r="AR335" s="5">
        <v>46261</v>
      </c>
      <c r="AS335">
        <v>24</v>
      </c>
      <c r="AT335">
        <v>3</v>
      </c>
      <c r="AU335" t="s">
        <v>60</v>
      </c>
      <c r="AV335" t="s">
        <v>51</v>
      </c>
      <c r="AW335">
        <v>-45.259305699999999</v>
      </c>
      <c r="AX335">
        <v>0.20833333000000001</v>
      </c>
      <c r="AY335">
        <v>0</v>
      </c>
      <c r="AZ335">
        <v>-1902.2089907899999</v>
      </c>
      <c r="BA335">
        <v>0</v>
      </c>
    </row>
    <row r="336" spans="2:53">
      <c r="B336" s="5">
        <v>46261</v>
      </c>
      <c r="C336">
        <v>56</v>
      </c>
      <c r="D336">
        <v>3</v>
      </c>
      <c r="E336" t="s">
        <v>143</v>
      </c>
      <c r="F336" t="s">
        <v>60</v>
      </c>
      <c r="G336" t="s">
        <v>58</v>
      </c>
      <c r="H336">
        <v>10761.86204957</v>
      </c>
      <c r="I336">
        <v>0</v>
      </c>
      <c r="J336">
        <v>-15.27</v>
      </c>
      <c r="K336">
        <v>20.94</v>
      </c>
      <c r="L336">
        <v>0</v>
      </c>
      <c r="M336">
        <v>0</v>
      </c>
      <c r="N336">
        <v>0</v>
      </c>
      <c r="O336" s="90" cm="1">
        <f t="array" ref="O336">VLOOKUP(C336,Calc!$B$4:$BF$291,_xlfn.XLOOKUP(F336&amp;G336,$R$4:$R$9&amp;$S$4:$S$9,$T$4:$T$9),FALSE)</f>
        <v>0</v>
      </c>
      <c r="P336" s="121">
        <f t="shared" si="5"/>
        <v>0</v>
      </c>
      <c r="V336" s="5">
        <v>46261</v>
      </c>
      <c r="W336">
        <v>111</v>
      </c>
      <c r="X336">
        <v>3</v>
      </c>
      <c r="Y336" t="s">
        <v>143</v>
      </c>
      <c r="Z336" t="s">
        <v>51</v>
      </c>
      <c r="AA336">
        <v>1591.9725371500001</v>
      </c>
      <c r="AB336">
        <v>0</v>
      </c>
      <c r="AC336">
        <v>1591.9725371500001</v>
      </c>
      <c r="AD336">
        <v>-47.0434172</v>
      </c>
      <c r="AE336">
        <v>9.3346868999999995</v>
      </c>
      <c r="AF336">
        <v>-37.708730299999999</v>
      </c>
      <c r="AG336" s="1"/>
      <c r="AH336" s="5">
        <v>46261</v>
      </c>
      <c r="AI336">
        <v>34</v>
      </c>
      <c r="AJ336">
        <v>3</v>
      </c>
      <c r="AK336" t="s">
        <v>143</v>
      </c>
      <c r="AL336" t="s">
        <v>57</v>
      </c>
      <c r="AM336" t="s">
        <v>58</v>
      </c>
      <c r="AN336">
        <v>-3.2734052</v>
      </c>
      <c r="AO336">
        <v>0</v>
      </c>
      <c r="AP336">
        <v>1399.5775249000001</v>
      </c>
      <c r="AR336" s="5">
        <v>46261</v>
      </c>
      <c r="AS336">
        <v>24</v>
      </c>
      <c r="AT336">
        <v>3</v>
      </c>
      <c r="AU336" t="s">
        <v>54</v>
      </c>
      <c r="AV336" t="s">
        <v>52</v>
      </c>
      <c r="AW336">
        <v>37.129462660000002</v>
      </c>
      <c r="AX336">
        <v>6.1041666599999997</v>
      </c>
      <c r="AY336">
        <v>0</v>
      </c>
      <c r="AZ336">
        <v>0</v>
      </c>
      <c r="BA336">
        <v>0</v>
      </c>
    </row>
    <row r="337" spans="2:53">
      <c r="B337" s="5">
        <v>46261</v>
      </c>
      <c r="C337">
        <v>56</v>
      </c>
      <c r="D337">
        <v>3</v>
      </c>
      <c r="E337" t="s">
        <v>143</v>
      </c>
      <c r="F337" t="s">
        <v>60</v>
      </c>
      <c r="G337" t="s">
        <v>51</v>
      </c>
      <c r="H337">
        <v>10761.86204957</v>
      </c>
      <c r="I337">
        <v>57.666881259999997</v>
      </c>
      <c r="J337">
        <v>5.67</v>
      </c>
      <c r="K337">
        <v>-20.94</v>
      </c>
      <c r="L337">
        <v>-1207.54449372</v>
      </c>
      <c r="M337">
        <v>-1203.09319585</v>
      </c>
      <c r="N337">
        <v>0</v>
      </c>
      <c r="O337" s="90" cm="1">
        <f t="array" ref="O337">VLOOKUP(C337,Calc!$B$4:$BF$291,_xlfn.XLOOKUP(F337&amp;G337,$R$4:$R$9&amp;$S$4:$S$9,$T$4:$T$9),FALSE)</f>
        <v>0</v>
      </c>
      <c r="P337" s="121">
        <f t="shared" si="5"/>
        <v>0</v>
      </c>
      <c r="V337" s="5">
        <v>46261</v>
      </c>
      <c r="W337">
        <v>112</v>
      </c>
      <c r="X337">
        <v>3</v>
      </c>
      <c r="Y337" t="s">
        <v>143</v>
      </c>
      <c r="Z337" t="s">
        <v>58</v>
      </c>
      <c r="AA337">
        <v>2838.5000090200001</v>
      </c>
      <c r="AB337">
        <v>0</v>
      </c>
      <c r="AC337">
        <v>2838.5000090200001</v>
      </c>
      <c r="AD337">
        <v>-21.360681459999999</v>
      </c>
      <c r="AE337">
        <v>0</v>
      </c>
      <c r="AF337">
        <v>-21.360681459999999</v>
      </c>
      <c r="AG337" s="1"/>
      <c r="AH337" s="5">
        <v>46261</v>
      </c>
      <c r="AI337">
        <v>34</v>
      </c>
      <c r="AJ337">
        <v>3</v>
      </c>
      <c r="AK337" t="s">
        <v>143</v>
      </c>
      <c r="AL337" t="s">
        <v>57</v>
      </c>
      <c r="AM337" t="s">
        <v>52</v>
      </c>
      <c r="AN337">
        <v>2.88757186</v>
      </c>
      <c r="AO337">
        <v>0</v>
      </c>
      <c r="AP337">
        <v>0</v>
      </c>
      <c r="AR337" s="5">
        <v>46261</v>
      </c>
      <c r="AS337">
        <v>24</v>
      </c>
      <c r="AT337">
        <v>3</v>
      </c>
      <c r="AU337" t="s">
        <v>54</v>
      </c>
      <c r="AV337" t="s">
        <v>51</v>
      </c>
      <c r="AW337">
        <v>-43.233629329999999</v>
      </c>
      <c r="AX337">
        <v>6.1041666599999997</v>
      </c>
      <c r="AY337">
        <v>10596.990945379999</v>
      </c>
      <c r="AZ337">
        <v>12302.97702909</v>
      </c>
      <c r="BA337">
        <v>0</v>
      </c>
    </row>
    <row r="338" spans="2:53">
      <c r="B338" s="5">
        <v>46261</v>
      </c>
      <c r="C338">
        <v>56</v>
      </c>
      <c r="D338">
        <v>3</v>
      </c>
      <c r="E338" t="s">
        <v>143</v>
      </c>
      <c r="F338" t="s">
        <v>54</v>
      </c>
      <c r="G338" t="s">
        <v>52</v>
      </c>
      <c r="H338">
        <v>10761.86204957</v>
      </c>
      <c r="I338">
        <v>0</v>
      </c>
      <c r="J338">
        <v>300.75</v>
      </c>
      <c r="K338">
        <v>-295.08</v>
      </c>
      <c r="L338">
        <v>0</v>
      </c>
      <c r="M338">
        <v>0</v>
      </c>
      <c r="N338">
        <v>0</v>
      </c>
      <c r="O338" s="90" cm="1">
        <f t="array" ref="O338">VLOOKUP(C338,Calc!$B$4:$BF$291,_xlfn.XLOOKUP(F338&amp;G338,$R$4:$R$9&amp;$S$4:$S$9,$T$4:$T$9),FALSE)</f>
        <v>0</v>
      </c>
      <c r="P338" s="121">
        <f t="shared" si="5"/>
        <v>0</v>
      </c>
      <c r="V338" s="5">
        <v>46261</v>
      </c>
      <c r="W338">
        <v>112</v>
      </c>
      <c r="X338">
        <v>3</v>
      </c>
      <c r="Y338" t="s">
        <v>143</v>
      </c>
      <c r="Z338" t="s">
        <v>52</v>
      </c>
      <c r="AA338">
        <v>2838.5000090200001</v>
      </c>
      <c r="AB338">
        <v>0</v>
      </c>
      <c r="AC338">
        <v>2838.5000090200001</v>
      </c>
      <c r="AD338">
        <v>0</v>
      </c>
      <c r="AE338">
        <v>59.144576960000002</v>
      </c>
      <c r="AF338">
        <v>59.144576960000002</v>
      </c>
      <c r="AG338" s="1"/>
      <c r="AH338" s="5">
        <v>46261</v>
      </c>
      <c r="AI338">
        <v>34</v>
      </c>
      <c r="AJ338">
        <v>3</v>
      </c>
      <c r="AL338" t="s">
        <v>147</v>
      </c>
      <c r="AM338" t="s">
        <v>148</v>
      </c>
      <c r="AN338">
        <v>-37.013393000000001</v>
      </c>
      <c r="AO338">
        <v>-12758.73539387</v>
      </c>
      <c r="AP338">
        <v>-12758.73539387</v>
      </c>
      <c r="AR338" s="5">
        <v>46261</v>
      </c>
      <c r="AS338">
        <v>24</v>
      </c>
      <c r="AT338">
        <v>3</v>
      </c>
      <c r="AU338" t="s">
        <v>50</v>
      </c>
      <c r="AV338" t="s">
        <v>52</v>
      </c>
      <c r="AW338">
        <v>0</v>
      </c>
      <c r="AX338">
        <v>0</v>
      </c>
      <c r="AY338">
        <v>0</v>
      </c>
      <c r="AZ338">
        <v>0</v>
      </c>
      <c r="BA338">
        <v>0</v>
      </c>
    </row>
    <row r="339" spans="2:53">
      <c r="B339" s="5">
        <v>46261</v>
      </c>
      <c r="C339">
        <v>56</v>
      </c>
      <c r="D339">
        <v>3</v>
      </c>
      <c r="E339" t="s">
        <v>143</v>
      </c>
      <c r="F339" t="s">
        <v>54</v>
      </c>
      <c r="G339" t="s">
        <v>51</v>
      </c>
      <c r="H339">
        <v>10761.86204957</v>
      </c>
      <c r="I339">
        <v>40.698197499999999</v>
      </c>
      <c r="J339">
        <v>5.67</v>
      </c>
      <c r="K339">
        <v>295.08</v>
      </c>
      <c r="L339">
        <v>12009.224118300001</v>
      </c>
      <c r="M339">
        <v>11964.955245429999</v>
      </c>
      <c r="N339">
        <v>10761.86204957</v>
      </c>
      <c r="O339" s="90" cm="1">
        <f t="array" ref="O339">VLOOKUP(C339,Calc!$B$4:$BF$291,_xlfn.XLOOKUP(F339&amp;G339,$R$4:$R$9&amp;$S$4:$S$9,$T$4:$T$9),FALSE)</f>
        <v>10761.862049576001</v>
      </c>
      <c r="P339" s="121">
        <f t="shared" si="5"/>
        <v>6.0008460422977805E-9</v>
      </c>
      <c r="V339" s="5">
        <v>46261</v>
      </c>
      <c r="W339">
        <v>112</v>
      </c>
      <c r="X339">
        <v>3</v>
      </c>
      <c r="Y339" t="s">
        <v>143</v>
      </c>
      <c r="Z339" t="s">
        <v>51</v>
      </c>
      <c r="AA339">
        <v>2838.5000090200001</v>
      </c>
      <c r="AB339">
        <v>0</v>
      </c>
      <c r="AC339">
        <v>2838.5000090200001</v>
      </c>
      <c r="AD339">
        <v>-52.974961759999999</v>
      </c>
      <c r="AE339">
        <v>10.3493996</v>
      </c>
      <c r="AF339">
        <v>-42.625562160000001</v>
      </c>
      <c r="AG339" s="1"/>
      <c r="AH339" s="5">
        <v>46261</v>
      </c>
      <c r="AI339">
        <v>34</v>
      </c>
      <c r="AJ339">
        <v>3</v>
      </c>
      <c r="AL339" t="s">
        <v>147</v>
      </c>
      <c r="AM339" t="s">
        <v>51</v>
      </c>
      <c r="AN339">
        <v>36.256726329999999</v>
      </c>
      <c r="AO339">
        <v>0</v>
      </c>
      <c r="AP339">
        <v>0</v>
      </c>
      <c r="AR339" s="5">
        <v>46261</v>
      </c>
      <c r="AS339">
        <v>24</v>
      </c>
      <c r="AT339">
        <v>3</v>
      </c>
      <c r="AU339" t="s">
        <v>50</v>
      </c>
      <c r="AV339" t="s">
        <v>51</v>
      </c>
      <c r="AW339">
        <v>0</v>
      </c>
      <c r="AX339">
        <v>0</v>
      </c>
      <c r="AY339">
        <v>0</v>
      </c>
      <c r="AZ339">
        <v>0</v>
      </c>
      <c r="BA339">
        <v>0</v>
      </c>
    </row>
    <row r="340" spans="2:53">
      <c r="B340" s="5">
        <v>46261</v>
      </c>
      <c r="C340">
        <v>57</v>
      </c>
      <c r="D340">
        <v>3</v>
      </c>
      <c r="E340" t="s">
        <v>143</v>
      </c>
      <c r="F340" t="s">
        <v>57</v>
      </c>
      <c r="G340" t="s">
        <v>58</v>
      </c>
      <c r="H340">
        <v>7919.0749270300003</v>
      </c>
      <c r="I340">
        <v>0</v>
      </c>
      <c r="J340">
        <v>-14.6</v>
      </c>
      <c r="K340">
        <v>315.35000000000002</v>
      </c>
      <c r="L340">
        <v>0</v>
      </c>
      <c r="M340">
        <v>0</v>
      </c>
      <c r="N340">
        <v>0</v>
      </c>
      <c r="O340" s="90" cm="1">
        <f t="array" ref="O340">VLOOKUP(C340,Calc!$B$4:$BF$291,_xlfn.XLOOKUP(F340&amp;G340,$R$4:$R$9&amp;$S$4:$S$9,$T$4:$T$9),FALSE)</f>
        <v>0</v>
      </c>
      <c r="P340" s="121">
        <f t="shared" si="5"/>
        <v>0</v>
      </c>
      <c r="V340" s="5">
        <v>46261</v>
      </c>
      <c r="W340">
        <v>113</v>
      </c>
      <c r="X340">
        <v>3</v>
      </c>
      <c r="Y340" t="s">
        <v>143</v>
      </c>
      <c r="Z340" t="s">
        <v>58</v>
      </c>
      <c r="AA340">
        <v>6272.8871937900003</v>
      </c>
      <c r="AB340">
        <v>-341.43255655000002</v>
      </c>
      <c r="AC340">
        <v>5931.4546372300001</v>
      </c>
      <c r="AD340">
        <v>-11.946125</v>
      </c>
      <c r="AE340">
        <v>6.5851004</v>
      </c>
      <c r="AF340">
        <v>-5.3610246000000004</v>
      </c>
      <c r="AG340" s="1"/>
      <c r="AH340" s="5">
        <v>46261</v>
      </c>
      <c r="AI340">
        <v>34</v>
      </c>
      <c r="AJ340">
        <v>3</v>
      </c>
      <c r="AK340" t="s">
        <v>143</v>
      </c>
      <c r="AL340" t="s">
        <v>60</v>
      </c>
      <c r="AM340" t="s">
        <v>58</v>
      </c>
      <c r="AN340">
        <v>43.226271959999998</v>
      </c>
      <c r="AO340">
        <v>0</v>
      </c>
      <c r="AP340">
        <v>0</v>
      </c>
      <c r="AR340" s="5">
        <v>46261</v>
      </c>
      <c r="AS340">
        <v>25</v>
      </c>
      <c r="AT340">
        <v>3</v>
      </c>
      <c r="AU340" t="s">
        <v>145</v>
      </c>
      <c r="AV340" t="s">
        <v>58</v>
      </c>
      <c r="AW340">
        <v>-2.9099512000000001</v>
      </c>
      <c r="AX340">
        <v>1.6558333300000001</v>
      </c>
      <c r="AY340">
        <v>-76.713868000000005</v>
      </c>
      <c r="AZ340">
        <v>-76.713868000000005</v>
      </c>
      <c r="BA340">
        <v>0</v>
      </c>
    </row>
    <row r="341" spans="2:53">
      <c r="B341" s="5">
        <v>46261</v>
      </c>
      <c r="C341">
        <v>57</v>
      </c>
      <c r="D341">
        <v>3</v>
      </c>
      <c r="E341" t="s">
        <v>143</v>
      </c>
      <c r="F341" t="s">
        <v>57</v>
      </c>
      <c r="G341" t="s">
        <v>52</v>
      </c>
      <c r="H341">
        <v>7919.0749270300003</v>
      </c>
      <c r="I341">
        <v>0</v>
      </c>
      <c r="J341">
        <v>300.75</v>
      </c>
      <c r="K341">
        <v>-315.35000000000002</v>
      </c>
      <c r="L341">
        <v>0</v>
      </c>
      <c r="M341">
        <v>0</v>
      </c>
      <c r="N341">
        <v>0</v>
      </c>
      <c r="O341" s="90" cm="1">
        <f t="array" ref="O341">VLOOKUP(C341,Calc!$B$4:$BF$291,_xlfn.XLOOKUP(F341&amp;G341,$R$4:$R$9&amp;$S$4:$S$9,$T$4:$T$9),FALSE)</f>
        <v>0</v>
      </c>
      <c r="P341" s="121">
        <f t="shared" si="5"/>
        <v>0</v>
      </c>
      <c r="V341" s="5">
        <v>46261</v>
      </c>
      <c r="W341">
        <v>113</v>
      </c>
      <c r="X341">
        <v>3</v>
      </c>
      <c r="Y341" t="s">
        <v>143</v>
      </c>
      <c r="Z341" t="s">
        <v>52</v>
      </c>
      <c r="AA341">
        <v>6272.8871937900003</v>
      </c>
      <c r="AB341">
        <v>-341.43255655000002</v>
      </c>
      <c r="AC341">
        <v>5931.4546372300001</v>
      </c>
      <c r="AD341">
        <v>0</v>
      </c>
      <c r="AE341">
        <v>54.796592060000002</v>
      </c>
      <c r="AF341">
        <v>54.796592060000002</v>
      </c>
      <c r="AG341" s="1"/>
      <c r="AH341" s="5">
        <v>46261</v>
      </c>
      <c r="AI341">
        <v>34</v>
      </c>
      <c r="AJ341">
        <v>3</v>
      </c>
      <c r="AK341" t="s">
        <v>143</v>
      </c>
      <c r="AL341" t="s">
        <v>60</v>
      </c>
      <c r="AM341" t="s">
        <v>51</v>
      </c>
      <c r="AN341">
        <v>-43.384605299999997</v>
      </c>
      <c r="AO341">
        <v>224.56991070000001</v>
      </c>
      <c r="AP341">
        <v>242.46616116999999</v>
      </c>
      <c r="AR341" s="5">
        <v>46261</v>
      </c>
      <c r="AS341">
        <v>25</v>
      </c>
      <c r="AT341">
        <v>3</v>
      </c>
      <c r="AU341" t="s">
        <v>145</v>
      </c>
      <c r="AV341" t="s">
        <v>146</v>
      </c>
      <c r="AW341">
        <v>1.25411786</v>
      </c>
      <c r="AX341">
        <v>1.6558333300000001</v>
      </c>
      <c r="AY341">
        <v>0</v>
      </c>
      <c r="AZ341">
        <v>0</v>
      </c>
      <c r="BA341">
        <v>0</v>
      </c>
    </row>
    <row r="342" spans="2:53">
      <c r="B342" s="5">
        <v>46261</v>
      </c>
      <c r="C342">
        <v>57</v>
      </c>
      <c r="D342">
        <v>3</v>
      </c>
      <c r="E342" t="s">
        <v>143</v>
      </c>
      <c r="F342" t="s">
        <v>60</v>
      </c>
      <c r="G342" t="s">
        <v>58</v>
      </c>
      <c r="H342">
        <v>7919.0749270300003</v>
      </c>
      <c r="I342">
        <v>0</v>
      </c>
      <c r="J342">
        <v>-14.6</v>
      </c>
      <c r="K342">
        <v>21.56</v>
      </c>
      <c r="L342">
        <v>0</v>
      </c>
      <c r="M342">
        <v>0</v>
      </c>
      <c r="N342">
        <v>0</v>
      </c>
      <c r="O342" s="90" cm="1">
        <f t="array" ref="O342">VLOOKUP(C342,Calc!$B$4:$BF$291,_xlfn.XLOOKUP(F342&amp;G342,$R$4:$R$9&amp;$S$4:$S$9,$T$4:$T$9),FALSE)</f>
        <v>0</v>
      </c>
      <c r="P342" s="121">
        <f t="shared" si="5"/>
        <v>0</v>
      </c>
      <c r="V342" s="5">
        <v>46261</v>
      </c>
      <c r="W342">
        <v>113</v>
      </c>
      <c r="X342">
        <v>3</v>
      </c>
      <c r="Y342" t="s">
        <v>143</v>
      </c>
      <c r="Z342" t="s">
        <v>51</v>
      </c>
      <c r="AA342">
        <v>6272.8871937900003</v>
      </c>
      <c r="AB342">
        <v>-341.43255655000002</v>
      </c>
      <c r="AC342">
        <v>5931.4546372300001</v>
      </c>
      <c r="AD342">
        <v>-53.864734130000002</v>
      </c>
      <c r="AE342">
        <v>0</v>
      </c>
      <c r="AF342">
        <v>-53.864734130000002</v>
      </c>
      <c r="AG342" s="1"/>
      <c r="AH342" s="5">
        <v>46261</v>
      </c>
      <c r="AI342">
        <v>34</v>
      </c>
      <c r="AJ342">
        <v>3</v>
      </c>
      <c r="AK342" t="s">
        <v>143</v>
      </c>
      <c r="AL342" t="s">
        <v>54</v>
      </c>
      <c r="AM342" t="s">
        <v>52</v>
      </c>
      <c r="AN342">
        <v>40.753262229999997</v>
      </c>
      <c r="AO342">
        <v>0</v>
      </c>
      <c r="AP342">
        <v>0</v>
      </c>
      <c r="AR342" s="5">
        <v>46261</v>
      </c>
      <c r="AS342">
        <v>25</v>
      </c>
      <c r="AT342">
        <v>3</v>
      </c>
      <c r="AU342" t="s">
        <v>144</v>
      </c>
      <c r="AV342" t="s">
        <v>58</v>
      </c>
      <c r="AW342">
        <v>-40.792966399999997</v>
      </c>
      <c r="AX342">
        <v>11.955</v>
      </c>
      <c r="AY342">
        <v>-1468.847446</v>
      </c>
      <c r="AZ342">
        <v>-1468.847446</v>
      </c>
      <c r="BA342">
        <v>0</v>
      </c>
    </row>
    <row r="343" spans="2:53">
      <c r="B343" s="5">
        <v>46261</v>
      </c>
      <c r="C343">
        <v>57</v>
      </c>
      <c r="D343">
        <v>3</v>
      </c>
      <c r="E343" t="s">
        <v>143</v>
      </c>
      <c r="F343" t="s">
        <v>60</v>
      </c>
      <c r="G343" t="s">
        <v>51</v>
      </c>
      <c r="H343">
        <v>7919.0749270300003</v>
      </c>
      <c r="I343">
        <v>64.830126960000001</v>
      </c>
      <c r="J343">
        <v>6.96</v>
      </c>
      <c r="K343">
        <v>-21.56</v>
      </c>
      <c r="L343">
        <v>-1397.7375374000001</v>
      </c>
      <c r="M343">
        <v>-1389.1828203699999</v>
      </c>
      <c r="N343">
        <v>0</v>
      </c>
      <c r="O343" s="90" cm="1">
        <f t="array" ref="O343">VLOOKUP(C343,Calc!$B$4:$BF$291,_xlfn.XLOOKUP(F343&amp;G343,$R$4:$R$9&amp;$S$4:$S$9,$T$4:$T$9),FALSE)</f>
        <v>0</v>
      </c>
      <c r="P343" s="121">
        <f t="shared" si="5"/>
        <v>0</v>
      </c>
      <c r="V343" s="5">
        <v>46261</v>
      </c>
      <c r="W343">
        <v>114</v>
      </c>
      <c r="X343">
        <v>3</v>
      </c>
      <c r="Y343" t="s">
        <v>143</v>
      </c>
      <c r="Z343" t="s">
        <v>58</v>
      </c>
      <c r="AA343">
        <v>3846.5903773700002</v>
      </c>
      <c r="AB343">
        <v>-518.12260780999998</v>
      </c>
      <c r="AC343">
        <v>3328.46776955</v>
      </c>
      <c r="AD343">
        <v>-11.537039200000001</v>
      </c>
      <c r="AE343">
        <v>10.83571403</v>
      </c>
      <c r="AF343">
        <v>-0.70132516</v>
      </c>
      <c r="AG343" s="1"/>
      <c r="AH343" s="5">
        <v>46261</v>
      </c>
      <c r="AI343">
        <v>34</v>
      </c>
      <c r="AJ343">
        <v>3</v>
      </c>
      <c r="AK343" t="s">
        <v>143</v>
      </c>
      <c r="AL343" t="s">
        <v>54</v>
      </c>
      <c r="AM343" t="s">
        <v>51</v>
      </c>
      <c r="AN343">
        <v>-46.411595560000002</v>
      </c>
      <c r="AO343">
        <v>21429.067989589999</v>
      </c>
      <c r="AP343">
        <v>20011.59421422</v>
      </c>
      <c r="AR343" s="5">
        <v>46261</v>
      </c>
      <c r="AS343">
        <v>25</v>
      </c>
      <c r="AT343">
        <v>3</v>
      </c>
      <c r="AU343" t="s">
        <v>144</v>
      </c>
      <c r="AV343" t="s">
        <v>146</v>
      </c>
      <c r="AW343">
        <v>28.837966399999999</v>
      </c>
      <c r="AX343">
        <v>11.955</v>
      </c>
      <c r="AY343">
        <v>0</v>
      </c>
      <c r="AZ343">
        <v>0</v>
      </c>
      <c r="BA343">
        <v>0</v>
      </c>
    </row>
    <row r="344" spans="2:53">
      <c r="B344" s="5">
        <v>46261</v>
      </c>
      <c r="C344">
        <v>57</v>
      </c>
      <c r="D344">
        <v>3</v>
      </c>
      <c r="E344" t="s">
        <v>143</v>
      </c>
      <c r="F344" t="s">
        <v>54</v>
      </c>
      <c r="G344" t="s">
        <v>52</v>
      </c>
      <c r="H344">
        <v>7919.0749270300003</v>
      </c>
      <c r="I344">
        <v>0</v>
      </c>
      <c r="J344">
        <v>300.75</v>
      </c>
      <c r="K344">
        <v>-293.79000000000002</v>
      </c>
      <c r="L344">
        <v>0</v>
      </c>
      <c r="M344">
        <v>0</v>
      </c>
      <c r="N344">
        <v>0</v>
      </c>
      <c r="O344" s="90" cm="1">
        <f t="array" ref="O344">VLOOKUP(C344,Calc!$B$4:$BF$291,_xlfn.XLOOKUP(F344&amp;G344,$R$4:$R$9&amp;$S$4:$S$9,$T$4:$T$9),FALSE)</f>
        <v>0</v>
      </c>
      <c r="P344" s="121">
        <f t="shared" si="5"/>
        <v>0</v>
      </c>
      <c r="V344" s="5">
        <v>46261</v>
      </c>
      <c r="W344">
        <v>114</v>
      </c>
      <c r="X344">
        <v>3</v>
      </c>
      <c r="Y344" t="s">
        <v>143</v>
      </c>
      <c r="Z344" t="s">
        <v>52</v>
      </c>
      <c r="AA344">
        <v>3846.5903773700002</v>
      </c>
      <c r="AB344">
        <v>-518.12260780999998</v>
      </c>
      <c r="AC344">
        <v>3328.46776955</v>
      </c>
      <c r="AD344">
        <v>0</v>
      </c>
      <c r="AE344">
        <v>49.439953600000003</v>
      </c>
      <c r="AF344">
        <v>49.439953600000003</v>
      </c>
      <c r="AG344" s="1"/>
      <c r="AH344" s="5">
        <v>46261</v>
      </c>
      <c r="AI344">
        <v>35</v>
      </c>
      <c r="AJ344">
        <v>3</v>
      </c>
      <c r="AL344" t="s">
        <v>144</v>
      </c>
      <c r="AM344" t="s">
        <v>58</v>
      </c>
      <c r="AN344">
        <v>-20.1662176</v>
      </c>
      <c r="AO344">
        <v>-442.80506400000002</v>
      </c>
      <c r="AP344">
        <v>-442.80506400000002</v>
      </c>
      <c r="AR344" s="5">
        <v>46261</v>
      </c>
      <c r="AS344">
        <v>25</v>
      </c>
      <c r="AT344">
        <v>3</v>
      </c>
      <c r="AU344" t="s">
        <v>57</v>
      </c>
      <c r="AV344" t="s">
        <v>58</v>
      </c>
      <c r="AW344">
        <v>-0.54338900000000001</v>
      </c>
      <c r="AX344">
        <v>0.50083332999999997</v>
      </c>
      <c r="AY344">
        <v>0</v>
      </c>
      <c r="AZ344">
        <v>9.6053009599999992</v>
      </c>
      <c r="BA344">
        <v>0</v>
      </c>
    </row>
    <row r="345" spans="2:53">
      <c r="B345" s="5">
        <v>46261</v>
      </c>
      <c r="C345">
        <v>57</v>
      </c>
      <c r="D345">
        <v>3</v>
      </c>
      <c r="E345" t="s">
        <v>143</v>
      </c>
      <c r="F345" t="s">
        <v>54</v>
      </c>
      <c r="G345" t="s">
        <v>51</v>
      </c>
      <c r="H345">
        <v>7919.0749270300003</v>
      </c>
      <c r="I345">
        <v>31.878480759999999</v>
      </c>
      <c r="J345">
        <v>6.96</v>
      </c>
      <c r="K345">
        <v>293.79000000000002</v>
      </c>
      <c r="L345">
        <v>9365.5788644299992</v>
      </c>
      <c r="M345">
        <v>9308.2577474099999</v>
      </c>
      <c r="N345">
        <v>7919.0749270300003</v>
      </c>
      <c r="O345" s="90" cm="1">
        <f t="array" ref="O345">VLOOKUP(C345,Calc!$B$4:$BF$291,_xlfn.XLOOKUP(F345&amp;G345,$R$4:$R$9&amp;$S$4:$S$9,$T$4:$T$9),FALSE)</f>
        <v>7919.0749270376673</v>
      </c>
      <c r="P345" s="121">
        <f t="shared" si="5"/>
        <v>7.667040335945785E-9</v>
      </c>
      <c r="V345" s="5">
        <v>46261</v>
      </c>
      <c r="W345">
        <v>114</v>
      </c>
      <c r="X345">
        <v>3</v>
      </c>
      <c r="Y345" t="s">
        <v>143</v>
      </c>
      <c r="Z345" t="s">
        <v>51</v>
      </c>
      <c r="AA345">
        <v>3846.5903773700002</v>
      </c>
      <c r="AB345">
        <v>-518.12260780999998</v>
      </c>
      <c r="AC345">
        <v>3328.46776955</v>
      </c>
      <c r="AD345">
        <v>-53.990295099999997</v>
      </c>
      <c r="AE345">
        <v>0</v>
      </c>
      <c r="AF345">
        <v>-53.990295099999997</v>
      </c>
      <c r="AG345" s="1"/>
      <c r="AH345" s="5">
        <v>46261</v>
      </c>
      <c r="AI345">
        <v>35</v>
      </c>
      <c r="AJ345">
        <v>3</v>
      </c>
      <c r="AL345" t="s">
        <v>144</v>
      </c>
      <c r="AM345" t="s">
        <v>146</v>
      </c>
      <c r="AN345">
        <v>6.1495509300000002</v>
      </c>
      <c r="AO345">
        <v>0</v>
      </c>
      <c r="AP345">
        <v>0</v>
      </c>
      <c r="AR345" s="5">
        <v>46261</v>
      </c>
      <c r="AS345">
        <v>25</v>
      </c>
      <c r="AT345">
        <v>3</v>
      </c>
      <c r="AU345" t="s">
        <v>57</v>
      </c>
      <c r="AV345" t="s">
        <v>52</v>
      </c>
      <c r="AW345">
        <v>4.2555660000000002E-2</v>
      </c>
      <c r="AX345">
        <v>0.50083332999999997</v>
      </c>
      <c r="AY345">
        <v>0</v>
      </c>
      <c r="AZ345">
        <v>0</v>
      </c>
      <c r="BA345">
        <v>0</v>
      </c>
    </row>
    <row r="346" spans="2:53">
      <c r="B346" s="5">
        <v>46261</v>
      </c>
      <c r="C346">
        <v>58</v>
      </c>
      <c r="D346">
        <v>3</v>
      </c>
      <c r="E346" t="s">
        <v>143</v>
      </c>
      <c r="F346" t="s">
        <v>57</v>
      </c>
      <c r="G346" t="s">
        <v>58</v>
      </c>
      <c r="H346">
        <v>4893.2995859900002</v>
      </c>
      <c r="I346">
        <v>0</v>
      </c>
      <c r="J346">
        <v>-14.66</v>
      </c>
      <c r="K346">
        <v>194.93</v>
      </c>
      <c r="L346">
        <v>0</v>
      </c>
      <c r="M346">
        <v>0</v>
      </c>
      <c r="N346">
        <v>0</v>
      </c>
      <c r="O346" s="90" cm="1">
        <f t="array" ref="O346">VLOOKUP(C346,Calc!$B$4:$BF$291,_xlfn.XLOOKUP(F346&amp;G346,$R$4:$R$9&amp;$S$4:$S$9,$T$4:$T$9),FALSE)</f>
        <v>0</v>
      </c>
      <c r="P346" s="121">
        <f t="shared" si="5"/>
        <v>0</v>
      </c>
      <c r="V346" s="5">
        <v>46261</v>
      </c>
      <c r="W346">
        <v>115</v>
      </c>
      <c r="X346">
        <v>3</v>
      </c>
      <c r="Y346" t="s">
        <v>143</v>
      </c>
      <c r="Z346" t="s">
        <v>58</v>
      </c>
      <c r="AA346">
        <v>4556.36283164</v>
      </c>
      <c r="AB346">
        <v>-291.53387700000002</v>
      </c>
      <c r="AC346">
        <v>4264.8289546300002</v>
      </c>
      <c r="AD346">
        <v>-10.0744942</v>
      </c>
      <c r="AE346">
        <v>14.61823253</v>
      </c>
      <c r="AF346">
        <v>4.54373833</v>
      </c>
      <c r="AG346" s="1"/>
      <c r="AH346" s="5">
        <v>46261</v>
      </c>
      <c r="AI346">
        <v>35</v>
      </c>
      <c r="AJ346">
        <v>3</v>
      </c>
      <c r="AK346" t="s">
        <v>143</v>
      </c>
      <c r="AL346" t="s">
        <v>57</v>
      </c>
      <c r="AM346" t="s">
        <v>58</v>
      </c>
      <c r="AN346">
        <v>-2.0288659999999998</v>
      </c>
      <c r="AO346">
        <v>0</v>
      </c>
      <c r="AP346">
        <v>578.82923419999997</v>
      </c>
      <c r="AR346" s="5">
        <v>46261</v>
      </c>
      <c r="AS346">
        <v>25</v>
      </c>
      <c r="AT346">
        <v>3</v>
      </c>
      <c r="AU346" t="s">
        <v>147</v>
      </c>
      <c r="AV346" t="s">
        <v>148</v>
      </c>
      <c r="AW346">
        <v>-37.469346000000002</v>
      </c>
      <c r="AX346">
        <v>0.78583333</v>
      </c>
      <c r="AY346">
        <v>-12365.764923139999</v>
      </c>
      <c r="AZ346">
        <v>-12365.764923139999</v>
      </c>
      <c r="BA346">
        <v>0</v>
      </c>
    </row>
    <row r="347" spans="2:53">
      <c r="B347" s="5">
        <v>46261</v>
      </c>
      <c r="C347">
        <v>58</v>
      </c>
      <c r="D347">
        <v>3</v>
      </c>
      <c r="E347" t="s">
        <v>143</v>
      </c>
      <c r="F347" t="s">
        <v>57</v>
      </c>
      <c r="G347" t="s">
        <v>52</v>
      </c>
      <c r="H347">
        <v>4893.2995859900002</v>
      </c>
      <c r="I347">
        <v>0</v>
      </c>
      <c r="J347">
        <v>180.27</v>
      </c>
      <c r="K347">
        <v>-194.93</v>
      </c>
      <c r="L347">
        <v>0</v>
      </c>
      <c r="M347">
        <v>0</v>
      </c>
      <c r="N347">
        <v>0</v>
      </c>
      <c r="O347" s="90" cm="1">
        <f t="array" ref="O347">VLOOKUP(C347,Calc!$B$4:$BF$291,_xlfn.XLOOKUP(F347&amp;G347,$R$4:$R$9&amp;$S$4:$S$9,$T$4:$T$9),FALSE)</f>
        <v>0</v>
      </c>
      <c r="P347" s="121">
        <f t="shared" si="5"/>
        <v>0</v>
      </c>
      <c r="V347" s="5">
        <v>46261</v>
      </c>
      <c r="W347">
        <v>115</v>
      </c>
      <c r="X347">
        <v>3</v>
      </c>
      <c r="Y347" t="s">
        <v>143</v>
      </c>
      <c r="Z347" t="s">
        <v>52</v>
      </c>
      <c r="AA347">
        <v>4556.36283164</v>
      </c>
      <c r="AB347">
        <v>-291.53387700000002</v>
      </c>
      <c r="AC347">
        <v>4264.8289546300002</v>
      </c>
      <c r="AD347">
        <v>0</v>
      </c>
      <c r="AE347">
        <v>49.197938559999997</v>
      </c>
      <c r="AF347">
        <v>49.197938559999997</v>
      </c>
      <c r="AG347" s="1"/>
      <c r="AH347" s="5">
        <v>46261</v>
      </c>
      <c r="AI347">
        <v>35</v>
      </c>
      <c r="AJ347">
        <v>3</v>
      </c>
      <c r="AK347" t="s">
        <v>143</v>
      </c>
      <c r="AL347" t="s">
        <v>57</v>
      </c>
      <c r="AM347" t="s">
        <v>52</v>
      </c>
      <c r="AN347">
        <v>1.626366</v>
      </c>
      <c r="AO347">
        <v>0</v>
      </c>
      <c r="AP347">
        <v>0</v>
      </c>
      <c r="AR347" s="5">
        <v>46261</v>
      </c>
      <c r="AS347">
        <v>25</v>
      </c>
      <c r="AT347">
        <v>3</v>
      </c>
      <c r="AU347" t="s">
        <v>147</v>
      </c>
      <c r="AV347" t="s">
        <v>51</v>
      </c>
      <c r="AW347">
        <v>36.683512659999998</v>
      </c>
      <c r="AX347">
        <v>0.78583333</v>
      </c>
      <c r="AY347">
        <v>0</v>
      </c>
      <c r="AZ347">
        <v>0</v>
      </c>
      <c r="BA347">
        <v>0</v>
      </c>
    </row>
    <row r="348" spans="2:53">
      <c r="B348" s="5">
        <v>46261</v>
      </c>
      <c r="C348">
        <v>58</v>
      </c>
      <c r="D348">
        <v>3</v>
      </c>
      <c r="E348" t="s">
        <v>143</v>
      </c>
      <c r="F348" t="s">
        <v>60</v>
      </c>
      <c r="G348" t="s">
        <v>58</v>
      </c>
      <c r="H348">
        <v>4893.2995859900002</v>
      </c>
      <c r="I348">
        <v>0</v>
      </c>
      <c r="J348">
        <v>-14.66</v>
      </c>
      <c r="K348">
        <v>23.61</v>
      </c>
      <c r="L348">
        <v>0</v>
      </c>
      <c r="M348">
        <v>0</v>
      </c>
      <c r="N348">
        <v>0</v>
      </c>
      <c r="O348" s="90" cm="1">
        <f t="array" ref="O348">VLOOKUP(C348,Calc!$B$4:$BF$291,_xlfn.XLOOKUP(F348&amp;G348,$R$4:$R$9&amp;$S$4:$S$9,$T$4:$T$9),FALSE)</f>
        <v>0</v>
      </c>
      <c r="P348" s="121">
        <f t="shared" si="5"/>
        <v>0</v>
      </c>
      <c r="V348" s="5">
        <v>46261</v>
      </c>
      <c r="W348">
        <v>115</v>
      </c>
      <c r="X348">
        <v>3</v>
      </c>
      <c r="Y348" t="s">
        <v>143</v>
      </c>
      <c r="Z348" t="s">
        <v>51</v>
      </c>
      <c r="AA348">
        <v>4556.36283164</v>
      </c>
      <c r="AB348">
        <v>-291.53387700000002</v>
      </c>
      <c r="AC348">
        <v>4264.8289546300002</v>
      </c>
      <c r="AD348">
        <v>-59.531676900000001</v>
      </c>
      <c r="AE348">
        <v>0</v>
      </c>
      <c r="AF348">
        <v>-59.531676900000001</v>
      </c>
      <c r="AG348" s="1"/>
      <c r="AH348" s="5">
        <v>46261</v>
      </c>
      <c r="AI348">
        <v>35</v>
      </c>
      <c r="AJ348">
        <v>3</v>
      </c>
      <c r="AL348" t="s">
        <v>147</v>
      </c>
      <c r="AM348" t="s">
        <v>148</v>
      </c>
      <c r="AN348">
        <v>-36.817937999999998</v>
      </c>
      <c r="AO348">
        <v>-12690.467646659999</v>
      </c>
      <c r="AP348">
        <v>-12690.467646659999</v>
      </c>
      <c r="AR348" s="5">
        <v>46261</v>
      </c>
      <c r="AS348">
        <v>25</v>
      </c>
      <c r="AT348">
        <v>3</v>
      </c>
      <c r="AU348" t="s">
        <v>60</v>
      </c>
      <c r="AV348" t="s">
        <v>58</v>
      </c>
      <c r="AW348">
        <v>44.723100299999999</v>
      </c>
      <c r="AX348">
        <v>0.14499999999999999</v>
      </c>
      <c r="AY348">
        <v>0</v>
      </c>
      <c r="AZ348">
        <v>0</v>
      </c>
      <c r="BA348">
        <v>0</v>
      </c>
    </row>
    <row r="349" spans="2:53">
      <c r="B349" s="5">
        <v>46261</v>
      </c>
      <c r="C349">
        <v>58</v>
      </c>
      <c r="D349">
        <v>3</v>
      </c>
      <c r="E349" t="s">
        <v>143</v>
      </c>
      <c r="F349" t="s">
        <v>60</v>
      </c>
      <c r="G349" t="s">
        <v>51</v>
      </c>
      <c r="H349">
        <v>4893.2995859900002</v>
      </c>
      <c r="I349">
        <v>52.59092596</v>
      </c>
      <c r="J349">
        <v>8.9499999999999993</v>
      </c>
      <c r="K349">
        <v>-23.61</v>
      </c>
      <c r="L349">
        <v>-1241.6717620700001</v>
      </c>
      <c r="M349">
        <v>-1225.31333025</v>
      </c>
      <c r="N349">
        <v>0</v>
      </c>
      <c r="O349" s="90" cm="1">
        <f t="array" ref="O349">VLOOKUP(C349,Calc!$B$4:$BF$291,_xlfn.XLOOKUP(F349&amp;G349,$R$4:$R$9&amp;$S$4:$S$9,$T$4:$T$9),FALSE)</f>
        <v>0</v>
      </c>
      <c r="P349" s="121">
        <f t="shared" si="5"/>
        <v>0</v>
      </c>
      <c r="V349" s="5">
        <v>46261</v>
      </c>
      <c r="W349">
        <v>116</v>
      </c>
      <c r="X349">
        <v>3</v>
      </c>
      <c r="Y349" t="s">
        <v>143</v>
      </c>
      <c r="Z349" t="s">
        <v>58</v>
      </c>
      <c r="AA349">
        <v>7847.7496260500002</v>
      </c>
      <c r="AB349">
        <v>-219.94578491999999</v>
      </c>
      <c r="AC349">
        <v>7627.8038411300004</v>
      </c>
      <c r="AD349">
        <v>-12.505645599999999</v>
      </c>
      <c r="AE349">
        <v>12.122745999999999</v>
      </c>
      <c r="AF349">
        <v>-0.38289960000000001</v>
      </c>
      <c r="AG349" s="1"/>
      <c r="AH349" s="5">
        <v>46261</v>
      </c>
      <c r="AI349">
        <v>35</v>
      </c>
      <c r="AJ349">
        <v>3</v>
      </c>
      <c r="AL349" t="s">
        <v>147</v>
      </c>
      <c r="AM349" t="s">
        <v>51</v>
      </c>
      <c r="AN349">
        <v>36.092937999999997</v>
      </c>
      <c r="AO349">
        <v>0</v>
      </c>
      <c r="AP349">
        <v>0</v>
      </c>
      <c r="AR349" s="5">
        <v>46261</v>
      </c>
      <c r="AS349">
        <v>25</v>
      </c>
      <c r="AT349">
        <v>3</v>
      </c>
      <c r="AU349" t="s">
        <v>60</v>
      </c>
      <c r="AV349" t="s">
        <v>51</v>
      </c>
      <c r="AW349">
        <v>-44.868100300000002</v>
      </c>
      <c r="AX349">
        <v>0.14499999999999999</v>
      </c>
      <c r="AY349">
        <v>0</v>
      </c>
      <c r="AZ349">
        <v>-422.05259981</v>
      </c>
      <c r="BA349">
        <v>0</v>
      </c>
    </row>
    <row r="350" spans="2:53">
      <c r="B350" s="5">
        <v>46261</v>
      </c>
      <c r="C350">
        <v>58</v>
      </c>
      <c r="D350">
        <v>3</v>
      </c>
      <c r="E350" t="s">
        <v>143</v>
      </c>
      <c r="F350" t="s">
        <v>54</v>
      </c>
      <c r="G350" t="s">
        <v>52</v>
      </c>
      <c r="H350">
        <v>4893.2995859900002</v>
      </c>
      <c r="I350">
        <v>0</v>
      </c>
      <c r="J350">
        <v>180.27</v>
      </c>
      <c r="K350">
        <v>-171.32</v>
      </c>
      <c r="L350">
        <v>0</v>
      </c>
      <c r="M350">
        <v>0</v>
      </c>
      <c r="N350">
        <v>0</v>
      </c>
      <c r="O350" s="90" cm="1">
        <f t="array" ref="O350">VLOOKUP(C350,Calc!$B$4:$BF$291,_xlfn.XLOOKUP(F350&amp;G350,$R$4:$R$9&amp;$S$4:$S$9,$T$4:$T$9),FALSE)</f>
        <v>0</v>
      </c>
      <c r="P350" s="121">
        <f t="shared" si="5"/>
        <v>0</v>
      </c>
      <c r="V350" s="5">
        <v>46261</v>
      </c>
      <c r="W350">
        <v>116</v>
      </c>
      <c r="X350">
        <v>3</v>
      </c>
      <c r="Y350" t="s">
        <v>143</v>
      </c>
      <c r="Z350" t="s">
        <v>52</v>
      </c>
      <c r="AA350">
        <v>7847.7496260500002</v>
      </c>
      <c r="AB350">
        <v>-219.94578491999999</v>
      </c>
      <c r="AC350">
        <v>7627.8038411300004</v>
      </c>
      <c r="AD350">
        <v>0</v>
      </c>
      <c r="AE350">
        <v>57.823129029999997</v>
      </c>
      <c r="AF350">
        <v>57.823129029999997</v>
      </c>
      <c r="AG350" s="1"/>
      <c r="AH350" s="5">
        <v>46261</v>
      </c>
      <c r="AI350">
        <v>35</v>
      </c>
      <c r="AJ350">
        <v>3</v>
      </c>
      <c r="AK350" t="s">
        <v>143</v>
      </c>
      <c r="AL350" t="s">
        <v>60</v>
      </c>
      <c r="AM350" t="s">
        <v>58</v>
      </c>
      <c r="AN350">
        <v>45.427160059999999</v>
      </c>
      <c r="AO350">
        <v>0</v>
      </c>
      <c r="AP350">
        <v>0</v>
      </c>
      <c r="AR350" s="5">
        <v>46261</v>
      </c>
      <c r="AS350">
        <v>25</v>
      </c>
      <c r="AT350">
        <v>3</v>
      </c>
      <c r="AU350" t="s">
        <v>54</v>
      </c>
      <c r="AV350" t="s">
        <v>52</v>
      </c>
      <c r="AW350">
        <v>38.628306299999998</v>
      </c>
      <c r="AX350">
        <v>6.1775000000000002</v>
      </c>
      <c r="AY350">
        <v>0</v>
      </c>
      <c r="AZ350">
        <v>0</v>
      </c>
      <c r="BA350">
        <v>0</v>
      </c>
    </row>
    <row r="351" spans="2:53">
      <c r="B351" s="5">
        <v>46261</v>
      </c>
      <c r="C351">
        <v>58</v>
      </c>
      <c r="D351">
        <v>3</v>
      </c>
      <c r="E351" t="s">
        <v>143</v>
      </c>
      <c r="F351" t="s">
        <v>54</v>
      </c>
      <c r="G351" t="s">
        <v>51</v>
      </c>
      <c r="H351">
        <v>4893.2995859900002</v>
      </c>
      <c r="I351">
        <v>36.19133136</v>
      </c>
      <c r="J351">
        <v>8.9499999999999993</v>
      </c>
      <c r="K351">
        <v>171.32</v>
      </c>
      <c r="L351">
        <v>6200.2988897300002</v>
      </c>
      <c r="M351">
        <v>6118.6129162500001</v>
      </c>
      <c r="N351">
        <v>4893.2995859900002</v>
      </c>
      <c r="O351" s="90" cm="1">
        <f t="array" ref="O351">VLOOKUP(C351,Calc!$B$4:$BF$291,_xlfn.XLOOKUP(F351&amp;G351,$R$4:$R$9&amp;$S$4:$S$9,$T$4:$T$9),FALSE)</f>
        <v>4893.2995859976663</v>
      </c>
      <c r="P351" s="121">
        <f t="shared" si="5"/>
        <v>7.6661308412440121E-9</v>
      </c>
      <c r="V351" s="5">
        <v>46261</v>
      </c>
      <c r="W351">
        <v>116</v>
      </c>
      <c r="X351">
        <v>3</v>
      </c>
      <c r="Y351" t="s">
        <v>143</v>
      </c>
      <c r="Z351" t="s">
        <v>51</v>
      </c>
      <c r="AA351">
        <v>7847.7496260500002</v>
      </c>
      <c r="AB351">
        <v>-219.94578491999999</v>
      </c>
      <c r="AC351">
        <v>7627.8038411300004</v>
      </c>
      <c r="AD351">
        <v>-63.251896100000003</v>
      </c>
      <c r="AE351">
        <v>0</v>
      </c>
      <c r="AF351">
        <v>-63.251896100000003</v>
      </c>
      <c r="AG351" s="1"/>
      <c r="AH351" s="5">
        <v>46261</v>
      </c>
      <c r="AI351">
        <v>35</v>
      </c>
      <c r="AJ351">
        <v>3</v>
      </c>
      <c r="AK351" t="s">
        <v>143</v>
      </c>
      <c r="AL351" t="s">
        <v>60</v>
      </c>
      <c r="AM351" t="s">
        <v>51</v>
      </c>
      <c r="AN351">
        <v>-45.585493399999997</v>
      </c>
      <c r="AO351">
        <v>243.7968927</v>
      </c>
      <c r="AP351">
        <v>254.85716117000001</v>
      </c>
      <c r="AR351" s="5">
        <v>46261</v>
      </c>
      <c r="AS351">
        <v>25</v>
      </c>
      <c r="AT351">
        <v>3</v>
      </c>
      <c r="AU351" t="s">
        <v>54</v>
      </c>
      <c r="AV351" t="s">
        <v>51</v>
      </c>
      <c r="AW351">
        <v>-44.8058063</v>
      </c>
      <c r="AX351">
        <v>6.1775000000000002</v>
      </c>
      <c r="AY351">
        <v>12953.890015929999</v>
      </c>
      <c r="AZ351">
        <v>13366.33731477</v>
      </c>
      <c r="BA351">
        <v>0</v>
      </c>
    </row>
    <row r="352" spans="2:53">
      <c r="B352" s="5">
        <v>46261</v>
      </c>
      <c r="C352">
        <v>59</v>
      </c>
      <c r="D352">
        <v>3</v>
      </c>
      <c r="E352" t="s">
        <v>143</v>
      </c>
      <c r="F352" t="s">
        <v>57</v>
      </c>
      <c r="G352" t="s">
        <v>58</v>
      </c>
      <c r="H352">
        <v>2562.6511139200002</v>
      </c>
      <c r="I352">
        <v>0</v>
      </c>
      <c r="J352">
        <v>-14.21</v>
      </c>
      <c r="K352">
        <v>206.49</v>
      </c>
      <c r="L352">
        <v>0</v>
      </c>
      <c r="M352">
        <v>0</v>
      </c>
      <c r="N352">
        <v>0</v>
      </c>
      <c r="O352" s="90" cm="1">
        <f t="array" ref="O352">VLOOKUP(C352,Calc!$B$4:$BF$291,_xlfn.XLOOKUP(F352&amp;G352,$R$4:$R$9&amp;$S$4:$S$9,$T$4:$T$9),FALSE)</f>
        <v>0</v>
      </c>
      <c r="P352" s="121">
        <f t="shared" si="5"/>
        <v>0</v>
      </c>
      <c r="V352" s="5">
        <v>46261</v>
      </c>
      <c r="W352">
        <v>117</v>
      </c>
      <c r="X352">
        <v>3</v>
      </c>
      <c r="Y352" t="s">
        <v>143</v>
      </c>
      <c r="Z352" t="s">
        <v>58</v>
      </c>
      <c r="AA352">
        <v>18505.062151049999</v>
      </c>
      <c r="AB352">
        <v>-116.24058082000001</v>
      </c>
      <c r="AC352">
        <v>18388.82157023</v>
      </c>
      <c r="AD352">
        <v>-13.445189600000001</v>
      </c>
      <c r="AE352">
        <v>7.1482930600000003</v>
      </c>
      <c r="AF352">
        <v>-6.2968965299999997</v>
      </c>
      <c r="AG352" s="1"/>
      <c r="AH352" s="5">
        <v>46261</v>
      </c>
      <c r="AI352">
        <v>35</v>
      </c>
      <c r="AJ352">
        <v>3</v>
      </c>
      <c r="AK352" t="s">
        <v>143</v>
      </c>
      <c r="AL352" t="s">
        <v>54</v>
      </c>
      <c r="AM352" t="s">
        <v>52</v>
      </c>
      <c r="AN352">
        <v>42.769417830000002</v>
      </c>
      <c r="AO352">
        <v>0</v>
      </c>
      <c r="AP352">
        <v>0</v>
      </c>
      <c r="AR352" s="5">
        <v>46261</v>
      </c>
      <c r="AS352">
        <v>25</v>
      </c>
      <c r="AT352">
        <v>3</v>
      </c>
      <c r="AU352" t="s">
        <v>50</v>
      </c>
      <c r="AV352" t="s">
        <v>52</v>
      </c>
      <c r="AW352">
        <v>0</v>
      </c>
      <c r="AX352">
        <v>0</v>
      </c>
      <c r="AY352">
        <v>0</v>
      </c>
      <c r="AZ352">
        <v>0</v>
      </c>
      <c r="BA352">
        <v>0</v>
      </c>
    </row>
    <row r="353" spans="2:53">
      <c r="B353" s="5">
        <v>46261</v>
      </c>
      <c r="C353">
        <v>59</v>
      </c>
      <c r="D353">
        <v>3</v>
      </c>
      <c r="E353" t="s">
        <v>143</v>
      </c>
      <c r="F353" t="s">
        <v>57</v>
      </c>
      <c r="G353" t="s">
        <v>52</v>
      </c>
      <c r="H353">
        <v>2562.6511139200002</v>
      </c>
      <c r="I353">
        <v>0</v>
      </c>
      <c r="J353">
        <v>192.28</v>
      </c>
      <c r="K353">
        <v>-206.49</v>
      </c>
      <c r="L353">
        <v>0</v>
      </c>
      <c r="M353">
        <v>0</v>
      </c>
      <c r="N353">
        <v>0</v>
      </c>
      <c r="O353" s="90" cm="1">
        <f t="array" ref="O353">VLOOKUP(C353,Calc!$B$4:$BF$291,_xlfn.XLOOKUP(F353&amp;G353,$R$4:$R$9&amp;$S$4:$S$9,$T$4:$T$9),FALSE)</f>
        <v>0</v>
      </c>
      <c r="P353" s="121">
        <f t="shared" si="5"/>
        <v>0</v>
      </c>
      <c r="V353" s="5">
        <v>46261</v>
      </c>
      <c r="W353">
        <v>117</v>
      </c>
      <c r="X353">
        <v>3</v>
      </c>
      <c r="Y353" t="s">
        <v>143</v>
      </c>
      <c r="Z353" t="s">
        <v>52</v>
      </c>
      <c r="AA353">
        <v>18505.062151049999</v>
      </c>
      <c r="AB353">
        <v>-116.24058082000001</v>
      </c>
      <c r="AC353">
        <v>18388.82157023</v>
      </c>
      <c r="AD353">
        <v>0</v>
      </c>
      <c r="AE353">
        <v>59.978064600000003</v>
      </c>
      <c r="AF353">
        <v>59.978064600000003</v>
      </c>
      <c r="AG353" s="1"/>
      <c r="AH353" s="5">
        <v>46261</v>
      </c>
      <c r="AI353">
        <v>35</v>
      </c>
      <c r="AJ353">
        <v>3</v>
      </c>
      <c r="AK353" t="s">
        <v>143</v>
      </c>
      <c r="AL353" t="s">
        <v>54</v>
      </c>
      <c r="AM353" t="s">
        <v>51</v>
      </c>
      <c r="AN353">
        <v>-48.555251159999997</v>
      </c>
      <c r="AO353">
        <v>16139.26582689</v>
      </c>
      <c r="AP353">
        <v>15549.376324209999</v>
      </c>
      <c r="AR353" s="5">
        <v>46261</v>
      </c>
      <c r="AS353">
        <v>25</v>
      </c>
      <c r="AT353">
        <v>3</v>
      </c>
      <c r="AU353" t="s">
        <v>50</v>
      </c>
      <c r="AV353" t="s">
        <v>51</v>
      </c>
      <c r="AW353">
        <v>0</v>
      </c>
      <c r="AX353">
        <v>0</v>
      </c>
      <c r="AY353">
        <v>0</v>
      </c>
      <c r="AZ353">
        <v>0</v>
      </c>
      <c r="BA353">
        <v>0</v>
      </c>
    </row>
    <row r="354" spans="2:53">
      <c r="B354" s="5">
        <v>46261</v>
      </c>
      <c r="C354">
        <v>59</v>
      </c>
      <c r="D354">
        <v>3</v>
      </c>
      <c r="E354" t="s">
        <v>143</v>
      </c>
      <c r="F354" t="s">
        <v>60</v>
      </c>
      <c r="G354" t="s">
        <v>58</v>
      </c>
      <c r="H354">
        <v>2562.6511139200002</v>
      </c>
      <c r="I354">
        <v>0</v>
      </c>
      <c r="J354">
        <v>-14.21</v>
      </c>
      <c r="K354">
        <v>49.21</v>
      </c>
      <c r="L354">
        <v>0</v>
      </c>
      <c r="M354">
        <v>0</v>
      </c>
      <c r="N354">
        <v>0</v>
      </c>
      <c r="O354" s="90" cm="1">
        <f t="array" ref="O354">VLOOKUP(C354,Calc!$B$4:$BF$291,_xlfn.XLOOKUP(F354&amp;G354,$R$4:$R$9&amp;$S$4:$S$9,$T$4:$T$9),FALSE)</f>
        <v>0</v>
      </c>
      <c r="P354" s="121">
        <f t="shared" si="5"/>
        <v>0</v>
      </c>
      <c r="V354" s="5">
        <v>46261</v>
      </c>
      <c r="W354">
        <v>117</v>
      </c>
      <c r="X354">
        <v>3</v>
      </c>
      <c r="Y354" t="s">
        <v>143</v>
      </c>
      <c r="Z354" t="s">
        <v>51</v>
      </c>
      <c r="AA354">
        <v>18505.062151049999</v>
      </c>
      <c r="AB354">
        <v>-116.24058082000001</v>
      </c>
      <c r="AC354">
        <v>18388.82157023</v>
      </c>
      <c r="AD354">
        <v>-59.712834729999997</v>
      </c>
      <c r="AE354">
        <v>0</v>
      </c>
      <c r="AF354">
        <v>-59.712834729999997</v>
      </c>
      <c r="AG354" s="1"/>
      <c r="AH354" s="5">
        <v>46261</v>
      </c>
      <c r="AI354">
        <v>36</v>
      </c>
      <c r="AJ354">
        <v>3</v>
      </c>
      <c r="AL354" t="s">
        <v>144</v>
      </c>
      <c r="AM354" t="s">
        <v>58</v>
      </c>
      <c r="AN354">
        <v>-22.879929359999998</v>
      </c>
      <c r="AO354">
        <v>-1066.9883363599999</v>
      </c>
      <c r="AP354">
        <v>-1066.9883363599999</v>
      </c>
      <c r="AR354" s="5">
        <v>46261</v>
      </c>
      <c r="AS354">
        <v>26</v>
      </c>
      <c r="AT354">
        <v>3</v>
      </c>
      <c r="AU354" t="s">
        <v>145</v>
      </c>
      <c r="AV354" t="s">
        <v>58</v>
      </c>
      <c r="AW354">
        <v>-2.9235709000000001</v>
      </c>
      <c r="AX354">
        <v>1.66416666</v>
      </c>
      <c r="AY354">
        <v>-29.369087740000001</v>
      </c>
      <c r="AZ354">
        <v>-29.369087740000001</v>
      </c>
      <c r="BA354">
        <v>0</v>
      </c>
    </row>
    <row r="355" spans="2:53">
      <c r="B355" s="5">
        <v>46261</v>
      </c>
      <c r="C355">
        <v>59</v>
      </c>
      <c r="D355">
        <v>3</v>
      </c>
      <c r="E355" t="s">
        <v>143</v>
      </c>
      <c r="F355" t="s">
        <v>60</v>
      </c>
      <c r="G355" t="s">
        <v>51</v>
      </c>
      <c r="H355">
        <v>2562.6511139200002</v>
      </c>
      <c r="I355">
        <v>52.827034900000001</v>
      </c>
      <c r="J355">
        <v>35</v>
      </c>
      <c r="K355">
        <v>-49.21</v>
      </c>
      <c r="L355">
        <v>-2599.6183874200001</v>
      </c>
      <c r="M355">
        <v>-2364.1757443900001</v>
      </c>
      <c r="N355">
        <v>0</v>
      </c>
      <c r="O355" s="90" cm="1">
        <f t="array" ref="O355">VLOOKUP(C355,Calc!$B$4:$BF$291,_xlfn.XLOOKUP(F355&amp;G355,$R$4:$R$9&amp;$S$4:$S$9,$T$4:$T$9),FALSE)</f>
        <v>0</v>
      </c>
      <c r="P355" s="121">
        <f t="shared" si="5"/>
        <v>0</v>
      </c>
      <c r="V355" s="5">
        <v>46261</v>
      </c>
      <c r="W355">
        <v>118</v>
      </c>
      <c r="X355">
        <v>3</v>
      </c>
      <c r="Y355" t="s">
        <v>143</v>
      </c>
      <c r="Z355" t="s">
        <v>58</v>
      </c>
      <c r="AA355">
        <v>16973.281109809999</v>
      </c>
      <c r="AB355">
        <v>-39.47487976</v>
      </c>
      <c r="AC355">
        <v>16933.806230049999</v>
      </c>
      <c r="AD355">
        <v>-12.757011800000001</v>
      </c>
      <c r="AE355">
        <v>1.8944268</v>
      </c>
      <c r="AF355">
        <v>-10.862584999999999</v>
      </c>
      <c r="AG355" s="1"/>
      <c r="AH355" s="5">
        <v>46261</v>
      </c>
      <c r="AI355">
        <v>36</v>
      </c>
      <c r="AJ355">
        <v>3</v>
      </c>
      <c r="AL355" t="s">
        <v>144</v>
      </c>
      <c r="AM355" t="s">
        <v>146</v>
      </c>
      <c r="AN355">
        <v>8.9707626999999999</v>
      </c>
      <c r="AO355">
        <v>0</v>
      </c>
      <c r="AP355">
        <v>0</v>
      </c>
      <c r="AR355" s="5">
        <v>46261</v>
      </c>
      <c r="AS355">
        <v>26</v>
      </c>
      <c r="AT355">
        <v>3</v>
      </c>
      <c r="AU355" t="s">
        <v>145</v>
      </c>
      <c r="AV355" t="s">
        <v>146</v>
      </c>
      <c r="AW355">
        <v>1.2594042299999999</v>
      </c>
      <c r="AX355">
        <v>1.66416666</v>
      </c>
      <c r="AY355">
        <v>0</v>
      </c>
      <c r="AZ355">
        <v>0</v>
      </c>
      <c r="BA355">
        <v>0</v>
      </c>
    </row>
    <row r="356" spans="2:53">
      <c r="B356" s="5">
        <v>46261</v>
      </c>
      <c r="C356">
        <v>59</v>
      </c>
      <c r="D356">
        <v>3</v>
      </c>
      <c r="E356" t="s">
        <v>143</v>
      </c>
      <c r="F356" t="s">
        <v>54</v>
      </c>
      <c r="G356" t="s">
        <v>52</v>
      </c>
      <c r="H356">
        <v>2562.6511139200002</v>
      </c>
      <c r="I356">
        <v>0</v>
      </c>
      <c r="J356">
        <v>192.28</v>
      </c>
      <c r="K356">
        <v>-157.28</v>
      </c>
      <c r="L356">
        <v>0</v>
      </c>
      <c r="M356">
        <v>0</v>
      </c>
      <c r="N356">
        <v>0</v>
      </c>
      <c r="O356" s="90" cm="1">
        <f t="array" ref="O356">VLOOKUP(C356,Calc!$B$4:$BF$291,_xlfn.XLOOKUP(F356&amp;G356,$R$4:$R$9&amp;$S$4:$S$9,$T$4:$T$9),FALSE)</f>
        <v>0</v>
      </c>
      <c r="P356" s="121">
        <f t="shared" si="5"/>
        <v>0</v>
      </c>
      <c r="V356" s="5">
        <v>46261</v>
      </c>
      <c r="W356">
        <v>118</v>
      </c>
      <c r="X356">
        <v>3</v>
      </c>
      <c r="Y356" t="s">
        <v>143</v>
      </c>
      <c r="Z356" t="s">
        <v>52</v>
      </c>
      <c r="AA356">
        <v>16973.281109809999</v>
      </c>
      <c r="AB356">
        <v>-39.47487976</v>
      </c>
      <c r="AC356">
        <v>16933.806230049999</v>
      </c>
      <c r="AD356">
        <v>0</v>
      </c>
      <c r="AE356">
        <v>55.280027959999998</v>
      </c>
      <c r="AF356">
        <v>55.280027959999998</v>
      </c>
      <c r="AG356" s="1"/>
      <c r="AH356" s="5">
        <v>46261</v>
      </c>
      <c r="AI356">
        <v>36</v>
      </c>
      <c r="AJ356">
        <v>3</v>
      </c>
      <c r="AK356" t="s">
        <v>143</v>
      </c>
      <c r="AL356" t="s">
        <v>57</v>
      </c>
      <c r="AM356" t="s">
        <v>58</v>
      </c>
      <c r="AN356">
        <v>-2.2803960000000001</v>
      </c>
      <c r="AO356">
        <v>0</v>
      </c>
      <c r="AP356">
        <v>646.8530452</v>
      </c>
      <c r="AR356" s="5">
        <v>46261</v>
      </c>
      <c r="AS356">
        <v>26</v>
      </c>
      <c r="AT356">
        <v>3</v>
      </c>
      <c r="AU356" t="s">
        <v>144</v>
      </c>
      <c r="AV356" t="s">
        <v>58</v>
      </c>
      <c r="AW356">
        <v>-38.218329599999997</v>
      </c>
      <c r="AX356">
        <v>12.03</v>
      </c>
      <c r="AY356">
        <v>-723.80828822000001</v>
      </c>
      <c r="AZ356">
        <v>-723.80828822000001</v>
      </c>
      <c r="BA356">
        <v>0</v>
      </c>
    </row>
    <row r="357" spans="2:53">
      <c r="B357" s="5">
        <v>46261</v>
      </c>
      <c r="C357">
        <v>59</v>
      </c>
      <c r="D357">
        <v>3</v>
      </c>
      <c r="E357" t="s">
        <v>143</v>
      </c>
      <c r="F357" t="s">
        <v>54</v>
      </c>
      <c r="G357" t="s">
        <v>51</v>
      </c>
      <c r="H357">
        <v>2562.6511139200002</v>
      </c>
      <c r="I357">
        <v>34.444798030000001</v>
      </c>
      <c r="J357">
        <v>35</v>
      </c>
      <c r="K357">
        <v>157.28</v>
      </c>
      <c r="L357">
        <v>5417.4778346800003</v>
      </c>
      <c r="M357">
        <v>4926.8268583099998</v>
      </c>
      <c r="N357">
        <v>2562.6511139200002</v>
      </c>
      <c r="O357" s="90" cm="1">
        <f t="array" ref="O357">VLOOKUP(C357,Calc!$B$4:$BF$291,_xlfn.XLOOKUP(F357&amp;G357,$R$4:$R$9&amp;$S$4:$S$9,$T$4:$T$9),FALSE)</f>
        <v>2562.6511139203335</v>
      </c>
      <c r="P357" s="121">
        <f t="shared" si="5"/>
        <v>3.333298081997782E-10</v>
      </c>
      <c r="V357" s="5">
        <v>46261</v>
      </c>
      <c r="W357">
        <v>118</v>
      </c>
      <c r="X357">
        <v>3</v>
      </c>
      <c r="Y357" t="s">
        <v>143</v>
      </c>
      <c r="Z357" t="s">
        <v>51</v>
      </c>
      <c r="AA357">
        <v>16973.281109809999</v>
      </c>
      <c r="AB357">
        <v>-39.47487976</v>
      </c>
      <c r="AC357">
        <v>16933.806230049999</v>
      </c>
      <c r="AD357">
        <v>-49.8657763</v>
      </c>
      <c r="AE357">
        <v>0</v>
      </c>
      <c r="AF357">
        <v>-49.8657763</v>
      </c>
      <c r="AG357" s="1"/>
      <c r="AH357" s="5">
        <v>46261</v>
      </c>
      <c r="AI357">
        <v>36</v>
      </c>
      <c r="AJ357">
        <v>3</v>
      </c>
      <c r="AK357" t="s">
        <v>143</v>
      </c>
      <c r="AL357" t="s">
        <v>57</v>
      </c>
      <c r="AM357" t="s">
        <v>52</v>
      </c>
      <c r="AN357">
        <v>1.817896</v>
      </c>
      <c r="AO357">
        <v>0</v>
      </c>
      <c r="AP357">
        <v>0</v>
      </c>
      <c r="AR357" s="5">
        <v>46261</v>
      </c>
      <c r="AS357">
        <v>26</v>
      </c>
      <c r="AT357">
        <v>3</v>
      </c>
      <c r="AU357" t="s">
        <v>144</v>
      </c>
      <c r="AV357" t="s">
        <v>146</v>
      </c>
      <c r="AW357">
        <v>26.188329599999999</v>
      </c>
      <c r="AX357">
        <v>12.03</v>
      </c>
      <c r="AY357">
        <v>0</v>
      </c>
      <c r="AZ357">
        <v>0</v>
      </c>
      <c r="BA357">
        <v>0</v>
      </c>
    </row>
    <row r="358" spans="2:53">
      <c r="B358" s="5">
        <v>46261</v>
      </c>
      <c r="C358">
        <v>60</v>
      </c>
      <c r="D358">
        <v>3</v>
      </c>
      <c r="E358" t="s">
        <v>143</v>
      </c>
      <c r="F358" t="s">
        <v>57</v>
      </c>
      <c r="G358" t="s">
        <v>58</v>
      </c>
      <c r="H358">
        <v>2808.2265054600002</v>
      </c>
      <c r="I358">
        <v>0</v>
      </c>
      <c r="J358">
        <v>-19.03</v>
      </c>
      <c r="K358">
        <v>201.43</v>
      </c>
      <c r="L358">
        <v>0</v>
      </c>
      <c r="M358">
        <v>0</v>
      </c>
      <c r="N358">
        <v>0</v>
      </c>
      <c r="O358" s="90" cm="1">
        <f t="array" ref="O358">VLOOKUP(C358,Calc!$B$4:$BF$291,_xlfn.XLOOKUP(F358&amp;G358,$R$4:$R$9&amp;$S$4:$S$9,$T$4:$T$9),FALSE)</f>
        <v>0</v>
      </c>
      <c r="P358" s="121">
        <f t="shared" si="5"/>
        <v>0</v>
      </c>
      <c r="V358" s="5">
        <v>46261</v>
      </c>
      <c r="W358">
        <v>119</v>
      </c>
      <c r="X358">
        <v>3</v>
      </c>
      <c r="Y358" t="s">
        <v>143</v>
      </c>
      <c r="Z358" t="s">
        <v>58</v>
      </c>
      <c r="AA358">
        <v>30533.16073852</v>
      </c>
      <c r="AB358">
        <v>0</v>
      </c>
      <c r="AC358">
        <v>30533.16073852</v>
      </c>
      <c r="AD358">
        <v>-16.180735299999998</v>
      </c>
      <c r="AE358">
        <v>0</v>
      </c>
      <c r="AF358">
        <v>-16.180735299999998</v>
      </c>
      <c r="AG358" s="1"/>
      <c r="AH358" s="5">
        <v>46261</v>
      </c>
      <c r="AI358">
        <v>36</v>
      </c>
      <c r="AJ358">
        <v>3</v>
      </c>
      <c r="AL358" t="s">
        <v>147</v>
      </c>
      <c r="AM358" t="s">
        <v>148</v>
      </c>
      <c r="AN358">
        <v>-37.132641</v>
      </c>
      <c r="AO358">
        <v>-12799.70893719</v>
      </c>
      <c r="AP358">
        <v>-12799.70893719</v>
      </c>
      <c r="AR358" s="5">
        <v>46261</v>
      </c>
      <c r="AS358">
        <v>26</v>
      </c>
      <c r="AT358">
        <v>3</v>
      </c>
      <c r="AU358" t="s">
        <v>57</v>
      </c>
      <c r="AV358" t="s">
        <v>58</v>
      </c>
      <c r="AW358">
        <v>-0.1655712</v>
      </c>
      <c r="AX358">
        <v>0.50083332999999997</v>
      </c>
      <c r="AY358">
        <v>0</v>
      </c>
      <c r="AZ358">
        <v>0</v>
      </c>
      <c r="BA358">
        <v>0</v>
      </c>
    </row>
    <row r="359" spans="2:53">
      <c r="B359" s="5">
        <v>46261</v>
      </c>
      <c r="C359">
        <v>60</v>
      </c>
      <c r="D359">
        <v>3</v>
      </c>
      <c r="E359" t="s">
        <v>143</v>
      </c>
      <c r="F359" t="s">
        <v>57</v>
      </c>
      <c r="G359" t="s">
        <v>52</v>
      </c>
      <c r="H359">
        <v>2808.2265054600002</v>
      </c>
      <c r="I359">
        <v>0</v>
      </c>
      <c r="J359">
        <v>182.4</v>
      </c>
      <c r="K359">
        <v>-201.43</v>
      </c>
      <c r="L359">
        <v>0</v>
      </c>
      <c r="M359">
        <v>0</v>
      </c>
      <c r="N359">
        <v>0</v>
      </c>
      <c r="O359" s="90" cm="1">
        <f t="array" ref="O359">VLOOKUP(C359,Calc!$B$4:$BF$291,_xlfn.XLOOKUP(F359&amp;G359,$R$4:$R$9&amp;$S$4:$S$9,$T$4:$T$9),FALSE)</f>
        <v>0</v>
      </c>
      <c r="P359" s="121">
        <f t="shared" si="5"/>
        <v>0</v>
      </c>
      <c r="V359" s="5">
        <v>46261</v>
      </c>
      <c r="W359">
        <v>119</v>
      </c>
      <c r="X359">
        <v>3</v>
      </c>
      <c r="Y359" t="s">
        <v>143</v>
      </c>
      <c r="Z359" t="s">
        <v>52</v>
      </c>
      <c r="AA359">
        <v>30533.16073852</v>
      </c>
      <c r="AB359">
        <v>0</v>
      </c>
      <c r="AC359">
        <v>30533.16073852</v>
      </c>
      <c r="AD359">
        <v>0</v>
      </c>
      <c r="AE359">
        <v>61.086050129999997</v>
      </c>
      <c r="AF359">
        <v>61.086050129999997</v>
      </c>
      <c r="AG359" s="1"/>
      <c r="AH359" s="5">
        <v>46261</v>
      </c>
      <c r="AI359">
        <v>36</v>
      </c>
      <c r="AJ359">
        <v>3</v>
      </c>
      <c r="AL359" t="s">
        <v>147</v>
      </c>
      <c r="AM359" t="s">
        <v>51</v>
      </c>
      <c r="AN359">
        <v>36.39680766</v>
      </c>
      <c r="AO359">
        <v>0</v>
      </c>
      <c r="AP359">
        <v>0</v>
      </c>
      <c r="AR359" s="5">
        <v>46261</v>
      </c>
      <c r="AS359">
        <v>26</v>
      </c>
      <c r="AT359">
        <v>3</v>
      </c>
      <c r="AU359" t="s">
        <v>57</v>
      </c>
      <c r="AV359" t="s">
        <v>52</v>
      </c>
      <c r="AW359">
        <v>-0.33526212999999999</v>
      </c>
      <c r="AX359">
        <v>0.50083332999999997</v>
      </c>
      <c r="AY359">
        <v>0</v>
      </c>
      <c r="AZ359">
        <v>-123.10013587</v>
      </c>
      <c r="BA359">
        <v>0</v>
      </c>
    </row>
    <row r="360" spans="2:53">
      <c r="B360" s="5">
        <v>46261</v>
      </c>
      <c r="C360">
        <v>60</v>
      </c>
      <c r="D360">
        <v>3</v>
      </c>
      <c r="E360" t="s">
        <v>143</v>
      </c>
      <c r="F360" t="s">
        <v>60</v>
      </c>
      <c r="G360" t="s">
        <v>58</v>
      </c>
      <c r="H360">
        <v>2808.2265054600002</v>
      </c>
      <c r="I360">
        <v>0</v>
      </c>
      <c r="J360">
        <v>-19.03</v>
      </c>
      <c r="K360">
        <v>44.7</v>
      </c>
      <c r="L360">
        <v>0</v>
      </c>
      <c r="M360">
        <v>0</v>
      </c>
      <c r="N360">
        <v>0</v>
      </c>
      <c r="O360" s="90" cm="1">
        <f t="array" ref="O360">VLOOKUP(C360,Calc!$B$4:$BF$291,_xlfn.XLOOKUP(F360&amp;G360,$R$4:$R$9&amp;$S$4:$S$9,$T$4:$T$9),FALSE)</f>
        <v>0</v>
      </c>
      <c r="P360" s="121">
        <f t="shared" si="5"/>
        <v>0</v>
      </c>
      <c r="V360" s="5">
        <v>46261</v>
      </c>
      <c r="W360">
        <v>119</v>
      </c>
      <c r="X360">
        <v>3</v>
      </c>
      <c r="Y360" t="s">
        <v>143</v>
      </c>
      <c r="Z360" t="s">
        <v>51</v>
      </c>
      <c r="AA360">
        <v>30533.16073852</v>
      </c>
      <c r="AB360">
        <v>0</v>
      </c>
      <c r="AC360">
        <v>30533.16073852</v>
      </c>
      <c r="AD360">
        <v>-50.916440399999999</v>
      </c>
      <c r="AE360">
        <v>1.1194588999999999</v>
      </c>
      <c r="AF360">
        <v>-49.796981500000001</v>
      </c>
      <c r="AG360" s="1"/>
      <c r="AH360" s="5">
        <v>46261</v>
      </c>
      <c r="AI360">
        <v>36</v>
      </c>
      <c r="AJ360">
        <v>3</v>
      </c>
      <c r="AK360" t="s">
        <v>143</v>
      </c>
      <c r="AL360" t="s">
        <v>60</v>
      </c>
      <c r="AM360" t="s">
        <v>58</v>
      </c>
      <c r="AN360">
        <v>51.208614859999997</v>
      </c>
      <c r="AO360">
        <v>0</v>
      </c>
      <c r="AP360">
        <v>0</v>
      </c>
      <c r="AR360" s="5">
        <v>46261</v>
      </c>
      <c r="AS360">
        <v>26</v>
      </c>
      <c r="AT360">
        <v>3</v>
      </c>
      <c r="AU360" t="s">
        <v>147</v>
      </c>
      <c r="AV360" t="s">
        <v>148</v>
      </c>
      <c r="AW360">
        <v>-36.712065000000003</v>
      </c>
      <c r="AX360">
        <v>0.76</v>
      </c>
      <c r="AY360">
        <v>-12536.996905149999</v>
      </c>
      <c r="AZ360">
        <v>-12536.996905149999</v>
      </c>
      <c r="BA360">
        <v>0</v>
      </c>
    </row>
    <row r="361" spans="2:53">
      <c r="B361" s="5">
        <v>46261</v>
      </c>
      <c r="C361">
        <v>60</v>
      </c>
      <c r="D361">
        <v>3</v>
      </c>
      <c r="E361" t="s">
        <v>143</v>
      </c>
      <c r="F361" t="s">
        <v>60</v>
      </c>
      <c r="G361" t="s">
        <v>51</v>
      </c>
      <c r="H361">
        <v>2808.2265054600002</v>
      </c>
      <c r="I361">
        <v>54.42642893</v>
      </c>
      <c r="J361">
        <v>25.67</v>
      </c>
      <c r="K361">
        <v>-44.7</v>
      </c>
      <c r="L361">
        <v>-2432.86137332</v>
      </c>
      <c r="M361">
        <v>-2285.9953207100002</v>
      </c>
      <c r="N361">
        <v>0</v>
      </c>
      <c r="O361" s="90" cm="1">
        <f t="array" ref="O361">VLOOKUP(C361,Calc!$B$4:$BF$291,_xlfn.XLOOKUP(F361&amp;G361,$R$4:$R$9&amp;$S$4:$S$9,$T$4:$T$9),FALSE)</f>
        <v>0</v>
      </c>
      <c r="P361" s="121">
        <f t="shared" si="5"/>
        <v>0</v>
      </c>
      <c r="V361" s="5">
        <v>46261</v>
      </c>
      <c r="W361">
        <v>120</v>
      </c>
      <c r="X361">
        <v>3</v>
      </c>
      <c r="Y361" t="s">
        <v>143</v>
      </c>
      <c r="Z361" t="s">
        <v>58</v>
      </c>
      <c r="AA361">
        <v>19211.84327876</v>
      </c>
      <c r="AB361">
        <v>0</v>
      </c>
      <c r="AC361">
        <v>19211.84327876</v>
      </c>
      <c r="AD361">
        <v>-19.2885998</v>
      </c>
      <c r="AE361">
        <v>0</v>
      </c>
      <c r="AF361">
        <v>-19.2885998</v>
      </c>
      <c r="AG361" s="1"/>
      <c r="AH361" s="5">
        <v>46261</v>
      </c>
      <c r="AI361">
        <v>36</v>
      </c>
      <c r="AJ361">
        <v>3</v>
      </c>
      <c r="AK361" t="s">
        <v>143</v>
      </c>
      <c r="AL361" t="s">
        <v>60</v>
      </c>
      <c r="AM361" t="s">
        <v>51</v>
      </c>
      <c r="AN361">
        <v>-51.366948200000003</v>
      </c>
      <c r="AO361">
        <v>274.76335526999998</v>
      </c>
      <c r="AP361">
        <v>287.40675169000002</v>
      </c>
      <c r="AR361" s="5">
        <v>46261</v>
      </c>
      <c r="AS361">
        <v>26</v>
      </c>
      <c r="AT361">
        <v>3</v>
      </c>
      <c r="AU361" t="s">
        <v>147</v>
      </c>
      <c r="AV361" t="s">
        <v>51</v>
      </c>
      <c r="AW361">
        <v>35.952064999999997</v>
      </c>
      <c r="AX361">
        <v>0.76</v>
      </c>
      <c r="AY361">
        <v>0</v>
      </c>
      <c r="AZ361">
        <v>0</v>
      </c>
      <c r="BA361">
        <v>0</v>
      </c>
    </row>
    <row r="362" spans="2:53">
      <c r="B362" s="5">
        <v>46261</v>
      </c>
      <c r="C362">
        <v>60</v>
      </c>
      <c r="D362">
        <v>3</v>
      </c>
      <c r="E362" t="s">
        <v>143</v>
      </c>
      <c r="F362" t="s">
        <v>54</v>
      </c>
      <c r="G362" t="s">
        <v>52</v>
      </c>
      <c r="H362">
        <v>2808.2265054600002</v>
      </c>
      <c r="I362">
        <v>0</v>
      </c>
      <c r="J362">
        <v>182.4</v>
      </c>
      <c r="K362">
        <v>-156.72999999999999</v>
      </c>
      <c r="L362">
        <v>0</v>
      </c>
      <c r="M362">
        <v>0</v>
      </c>
      <c r="N362">
        <v>0</v>
      </c>
      <c r="O362" s="90" cm="1">
        <f t="array" ref="O362">VLOOKUP(C362,Calc!$B$4:$BF$291,_xlfn.XLOOKUP(F362&amp;G362,$R$4:$R$9&amp;$S$4:$S$9,$T$4:$T$9),FALSE)</f>
        <v>0</v>
      </c>
      <c r="P362" s="121">
        <f t="shared" si="5"/>
        <v>0</v>
      </c>
      <c r="V362" s="5">
        <v>46261</v>
      </c>
      <c r="W362">
        <v>120</v>
      </c>
      <c r="X362">
        <v>3</v>
      </c>
      <c r="Y362" t="s">
        <v>143</v>
      </c>
      <c r="Z362" t="s">
        <v>52</v>
      </c>
      <c r="AA362">
        <v>19211.84327876</v>
      </c>
      <c r="AB362">
        <v>0</v>
      </c>
      <c r="AC362">
        <v>19211.84327876</v>
      </c>
      <c r="AD362">
        <v>0</v>
      </c>
      <c r="AE362">
        <v>62.32639983</v>
      </c>
      <c r="AF362">
        <v>62.32639983</v>
      </c>
      <c r="AG362" s="1"/>
      <c r="AH362" s="5">
        <v>46261</v>
      </c>
      <c r="AI362">
        <v>36</v>
      </c>
      <c r="AJ362">
        <v>3</v>
      </c>
      <c r="AK362" t="s">
        <v>143</v>
      </c>
      <c r="AL362" t="s">
        <v>54</v>
      </c>
      <c r="AM362" t="s">
        <v>52</v>
      </c>
      <c r="AN362">
        <v>38.159389859999997</v>
      </c>
      <c r="AO362">
        <v>0</v>
      </c>
      <c r="AP362">
        <v>0</v>
      </c>
      <c r="AR362" s="5">
        <v>46261</v>
      </c>
      <c r="AS362">
        <v>26</v>
      </c>
      <c r="AT362">
        <v>3</v>
      </c>
      <c r="AU362" t="s">
        <v>60</v>
      </c>
      <c r="AV362" t="s">
        <v>58</v>
      </c>
      <c r="AW362">
        <v>37.667672459999999</v>
      </c>
      <c r="AX362">
        <v>0.14083333000000001</v>
      </c>
      <c r="AY362">
        <v>0</v>
      </c>
      <c r="AZ362">
        <v>0</v>
      </c>
      <c r="BA362">
        <v>0</v>
      </c>
    </row>
    <row r="363" spans="2:53">
      <c r="B363" s="5">
        <v>46261</v>
      </c>
      <c r="C363">
        <v>60</v>
      </c>
      <c r="D363">
        <v>3</v>
      </c>
      <c r="E363" t="s">
        <v>143</v>
      </c>
      <c r="F363" t="s">
        <v>54</v>
      </c>
      <c r="G363" t="s">
        <v>51</v>
      </c>
      <c r="H363">
        <v>2808.2265054600002</v>
      </c>
      <c r="I363">
        <v>34.591368559999999</v>
      </c>
      <c r="J363">
        <v>25.67</v>
      </c>
      <c r="K363">
        <v>156.72999999999999</v>
      </c>
      <c r="L363">
        <v>5421.5051954500004</v>
      </c>
      <c r="M363">
        <v>5094.2218261799999</v>
      </c>
      <c r="N363">
        <v>2808.2265054600002</v>
      </c>
      <c r="O363" s="90" cm="1">
        <f t="array" ref="O363">VLOOKUP(C363,Calc!$B$4:$BF$291,_xlfn.XLOOKUP(F363&amp;G363,$R$4:$R$9&amp;$S$4:$S$9,$T$4:$T$9),FALSE)</f>
        <v>2808.2265054669997</v>
      </c>
      <c r="P363" s="121">
        <f t="shared" si="5"/>
        <v>6.9994712248444557E-9</v>
      </c>
      <c r="V363" s="5">
        <v>46261</v>
      </c>
      <c r="W363">
        <v>120</v>
      </c>
      <c r="X363">
        <v>3</v>
      </c>
      <c r="Y363" t="s">
        <v>143</v>
      </c>
      <c r="Z363" t="s">
        <v>51</v>
      </c>
      <c r="AA363">
        <v>19211.84327876</v>
      </c>
      <c r="AB363">
        <v>0</v>
      </c>
      <c r="AC363">
        <v>19211.84327876</v>
      </c>
      <c r="AD363">
        <v>-53.031505899999999</v>
      </c>
      <c r="AE363">
        <v>5.0545391999999998</v>
      </c>
      <c r="AF363">
        <v>-47.976966699999998</v>
      </c>
      <c r="AG363" s="1"/>
      <c r="AH363" s="5">
        <v>46261</v>
      </c>
      <c r="AI363">
        <v>36</v>
      </c>
      <c r="AJ363">
        <v>3</v>
      </c>
      <c r="AK363" t="s">
        <v>143</v>
      </c>
      <c r="AL363" t="s">
        <v>54</v>
      </c>
      <c r="AM363" t="s">
        <v>51</v>
      </c>
      <c r="AN363">
        <v>-44.213556529999998</v>
      </c>
      <c r="AO363">
        <v>14527.779826739999</v>
      </c>
      <c r="AP363">
        <v>13868.283385119999</v>
      </c>
      <c r="AR363" s="5">
        <v>46261</v>
      </c>
      <c r="AS363">
        <v>26</v>
      </c>
      <c r="AT363">
        <v>3</v>
      </c>
      <c r="AU363" t="s">
        <v>60</v>
      </c>
      <c r="AV363" t="s">
        <v>51</v>
      </c>
      <c r="AW363">
        <v>-37.808505799999999</v>
      </c>
      <c r="AX363">
        <v>0.14083333000000001</v>
      </c>
      <c r="AY363">
        <v>0</v>
      </c>
      <c r="AZ363">
        <v>-527.10116596</v>
      </c>
      <c r="BA363">
        <v>0</v>
      </c>
    </row>
    <row r="364" spans="2:53">
      <c r="B364" s="5">
        <v>46261</v>
      </c>
      <c r="C364">
        <v>61</v>
      </c>
      <c r="D364">
        <v>3</v>
      </c>
      <c r="E364" t="s">
        <v>143</v>
      </c>
      <c r="F364" t="s">
        <v>57</v>
      </c>
      <c r="G364" t="s">
        <v>58</v>
      </c>
      <c r="H364">
        <v>2530.2842501599998</v>
      </c>
      <c r="I364">
        <v>0</v>
      </c>
      <c r="J364">
        <v>-18.989999999999998</v>
      </c>
      <c r="K364">
        <v>199.04</v>
      </c>
      <c r="L364">
        <v>0</v>
      </c>
      <c r="M364">
        <v>0</v>
      </c>
      <c r="N364">
        <v>0</v>
      </c>
      <c r="O364" s="90" cm="1">
        <f t="array" ref="O364">VLOOKUP(C364,Calc!$B$4:$BF$291,_xlfn.XLOOKUP(F364&amp;G364,$R$4:$R$9&amp;$S$4:$S$9,$T$4:$T$9),FALSE)</f>
        <v>0</v>
      </c>
      <c r="P364" s="121">
        <f t="shared" si="5"/>
        <v>0</v>
      </c>
      <c r="V364" s="5">
        <v>46261</v>
      </c>
      <c r="W364">
        <v>121</v>
      </c>
      <c r="X364">
        <v>3</v>
      </c>
      <c r="Y364" t="s">
        <v>143</v>
      </c>
      <c r="Z364" t="s">
        <v>58</v>
      </c>
      <c r="AA364">
        <v>38807.839568290001</v>
      </c>
      <c r="AB364">
        <v>-2.45807156</v>
      </c>
      <c r="AC364">
        <v>38805.381496729999</v>
      </c>
      <c r="AD364">
        <v>-11.798874</v>
      </c>
      <c r="AE364">
        <v>0.23240575999999999</v>
      </c>
      <c r="AF364">
        <v>-11.56646823</v>
      </c>
      <c r="AG364" s="1"/>
      <c r="AH364" s="5">
        <v>46261</v>
      </c>
      <c r="AI364">
        <v>37</v>
      </c>
      <c r="AJ364">
        <v>3</v>
      </c>
      <c r="AL364" t="s">
        <v>144</v>
      </c>
      <c r="AM364" t="s">
        <v>58</v>
      </c>
      <c r="AN364">
        <v>-23.926318760000001</v>
      </c>
      <c r="AO364">
        <v>-211.99967755</v>
      </c>
      <c r="AP364">
        <v>-211.99967755</v>
      </c>
      <c r="AR364" s="5">
        <v>46261</v>
      </c>
      <c r="AS364">
        <v>26</v>
      </c>
      <c r="AT364">
        <v>3</v>
      </c>
      <c r="AU364" t="s">
        <v>54</v>
      </c>
      <c r="AV364" t="s">
        <v>52</v>
      </c>
      <c r="AW364">
        <v>41.196322299999999</v>
      </c>
      <c r="AX364">
        <v>6.1924999999999999</v>
      </c>
      <c r="AY364">
        <v>0</v>
      </c>
      <c r="AZ364">
        <v>0</v>
      </c>
      <c r="BA364">
        <v>0</v>
      </c>
    </row>
    <row r="365" spans="2:53">
      <c r="B365" s="5">
        <v>46261</v>
      </c>
      <c r="C365">
        <v>61</v>
      </c>
      <c r="D365">
        <v>3</v>
      </c>
      <c r="E365" t="s">
        <v>143</v>
      </c>
      <c r="F365" t="s">
        <v>57</v>
      </c>
      <c r="G365" t="s">
        <v>52</v>
      </c>
      <c r="H365">
        <v>2530.2842501599998</v>
      </c>
      <c r="I365">
        <v>0</v>
      </c>
      <c r="J365">
        <v>180.05</v>
      </c>
      <c r="K365">
        <v>-199.04</v>
      </c>
      <c r="L365">
        <v>0</v>
      </c>
      <c r="M365">
        <v>0</v>
      </c>
      <c r="N365">
        <v>0</v>
      </c>
      <c r="O365" s="90" cm="1">
        <f t="array" ref="O365">VLOOKUP(C365,Calc!$B$4:$BF$291,_xlfn.XLOOKUP(F365&amp;G365,$R$4:$R$9&amp;$S$4:$S$9,$T$4:$T$9),FALSE)</f>
        <v>0</v>
      </c>
      <c r="P365" s="121">
        <f t="shared" si="5"/>
        <v>0</v>
      </c>
      <c r="V365" s="5">
        <v>46261</v>
      </c>
      <c r="W365">
        <v>121</v>
      </c>
      <c r="X365">
        <v>3</v>
      </c>
      <c r="Y365" t="s">
        <v>143</v>
      </c>
      <c r="Z365" t="s">
        <v>52</v>
      </c>
      <c r="AA365">
        <v>38807.839568290001</v>
      </c>
      <c r="AB365">
        <v>-2.45807156</v>
      </c>
      <c r="AC365">
        <v>38805.381496729999</v>
      </c>
      <c r="AD365">
        <v>0</v>
      </c>
      <c r="AE365">
        <v>64.474223760000001</v>
      </c>
      <c r="AF365">
        <v>64.474223760000001</v>
      </c>
      <c r="AG365" s="1"/>
      <c r="AH365" s="5">
        <v>46261</v>
      </c>
      <c r="AI365">
        <v>37</v>
      </c>
      <c r="AJ365">
        <v>3</v>
      </c>
      <c r="AL365" t="s">
        <v>144</v>
      </c>
      <c r="AM365" t="s">
        <v>146</v>
      </c>
      <c r="AN365">
        <v>10.106318760000001</v>
      </c>
      <c r="AO365">
        <v>0</v>
      </c>
      <c r="AP365">
        <v>0</v>
      </c>
      <c r="AR365" s="5">
        <v>46261</v>
      </c>
      <c r="AS365">
        <v>26</v>
      </c>
      <c r="AT365">
        <v>3</v>
      </c>
      <c r="AU365" t="s">
        <v>54</v>
      </c>
      <c r="AV365" t="s">
        <v>51</v>
      </c>
      <c r="AW365">
        <v>-47.388822300000001</v>
      </c>
      <c r="AX365">
        <v>6.1924999999999999</v>
      </c>
      <c r="AY365">
        <v>14153.889276759999</v>
      </c>
      <c r="AZ365">
        <v>14804.090578609999</v>
      </c>
      <c r="BA365">
        <v>0</v>
      </c>
    </row>
    <row r="366" spans="2:53">
      <c r="B366" s="5">
        <v>46261</v>
      </c>
      <c r="C366">
        <v>61</v>
      </c>
      <c r="D366">
        <v>3</v>
      </c>
      <c r="E366" t="s">
        <v>143</v>
      </c>
      <c r="F366" t="s">
        <v>60</v>
      </c>
      <c r="G366" t="s">
        <v>58</v>
      </c>
      <c r="H366">
        <v>2530.2842501599998</v>
      </c>
      <c r="I366">
        <v>0</v>
      </c>
      <c r="J366">
        <v>-18.989999999999998</v>
      </c>
      <c r="K366">
        <v>53.99</v>
      </c>
      <c r="L366">
        <v>0</v>
      </c>
      <c r="M366">
        <v>0</v>
      </c>
      <c r="N366">
        <v>0</v>
      </c>
      <c r="O366" s="90" cm="1">
        <f t="array" ref="O366">VLOOKUP(C366,Calc!$B$4:$BF$291,_xlfn.XLOOKUP(F366&amp;G366,$R$4:$R$9&amp;$S$4:$S$9,$T$4:$T$9),FALSE)</f>
        <v>0</v>
      </c>
      <c r="P366" s="121">
        <f t="shared" si="5"/>
        <v>0</v>
      </c>
      <c r="V366" s="5">
        <v>46261</v>
      </c>
      <c r="W366">
        <v>121</v>
      </c>
      <c r="X366">
        <v>3</v>
      </c>
      <c r="Y366" t="s">
        <v>143</v>
      </c>
      <c r="Z366" t="s">
        <v>51</v>
      </c>
      <c r="AA366">
        <v>38807.839568290001</v>
      </c>
      <c r="AB366">
        <v>-2.45807156</v>
      </c>
      <c r="AC366">
        <v>38805.381496729999</v>
      </c>
      <c r="AD366">
        <v>-53.166922200000002</v>
      </c>
      <c r="AE366">
        <v>0</v>
      </c>
      <c r="AF366">
        <v>-53.166922200000002</v>
      </c>
      <c r="AG366" s="1"/>
      <c r="AH366" s="5">
        <v>46261</v>
      </c>
      <c r="AI366">
        <v>37</v>
      </c>
      <c r="AJ366">
        <v>3</v>
      </c>
      <c r="AK366" t="s">
        <v>143</v>
      </c>
      <c r="AL366" t="s">
        <v>57</v>
      </c>
      <c r="AM366" t="s">
        <v>58</v>
      </c>
      <c r="AN366">
        <v>-2.4433197999999998</v>
      </c>
      <c r="AO366">
        <v>0</v>
      </c>
      <c r="AP366">
        <v>754.60000581999998</v>
      </c>
      <c r="AR366" s="5">
        <v>46261</v>
      </c>
      <c r="AS366">
        <v>26</v>
      </c>
      <c r="AT366">
        <v>3</v>
      </c>
      <c r="AU366" t="s">
        <v>50</v>
      </c>
      <c r="AV366" t="s">
        <v>52</v>
      </c>
      <c r="AW366">
        <v>0</v>
      </c>
      <c r="AX366">
        <v>0</v>
      </c>
      <c r="AY366">
        <v>0</v>
      </c>
      <c r="AZ366">
        <v>0</v>
      </c>
      <c r="BA366">
        <v>0</v>
      </c>
    </row>
    <row r="367" spans="2:53">
      <c r="B367" s="5">
        <v>46261</v>
      </c>
      <c r="C367">
        <v>61</v>
      </c>
      <c r="D367">
        <v>3</v>
      </c>
      <c r="E367" t="s">
        <v>143</v>
      </c>
      <c r="F367" t="s">
        <v>60</v>
      </c>
      <c r="G367" t="s">
        <v>51</v>
      </c>
      <c r="H367">
        <v>2530.2842501599998</v>
      </c>
      <c r="I367">
        <v>47.312529929999997</v>
      </c>
      <c r="J367">
        <v>35</v>
      </c>
      <c r="K367">
        <v>-53.99</v>
      </c>
      <c r="L367">
        <v>-2554.4034910999999</v>
      </c>
      <c r="M367">
        <v>-2325.0907573700001</v>
      </c>
      <c r="N367">
        <v>0</v>
      </c>
      <c r="O367" s="90" cm="1">
        <f t="array" ref="O367">VLOOKUP(C367,Calc!$B$4:$BF$291,_xlfn.XLOOKUP(F367&amp;G367,$R$4:$R$9&amp;$S$4:$S$9,$T$4:$T$9),FALSE)</f>
        <v>0</v>
      </c>
      <c r="P367" s="121">
        <f t="shared" si="5"/>
        <v>0</v>
      </c>
      <c r="V367" s="5">
        <v>46261</v>
      </c>
      <c r="W367">
        <v>122</v>
      </c>
      <c r="X367">
        <v>3</v>
      </c>
      <c r="Y367" t="s">
        <v>143</v>
      </c>
      <c r="Z367" t="s">
        <v>58</v>
      </c>
      <c r="AA367">
        <v>42074.003737769999</v>
      </c>
      <c r="AB367">
        <v>0</v>
      </c>
      <c r="AC367">
        <v>42074.003737769999</v>
      </c>
      <c r="AD367">
        <v>-17.048316400000001</v>
      </c>
      <c r="AE367">
        <v>0</v>
      </c>
      <c r="AF367">
        <v>-17.048316400000001</v>
      </c>
      <c r="AG367" s="1"/>
      <c r="AH367" s="5">
        <v>46261</v>
      </c>
      <c r="AI367">
        <v>37</v>
      </c>
      <c r="AJ367">
        <v>3</v>
      </c>
      <c r="AK367" t="s">
        <v>143</v>
      </c>
      <c r="AL367" t="s">
        <v>57</v>
      </c>
      <c r="AM367" t="s">
        <v>52</v>
      </c>
      <c r="AN367">
        <v>1.9808197999999999</v>
      </c>
      <c r="AO367">
        <v>0</v>
      </c>
      <c r="AP367">
        <v>0</v>
      </c>
      <c r="AR367" s="5">
        <v>46261</v>
      </c>
      <c r="AS367">
        <v>26</v>
      </c>
      <c r="AT367">
        <v>3</v>
      </c>
      <c r="AU367" t="s">
        <v>50</v>
      </c>
      <c r="AV367" t="s">
        <v>51</v>
      </c>
      <c r="AW367">
        <v>0</v>
      </c>
      <c r="AX367">
        <v>0</v>
      </c>
      <c r="AY367">
        <v>0</v>
      </c>
      <c r="AZ367">
        <v>0</v>
      </c>
      <c r="BA367">
        <v>0</v>
      </c>
    </row>
    <row r="368" spans="2:53">
      <c r="B368" s="5">
        <v>46261</v>
      </c>
      <c r="C368">
        <v>61</v>
      </c>
      <c r="D368">
        <v>3</v>
      </c>
      <c r="E368" t="s">
        <v>143</v>
      </c>
      <c r="F368" t="s">
        <v>54</v>
      </c>
      <c r="G368" t="s">
        <v>52</v>
      </c>
      <c r="H368">
        <v>2530.2842501599998</v>
      </c>
      <c r="I368">
        <v>0</v>
      </c>
      <c r="J368">
        <v>180.05</v>
      </c>
      <c r="K368">
        <v>-145.05000000000001</v>
      </c>
      <c r="L368">
        <v>0</v>
      </c>
      <c r="M368">
        <v>0</v>
      </c>
      <c r="N368">
        <v>0</v>
      </c>
      <c r="O368" s="90" cm="1">
        <f t="array" ref="O368">VLOOKUP(C368,Calc!$B$4:$BF$291,_xlfn.XLOOKUP(F368&amp;G368,$R$4:$R$9&amp;$S$4:$S$9,$T$4:$T$9),FALSE)</f>
        <v>0</v>
      </c>
      <c r="P368" s="121">
        <f t="shared" si="5"/>
        <v>0</v>
      </c>
      <c r="V368" s="5">
        <v>46261</v>
      </c>
      <c r="W368">
        <v>122</v>
      </c>
      <c r="X368">
        <v>3</v>
      </c>
      <c r="Y368" t="s">
        <v>143</v>
      </c>
      <c r="Z368" t="s">
        <v>52</v>
      </c>
      <c r="AA368">
        <v>42074.003737769999</v>
      </c>
      <c r="AB368">
        <v>0</v>
      </c>
      <c r="AC368">
        <v>42074.003737769999</v>
      </c>
      <c r="AD368">
        <v>0</v>
      </c>
      <c r="AE368">
        <v>70.245845700000004</v>
      </c>
      <c r="AF368">
        <v>70.245845700000004</v>
      </c>
      <c r="AG368" s="1"/>
      <c r="AH368" s="5">
        <v>46261</v>
      </c>
      <c r="AI368">
        <v>37</v>
      </c>
      <c r="AJ368">
        <v>3</v>
      </c>
      <c r="AL368" t="s">
        <v>147</v>
      </c>
      <c r="AM368" t="s">
        <v>148</v>
      </c>
      <c r="AN368">
        <v>-37.877105</v>
      </c>
      <c r="AO368">
        <v>-13056.18708695</v>
      </c>
      <c r="AP368">
        <v>-13056.18708695</v>
      </c>
      <c r="AR368" s="5">
        <v>46261</v>
      </c>
      <c r="AS368">
        <v>27</v>
      </c>
      <c r="AT368">
        <v>3</v>
      </c>
      <c r="AU368" t="s">
        <v>145</v>
      </c>
      <c r="AV368" t="s">
        <v>58</v>
      </c>
      <c r="AW368">
        <v>-2.9454370000000001</v>
      </c>
      <c r="AX368">
        <v>1.66666666</v>
      </c>
      <c r="AY368">
        <v>-3.9901337099999998</v>
      </c>
      <c r="AZ368">
        <v>-3.9901337099999998</v>
      </c>
      <c r="BA368">
        <v>0</v>
      </c>
    </row>
    <row r="369" spans="2:53">
      <c r="B369" s="5">
        <v>46261</v>
      </c>
      <c r="C369">
        <v>61</v>
      </c>
      <c r="D369">
        <v>3</v>
      </c>
      <c r="E369" t="s">
        <v>143</v>
      </c>
      <c r="F369" t="s">
        <v>54</v>
      </c>
      <c r="G369" t="s">
        <v>51</v>
      </c>
      <c r="H369">
        <v>2530.2842501599998</v>
      </c>
      <c r="I369">
        <v>36.775165399999999</v>
      </c>
      <c r="J369">
        <v>35</v>
      </c>
      <c r="K369">
        <v>145.05000000000001</v>
      </c>
      <c r="L369">
        <v>5334.2377412699998</v>
      </c>
      <c r="M369">
        <v>4855.3750075400003</v>
      </c>
      <c r="N369">
        <v>2530.2842501599998</v>
      </c>
      <c r="O369" s="90" cm="1">
        <f t="array" ref="O369">VLOOKUP(C369,Calc!$B$4:$BF$291,_xlfn.XLOOKUP(F369&amp;G369,$R$4:$R$9&amp;$S$4:$S$9,$T$4:$T$9),FALSE)</f>
        <v>2530.2842501693335</v>
      </c>
      <c r="P369" s="121">
        <f t="shared" si="5"/>
        <v>9.333689376944676E-9</v>
      </c>
      <c r="V369" s="5">
        <v>46261</v>
      </c>
      <c r="W369">
        <v>122</v>
      </c>
      <c r="X369">
        <v>3</v>
      </c>
      <c r="Y369" t="s">
        <v>143</v>
      </c>
      <c r="Z369" t="s">
        <v>51</v>
      </c>
      <c r="AA369">
        <v>42074.003737769999</v>
      </c>
      <c r="AB369">
        <v>0</v>
      </c>
      <c r="AC369">
        <v>42074.003737769999</v>
      </c>
      <c r="AD369">
        <v>-58.703276959999997</v>
      </c>
      <c r="AE369">
        <v>5.2440810000000004</v>
      </c>
      <c r="AF369">
        <v>-53.459195960000002</v>
      </c>
      <c r="AG369" s="1"/>
      <c r="AH369" s="5">
        <v>46261</v>
      </c>
      <c r="AI369">
        <v>37</v>
      </c>
      <c r="AJ369">
        <v>3</v>
      </c>
      <c r="AL369" t="s">
        <v>147</v>
      </c>
      <c r="AM369" t="s">
        <v>51</v>
      </c>
      <c r="AN369">
        <v>37.151271659999999</v>
      </c>
      <c r="AO369">
        <v>0</v>
      </c>
      <c r="AP369">
        <v>0</v>
      </c>
      <c r="AR369" s="5">
        <v>46261</v>
      </c>
      <c r="AS369">
        <v>27</v>
      </c>
      <c r="AT369">
        <v>3</v>
      </c>
      <c r="AU369" t="s">
        <v>145</v>
      </c>
      <c r="AV369" t="s">
        <v>146</v>
      </c>
      <c r="AW369">
        <v>1.27877033</v>
      </c>
      <c r="AX369">
        <v>1.66666666</v>
      </c>
      <c r="AY369">
        <v>0</v>
      </c>
      <c r="AZ369">
        <v>0</v>
      </c>
      <c r="BA369">
        <v>0</v>
      </c>
    </row>
    <row r="370" spans="2:53">
      <c r="B370" s="5">
        <v>46261</v>
      </c>
      <c r="C370">
        <v>62</v>
      </c>
      <c r="D370">
        <v>3</v>
      </c>
      <c r="E370" t="s">
        <v>143</v>
      </c>
      <c r="F370" t="s">
        <v>57</v>
      </c>
      <c r="G370" t="s">
        <v>58</v>
      </c>
      <c r="H370">
        <v>1516.00365749</v>
      </c>
      <c r="I370">
        <v>0</v>
      </c>
      <c r="J370">
        <v>-48.8</v>
      </c>
      <c r="K370">
        <v>231.27</v>
      </c>
      <c r="L370">
        <v>0</v>
      </c>
      <c r="M370">
        <v>0</v>
      </c>
      <c r="N370">
        <v>0</v>
      </c>
      <c r="O370" s="90" cm="1">
        <f t="array" ref="O370">VLOOKUP(C370,Calc!$B$4:$BF$291,_xlfn.XLOOKUP(F370&amp;G370,$R$4:$R$9&amp;$S$4:$S$9,$T$4:$T$9),FALSE)</f>
        <v>0</v>
      </c>
      <c r="P370" s="121">
        <f t="shared" si="5"/>
        <v>0</v>
      </c>
      <c r="V370" s="5">
        <v>46261</v>
      </c>
      <c r="W370">
        <v>123</v>
      </c>
      <c r="X370">
        <v>3</v>
      </c>
      <c r="Y370" t="s">
        <v>143</v>
      </c>
      <c r="Z370" t="s">
        <v>58</v>
      </c>
      <c r="AA370">
        <v>44875.447048200003</v>
      </c>
      <c r="AB370">
        <v>-418.60961354</v>
      </c>
      <c r="AC370">
        <v>44456.837434660003</v>
      </c>
      <c r="AD370">
        <v>-16.49184013</v>
      </c>
      <c r="AE370">
        <v>0</v>
      </c>
      <c r="AF370">
        <v>-16.49184013</v>
      </c>
      <c r="AG370" s="1"/>
      <c r="AH370" s="5">
        <v>46261</v>
      </c>
      <c r="AI370">
        <v>37</v>
      </c>
      <c r="AJ370">
        <v>3</v>
      </c>
      <c r="AK370" t="s">
        <v>143</v>
      </c>
      <c r="AL370" t="s">
        <v>60</v>
      </c>
      <c r="AM370" t="s">
        <v>58</v>
      </c>
      <c r="AN370">
        <v>54.248002929999998</v>
      </c>
      <c r="AO370">
        <v>0</v>
      </c>
      <c r="AP370">
        <v>0</v>
      </c>
      <c r="AR370" s="5">
        <v>46261</v>
      </c>
      <c r="AS370">
        <v>27</v>
      </c>
      <c r="AT370">
        <v>3</v>
      </c>
      <c r="AU370" t="s">
        <v>144</v>
      </c>
      <c r="AV370" t="s">
        <v>58</v>
      </c>
      <c r="AW370">
        <v>-34.507903560000003</v>
      </c>
      <c r="AX370">
        <v>11.95083333</v>
      </c>
      <c r="AY370">
        <v>-157.80205275</v>
      </c>
      <c r="AZ370">
        <v>-157.80205275</v>
      </c>
      <c r="BA370">
        <v>0</v>
      </c>
    </row>
    <row r="371" spans="2:53">
      <c r="B371" s="5">
        <v>46261</v>
      </c>
      <c r="C371">
        <v>62</v>
      </c>
      <c r="D371">
        <v>3</v>
      </c>
      <c r="E371" t="s">
        <v>143</v>
      </c>
      <c r="F371" t="s">
        <v>57</v>
      </c>
      <c r="G371" t="s">
        <v>52</v>
      </c>
      <c r="H371">
        <v>1516.00365749</v>
      </c>
      <c r="I371">
        <v>0</v>
      </c>
      <c r="J371">
        <v>182.47</v>
      </c>
      <c r="K371">
        <v>-231.27</v>
      </c>
      <c r="L371">
        <v>0</v>
      </c>
      <c r="M371">
        <v>0</v>
      </c>
      <c r="N371">
        <v>0</v>
      </c>
      <c r="O371" s="90" cm="1">
        <f t="array" ref="O371">VLOOKUP(C371,Calc!$B$4:$BF$291,_xlfn.XLOOKUP(F371&amp;G371,$R$4:$R$9&amp;$S$4:$S$9,$T$4:$T$9),FALSE)</f>
        <v>0</v>
      </c>
      <c r="P371" s="121">
        <f t="shared" si="5"/>
        <v>0</v>
      </c>
      <c r="V371" s="5">
        <v>46261</v>
      </c>
      <c r="W371">
        <v>123</v>
      </c>
      <c r="X371">
        <v>3</v>
      </c>
      <c r="Y371" t="s">
        <v>143</v>
      </c>
      <c r="Z371" t="s">
        <v>52</v>
      </c>
      <c r="AA371">
        <v>44875.447048200003</v>
      </c>
      <c r="AB371">
        <v>-418.60961354</v>
      </c>
      <c r="AC371">
        <v>44456.837434660003</v>
      </c>
      <c r="AD371">
        <v>0</v>
      </c>
      <c r="AE371">
        <v>76.844743399999999</v>
      </c>
      <c r="AF371">
        <v>76.844743399999999</v>
      </c>
      <c r="AG371" s="1"/>
      <c r="AH371" s="5">
        <v>46261</v>
      </c>
      <c r="AI371">
        <v>37</v>
      </c>
      <c r="AJ371">
        <v>3</v>
      </c>
      <c r="AK371" t="s">
        <v>143</v>
      </c>
      <c r="AL371" t="s">
        <v>60</v>
      </c>
      <c r="AM371" t="s">
        <v>51</v>
      </c>
      <c r="AN371">
        <v>-54.409669600000001</v>
      </c>
      <c r="AO371">
        <v>0</v>
      </c>
      <c r="AP371">
        <v>-790.22509267999999</v>
      </c>
      <c r="AR371" s="5">
        <v>46261</v>
      </c>
      <c r="AS371">
        <v>27</v>
      </c>
      <c r="AT371">
        <v>3</v>
      </c>
      <c r="AU371" t="s">
        <v>144</v>
      </c>
      <c r="AV371" t="s">
        <v>146</v>
      </c>
      <c r="AW371">
        <v>22.557070230000001</v>
      </c>
      <c r="AX371">
        <v>11.95083333</v>
      </c>
      <c r="AY371">
        <v>0</v>
      </c>
      <c r="AZ371">
        <v>0</v>
      </c>
      <c r="BA371">
        <v>0</v>
      </c>
    </row>
    <row r="372" spans="2:53">
      <c r="B372" s="5">
        <v>46261</v>
      </c>
      <c r="C372">
        <v>62</v>
      </c>
      <c r="D372">
        <v>3</v>
      </c>
      <c r="E372" t="s">
        <v>143</v>
      </c>
      <c r="F372" t="s">
        <v>60</v>
      </c>
      <c r="G372" t="s">
        <v>58</v>
      </c>
      <c r="H372">
        <v>1516.00365749</v>
      </c>
      <c r="I372">
        <v>0</v>
      </c>
      <c r="J372">
        <v>-48.8</v>
      </c>
      <c r="K372">
        <v>80.89</v>
      </c>
      <c r="L372">
        <v>0</v>
      </c>
      <c r="M372">
        <v>0</v>
      </c>
      <c r="N372">
        <v>0</v>
      </c>
      <c r="O372" s="90" cm="1">
        <f t="array" ref="O372">VLOOKUP(C372,Calc!$B$4:$BF$291,_xlfn.XLOOKUP(F372&amp;G372,$R$4:$R$9&amp;$S$4:$S$9,$T$4:$T$9),FALSE)</f>
        <v>0</v>
      </c>
      <c r="P372" s="121">
        <f t="shared" si="5"/>
        <v>0</v>
      </c>
      <c r="V372" s="5">
        <v>46261</v>
      </c>
      <c r="W372">
        <v>123</v>
      </c>
      <c r="X372">
        <v>3</v>
      </c>
      <c r="Y372" t="s">
        <v>143</v>
      </c>
      <c r="Z372" t="s">
        <v>51</v>
      </c>
      <c r="AA372">
        <v>44875.447048200003</v>
      </c>
      <c r="AB372">
        <v>-418.60961354</v>
      </c>
      <c r="AC372">
        <v>44456.837434660003</v>
      </c>
      <c r="AD372">
        <v>-66.115240729999996</v>
      </c>
      <c r="AE372">
        <v>1.7056708</v>
      </c>
      <c r="AF372">
        <v>-64.409569930000004</v>
      </c>
      <c r="AG372" s="1"/>
      <c r="AH372" s="5">
        <v>46261</v>
      </c>
      <c r="AI372">
        <v>37</v>
      </c>
      <c r="AJ372">
        <v>3</v>
      </c>
      <c r="AK372" t="s">
        <v>143</v>
      </c>
      <c r="AL372" t="s">
        <v>54</v>
      </c>
      <c r="AM372" t="s">
        <v>52</v>
      </c>
      <c r="AN372">
        <v>31.9559611</v>
      </c>
      <c r="AO372">
        <v>0</v>
      </c>
      <c r="AP372">
        <v>0</v>
      </c>
      <c r="AR372" s="5">
        <v>46261</v>
      </c>
      <c r="AS372">
        <v>27</v>
      </c>
      <c r="AT372">
        <v>3</v>
      </c>
      <c r="AU372" t="s">
        <v>57</v>
      </c>
      <c r="AV372" t="s">
        <v>58</v>
      </c>
      <c r="AW372">
        <v>-0.69332579999999999</v>
      </c>
      <c r="AX372">
        <v>0.50166666000000004</v>
      </c>
      <c r="AY372">
        <v>0</v>
      </c>
      <c r="AZ372">
        <v>74.387441589999995</v>
      </c>
      <c r="BA372">
        <v>0</v>
      </c>
    </row>
    <row r="373" spans="2:53">
      <c r="B373" s="5">
        <v>46261</v>
      </c>
      <c r="C373">
        <v>62</v>
      </c>
      <c r="D373">
        <v>3</v>
      </c>
      <c r="E373" t="s">
        <v>143</v>
      </c>
      <c r="F373" t="s">
        <v>60</v>
      </c>
      <c r="G373" t="s">
        <v>51</v>
      </c>
      <c r="H373">
        <v>1516.00365749</v>
      </c>
      <c r="I373">
        <v>46.73324873</v>
      </c>
      <c r="J373">
        <v>32.090000000000003</v>
      </c>
      <c r="K373">
        <v>-80.89</v>
      </c>
      <c r="L373">
        <v>-3780.25249003</v>
      </c>
      <c r="M373">
        <v>-3322.78209797</v>
      </c>
      <c r="N373">
        <v>0</v>
      </c>
      <c r="O373" s="90" cm="1">
        <f t="array" ref="O373">VLOOKUP(C373,Calc!$B$4:$BF$291,_xlfn.XLOOKUP(F373&amp;G373,$R$4:$R$9&amp;$S$4:$S$9,$T$4:$T$9),FALSE)</f>
        <v>0</v>
      </c>
      <c r="P373" s="121">
        <f t="shared" si="5"/>
        <v>0</v>
      </c>
      <c r="V373" s="5">
        <v>46261</v>
      </c>
      <c r="W373">
        <v>124</v>
      </c>
      <c r="X373">
        <v>3</v>
      </c>
      <c r="Y373" t="s">
        <v>143</v>
      </c>
      <c r="Z373" t="s">
        <v>58</v>
      </c>
      <c r="AA373">
        <v>40798.670470910001</v>
      </c>
      <c r="AB373">
        <v>0</v>
      </c>
      <c r="AC373">
        <v>40798.670470910001</v>
      </c>
      <c r="AD373">
        <v>-11.3047188</v>
      </c>
      <c r="AE373">
        <v>5.5201505300000004</v>
      </c>
      <c r="AF373">
        <v>-5.7845682600000004</v>
      </c>
      <c r="AG373" s="1"/>
      <c r="AH373" s="5">
        <v>46261</v>
      </c>
      <c r="AI373">
        <v>37</v>
      </c>
      <c r="AJ373">
        <v>3</v>
      </c>
      <c r="AK373" t="s">
        <v>143</v>
      </c>
      <c r="AL373" t="s">
        <v>54</v>
      </c>
      <c r="AM373" t="s">
        <v>51</v>
      </c>
      <c r="AN373">
        <v>-38.015961099999998</v>
      </c>
      <c r="AO373">
        <v>11572.5300207</v>
      </c>
      <c r="AP373">
        <v>11608.15510756</v>
      </c>
      <c r="AR373" s="5">
        <v>46261</v>
      </c>
      <c r="AS373">
        <v>27</v>
      </c>
      <c r="AT373">
        <v>3</v>
      </c>
      <c r="AU373" t="s">
        <v>57</v>
      </c>
      <c r="AV373" t="s">
        <v>52</v>
      </c>
      <c r="AW373">
        <v>0.19165913000000001</v>
      </c>
      <c r="AX373">
        <v>0.50166666000000004</v>
      </c>
      <c r="AY373">
        <v>0</v>
      </c>
      <c r="AZ373">
        <v>0</v>
      </c>
      <c r="BA373">
        <v>0</v>
      </c>
    </row>
    <row r="374" spans="2:53">
      <c r="B374" s="5">
        <v>46261</v>
      </c>
      <c r="C374">
        <v>62</v>
      </c>
      <c r="D374">
        <v>3</v>
      </c>
      <c r="E374" t="s">
        <v>143</v>
      </c>
      <c r="F374" t="s">
        <v>54</v>
      </c>
      <c r="G374" t="s">
        <v>52</v>
      </c>
      <c r="H374">
        <v>1516.00365749</v>
      </c>
      <c r="I374">
        <v>0</v>
      </c>
      <c r="J374">
        <v>182.47</v>
      </c>
      <c r="K374">
        <v>-150.38</v>
      </c>
      <c r="L374">
        <v>0</v>
      </c>
      <c r="M374">
        <v>0</v>
      </c>
      <c r="N374">
        <v>0</v>
      </c>
      <c r="O374" s="90" cm="1">
        <f t="array" ref="O374">VLOOKUP(C374,Calc!$B$4:$BF$291,_xlfn.XLOOKUP(F374&amp;G374,$R$4:$R$9&amp;$S$4:$S$9,$T$4:$T$9),FALSE)</f>
        <v>0</v>
      </c>
      <c r="P374" s="121">
        <f t="shared" si="5"/>
        <v>0</v>
      </c>
      <c r="V374" s="5">
        <v>46261</v>
      </c>
      <c r="W374">
        <v>124</v>
      </c>
      <c r="X374">
        <v>3</v>
      </c>
      <c r="Y374" t="s">
        <v>143</v>
      </c>
      <c r="Z374" t="s">
        <v>52</v>
      </c>
      <c r="AA374">
        <v>40798.670470910001</v>
      </c>
      <c r="AB374">
        <v>0</v>
      </c>
      <c r="AC374">
        <v>40798.670470910001</v>
      </c>
      <c r="AD374">
        <v>0</v>
      </c>
      <c r="AE374">
        <v>67.762558889999994</v>
      </c>
      <c r="AF374">
        <v>67.762558889999994</v>
      </c>
      <c r="AG374" s="1"/>
      <c r="AH374" s="5">
        <v>46261</v>
      </c>
      <c r="AI374">
        <v>38</v>
      </c>
      <c r="AJ374">
        <v>3</v>
      </c>
      <c r="AL374" t="s">
        <v>144</v>
      </c>
      <c r="AM374" t="s">
        <v>58</v>
      </c>
      <c r="AN374">
        <v>-26.141873360000002</v>
      </c>
      <c r="AO374">
        <v>-868.39419229999999</v>
      </c>
      <c r="AP374">
        <v>-868.39419229999999</v>
      </c>
      <c r="AR374" s="5">
        <v>46261</v>
      </c>
      <c r="AS374">
        <v>27</v>
      </c>
      <c r="AT374">
        <v>3</v>
      </c>
      <c r="AU374" t="s">
        <v>147</v>
      </c>
      <c r="AV374" t="s">
        <v>148</v>
      </c>
      <c r="AW374">
        <v>-36.865169999999999</v>
      </c>
      <c r="AX374">
        <v>0.79333332999999995</v>
      </c>
      <c r="AY374">
        <v>-12205.386445530001</v>
      </c>
      <c r="AZ374">
        <v>-12205.386445530001</v>
      </c>
      <c r="BA374">
        <v>0</v>
      </c>
    </row>
    <row r="375" spans="2:53">
      <c r="B375" s="5">
        <v>46261</v>
      </c>
      <c r="C375">
        <v>62</v>
      </c>
      <c r="D375">
        <v>3</v>
      </c>
      <c r="E375" t="s">
        <v>143</v>
      </c>
      <c r="F375" t="s">
        <v>54</v>
      </c>
      <c r="G375" t="s">
        <v>51</v>
      </c>
      <c r="H375">
        <v>1516.00365749</v>
      </c>
      <c r="I375">
        <v>36.607094400000001</v>
      </c>
      <c r="J375">
        <v>32.090000000000003</v>
      </c>
      <c r="K375">
        <v>150.38</v>
      </c>
      <c r="L375">
        <v>5504.9748558700003</v>
      </c>
      <c r="M375">
        <v>4838.7857554700004</v>
      </c>
      <c r="N375">
        <v>1516.00365749</v>
      </c>
      <c r="O375" s="90" cm="1">
        <f t="array" ref="O375">VLOOKUP(C375,Calc!$B$4:$BF$291,_xlfn.XLOOKUP(F375&amp;G375,$R$4:$R$9&amp;$S$4:$S$9,$T$4:$T$9),FALSE)</f>
        <v>1516.0036574993328</v>
      </c>
      <c r="P375" s="121">
        <f t="shared" si="5"/>
        <v>9.3327798822429031E-9</v>
      </c>
      <c r="V375" s="5">
        <v>46261</v>
      </c>
      <c r="W375">
        <v>124</v>
      </c>
      <c r="X375">
        <v>3</v>
      </c>
      <c r="Y375" t="s">
        <v>143</v>
      </c>
      <c r="Z375" t="s">
        <v>51</v>
      </c>
      <c r="AA375">
        <v>40798.670470910001</v>
      </c>
      <c r="AB375">
        <v>0</v>
      </c>
      <c r="AC375">
        <v>40798.670470910001</v>
      </c>
      <c r="AD375">
        <v>-71.310490630000004</v>
      </c>
      <c r="AE375">
        <v>0</v>
      </c>
      <c r="AF375">
        <v>-71.310490630000004</v>
      </c>
      <c r="AG375" s="1"/>
      <c r="AH375" s="5">
        <v>46261</v>
      </c>
      <c r="AI375">
        <v>38</v>
      </c>
      <c r="AJ375">
        <v>3</v>
      </c>
      <c r="AL375" t="s">
        <v>144</v>
      </c>
      <c r="AM375" t="s">
        <v>146</v>
      </c>
      <c r="AN375">
        <v>12.21187336</v>
      </c>
      <c r="AO375">
        <v>0</v>
      </c>
      <c r="AP375">
        <v>0</v>
      </c>
      <c r="AR375" s="5">
        <v>46261</v>
      </c>
      <c r="AS375">
        <v>27</v>
      </c>
      <c r="AT375">
        <v>3</v>
      </c>
      <c r="AU375" t="s">
        <v>147</v>
      </c>
      <c r="AV375" t="s">
        <v>51</v>
      </c>
      <c r="AW375">
        <v>36.071836660000002</v>
      </c>
      <c r="AX375">
        <v>0.79333332999999995</v>
      </c>
      <c r="AY375">
        <v>0</v>
      </c>
      <c r="AZ375">
        <v>0</v>
      </c>
      <c r="BA375">
        <v>0</v>
      </c>
    </row>
    <row r="376" spans="2:53">
      <c r="B376" s="5">
        <v>46261</v>
      </c>
      <c r="C376">
        <v>63</v>
      </c>
      <c r="D376">
        <v>3</v>
      </c>
      <c r="E376" t="s">
        <v>143</v>
      </c>
      <c r="F376" t="s">
        <v>57</v>
      </c>
      <c r="G376" t="s">
        <v>58</v>
      </c>
      <c r="H376">
        <v>-21325.015319329999</v>
      </c>
      <c r="I376">
        <v>0</v>
      </c>
      <c r="J376">
        <v>-600</v>
      </c>
      <c r="K376">
        <v>789.84</v>
      </c>
      <c r="L376">
        <v>0</v>
      </c>
      <c r="M376">
        <v>0</v>
      </c>
      <c r="N376">
        <v>0</v>
      </c>
      <c r="O376" s="90" cm="1">
        <f t="array" ref="O376">VLOOKUP(C376,Calc!$B$4:$BF$291,_xlfn.XLOOKUP(F376&amp;G376,$R$4:$R$9&amp;$S$4:$S$9,$T$4:$T$9),FALSE)</f>
        <v>0</v>
      </c>
      <c r="P376" s="121">
        <f t="shared" si="5"/>
        <v>0</v>
      </c>
      <c r="V376" s="5">
        <v>46261</v>
      </c>
      <c r="W376">
        <v>125</v>
      </c>
      <c r="X376">
        <v>3</v>
      </c>
      <c r="Y376" t="s">
        <v>143</v>
      </c>
      <c r="Z376" t="s">
        <v>58</v>
      </c>
      <c r="AA376">
        <v>2.4289604499999999</v>
      </c>
      <c r="AB376">
        <v>-0.15181043</v>
      </c>
      <c r="AC376">
        <v>2.2771500200000001</v>
      </c>
      <c r="AD376">
        <v>-10.6178478</v>
      </c>
      <c r="AE376">
        <v>9.2353464600000006</v>
      </c>
      <c r="AF376">
        <v>-1.38250133</v>
      </c>
      <c r="AG376" s="1"/>
      <c r="AH376" s="5">
        <v>46261</v>
      </c>
      <c r="AI376">
        <v>38</v>
      </c>
      <c r="AJ376">
        <v>3</v>
      </c>
      <c r="AK376" t="s">
        <v>143</v>
      </c>
      <c r="AL376" t="s">
        <v>57</v>
      </c>
      <c r="AM376" t="s">
        <v>58</v>
      </c>
      <c r="AN376">
        <v>-1.8482706</v>
      </c>
      <c r="AO376">
        <v>0</v>
      </c>
      <c r="AP376">
        <v>543.94776492000005</v>
      </c>
      <c r="AR376" s="5">
        <v>46261</v>
      </c>
      <c r="AS376">
        <v>27</v>
      </c>
      <c r="AT376">
        <v>3</v>
      </c>
      <c r="AU376" t="s">
        <v>60</v>
      </c>
      <c r="AV376" t="s">
        <v>58</v>
      </c>
      <c r="AW376">
        <v>35.924898560000003</v>
      </c>
      <c r="AX376">
        <v>0.14333333000000001</v>
      </c>
      <c r="AY376">
        <v>0</v>
      </c>
      <c r="AZ376">
        <v>0</v>
      </c>
      <c r="BA376">
        <v>0</v>
      </c>
    </row>
    <row r="377" spans="2:53">
      <c r="B377" s="5">
        <v>46261</v>
      </c>
      <c r="C377">
        <v>63</v>
      </c>
      <c r="D377">
        <v>3</v>
      </c>
      <c r="E377" t="s">
        <v>143</v>
      </c>
      <c r="F377" t="s">
        <v>57</v>
      </c>
      <c r="G377" t="s">
        <v>52</v>
      </c>
      <c r="H377">
        <v>-21325.015319329999</v>
      </c>
      <c r="I377">
        <v>0</v>
      </c>
      <c r="J377">
        <v>189.84</v>
      </c>
      <c r="K377">
        <v>-789.84</v>
      </c>
      <c r="L377">
        <v>0</v>
      </c>
      <c r="M377">
        <v>0</v>
      </c>
      <c r="N377">
        <v>0</v>
      </c>
      <c r="O377" s="90" cm="1">
        <f t="array" ref="O377">VLOOKUP(C377,Calc!$B$4:$BF$291,_xlfn.XLOOKUP(F377&amp;G377,$R$4:$R$9&amp;$S$4:$S$9,$T$4:$T$9),FALSE)</f>
        <v>0</v>
      </c>
      <c r="P377" s="121">
        <f t="shared" si="5"/>
        <v>0</v>
      </c>
      <c r="V377" s="5">
        <v>46261</v>
      </c>
      <c r="W377">
        <v>125</v>
      </c>
      <c r="X377">
        <v>3</v>
      </c>
      <c r="Y377" t="s">
        <v>143</v>
      </c>
      <c r="Z377" t="s">
        <v>52</v>
      </c>
      <c r="AA377">
        <v>2.4289604499999999</v>
      </c>
      <c r="AB377">
        <v>-0.15181043</v>
      </c>
      <c r="AC377">
        <v>2.2771500200000001</v>
      </c>
      <c r="AD377">
        <v>0</v>
      </c>
      <c r="AE377">
        <v>64.245003359999998</v>
      </c>
      <c r="AF377">
        <v>64.245003359999998</v>
      </c>
      <c r="AG377" s="1"/>
      <c r="AH377" s="5">
        <v>46261</v>
      </c>
      <c r="AI377">
        <v>38</v>
      </c>
      <c r="AJ377">
        <v>3</v>
      </c>
      <c r="AK377" t="s">
        <v>143</v>
      </c>
      <c r="AL377" t="s">
        <v>57</v>
      </c>
      <c r="AM377" t="s">
        <v>52</v>
      </c>
      <c r="AN377">
        <v>1.4257706000000001</v>
      </c>
      <c r="AO377">
        <v>0</v>
      </c>
      <c r="AP377">
        <v>0</v>
      </c>
      <c r="AR377" s="5">
        <v>46261</v>
      </c>
      <c r="AS377">
        <v>27</v>
      </c>
      <c r="AT377">
        <v>3</v>
      </c>
      <c r="AU377" t="s">
        <v>60</v>
      </c>
      <c r="AV377" t="s">
        <v>51</v>
      </c>
      <c r="AW377">
        <v>-36.068231900000001</v>
      </c>
      <c r="AX377">
        <v>0.14333333000000001</v>
      </c>
      <c r="AY377">
        <v>0</v>
      </c>
      <c r="AZ377">
        <v>-886.92108704999998</v>
      </c>
      <c r="BA377">
        <v>0</v>
      </c>
    </row>
    <row r="378" spans="2:53">
      <c r="B378" s="5">
        <v>46261</v>
      </c>
      <c r="C378">
        <v>63</v>
      </c>
      <c r="D378">
        <v>3</v>
      </c>
      <c r="E378" t="s">
        <v>143</v>
      </c>
      <c r="F378" t="s">
        <v>60</v>
      </c>
      <c r="G378" t="s">
        <v>58</v>
      </c>
      <c r="H378">
        <v>-21325.015319329999</v>
      </c>
      <c r="I378">
        <v>0</v>
      </c>
      <c r="J378">
        <v>-600</v>
      </c>
      <c r="K378">
        <v>635</v>
      </c>
      <c r="L378">
        <v>0</v>
      </c>
      <c r="M378">
        <v>0</v>
      </c>
      <c r="N378">
        <v>0</v>
      </c>
      <c r="O378" s="90" cm="1">
        <f t="array" ref="O378">VLOOKUP(C378,Calc!$B$4:$BF$291,_xlfn.XLOOKUP(F378&amp;G378,$R$4:$R$9&amp;$S$4:$S$9,$T$4:$T$9),FALSE)</f>
        <v>0</v>
      </c>
      <c r="P378" s="121">
        <f t="shared" si="5"/>
        <v>0</v>
      </c>
      <c r="V378" s="5">
        <v>46261</v>
      </c>
      <c r="W378">
        <v>125</v>
      </c>
      <c r="X378">
        <v>3</v>
      </c>
      <c r="Y378" t="s">
        <v>143</v>
      </c>
      <c r="Z378" t="s">
        <v>51</v>
      </c>
      <c r="AA378">
        <v>2.4289604499999999</v>
      </c>
      <c r="AB378">
        <v>-0.15181043</v>
      </c>
      <c r="AC378">
        <v>2.2771500200000001</v>
      </c>
      <c r="AD378">
        <v>-64.305002029999997</v>
      </c>
      <c r="AE378">
        <v>0</v>
      </c>
      <c r="AF378">
        <v>-64.305002029999997</v>
      </c>
      <c r="AG378" s="1"/>
      <c r="AH378" s="5">
        <v>46261</v>
      </c>
      <c r="AI378">
        <v>38</v>
      </c>
      <c r="AJ378">
        <v>3</v>
      </c>
      <c r="AL378" t="s">
        <v>147</v>
      </c>
      <c r="AM378" t="s">
        <v>148</v>
      </c>
      <c r="AN378">
        <v>-37.829891000000003</v>
      </c>
      <c r="AO378">
        <v>-13040.031014689999</v>
      </c>
      <c r="AP378">
        <v>-13040.031014689999</v>
      </c>
      <c r="AR378" s="5">
        <v>46261</v>
      </c>
      <c r="AS378">
        <v>27</v>
      </c>
      <c r="AT378">
        <v>3</v>
      </c>
      <c r="AU378" t="s">
        <v>54</v>
      </c>
      <c r="AV378" t="s">
        <v>52</v>
      </c>
      <c r="AW378">
        <v>41.783358530000001</v>
      </c>
      <c r="AX378">
        <v>6.1533333299999997</v>
      </c>
      <c r="AY378">
        <v>0</v>
      </c>
      <c r="AZ378">
        <v>0</v>
      </c>
      <c r="BA378">
        <v>0</v>
      </c>
    </row>
    <row r="379" spans="2:53">
      <c r="B379" s="5">
        <v>46261</v>
      </c>
      <c r="C379">
        <v>63</v>
      </c>
      <c r="D379">
        <v>3</v>
      </c>
      <c r="E379" t="s">
        <v>143</v>
      </c>
      <c r="F379" t="s">
        <v>60</v>
      </c>
      <c r="G379" t="s">
        <v>51</v>
      </c>
      <c r="H379">
        <v>-21325.015319329999</v>
      </c>
      <c r="I379">
        <v>0</v>
      </c>
      <c r="J379">
        <v>35</v>
      </c>
      <c r="K379">
        <v>-635</v>
      </c>
      <c r="L379">
        <v>0</v>
      </c>
      <c r="M379">
        <v>0</v>
      </c>
      <c r="N379">
        <v>0</v>
      </c>
      <c r="O379" s="90" cm="1">
        <f t="array" ref="O379">VLOOKUP(C379,Calc!$B$4:$BF$291,_xlfn.XLOOKUP(F379&amp;G379,$R$4:$R$9&amp;$S$4:$S$9,$T$4:$T$9),FALSE)</f>
        <v>0</v>
      </c>
      <c r="P379" s="121">
        <f t="shared" si="5"/>
        <v>0</v>
      </c>
      <c r="V379" s="5">
        <v>46261</v>
      </c>
      <c r="W379">
        <v>126</v>
      </c>
      <c r="X379">
        <v>3</v>
      </c>
      <c r="Y379" t="s">
        <v>143</v>
      </c>
      <c r="Z379" t="s">
        <v>58</v>
      </c>
      <c r="AA379">
        <v>2.4016070799999998</v>
      </c>
      <c r="AB379">
        <v>-0.15449408000000001</v>
      </c>
      <c r="AC379">
        <v>2.2471130000000001</v>
      </c>
      <c r="AD379">
        <v>-10.564802800000001</v>
      </c>
      <c r="AE379">
        <v>12.490554660000001</v>
      </c>
      <c r="AF379">
        <v>1.9257518600000001</v>
      </c>
      <c r="AG379" s="1"/>
      <c r="AH379" s="5">
        <v>46261</v>
      </c>
      <c r="AI379">
        <v>38</v>
      </c>
      <c r="AJ379">
        <v>3</v>
      </c>
      <c r="AL379" t="s">
        <v>147</v>
      </c>
      <c r="AM379" t="s">
        <v>51</v>
      </c>
      <c r="AN379">
        <v>37.084057659999999</v>
      </c>
      <c r="AO379">
        <v>0</v>
      </c>
      <c r="AP379">
        <v>0</v>
      </c>
      <c r="AR379" s="5">
        <v>46261</v>
      </c>
      <c r="AS379">
        <v>27</v>
      </c>
      <c r="AT379">
        <v>3</v>
      </c>
      <c r="AU379" t="s">
        <v>54</v>
      </c>
      <c r="AV379" t="s">
        <v>51</v>
      </c>
      <c r="AW379">
        <v>-47.936691860000003</v>
      </c>
      <c r="AX379">
        <v>6.1533333299999997</v>
      </c>
      <c r="AY379">
        <v>13707.74985127</v>
      </c>
      <c r="AZ379">
        <v>14520.283496739999</v>
      </c>
      <c r="BA379">
        <v>0</v>
      </c>
    </row>
    <row r="380" spans="2:53">
      <c r="B380" s="5">
        <v>46261</v>
      </c>
      <c r="C380">
        <v>63</v>
      </c>
      <c r="D380">
        <v>3</v>
      </c>
      <c r="E380" t="s">
        <v>143</v>
      </c>
      <c r="F380" t="s">
        <v>54</v>
      </c>
      <c r="G380" t="s">
        <v>52</v>
      </c>
      <c r="H380">
        <v>-21325.015319329999</v>
      </c>
      <c r="I380">
        <v>0</v>
      </c>
      <c r="J380">
        <v>189.84</v>
      </c>
      <c r="K380">
        <v>-154.84</v>
      </c>
      <c r="L380">
        <v>0</v>
      </c>
      <c r="M380">
        <v>0</v>
      </c>
      <c r="N380">
        <v>0</v>
      </c>
      <c r="O380" s="90" cm="1">
        <f t="array" ref="O380">VLOOKUP(C380,Calc!$B$4:$BF$291,_xlfn.XLOOKUP(F380&amp;G380,$R$4:$R$9&amp;$S$4:$S$9,$T$4:$T$9),FALSE)</f>
        <v>0</v>
      </c>
      <c r="P380" s="121">
        <f t="shared" si="5"/>
        <v>0</v>
      </c>
      <c r="V380" s="5">
        <v>46261</v>
      </c>
      <c r="W380">
        <v>126</v>
      </c>
      <c r="X380">
        <v>3</v>
      </c>
      <c r="Y380" t="s">
        <v>143</v>
      </c>
      <c r="Z380" t="s">
        <v>52</v>
      </c>
      <c r="AA380">
        <v>2.4016070799999998</v>
      </c>
      <c r="AB380">
        <v>-0.15449408000000001</v>
      </c>
      <c r="AC380">
        <v>2.2471130000000001</v>
      </c>
      <c r="AD380">
        <v>0</v>
      </c>
      <c r="AE380">
        <v>56.660596400000003</v>
      </c>
      <c r="AF380">
        <v>56.660596400000003</v>
      </c>
      <c r="AG380" s="1"/>
      <c r="AH380" s="5">
        <v>46261</v>
      </c>
      <c r="AI380">
        <v>38</v>
      </c>
      <c r="AJ380">
        <v>3</v>
      </c>
      <c r="AK380" t="s">
        <v>143</v>
      </c>
      <c r="AL380" t="s">
        <v>60</v>
      </c>
      <c r="AM380" t="s">
        <v>58</v>
      </c>
      <c r="AN380">
        <v>53.231707100000001</v>
      </c>
      <c r="AO380">
        <v>0</v>
      </c>
      <c r="AP380">
        <v>0</v>
      </c>
      <c r="AR380" s="5">
        <v>46261</v>
      </c>
      <c r="AS380">
        <v>27</v>
      </c>
      <c r="AT380">
        <v>3</v>
      </c>
      <c r="AU380" t="s">
        <v>50</v>
      </c>
      <c r="AV380" t="s">
        <v>52</v>
      </c>
      <c r="AW380">
        <v>0</v>
      </c>
      <c r="AX380">
        <v>0</v>
      </c>
      <c r="AY380">
        <v>0</v>
      </c>
      <c r="AZ380">
        <v>0</v>
      </c>
      <c r="BA380">
        <v>0</v>
      </c>
    </row>
    <row r="381" spans="2:53">
      <c r="B381" s="5">
        <v>46261</v>
      </c>
      <c r="C381">
        <v>63</v>
      </c>
      <c r="D381">
        <v>3</v>
      </c>
      <c r="E381" t="s">
        <v>143</v>
      </c>
      <c r="F381" t="s">
        <v>54</v>
      </c>
      <c r="G381" t="s">
        <v>51</v>
      </c>
      <c r="H381">
        <v>-21325.015319329999</v>
      </c>
      <c r="I381">
        <v>0</v>
      </c>
      <c r="J381">
        <v>35</v>
      </c>
      <c r="K381">
        <v>154.84</v>
      </c>
      <c r="L381">
        <v>0</v>
      </c>
      <c r="M381">
        <v>0</v>
      </c>
      <c r="N381">
        <v>0</v>
      </c>
      <c r="O381" s="90" cm="1">
        <f t="array" ref="O381">VLOOKUP(C381,Calc!$B$4:$BF$291,_xlfn.XLOOKUP(F381&amp;G381,$R$4:$R$9&amp;$S$4:$S$9,$T$4:$T$9),FALSE)</f>
        <v>0</v>
      </c>
      <c r="P381" s="121">
        <f t="shared" si="5"/>
        <v>0</v>
      </c>
      <c r="V381" s="5">
        <v>46261</v>
      </c>
      <c r="W381">
        <v>126</v>
      </c>
      <c r="X381">
        <v>3</v>
      </c>
      <c r="Y381" t="s">
        <v>143</v>
      </c>
      <c r="Z381" t="s">
        <v>51</v>
      </c>
      <c r="AA381">
        <v>2.4016070799999998</v>
      </c>
      <c r="AB381">
        <v>-0.15449408000000001</v>
      </c>
      <c r="AC381">
        <v>2.2471130000000001</v>
      </c>
      <c r="AD381">
        <v>-60.02551493</v>
      </c>
      <c r="AE381">
        <v>0</v>
      </c>
      <c r="AF381">
        <v>-60.02551493</v>
      </c>
      <c r="AG381" s="1"/>
      <c r="AH381" s="5">
        <v>46261</v>
      </c>
      <c r="AI381">
        <v>38</v>
      </c>
      <c r="AJ381">
        <v>3</v>
      </c>
      <c r="AK381" t="s">
        <v>143</v>
      </c>
      <c r="AL381" t="s">
        <v>60</v>
      </c>
      <c r="AM381" t="s">
        <v>51</v>
      </c>
      <c r="AN381">
        <v>-53.379207100000002</v>
      </c>
      <c r="AO381">
        <v>0</v>
      </c>
      <c r="AP381">
        <v>-775.35766330000001</v>
      </c>
      <c r="AR381" s="5">
        <v>46261</v>
      </c>
      <c r="AS381">
        <v>27</v>
      </c>
      <c r="AT381">
        <v>3</v>
      </c>
      <c r="AU381" t="s">
        <v>50</v>
      </c>
      <c r="AV381" t="s">
        <v>51</v>
      </c>
      <c r="AW381">
        <v>0</v>
      </c>
      <c r="AX381">
        <v>0</v>
      </c>
      <c r="AY381">
        <v>0</v>
      </c>
      <c r="AZ381">
        <v>0</v>
      </c>
      <c r="BA381">
        <v>0</v>
      </c>
    </row>
    <row r="382" spans="2:53">
      <c r="B382" s="5">
        <v>46261</v>
      </c>
      <c r="C382">
        <v>64</v>
      </c>
      <c r="D382">
        <v>3</v>
      </c>
      <c r="E382" t="s">
        <v>143</v>
      </c>
      <c r="F382" t="s">
        <v>57</v>
      </c>
      <c r="G382" t="s">
        <v>58</v>
      </c>
      <c r="H382">
        <v>-1126.0939696</v>
      </c>
      <c r="I382">
        <v>0</v>
      </c>
      <c r="J382">
        <v>-113.88</v>
      </c>
      <c r="K382">
        <v>293.93</v>
      </c>
      <c r="L382">
        <v>0</v>
      </c>
      <c r="M382">
        <v>0</v>
      </c>
      <c r="N382">
        <v>0</v>
      </c>
      <c r="O382" s="90" cm="1">
        <f t="array" ref="O382">VLOOKUP(C382,Calc!$B$4:$BF$291,_xlfn.XLOOKUP(F382&amp;G382,$R$4:$R$9&amp;$S$4:$S$9,$T$4:$T$9),FALSE)</f>
        <v>0</v>
      </c>
      <c r="P382" s="121">
        <f t="shared" si="5"/>
        <v>0</v>
      </c>
      <c r="V382" s="5">
        <v>46261</v>
      </c>
      <c r="W382">
        <v>127</v>
      </c>
      <c r="X382">
        <v>3</v>
      </c>
      <c r="Y382" t="s">
        <v>143</v>
      </c>
      <c r="Z382" t="s">
        <v>58</v>
      </c>
      <c r="AA382">
        <v>3.2202823500000002</v>
      </c>
      <c r="AB382">
        <v>-52.07045918</v>
      </c>
      <c r="AC382">
        <v>-48.850176820000001</v>
      </c>
      <c r="AD382">
        <v>0</v>
      </c>
      <c r="AE382">
        <v>0</v>
      </c>
      <c r="AF382">
        <v>0</v>
      </c>
      <c r="AG382" s="1"/>
      <c r="AH382" s="5">
        <v>46261</v>
      </c>
      <c r="AI382">
        <v>38</v>
      </c>
      <c r="AJ382">
        <v>3</v>
      </c>
      <c r="AK382" t="s">
        <v>143</v>
      </c>
      <c r="AL382" t="s">
        <v>54</v>
      </c>
      <c r="AM382" t="s">
        <v>52</v>
      </c>
      <c r="AN382">
        <v>35.326693329999998</v>
      </c>
      <c r="AO382">
        <v>0</v>
      </c>
      <c r="AP382">
        <v>0</v>
      </c>
      <c r="AR382" s="5">
        <v>46261</v>
      </c>
      <c r="AS382">
        <v>28</v>
      </c>
      <c r="AT382">
        <v>3</v>
      </c>
      <c r="AU382" t="s">
        <v>145</v>
      </c>
      <c r="AV382" t="s">
        <v>58</v>
      </c>
      <c r="AW382">
        <v>-2.8661734999999999</v>
      </c>
      <c r="AX382">
        <v>1.6558333300000001</v>
      </c>
      <c r="AY382">
        <v>7.7080338299999998</v>
      </c>
      <c r="AZ382">
        <v>7.7080338299999998</v>
      </c>
      <c r="BA382">
        <v>0</v>
      </c>
    </row>
    <row r="383" spans="2:53">
      <c r="B383" s="5">
        <v>46261</v>
      </c>
      <c r="C383">
        <v>64</v>
      </c>
      <c r="D383">
        <v>3</v>
      </c>
      <c r="E383" t="s">
        <v>143</v>
      </c>
      <c r="F383" t="s">
        <v>57</v>
      </c>
      <c r="G383" t="s">
        <v>52</v>
      </c>
      <c r="H383">
        <v>-1126.0939696</v>
      </c>
      <c r="I383">
        <v>0</v>
      </c>
      <c r="J383">
        <v>180.05</v>
      </c>
      <c r="K383">
        <v>-293.93</v>
      </c>
      <c r="L383">
        <v>0</v>
      </c>
      <c r="M383">
        <v>0</v>
      </c>
      <c r="N383">
        <v>0</v>
      </c>
      <c r="O383" s="90" cm="1">
        <f t="array" ref="O383">VLOOKUP(C383,Calc!$B$4:$BF$291,_xlfn.XLOOKUP(F383&amp;G383,$R$4:$R$9&amp;$S$4:$S$9,$T$4:$T$9),FALSE)</f>
        <v>0</v>
      </c>
      <c r="P383" s="121">
        <f t="shared" si="5"/>
        <v>0</v>
      </c>
      <c r="V383" s="5">
        <v>46261</v>
      </c>
      <c r="W383">
        <v>127</v>
      </c>
      <c r="X383">
        <v>3</v>
      </c>
      <c r="Y383" t="s">
        <v>143</v>
      </c>
      <c r="Z383" t="s">
        <v>52</v>
      </c>
      <c r="AA383">
        <v>3.2202823500000002</v>
      </c>
      <c r="AB383">
        <v>-52.07045918</v>
      </c>
      <c r="AC383">
        <v>-48.850176820000001</v>
      </c>
      <c r="AD383">
        <v>0</v>
      </c>
      <c r="AE383">
        <v>0</v>
      </c>
      <c r="AF383">
        <v>0</v>
      </c>
      <c r="AG383" s="1"/>
      <c r="AH383" s="5">
        <v>46261</v>
      </c>
      <c r="AI383">
        <v>38</v>
      </c>
      <c r="AJ383">
        <v>3</v>
      </c>
      <c r="AK383" t="s">
        <v>143</v>
      </c>
      <c r="AL383" t="s">
        <v>54</v>
      </c>
      <c r="AM383" t="s">
        <v>51</v>
      </c>
      <c r="AN383">
        <v>-41.270026659999999</v>
      </c>
      <c r="AO383">
        <v>12605.465583749999</v>
      </c>
      <c r="AP383">
        <v>12836.875482130001</v>
      </c>
      <c r="AR383" s="5">
        <v>46261</v>
      </c>
      <c r="AS383">
        <v>28</v>
      </c>
      <c r="AT383">
        <v>3</v>
      </c>
      <c r="AU383" t="s">
        <v>145</v>
      </c>
      <c r="AV383" t="s">
        <v>146</v>
      </c>
      <c r="AW383">
        <v>1.2103401600000001</v>
      </c>
      <c r="AX383">
        <v>1.6558333300000001</v>
      </c>
      <c r="AY383">
        <v>0</v>
      </c>
      <c r="AZ383">
        <v>0</v>
      </c>
      <c r="BA383">
        <v>0</v>
      </c>
    </row>
    <row r="384" spans="2:53">
      <c r="B384" s="5">
        <v>46261</v>
      </c>
      <c r="C384">
        <v>64</v>
      </c>
      <c r="D384">
        <v>3</v>
      </c>
      <c r="E384" t="s">
        <v>143</v>
      </c>
      <c r="F384" t="s">
        <v>60</v>
      </c>
      <c r="G384" t="s">
        <v>58</v>
      </c>
      <c r="H384">
        <v>-1126.0939696</v>
      </c>
      <c r="I384">
        <v>0</v>
      </c>
      <c r="J384">
        <v>-113.88</v>
      </c>
      <c r="K384">
        <v>148.88</v>
      </c>
      <c r="L384">
        <v>0</v>
      </c>
      <c r="M384">
        <v>0</v>
      </c>
      <c r="N384">
        <v>0</v>
      </c>
      <c r="O384" s="90" cm="1">
        <f t="array" ref="O384">VLOOKUP(C384,Calc!$B$4:$BF$291,_xlfn.XLOOKUP(F384&amp;G384,$R$4:$R$9&amp;$S$4:$S$9,$T$4:$T$9),FALSE)</f>
        <v>0</v>
      </c>
      <c r="P384" s="121">
        <f t="shared" si="5"/>
        <v>0</v>
      </c>
      <c r="V384" s="5">
        <v>46261</v>
      </c>
      <c r="W384">
        <v>127</v>
      </c>
      <c r="X384">
        <v>3</v>
      </c>
      <c r="Y384" t="s">
        <v>143</v>
      </c>
      <c r="Z384" t="s">
        <v>51</v>
      </c>
      <c r="AA384">
        <v>3.2202823500000002</v>
      </c>
      <c r="AB384">
        <v>-52.07045918</v>
      </c>
      <c r="AC384">
        <v>-48.850176820000001</v>
      </c>
      <c r="AD384">
        <v>0</v>
      </c>
      <c r="AE384">
        <v>0</v>
      </c>
      <c r="AF384">
        <v>0</v>
      </c>
      <c r="AG384" s="1"/>
      <c r="AH384" s="5">
        <v>46261</v>
      </c>
      <c r="AI384">
        <v>39</v>
      </c>
      <c r="AJ384">
        <v>3</v>
      </c>
      <c r="AL384" t="s">
        <v>144</v>
      </c>
      <c r="AM384" t="s">
        <v>58</v>
      </c>
      <c r="AN384">
        <v>-24.339642099999999</v>
      </c>
      <c r="AO384">
        <v>-159.51811831000001</v>
      </c>
      <c r="AP384">
        <v>-159.51811831000001</v>
      </c>
      <c r="AR384" s="5">
        <v>46261</v>
      </c>
      <c r="AS384">
        <v>28</v>
      </c>
      <c r="AT384">
        <v>3</v>
      </c>
      <c r="AU384" t="s">
        <v>144</v>
      </c>
      <c r="AV384" t="s">
        <v>58</v>
      </c>
      <c r="AW384">
        <v>-30.866052159999999</v>
      </c>
      <c r="AX384">
        <v>11.96083333</v>
      </c>
      <c r="AY384">
        <v>-3.0599648500000001</v>
      </c>
      <c r="AZ384">
        <v>-3.0599648500000001</v>
      </c>
      <c r="BA384">
        <v>0</v>
      </c>
    </row>
    <row r="385" spans="2:53">
      <c r="B385" s="5">
        <v>46261</v>
      </c>
      <c r="C385">
        <v>64</v>
      </c>
      <c r="D385">
        <v>3</v>
      </c>
      <c r="E385" t="s">
        <v>143</v>
      </c>
      <c r="F385" t="s">
        <v>60</v>
      </c>
      <c r="G385" t="s">
        <v>51</v>
      </c>
      <c r="H385">
        <v>-1126.0939696</v>
      </c>
      <c r="I385">
        <v>0</v>
      </c>
      <c r="J385">
        <v>35</v>
      </c>
      <c r="K385">
        <v>-148.88</v>
      </c>
      <c r="L385">
        <v>0</v>
      </c>
      <c r="M385">
        <v>0</v>
      </c>
      <c r="N385">
        <v>0</v>
      </c>
      <c r="O385" s="90" cm="1">
        <f t="array" ref="O385">VLOOKUP(C385,Calc!$B$4:$BF$291,_xlfn.XLOOKUP(F385&amp;G385,$R$4:$R$9&amp;$S$4:$S$9,$T$4:$T$9),FALSE)</f>
        <v>0</v>
      </c>
      <c r="P385" s="121">
        <f t="shared" si="5"/>
        <v>0</v>
      </c>
      <c r="V385" s="5">
        <v>46261</v>
      </c>
      <c r="W385">
        <v>128</v>
      </c>
      <c r="X385">
        <v>3</v>
      </c>
      <c r="Y385" t="s">
        <v>143</v>
      </c>
      <c r="Z385" t="s">
        <v>58</v>
      </c>
      <c r="AA385">
        <v>2.69986792</v>
      </c>
      <c r="AB385">
        <v>-43.121190609999999</v>
      </c>
      <c r="AC385">
        <v>-40.421322680000003</v>
      </c>
      <c r="AD385">
        <v>0</v>
      </c>
      <c r="AE385">
        <v>0</v>
      </c>
      <c r="AF385">
        <v>0</v>
      </c>
      <c r="AG385" s="1"/>
      <c r="AH385" s="5">
        <v>46261</v>
      </c>
      <c r="AI385">
        <v>39</v>
      </c>
      <c r="AJ385">
        <v>3</v>
      </c>
      <c r="AL385" t="s">
        <v>144</v>
      </c>
      <c r="AM385" t="s">
        <v>146</v>
      </c>
      <c r="AN385">
        <v>10.73297543</v>
      </c>
      <c r="AO385">
        <v>0</v>
      </c>
      <c r="AP385">
        <v>0</v>
      </c>
      <c r="AR385" s="5">
        <v>46261</v>
      </c>
      <c r="AS385">
        <v>28</v>
      </c>
      <c r="AT385">
        <v>3</v>
      </c>
      <c r="AU385" t="s">
        <v>144</v>
      </c>
      <c r="AV385" t="s">
        <v>146</v>
      </c>
      <c r="AW385">
        <v>18.905218829999999</v>
      </c>
      <c r="AX385">
        <v>11.96083333</v>
      </c>
      <c r="AY385">
        <v>0</v>
      </c>
      <c r="AZ385">
        <v>0</v>
      </c>
      <c r="BA385">
        <v>0</v>
      </c>
    </row>
    <row r="386" spans="2:53">
      <c r="B386" s="5">
        <v>46261</v>
      </c>
      <c r="C386">
        <v>64</v>
      </c>
      <c r="D386">
        <v>3</v>
      </c>
      <c r="E386" t="s">
        <v>143</v>
      </c>
      <c r="F386" t="s">
        <v>54</v>
      </c>
      <c r="G386" t="s">
        <v>52</v>
      </c>
      <c r="H386">
        <v>-1126.0939696</v>
      </c>
      <c r="I386">
        <v>0</v>
      </c>
      <c r="J386">
        <v>180.05</v>
      </c>
      <c r="K386">
        <v>-145.05000000000001</v>
      </c>
      <c r="L386">
        <v>0</v>
      </c>
      <c r="M386">
        <v>0</v>
      </c>
      <c r="N386">
        <v>0</v>
      </c>
      <c r="O386" s="90" cm="1">
        <f t="array" ref="O386">VLOOKUP(C386,Calc!$B$4:$BF$291,_xlfn.XLOOKUP(F386&amp;G386,$R$4:$R$9&amp;$S$4:$S$9,$T$4:$T$9),FALSE)</f>
        <v>0</v>
      </c>
      <c r="P386" s="121">
        <f t="shared" si="5"/>
        <v>0</v>
      </c>
      <c r="V386" s="5">
        <v>46261</v>
      </c>
      <c r="W386">
        <v>128</v>
      </c>
      <c r="X386">
        <v>3</v>
      </c>
      <c r="Y386" t="s">
        <v>143</v>
      </c>
      <c r="Z386" t="s">
        <v>52</v>
      </c>
      <c r="AA386">
        <v>2.69986792</v>
      </c>
      <c r="AB386">
        <v>-43.121190609999999</v>
      </c>
      <c r="AC386">
        <v>-40.421322680000003</v>
      </c>
      <c r="AD386">
        <v>0</v>
      </c>
      <c r="AE386">
        <v>0</v>
      </c>
      <c r="AF386">
        <v>0</v>
      </c>
      <c r="AG386" s="1"/>
      <c r="AH386" s="5">
        <v>46261</v>
      </c>
      <c r="AI386">
        <v>39</v>
      </c>
      <c r="AJ386">
        <v>3</v>
      </c>
      <c r="AK386" t="s">
        <v>143</v>
      </c>
      <c r="AL386" t="s">
        <v>57</v>
      </c>
      <c r="AM386" t="s">
        <v>58</v>
      </c>
      <c r="AN386">
        <v>-1.509962</v>
      </c>
      <c r="AO386">
        <v>0</v>
      </c>
      <c r="AP386">
        <v>399.06816042000003</v>
      </c>
      <c r="AR386" s="5">
        <v>46261</v>
      </c>
      <c r="AS386">
        <v>28</v>
      </c>
      <c r="AT386">
        <v>3</v>
      </c>
      <c r="AU386" t="s">
        <v>57</v>
      </c>
      <c r="AV386" t="s">
        <v>58</v>
      </c>
      <c r="AW386">
        <v>-0.9808772</v>
      </c>
      <c r="AX386">
        <v>0.48916665999999998</v>
      </c>
      <c r="AY386">
        <v>0</v>
      </c>
      <c r="AZ386">
        <v>190.64308686000001</v>
      </c>
      <c r="BA386">
        <v>0</v>
      </c>
    </row>
    <row r="387" spans="2:53">
      <c r="B387" s="5">
        <v>46261</v>
      </c>
      <c r="C387">
        <v>64</v>
      </c>
      <c r="D387">
        <v>3</v>
      </c>
      <c r="E387" t="s">
        <v>143</v>
      </c>
      <c r="F387" t="s">
        <v>54</v>
      </c>
      <c r="G387" t="s">
        <v>51</v>
      </c>
      <c r="H387">
        <v>-1126.0939696</v>
      </c>
      <c r="I387">
        <v>0</v>
      </c>
      <c r="J387">
        <v>35</v>
      </c>
      <c r="K387">
        <v>145.05000000000001</v>
      </c>
      <c r="L387">
        <v>0</v>
      </c>
      <c r="M387">
        <v>0</v>
      </c>
      <c r="N387">
        <v>0</v>
      </c>
      <c r="O387" s="90" cm="1">
        <f t="array" ref="O387">VLOOKUP(C387,Calc!$B$4:$BF$291,_xlfn.XLOOKUP(F387&amp;G387,$R$4:$R$9&amp;$S$4:$S$9,$T$4:$T$9),FALSE)</f>
        <v>0</v>
      </c>
      <c r="P387" s="121">
        <f t="shared" si="5"/>
        <v>0</v>
      </c>
      <c r="V387" s="5">
        <v>46261</v>
      </c>
      <c r="W387">
        <v>128</v>
      </c>
      <c r="X387">
        <v>3</v>
      </c>
      <c r="Y387" t="s">
        <v>143</v>
      </c>
      <c r="Z387" t="s">
        <v>51</v>
      </c>
      <c r="AA387">
        <v>2.69986792</v>
      </c>
      <c r="AB387">
        <v>-43.121190609999999</v>
      </c>
      <c r="AC387">
        <v>-40.421322680000003</v>
      </c>
      <c r="AD387">
        <v>0</v>
      </c>
      <c r="AE387">
        <v>0</v>
      </c>
      <c r="AF387">
        <v>0</v>
      </c>
      <c r="AG387" s="1"/>
      <c r="AH387" s="5">
        <v>46261</v>
      </c>
      <c r="AI387">
        <v>39</v>
      </c>
      <c r="AJ387">
        <v>3</v>
      </c>
      <c r="AK387" t="s">
        <v>143</v>
      </c>
      <c r="AL387" t="s">
        <v>57</v>
      </c>
      <c r="AM387" t="s">
        <v>52</v>
      </c>
      <c r="AN387">
        <v>1.04912866</v>
      </c>
      <c r="AO387">
        <v>0</v>
      </c>
      <c r="AP387">
        <v>0</v>
      </c>
      <c r="AR387" s="5">
        <v>46261</v>
      </c>
      <c r="AS387">
        <v>28</v>
      </c>
      <c r="AT387">
        <v>3</v>
      </c>
      <c r="AU387" t="s">
        <v>57</v>
      </c>
      <c r="AV387" t="s">
        <v>52</v>
      </c>
      <c r="AW387">
        <v>0.49171052999999998</v>
      </c>
      <c r="AX387">
        <v>0.48916665999999998</v>
      </c>
      <c r="AY387">
        <v>0</v>
      </c>
      <c r="AZ387">
        <v>0</v>
      </c>
      <c r="BA387">
        <v>0</v>
      </c>
    </row>
    <row r="388" spans="2:53">
      <c r="B388" s="5">
        <v>46261</v>
      </c>
      <c r="C388">
        <v>65</v>
      </c>
      <c r="D388">
        <v>3</v>
      </c>
      <c r="E388" t="s">
        <v>143</v>
      </c>
      <c r="F388" t="s">
        <v>57</v>
      </c>
      <c r="G388" t="s">
        <v>58</v>
      </c>
      <c r="H388">
        <v>-1860.7720795499999</v>
      </c>
      <c r="I388">
        <v>0</v>
      </c>
      <c r="J388">
        <v>-112.78</v>
      </c>
      <c r="K388">
        <v>282.97000000000003</v>
      </c>
      <c r="L388">
        <v>0</v>
      </c>
      <c r="M388">
        <v>0</v>
      </c>
      <c r="N388">
        <v>0</v>
      </c>
      <c r="O388" s="90" cm="1">
        <f t="array" ref="O388">VLOOKUP(C388,Calc!$B$4:$BF$291,_xlfn.XLOOKUP(F388&amp;G388,$R$4:$R$9&amp;$S$4:$S$9,$T$4:$T$9),FALSE)</f>
        <v>0</v>
      </c>
      <c r="P388" s="121">
        <f t="shared" ref="P388:P451" si="6">O388-N388</f>
        <v>0</v>
      </c>
      <c r="V388" s="5">
        <v>46261</v>
      </c>
      <c r="W388">
        <v>129</v>
      </c>
      <c r="X388">
        <v>3</v>
      </c>
      <c r="Y388" t="s">
        <v>143</v>
      </c>
      <c r="Z388" t="s">
        <v>58</v>
      </c>
      <c r="AA388">
        <v>6.6653537099999998</v>
      </c>
      <c r="AB388">
        <v>-29.969838200000002</v>
      </c>
      <c r="AC388">
        <v>-23.30448449</v>
      </c>
      <c r="AD388">
        <v>0</v>
      </c>
      <c r="AE388">
        <v>0</v>
      </c>
      <c r="AF388">
        <v>0</v>
      </c>
      <c r="AG388" s="1"/>
      <c r="AH388" s="5">
        <v>46261</v>
      </c>
      <c r="AI388">
        <v>39</v>
      </c>
      <c r="AJ388">
        <v>3</v>
      </c>
      <c r="AL388" t="s">
        <v>147</v>
      </c>
      <c r="AM388" t="s">
        <v>148</v>
      </c>
      <c r="AN388">
        <v>-34.828178000000001</v>
      </c>
      <c r="AO388">
        <v>-12005.05449346</v>
      </c>
      <c r="AP388">
        <v>-12005.05449346</v>
      </c>
      <c r="AR388" s="5">
        <v>46261</v>
      </c>
      <c r="AS388">
        <v>28</v>
      </c>
      <c r="AT388">
        <v>3</v>
      </c>
      <c r="AU388" t="s">
        <v>147</v>
      </c>
      <c r="AV388" t="s">
        <v>148</v>
      </c>
      <c r="AW388">
        <v>-37.442112999999999</v>
      </c>
      <c r="AX388">
        <v>0.73583332999999995</v>
      </c>
      <c r="AY388">
        <v>-12394.664355110001</v>
      </c>
      <c r="AZ388">
        <v>-12394.664355110001</v>
      </c>
      <c r="BA388">
        <v>0</v>
      </c>
    </row>
    <row r="389" spans="2:53">
      <c r="B389" s="5">
        <v>46261</v>
      </c>
      <c r="C389">
        <v>65</v>
      </c>
      <c r="D389">
        <v>3</v>
      </c>
      <c r="E389" t="s">
        <v>143</v>
      </c>
      <c r="F389" t="s">
        <v>57</v>
      </c>
      <c r="G389" t="s">
        <v>52</v>
      </c>
      <c r="H389">
        <v>-1860.7720795499999</v>
      </c>
      <c r="I389">
        <v>0</v>
      </c>
      <c r="J389">
        <v>170.19</v>
      </c>
      <c r="K389">
        <v>-282.97000000000003</v>
      </c>
      <c r="L389">
        <v>0</v>
      </c>
      <c r="M389">
        <v>0</v>
      </c>
      <c r="N389">
        <v>0</v>
      </c>
      <c r="O389" s="90" cm="1">
        <f t="array" ref="O389">VLOOKUP(C389,Calc!$B$4:$BF$291,_xlfn.XLOOKUP(F389&amp;G389,$R$4:$R$9&amp;$S$4:$S$9,$T$4:$T$9),FALSE)</f>
        <v>0</v>
      </c>
      <c r="P389" s="121">
        <f t="shared" si="6"/>
        <v>0</v>
      </c>
      <c r="V389" s="5">
        <v>46261</v>
      </c>
      <c r="W389">
        <v>129</v>
      </c>
      <c r="X389">
        <v>3</v>
      </c>
      <c r="Y389" t="s">
        <v>143</v>
      </c>
      <c r="Z389" t="s">
        <v>52</v>
      </c>
      <c r="AA389">
        <v>6.6653537099999998</v>
      </c>
      <c r="AB389">
        <v>-29.969838200000002</v>
      </c>
      <c r="AC389">
        <v>-23.30448449</v>
      </c>
      <c r="AD389">
        <v>0</v>
      </c>
      <c r="AE389">
        <v>0</v>
      </c>
      <c r="AF389">
        <v>0</v>
      </c>
      <c r="AG389" s="1"/>
      <c r="AH389" s="5">
        <v>46261</v>
      </c>
      <c r="AI389">
        <v>39</v>
      </c>
      <c r="AJ389">
        <v>3</v>
      </c>
      <c r="AL389" t="s">
        <v>147</v>
      </c>
      <c r="AM389" t="s">
        <v>51</v>
      </c>
      <c r="AN389">
        <v>34.068178000000003</v>
      </c>
      <c r="AO389">
        <v>0</v>
      </c>
      <c r="AP389">
        <v>0</v>
      </c>
      <c r="AR389" s="5">
        <v>46261</v>
      </c>
      <c r="AS389">
        <v>28</v>
      </c>
      <c r="AT389">
        <v>3</v>
      </c>
      <c r="AU389" t="s">
        <v>147</v>
      </c>
      <c r="AV389" t="s">
        <v>51</v>
      </c>
      <c r="AW389">
        <v>36.70627966</v>
      </c>
      <c r="AX389">
        <v>0.73583332999999995</v>
      </c>
      <c r="AY389">
        <v>0</v>
      </c>
      <c r="AZ389">
        <v>0</v>
      </c>
      <c r="BA389">
        <v>0</v>
      </c>
    </row>
    <row r="390" spans="2:53">
      <c r="B390" s="5">
        <v>46261</v>
      </c>
      <c r="C390">
        <v>65</v>
      </c>
      <c r="D390">
        <v>3</v>
      </c>
      <c r="E390" t="s">
        <v>143</v>
      </c>
      <c r="F390" t="s">
        <v>60</v>
      </c>
      <c r="G390" t="s">
        <v>58</v>
      </c>
      <c r="H390">
        <v>-1860.7720795499999</v>
      </c>
      <c r="I390">
        <v>0</v>
      </c>
      <c r="J390">
        <v>-112.78</v>
      </c>
      <c r="K390">
        <v>147.78</v>
      </c>
      <c r="L390">
        <v>0</v>
      </c>
      <c r="M390">
        <v>0</v>
      </c>
      <c r="N390">
        <v>0</v>
      </c>
      <c r="O390" s="90" cm="1">
        <f t="array" ref="O390">VLOOKUP(C390,Calc!$B$4:$BF$291,_xlfn.XLOOKUP(F390&amp;G390,$R$4:$R$9&amp;$S$4:$S$9,$T$4:$T$9),FALSE)</f>
        <v>0</v>
      </c>
      <c r="P390" s="121">
        <f t="shared" si="6"/>
        <v>0</v>
      </c>
      <c r="V390" s="5">
        <v>46261</v>
      </c>
      <c r="W390">
        <v>129</v>
      </c>
      <c r="X390">
        <v>3</v>
      </c>
      <c r="Y390" t="s">
        <v>143</v>
      </c>
      <c r="Z390" t="s">
        <v>51</v>
      </c>
      <c r="AA390">
        <v>6.6653537099999998</v>
      </c>
      <c r="AB390">
        <v>-29.969838200000002</v>
      </c>
      <c r="AC390">
        <v>-23.30448449</v>
      </c>
      <c r="AD390">
        <v>0</v>
      </c>
      <c r="AE390">
        <v>0</v>
      </c>
      <c r="AF390">
        <v>0</v>
      </c>
      <c r="AG390" s="1"/>
      <c r="AH390" s="5">
        <v>46261</v>
      </c>
      <c r="AI390">
        <v>39</v>
      </c>
      <c r="AJ390">
        <v>3</v>
      </c>
      <c r="AK390" t="s">
        <v>143</v>
      </c>
      <c r="AL390" t="s">
        <v>60</v>
      </c>
      <c r="AM390" t="s">
        <v>58</v>
      </c>
      <c r="AN390">
        <v>55.159036960000002</v>
      </c>
      <c r="AO390">
        <v>0</v>
      </c>
      <c r="AP390">
        <v>0</v>
      </c>
      <c r="AR390" s="5">
        <v>46261</v>
      </c>
      <c r="AS390">
        <v>28</v>
      </c>
      <c r="AT390">
        <v>3</v>
      </c>
      <c r="AU390" t="s">
        <v>60</v>
      </c>
      <c r="AV390" t="s">
        <v>58</v>
      </c>
      <c r="AW390">
        <v>37.104240859999997</v>
      </c>
      <c r="AX390">
        <v>0.14083333000000001</v>
      </c>
      <c r="AY390">
        <v>0</v>
      </c>
      <c r="AZ390">
        <v>0</v>
      </c>
      <c r="BA390">
        <v>0</v>
      </c>
    </row>
    <row r="391" spans="2:53">
      <c r="B391" s="5">
        <v>46261</v>
      </c>
      <c r="C391">
        <v>65</v>
      </c>
      <c r="D391">
        <v>3</v>
      </c>
      <c r="E391" t="s">
        <v>143</v>
      </c>
      <c r="F391" t="s">
        <v>60</v>
      </c>
      <c r="G391" t="s">
        <v>51</v>
      </c>
      <c r="H391">
        <v>-1860.7720795499999</v>
      </c>
      <c r="I391">
        <v>0</v>
      </c>
      <c r="J391">
        <v>35</v>
      </c>
      <c r="K391">
        <v>-147.78</v>
      </c>
      <c r="L391">
        <v>0</v>
      </c>
      <c r="M391">
        <v>0</v>
      </c>
      <c r="N391">
        <v>0</v>
      </c>
      <c r="O391" s="90" cm="1">
        <f t="array" ref="O391">VLOOKUP(C391,Calc!$B$4:$BF$291,_xlfn.XLOOKUP(F391&amp;G391,$R$4:$R$9&amp;$S$4:$S$9,$T$4:$T$9),FALSE)</f>
        <v>0</v>
      </c>
      <c r="P391" s="121">
        <f t="shared" si="6"/>
        <v>0</v>
      </c>
      <c r="V391" s="5">
        <v>46261</v>
      </c>
      <c r="W391">
        <v>130</v>
      </c>
      <c r="X391">
        <v>3</v>
      </c>
      <c r="Y391" t="s">
        <v>143</v>
      </c>
      <c r="Z391" t="s">
        <v>58</v>
      </c>
      <c r="AA391">
        <v>29411.375649450001</v>
      </c>
      <c r="AB391">
        <v>-354.127996</v>
      </c>
      <c r="AC391">
        <v>29057.247653440001</v>
      </c>
      <c r="AD391">
        <v>-21.38932016</v>
      </c>
      <c r="AE391">
        <v>0</v>
      </c>
      <c r="AF391">
        <v>-21.38932016</v>
      </c>
      <c r="AG391" s="1"/>
      <c r="AH391" s="5">
        <v>46261</v>
      </c>
      <c r="AI391">
        <v>39</v>
      </c>
      <c r="AJ391">
        <v>3</v>
      </c>
      <c r="AK391" t="s">
        <v>143</v>
      </c>
      <c r="AL391" t="s">
        <v>60</v>
      </c>
      <c r="AM391" t="s">
        <v>51</v>
      </c>
      <c r="AN391">
        <v>-55.312370299999998</v>
      </c>
      <c r="AO391">
        <v>0</v>
      </c>
      <c r="AP391">
        <v>-803.43338786000004</v>
      </c>
      <c r="AR391" s="5">
        <v>46261</v>
      </c>
      <c r="AS391">
        <v>28</v>
      </c>
      <c r="AT391">
        <v>3</v>
      </c>
      <c r="AU391" t="s">
        <v>60</v>
      </c>
      <c r="AV391" t="s">
        <v>51</v>
      </c>
      <c r="AW391">
        <v>-37.245074199999998</v>
      </c>
      <c r="AX391">
        <v>0.14083333000000001</v>
      </c>
      <c r="AY391">
        <v>0</v>
      </c>
      <c r="AZ391">
        <v>-1059.8615639499999</v>
      </c>
      <c r="BA391">
        <v>0</v>
      </c>
    </row>
    <row r="392" spans="2:53">
      <c r="B392" s="5">
        <v>46261</v>
      </c>
      <c r="C392">
        <v>65</v>
      </c>
      <c r="D392">
        <v>3</v>
      </c>
      <c r="E392" t="s">
        <v>143</v>
      </c>
      <c r="F392" t="s">
        <v>54</v>
      </c>
      <c r="G392" t="s">
        <v>52</v>
      </c>
      <c r="H392">
        <v>-1860.7720795499999</v>
      </c>
      <c r="I392">
        <v>0</v>
      </c>
      <c r="J392">
        <v>170.19</v>
      </c>
      <c r="K392">
        <v>-135.19</v>
      </c>
      <c r="L392">
        <v>0</v>
      </c>
      <c r="M392">
        <v>0</v>
      </c>
      <c r="N392">
        <v>0</v>
      </c>
      <c r="O392" s="90" cm="1">
        <f t="array" ref="O392">VLOOKUP(C392,Calc!$B$4:$BF$291,_xlfn.XLOOKUP(F392&amp;G392,$R$4:$R$9&amp;$S$4:$S$9,$T$4:$T$9),FALSE)</f>
        <v>0</v>
      </c>
      <c r="P392" s="121">
        <f t="shared" si="6"/>
        <v>0</v>
      </c>
      <c r="V392" s="5">
        <v>46261</v>
      </c>
      <c r="W392">
        <v>130</v>
      </c>
      <c r="X392">
        <v>3</v>
      </c>
      <c r="Y392" t="s">
        <v>143</v>
      </c>
      <c r="Z392" t="s">
        <v>52</v>
      </c>
      <c r="AA392">
        <v>29411.375649450001</v>
      </c>
      <c r="AB392">
        <v>-354.127996</v>
      </c>
      <c r="AC392">
        <v>29057.247653440001</v>
      </c>
      <c r="AD392">
        <v>0</v>
      </c>
      <c r="AE392">
        <v>49.403742600000001</v>
      </c>
      <c r="AF392">
        <v>49.403742600000001</v>
      </c>
      <c r="AG392" s="1"/>
      <c r="AH392" s="5">
        <v>46261</v>
      </c>
      <c r="AI392">
        <v>39</v>
      </c>
      <c r="AJ392">
        <v>3</v>
      </c>
      <c r="AK392" t="s">
        <v>143</v>
      </c>
      <c r="AL392" t="s">
        <v>54</v>
      </c>
      <c r="AM392" t="s">
        <v>52</v>
      </c>
      <c r="AN392">
        <v>37.26452243</v>
      </c>
      <c r="AO392">
        <v>0</v>
      </c>
      <c r="AP392">
        <v>0</v>
      </c>
      <c r="AR392" s="5">
        <v>46261</v>
      </c>
      <c r="AS392">
        <v>28</v>
      </c>
      <c r="AT392">
        <v>3</v>
      </c>
      <c r="AU392" t="s">
        <v>54</v>
      </c>
      <c r="AV392" t="s">
        <v>52</v>
      </c>
      <c r="AW392">
        <v>42.647080699999997</v>
      </c>
      <c r="AX392">
        <v>6.07</v>
      </c>
      <c r="AY392">
        <v>0</v>
      </c>
      <c r="AZ392">
        <v>0</v>
      </c>
      <c r="BA392">
        <v>0</v>
      </c>
    </row>
    <row r="393" spans="2:53">
      <c r="B393" s="5">
        <v>46261</v>
      </c>
      <c r="C393">
        <v>65</v>
      </c>
      <c r="D393">
        <v>3</v>
      </c>
      <c r="E393" t="s">
        <v>143</v>
      </c>
      <c r="F393" t="s">
        <v>54</v>
      </c>
      <c r="G393" t="s">
        <v>51</v>
      </c>
      <c r="H393">
        <v>-1860.7720795499999</v>
      </c>
      <c r="I393">
        <v>0</v>
      </c>
      <c r="J393">
        <v>35</v>
      </c>
      <c r="K393">
        <v>135.19</v>
      </c>
      <c r="L393">
        <v>0</v>
      </c>
      <c r="M393">
        <v>0</v>
      </c>
      <c r="N393">
        <v>0</v>
      </c>
      <c r="O393" s="90" cm="1">
        <f t="array" ref="O393">VLOOKUP(C393,Calc!$B$4:$BF$291,_xlfn.XLOOKUP(F393&amp;G393,$R$4:$R$9&amp;$S$4:$S$9,$T$4:$T$9),FALSE)</f>
        <v>0</v>
      </c>
      <c r="P393" s="121">
        <f t="shared" si="6"/>
        <v>0</v>
      </c>
      <c r="V393" s="5">
        <v>46261</v>
      </c>
      <c r="W393">
        <v>130</v>
      </c>
      <c r="X393">
        <v>3</v>
      </c>
      <c r="Y393" t="s">
        <v>143</v>
      </c>
      <c r="Z393" t="s">
        <v>51</v>
      </c>
      <c r="AA393">
        <v>29411.375649450001</v>
      </c>
      <c r="AB393">
        <v>-354.127996</v>
      </c>
      <c r="AC393">
        <v>29057.247653440001</v>
      </c>
      <c r="AD393">
        <v>-42.443262930000003</v>
      </c>
      <c r="AE393">
        <v>13.0188405</v>
      </c>
      <c r="AF393">
        <v>-29.42442243</v>
      </c>
      <c r="AG393" s="1"/>
      <c r="AH393" s="5">
        <v>46261</v>
      </c>
      <c r="AI393">
        <v>39</v>
      </c>
      <c r="AJ393">
        <v>3</v>
      </c>
      <c r="AK393" t="s">
        <v>143</v>
      </c>
      <c r="AL393" t="s">
        <v>54</v>
      </c>
      <c r="AM393" t="s">
        <v>51</v>
      </c>
      <c r="AN393">
        <v>-43.352855759999997</v>
      </c>
      <c r="AO393">
        <v>13048.26252685</v>
      </c>
      <c r="AP393">
        <v>13452.627754290001</v>
      </c>
      <c r="AR393" s="5">
        <v>46261</v>
      </c>
      <c r="AS393">
        <v>28</v>
      </c>
      <c r="AT393">
        <v>3</v>
      </c>
      <c r="AU393" t="s">
        <v>54</v>
      </c>
      <c r="AV393" t="s">
        <v>51</v>
      </c>
      <c r="AW393">
        <v>-48.717080699999997</v>
      </c>
      <c r="AX393">
        <v>6.07</v>
      </c>
      <c r="AY393">
        <v>13954.85942938</v>
      </c>
      <c r="AZ393">
        <v>14824.07790647</v>
      </c>
      <c r="BA393">
        <v>0</v>
      </c>
    </row>
    <row r="394" spans="2:53">
      <c r="B394" s="5">
        <v>46261</v>
      </c>
      <c r="C394">
        <v>66</v>
      </c>
      <c r="D394">
        <v>3</v>
      </c>
      <c r="E394" t="s">
        <v>143</v>
      </c>
      <c r="F394" t="s">
        <v>57</v>
      </c>
      <c r="G394" t="s">
        <v>58</v>
      </c>
      <c r="H394">
        <v>-28189.650048330001</v>
      </c>
      <c r="I394">
        <v>0</v>
      </c>
      <c r="J394">
        <v>-600</v>
      </c>
      <c r="K394">
        <v>780.05</v>
      </c>
      <c r="L394">
        <v>0</v>
      </c>
      <c r="M394">
        <v>0</v>
      </c>
      <c r="N394">
        <v>0</v>
      </c>
      <c r="O394" s="90" cm="1">
        <f t="array" ref="O394">VLOOKUP(C394,Calc!$B$4:$BF$291,_xlfn.XLOOKUP(F394&amp;G394,$R$4:$R$9&amp;$S$4:$S$9,$T$4:$T$9),FALSE)</f>
        <v>0</v>
      </c>
      <c r="P394" s="121">
        <f t="shared" si="6"/>
        <v>0</v>
      </c>
      <c r="V394" s="5">
        <v>46261</v>
      </c>
      <c r="W394">
        <v>131</v>
      </c>
      <c r="X394">
        <v>3</v>
      </c>
      <c r="Y394" t="s">
        <v>143</v>
      </c>
      <c r="Z394" t="s">
        <v>58</v>
      </c>
      <c r="AA394">
        <v>30935.501342209998</v>
      </c>
      <c r="AB394">
        <v>-190.91736422</v>
      </c>
      <c r="AC394">
        <v>30744.583977990002</v>
      </c>
      <c r="AD394">
        <v>-12.8632966</v>
      </c>
      <c r="AE394">
        <v>0</v>
      </c>
      <c r="AF394">
        <v>-12.8632966</v>
      </c>
      <c r="AG394" s="1"/>
      <c r="AH394" s="5">
        <v>46261</v>
      </c>
      <c r="AI394">
        <v>40</v>
      </c>
      <c r="AJ394">
        <v>3</v>
      </c>
      <c r="AL394" t="s">
        <v>144</v>
      </c>
      <c r="AM394" t="s">
        <v>58</v>
      </c>
      <c r="AN394">
        <v>-25.721347430000002</v>
      </c>
      <c r="AO394">
        <v>-853.79985199999999</v>
      </c>
      <c r="AP394">
        <v>-853.79985199999999</v>
      </c>
      <c r="AR394" s="5">
        <v>46261</v>
      </c>
      <c r="AS394">
        <v>28</v>
      </c>
      <c r="AT394">
        <v>3</v>
      </c>
      <c r="AU394" t="s">
        <v>50</v>
      </c>
      <c r="AV394" t="s">
        <v>52</v>
      </c>
      <c r="AW394">
        <v>0</v>
      </c>
      <c r="AX394">
        <v>0</v>
      </c>
      <c r="AY394">
        <v>0</v>
      </c>
      <c r="AZ394">
        <v>0</v>
      </c>
      <c r="BA394">
        <v>0</v>
      </c>
    </row>
    <row r="395" spans="2:53">
      <c r="B395" s="5">
        <v>46261</v>
      </c>
      <c r="C395">
        <v>66</v>
      </c>
      <c r="D395">
        <v>3</v>
      </c>
      <c r="E395" t="s">
        <v>143</v>
      </c>
      <c r="F395" t="s">
        <v>57</v>
      </c>
      <c r="G395" t="s">
        <v>52</v>
      </c>
      <c r="H395">
        <v>-28189.650048330001</v>
      </c>
      <c r="I395">
        <v>0</v>
      </c>
      <c r="J395">
        <v>180.05</v>
      </c>
      <c r="K395">
        <v>-780.05</v>
      </c>
      <c r="L395">
        <v>0</v>
      </c>
      <c r="M395">
        <v>0</v>
      </c>
      <c r="N395">
        <v>0</v>
      </c>
      <c r="O395" s="90" cm="1">
        <f t="array" ref="O395">VLOOKUP(C395,Calc!$B$4:$BF$291,_xlfn.XLOOKUP(F395&amp;G395,$R$4:$R$9&amp;$S$4:$S$9,$T$4:$T$9),FALSE)</f>
        <v>0</v>
      </c>
      <c r="P395" s="121">
        <f t="shared" si="6"/>
        <v>0</v>
      </c>
      <c r="V395" s="5">
        <v>46261</v>
      </c>
      <c r="W395">
        <v>131</v>
      </c>
      <c r="X395">
        <v>3</v>
      </c>
      <c r="Y395" t="s">
        <v>143</v>
      </c>
      <c r="Z395" t="s">
        <v>52</v>
      </c>
      <c r="AA395">
        <v>30935.501342209998</v>
      </c>
      <c r="AB395">
        <v>-190.91736422</v>
      </c>
      <c r="AC395">
        <v>30744.583977990002</v>
      </c>
      <c r="AD395">
        <v>0</v>
      </c>
      <c r="AE395">
        <v>51.82732523</v>
      </c>
      <c r="AF395">
        <v>51.82732523</v>
      </c>
      <c r="AG395" s="1"/>
      <c r="AH395" s="5">
        <v>46261</v>
      </c>
      <c r="AI395">
        <v>40</v>
      </c>
      <c r="AJ395">
        <v>3</v>
      </c>
      <c r="AL395" t="s">
        <v>144</v>
      </c>
      <c r="AM395" t="s">
        <v>146</v>
      </c>
      <c r="AN395">
        <v>12.011347430000001</v>
      </c>
      <c r="AO395">
        <v>0</v>
      </c>
      <c r="AP395">
        <v>0</v>
      </c>
      <c r="AR395" s="5">
        <v>46261</v>
      </c>
      <c r="AS395">
        <v>28</v>
      </c>
      <c r="AT395">
        <v>3</v>
      </c>
      <c r="AU395" t="s">
        <v>50</v>
      </c>
      <c r="AV395" t="s">
        <v>51</v>
      </c>
      <c r="AW395">
        <v>0</v>
      </c>
      <c r="AX395">
        <v>0</v>
      </c>
      <c r="AY395">
        <v>0</v>
      </c>
      <c r="AZ395">
        <v>0</v>
      </c>
      <c r="BA395">
        <v>0</v>
      </c>
    </row>
    <row r="396" spans="2:53">
      <c r="B396" s="5">
        <v>46261</v>
      </c>
      <c r="C396">
        <v>66</v>
      </c>
      <c r="D396">
        <v>3</v>
      </c>
      <c r="E396" t="s">
        <v>143</v>
      </c>
      <c r="F396" t="s">
        <v>60</v>
      </c>
      <c r="G396" t="s">
        <v>58</v>
      </c>
      <c r="H396">
        <v>-28189.650048330001</v>
      </c>
      <c r="I396">
        <v>0</v>
      </c>
      <c r="J396">
        <v>-600</v>
      </c>
      <c r="K396">
        <v>635</v>
      </c>
      <c r="L396">
        <v>0</v>
      </c>
      <c r="M396">
        <v>0</v>
      </c>
      <c r="N396">
        <v>0</v>
      </c>
      <c r="O396" s="90" cm="1">
        <f t="array" ref="O396">VLOOKUP(C396,Calc!$B$4:$BF$291,_xlfn.XLOOKUP(F396&amp;G396,$R$4:$R$9&amp;$S$4:$S$9,$T$4:$T$9),FALSE)</f>
        <v>0</v>
      </c>
      <c r="P396" s="121">
        <f t="shared" si="6"/>
        <v>0</v>
      </c>
      <c r="V396" s="5">
        <v>46261</v>
      </c>
      <c r="W396">
        <v>131</v>
      </c>
      <c r="X396">
        <v>3</v>
      </c>
      <c r="Y396" t="s">
        <v>143</v>
      </c>
      <c r="Z396" t="s">
        <v>51</v>
      </c>
      <c r="AA396">
        <v>30935.501342209998</v>
      </c>
      <c r="AB396">
        <v>-190.91736422</v>
      </c>
      <c r="AC396">
        <v>30744.583977990002</v>
      </c>
      <c r="AD396">
        <v>-47.427887159999997</v>
      </c>
      <c r="AE396">
        <v>7.0555251999999999</v>
      </c>
      <c r="AF396">
        <v>-40.372361959999999</v>
      </c>
      <c r="AG396" s="1"/>
      <c r="AH396" s="5">
        <v>46261</v>
      </c>
      <c r="AI396">
        <v>40</v>
      </c>
      <c r="AJ396">
        <v>3</v>
      </c>
      <c r="AK396" t="s">
        <v>143</v>
      </c>
      <c r="AL396" t="s">
        <v>57</v>
      </c>
      <c r="AM396" t="s">
        <v>58</v>
      </c>
      <c r="AN396">
        <v>-1.4838963999999999</v>
      </c>
      <c r="AO396">
        <v>0</v>
      </c>
      <c r="AP396">
        <v>386.43843492000002</v>
      </c>
      <c r="AR396" s="5">
        <v>46261</v>
      </c>
      <c r="AS396">
        <v>29</v>
      </c>
      <c r="AT396">
        <v>3</v>
      </c>
      <c r="AU396" t="s">
        <v>145</v>
      </c>
      <c r="AV396" t="s">
        <v>58</v>
      </c>
      <c r="AW396">
        <v>-2.9719226000000001</v>
      </c>
      <c r="AX396">
        <v>1.6825000000000001</v>
      </c>
      <c r="AY396">
        <v>7.4877373699999996</v>
      </c>
      <c r="AZ396">
        <v>7.4877373699999996</v>
      </c>
      <c r="BA396">
        <v>0</v>
      </c>
    </row>
    <row r="397" spans="2:53">
      <c r="B397" s="5">
        <v>46261</v>
      </c>
      <c r="C397">
        <v>66</v>
      </c>
      <c r="D397">
        <v>3</v>
      </c>
      <c r="E397" t="s">
        <v>143</v>
      </c>
      <c r="F397" t="s">
        <v>60</v>
      </c>
      <c r="G397" t="s">
        <v>51</v>
      </c>
      <c r="H397">
        <v>-28189.650048330001</v>
      </c>
      <c r="I397">
        <v>0</v>
      </c>
      <c r="J397">
        <v>35</v>
      </c>
      <c r="K397">
        <v>-635</v>
      </c>
      <c r="L397">
        <v>0</v>
      </c>
      <c r="M397">
        <v>0</v>
      </c>
      <c r="N397">
        <v>0</v>
      </c>
      <c r="O397" s="90" cm="1">
        <f t="array" ref="O397">VLOOKUP(C397,Calc!$B$4:$BF$291,_xlfn.XLOOKUP(F397&amp;G397,$R$4:$R$9&amp;$S$4:$S$9,$T$4:$T$9),FALSE)</f>
        <v>0</v>
      </c>
      <c r="P397" s="121">
        <f t="shared" si="6"/>
        <v>0</v>
      </c>
      <c r="V397" s="5">
        <v>46261</v>
      </c>
      <c r="W397">
        <v>132</v>
      </c>
      <c r="X397">
        <v>3</v>
      </c>
      <c r="Y397" t="s">
        <v>143</v>
      </c>
      <c r="Z397" t="s">
        <v>58</v>
      </c>
      <c r="AA397">
        <v>31397.13249742</v>
      </c>
      <c r="AB397">
        <v>-280.26787783999998</v>
      </c>
      <c r="AC397">
        <v>31116.864619579999</v>
      </c>
      <c r="AD397">
        <v>-15.409817200000001</v>
      </c>
      <c r="AE397">
        <v>0</v>
      </c>
      <c r="AF397">
        <v>-15.409817200000001</v>
      </c>
      <c r="AG397" s="1"/>
      <c r="AH397" s="5">
        <v>46261</v>
      </c>
      <c r="AI397">
        <v>40</v>
      </c>
      <c r="AJ397">
        <v>3</v>
      </c>
      <c r="AK397" t="s">
        <v>143</v>
      </c>
      <c r="AL397" t="s">
        <v>57</v>
      </c>
      <c r="AM397" t="s">
        <v>52</v>
      </c>
      <c r="AN397">
        <v>1.0097297300000001</v>
      </c>
      <c r="AO397">
        <v>0</v>
      </c>
      <c r="AP397">
        <v>0</v>
      </c>
      <c r="AR397" s="5">
        <v>46261</v>
      </c>
      <c r="AS397">
        <v>29</v>
      </c>
      <c r="AT397">
        <v>3</v>
      </c>
      <c r="AU397" t="s">
        <v>145</v>
      </c>
      <c r="AV397" t="s">
        <v>146</v>
      </c>
      <c r="AW397">
        <v>1.2894226</v>
      </c>
      <c r="AX397">
        <v>1.6825000000000001</v>
      </c>
      <c r="AY397">
        <v>0</v>
      </c>
      <c r="AZ397">
        <v>0</v>
      </c>
      <c r="BA397">
        <v>0</v>
      </c>
    </row>
    <row r="398" spans="2:53">
      <c r="B398" s="5">
        <v>46261</v>
      </c>
      <c r="C398">
        <v>66</v>
      </c>
      <c r="D398">
        <v>3</v>
      </c>
      <c r="E398" t="s">
        <v>143</v>
      </c>
      <c r="F398" t="s">
        <v>54</v>
      </c>
      <c r="G398" t="s">
        <v>52</v>
      </c>
      <c r="H398">
        <v>-28189.650048330001</v>
      </c>
      <c r="I398">
        <v>0</v>
      </c>
      <c r="J398">
        <v>180.05</v>
      </c>
      <c r="K398">
        <v>-145.05000000000001</v>
      </c>
      <c r="L398">
        <v>0</v>
      </c>
      <c r="M398">
        <v>0</v>
      </c>
      <c r="N398">
        <v>0</v>
      </c>
      <c r="O398" s="90" cm="1">
        <f t="array" ref="O398">VLOOKUP(C398,Calc!$B$4:$BF$291,_xlfn.XLOOKUP(F398&amp;G398,$R$4:$R$9&amp;$S$4:$S$9,$T$4:$T$9),FALSE)</f>
        <v>0</v>
      </c>
      <c r="P398" s="121">
        <f t="shared" si="6"/>
        <v>0</v>
      </c>
      <c r="V398" s="5">
        <v>46261</v>
      </c>
      <c r="W398">
        <v>132</v>
      </c>
      <c r="X398">
        <v>3</v>
      </c>
      <c r="Y398" t="s">
        <v>143</v>
      </c>
      <c r="Z398" t="s">
        <v>52</v>
      </c>
      <c r="AA398">
        <v>31397.13249742</v>
      </c>
      <c r="AB398">
        <v>-280.26787783999998</v>
      </c>
      <c r="AC398">
        <v>31116.864619579999</v>
      </c>
      <c r="AD398">
        <v>0</v>
      </c>
      <c r="AE398">
        <v>52.563871859999999</v>
      </c>
      <c r="AF398">
        <v>52.563871859999999</v>
      </c>
      <c r="AG398" s="1"/>
      <c r="AH398" s="5">
        <v>46261</v>
      </c>
      <c r="AI398">
        <v>40</v>
      </c>
      <c r="AJ398">
        <v>3</v>
      </c>
      <c r="AL398" t="s">
        <v>147</v>
      </c>
      <c r="AM398" t="s">
        <v>148</v>
      </c>
      <c r="AN398">
        <v>-33.521984000000003</v>
      </c>
      <c r="AO398">
        <v>-11554.69572688</v>
      </c>
      <c r="AP398">
        <v>-11554.69572688</v>
      </c>
      <c r="AR398" s="5">
        <v>46261</v>
      </c>
      <c r="AS398">
        <v>29</v>
      </c>
      <c r="AT398">
        <v>3</v>
      </c>
      <c r="AU398" t="s">
        <v>144</v>
      </c>
      <c r="AV398" t="s">
        <v>58</v>
      </c>
      <c r="AW398">
        <v>-31.565584600000001</v>
      </c>
      <c r="AX398">
        <v>12.067500000000001</v>
      </c>
      <c r="AY398">
        <v>-5.53952898</v>
      </c>
      <c r="AZ398">
        <v>-5.53952898</v>
      </c>
      <c r="BA398">
        <v>0</v>
      </c>
    </row>
    <row r="399" spans="2:53">
      <c r="B399" s="5">
        <v>46261</v>
      </c>
      <c r="C399">
        <v>66</v>
      </c>
      <c r="D399">
        <v>3</v>
      </c>
      <c r="E399" t="s">
        <v>143</v>
      </c>
      <c r="F399" t="s">
        <v>54</v>
      </c>
      <c r="G399" t="s">
        <v>51</v>
      </c>
      <c r="H399">
        <v>-28189.650048330001</v>
      </c>
      <c r="I399">
        <v>0</v>
      </c>
      <c r="J399">
        <v>35</v>
      </c>
      <c r="K399">
        <v>145.05000000000001</v>
      </c>
      <c r="L399">
        <v>0</v>
      </c>
      <c r="M399">
        <v>0</v>
      </c>
      <c r="N399">
        <v>0</v>
      </c>
      <c r="O399" s="90" cm="1">
        <f t="array" ref="O399">VLOOKUP(C399,Calc!$B$4:$BF$291,_xlfn.XLOOKUP(F399&amp;G399,$R$4:$R$9&amp;$S$4:$S$9,$T$4:$T$9),FALSE)</f>
        <v>0</v>
      </c>
      <c r="P399" s="121">
        <f t="shared" si="6"/>
        <v>0</v>
      </c>
      <c r="V399" s="5">
        <v>46261</v>
      </c>
      <c r="W399">
        <v>132</v>
      </c>
      <c r="X399">
        <v>3</v>
      </c>
      <c r="Y399" t="s">
        <v>143</v>
      </c>
      <c r="Z399" t="s">
        <v>51</v>
      </c>
      <c r="AA399">
        <v>31397.13249742</v>
      </c>
      <c r="AB399">
        <v>-280.26787783999998</v>
      </c>
      <c r="AC399">
        <v>31116.864619579999</v>
      </c>
      <c r="AD399">
        <v>-48.907342399999997</v>
      </c>
      <c r="AE399">
        <v>10.3199544</v>
      </c>
      <c r="AF399">
        <v>-38.587387999999997</v>
      </c>
      <c r="AG399" s="1"/>
      <c r="AH399" s="5">
        <v>46261</v>
      </c>
      <c r="AI399">
        <v>40</v>
      </c>
      <c r="AJ399">
        <v>3</v>
      </c>
      <c r="AL399" t="s">
        <v>147</v>
      </c>
      <c r="AM399" t="s">
        <v>51</v>
      </c>
      <c r="AN399">
        <v>32.811984000000002</v>
      </c>
      <c r="AO399">
        <v>0</v>
      </c>
      <c r="AP399">
        <v>0</v>
      </c>
      <c r="AR399" s="5">
        <v>46261</v>
      </c>
      <c r="AS399">
        <v>29</v>
      </c>
      <c r="AT399">
        <v>3</v>
      </c>
      <c r="AU399" t="s">
        <v>144</v>
      </c>
      <c r="AV399" t="s">
        <v>146</v>
      </c>
      <c r="AW399">
        <v>19.498084599999999</v>
      </c>
      <c r="AX399">
        <v>12.067500000000001</v>
      </c>
      <c r="AY399">
        <v>0</v>
      </c>
      <c r="AZ399">
        <v>0</v>
      </c>
      <c r="BA399">
        <v>0</v>
      </c>
    </row>
    <row r="400" spans="2:53">
      <c r="B400" s="5">
        <v>46261</v>
      </c>
      <c r="C400">
        <v>67</v>
      </c>
      <c r="D400">
        <v>3</v>
      </c>
      <c r="E400" t="s">
        <v>143</v>
      </c>
      <c r="F400" t="s">
        <v>57</v>
      </c>
      <c r="G400" t="s">
        <v>58</v>
      </c>
      <c r="H400">
        <v>-11936.64117069</v>
      </c>
      <c r="I400">
        <v>0</v>
      </c>
      <c r="J400">
        <v>-215.39</v>
      </c>
      <c r="K400">
        <v>307.42</v>
      </c>
      <c r="L400">
        <v>0</v>
      </c>
      <c r="M400">
        <v>0</v>
      </c>
      <c r="N400">
        <v>0</v>
      </c>
      <c r="O400" s="90" cm="1">
        <f t="array" ref="O400">VLOOKUP(C400,Calc!$B$4:$BF$291,_xlfn.XLOOKUP(F400&amp;G400,$R$4:$R$9&amp;$S$4:$S$9,$T$4:$T$9),FALSE)</f>
        <v>0</v>
      </c>
      <c r="P400" s="121">
        <f t="shared" si="6"/>
        <v>0</v>
      </c>
      <c r="V400" s="5">
        <v>46261</v>
      </c>
      <c r="W400">
        <v>133</v>
      </c>
      <c r="X400">
        <v>3</v>
      </c>
      <c r="Y400" t="s">
        <v>143</v>
      </c>
      <c r="Z400" t="s">
        <v>58</v>
      </c>
      <c r="AA400">
        <v>31756.283448149999</v>
      </c>
      <c r="AB400">
        <v>-507.98440354000002</v>
      </c>
      <c r="AC400">
        <v>31248.2990446</v>
      </c>
      <c r="AD400">
        <v>-19.22631213</v>
      </c>
      <c r="AE400">
        <v>0</v>
      </c>
      <c r="AF400">
        <v>-19.22631213</v>
      </c>
      <c r="AG400" s="1"/>
      <c r="AH400" s="5">
        <v>46261</v>
      </c>
      <c r="AI400">
        <v>40</v>
      </c>
      <c r="AJ400">
        <v>3</v>
      </c>
      <c r="AK400" t="s">
        <v>143</v>
      </c>
      <c r="AL400" t="s">
        <v>60</v>
      </c>
      <c r="AM400" t="s">
        <v>58</v>
      </c>
      <c r="AN400">
        <v>54.332682730000002</v>
      </c>
      <c r="AO400">
        <v>0</v>
      </c>
      <c r="AP400">
        <v>0</v>
      </c>
      <c r="AR400" s="5">
        <v>46261</v>
      </c>
      <c r="AS400">
        <v>29</v>
      </c>
      <c r="AT400">
        <v>3</v>
      </c>
      <c r="AU400" t="s">
        <v>57</v>
      </c>
      <c r="AV400" t="s">
        <v>58</v>
      </c>
      <c r="AW400">
        <v>-1.7540397999999999</v>
      </c>
      <c r="AX400">
        <v>0.46833332999999999</v>
      </c>
      <c r="AY400">
        <v>0</v>
      </c>
      <c r="AZ400">
        <v>543.52551983000001</v>
      </c>
      <c r="BA400">
        <v>0</v>
      </c>
    </row>
    <row r="401" spans="2:53">
      <c r="B401" s="5">
        <v>46261</v>
      </c>
      <c r="C401">
        <v>67</v>
      </c>
      <c r="D401">
        <v>3</v>
      </c>
      <c r="E401" t="s">
        <v>143</v>
      </c>
      <c r="F401" t="s">
        <v>57</v>
      </c>
      <c r="G401" t="s">
        <v>52</v>
      </c>
      <c r="H401">
        <v>-11936.64117069</v>
      </c>
      <c r="I401">
        <v>0</v>
      </c>
      <c r="J401">
        <v>92.03</v>
      </c>
      <c r="K401">
        <v>-307.42</v>
      </c>
      <c r="L401">
        <v>0</v>
      </c>
      <c r="M401">
        <v>0</v>
      </c>
      <c r="N401">
        <v>0</v>
      </c>
      <c r="O401" s="90" cm="1">
        <f t="array" ref="O401">VLOOKUP(C401,Calc!$B$4:$BF$291,_xlfn.XLOOKUP(F401&amp;G401,$R$4:$R$9&amp;$S$4:$S$9,$T$4:$T$9),FALSE)</f>
        <v>0</v>
      </c>
      <c r="P401" s="121">
        <f t="shared" si="6"/>
        <v>0</v>
      </c>
      <c r="V401" s="5">
        <v>46261</v>
      </c>
      <c r="W401">
        <v>133</v>
      </c>
      <c r="X401">
        <v>3</v>
      </c>
      <c r="Y401" t="s">
        <v>143</v>
      </c>
      <c r="Z401" t="s">
        <v>52</v>
      </c>
      <c r="AA401">
        <v>31756.283448149999</v>
      </c>
      <c r="AB401">
        <v>-507.98440354000002</v>
      </c>
      <c r="AC401">
        <v>31248.2990446</v>
      </c>
      <c r="AD401">
        <v>0</v>
      </c>
      <c r="AE401">
        <v>53.312806860000002</v>
      </c>
      <c r="AF401">
        <v>53.312806860000002</v>
      </c>
      <c r="AG401" s="1"/>
      <c r="AH401" s="5">
        <v>46261</v>
      </c>
      <c r="AI401">
        <v>40</v>
      </c>
      <c r="AJ401">
        <v>3</v>
      </c>
      <c r="AK401" t="s">
        <v>143</v>
      </c>
      <c r="AL401" t="s">
        <v>60</v>
      </c>
      <c r="AM401" t="s">
        <v>51</v>
      </c>
      <c r="AN401">
        <v>-54.494349399999997</v>
      </c>
      <c r="AO401">
        <v>0</v>
      </c>
      <c r="AP401">
        <v>-792.00051058999998</v>
      </c>
      <c r="AR401" s="5">
        <v>46261</v>
      </c>
      <c r="AS401">
        <v>29</v>
      </c>
      <c r="AT401">
        <v>3</v>
      </c>
      <c r="AU401" t="s">
        <v>57</v>
      </c>
      <c r="AV401" t="s">
        <v>52</v>
      </c>
      <c r="AW401">
        <v>1.2857064600000001</v>
      </c>
      <c r="AX401">
        <v>0.46833332999999999</v>
      </c>
      <c r="AY401">
        <v>0</v>
      </c>
      <c r="AZ401">
        <v>0</v>
      </c>
      <c r="BA401">
        <v>0</v>
      </c>
    </row>
    <row r="402" spans="2:53">
      <c r="B402" s="5">
        <v>46261</v>
      </c>
      <c r="C402">
        <v>67</v>
      </c>
      <c r="D402">
        <v>3</v>
      </c>
      <c r="E402" t="s">
        <v>143</v>
      </c>
      <c r="F402" t="s">
        <v>60</v>
      </c>
      <c r="G402" t="s">
        <v>58</v>
      </c>
      <c r="H402">
        <v>-11936.64117069</v>
      </c>
      <c r="I402">
        <v>0</v>
      </c>
      <c r="J402">
        <v>-215.39</v>
      </c>
      <c r="K402">
        <v>250.39</v>
      </c>
      <c r="L402">
        <v>0</v>
      </c>
      <c r="M402">
        <v>0</v>
      </c>
      <c r="N402">
        <v>0</v>
      </c>
      <c r="O402" s="90" cm="1">
        <f t="array" ref="O402">VLOOKUP(C402,Calc!$B$4:$BF$291,_xlfn.XLOOKUP(F402&amp;G402,$R$4:$R$9&amp;$S$4:$S$9,$T$4:$T$9),FALSE)</f>
        <v>0</v>
      </c>
      <c r="P402" s="121">
        <f t="shared" si="6"/>
        <v>0</v>
      </c>
      <c r="V402" s="5">
        <v>46261</v>
      </c>
      <c r="W402">
        <v>133</v>
      </c>
      <c r="X402">
        <v>3</v>
      </c>
      <c r="Y402" t="s">
        <v>143</v>
      </c>
      <c r="Z402" t="s">
        <v>51</v>
      </c>
      <c r="AA402">
        <v>31756.283448149999</v>
      </c>
      <c r="AB402">
        <v>-507.98440354000002</v>
      </c>
      <c r="AC402">
        <v>31248.2990446</v>
      </c>
      <c r="AD402">
        <v>-48.806124599999997</v>
      </c>
      <c r="AE402">
        <v>13.2979632</v>
      </c>
      <c r="AF402">
        <v>-35.508161399999999</v>
      </c>
      <c r="AG402" s="1"/>
      <c r="AH402" s="5">
        <v>46261</v>
      </c>
      <c r="AI402">
        <v>40</v>
      </c>
      <c r="AJ402">
        <v>3</v>
      </c>
      <c r="AK402" t="s">
        <v>143</v>
      </c>
      <c r="AL402" t="s">
        <v>54</v>
      </c>
      <c r="AM402" t="s">
        <v>52</v>
      </c>
      <c r="AN402">
        <v>39.32086443</v>
      </c>
      <c r="AO402">
        <v>0</v>
      </c>
      <c r="AP402">
        <v>0</v>
      </c>
      <c r="AR402" s="5">
        <v>46261</v>
      </c>
      <c r="AS402">
        <v>29</v>
      </c>
      <c r="AT402">
        <v>3</v>
      </c>
      <c r="AU402" t="s">
        <v>147</v>
      </c>
      <c r="AV402" t="s">
        <v>148</v>
      </c>
      <c r="AW402">
        <v>-37.298017999999999</v>
      </c>
      <c r="AX402">
        <v>0.76666666000000006</v>
      </c>
      <c r="AY402">
        <v>-12737.048190240001</v>
      </c>
      <c r="AZ402">
        <v>-12737.048190240001</v>
      </c>
      <c r="BA402">
        <v>0</v>
      </c>
    </row>
    <row r="403" spans="2:53">
      <c r="B403" s="5">
        <v>46261</v>
      </c>
      <c r="C403">
        <v>67</v>
      </c>
      <c r="D403">
        <v>3</v>
      </c>
      <c r="E403" t="s">
        <v>143</v>
      </c>
      <c r="F403" t="s">
        <v>60</v>
      </c>
      <c r="G403" t="s">
        <v>51</v>
      </c>
      <c r="H403">
        <v>-11936.64117069</v>
      </c>
      <c r="I403">
        <v>0</v>
      </c>
      <c r="J403">
        <v>35</v>
      </c>
      <c r="K403">
        <v>-250.39</v>
      </c>
      <c r="L403">
        <v>0</v>
      </c>
      <c r="M403">
        <v>0</v>
      </c>
      <c r="N403">
        <v>0</v>
      </c>
      <c r="O403" s="90" cm="1">
        <f t="array" ref="O403">VLOOKUP(C403,Calc!$B$4:$BF$291,_xlfn.XLOOKUP(F403&amp;G403,$R$4:$R$9&amp;$S$4:$S$9,$T$4:$T$9),FALSE)</f>
        <v>0</v>
      </c>
      <c r="P403" s="121">
        <f t="shared" si="6"/>
        <v>0</v>
      </c>
      <c r="V403" s="5">
        <v>46261</v>
      </c>
      <c r="W403">
        <v>134</v>
      </c>
      <c r="X403">
        <v>3</v>
      </c>
      <c r="Y403" t="s">
        <v>143</v>
      </c>
      <c r="Z403" t="s">
        <v>58</v>
      </c>
      <c r="AA403">
        <v>31128.046050100002</v>
      </c>
      <c r="AB403">
        <v>-383.75912239000002</v>
      </c>
      <c r="AC403">
        <v>30744.28692771</v>
      </c>
      <c r="AD403">
        <v>-18.202331860000001</v>
      </c>
      <c r="AE403">
        <v>0</v>
      </c>
      <c r="AF403">
        <v>-18.202331860000001</v>
      </c>
      <c r="AG403" s="1"/>
      <c r="AH403" s="5">
        <v>46261</v>
      </c>
      <c r="AI403">
        <v>40</v>
      </c>
      <c r="AJ403">
        <v>3</v>
      </c>
      <c r="AK403" t="s">
        <v>143</v>
      </c>
      <c r="AL403" t="s">
        <v>54</v>
      </c>
      <c r="AM403" t="s">
        <v>51</v>
      </c>
      <c r="AN403">
        <v>-45.471697759999998</v>
      </c>
      <c r="AO403">
        <v>13871.57093577</v>
      </c>
      <c r="AP403">
        <v>14277.133011440001</v>
      </c>
      <c r="AR403" s="5">
        <v>46261</v>
      </c>
      <c r="AS403">
        <v>29</v>
      </c>
      <c r="AT403">
        <v>3</v>
      </c>
      <c r="AU403" t="s">
        <v>147</v>
      </c>
      <c r="AV403" t="s">
        <v>51</v>
      </c>
      <c r="AW403">
        <v>36.53135133</v>
      </c>
      <c r="AX403">
        <v>0.76666666000000006</v>
      </c>
      <c r="AY403">
        <v>0</v>
      </c>
      <c r="AZ403">
        <v>0</v>
      </c>
      <c r="BA403">
        <v>0</v>
      </c>
    </row>
    <row r="404" spans="2:53">
      <c r="B404" s="5">
        <v>46261</v>
      </c>
      <c r="C404">
        <v>67</v>
      </c>
      <c r="D404">
        <v>3</v>
      </c>
      <c r="E404" t="s">
        <v>143</v>
      </c>
      <c r="F404" t="s">
        <v>54</v>
      </c>
      <c r="G404" t="s">
        <v>52</v>
      </c>
      <c r="H404">
        <v>-11936.64117069</v>
      </c>
      <c r="I404">
        <v>0</v>
      </c>
      <c r="J404">
        <v>92.03</v>
      </c>
      <c r="K404">
        <v>-57.03</v>
      </c>
      <c r="L404">
        <v>0</v>
      </c>
      <c r="M404">
        <v>0</v>
      </c>
      <c r="N404">
        <v>0</v>
      </c>
      <c r="O404" s="90" cm="1">
        <f t="array" ref="O404">VLOOKUP(C404,Calc!$B$4:$BF$291,_xlfn.XLOOKUP(F404&amp;G404,$R$4:$R$9&amp;$S$4:$S$9,$T$4:$T$9),FALSE)</f>
        <v>0</v>
      </c>
      <c r="P404" s="121">
        <f t="shared" si="6"/>
        <v>0</v>
      </c>
      <c r="V404" s="5">
        <v>46261</v>
      </c>
      <c r="W404">
        <v>134</v>
      </c>
      <c r="X404">
        <v>3</v>
      </c>
      <c r="Y404" t="s">
        <v>143</v>
      </c>
      <c r="Z404" t="s">
        <v>52</v>
      </c>
      <c r="AA404">
        <v>31128.046050100002</v>
      </c>
      <c r="AB404">
        <v>-383.75912239000002</v>
      </c>
      <c r="AC404">
        <v>30744.28692771</v>
      </c>
      <c r="AD404">
        <v>0</v>
      </c>
      <c r="AE404">
        <v>52.710202330000001</v>
      </c>
      <c r="AF404">
        <v>52.710202330000001</v>
      </c>
      <c r="AG404" s="1"/>
      <c r="AH404" s="5">
        <v>46261</v>
      </c>
      <c r="AI404">
        <v>41</v>
      </c>
      <c r="AJ404">
        <v>3</v>
      </c>
      <c r="AL404" t="s">
        <v>144</v>
      </c>
      <c r="AM404" t="s">
        <v>58</v>
      </c>
      <c r="AN404">
        <v>-22.599038329999999</v>
      </c>
      <c r="AO404">
        <v>-177.92915920999999</v>
      </c>
      <c r="AP404">
        <v>-177.92915920999999</v>
      </c>
      <c r="AR404" s="5">
        <v>46261</v>
      </c>
      <c r="AS404">
        <v>29</v>
      </c>
      <c r="AT404">
        <v>3</v>
      </c>
      <c r="AU404" t="s">
        <v>60</v>
      </c>
      <c r="AV404" t="s">
        <v>58</v>
      </c>
      <c r="AW404">
        <v>40.336397300000002</v>
      </c>
      <c r="AX404">
        <v>0.14000000000000001</v>
      </c>
      <c r="AY404">
        <v>0</v>
      </c>
      <c r="AZ404">
        <v>0</v>
      </c>
      <c r="BA404">
        <v>0</v>
      </c>
    </row>
    <row r="405" spans="2:53">
      <c r="B405" s="5">
        <v>46261</v>
      </c>
      <c r="C405">
        <v>67</v>
      </c>
      <c r="D405">
        <v>3</v>
      </c>
      <c r="E405" t="s">
        <v>143</v>
      </c>
      <c r="F405" t="s">
        <v>54</v>
      </c>
      <c r="G405" t="s">
        <v>51</v>
      </c>
      <c r="H405">
        <v>-11936.64117069</v>
      </c>
      <c r="I405">
        <v>0</v>
      </c>
      <c r="J405">
        <v>35</v>
      </c>
      <c r="K405">
        <v>57.03</v>
      </c>
      <c r="L405">
        <v>0</v>
      </c>
      <c r="M405">
        <v>0</v>
      </c>
      <c r="N405">
        <v>0</v>
      </c>
      <c r="O405" s="90" cm="1">
        <f t="array" ref="O405">VLOOKUP(C405,Calc!$B$4:$BF$291,_xlfn.XLOOKUP(F405&amp;G405,$R$4:$R$9&amp;$S$4:$S$9,$T$4:$T$9),FALSE)</f>
        <v>0</v>
      </c>
      <c r="P405" s="121">
        <f t="shared" si="6"/>
        <v>0</v>
      </c>
      <c r="V405" s="5">
        <v>46261</v>
      </c>
      <c r="W405">
        <v>134</v>
      </c>
      <c r="X405">
        <v>3</v>
      </c>
      <c r="Y405" t="s">
        <v>143</v>
      </c>
      <c r="Z405" t="s">
        <v>51</v>
      </c>
      <c r="AA405">
        <v>31128.046050100002</v>
      </c>
      <c r="AB405">
        <v>-383.75912239000002</v>
      </c>
      <c r="AC405">
        <v>30744.28692771</v>
      </c>
      <c r="AD405">
        <v>-47.523230060000003</v>
      </c>
      <c r="AE405">
        <v>11.5978596</v>
      </c>
      <c r="AF405">
        <v>-35.925370460000003</v>
      </c>
      <c r="AG405" s="1"/>
      <c r="AH405" s="5">
        <v>46261</v>
      </c>
      <c r="AI405">
        <v>41</v>
      </c>
      <c r="AJ405">
        <v>3</v>
      </c>
      <c r="AL405" t="s">
        <v>144</v>
      </c>
      <c r="AM405" t="s">
        <v>146</v>
      </c>
      <c r="AN405">
        <v>9.0198716599999997</v>
      </c>
      <c r="AO405">
        <v>0</v>
      </c>
      <c r="AP405">
        <v>0</v>
      </c>
      <c r="AR405" s="5">
        <v>46261</v>
      </c>
      <c r="AS405">
        <v>29</v>
      </c>
      <c r="AT405">
        <v>3</v>
      </c>
      <c r="AU405" t="s">
        <v>60</v>
      </c>
      <c r="AV405" t="s">
        <v>51</v>
      </c>
      <c r="AW405">
        <v>-40.476397300000002</v>
      </c>
      <c r="AX405">
        <v>0.14000000000000001</v>
      </c>
      <c r="AY405">
        <v>0</v>
      </c>
      <c r="AZ405">
        <v>-720.45096384999999</v>
      </c>
      <c r="BA405">
        <v>0</v>
      </c>
    </row>
    <row r="406" spans="2:53">
      <c r="B406" s="5">
        <v>46261</v>
      </c>
      <c r="C406">
        <v>68</v>
      </c>
      <c r="D406">
        <v>3</v>
      </c>
      <c r="E406" t="s">
        <v>143</v>
      </c>
      <c r="F406" t="s">
        <v>57</v>
      </c>
      <c r="G406" t="s">
        <v>58</v>
      </c>
      <c r="H406">
        <v>26686.357142559998</v>
      </c>
      <c r="I406">
        <v>0</v>
      </c>
      <c r="J406">
        <v>500</v>
      </c>
      <c r="K406">
        <v>-406.79</v>
      </c>
      <c r="L406">
        <v>0</v>
      </c>
      <c r="M406">
        <v>0</v>
      </c>
      <c r="N406">
        <v>0</v>
      </c>
      <c r="O406" s="90" cm="1">
        <f t="array" ref="O406">VLOOKUP(C406,Calc!$B$4:$BF$291,_xlfn.XLOOKUP(F406&amp;G406,$R$4:$R$9&amp;$S$4:$S$9,$T$4:$T$9),FALSE)</f>
        <v>0</v>
      </c>
      <c r="P406" s="121">
        <f t="shared" si="6"/>
        <v>0</v>
      </c>
      <c r="V406" s="5">
        <v>46261</v>
      </c>
      <c r="W406">
        <v>135</v>
      </c>
      <c r="X406">
        <v>3</v>
      </c>
      <c r="Y406" t="s">
        <v>143</v>
      </c>
      <c r="Z406" t="s">
        <v>58</v>
      </c>
      <c r="AA406">
        <v>29421.16899328</v>
      </c>
      <c r="AB406">
        <v>-363.686398</v>
      </c>
      <c r="AC406">
        <v>29057.482595270001</v>
      </c>
      <c r="AD406">
        <v>-16.250045360000001</v>
      </c>
      <c r="AE406">
        <v>0</v>
      </c>
      <c r="AF406">
        <v>-16.250045360000001</v>
      </c>
      <c r="AG406" s="1"/>
      <c r="AH406" s="5">
        <v>46261</v>
      </c>
      <c r="AI406">
        <v>41</v>
      </c>
      <c r="AJ406">
        <v>3</v>
      </c>
      <c r="AK406" t="s">
        <v>143</v>
      </c>
      <c r="AL406" t="s">
        <v>57</v>
      </c>
      <c r="AM406" t="s">
        <v>58</v>
      </c>
      <c r="AN406">
        <v>-1.0303599999999999</v>
      </c>
      <c r="AO406">
        <v>0</v>
      </c>
      <c r="AP406">
        <v>212.75418192999999</v>
      </c>
      <c r="AR406" s="5">
        <v>46261</v>
      </c>
      <c r="AS406">
        <v>29</v>
      </c>
      <c r="AT406">
        <v>3</v>
      </c>
      <c r="AU406" t="s">
        <v>54</v>
      </c>
      <c r="AV406" t="s">
        <v>52</v>
      </c>
      <c r="AW406">
        <v>38.019593530000002</v>
      </c>
      <c r="AX406">
        <v>5.9883333299999997</v>
      </c>
      <c r="AY406">
        <v>0</v>
      </c>
      <c r="AZ406">
        <v>0</v>
      </c>
      <c r="BA406">
        <v>0</v>
      </c>
    </row>
    <row r="407" spans="2:53">
      <c r="B407" s="5">
        <v>46261</v>
      </c>
      <c r="C407">
        <v>68</v>
      </c>
      <c r="D407">
        <v>3</v>
      </c>
      <c r="E407" t="s">
        <v>143</v>
      </c>
      <c r="F407" t="s">
        <v>57</v>
      </c>
      <c r="G407" t="s">
        <v>52</v>
      </c>
      <c r="H407">
        <v>26686.357142559998</v>
      </c>
      <c r="I407">
        <v>0</v>
      </c>
      <c r="J407">
        <v>93.21</v>
      </c>
      <c r="K407">
        <v>406.79</v>
      </c>
      <c r="L407">
        <v>0</v>
      </c>
      <c r="M407">
        <v>0</v>
      </c>
      <c r="N407">
        <v>0</v>
      </c>
      <c r="O407" s="90" cm="1">
        <f t="array" ref="O407">VLOOKUP(C407,Calc!$B$4:$BF$291,_xlfn.XLOOKUP(F407&amp;G407,$R$4:$R$9&amp;$S$4:$S$9,$T$4:$T$9),FALSE)</f>
        <v>0</v>
      </c>
      <c r="P407" s="121">
        <f t="shared" si="6"/>
        <v>0</v>
      </c>
      <c r="V407" s="5">
        <v>46261</v>
      </c>
      <c r="W407">
        <v>135</v>
      </c>
      <c r="X407">
        <v>3</v>
      </c>
      <c r="Y407" t="s">
        <v>143</v>
      </c>
      <c r="Z407" t="s">
        <v>52</v>
      </c>
      <c r="AA407">
        <v>29421.16899328</v>
      </c>
      <c r="AB407">
        <v>-363.686398</v>
      </c>
      <c r="AC407">
        <v>29057.482595270001</v>
      </c>
      <c r="AD407">
        <v>0</v>
      </c>
      <c r="AE407">
        <v>49.800157660000004</v>
      </c>
      <c r="AF407">
        <v>49.800157660000004</v>
      </c>
      <c r="AG407" s="1"/>
      <c r="AH407" s="5">
        <v>46261</v>
      </c>
      <c r="AI407">
        <v>41</v>
      </c>
      <c r="AJ407">
        <v>3</v>
      </c>
      <c r="AK407" t="s">
        <v>143</v>
      </c>
      <c r="AL407" t="s">
        <v>57</v>
      </c>
      <c r="AM407" t="s">
        <v>52</v>
      </c>
      <c r="AN407">
        <v>0.55119333000000004</v>
      </c>
      <c r="AO407">
        <v>0</v>
      </c>
      <c r="AP407">
        <v>0</v>
      </c>
      <c r="AR407" s="5">
        <v>46261</v>
      </c>
      <c r="AS407">
        <v>29</v>
      </c>
      <c r="AT407">
        <v>3</v>
      </c>
      <c r="AU407" t="s">
        <v>54</v>
      </c>
      <c r="AV407" t="s">
        <v>51</v>
      </c>
      <c r="AW407">
        <v>-44.007926859999998</v>
      </c>
      <c r="AX407">
        <v>5.9883333299999997</v>
      </c>
      <c r="AY407">
        <v>15041.1893031</v>
      </c>
      <c r="AZ407">
        <v>15218.114747129999</v>
      </c>
      <c r="BA407">
        <v>0</v>
      </c>
    </row>
    <row r="408" spans="2:53">
      <c r="B408" s="5">
        <v>46261</v>
      </c>
      <c r="C408">
        <v>68</v>
      </c>
      <c r="D408">
        <v>3</v>
      </c>
      <c r="E408" t="s">
        <v>143</v>
      </c>
      <c r="F408" t="s">
        <v>60</v>
      </c>
      <c r="G408" t="s">
        <v>58</v>
      </c>
      <c r="H408">
        <v>26686.357142559998</v>
      </c>
      <c r="I408">
        <v>0</v>
      </c>
      <c r="J408">
        <v>500</v>
      </c>
      <c r="K408">
        <v>-465</v>
      </c>
      <c r="L408">
        <v>0</v>
      </c>
      <c r="M408">
        <v>0</v>
      </c>
      <c r="N408">
        <v>0</v>
      </c>
      <c r="O408" s="90" cm="1">
        <f t="array" ref="O408">VLOOKUP(C408,Calc!$B$4:$BF$291,_xlfn.XLOOKUP(F408&amp;G408,$R$4:$R$9&amp;$S$4:$S$9,$T$4:$T$9),FALSE)</f>
        <v>0</v>
      </c>
      <c r="P408" s="121">
        <f t="shared" si="6"/>
        <v>0</v>
      </c>
      <c r="V408" s="5">
        <v>46261</v>
      </c>
      <c r="W408">
        <v>135</v>
      </c>
      <c r="X408">
        <v>3</v>
      </c>
      <c r="Y408" t="s">
        <v>143</v>
      </c>
      <c r="Z408" t="s">
        <v>51</v>
      </c>
      <c r="AA408">
        <v>29421.16899328</v>
      </c>
      <c r="AB408">
        <v>-363.686398</v>
      </c>
      <c r="AC408">
        <v>29057.482595270001</v>
      </c>
      <c r="AD408">
        <v>-46.161903330000001</v>
      </c>
      <c r="AE408">
        <v>11.1909577</v>
      </c>
      <c r="AF408">
        <v>-34.970945630000003</v>
      </c>
      <c r="AG408" s="1"/>
      <c r="AH408" s="5">
        <v>46261</v>
      </c>
      <c r="AI408">
        <v>41</v>
      </c>
      <c r="AJ408">
        <v>3</v>
      </c>
      <c r="AL408" t="s">
        <v>147</v>
      </c>
      <c r="AM408" t="s">
        <v>148</v>
      </c>
      <c r="AN408">
        <v>-33.576577999999998</v>
      </c>
      <c r="AO408">
        <v>-11573.979681459999</v>
      </c>
      <c r="AP408">
        <v>-11573.979681459999</v>
      </c>
      <c r="AR408" s="5">
        <v>46261</v>
      </c>
      <c r="AS408">
        <v>29</v>
      </c>
      <c r="AT408">
        <v>3</v>
      </c>
      <c r="AU408" t="s">
        <v>50</v>
      </c>
      <c r="AV408" t="s">
        <v>52</v>
      </c>
      <c r="AW408">
        <v>0</v>
      </c>
      <c r="AX408">
        <v>0</v>
      </c>
      <c r="AY408">
        <v>0</v>
      </c>
      <c r="AZ408">
        <v>0</v>
      </c>
      <c r="BA408">
        <v>0</v>
      </c>
    </row>
    <row r="409" spans="2:53">
      <c r="B409" s="5">
        <v>46261</v>
      </c>
      <c r="C409">
        <v>68</v>
      </c>
      <c r="D409">
        <v>3</v>
      </c>
      <c r="E409" t="s">
        <v>143</v>
      </c>
      <c r="F409" t="s">
        <v>60</v>
      </c>
      <c r="G409" t="s">
        <v>51</v>
      </c>
      <c r="H409">
        <v>26686.357142559998</v>
      </c>
      <c r="I409">
        <v>53.125978099999998</v>
      </c>
      <c r="J409">
        <v>35</v>
      </c>
      <c r="K409">
        <v>465</v>
      </c>
      <c r="L409">
        <v>24703.579816500001</v>
      </c>
      <c r="M409">
        <v>24479.005421779999</v>
      </c>
      <c r="N409">
        <v>24479.005421779999</v>
      </c>
      <c r="O409" s="90" cm="1">
        <f t="array" ref="O409">VLOOKUP(C409,Calc!$B$4:$BF$291,_xlfn.XLOOKUP(F409&amp;G409,$R$4:$R$9&amp;$S$4:$S$9,$T$4:$T$9),FALSE)</f>
        <v>24479.005421786922</v>
      </c>
      <c r="P409" s="121">
        <f t="shared" si="6"/>
        <v>6.9230736698955297E-9</v>
      </c>
      <c r="V409" s="5">
        <v>46261</v>
      </c>
      <c r="W409">
        <v>136</v>
      </c>
      <c r="X409">
        <v>3</v>
      </c>
      <c r="Y409" t="s">
        <v>143</v>
      </c>
      <c r="Z409" t="s">
        <v>58</v>
      </c>
      <c r="AA409">
        <v>22981.98316444</v>
      </c>
      <c r="AB409">
        <v>0</v>
      </c>
      <c r="AC409">
        <v>22981.98316444</v>
      </c>
      <c r="AD409">
        <v>-3.0050416000000002</v>
      </c>
      <c r="AE409">
        <v>3.4466442599999998</v>
      </c>
      <c r="AF409">
        <v>0.44160265999999998</v>
      </c>
      <c r="AG409" s="1"/>
      <c r="AH409" s="5">
        <v>46261</v>
      </c>
      <c r="AI409">
        <v>41</v>
      </c>
      <c r="AJ409">
        <v>3</v>
      </c>
      <c r="AL409" t="s">
        <v>147</v>
      </c>
      <c r="AM409" t="s">
        <v>51</v>
      </c>
      <c r="AN409">
        <v>32.783244660000001</v>
      </c>
      <c r="AO409">
        <v>0</v>
      </c>
      <c r="AP409">
        <v>0</v>
      </c>
      <c r="AR409" s="5">
        <v>46261</v>
      </c>
      <c r="AS409">
        <v>29</v>
      </c>
      <c r="AT409">
        <v>3</v>
      </c>
      <c r="AU409" t="s">
        <v>50</v>
      </c>
      <c r="AV409" t="s">
        <v>51</v>
      </c>
      <c r="AW409">
        <v>0</v>
      </c>
      <c r="AX409">
        <v>0</v>
      </c>
      <c r="AY409">
        <v>0</v>
      </c>
      <c r="AZ409">
        <v>0</v>
      </c>
      <c r="BA409">
        <v>0</v>
      </c>
    </row>
    <row r="410" spans="2:53">
      <c r="B410" s="5">
        <v>46261</v>
      </c>
      <c r="C410">
        <v>68</v>
      </c>
      <c r="D410">
        <v>3</v>
      </c>
      <c r="E410" t="s">
        <v>143</v>
      </c>
      <c r="F410" t="s">
        <v>54</v>
      </c>
      <c r="G410" t="s">
        <v>52</v>
      </c>
      <c r="H410">
        <v>26686.357142559998</v>
      </c>
      <c r="I410">
        <v>0</v>
      </c>
      <c r="J410">
        <v>93.21</v>
      </c>
      <c r="K410">
        <v>-58.21</v>
      </c>
      <c r="L410">
        <v>0</v>
      </c>
      <c r="M410">
        <v>0</v>
      </c>
      <c r="N410">
        <v>0</v>
      </c>
      <c r="O410" s="90" cm="1">
        <f t="array" ref="O410">VLOOKUP(C410,Calc!$B$4:$BF$291,_xlfn.XLOOKUP(F410&amp;G410,$R$4:$R$9&amp;$S$4:$S$9,$T$4:$T$9),FALSE)</f>
        <v>0</v>
      </c>
      <c r="P410" s="121">
        <f t="shared" si="6"/>
        <v>0</v>
      </c>
      <c r="V410" s="5">
        <v>46261</v>
      </c>
      <c r="W410">
        <v>136</v>
      </c>
      <c r="X410">
        <v>3</v>
      </c>
      <c r="Y410" t="s">
        <v>143</v>
      </c>
      <c r="Z410" t="s">
        <v>52</v>
      </c>
      <c r="AA410">
        <v>22981.98316444</v>
      </c>
      <c r="AB410">
        <v>0</v>
      </c>
      <c r="AC410">
        <v>22981.98316444</v>
      </c>
      <c r="AD410">
        <v>0</v>
      </c>
      <c r="AE410">
        <v>38.617859930000002</v>
      </c>
      <c r="AF410">
        <v>38.617859930000002</v>
      </c>
      <c r="AG410" s="1"/>
      <c r="AH410" s="5">
        <v>46261</v>
      </c>
      <c r="AI410">
        <v>41</v>
      </c>
      <c r="AJ410">
        <v>3</v>
      </c>
      <c r="AK410" t="s">
        <v>143</v>
      </c>
      <c r="AL410" t="s">
        <v>60</v>
      </c>
      <c r="AM410" t="s">
        <v>58</v>
      </c>
      <c r="AN410">
        <v>55.767575600000001</v>
      </c>
      <c r="AO410">
        <v>0</v>
      </c>
      <c r="AP410">
        <v>0</v>
      </c>
      <c r="AR410" s="5">
        <v>46261</v>
      </c>
      <c r="AS410">
        <v>30</v>
      </c>
      <c r="AT410">
        <v>3</v>
      </c>
      <c r="AU410" t="s">
        <v>145</v>
      </c>
      <c r="AV410" t="s">
        <v>58</v>
      </c>
      <c r="AW410">
        <v>-2.9571075000000002</v>
      </c>
      <c r="AX410">
        <v>1.6858333299999999</v>
      </c>
      <c r="AY410">
        <v>-29.615923550000002</v>
      </c>
      <c r="AZ410">
        <v>-29.615923550000002</v>
      </c>
      <c r="BA410">
        <v>0</v>
      </c>
    </row>
    <row r="411" spans="2:53">
      <c r="B411" s="5">
        <v>46261</v>
      </c>
      <c r="C411">
        <v>68</v>
      </c>
      <c r="D411">
        <v>3</v>
      </c>
      <c r="E411" t="s">
        <v>143</v>
      </c>
      <c r="F411" t="s">
        <v>54</v>
      </c>
      <c r="G411" t="s">
        <v>51</v>
      </c>
      <c r="H411">
        <v>26686.357142559998</v>
      </c>
      <c r="I411">
        <v>38.268378730000002</v>
      </c>
      <c r="J411">
        <v>35</v>
      </c>
      <c r="K411">
        <v>58.21</v>
      </c>
      <c r="L411">
        <v>2227.60232606</v>
      </c>
      <c r="M411">
        <v>2207.3517207800001</v>
      </c>
      <c r="N411">
        <v>2207.3517207800001</v>
      </c>
      <c r="O411" s="90" cm="1">
        <f t="array" ref="O411">VLOOKUP(C411,Calc!$B$4:$BF$291,_xlfn.XLOOKUP(F411&amp;G411,$R$4:$R$9&amp;$S$4:$S$9,$T$4:$T$9),FALSE)</f>
        <v>2207.351720780407</v>
      </c>
      <c r="P411" s="121">
        <f t="shared" si="6"/>
        <v>4.0699887904338539E-10</v>
      </c>
      <c r="V411" s="5">
        <v>46261</v>
      </c>
      <c r="W411">
        <v>136</v>
      </c>
      <c r="X411">
        <v>3</v>
      </c>
      <c r="Y411" t="s">
        <v>143</v>
      </c>
      <c r="Z411" t="s">
        <v>51</v>
      </c>
      <c r="AA411">
        <v>22981.98316444</v>
      </c>
      <c r="AB411">
        <v>0</v>
      </c>
      <c r="AC411">
        <v>22981.98316444</v>
      </c>
      <c r="AD411">
        <v>-40.491962600000001</v>
      </c>
      <c r="AE411">
        <v>0</v>
      </c>
      <c r="AF411">
        <v>-40.491962600000001</v>
      </c>
      <c r="AG411" s="1"/>
      <c r="AH411" s="5">
        <v>46261</v>
      </c>
      <c r="AI411">
        <v>41</v>
      </c>
      <c r="AJ411">
        <v>3</v>
      </c>
      <c r="AK411" t="s">
        <v>143</v>
      </c>
      <c r="AL411" t="s">
        <v>60</v>
      </c>
      <c r="AM411" t="s">
        <v>51</v>
      </c>
      <c r="AN411">
        <v>-55.927575599999997</v>
      </c>
      <c r="AO411">
        <v>0</v>
      </c>
      <c r="AP411">
        <v>-812.88310073000002</v>
      </c>
      <c r="AR411" s="5">
        <v>46261</v>
      </c>
      <c r="AS411">
        <v>30</v>
      </c>
      <c r="AT411">
        <v>3</v>
      </c>
      <c r="AU411" t="s">
        <v>145</v>
      </c>
      <c r="AV411" t="s">
        <v>146</v>
      </c>
      <c r="AW411">
        <v>1.2712741599999999</v>
      </c>
      <c r="AX411">
        <v>1.6858333299999999</v>
      </c>
      <c r="AY411">
        <v>0</v>
      </c>
      <c r="AZ411">
        <v>0</v>
      </c>
      <c r="BA411">
        <v>0</v>
      </c>
    </row>
    <row r="412" spans="2:53">
      <c r="B412" s="5">
        <v>46261</v>
      </c>
      <c r="C412">
        <v>69</v>
      </c>
      <c r="D412">
        <v>3</v>
      </c>
      <c r="E412" t="s">
        <v>143</v>
      </c>
      <c r="F412" t="s">
        <v>57</v>
      </c>
      <c r="G412" t="s">
        <v>58</v>
      </c>
      <c r="H412">
        <v>31032.526743930001</v>
      </c>
      <c r="I412">
        <v>0</v>
      </c>
      <c r="J412">
        <v>500</v>
      </c>
      <c r="K412">
        <v>-405.27</v>
      </c>
      <c r="L412">
        <v>0</v>
      </c>
      <c r="M412">
        <v>0</v>
      </c>
      <c r="N412">
        <v>0</v>
      </c>
      <c r="O412" s="90" cm="1">
        <f t="array" ref="O412">VLOOKUP(C412,Calc!$B$4:$BF$291,_xlfn.XLOOKUP(F412&amp;G412,$R$4:$R$9&amp;$S$4:$S$9,$T$4:$T$9),FALSE)</f>
        <v>0</v>
      </c>
      <c r="P412" s="121">
        <f t="shared" si="6"/>
        <v>0</v>
      </c>
      <c r="V412" s="5">
        <v>46261</v>
      </c>
      <c r="W412">
        <v>137</v>
      </c>
      <c r="X412">
        <v>3</v>
      </c>
      <c r="Y412" t="s">
        <v>143</v>
      </c>
      <c r="Z412" t="s">
        <v>58</v>
      </c>
      <c r="AA412">
        <v>25518.854182309999</v>
      </c>
      <c r="AB412">
        <v>-81.13475253</v>
      </c>
      <c r="AC412">
        <v>25437.719429770001</v>
      </c>
      <c r="AD412">
        <v>-3.69506443</v>
      </c>
      <c r="AE412">
        <v>0</v>
      </c>
      <c r="AF412">
        <v>-3.69506443</v>
      </c>
      <c r="AG412" s="1"/>
      <c r="AH412" s="5">
        <v>46261</v>
      </c>
      <c r="AI412">
        <v>41</v>
      </c>
      <c r="AJ412">
        <v>3</v>
      </c>
      <c r="AK412" t="s">
        <v>143</v>
      </c>
      <c r="AL412" t="s">
        <v>54</v>
      </c>
      <c r="AM412" t="s">
        <v>52</v>
      </c>
      <c r="AN412">
        <v>37.10214233</v>
      </c>
      <c r="AO412">
        <v>0</v>
      </c>
      <c r="AP412">
        <v>0</v>
      </c>
      <c r="AR412" s="5">
        <v>46261</v>
      </c>
      <c r="AS412">
        <v>30</v>
      </c>
      <c r="AT412">
        <v>3</v>
      </c>
      <c r="AU412" t="s">
        <v>144</v>
      </c>
      <c r="AV412" t="s">
        <v>58</v>
      </c>
      <c r="AW412">
        <v>-31.494040200000001</v>
      </c>
      <c r="AX412">
        <v>12.0975</v>
      </c>
      <c r="AY412">
        <v>-520.12393857999996</v>
      </c>
      <c r="AZ412">
        <v>-520.12393857999996</v>
      </c>
      <c r="BA412">
        <v>0</v>
      </c>
    </row>
    <row r="413" spans="2:53">
      <c r="B413" s="5">
        <v>46261</v>
      </c>
      <c r="C413">
        <v>69</v>
      </c>
      <c r="D413">
        <v>3</v>
      </c>
      <c r="E413" t="s">
        <v>143</v>
      </c>
      <c r="F413" t="s">
        <v>57</v>
      </c>
      <c r="G413" t="s">
        <v>52</v>
      </c>
      <c r="H413">
        <v>31032.526743930001</v>
      </c>
      <c r="I413">
        <v>0</v>
      </c>
      <c r="J413">
        <v>94.73</v>
      </c>
      <c r="K413">
        <v>405.27</v>
      </c>
      <c r="L413">
        <v>0</v>
      </c>
      <c r="M413">
        <v>0</v>
      </c>
      <c r="N413">
        <v>0</v>
      </c>
      <c r="O413" s="90" cm="1">
        <f t="array" ref="O413">VLOOKUP(C413,Calc!$B$4:$BF$291,_xlfn.XLOOKUP(F413&amp;G413,$R$4:$R$9&amp;$S$4:$S$9,$T$4:$T$9),FALSE)</f>
        <v>0</v>
      </c>
      <c r="P413" s="121">
        <f t="shared" si="6"/>
        <v>0</v>
      </c>
      <c r="V413" s="5">
        <v>46261</v>
      </c>
      <c r="W413">
        <v>137</v>
      </c>
      <c r="X413">
        <v>3</v>
      </c>
      <c r="Y413" t="s">
        <v>143</v>
      </c>
      <c r="Z413" t="s">
        <v>52</v>
      </c>
      <c r="AA413">
        <v>25518.854182309999</v>
      </c>
      <c r="AB413">
        <v>-81.13475253</v>
      </c>
      <c r="AC413">
        <v>25437.719429770001</v>
      </c>
      <c r="AD413">
        <v>0</v>
      </c>
      <c r="AE413">
        <v>42.977277299999997</v>
      </c>
      <c r="AF413">
        <v>42.977277299999997</v>
      </c>
      <c r="AG413" s="1"/>
      <c r="AH413" s="5">
        <v>46261</v>
      </c>
      <c r="AI413">
        <v>41</v>
      </c>
      <c r="AJ413">
        <v>3</v>
      </c>
      <c r="AK413" t="s">
        <v>143</v>
      </c>
      <c r="AL413" t="s">
        <v>54</v>
      </c>
      <c r="AM413" t="s">
        <v>51</v>
      </c>
      <c r="AN413">
        <v>-43.275475659999998</v>
      </c>
      <c r="AO413">
        <v>12858.917447829999</v>
      </c>
      <c r="AP413">
        <v>13459.04636663</v>
      </c>
      <c r="AR413" s="5">
        <v>46261</v>
      </c>
      <c r="AS413">
        <v>30</v>
      </c>
      <c r="AT413">
        <v>3</v>
      </c>
      <c r="AU413" t="s">
        <v>144</v>
      </c>
      <c r="AV413" t="s">
        <v>146</v>
      </c>
      <c r="AW413">
        <v>19.3965402</v>
      </c>
      <c r="AX413">
        <v>12.0975</v>
      </c>
      <c r="AY413">
        <v>0</v>
      </c>
      <c r="AZ413">
        <v>0</v>
      </c>
      <c r="BA413">
        <v>0</v>
      </c>
    </row>
    <row r="414" spans="2:53">
      <c r="B414" s="5">
        <v>46261</v>
      </c>
      <c r="C414">
        <v>69</v>
      </c>
      <c r="D414">
        <v>3</v>
      </c>
      <c r="E414" t="s">
        <v>143</v>
      </c>
      <c r="F414" t="s">
        <v>60</v>
      </c>
      <c r="G414" t="s">
        <v>58</v>
      </c>
      <c r="H414">
        <v>31032.526743930001</v>
      </c>
      <c r="I414">
        <v>0</v>
      </c>
      <c r="J414">
        <v>500</v>
      </c>
      <c r="K414">
        <v>-465</v>
      </c>
      <c r="L414">
        <v>0</v>
      </c>
      <c r="M414">
        <v>0</v>
      </c>
      <c r="N414">
        <v>0</v>
      </c>
      <c r="O414" s="90" cm="1">
        <f t="array" ref="O414">VLOOKUP(C414,Calc!$B$4:$BF$291,_xlfn.XLOOKUP(F414&amp;G414,$R$4:$R$9&amp;$S$4:$S$9,$T$4:$T$9),FALSE)</f>
        <v>0</v>
      </c>
      <c r="P414" s="121">
        <f t="shared" si="6"/>
        <v>0</v>
      </c>
      <c r="V414" s="5">
        <v>46261</v>
      </c>
      <c r="W414">
        <v>137</v>
      </c>
      <c r="X414">
        <v>3</v>
      </c>
      <c r="Y414" t="s">
        <v>143</v>
      </c>
      <c r="Z414" t="s">
        <v>51</v>
      </c>
      <c r="AA414">
        <v>25518.854182309999</v>
      </c>
      <c r="AB414">
        <v>-81.13475253</v>
      </c>
      <c r="AC414">
        <v>25437.719429770001</v>
      </c>
      <c r="AD414">
        <v>-43.195926700000001</v>
      </c>
      <c r="AE414">
        <v>2.5103805000000001</v>
      </c>
      <c r="AF414">
        <v>-40.685546199999997</v>
      </c>
      <c r="AG414" s="1"/>
      <c r="AH414" s="5">
        <v>46261</v>
      </c>
      <c r="AI414">
        <v>42</v>
      </c>
      <c r="AJ414">
        <v>3</v>
      </c>
      <c r="AL414" t="s">
        <v>144</v>
      </c>
      <c r="AM414" t="s">
        <v>58</v>
      </c>
      <c r="AN414">
        <v>-19.16283576</v>
      </c>
      <c r="AO414">
        <v>-53.34149223</v>
      </c>
      <c r="AP414">
        <v>-53.34149223</v>
      </c>
      <c r="AR414" s="5">
        <v>46261</v>
      </c>
      <c r="AS414">
        <v>30</v>
      </c>
      <c r="AT414">
        <v>3</v>
      </c>
      <c r="AU414" t="s">
        <v>57</v>
      </c>
      <c r="AV414" t="s">
        <v>58</v>
      </c>
      <c r="AW414">
        <v>-2.1844716000000002</v>
      </c>
      <c r="AX414">
        <v>0.44833332999999997</v>
      </c>
      <c r="AY414">
        <v>0</v>
      </c>
      <c r="AZ414">
        <v>874.67299037999999</v>
      </c>
      <c r="BA414">
        <v>0</v>
      </c>
    </row>
    <row r="415" spans="2:53">
      <c r="B415" s="5">
        <v>46261</v>
      </c>
      <c r="C415">
        <v>69</v>
      </c>
      <c r="D415">
        <v>3</v>
      </c>
      <c r="E415" t="s">
        <v>143</v>
      </c>
      <c r="F415" t="s">
        <v>60</v>
      </c>
      <c r="G415" t="s">
        <v>51</v>
      </c>
      <c r="H415">
        <v>31032.526743930001</v>
      </c>
      <c r="I415">
        <v>63.118910659999997</v>
      </c>
      <c r="J415">
        <v>35</v>
      </c>
      <c r="K415">
        <v>465</v>
      </c>
      <c r="L415">
        <v>29350.293460000001</v>
      </c>
      <c r="M415">
        <v>29115.203968850001</v>
      </c>
      <c r="N415">
        <v>29115.203968850001</v>
      </c>
      <c r="O415" s="90" cm="1">
        <f t="array" ref="O415">VLOOKUP(C415,Calc!$B$4:$BF$291,_xlfn.XLOOKUP(F415&amp;G415,$R$4:$R$9&amp;$S$4:$S$9,$T$4:$T$9),FALSE)</f>
        <v>29115.203968855923</v>
      </c>
      <c r="P415" s="121">
        <f t="shared" si="6"/>
        <v>5.9226294979453087E-9</v>
      </c>
      <c r="V415" s="5">
        <v>46261</v>
      </c>
      <c r="W415">
        <v>138</v>
      </c>
      <c r="X415">
        <v>3</v>
      </c>
      <c r="Y415" t="s">
        <v>143</v>
      </c>
      <c r="Z415" t="s">
        <v>58</v>
      </c>
      <c r="AA415">
        <v>18707.159553779999</v>
      </c>
      <c r="AB415">
        <v>-42.6623673</v>
      </c>
      <c r="AC415">
        <v>18664.497186469998</v>
      </c>
      <c r="AD415">
        <v>-1.99296523</v>
      </c>
      <c r="AE415">
        <v>0</v>
      </c>
      <c r="AF415">
        <v>-1.99296523</v>
      </c>
      <c r="AG415" s="1"/>
      <c r="AH415" s="5">
        <v>46261</v>
      </c>
      <c r="AI415">
        <v>42</v>
      </c>
      <c r="AJ415">
        <v>3</v>
      </c>
      <c r="AL415" t="s">
        <v>144</v>
      </c>
      <c r="AM415" t="s">
        <v>146</v>
      </c>
      <c r="AN415">
        <v>5.3261691000000004</v>
      </c>
      <c r="AO415">
        <v>0</v>
      </c>
      <c r="AP415">
        <v>0</v>
      </c>
      <c r="AR415" s="5">
        <v>46261</v>
      </c>
      <c r="AS415">
        <v>30</v>
      </c>
      <c r="AT415">
        <v>3</v>
      </c>
      <c r="AU415" t="s">
        <v>57</v>
      </c>
      <c r="AV415" t="s">
        <v>52</v>
      </c>
      <c r="AW415">
        <v>1.7361382599999999</v>
      </c>
      <c r="AX415">
        <v>0.44833332999999997</v>
      </c>
      <c r="AY415">
        <v>0</v>
      </c>
      <c r="AZ415">
        <v>0</v>
      </c>
      <c r="BA415">
        <v>0</v>
      </c>
    </row>
    <row r="416" spans="2:53">
      <c r="B416" s="5">
        <v>46261</v>
      </c>
      <c r="C416">
        <v>69</v>
      </c>
      <c r="D416">
        <v>3</v>
      </c>
      <c r="E416" t="s">
        <v>143</v>
      </c>
      <c r="F416" t="s">
        <v>54</v>
      </c>
      <c r="G416" t="s">
        <v>52</v>
      </c>
      <c r="H416">
        <v>31032.526743930001</v>
      </c>
      <c r="I416">
        <v>0</v>
      </c>
      <c r="J416">
        <v>94.73</v>
      </c>
      <c r="K416">
        <v>-59.73</v>
      </c>
      <c r="L416">
        <v>0</v>
      </c>
      <c r="M416">
        <v>0</v>
      </c>
      <c r="N416">
        <v>0</v>
      </c>
      <c r="O416" s="90" cm="1">
        <f t="array" ref="O416">VLOOKUP(C416,Calc!$B$4:$BF$291,_xlfn.XLOOKUP(F416&amp;G416,$R$4:$R$9&amp;$S$4:$S$9,$T$4:$T$9),FALSE)</f>
        <v>0</v>
      </c>
      <c r="P416" s="121">
        <f t="shared" si="6"/>
        <v>0</v>
      </c>
      <c r="V416" s="5">
        <v>46261</v>
      </c>
      <c r="W416">
        <v>138</v>
      </c>
      <c r="X416">
        <v>3</v>
      </c>
      <c r="Y416" t="s">
        <v>143</v>
      </c>
      <c r="Z416" t="s">
        <v>52</v>
      </c>
      <c r="AA416">
        <v>18707.159553779999</v>
      </c>
      <c r="AB416">
        <v>-42.6623673</v>
      </c>
      <c r="AC416">
        <v>18664.497186469998</v>
      </c>
      <c r="AD416">
        <v>0</v>
      </c>
      <c r="AE416">
        <v>31.53301536</v>
      </c>
      <c r="AF416">
        <v>31.53301536</v>
      </c>
      <c r="AG416" s="1"/>
      <c r="AH416" s="5">
        <v>46261</v>
      </c>
      <c r="AI416">
        <v>42</v>
      </c>
      <c r="AJ416">
        <v>3</v>
      </c>
      <c r="AK416" t="s">
        <v>143</v>
      </c>
      <c r="AL416" t="s">
        <v>57</v>
      </c>
      <c r="AM416" t="s">
        <v>58</v>
      </c>
      <c r="AN416">
        <v>-1.0958102000000001</v>
      </c>
      <c r="AO416">
        <v>0</v>
      </c>
      <c r="AP416">
        <v>226.43027458</v>
      </c>
      <c r="AR416" s="5">
        <v>46261</v>
      </c>
      <c r="AS416">
        <v>30</v>
      </c>
      <c r="AT416">
        <v>3</v>
      </c>
      <c r="AU416" t="s">
        <v>147</v>
      </c>
      <c r="AV416" t="s">
        <v>148</v>
      </c>
      <c r="AW416">
        <v>-37.559041000000001</v>
      </c>
      <c r="AX416">
        <v>0.75666666000000005</v>
      </c>
      <c r="AY416">
        <v>-12946.76023819</v>
      </c>
      <c r="AZ416">
        <v>-12946.76023819</v>
      </c>
      <c r="BA416">
        <v>0</v>
      </c>
    </row>
    <row r="417" spans="2:53">
      <c r="B417" s="5">
        <v>46261</v>
      </c>
      <c r="C417">
        <v>69</v>
      </c>
      <c r="D417">
        <v>3</v>
      </c>
      <c r="E417" t="s">
        <v>143</v>
      </c>
      <c r="F417" t="s">
        <v>54</v>
      </c>
      <c r="G417" t="s">
        <v>51</v>
      </c>
      <c r="H417">
        <v>31032.526743930001</v>
      </c>
      <c r="I417">
        <v>32.359017530000003</v>
      </c>
      <c r="J417">
        <v>35</v>
      </c>
      <c r="K417">
        <v>59.73</v>
      </c>
      <c r="L417">
        <v>1932.8041172600001</v>
      </c>
      <c r="M417">
        <v>1917.32277507</v>
      </c>
      <c r="N417">
        <v>1917.32277507</v>
      </c>
      <c r="O417" s="90" cm="1">
        <f t="array" ref="O417">VLOOKUP(C417,Calc!$B$4:$BF$291,_xlfn.XLOOKUP(F417&amp;G417,$R$4:$R$9&amp;$S$4:$S$9,$T$4:$T$9),FALSE)</f>
        <v>1917.3227750767478</v>
      </c>
      <c r="P417" s="121">
        <f t="shared" si="6"/>
        <v>6.7477685661287978E-9</v>
      </c>
      <c r="V417" s="5">
        <v>46261</v>
      </c>
      <c r="W417">
        <v>138</v>
      </c>
      <c r="X417">
        <v>3</v>
      </c>
      <c r="Y417" t="s">
        <v>143</v>
      </c>
      <c r="Z417" t="s">
        <v>51</v>
      </c>
      <c r="AA417">
        <v>18707.159553779999</v>
      </c>
      <c r="AB417">
        <v>-42.6623673</v>
      </c>
      <c r="AC417">
        <v>18664.497186469998</v>
      </c>
      <c r="AD417">
        <v>-32.397253300000003</v>
      </c>
      <c r="AE417">
        <v>0.87303649999999999</v>
      </c>
      <c r="AF417">
        <v>-31.524216800000001</v>
      </c>
      <c r="AG417" s="1"/>
      <c r="AH417" s="5">
        <v>46261</v>
      </c>
      <c r="AI417">
        <v>42</v>
      </c>
      <c r="AJ417">
        <v>3</v>
      </c>
      <c r="AK417" t="s">
        <v>143</v>
      </c>
      <c r="AL417" t="s">
        <v>57</v>
      </c>
      <c r="AM417" t="s">
        <v>52</v>
      </c>
      <c r="AN417">
        <v>0.58664353000000002</v>
      </c>
      <c r="AO417">
        <v>0</v>
      </c>
      <c r="AP417">
        <v>0</v>
      </c>
      <c r="AR417" s="5">
        <v>46261</v>
      </c>
      <c r="AS417">
        <v>30</v>
      </c>
      <c r="AT417">
        <v>3</v>
      </c>
      <c r="AU417" t="s">
        <v>147</v>
      </c>
      <c r="AV417" t="s">
        <v>51</v>
      </c>
      <c r="AW417">
        <v>36.802374329999999</v>
      </c>
      <c r="AX417">
        <v>0.75666666000000005</v>
      </c>
      <c r="AY417">
        <v>0</v>
      </c>
      <c r="AZ417">
        <v>0</v>
      </c>
      <c r="BA417">
        <v>0</v>
      </c>
    </row>
    <row r="418" spans="2:53">
      <c r="B418" s="5">
        <v>46261</v>
      </c>
      <c r="C418">
        <v>70</v>
      </c>
      <c r="D418">
        <v>3</v>
      </c>
      <c r="E418" t="s">
        <v>143</v>
      </c>
      <c r="F418" t="s">
        <v>57</v>
      </c>
      <c r="G418" t="s">
        <v>58</v>
      </c>
      <c r="H418">
        <v>27269.89066198</v>
      </c>
      <c r="I418">
        <v>0</v>
      </c>
      <c r="J418">
        <v>500</v>
      </c>
      <c r="K418">
        <v>-434.18</v>
      </c>
      <c r="L418">
        <v>0</v>
      </c>
      <c r="M418">
        <v>0</v>
      </c>
      <c r="N418">
        <v>0</v>
      </c>
      <c r="O418" s="90" cm="1">
        <f t="array" ref="O418">VLOOKUP(C418,Calc!$B$4:$BF$291,_xlfn.XLOOKUP(F418&amp;G418,$R$4:$R$9&amp;$S$4:$S$9,$T$4:$T$9),FALSE)</f>
        <v>0</v>
      </c>
      <c r="P418" s="121">
        <f t="shared" si="6"/>
        <v>0</v>
      </c>
      <c r="V418" s="5">
        <v>46261</v>
      </c>
      <c r="W418">
        <v>139</v>
      </c>
      <c r="X418">
        <v>3</v>
      </c>
      <c r="Y418" t="s">
        <v>143</v>
      </c>
      <c r="Z418" t="s">
        <v>58</v>
      </c>
      <c r="AA418">
        <v>19220.711150980002</v>
      </c>
      <c r="AB418">
        <v>-1077.0886376799999</v>
      </c>
      <c r="AC418">
        <v>18143.62251329</v>
      </c>
      <c r="AD418">
        <v>-6.8081148000000002</v>
      </c>
      <c r="AE418">
        <v>0.87840779999999996</v>
      </c>
      <c r="AF418">
        <v>-5.9297069999999996</v>
      </c>
      <c r="AG418" s="1"/>
      <c r="AH418" s="5">
        <v>46261</v>
      </c>
      <c r="AI418">
        <v>42</v>
      </c>
      <c r="AJ418">
        <v>3</v>
      </c>
      <c r="AL418" t="s">
        <v>147</v>
      </c>
      <c r="AM418" t="s">
        <v>148</v>
      </c>
      <c r="AN418">
        <v>-32.521816999999999</v>
      </c>
      <c r="AO418">
        <v>-11210.44145869</v>
      </c>
      <c r="AP418">
        <v>-11210.44145869</v>
      </c>
      <c r="AR418" s="5">
        <v>46261</v>
      </c>
      <c r="AS418">
        <v>30</v>
      </c>
      <c r="AT418">
        <v>3</v>
      </c>
      <c r="AU418" t="s">
        <v>60</v>
      </c>
      <c r="AV418" t="s">
        <v>58</v>
      </c>
      <c r="AW418">
        <v>43.042362359999998</v>
      </c>
      <c r="AX418">
        <v>0.14583333000000001</v>
      </c>
      <c r="AY418">
        <v>0</v>
      </c>
      <c r="AZ418">
        <v>0</v>
      </c>
      <c r="BA418">
        <v>0</v>
      </c>
    </row>
    <row r="419" spans="2:53">
      <c r="B419" s="5">
        <v>46261</v>
      </c>
      <c r="C419">
        <v>70</v>
      </c>
      <c r="D419">
        <v>3</v>
      </c>
      <c r="E419" t="s">
        <v>143</v>
      </c>
      <c r="F419" t="s">
        <v>57</v>
      </c>
      <c r="G419" t="s">
        <v>52</v>
      </c>
      <c r="H419">
        <v>27269.89066198</v>
      </c>
      <c r="I419">
        <v>0</v>
      </c>
      <c r="J419">
        <v>65.819999999999993</v>
      </c>
      <c r="K419">
        <v>434.18</v>
      </c>
      <c r="L419">
        <v>0</v>
      </c>
      <c r="M419">
        <v>0</v>
      </c>
      <c r="N419">
        <v>0</v>
      </c>
      <c r="O419" s="90" cm="1">
        <f t="array" ref="O419">VLOOKUP(C419,Calc!$B$4:$BF$291,_xlfn.XLOOKUP(F419&amp;G419,$R$4:$R$9&amp;$S$4:$S$9,$T$4:$T$9),FALSE)</f>
        <v>0</v>
      </c>
      <c r="P419" s="121">
        <f t="shared" si="6"/>
        <v>0</v>
      </c>
      <c r="V419" s="5">
        <v>46261</v>
      </c>
      <c r="W419">
        <v>139</v>
      </c>
      <c r="X419">
        <v>3</v>
      </c>
      <c r="Y419" t="s">
        <v>143</v>
      </c>
      <c r="Z419" t="s">
        <v>52</v>
      </c>
      <c r="AA419">
        <v>19220.711150980002</v>
      </c>
      <c r="AB419">
        <v>-1077.0886376799999</v>
      </c>
      <c r="AC419">
        <v>18143.62251329</v>
      </c>
      <c r="AD419">
        <v>-1.42424113</v>
      </c>
      <c r="AE419">
        <v>32.315837729999998</v>
      </c>
      <c r="AF419">
        <v>30.8915966</v>
      </c>
      <c r="AG419" s="1"/>
      <c r="AH419" s="5">
        <v>46261</v>
      </c>
      <c r="AI419">
        <v>42</v>
      </c>
      <c r="AJ419">
        <v>3</v>
      </c>
      <c r="AL419" t="s">
        <v>147</v>
      </c>
      <c r="AM419" t="s">
        <v>51</v>
      </c>
      <c r="AN419">
        <v>31.74598366</v>
      </c>
      <c r="AO419">
        <v>0</v>
      </c>
      <c r="AP419">
        <v>0</v>
      </c>
      <c r="AR419" s="5">
        <v>46261</v>
      </c>
      <c r="AS419">
        <v>30</v>
      </c>
      <c r="AT419">
        <v>3</v>
      </c>
      <c r="AU419" t="s">
        <v>60</v>
      </c>
      <c r="AV419" t="s">
        <v>51</v>
      </c>
      <c r="AW419">
        <v>-43.188195700000001</v>
      </c>
      <c r="AX419">
        <v>0.14583333000000001</v>
      </c>
      <c r="AY419">
        <v>0</v>
      </c>
      <c r="AZ419">
        <v>-460.51930506999997</v>
      </c>
      <c r="BA419">
        <v>0</v>
      </c>
    </row>
    <row r="420" spans="2:53">
      <c r="B420" s="5">
        <v>46261</v>
      </c>
      <c r="C420">
        <v>70</v>
      </c>
      <c r="D420">
        <v>3</v>
      </c>
      <c r="E420" t="s">
        <v>143</v>
      </c>
      <c r="F420" t="s">
        <v>60</v>
      </c>
      <c r="G420" t="s">
        <v>58</v>
      </c>
      <c r="H420">
        <v>27269.89066198</v>
      </c>
      <c r="I420">
        <v>0</v>
      </c>
      <c r="J420">
        <v>500</v>
      </c>
      <c r="K420">
        <v>-440</v>
      </c>
      <c r="L420">
        <v>0</v>
      </c>
      <c r="M420">
        <v>0</v>
      </c>
      <c r="N420">
        <v>0</v>
      </c>
      <c r="O420" s="90" cm="1">
        <f t="array" ref="O420">VLOOKUP(C420,Calc!$B$4:$BF$291,_xlfn.XLOOKUP(F420&amp;G420,$R$4:$R$9&amp;$S$4:$S$9,$T$4:$T$9),FALSE)</f>
        <v>0</v>
      </c>
      <c r="P420" s="121">
        <f t="shared" si="6"/>
        <v>0</v>
      </c>
      <c r="V420" s="5">
        <v>46261</v>
      </c>
      <c r="W420">
        <v>139</v>
      </c>
      <c r="X420">
        <v>3</v>
      </c>
      <c r="Y420" t="s">
        <v>143</v>
      </c>
      <c r="Z420" t="s">
        <v>51</v>
      </c>
      <c r="AA420">
        <v>19220.711150980002</v>
      </c>
      <c r="AB420">
        <v>-1077.0886376799999</v>
      </c>
      <c r="AC420">
        <v>18143.62251329</v>
      </c>
      <c r="AD420">
        <v>-33.226671060000001</v>
      </c>
      <c r="AE420">
        <v>6.8631148</v>
      </c>
      <c r="AF420">
        <v>-26.363556259999999</v>
      </c>
      <c r="AG420" s="1"/>
      <c r="AH420" s="5">
        <v>46261</v>
      </c>
      <c r="AI420">
        <v>42</v>
      </c>
      <c r="AJ420">
        <v>3</v>
      </c>
      <c r="AK420" t="s">
        <v>143</v>
      </c>
      <c r="AL420" t="s">
        <v>60</v>
      </c>
      <c r="AM420" t="s">
        <v>58</v>
      </c>
      <c r="AN420">
        <v>51.592307130000002</v>
      </c>
      <c r="AO420">
        <v>0</v>
      </c>
      <c r="AP420">
        <v>0</v>
      </c>
      <c r="AR420" s="5">
        <v>46261</v>
      </c>
      <c r="AS420">
        <v>30</v>
      </c>
      <c r="AT420">
        <v>3</v>
      </c>
      <c r="AU420" t="s">
        <v>54</v>
      </c>
      <c r="AV420" t="s">
        <v>52</v>
      </c>
      <c r="AW420">
        <v>37.74269013</v>
      </c>
      <c r="AX420">
        <v>5.9033333299999997</v>
      </c>
      <c r="AY420">
        <v>0</v>
      </c>
      <c r="AZ420">
        <v>0</v>
      </c>
      <c r="BA420">
        <v>0</v>
      </c>
    </row>
    <row r="421" spans="2:53">
      <c r="B421" s="5">
        <v>46261</v>
      </c>
      <c r="C421">
        <v>70</v>
      </c>
      <c r="D421">
        <v>3</v>
      </c>
      <c r="E421" t="s">
        <v>143</v>
      </c>
      <c r="F421" t="s">
        <v>60</v>
      </c>
      <c r="G421" t="s">
        <v>51</v>
      </c>
      <c r="H421">
        <v>27269.89066198</v>
      </c>
      <c r="I421">
        <v>62.636561129999997</v>
      </c>
      <c r="J421">
        <v>60</v>
      </c>
      <c r="K421">
        <v>440</v>
      </c>
      <c r="L421">
        <v>27560.08689866</v>
      </c>
      <c r="M421">
        <v>27116.54515093</v>
      </c>
      <c r="N421">
        <v>27116.54515093</v>
      </c>
      <c r="O421" s="90" cm="1">
        <f t="array" ref="O421">VLOOKUP(C421,Calc!$B$4:$BF$291,_xlfn.XLOOKUP(F421&amp;G421,$R$4:$R$9&amp;$S$4:$S$9,$T$4:$T$9),FALSE)</f>
        <v>27116.545150938342</v>
      </c>
      <c r="P421" s="121">
        <f t="shared" si="6"/>
        <v>8.3418854046612978E-9</v>
      </c>
      <c r="V421" s="5">
        <v>46261</v>
      </c>
      <c r="W421">
        <v>140</v>
      </c>
      <c r="X421">
        <v>3</v>
      </c>
      <c r="Y421" t="s">
        <v>143</v>
      </c>
      <c r="Z421" t="s">
        <v>58</v>
      </c>
      <c r="AA421">
        <v>17138.7246462</v>
      </c>
      <c r="AB421">
        <v>-2742.0711150000002</v>
      </c>
      <c r="AC421">
        <v>14396.653531190001</v>
      </c>
      <c r="AD421">
        <v>-9.1184591000000008</v>
      </c>
      <c r="AE421">
        <v>3.644374</v>
      </c>
      <c r="AF421">
        <v>-5.4740850999999999</v>
      </c>
      <c r="AG421" s="1"/>
      <c r="AH421" s="5">
        <v>46261</v>
      </c>
      <c r="AI421">
        <v>42</v>
      </c>
      <c r="AJ421">
        <v>3</v>
      </c>
      <c r="AK421" t="s">
        <v>143</v>
      </c>
      <c r="AL421" t="s">
        <v>60</v>
      </c>
      <c r="AM421" t="s">
        <v>51</v>
      </c>
      <c r="AN421">
        <v>-51.746473799999997</v>
      </c>
      <c r="AO421">
        <v>0</v>
      </c>
      <c r="AP421">
        <v>-752.05811686000004</v>
      </c>
      <c r="AR421" s="5">
        <v>46261</v>
      </c>
      <c r="AS421">
        <v>30</v>
      </c>
      <c r="AT421">
        <v>3</v>
      </c>
      <c r="AU421" t="s">
        <v>54</v>
      </c>
      <c r="AV421" t="s">
        <v>51</v>
      </c>
      <c r="AW421">
        <v>-43.646023460000002</v>
      </c>
      <c r="AX421">
        <v>5.9033333299999997</v>
      </c>
      <c r="AY421">
        <v>18943.66907358</v>
      </c>
      <c r="AZ421">
        <v>18529.51538827</v>
      </c>
      <c r="BA421">
        <v>0</v>
      </c>
    </row>
    <row r="422" spans="2:53">
      <c r="B422" s="5">
        <v>46261</v>
      </c>
      <c r="C422">
        <v>70</v>
      </c>
      <c r="D422">
        <v>3</v>
      </c>
      <c r="E422" t="s">
        <v>143</v>
      </c>
      <c r="F422" t="s">
        <v>54</v>
      </c>
      <c r="G422" t="s">
        <v>52</v>
      </c>
      <c r="H422">
        <v>27269.89066198</v>
      </c>
      <c r="I422">
        <v>0</v>
      </c>
      <c r="J422">
        <v>65.819999999999993</v>
      </c>
      <c r="K422">
        <v>-5.82</v>
      </c>
      <c r="L422">
        <v>0</v>
      </c>
      <c r="M422">
        <v>0</v>
      </c>
      <c r="N422">
        <v>0</v>
      </c>
      <c r="O422" s="90" cm="1">
        <f t="array" ref="O422">VLOOKUP(C422,Calc!$B$4:$BF$291,_xlfn.XLOOKUP(F422&amp;G422,$R$4:$R$9&amp;$S$4:$S$9,$T$4:$T$9),FALSE)</f>
        <v>0</v>
      </c>
      <c r="P422" s="121">
        <f t="shared" si="6"/>
        <v>0</v>
      </c>
      <c r="V422" s="5">
        <v>46261</v>
      </c>
      <c r="W422">
        <v>140</v>
      </c>
      <c r="X422">
        <v>3</v>
      </c>
      <c r="Y422" t="s">
        <v>143</v>
      </c>
      <c r="Z422" t="s">
        <v>52</v>
      </c>
      <c r="AA422">
        <v>17138.7246462</v>
      </c>
      <c r="AB422">
        <v>-2742.0711150000002</v>
      </c>
      <c r="AC422">
        <v>14396.653531190001</v>
      </c>
      <c r="AD422">
        <v>-4.1743740000000003</v>
      </c>
      <c r="AE422">
        <v>28.56552306</v>
      </c>
      <c r="AF422">
        <v>24.39114906</v>
      </c>
      <c r="AG422" s="1"/>
      <c r="AH422" s="5">
        <v>46261</v>
      </c>
      <c r="AI422">
        <v>42</v>
      </c>
      <c r="AJ422">
        <v>3</v>
      </c>
      <c r="AK422" t="s">
        <v>143</v>
      </c>
      <c r="AL422" t="s">
        <v>54</v>
      </c>
      <c r="AM422" t="s">
        <v>52</v>
      </c>
      <c r="AN422">
        <v>37.884771000000001</v>
      </c>
      <c r="AO422">
        <v>0</v>
      </c>
      <c r="AP422">
        <v>0</v>
      </c>
      <c r="AR422" s="5">
        <v>46261</v>
      </c>
      <c r="AS422">
        <v>30</v>
      </c>
      <c r="AT422">
        <v>3</v>
      </c>
      <c r="AU422" t="s">
        <v>50</v>
      </c>
      <c r="AV422" t="s">
        <v>52</v>
      </c>
      <c r="AW422">
        <v>0</v>
      </c>
      <c r="AX422">
        <v>0</v>
      </c>
      <c r="AY422">
        <v>0</v>
      </c>
      <c r="AZ422">
        <v>0</v>
      </c>
      <c r="BA422">
        <v>0</v>
      </c>
    </row>
    <row r="423" spans="2:53">
      <c r="B423" s="5">
        <v>46261</v>
      </c>
      <c r="C423">
        <v>70</v>
      </c>
      <c r="D423">
        <v>3</v>
      </c>
      <c r="E423" t="s">
        <v>143</v>
      </c>
      <c r="F423" t="s">
        <v>54</v>
      </c>
      <c r="G423" t="s">
        <v>51</v>
      </c>
      <c r="H423">
        <v>27269.89066198</v>
      </c>
      <c r="I423">
        <v>26.77899713</v>
      </c>
      <c r="J423">
        <v>60</v>
      </c>
      <c r="K423">
        <v>5.82</v>
      </c>
      <c r="L423">
        <v>155.85376331000001</v>
      </c>
      <c r="M423">
        <v>153.34551103999999</v>
      </c>
      <c r="N423">
        <v>153.34551103999999</v>
      </c>
      <c r="O423" s="90" cm="1">
        <f t="array" ref="O423">VLOOKUP(C423,Calc!$B$4:$BF$291,_xlfn.XLOOKUP(F423&amp;G423,$R$4:$R$9&amp;$S$4:$S$9,$T$4:$T$9),FALSE)</f>
        <v>153.34551104432217</v>
      </c>
      <c r="P423" s="121">
        <f t="shared" si="6"/>
        <v>4.3221746182098286E-9</v>
      </c>
      <c r="V423" s="5">
        <v>46261</v>
      </c>
      <c r="W423">
        <v>140</v>
      </c>
      <c r="X423">
        <v>3</v>
      </c>
      <c r="Y423" t="s">
        <v>143</v>
      </c>
      <c r="Z423" t="s">
        <v>51</v>
      </c>
      <c r="AA423">
        <v>17138.7246462</v>
      </c>
      <c r="AB423">
        <v>-2742.0711150000002</v>
      </c>
      <c r="AC423">
        <v>14396.653531190001</v>
      </c>
      <c r="AD423">
        <v>-29.459689730000001</v>
      </c>
      <c r="AE423">
        <v>9.1659591000000002</v>
      </c>
      <c r="AF423">
        <v>-20.293730629999999</v>
      </c>
      <c r="AG423" s="1"/>
      <c r="AH423" s="5">
        <v>46261</v>
      </c>
      <c r="AI423">
        <v>42</v>
      </c>
      <c r="AJ423">
        <v>3</v>
      </c>
      <c r="AK423" t="s">
        <v>143</v>
      </c>
      <c r="AL423" t="s">
        <v>54</v>
      </c>
      <c r="AM423" t="s">
        <v>51</v>
      </c>
      <c r="AN423">
        <v>-44.279770999999997</v>
      </c>
      <c r="AO423">
        <v>13216.803720420001</v>
      </c>
      <c r="AP423">
        <v>13742.4315627</v>
      </c>
      <c r="AR423" s="5">
        <v>46261</v>
      </c>
      <c r="AS423">
        <v>30</v>
      </c>
      <c r="AT423">
        <v>3</v>
      </c>
      <c r="AU423" t="s">
        <v>50</v>
      </c>
      <c r="AV423" t="s">
        <v>51</v>
      </c>
      <c r="AW423">
        <v>0</v>
      </c>
      <c r="AX423">
        <v>0</v>
      </c>
      <c r="AY423">
        <v>0</v>
      </c>
      <c r="AZ423">
        <v>0</v>
      </c>
      <c r="BA423">
        <v>0</v>
      </c>
    </row>
    <row r="424" spans="2:53">
      <c r="B424" s="5">
        <v>46261</v>
      </c>
      <c r="C424">
        <v>71</v>
      </c>
      <c r="D424">
        <v>3</v>
      </c>
      <c r="E424" t="s">
        <v>143</v>
      </c>
      <c r="F424" t="s">
        <v>57</v>
      </c>
      <c r="G424" t="s">
        <v>58</v>
      </c>
      <c r="H424">
        <v>25561.864745710001</v>
      </c>
      <c r="I424">
        <v>0</v>
      </c>
      <c r="J424">
        <v>500</v>
      </c>
      <c r="K424">
        <v>-400.37</v>
      </c>
      <c r="L424">
        <v>0</v>
      </c>
      <c r="M424">
        <v>0</v>
      </c>
      <c r="N424">
        <v>0</v>
      </c>
      <c r="O424" s="90" cm="1">
        <f t="array" ref="O424">VLOOKUP(C424,Calc!$B$4:$BF$291,_xlfn.XLOOKUP(F424&amp;G424,$R$4:$R$9&amp;$S$4:$S$9,$T$4:$T$9),FALSE)</f>
        <v>0</v>
      </c>
      <c r="P424" s="121">
        <f t="shared" si="6"/>
        <v>0</v>
      </c>
      <c r="V424" s="5">
        <v>46261</v>
      </c>
      <c r="W424">
        <v>141</v>
      </c>
      <c r="X424">
        <v>3</v>
      </c>
      <c r="Y424" t="s">
        <v>143</v>
      </c>
      <c r="Z424" t="s">
        <v>58</v>
      </c>
      <c r="AA424">
        <v>17748.65189461</v>
      </c>
      <c r="AB424">
        <v>-2345.8582086299998</v>
      </c>
      <c r="AC424">
        <v>15402.793685979999</v>
      </c>
      <c r="AD424">
        <v>-5.7722748299999997</v>
      </c>
      <c r="AE424">
        <v>3.1511528000000002</v>
      </c>
      <c r="AF424">
        <v>-2.62112203</v>
      </c>
      <c r="AG424" s="1"/>
      <c r="AH424" s="5">
        <v>46261</v>
      </c>
      <c r="AI424">
        <v>43</v>
      </c>
      <c r="AJ424">
        <v>3</v>
      </c>
      <c r="AL424" t="s">
        <v>144</v>
      </c>
      <c r="AM424" t="s">
        <v>58</v>
      </c>
      <c r="AN424">
        <v>-18.107273259999999</v>
      </c>
      <c r="AO424">
        <v>12.056595</v>
      </c>
      <c r="AP424">
        <v>12.056595</v>
      </c>
      <c r="AR424" s="5">
        <v>46261</v>
      </c>
      <c r="AS424">
        <v>31</v>
      </c>
      <c r="AT424">
        <v>3</v>
      </c>
      <c r="AU424" t="s">
        <v>145</v>
      </c>
      <c r="AV424" t="s">
        <v>58</v>
      </c>
      <c r="AW424">
        <v>-2.4431446999999999</v>
      </c>
      <c r="AX424">
        <v>1.6716666600000001</v>
      </c>
      <c r="AY424">
        <v>-14.761576209999999</v>
      </c>
      <c r="AZ424">
        <v>-14.761576209999999</v>
      </c>
      <c r="BA424">
        <v>0</v>
      </c>
    </row>
    <row r="425" spans="2:53">
      <c r="B425" s="5">
        <v>46261</v>
      </c>
      <c r="C425">
        <v>71</v>
      </c>
      <c r="D425">
        <v>3</v>
      </c>
      <c r="E425" t="s">
        <v>143</v>
      </c>
      <c r="F425" t="s">
        <v>57</v>
      </c>
      <c r="G425" t="s">
        <v>52</v>
      </c>
      <c r="H425">
        <v>25561.864745710001</v>
      </c>
      <c r="I425">
        <v>0</v>
      </c>
      <c r="J425">
        <v>99.63</v>
      </c>
      <c r="K425">
        <v>400.37</v>
      </c>
      <c r="L425">
        <v>0</v>
      </c>
      <c r="M425">
        <v>0</v>
      </c>
      <c r="N425">
        <v>0</v>
      </c>
      <c r="O425" s="90" cm="1">
        <f t="array" ref="O425">VLOOKUP(C425,Calc!$B$4:$BF$291,_xlfn.XLOOKUP(F425&amp;G425,$R$4:$R$9&amp;$S$4:$S$9,$T$4:$T$9),FALSE)</f>
        <v>0</v>
      </c>
      <c r="P425" s="121">
        <f t="shared" si="6"/>
        <v>0</v>
      </c>
      <c r="V425" s="5">
        <v>46261</v>
      </c>
      <c r="W425">
        <v>141</v>
      </c>
      <c r="X425">
        <v>3</v>
      </c>
      <c r="Y425" t="s">
        <v>143</v>
      </c>
      <c r="Z425" t="s">
        <v>52</v>
      </c>
      <c r="AA425">
        <v>17748.65189461</v>
      </c>
      <c r="AB425">
        <v>-2345.8582086299998</v>
      </c>
      <c r="AC425">
        <v>15402.793685979999</v>
      </c>
      <c r="AD425">
        <v>-3.7203194599999998</v>
      </c>
      <c r="AE425">
        <v>29.58210236</v>
      </c>
      <c r="AF425">
        <v>25.861782900000001</v>
      </c>
      <c r="AG425" s="1"/>
      <c r="AH425" s="5">
        <v>46261</v>
      </c>
      <c r="AI425">
        <v>43</v>
      </c>
      <c r="AJ425">
        <v>3</v>
      </c>
      <c r="AL425" t="s">
        <v>144</v>
      </c>
      <c r="AM425" t="s">
        <v>146</v>
      </c>
      <c r="AN425">
        <v>4.2547732600000003</v>
      </c>
      <c r="AO425">
        <v>0</v>
      </c>
      <c r="AP425">
        <v>0</v>
      </c>
      <c r="AR425" s="5">
        <v>46261</v>
      </c>
      <c r="AS425">
        <v>31</v>
      </c>
      <c r="AT425">
        <v>3</v>
      </c>
      <c r="AU425" t="s">
        <v>145</v>
      </c>
      <c r="AV425" t="s">
        <v>146</v>
      </c>
      <c r="AW425">
        <v>0.77147803000000004</v>
      </c>
      <c r="AX425">
        <v>1.6716666600000001</v>
      </c>
      <c r="AY425">
        <v>0</v>
      </c>
      <c r="AZ425">
        <v>0</v>
      </c>
      <c r="BA425">
        <v>0</v>
      </c>
    </row>
    <row r="426" spans="2:53">
      <c r="B426" s="5">
        <v>46261</v>
      </c>
      <c r="C426">
        <v>71</v>
      </c>
      <c r="D426">
        <v>3</v>
      </c>
      <c r="E426" t="s">
        <v>143</v>
      </c>
      <c r="F426" t="s">
        <v>60</v>
      </c>
      <c r="G426" t="s">
        <v>58</v>
      </c>
      <c r="H426">
        <v>25561.864745710001</v>
      </c>
      <c r="I426">
        <v>0</v>
      </c>
      <c r="J426">
        <v>500</v>
      </c>
      <c r="K426">
        <v>-440</v>
      </c>
      <c r="L426">
        <v>0</v>
      </c>
      <c r="M426">
        <v>0</v>
      </c>
      <c r="N426">
        <v>0</v>
      </c>
      <c r="O426" s="90" cm="1">
        <f t="array" ref="O426">VLOOKUP(C426,Calc!$B$4:$BF$291,_xlfn.XLOOKUP(F426&amp;G426,$R$4:$R$9&amp;$S$4:$S$9,$T$4:$T$9),FALSE)</f>
        <v>0</v>
      </c>
      <c r="P426" s="121">
        <f t="shared" si="6"/>
        <v>0</v>
      </c>
      <c r="V426" s="5">
        <v>46261</v>
      </c>
      <c r="W426">
        <v>141</v>
      </c>
      <c r="X426">
        <v>3</v>
      </c>
      <c r="Y426" t="s">
        <v>143</v>
      </c>
      <c r="Z426" t="s">
        <v>51</v>
      </c>
      <c r="AA426">
        <v>17748.65189461</v>
      </c>
      <c r="AB426">
        <v>-2345.8582086299998</v>
      </c>
      <c r="AC426">
        <v>15402.793685979999</v>
      </c>
      <c r="AD426">
        <v>-30.476269030000001</v>
      </c>
      <c r="AE426">
        <v>5.8189415000000002</v>
      </c>
      <c r="AF426">
        <v>-24.65732753</v>
      </c>
      <c r="AG426" s="1"/>
      <c r="AH426" s="5">
        <v>46261</v>
      </c>
      <c r="AI426">
        <v>43</v>
      </c>
      <c r="AJ426">
        <v>3</v>
      </c>
      <c r="AK426" t="s">
        <v>143</v>
      </c>
      <c r="AL426" t="s">
        <v>57</v>
      </c>
      <c r="AM426" t="s">
        <v>58</v>
      </c>
      <c r="AN426">
        <v>-0.40919280000000002</v>
      </c>
      <c r="AO426">
        <v>0</v>
      </c>
      <c r="AP426">
        <v>-31.75058147</v>
      </c>
      <c r="AR426" s="5">
        <v>46261</v>
      </c>
      <c r="AS426">
        <v>31</v>
      </c>
      <c r="AT426">
        <v>3</v>
      </c>
      <c r="AU426" t="s">
        <v>144</v>
      </c>
      <c r="AV426" t="s">
        <v>58</v>
      </c>
      <c r="AW426">
        <v>-25.722519699999999</v>
      </c>
      <c r="AX426">
        <v>12.0725</v>
      </c>
      <c r="AY426">
        <v>-348.88086579999998</v>
      </c>
      <c r="AZ426">
        <v>-348.88086579999998</v>
      </c>
      <c r="BA426">
        <v>0</v>
      </c>
    </row>
    <row r="427" spans="2:53">
      <c r="B427" s="5">
        <v>46261</v>
      </c>
      <c r="C427">
        <v>71</v>
      </c>
      <c r="D427">
        <v>3</v>
      </c>
      <c r="E427" t="s">
        <v>143</v>
      </c>
      <c r="F427" t="s">
        <v>60</v>
      </c>
      <c r="G427" t="s">
        <v>51</v>
      </c>
      <c r="H427">
        <v>25561.864745710001</v>
      </c>
      <c r="I427">
        <v>56.177388229999998</v>
      </c>
      <c r="J427">
        <v>60</v>
      </c>
      <c r="K427">
        <v>440</v>
      </c>
      <c r="L427">
        <v>24718.05082266</v>
      </c>
      <c r="M427">
        <v>24273.58975544</v>
      </c>
      <c r="N427">
        <v>24273.58975544</v>
      </c>
      <c r="O427" s="90" cm="1">
        <f t="array" ref="O427">VLOOKUP(C427,Calc!$B$4:$BF$291,_xlfn.XLOOKUP(F427&amp;G427,$R$4:$R$9&amp;$S$4:$S$9,$T$4:$T$9),FALSE)</f>
        <v>24273.589755445795</v>
      </c>
      <c r="P427" s="121">
        <f t="shared" si="6"/>
        <v>5.7953002396970987E-9</v>
      </c>
      <c r="V427" s="5">
        <v>46261</v>
      </c>
      <c r="W427">
        <v>142</v>
      </c>
      <c r="X427">
        <v>3</v>
      </c>
      <c r="Y427" t="s">
        <v>143</v>
      </c>
      <c r="Z427" t="s">
        <v>58</v>
      </c>
      <c r="AA427">
        <v>18233.799009170001</v>
      </c>
      <c r="AB427">
        <v>-2353.9951379899999</v>
      </c>
      <c r="AC427">
        <v>15879.80387118</v>
      </c>
      <c r="AD427">
        <v>-13.525632399999999</v>
      </c>
      <c r="AE427">
        <v>2.6260240000000001</v>
      </c>
      <c r="AF427">
        <v>-10.8996084</v>
      </c>
      <c r="AG427" s="1"/>
      <c r="AH427" s="5">
        <v>46261</v>
      </c>
      <c r="AI427">
        <v>43</v>
      </c>
      <c r="AJ427">
        <v>3</v>
      </c>
      <c r="AK427" t="s">
        <v>143</v>
      </c>
      <c r="AL427" t="s">
        <v>57</v>
      </c>
      <c r="AM427" t="s">
        <v>52</v>
      </c>
      <c r="AN427">
        <v>-9.5807199999999995E-2</v>
      </c>
      <c r="AO427">
        <v>0</v>
      </c>
      <c r="AP427">
        <v>0</v>
      </c>
      <c r="AR427" s="5">
        <v>46261</v>
      </c>
      <c r="AS427">
        <v>31</v>
      </c>
      <c r="AT427">
        <v>3</v>
      </c>
      <c r="AU427" t="s">
        <v>144</v>
      </c>
      <c r="AV427" t="s">
        <v>146</v>
      </c>
      <c r="AW427">
        <v>13.6500197</v>
      </c>
      <c r="AX427">
        <v>12.0725</v>
      </c>
      <c r="AY427">
        <v>0</v>
      </c>
      <c r="AZ427">
        <v>0</v>
      </c>
      <c r="BA427">
        <v>0</v>
      </c>
    </row>
    <row r="428" spans="2:53">
      <c r="B428" s="5">
        <v>46261</v>
      </c>
      <c r="C428">
        <v>71</v>
      </c>
      <c r="D428">
        <v>3</v>
      </c>
      <c r="E428" t="s">
        <v>143</v>
      </c>
      <c r="F428" t="s">
        <v>54</v>
      </c>
      <c r="G428" t="s">
        <v>52</v>
      </c>
      <c r="H428">
        <v>25561.864745710001</v>
      </c>
      <c r="I428">
        <v>0</v>
      </c>
      <c r="J428">
        <v>99.63</v>
      </c>
      <c r="K428">
        <v>-39.630000000000003</v>
      </c>
      <c r="L428">
        <v>0</v>
      </c>
      <c r="M428">
        <v>0</v>
      </c>
      <c r="N428">
        <v>0</v>
      </c>
      <c r="O428" s="90" cm="1">
        <f t="array" ref="O428">VLOOKUP(C428,Calc!$B$4:$BF$291,_xlfn.XLOOKUP(F428&amp;G428,$R$4:$R$9&amp;$S$4:$S$9,$T$4:$T$9),FALSE)</f>
        <v>0</v>
      </c>
      <c r="P428" s="121">
        <f t="shared" si="6"/>
        <v>0</v>
      </c>
      <c r="V428" s="5">
        <v>46261</v>
      </c>
      <c r="W428">
        <v>142</v>
      </c>
      <c r="X428">
        <v>3</v>
      </c>
      <c r="Y428" t="s">
        <v>143</v>
      </c>
      <c r="Z428" t="s">
        <v>52</v>
      </c>
      <c r="AA428">
        <v>18233.799009170001</v>
      </c>
      <c r="AB428">
        <v>-2353.9951379899999</v>
      </c>
      <c r="AC428">
        <v>15879.80387118</v>
      </c>
      <c r="AD428">
        <v>-3.1351906600000001</v>
      </c>
      <c r="AE428">
        <v>30.390707729999999</v>
      </c>
      <c r="AF428">
        <v>27.255517059999999</v>
      </c>
      <c r="AG428" s="1"/>
      <c r="AH428" s="5">
        <v>46261</v>
      </c>
      <c r="AI428">
        <v>43</v>
      </c>
      <c r="AJ428">
        <v>3</v>
      </c>
      <c r="AL428" t="s">
        <v>147</v>
      </c>
      <c r="AM428" t="s">
        <v>148</v>
      </c>
      <c r="AN428">
        <v>-32.153328999999999</v>
      </c>
      <c r="AO428">
        <v>-11083.263648530001</v>
      </c>
      <c r="AP428">
        <v>-11083.263648530001</v>
      </c>
      <c r="AR428" s="5">
        <v>46261</v>
      </c>
      <c r="AS428">
        <v>31</v>
      </c>
      <c r="AT428">
        <v>3</v>
      </c>
      <c r="AU428" t="s">
        <v>57</v>
      </c>
      <c r="AV428" t="s">
        <v>58</v>
      </c>
      <c r="AW428">
        <v>-3.1860656000000001</v>
      </c>
      <c r="AX428">
        <v>0.46583332999999999</v>
      </c>
      <c r="AY428">
        <v>0</v>
      </c>
      <c r="AZ428">
        <v>1369.2777413199999</v>
      </c>
      <c r="BA428">
        <v>0</v>
      </c>
    </row>
    <row r="429" spans="2:53">
      <c r="B429" s="5">
        <v>46261</v>
      </c>
      <c r="C429">
        <v>71</v>
      </c>
      <c r="D429">
        <v>3</v>
      </c>
      <c r="E429" t="s">
        <v>143</v>
      </c>
      <c r="F429" t="s">
        <v>54</v>
      </c>
      <c r="G429" t="s">
        <v>51</v>
      </c>
      <c r="H429">
        <v>25561.864745710001</v>
      </c>
      <c r="I429">
        <v>33.102798960000001</v>
      </c>
      <c r="J429">
        <v>60</v>
      </c>
      <c r="K429">
        <v>39.630000000000003</v>
      </c>
      <c r="L429">
        <v>1311.8639230399999</v>
      </c>
      <c r="M429">
        <v>1288.2749902600001</v>
      </c>
      <c r="N429">
        <v>1288.2749902600001</v>
      </c>
      <c r="O429" s="90" cm="1">
        <f t="array" ref="O429">VLOOKUP(C429,Calc!$B$4:$BF$291,_xlfn.XLOOKUP(F429&amp;G429,$R$4:$R$9&amp;$S$4:$S$9,$T$4:$T$9),FALSE)</f>
        <v>1288.2749902698736</v>
      </c>
      <c r="P429" s="121">
        <f t="shared" si="6"/>
        <v>9.873474482446909E-9</v>
      </c>
      <c r="V429" s="5">
        <v>46261</v>
      </c>
      <c r="W429">
        <v>142</v>
      </c>
      <c r="X429">
        <v>3</v>
      </c>
      <c r="Y429" t="s">
        <v>143</v>
      </c>
      <c r="Z429" t="s">
        <v>51</v>
      </c>
      <c r="AA429">
        <v>18233.799009170001</v>
      </c>
      <c r="AB429">
        <v>-2353.9951379899999</v>
      </c>
      <c r="AC429">
        <v>15879.80387118</v>
      </c>
      <c r="AD429">
        <v>-31.281541059999999</v>
      </c>
      <c r="AE429">
        <v>13.563132400000001</v>
      </c>
      <c r="AF429">
        <v>-17.718408660000001</v>
      </c>
      <c r="AG429" s="1"/>
      <c r="AH429" s="5">
        <v>46261</v>
      </c>
      <c r="AI429">
        <v>43</v>
      </c>
      <c r="AJ429">
        <v>3</v>
      </c>
      <c r="AL429" t="s">
        <v>147</v>
      </c>
      <c r="AM429" t="s">
        <v>51</v>
      </c>
      <c r="AN429">
        <v>31.41416233</v>
      </c>
      <c r="AO429">
        <v>0</v>
      </c>
      <c r="AP429">
        <v>0</v>
      </c>
      <c r="AR429" s="5">
        <v>46261</v>
      </c>
      <c r="AS429">
        <v>31</v>
      </c>
      <c r="AT429">
        <v>3</v>
      </c>
      <c r="AU429" t="s">
        <v>57</v>
      </c>
      <c r="AV429" t="s">
        <v>52</v>
      </c>
      <c r="AW429">
        <v>2.72023226</v>
      </c>
      <c r="AX429">
        <v>0.46583332999999999</v>
      </c>
      <c r="AY429">
        <v>0</v>
      </c>
      <c r="AZ429">
        <v>0</v>
      </c>
      <c r="BA429">
        <v>0</v>
      </c>
    </row>
    <row r="430" spans="2:53">
      <c r="B430" s="5">
        <v>46261</v>
      </c>
      <c r="C430">
        <v>72</v>
      </c>
      <c r="D430">
        <v>3</v>
      </c>
      <c r="E430" t="s">
        <v>143</v>
      </c>
      <c r="F430" t="s">
        <v>57</v>
      </c>
      <c r="G430" t="s">
        <v>58</v>
      </c>
      <c r="H430">
        <v>21447.502737139999</v>
      </c>
      <c r="I430">
        <v>0</v>
      </c>
      <c r="J430">
        <v>500</v>
      </c>
      <c r="K430">
        <v>-428.87</v>
      </c>
      <c r="L430">
        <v>0</v>
      </c>
      <c r="M430">
        <v>0</v>
      </c>
      <c r="N430">
        <v>0</v>
      </c>
      <c r="O430" s="90" cm="1">
        <f t="array" ref="O430">VLOOKUP(C430,Calc!$B$4:$BF$291,_xlfn.XLOOKUP(F430&amp;G430,$R$4:$R$9&amp;$S$4:$S$9,$T$4:$T$9),FALSE)</f>
        <v>0</v>
      </c>
      <c r="P430" s="121">
        <f t="shared" si="6"/>
        <v>0</v>
      </c>
      <c r="V430" s="5">
        <v>46261</v>
      </c>
      <c r="W430">
        <v>143</v>
      </c>
      <c r="X430">
        <v>3</v>
      </c>
      <c r="Y430" t="s">
        <v>143</v>
      </c>
      <c r="Z430" t="s">
        <v>58</v>
      </c>
      <c r="AA430">
        <v>16716.60430069</v>
      </c>
      <c r="AB430">
        <v>-1460.3569030799999</v>
      </c>
      <c r="AC430">
        <v>15256.2473976</v>
      </c>
      <c r="AD430">
        <v>-16.636792230000001</v>
      </c>
      <c r="AE430">
        <v>0.61084240000000001</v>
      </c>
      <c r="AF430">
        <v>-16.025949829999998</v>
      </c>
      <c r="AG430" s="1"/>
      <c r="AH430" s="5">
        <v>46261</v>
      </c>
      <c r="AI430">
        <v>43</v>
      </c>
      <c r="AJ430">
        <v>3</v>
      </c>
      <c r="AK430" t="s">
        <v>143</v>
      </c>
      <c r="AL430" t="s">
        <v>60</v>
      </c>
      <c r="AM430" t="s">
        <v>58</v>
      </c>
      <c r="AN430">
        <v>49.172750729999997</v>
      </c>
      <c r="AO430">
        <v>0</v>
      </c>
      <c r="AP430">
        <v>0</v>
      </c>
      <c r="AR430" s="5">
        <v>46261</v>
      </c>
      <c r="AS430">
        <v>31</v>
      </c>
      <c r="AT430">
        <v>3</v>
      </c>
      <c r="AU430" t="s">
        <v>147</v>
      </c>
      <c r="AV430" t="s">
        <v>148</v>
      </c>
      <c r="AW430">
        <v>-37.183025000000001</v>
      </c>
      <c r="AX430">
        <v>0.75</v>
      </c>
      <c r="AY430">
        <v>-12734.08378775</v>
      </c>
      <c r="AZ430">
        <v>-12734.08378775</v>
      </c>
      <c r="BA430">
        <v>0</v>
      </c>
    </row>
    <row r="431" spans="2:53">
      <c r="B431" s="5">
        <v>46261</v>
      </c>
      <c r="C431">
        <v>72</v>
      </c>
      <c r="D431">
        <v>3</v>
      </c>
      <c r="E431" t="s">
        <v>143</v>
      </c>
      <c r="F431" t="s">
        <v>57</v>
      </c>
      <c r="G431" t="s">
        <v>52</v>
      </c>
      <c r="H431">
        <v>21447.502737139999</v>
      </c>
      <c r="I431">
        <v>0</v>
      </c>
      <c r="J431">
        <v>71.13</v>
      </c>
      <c r="K431">
        <v>428.87</v>
      </c>
      <c r="L431">
        <v>0</v>
      </c>
      <c r="M431">
        <v>0</v>
      </c>
      <c r="N431">
        <v>0</v>
      </c>
      <c r="O431" s="90" cm="1">
        <f t="array" ref="O431">VLOOKUP(C431,Calc!$B$4:$BF$291,_xlfn.XLOOKUP(F431&amp;G431,$R$4:$R$9&amp;$S$4:$S$9,$T$4:$T$9),FALSE)</f>
        <v>0</v>
      </c>
      <c r="P431" s="121">
        <f t="shared" si="6"/>
        <v>0</v>
      </c>
      <c r="V431" s="5">
        <v>46261</v>
      </c>
      <c r="W431">
        <v>143</v>
      </c>
      <c r="X431">
        <v>3</v>
      </c>
      <c r="Y431" t="s">
        <v>143</v>
      </c>
      <c r="Z431" t="s">
        <v>52</v>
      </c>
      <c r="AA431">
        <v>16716.60430069</v>
      </c>
      <c r="AB431">
        <v>-1460.3569030799999</v>
      </c>
      <c r="AC431">
        <v>15256.2473976</v>
      </c>
      <c r="AD431">
        <v>-1.2750090599999999</v>
      </c>
      <c r="AE431">
        <v>27.861965399999999</v>
      </c>
      <c r="AF431">
        <v>26.58695633</v>
      </c>
      <c r="AG431" s="1"/>
      <c r="AH431" s="5">
        <v>46261</v>
      </c>
      <c r="AI431">
        <v>43</v>
      </c>
      <c r="AJ431">
        <v>3</v>
      </c>
      <c r="AK431" t="s">
        <v>143</v>
      </c>
      <c r="AL431" t="s">
        <v>60</v>
      </c>
      <c r="AM431" t="s">
        <v>51</v>
      </c>
      <c r="AN431">
        <v>-49.326917399999999</v>
      </c>
      <c r="AO431">
        <v>0</v>
      </c>
      <c r="AP431">
        <v>-716.82937566999999</v>
      </c>
      <c r="AR431" s="5">
        <v>46261</v>
      </c>
      <c r="AS431">
        <v>31</v>
      </c>
      <c r="AT431">
        <v>3</v>
      </c>
      <c r="AU431" t="s">
        <v>147</v>
      </c>
      <c r="AV431" t="s">
        <v>51</v>
      </c>
      <c r="AW431">
        <v>36.433025000000001</v>
      </c>
      <c r="AX431">
        <v>0.75</v>
      </c>
      <c r="AY431">
        <v>0</v>
      </c>
      <c r="AZ431">
        <v>0</v>
      </c>
      <c r="BA431">
        <v>0</v>
      </c>
    </row>
    <row r="432" spans="2:53">
      <c r="B432" s="5">
        <v>46261</v>
      </c>
      <c r="C432">
        <v>72</v>
      </c>
      <c r="D432">
        <v>3</v>
      </c>
      <c r="E432" t="s">
        <v>143</v>
      </c>
      <c r="F432" t="s">
        <v>60</v>
      </c>
      <c r="G432" t="s">
        <v>58</v>
      </c>
      <c r="H432">
        <v>21447.502737139999</v>
      </c>
      <c r="I432">
        <v>0</v>
      </c>
      <c r="J432">
        <v>500</v>
      </c>
      <c r="K432">
        <v>-395</v>
      </c>
      <c r="L432">
        <v>0</v>
      </c>
      <c r="M432">
        <v>0</v>
      </c>
      <c r="N432">
        <v>0</v>
      </c>
      <c r="O432" s="90" cm="1">
        <f t="array" ref="O432">VLOOKUP(C432,Calc!$B$4:$BF$291,_xlfn.XLOOKUP(F432&amp;G432,$R$4:$R$9&amp;$S$4:$S$9,$T$4:$T$9),FALSE)</f>
        <v>0</v>
      </c>
      <c r="P432" s="121">
        <f t="shared" si="6"/>
        <v>0</v>
      </c>
      <c r="V432" s="5">
        <v>46261</v>
      </c>
      <c r="W432">
        <v>143</v>
      </c>
      <c r="X432">
        <v>3</v>
      </c>
      <c r="Y432" t="s">
        <v>143</v>
      </c>
      <c r="Z432" t="s">
        <v>51</v>
      </c>
      <c r="AA432">
        <v>16716.60430069</v>
      </c>
      <c r="AB432">
        <v>-1460.3569030799999</v>
      </c>
      <c r="AC432">
        <v>15256.2473976</v>
      </c>
      <c r="AD432">
        <v>-28.746965400000001</v>
      </c>
      <c r="AE432">
        <v>16.750958900000001</v>
      </c>
      <c r="AF432">
        <v>-11.9960065</v>
      </c>
      <c r="AG432" s="1"/>
      <c r="AH432" s="5">
        <v>46261</v>
      </c>
      <c r="AI432">
        <v>43</v>
      </c>
      <c r="AJ432">
        <v>3</v>
      </c>
      <c r="AK432" t="s">
        <v>143</v>
      </c>
      <c r="AL432" t="s">
        <v>54</v>
      </c>
      <c r="AM432" t="s">
        <v>52</v>
      </c>
      <c r="AN432">
        <v>37.134784660000001</v>
      </c>
      <c r="AO432">
        <v>0</v>
      </c>
      <c r="AP432">
        <v>0</v>
      </c>
      <c r="AR432" s="5">
        <v>46261</v>
      </c>
      <c r="AS432">
        <v>31</v>
      </c>
      <c r="AT432">
        <v>3</v>
      </c>
      <c r="AU432" t="s">
        <v>60</v>
      </c>
      <c r="AV432" t="s">
        <v>58</v>
      </c>
      <c r="AW432">
        <v>44.188544829999998</v>
      </c>
      <c r="AX432">
        <v>0.15416666000000001</v>
      </c>
      <c r="AY432">
        <v>0</v>
      </c>
      <c r="AZ432">
        <v>0</v>
      </c>
      <c r="BA432">
        <v>0</v>
      </c>
    </row>
    <row r="433" spans="2:53">
      <c r="B433" s="5">
        <v>46261</v>
      </c>
      <c r="C433">
        <v>72</v>
      </c>
      <c r="D433">
        <v>3</v>
      </c>
      <c r="E433" t="s">
        <v>143</v>
      </c>
      <c r="F433" t="s">
        <v>60</v>
      </c>
      <c r="G433" t="s">
        <v>51</v>
      </c>
      <c r="H433">
        <v>21447.502737139999</v>
      </c>
      <c r="I433">
        <v>58.968351499999997</v>
      </c>
      <c r="J433">
        <v>105</v>
      </c>
      <c r="K433">
        <v>395</v>
      </c>
      <c r="L433">
        <v>23292.498842500001</v>
      </c>
      <c r="M433">
        <v>22478.07169216</v>
      </c>
      <c r="N433">
        <v>21447.502737139999</v>
      </c>
      <c r="O433" s="90" cm="1">
        <f t="array" ref="O433">VLOOKUP(C433,Calc!$B$4:$BF$291,_xlfn.XLOOKUP(F433&amp;G433,$R$4:$R$9&amp;$S$4:$S$9,$T$4:$T$9),FALSE)</f>
        <v>21447.502737143001</v>
      </c>
      <c r="P433" s="121">
        <f t="shared" si="6"/>
        <v>3.0013325158506632E-9</v>
      </c>
      <c r="V433" s="5">
        <v>46261</v>
      </c>
      <c r="W433">
        <v>144</v>
      </c>
      <c r="X433">
        <v>3</v>
      </c>
      <c r="Y433" t="s">
        <v>143</v>
      </c>
      <c r="Z433" t="s">
        <v>58</v>
      </c>
      <c r="AA433">
        <v>15572.58646086</v>
      </c>
      <c r="AB433">
        <v>-746.51351631</v>
      </c>
      <c r="AC433">
        <v>14826.07294455</v>
      </c>
      <c r="AD433">
        <v>-18.330007259999999</v>
      </c>
      <c r="AE433">
        <v>0</v>
      </c>
      <c r="AF433">
        <v>-18.330007259999999</v>
      </c>
      <c r="AG433" s="1"/>
      <c r="AH433" s="5">
        <v>46261</v>
      </c>
      <c r="AI433">
        <v>43</v>
      </c>
      <c r="AJ433">
        <v>3</v>
      </c>
      <c r="AK433" t="s">
        <v>143</v>
      </c>
      <c r="AL433" t="s">
        <v>54</v>
      </c>
      <c r="AM433" t="s">
        <v>51</v>
      </c>
      <c r="AN433">
        <v>-43.606451329999999</v>
      </c>
      <c r="AO433">
        <v>12720.64687611</v>
      </c>
      <c r="AP433">
        <v>13469.22683326</v>
      </c>
      <c r="AR433" s="5">
        <v>46261</v>
      </c>
      <c r="AS433">
        <v>31</v>
      </c>
      <c r="AT433">
        <v>3</v>
      </c>
      <c r="AU433" t="s">
        <v>60</v>
      </c>
      <c r="AV433" t="s">
        <v>51</v>
      </c>
      <c r="AW433">
        <v>-44.3427115</v>
      </c>
      <c r="AX433">
        <v>0.15416666000000001</v>
      </c>
      <c r="AY433">
        <v>0</v>
      </c>
      <c r="AZ433">
        <v>-573.90916603999995</v>
      </c>
      <c r="BA433">
        <v>0</v>
      </c>
    </row>
    <row r="434" spans="2:53">
      <c r="B434" s="5">
        <v>46261</v>
      </c>
      <c r="C434">
        <v>72</v>
      </c>
      <c r="D434">
        <v>3</v>
      </c>
      <c r="E434" t="s">
        <v>143</v>
      </c>
      <c r="F434" t="s">
        <v>54</v>
      </c>
      <c r="G434" t="s">
        <v>52</v>
      </c>
      <c r="H434">
        <v>21447.502737139999</v>
      </c>
      <c r="I434">
        <v>0</v>
      </c>
      <c r="J434">
        <v>71.13</v>
      </c>
      <c r="K434">
        <v>33.869999999999997</v>
      </c>
      <c r="L434">
        <v>0</v>
      </c>
      <c r="M434">
        <v>0</v>
      </c>
      <c r="N434">
        <v>0</v>
      </c>
      <c r="O434" s="90" cm="1">
        <f t="array" ref="O434">VLOOKUP(C434,Calc!$B$4:$BF$291,_xlfn.XLOOKUP(F434&amp;G434,$R$4:$R$9&amp;$S$4:$S$9,$T$4:$T$9),FALSE)</f>
        <v>0</v>
      </c>
      <c r="P434" s="121">
        <f t="shared" si="6"/>
        <v>0</v>
      </c>
      <c r="V434" s="5">
        <v>46261</v>
      </c>
      <c r="W434">
        <v>144</v>
      </c>
      <c r="X434">
        <v>3</v>
      </c>
      <c r="Y434" t="s">
        <v>143</v>
      </c>
      <c r="Z434" t="s">
        <v>52</v>
      </c>
      <c r="AA434">
        <v>15572.58646086</v>
      </c>
      <c r="AB434">
        <v>-746.51351631</v>
      </c>
      <c r="AC434">
        <v>14826.07294455</v>
      </c>
      <c r="AD434">
        <v>0</v>
      </c>
      <c r="AE434">
        <v>26.036297600000001</v>
      </c>
      <c r="AF434">
        <v>26.036297600000001</v>
      </c>
      <c r="AG434" s="1"/>
      <c r="AH434" s="5">
        <v>46261</v>
      </c>
      <c r="AI434">
        <v>44</v>
      </c>
      <c r="AJ434">
        <v>3</v>
      </c>
      <c r="AL434" t="s">
        <v>144</v>
      </c>
      <c r="AM434" t="s">
        <v>58</v>
      </c>
      <c r="AN434">
        <v>-20.289992560000002</v>
      </c>
      <c r="AO434">
        <v>-276.57395317999999</v>
      </c>
      <c r="AP434">
        <v>-276.57395317999999</v>
      </c>
      <c r="AR434" s="5">
        <v>46261</v>
      </c>
      <c r="AS434">
        <v>31</v>
      </c>
      <c r="AT434">
        <v>3</v>
      </c>
      <c r="AU434" t="s">
        <v>54</v>
      </c>
      <c r="AV434" t="s">
        <v>52</v>
      </c>
      <c r="AW434">
        <v>37.799217730000002</v>
      </c>
      <c r="AX434">
        <v>6.01333333</v>
      </c>
      <c r="AY434">
        <v>0</v>
      </c>
      <c r="AZ434">
        <v>0</v>
      </c>
      <c r="BA434">
        <v>0</v>
      </c>
    </row>
    <row r="435" spans="2:53">
      <c r="B435" s="5">
        <v>46261</v>
      </c>
      <c r="C435">
        <v>72</v>
      </c>
      <c r="D435">
        <v>3</v>
      </c>
      <c r="E435" t="s">
        <v>143</v>
      </c>
      <c r="F435" t="s">
        <v>54</v>
      </c>
      <c r="G435" t="s">
        <v>51</v>
      </c>
      <c r="H435">
        <v>21447.502737139999</v>
      </c>
      <c r="I435">
        <v>31.5296311</v>
      </c>
      <c r="J435">
        <v>105</v>
      </c>
      <c r="K435">
        <v>-33.869999999999997</v>
      </c>
      <c r="L435">
        <v>-1067.90860535</v>
      </c>
      <c r="M435">
        <v>-1030.5689550100001</v>
      </c>
      <c r="N435">
        <v>0</v>
      </c>
      <c r="O435" s="90" cm="1">
        <f t="array" ref="O435">VLOOKUP(C435,Calc!$B$4:$BF$291,_xlfn.XLOOKUP(F435&amp;G435,$R$4:$R$9&amp;$S$4:$S$9,$T$4:$T$9),FALSE)</f>
        <v>0</v>
      </c>
      <c r="P435" s="121">
        <f t="shared" si="6"/>
        <v>0</v>
      </c>
      <c r="V435" s="5">
        <v>46261</v>
      </c>
      <c r="W435">
        <v>144</v>
      </c>
      <c r="X435">
        <v>3</v>
      </c>
      <c r="Y435" t="s">
        <v>143</v>
      </c>
      <c r="Z435" t="s">
        <v>51</v>
      </c>
      <c r="AA435">
        <v>15572.58646086</v>
      </c>
      <c r="AB435">
        <v>-746.51351631</v>
      </c>
      <c r="AC435">
        <v>14826.07294455</v>
      </c>
      <c r="AD435">
        <v>-26.53643353</v>
      </c>
      <c r="AE435">
        <v>17.307643200000001</v>
      </c>
      <c r="AF435">
        <v>-9.2287903300000007</v>
      </c>
      <c r="AG435" s="1"/>
      <c r="AH435" s="5">
        <v>46261</v>
      </c>
      <c r="AI435">
        <v>44</v>
      </c>
      <c r="AJ435">
        <v>3</v>
      </c>
      <c r="AL435" t="s">
        <v>144</v>
      </c>
      <c r="AM435" t="s">
        <v>146</v>
      </c>
      <c r="AN435">
        <v>6.6224925600000004</v>
      </c>
      <c r="AO435">
        <v>0</v>
      </c>
      <c r="AP435">
        <v>0</v>
      </c>
      <c r="AR435" s="5">
        <v>46261</v>
      </c>
      <c r="AS435">
        <v>31</v>
      </c>
      <c r="AT435">
        <v>3</v>
      </c>
      <c r="AU435" t="s">
        <v>54</v>
      </c>
      <c r="AV435" t="s">
        <v>51</v>
      </c>
      <c r="AW435">
        <v>-43.812551059999997</v>
      </c>
      <c r="AX435">
        <v>6.01333333</v>
      </c>
      <c r="AY435">
        <v>19252.169616629999</v>
      </c>
      <c r="AZ435">
        <v>18456.801041350001</v>
      </c>
      <c r="BA435">
        <v>0</v>
      </c>
    </row>
    <row r="436" spans="2:53">
      <c r="B436" s="5">
        <v>46261</v>
      </c>
      <c r="C436">
        <v>73</v>
      </c>
      <c r="D436">
        <v>3</v>
      </c>
      <c r="E436" t="s">
        <v>143</v>
      </c>
      <c r="F436" t="s">
        <v>57</v>
      </c>
      <c r="G436" t="s">
        <v>58</v>
      </c>
      <c r="H436">
        <v>19539.457462269998</v>
      </c>
      <c r="I436">
        <v>0</v>
      </c>
      <c r="J436">
        <v>500</v>
      </c>
      <c r="K436">
        <v>-408.46</v>
      </c>
      <c r="L436">
        <v>0</v>
      </c>
      <c r="M436">
        <v>0</v>
      </c>
      <c r="N436">
        <v>0</v>
      </c>
      <c r="O436" s="90" cm="1">
        <f t="array" ref="O436">VLOOKUP(C436,Calc!$B$4:$BF$291,_xlfn.XLOOKUP(F436&amp;G436,$R$4:$R$9&amp;$S$4:$S$9,$T$4:$T$9),FALSE)</f>
        <v>0</v>
      </c>
      <c r="P436" s="121">
        <f t="shared" si="6"/>
        <v>0</v>
      </c>
      <c r="V436" s="5">
        <v>46261</v>
      </c>
      <c r="W436">
        <v>145</v>
      </c>
      <c r="X436">
        <v>3</v>
      </c>
      <c r="Y436" t="s">
        <v>143</v>
      </c>
      <c r="Z436" t="s">
        <v>58</v>
      </c>
      <c r="AA436">
        <v>12762.23158962</v>
      </c>
      <c r="AB436">
        <v>-1036.6174007699999</v>
      </c>
      <c r="AC436">
        <v>11725.61418884</v>
      </c>
      <c r="AD436">
        <v>-20.119616799999999</v>
      </c>
      <c r="AE436">
        <v>0</v>
      </c>
      <c r="AF436">
        <v>-20.119616799999999</v>
      </c>
      <c r="AG436" s="1"/>
      <c r="AH436" s="5">
        <v>46261</v>
      </c>
      <c r="AI436">
        <v>44</v>
      </c>
      <c r="AJ436">
        <v>3</v>
      </c>
      <c r="AK436" t="s">
        <v>143</v>
      </c>
      <c r="AL436" t="s">
        <v>57</v>
      </c>
      <c r="AM436" t="s">
        <v>58</v>
      </c>
      <c r="AN436">
        <v>-0.13960020000000001</v>
      </c>
      <c r="AO436">
        <v>0</v>
      </c>
      <c r="AP436">
        <v>0</v>
      </c>
      <c r="AR436" s="5">
        <v>46261</v>
      </c>
      <c r="AS436">
        <v>31</v>
      </c>
      <c r="AT436">
        <v>3</v>
      </c>
      <c r="AU436" t="s">
        <v>50</v>
      </c>
      <c r="AV436" t="s">
        <v>52</v>
      </c>
      <c r="AW436">
        <v>0</v>
      </c>
      <c r="AX436">
        <v>0</v>
      </c>
      <c r="AY436">
        <v>0</v>
      </c>
      <c r="AZ436">
        <v>0</v>
      </c>
      <c r="BA436">
        <v>0</v>
      </c>
    </row>
    <row r="437" spans="2:53">
      <c r="B437" s="5">
        <v>46261</v>
      </c>
      <c r="C437">
        <v>73</v>
      </c>
      <c r="D437">
        <v>3</v>
      </c>
      <c r="E437" t="s">
        <v>143</v>
      </c>
      <c r="F437" t="s">
        <v>57</v>
      </c>
      <c r="G437" t="s">
        <v>52</v>
      </c>
      <c r="H437">
        <v>19539.457462269998</v>
      </c>
      <c r="I437">
        <v>0</v>
      </c>
      <c r="J437">
        <v>91.54</v>
      </c>
      <c r="K437">
        <v>408.46</v>
      </c>
      <c r="L437">
        <v>0</v>
      </c>
      <c r="M437">
        <v>0</v>
      </c>
      <c r="N437">
        <v>0</v>
      </c>
      <c r="O437" s="90" cm="1">
        <f t="array" ref="O437">VLOOKUP(C437,Calc!$B$4:$BF$291,_xlfn.XLOOKUP(F437&amp;G437,$R$4:$R$9&amp;$S$4:$S$9,$T$4:$T$9),FALSE)</f>
        <v>0</v>
      </c>
      <c r="P437" s="121">
        <f t="shared" si="6"/>
        <v>0</v>
      </c>
      <c r="V437" s="5">
        <v>46261</v>
      </c>
      <c r="W437">
        <v>145</v>
      </c>
      <c r="X437">
        <v>3</v>
      </c>
      <c r="Y437" t="s">
        <v>143</v>
      </c>
      <c r="Z437" t="s">
        <v>52</v>
      </c>
      <c r="AA437">
        <v>12762.23158962</v>
      </c>
      <c r="AB437">
        <v>-1036.6174007699999</v>
      </c>
      <c r="AC437">
        <v>11725.61418884</v>
      </c>
      <c r="AD437">
        <v>-4.8261730000000003E-2</v>
      </c>
      <c r="AE437">
        <v>21.271185630000002</v>
      </c>
      <c r="AF437">
        <v>21.222923900000001</v>
      </c>
      <c r="AG437" s="1"/>
      <c r="AH437" s="5">
        <v>46261</v>
      </c>
      <c r="AI437">
        <v>44</v>
      </c>
      <c r="AJ437">
        <v>3</v>
      </c>
      <c r="AK437" t="s">
        <v>143</v>
      </c>
      <c r="AL437" t="s">
        <v>57</v>
      </c>
      <c r="AM437" t="s">
        <v>52</v>
      </c>
      <c r="AN437">
        <v>-0.38039980000000001</v>
      </c>
      <c r="AO437">
        <v>0</v>
      </c>
      <c r="AP437">
        <v>-135.91210211000001</v>
      </c>
      <c r="AR437" s="5">
        <v>46261</v>
      </c>
      <c r="AS437">
        <v>31</v>
      </c>
      <c r="AT437">
        <v>3</v>
      </c>
      <c r="AU437" t="s">
        <v>50</v>
      </c>
      <c r="AV437" t="s">
        <v>51</v>
      </c>
      <c r="AW437">
        <v>0</v>
      </c>
      <c r="AX437">
        <v>0</v>
      </c>
      <c r="AY437">
        <v>0</v>
      </c>
      <c r="AZ437">
        <v>0</v>
      </c>
      <c r="BA437">
        <v>0</v>
      </c>
    </row>
    <row r="438" spans="2:53">
      <c r="B438" s="5">
        <v>46261</v>
      </c>
      <c r="C438">
        <v>73</v>
      </c>
      <c r="D438">
        <v>3</v>
      </c>
      <c r="E438" t="s">
        <v>143</v>
      </c>
      <c r="F438" t="s">
        <v>60</v>
      </c>
      <c r="G438" t="s">
        <v>58</v>
      </c>
      <c r="H438">
        <v>19539.457462269998</v>
      </c>
      <c r="I438">
        <v>0</v>
      </c>
      <c r="J438">
        <v>500</v>
      </c>
      <c r="K438">
        <v>-370.93</v>
      </c>
      <c r="L438">
        <v>0</v>
      </c>
      <c r="M438">
        <v>0</v>
      </c>
      <c r="N438">
        <v>0</v>
      </c>
      <c r="O438" s="90" cm="1">
        <f t="array" ref="O438">VLOOKUP(C438,Calc!$B$4:$BF$291,_xlfn.XLOOKUP(F438&amp;G438,$R$4:$R$9&amp;$S$4:$S$9,$T$4:$T$9),FALSE)</f>
        <v>0</v>
      </c>
      <c r="P438" s="121">
        <f t="shared" si="6"/>
        <v>0</v>
      </c>
      <c r="V438" s="5">
        <v>46261</v>
      </c>
      <c r="W438">
        <v>145</v>
      </c>
      <c r="X438">
        <v>3</v>
      </c>
      <c r="Y438" t="s">
        <v>143</v>
      </c>
      <c r="Z438" t="s">
        <v>51</v>
      </c>
      <c r="AA438">
        <v>12762.23158962</v>
      </c>
      <c r="AB438">
        <v>-1036.6174007699999</v>
      </c>
      <c r="AC438">
        <v>11725.61418884</v>
      </c>
      <c r="AD438">
        <v>-23.989518960000002</v>
      </c>
      <c r="AE438">
        <v>16.622045199999999</v>
      </c>
      <c r="AF438">
        <v>-7.3674737600000002</v>
      </c>
      <c r="AG438" s="1"/>
      <c r="AH438" s="5">
        <v>46261</v>
      </c>
      <c r="AI438">
        <v>44</v>
      </c>
      <c r="AJ438">
        <v>3</v>
      </c>
      <c r="AL438" t="s">
        <v>147</v>
      </c>
      <c r="AM438" t="s">
        <v>148</v>
      </c>
      <c r="AN438">
        <v>-32.402585000000002</v>
      </c>
      <c r="AO438">
        <v>-11169.636463450001</v>
      </c>
      <c r="AP438">
        <v>-11169.636463450001</v>
      </c>
      <c r="AR438" s="5">
        <v>46261</v>
      </c>
      <c r="AS438">
        <v>32</v>
      </c>
      <c r="AT438">
        <v>3</v>
      </c>
      <c r="AU438" t="s">
        <v>145</v>
      </c>
      <c r="AV438" t="s">
        <v>58</v>
      </c>
      <c r="AW438">
        <v>-2.3627669</v>
      </c>
      <c r="AX438">
        <v>1.66416666</v>
      </c>
      <c r="AY438">
        <v>-17.503747629999999</v>
      </c>
      <c r="AZ438">
        <v>-17.503747629999999</v>
      </c>
      <c r="BA438">
        <v>0</v>
      </c>
    </row>
    <row r="439" spans="2:53">
      <c r="B439" s="5">
        <v>46261</v>
      </c>
      <c r="C439">
        <v>73</v>
      </c>
      <c r="D439">
        <v>3</v>
      </c>
      <c r="E439" t="s">
        <v>143</v>
      </c>
      <c r="F439" t="s">
        <v>60</v>
      </c>
      <c r="G439" t="s">
        <v>51</v>
      </c>
      <c r="H439">
        <v>19539.457462269998</v>
      </c>
      <c r="I439">
        <v>57.58577536</v>
      </c>
      <c r="J439">
        <v>129.07</v>
      </c>
      <c r="K439">
        <v>370.93</v>
      </c>
      <c r="L439">
        <v>21360.29165675</v>
      </c>
      <c r="M439">
        <v>20364.935170069999</v>
      </c>
      <c r="N439">
        <v>19539.457462269998</v>
      </c>
      <c r="O439" s="90" cm="1">
        <f t="array" ref="O439">VLOOKUP(C439,Calc!$B$4:$BF$291,_xlfn.XLOOKUP(F439&amp;G439,$R$4:$R$9&amp;$S$4:$S$9,$T$4:$T$9),FALSE)</f>
        <v>19539.457462273003</v>
      </c>
      <c r="P439" s="121">
        <f t="shared" si="6"/>
        <v>3.0049704946577549E-9</v>
      </c>
      <c r="V439" s="5">
        <v>46261</v>
      </c>
      <c r="W439">
        <v>146</v>
      </c>
      <c r="X439">
        <v>3</v>
      </c>
      <c r="Y439" t="s">
        <v>143</v>
      </c>
      <c r="Z439" t="s">
        <v>58</v>
      </c>
      <c r="AA439">
        <v>7661.6597904800001</v>
      </c>
      <c r="AB439">
        <v>-1292.74353025</v>
      </c>
      <c r="AC439">
        <v>6368.9162602200004</v>
      </c>
      <c r="AD439">
        <v>-20.72806546</v>
      </c>
      <c r="AE439">
        <v>0</v>
      </c>
      <c r="AF439">
        <v>-20.72806546</v>
      </c>
      <c r="AG439" s="1"/>
      <c r="AH439" s="5">
        <v>46261</v>
      </c>
      <c r="AI439">
        <v>44</v>
      </c>
      <c r="AJ439">
        <v>3</v>
      </c>
      <c r="AL439" t="s">
        <v>147</v>
      </c>
      <c r="AM439" t="s">
        <v>51</v>
      </c>
      <c r="AN439">
        <v>31.577584999999999</v>
      </c>
      <c r="AO439">
        <v>0</v>
      </c>
      <c r="AP439">
        <v>0</v>
      </c>
      <c r="AR439" s="5">
        <v>46261</v>
      </c>
      <c r="AS439">
        <v>32</v>
      </c>
      <c r="AT439">
        <v>3</v>
      </c>
      <c r="AU439" t="s">
        <v>145</v>
      </c>
      <c r="AV439" t="s">
        <v>146</v>
      </c>
      <c r="AW439">
        <v>0.69860023000000004</v>
      </c>
      <c r="AX439">
        <v>1.66416666</v>
      </c>
      <c r="AY439">
        <v>0</v>
      </c>
      <c r="AZ439">
        <v>0</v>
      </c>
      <c r="BA439">
        <v>0</v>
      </c>
    </row>
    <row r="440" spans="2:53">
      <c r="B440" s="5">
        <v>46261</v>
      </c>
      <c r="C440">
        <v>73</v>
      </c>
      <c r="D440">
        <v>3</v>
      </c>
      <c r="E440" t="s">
        <v>143</v>
      </c>
      <c r="F440" t="s">
        <v>54</v>
      </c>
      <c r="G440" t="s">
        <v>52</v>
      </c>
      <c r="H440">
        <v>19539.457462269998</v>
      </c>
      <c r="I440">
        <v>0</v>
      </c>
      <c r="J440">
        <v>91.54</v>
      </c>
      <c r="K440">
        <v>37.53</v>
      </c>
      <c r="L440">
        <v>0</v>
      </c>
      <c r="M440">
        <v>0</v>
      </c>
      <c r="N440">
        <v>0</v>
      </c>
      <c r="O440" s="90" cm="1">
        <f t="array" ref="O440">VLOOKUP(C440,Calc!$B$4:$BF$291,_xlfn.XLOOKUP(F440&amp;G440,$R$4:$R$9&amp;$S$4:$S$9,$T$4:$T$9),FALSE)</f>
        <v>0</v>
      </c>
      <c r="P440" s="121">
        <f t="shared" si="6"/>
        <v>0</v>
      </c>
      <c r="V440" s="5">
        <v>46261</v>
      </c>
      <c r="W440">
        <v>146</v>
      </c>
      <c r="X440">
        <v>3</v>
      </c>
      <c r="Y440" t="s">
        <v>143</v>
      </c>
      <c r="Z440" t="s">
        <v>52</v>
      </c>
      <c r="AA440">
        <v>7661.6597904800001</v>
      </c>
      <c r="AB440">
        <v>-1292.74353025</v>
      </c>
      <c r="AC440">
        <v>6368.9162602200004</v>
      </c>
      <c r="AD440">
        <v>-0.93639653</v>
      </c>
      <c r="AE440">
        <v>21.03837313</v>
      </c>
      <c r="AF440">
        <v>20.1019766</v>
      </c>
      <c r="AG440" s="1"/>
      <c r="AH440" s="5">
        <v>46261</v>
      </c>
      <c r="AI440">
        <v>44</v>
      </c>
      <c r="AJ440">
        <v>3</v>
      </c>
      <c r="AK440" t="s">
        <v>143</v>
      </c>
      <c r="AL440" t="s">
        <v>60</v>
      </c>
      <c r="AM440" t="s">
        <v>58</v>
      </c>
      <c r="AN440">
        <v>49.462299229999999</v>
      </c>
      <c r="AO440">
        <v>0</v>
      </c>
      <c r="AP440">
        <v>0</v>
      </c>
      <c r="AR440" s="5">
        <v>46261</v>
      </c>
      <c r="AS440">
        <v>32</v>
      </c>
      <c r="AT440">
        <v>3</v>
      </c>
      <c r="AU440" t="s">
        <v>144</v>
      </c>
      <c r="AV440" t="s">
        <v>58</v>
      </c>
      <c r="AW440">
        <v>-20.58752973</v>
      </c>
      <c r="AX440">
        <v>12.17166666</v>
      </c>
      <c r="AY440">
        <v>-250.32272483</v>
      </c>
      <c r="AZ440">
        <v>-250.32272483</v>
      </c>
      <c r="BA440">
        <v>0</v>
      </c>
    </row>
    <row r="441" spans="2:53">
      <c r="B441" s="5">
        <v>46261</v>
      </c>
      <c r="C441">
        <v>73</v>
      </c>
      <c r="D441">
        <v>3</v>
      </c>
      <c r="E441" t="s">
        <v>143</v>
      </c>
      <c r="F441" t="s">
        <v>54</v>
      </c>
      <c r="G441" t="s">
        <v>51</v>
      </c>
      <c r="H441">
        <v>19539.457462269998</v>
      </c>
      <c r="I441">
        <v>23.070177260000001</v>
      </c>
      <c r="J441">
        <v>129.07</v>
      </c>
      <c r="K441">
        <v>-37.53</v>
      </c>
      <c r="L441">
        <v>-865.82375280999997</v>
      </c>
      <c r="M441">
        <v>-825.47770779999996</v>
      </c>
      <c r="N441">
        <v>0</v>
      </c>
      <c r="O441" s="90" cm="1">
        <f t="array" ref="O441">VLOOKUP(C441,Calc!$B$4:$BF$291,_xlfn.XLOOKUP(F441&amp;G441,$R$4:$R$9&amp;$S$4:$S$9,$T$4:$T$9),FALSE)</f>
        <v>0</v>
      </c>
      <c r="P441" s="121">
        <f t="shared" si="6"/>
        <v>0</v>
      </c>
      <c r="V441" s="5">
        <v>46261</v>
      </c>
      <c r="W441">
        <v>146</v>
      </c>
      <c r="X441">
        <v>3</v>
      </c>
      <c r="Y441" t="s">
        <v>143</v>
      </c>
      <c r="Z441" t="s">
        <v>51</v>
      </c>
      <c r="AA441">
        <v>7661.6597904800001</v>
      </c>
      <c r="AB441">
        <v>-1292.74353025</v>
      </c>
      <c r="AC441">
        <v>6368.9162602200004</v>
      </c>
      <c r="AD441">
        <v>-24.121706459999999</v>
      </c>
      <c r="AE441">
        <v>18.149462</v>
      </c>
      <c r="AF441">
        <v>-5.9722444599999998</v>
      </c>
      <c r="AG441" s="1"/>
      <c r="AH441" s="5">
        <v>46261</v>
      </c>
      <c r="AI441">
        <v>44</v>
      </c>
      <c r="AJ441">
        <v>3</v>
      </c>
      <c r="AK441" t="s">
        <v>143</v>
      </c>
      <c r="AL441" t="s">
        <v>60</v>
      </c>
      <c r="AM441" t="s">
        <v>51</v>
      </c>
      <c r="AN441">
        <v>-49.608965900000001</v>
      </c>
      <c r="AO441">
        <v>0</v>
      </c>
      <c r="AP441">
        <v>-721.00267683000004</v>
      </c>
      <c r="AR441" s="5">
        <v>46261</v>
      </c>
      <c r="AS441">
        <v>32</v>
      </c>
      <c r="AT441">
        <v>3</v>
      </c>
      <c r="AU441" t="s">
        <v>144</v>
      </c>
      <c r="AV441" t="s">
        <v>146</v>
      </c>
      <c r="AW441">
        <v>8.4158630599999995</v>
      </c>
      <c r="AX441">
        <v>12.17166666</v>
      </c>
      <c r="AY441">
        <v>0</v>
      </c>
      <c r="AZ441">
        <v>0</v>
      </c>
      <c r="BA441">
        <v>0</v>
      </c>
    </row>
    <row r="442" spans="2:53">
      <c r="B442" s="5">
        <v>46261</v>
      </c>
      <c r="C442">
        <v>74</v>
      </c>
      <c r="D442">
        <v>3</v>
      </c>
      <c r="E442" t="s">
        <v>143</v>
      </c>
      <c r="F442" t="s">
        <v>57</v>
      </c>
      <c r="G442" t="s">
        <v>58</v>
      </c>
      <c r="H442">
        <v>18128.094378059999</v>
      </c>
      <c r="I442">
        <v>0</v>
      </c>
      <c r="J442">
        <v>500</v>
      </c>
      <c r="K442">
        <v>-383.2</v>
      </c>
      <c r="L442">
        <v>0</v>
      </c>
      <c r="M442">
        <v>0</v>
      </c>
      <c r="N442">
        <v>0</v>
      </c>
      <c r="O442" s="90" cm="1">
        <f t="array" ref="O442">VLOOKUP(C442,Calc!$B$4:$BF$291,_xlfn.XLOOKUP(F442&amp;G442,$R$4:$R$9&amp;$S$4:$S$9,$T$4:$T$9),FALSE)</f>
        <v>0</v>
      </c>
      <c r="P442" s="121">
        <f t="shared" si="6"/>
        <v>0</v>
      </c>
      <c r="V442" s="5">
        <v>46261</v>
      </c>
      <c r="W442">
        <v>147</v>
      </c>
      <c r="X442">
        <v>3</v>
      </c>
      <c r="Y442" t="s">
        <v>143</v>
      </c>
      <c r="Z442" t="s">
        <v>58</v>
      </c>
      <c r="AA442">
        <v>7190.8691219499997</v>
      </c>
      <c r="AB442">
        <v>-1423.43629126</v>
      </c>
      <c r="AC442">
        <v>5767.4328306899997</v>
      </c>
      <c r="AD442">
        <v>-28.285410930000001</v>
      </c>
      <c r="AE442">
        <v>0</v>
      </c>
      <c r="AF442">
        <v>-28.285410930000001</v>
      </c>
      <c r="AG442" s="1"/>
      <c r="AH442" s="5">
        <v>46261</v>
      </c>
      <c r="AI442">
        <v>44</v>
      </c>
      <c r="AJ442">
        <v>3</v>
      </c>
      <c r="AK442" t="s">
        <v>143</v>
      </c>
      <c r="AL442" t="s">
        <v>54</v>
      </c>
      <c r="AM442" t="s">
        <v>52</v>
      </c>
      <c r="AN442">
        <v>38.73866786</v>
      </c>
      <c r="AO442">
        <v>0</v>
      </c>
      <c r="AP442">
        <v>0</v>
      </c>
      <c r="AR442" s="5">
        <v>46261</v>
      </c>
      <c r="AS442">
        <v>32</v>
      </c>
      <c r="AT442">
        <v>3</v>
      </c>
      <c r="AU442" t="s">
        <v>57</v>
      </c>
      <c r="AV442" t="s">
        <v>58</v>
      </c>
      <c r="AW442">
        <v>-2.9589694</v>
      </c>
      <c r="AX442">
        <v>0.43166665999999998</v>
      </c>
      <c r="AY442">
        <v>0</v>
      </c>
      <c r="AZ442">
        <v>949.04189207000002</v>
      </c>
      <c r="BA442">
        <v>0</v>
      </c>
    </row>
    <row r="443" spans="2:53">
      <c r="B443" s="5">
        <v>46261</v>
      </c>
      <c r="C443">
        <v>74</v>
      </c>
      <c r="D443">
        <v>3</v>
      </c>
      <c r="E443" t="s">
        <v>143</v>
      </c>
      <c r="F443" t="s">
        <v>57</v>
      </c>
      <c r="G443" t="s">
        <v>52</v>
      </c>
      <c r="H443">
        <v>18128.094378059999</v>
      </c>
      <c r="I443">
        <v>0</v>
      </c>
      <c r="J443">
        <v>116.8</v>
      </c>
      <c r="K443">
        <v>383.2</v>
      </c>
      <c r="L443">
        <v>0</v>
      </c>
      <c r="M443">
        <v>0</v>
      </c>
      <c r="N443">
        <v>0</v>
      </c>
      <c r="O443" s="90" cm="1">
        <f t="array" ref="O443">VLOOKUP(C443,Calc!$B$4:$BF$291,_xlfn.XLOOKUP(F443&amp;G443,$R$4:$R$9&amp;$S$4:$S$9,$T$4:$T$9),FALSE)</f>
        <v>0</v>
      </c>
      <c r="P443" s="121">
        <f t="shared" si="6"/>
        <v>0</v>
      </c>
      <c r="V443" s="5">
        <v>46261</v>
      </c>
      <c r="W443">
        <v>147</v>
      </c>
      <c r="X443">
        <v>3</v>
      </c>
      <c r="Y443" t="s">
        <v>143</v>
      </c>
      <c r="Z443" t="s">
        <v>52</v>
      </c>
      <c r="AA443">
        <v>7190.8691219499997</v>
      </c>
      <c r="AB443">
        <v>-1423.43629126</v>
      </c>
      <c r="AC443">
        <v>5767.4328306899997</v>
      </c>
      <c r="AD443">
        <v>-2.1071329999999999E-2</v>
      </c>
      <c r="AE443">
        <v>23.90978926</v>
      </c>
      <c r="AF443">
        <v>23.888717929999999</v>
      </c>
      <c r="AG443" s="1"/>
      <c r="AH443" s="5">
        <v>46261</v>
      </c>
      <c r="AI443">
        <v>44</v>
      </c>
      <c r="AJ443">
        <v>3</v>
      </c>
      <c r="AK443" t="s">
        <v>143</v>
      </c>
      <c r="AL443" t="s">
        <v>54</v>
      </c>
      <c r="AM443" t="s">
        <v>51</v>
      </c>
      <c r="AN443">
        <v>-45.220334530000002</v>
      </c>
      <c r="AO443">
        <v>12853.912623570001</v>
      </c>
      <c r="AP443">
        <v>13710.827402520001</v>
      </c>
      <c r="AR443" s="5">
        <v>46261</v>
      </c>
      <c r="AS443">
        <v>32</v>
      </c>
      <c r="AT443">
        <v>3</v>
      </c>
      <c r="AU443" t="s">
        <v>57</v>
      </c>
      <c r="AV443" t="s">
        <v>52</v>
      </c>
      <c r="AW443">
        <v>2.5273027300000002</v>
      </c>
      <c r="AX443">
        <v>0.43166665999999998</v>
      </c>
      <c r="AY443">
        <v>0</v>
      </c>
      <c r="AZ443">
        <v>0</v>
      </c>
      <c r="BA443">
        <v>0</v>
      </c>
    </row>
    <row r="444" spans="2:53">
      <c r="B444" s="5">
        <v>46261</v>
      </c>
      <c r="C444">
        <v>74</v>
      </c>
      <c r="D444">
        <v>3</v>
      </c>
      <c r="E444" t="s">
        <v>143</v>
      </c>
      <c r="F444" t="s">
        <v>60</v>
      </c>
      <c r="G444" t="s">
        <v>58</v>
      </c>
      <c r="H444">
        <v>18128.094378059999</v>
      </c>
      <c r="I444">
        <v>0</v>
      </c>
      <c r="J444">
        <v>500</v>
      </c>
      <c r="K444">
        <v>-367.59</v>
      </c>
      <c r="L444">
        <v>0</v>
      </c>
      <c r="M444">
        <v>0</v>
      </c>
      <c r="N444">
        <v>0</v>
      </c>
      <c r="O444" s="90" cm="1">
        <f t="array" ref="O444">VLOOKUP(C444,Calc!$B$4:$BF$291,_xlfn.XLOOKUP(F444&amp;G444,$R$4:$R$9&amp;$S$4:$S$9,$T$4:$T$9),FALSE)</f>
        <v>0</v>
      </c>
      <c r="P444" s="121">
        <f t="shared" si="6"/>
        <v>0</v>
      </c>
      <c r="V444" s="5">
        <v>46261</v>
      </c>
      <c r="W444">
        <v>147</v>
      </c>
      <c r="X444">
        <v>3</v>
      </c>
      <c r="Y444" t="s">
        <v>143</v>
      </c>
      <c r="Z444" t="s">
        <v>51</v>
      </c>
      <c r="AA444">
        <v>7190.8691219499997</v>
      </c>
      <c r="AB444">
        <v>-1423.43629126</v>
      </c>
      <c r="AC444">
        <v>5767.4328306899997</v>
      </c>
      <c r="AD444">
        <v>-26.963955930000001</v>
      </c>
      <c r="AE444">
        <v>24.6148156</v>
      </c>
      <c r="AF444">
        <v>-2.34914033</v>
      </c>
      <c r="AG444" s="1"/>
      <c r="AH444" s="5">
        <v>46261</v>
      </c>
      <c r="AI444">
        <v>45</v>
      </c>
      <c r="AJ444">
        <v>3</v>
      </c>
      <c r="AL444" t="s">
        <v>144</v>
      </c>
      <c r="AM444" t="s">
        <v>58</v>
      </c>
      <c r="AN444">
        <v>-18.42029496</v>
      </c>
      <c r="AO444">
        <v>-33.760966340000003</v>
      </c>
      <c r="AP444">
        <v>-33.760966340000003</v>
      </c>
      <c r="AR444" s="5">
        <v>46261</v>
      </c>
      <c r="AS444">
        <v>32</v>
      </c>
      <c r="AT444">
        <v>3</v>
      </c>
      <c r="AU444" t="s">
        <v>147</v>
      </c>
      <c r="AV444" t="s">
        <v>148</v>
      </c>
      <c r="AW444">
        <v>-37.048498000000002</v>
      </c>
      <c r="AX444">
        <v>0.77833333000000005</v>
      </c>
      <c r="AY444">
        <v>-12770.95507582</v>
      </c>
      <c r="AZ444">
        <v>-12770.95507582</v>
      </c>
      <c r="BA444">
        <v>0</v>
      </c>
    </row>
    <row r="445" spans="2:53">
      <c r="B445" s="5">
        <v>46261</v>
      </c>
      <c r="C445">
        <v>74</v>
      </c>
      <c r="D445">
        <v>3</v>
      </c>
      <c r="E445" t="s">
        <v>143</v>
      </c>
      <c r="F445" t="s">
        <v>60</v>
      </c>
      <c r="G445" t="s">
        <v>51</v>
      </c>
      <c r="H445">
        <v>18128.094378059999</v>
      </c>
      <c r="I445">
        <v>53.16230633</v>
      </c>
      <c r="J445">
        <v>132.41</v>
      </c>
      <c r="K445">
        <v>367.59</v>
      </c>
      <c r="L445">
        <v>19541.93218507</v>
      </c>
      <c r="M445">
        <v>18508.74040196</v>
      </c>
      <c r="N445">
        <v>18128.094378059999</v>
      </c>
      <c r="O445" s="90" cm="1">
        <f t="array" ref="O445">VLOOKUP(C445,Calc!$B$4:$BF$291,_xlfn.XLOOKUP(F445&amp;G445,$R$4:$R$9&amp;$S$4:$S$9,$T$4:$T$9),FALSE)</f>
        <v>18128.094378064336</v>
      </c>
      <c r="P445" s="121">
        <f t="shared" si="6"/>
        <v>4.3364707380533218E-9</v>
      </c>
      <c r="V445" s="5">
        <v>46261</v>
      </c>
      <c r="W445">
        <v>148</v>
      </c>
      <c r="X445">
        <v>3</v>
      </c>
      <c r="Y445" t="s">
        <v>143</v>
      </c>
      <c r="Z445" t="s">
        <v>58</v>
      </c>
      <c r="AA445">
        <v>5700.4894945200003</v>
      </c>
      <c r="AB445">
        <v>-1288.1697907099999</v>
      </c>
      <c r="AC445">
        <v>4412.3197038099997</v>
      </c>
      <c r="AD445">
        <v>-21.979523100000002</v>
      </c>
      <c r="AE445">
        <v>0</v>
      </c>
      <c r="AF445">
        <v>-21.979523100000002</v>
      </c>
      <c r="AG445" s="1"/>
      <c r="AH445" s="5">
        <v>46261</v>
      </c>
      <c r="AI445">
        <v>45</v>
      </c>
      <c r="AJ445">
        <v>3</v>
      </c>
      <c r="AL445" t="s">
        <v>144</v>
      </c>
      <c r="AM445" t="s">
        <v>146</v>
      </c>
      <c r="AN445">
        <v>4.7027949600000003</v>
      </c>
      <c r="AO445">
        <v>0</v>
      </c>
      <c r="AP445">
        <v>0</v>
      </c>
      <c r="AR445" s="5">
        <v>46261</v>
      </c>
      <c r="AS445">
        <v>32</v>
      </c>
      <c r="AT445">
        <v>3</v>
      </c>
      <c r="AU445" t="s">
        <v>147</v>
      </c>
      <c r="AV445" t="s">
        <v>51</v>
      </c>
      <c r="AW445">
        <v>36.270164659999999</v>
      </c>
      <c r="AX445">
        <v>0.77833333000000005</v>
      </c>
      <c r="AY445">
        <v>0</v>
      </c>
      <c r="AZ445">
        <v>0</v>
      </c>
      <c r="BA445">
        <v>0</v>
      </c>
    </row>
    <row r="446" spans="2:53">
      <c r="B446" s="5">
        <v>46261</v>
      </c>
      <c r="C446">
        <v>74</v>
      </c>
      <c r="D446">
        <v>3</v>
      </c>
      <c r="E446" t="s">
        <v>143</v>
      </c>
      <c r="F446" t="s">
        <v>54</v>
      </c>
      <c r="G446" t="s">
        <v>52</v>
      </c>
      <c r="H446">
        <v>18128.094378059999</v>
      </c>
      <c r="I446">
        <v>0</v>
      </c>
      <c r="J446">
        <v>116.8</v>
      </c>
      <c r="K446">
        <v>15.61</v>
      </c>
      <c r="L446">
        <v>0</v>
      </c>
      <c r="M446">
        <v>0</v>
      </c>
      <c r="N446">
        <v>0</v>
      </c>
      <c r="O446" s="90" cm="1">
        <f t="array" ref="O446">VLOOKUP(C446,Calc!$B$4:$BF$291,_xlfn.XLOOKUP(F446&amp;G446,$R$4:$R$9&amp;$S$4:$S$9,$T$4:$T$9),FALSE)</f>
        <v>0</v>
      </c>
      <c r="P446" s="121">
        <f t="shared" si="6"/>
        <v>0</v>
      </c>
      <c r="V446" s="5">
        <v>46261</v>
      </c>
      <c r="W446">
        <v>148</v>
      </c>
      <c r="X446">
        <v>3</v>
      </c>
      <c r="Y446" t="s">
        <v>143</v>
      </c>
      <c r="Z446" t="s">
        <v>52</v>
      </c>
      <c r="AA446">
        <v>5700.4894945200003</v>
      </c>
      <c r="AB446">
        <v>-1288.1697907099999</v>
      </c>
      <c r="AC446">
        <v>4412.3197038099997</v>
      </c>
      <c r="AD446">
        <v>-0.62176452999999998</v>
      </c>
      <c r="AE446">
        <v>18.95424603</v>
      </c>
      <c r="AF446">
        <v>18.3324815</v>
      </c>
      <c r="AG446" s="1"/>
      <c r="AH446" s="5">
        <v>46261</v>
      </c>
      <c r="AI446">
        <v>45</v>
      </c>
      <c r="AJ446">
        <v>3</v>
      </c>
      <c r="AK446" t="s">
        <v>143</v>
      </c>
      <c r="AL446" t="s">
        <v>57</v>
      </c>
      <c r="AM446" t="s">
        <v>58</v>
      </c>
      <c r="AN446">
        <v>-0.82307680000000005</v>
      </c>
      <c r="AO446">
        <v>0</v>
      </c>
      <c r="AP446">
        <v>149.22953353</v>
      </c>
      <c r="AR446" s="5">
        <v>46261</v>
      </c>
      <c r="AS446">
        <v>32</v>
      </c>
      <c r="AT446">
        <v>3</v>
      </c>
      <c r="AU446" t="s">
        <v>60</v>
      </c>
      <c r="AV446" t="s">
        <v>58</v>
      </c>
      <c r="AW446">
        <v>40.381957399999997</v>
      </c>
      <c r="AX446">
        <v>0.155</v>
      </c>
      <c r="AY446">
        <v>0</v>
      </c>
      <c r="AZ446">
        <v>0</v>
      </c>
      <c r="BA446">
        <v>0</v>
      </c>
    </row>
    <row r="447" spans="2:53">
      <c r="B447" s="5">
        <v>46261</v>
      </c>
      <c r="C447">
        <v>74</v>
      </c>
      <c r="D447">
        <v>3</v>
      </c>
      <c r="E447" t="s">
        <v>143</v>
      </c>
      <c r="F447" t="s">
        <v>54</v>
      </c>
      <c r="G447" t="s">
        <v>51</v>
      </c>
      <c r="H447">
        <v>18128.094378059999</v>
      </c>
      <c r="I447">
        <v>25.74595656</v>
      </c>
      <c r="J447">
        <v>132.41</v>
      </c>
      <c r="K447">
        <v>-15.61</v>
      </c>
      <c r="L447">
        <v>-401.89438200000001</v>
      </c>
      <c r="M447">
        <v>-380.64602388999998</v>
      </c>
      <c r="N447">
        <v>0</v>
      </c>
      <c r="O447" s="90" cm="1">
        <f t="array" ref="O447">VLOOKUP(C447,Calc!$B$4:$BF$291,_xlfn.XLOOKUP(F447&amp;G447,$R$4:$R$9&amp;$S$4:$S$9,$T$4:$T$9),FALSE)</f>
        <v>0</v>
      </c>
      <c r="P447" s="121">
        <f t="shared" si="6"/>
        <v>0</v>
      </c>
      <c r="V447" s="5">
        <v>46261</v>
      </c>
      <c r="W447">
        <v>148</v>
      </c>
      <c r="X447">
        <v>3</v>
      </c>
      <c r="Y447" t="s">
        <v>143</v>
      </c>
      <c r="Z447" t="s">
        <v>51</v>
      </c>
      <c r="AA447">
        <v>5700.4894945200003</v>
      </c>
      <c r="AB447">
        <v>-1288.1697907099999</v>
      </c>
      <c r="AC447">
        <v>4412.3197038099997</v>
      </c>
      <c r="AD447">
        <v>-21.750079360000001</v>
      </c>
      <c r="AE447">
        <v>19.0329543</v>
      </c>
      <c r="AF447">
        <v>-2.7171250599999999</v>
      </c>
      <c r="AG447" s="1"/>
      <c r="AH447" s="5">
        <v>46261</v>
      </c>
      <c r="AI447">
        <v>45</v>
      </c>
      <c r="AJ447">
        <v>3</v>
      </c>
      <c r="AK447" t="s">
        <v>143</v>
      </c>
      <c r="AL447" t="s">
        <v>57</v>
      </c>
      <c r="AM447" t="s">
        <v>52</v>
      </c>
      <c r="AN447">
        <v>0.38391013000000002</v>
      </c>
      <c r="AO447">
        <v>0</v>
      </c>
      <c r="AP447">
        <v>0</v>
      </c>
      <c r="AR447" s="5">
        <v>46261</v>
      </c>
      <c r="AS447">
        <v>32</v>
      </c>
      <c r="AT447">
        <v>3</v>
      </c>
      <c r="AU447" t="s">
        <v>60</v>
      </c>
      <c r="AV447" t="s">
        <v>51</v>
      </c>
      <c r="AW447">
        <v>-40.536957399999999</v>
      </c>
      <c r="AX447">
        <v>0.155</v>
      </c>
      <c r="AY447">
        <v>0</v>
      </c>
      <c r="AZ447">
        <v>-432.15815502999999</v>
      </c>
      <c r="BA447">
        <v>0</v>
      </c>
    </row>
    <row r="448" spans="2:53">
      <c r="B448" s="5">
        <v>46261</v>
      </c>
      <c r="C448">
        <v>75</v>
      </c>
      <c r="D448">
        <v>3</v>
      </c>
      <c r="E448" t="s">
        <v>143</v>
      </c>
      <c r="F448" t="s">
        <v>57</v>
      </c>
      <c r="G448" t="s">
        <v>58</v>
      </c>
      <c r="H448">
        <v>12830.96153828</v>
      </c>
      <c r="I448">
        <v>0</v>
      </c>
      <c r="J448">
        <v>500</v>
      </c>
      <c r="K448">
        <v>-335.07</v>
      </c>
      <c r="L448">
        <v>0</v>
      </c>
      <c r="M448">
        <v>0</v>
      </c>
      <c r="N448">
        <v>0</v>
      </c>
      <c r="O448" s="90" cm="1">
        <f t="array" ref="O448">VLOOKUP(C448,Calc!$B$4:$BF$291,_xlfn.XLOOKUP(F448&amp;G448,$R$4:$R$9&amp;$S$4:$S$9,$T$4:$T$9),FALSE)</f>
        <v>0</v>
      </c>
      <c r="P448" s="121">
        <f t="shared" si="6"/>
        <v>0</v>
      </c>
      <c r="V448" s="5">
        <v>46261</v>
      </c>
      <c r="W448">
        <v>149</v>
      </c>
      <c r="X448">
        <v>3</v>
      </c>
      <c r="Y448" t="s">
        <v>143</v>
      </c>
      <c r="Z448" t="s">
        <v>58</v>
      </c>
      <c r="AA448">
        <v>2435.6983384</v>
      </c>
      <c r="AB448">
        <v>-681.76957142000003</v>
      </c>
      <c r="AC448">
        <v>1753.9287669800001</v>
      </c>
      <c r="AD448">
        <v>-18.37103016</v>
      </c>
      <c r="AE448">
        <v>0</v>
      </c>
      <c r="AF448">
        <v>-18.37103016</v>
      </c>
      <c r="AG448" s="1"/>
      <c r="AH448" s="5">
        <v>46261</v>
      </c>
      <c r="AI448">
        <v>45</v>
      </c>
      <c r="AJ448">
        <v>3</v>
      </c>
      <c r="AL448" t="s">
        <v>147</v>
      </c>
      <c r="AM448" t="s">
        <v>148</v>
      </c>
      <c r="AN448">
        <v>-32.305753000000003</v>
      </c>
      <c r="AO448">
        <v>-11135.978111210001</v>
      </c>
      <c r="AP448">
        <v>-11135.978111210001</v>
      </c>
      <c r="AR448" s="5">
        <v>46261</v>
      </c>
      <c r="AS448">
        <v>32</v>
      </c>
      <c r="AT448">
        <v>3</v>
      </c>
      <c r="AU448" t="s">
        <v>54</v>
      </c>
      <c r="AV448" t="s">
        <v>52</v>
      </c>
      <c r="AW448">
        <v>38.980774799999999</v>
      </c>
      <c r="AX448">
        <v>5.8150000000000004</v>
      </c>
      <c r="AY448">
        <v>0</v>
      </c>
      <c r="AZ448">
        <v>0</v>
      </c>
      <c r="BA448">
        <v>0</v>
      </c>
    </row>
    <row r="449" spans="2:53">
      <c r="B449" s="5">
        <v>46261</v>
      </c>
      <c r="C449">
        <v>75</v>
      </c>
      <c r="D449">
        <v>3</v>
      </c>
      <c r="E449" t="s">
        <v>143</v>
      </c>
      <c r="F449" t="s">
        <v>57</v>
      </c>
      <c r="G449" t="s">
        <v>52</v>
      </c>
      <c r="H449">
        <v>12830.96153828</v>
      </c>
      <c r="I449">
        <v>0</v>
      </c>
      <c r="J449">
        <v>164.93</v>
      </c>
      <c r="K449">
        <v>335.07</v>
      </c>
      <c r="L449">
        <v>0</v>
      </c>
      <c r="M449">
        <v>0</v>
      </c>
      <c r="N449">
        <v>0</v>
      </c>
      <c r="O449" s="90" cm="1">
        <f t="array" ref="O449">VLOOKUP(C449,Calc!$B$4:$BF$291,_xlfn.XLOOKUP(F449&amp;G449,$R$4:$R$9&amp;$S$4:$S$9,$T$4:$T$9),FALSE)</f>
        <v>0</v>
      </c>
      <c r="P449" s="121">
        <f t="shared" si="6"/>
        <v>0</v>
      </c>
      <c r="V449" s="5">
        <v>46261</v>
      </c>
      <c r="W449">
        <v>149</v>
      </c>
      <c r="X449">
        <v>3</v>
      </c>
      <c r="Y449" t="s">
        <v>143</v>
      </c>
      <c r="Z449" t="s">
        <v>52</v>
      </c>
      <c r="AA449">
        <v>2435.6983384</v>
      </c>
      <c r="AB449">
        <v>-681.76957142000003</v>
      </c>
      <c r="AC449">
        <v>1753.9287669800001</v>
      </c>
      <c r="AD449">
        <v>0</v>
      </c>
      <c r="AE449">
        <v>8.8117001300000002</v>
      </c>
      <c r="AF449">
        <v>8.8117001300000002</v>
      </c>
      <c r="AG449" s="1"/>
      <c r="AH449" s="5">
        <v>46261</v>
      </c>
      <c r="AI449">
        <v>45</v>
      </c>
      <c r="AJ449">
        <v>3</v>
      </c>
      <c r="AL449" t="s">
        <v>147</v>
      </c>
      <c r="AM449" t="s">
        <v>51</v>
      </c>
      <c r="AN449">
        <v>31.532419659999999</v>
      </c>
      <c r="AO449">
        <v>0</v>
      </c>
      <c r="AP449">
        <v>0</v>
      </c>
      <c r="AR449" s="5">
        <v>46261</v>
      </c>
      <c r="AS449">
        <v>32</v>
      </c>
      <c r="AT449">
        <v>3</v>
      </c>
      <c r="AU449" t="s">
        <v>54</v>
      </c>
      <c r="AV449" t="s">
        <v>51</v>
      </c>
      <c r="AW449">
        <v>-44.795774799999997</v>
      </c>
      <c r="AX449">
        <v>5.8150000000000004</v>
      </c>
      <c r="AY449">
        <v>14672.13509874</v>
      </c>
      <c r="AZ449">
        <v>14155.2513617</v>
      </c>
      <c r="BA449">
        <v>0</v>
      </c>
    </row>
    <row r="450" spans="2:53">
      <c r="B450" s="5">
        <v>46261</v>
      </c>
      <c r="C450">
        <v>75</v>
      </c>
      <c r="D450">
        <v>3</v>
      </c>
      <c r="E450" t="s">
        <v>143</v>
      </c>
      <c r="F450" t="s">
        <v>60</v>
      </c>
      <c r="G450" t="s">
        <v>58</v>
      </c>
      <c r="H450">
        <v>12830.96153828</v>
      </c>
      <c r="I450">
        <v>0</v>
      </c>
      <c r="J450">
        <v>500</v>
      </c>
      <c r="K450">
        <v>-320.31</v>
      </c>
      <c r="L450">
        <v>0</v>
      </c>
      <c r="M450">
        <v>0</v>
      </c>
      <c r="N450">
        <v>0</v>
      </c>
      <c r="O450" s="90" cm="1">
        <f t="array" ref="O450">VLOOKUP(C450,Calc!$B$4:$BF$291,_xlfn.XLOOKUP(F450&amp;G450,$R$4:$R$9&amp;$S$4:$S$9,$T$4:$T$9),FALSE)</f>
        <v>0</v>
      </c>
      <c r="P450" s="121">
        <f t="shared" si="6"/>
        <v>0</v>
      </c>
      <c r="V450" s="5">
        <v>46261</v>
      </c>
      <c r="W450">
        <v>149</v>
      </c>
      <c r="X450">
        <v>3</v>
      </c>
      <c r="Y450" t="s">
        <v>143</v>
      </c>
      <c r="Z450" t="s">
        <v>51</v>
      </c>
      <c r="AA450">
        <v>2435.6983384</v>
      </c>
      <c r="AB450">
        <v>-681.76957142000003</v>
      </c>
      <c r="AC450">
        <v>1753.9287669800001</v>
      </c>
      <c r="AD450">
        <v>-10.161349400000001</v>
      </c>
      <c r="AE450">
        <v>14.9248461</v>
      </c>
      <c r="AF450">
        <v>4.7634967000000001</v>
      </c>
      <c r="AG450" s="1"/>
      <c r="AH450" s="5">
        <v>46261</v>
      </c>
      <c r="AI450">
        <v>45</v>
      </c>
      <c r="AJ450">
        <v>3</v>
      </c>
      <c r="AK450" t="s">
        <v>143</v>
      </c>
      <c r="AL450" t="s">
        <v>60</v>
      </c>
      <c r="AM450" t="s">
        <v>58</v>
      </c>
      <c r="AN450">
        <v>44.947297460000001</v>
      </c>
      <c r="AO450">
        <v>0</v>
      </c>
      <c r="AP450">
        <v>0</v>
      </c>
      <c r="AR450" s="5">
        <v>46261</v>
      </c>
      <c r="AS450">
        <v>32</v>
      </c>
      <c r="AT450">
        <v>3</v>
      </c>
      <c r="AU450" t="s">
        <v>50</v>
      </c>
      <c r="AV450" t="s">
        <v>52</v>
      </c>
      <c r="AW450">
        <v>0</v>
      </c>
      <c r="AX450">
        <v>0</v>
      </c>
      <c r="AY450">
        <v>0</v>
      </c>
      <c r="AZ450">
        <v>0</v>
      </c>
      <c r="BA450">
        <v>0</v>
      </c>
    </row>
    <row r="451" spans="2:53">
      <c r="B451" s="5">
        <v>46261</v>
      </c>
      <c r="C451">
        <v>75</v>
      </c>
      <c r="D451">
        <v>3</v>
      </c>
      <c r="E451" t="s">
        <v>143</v>
      </c>
      <c r="F451" t="s">
        <v>60</v>
      </c>
      <c r="G451" t="s">
        <v>51</v>
      </c>
      <c r="H451">
        <v>12830.96153828</v>
      </c>
      <c r="I451">
        <v>45.70810796</v>
      </c>
      <c r="J451">
        <v>179.69</v>
      </c>
      <c r="K451">
        <v>320.31</v>
      </c>
      <c r="L451">
        <v>14640.764062800001</v>
      </c>
      <c r="M451">
        <v>13215.38835273</v>
      </c>
      <c r="N451">
        <v>12830.96153828</v>
      </c>
      <c r="O451" s="90" cm="1">
        <f t="array" ref="O451">VLOOKUP(C451,Calc!$B$4:$BF$291,_xlfn.XLOOKUP(F451&amp;G451,$R$4:$R$9&amp;$S$4:$S$9,$T$4:$T$9),FALSE)</f>
        <v>12830.961538289666</v>
      </c>
      <c r="P451" s="121">
        <f t="shared" si="6"/>
        <v>9.6661096904426813E-9</v>
      </c>
      <c r="V451" s="5">
        <v>46261</v>
      </c>
      <c r="W451">
        <v>150</v>
      </c>
      <c r="X451">
        <v>3</v>
      </c>
      <c r="Y451" t="s">
        <v>143</v>
      </c>
      <c r="Z451" t="s">
        <v>58</v>
      </c>
      <c r="AA451">
        <v>5233.3541381900004</v>
      </c>
      <c r="AB451">
        <v>-930.32804302</v>
      </c>
      <c r="AC451">
        <v>4303.0260951700002</v>
      </c>
      <c r="AD451">
        <v>-26.480704930000002</v>
      </c>
      <c r="AE451">
        <v>0</v>
      </c>
      <c r="AF451">
        <v>-26.480704930000002</v>
      </c>
      <c r="AG451" s="1"/>
      <c r="AH451" s="5">
        <v>46261</v>
      </c>
      <c r="AI451">
        <v>45</v>
      </c>
      <c r="AJ451">
        <v>3</v>
      </c>
      <c r="AK451" t="s">
        <v>143</v>
      </c>
      <c r="AL451" t="s">
        <v>60</v>
      </c>
      <c r="AM451" t="s">
        <v>51</v>
      </c>
      <c r="AN451">
        <v>-45.0981308</v>
      </c>
      <c r="AO451">
        <v>0</v>
      </c>
      <c r="AP451">
        <v>-655.28787610999996</v>
      </c>
      <c r="AR451" s="5">
        <v>46261</v>
      </c>
      <c r="AS451">
        <v>32</v>
      </c>
      <c r="AT451">
        <v>3</v>
      </c>
      <c r="AU451" t="s">
        <v>50</v>
      </c>
      <c r="AV451" t="s">
        <v>51</v>
      </c>
      <c r="AW451">
        <v>0</v>
      </c>
      <c r="AX451">
        <v>0</v>
      </c>
      <c r="AY451">
        <v>0</v>
      </c>
      <c r="AZ451">
        <v>0</v>
      </c>
      <c r="BA451">
        <v>0</v>
      </c>
    </row>
    <row r="452" spans="2:53">
      <c r="B452" s="5">
        <v>46261</v>
      </c>
      <c r="C452">
        <v>75</v>
      </c>
      <c r="D452">
        <v>3</v>
      </c>
      <c r="E452" t="s">
        <v>143</v>
      </c>
      <c r="F452" t="s">
        <v>54</v>
      </c>
      <c r="G452" t="s">
        <v>52</v>
      </c>
      <c r="H452">
        <v>12830.96153828</v>
      </c>
      <c r="I452">
        <v>0</v>
      </c>
      <c r="J452">
        <v>164.93</v>
      </c>
      <c r="K452">
        <v>14.76</v>
      </c>
      <c r="L452">
        <v>0</v>
      </c>
      <c r="M452">
        <v>0</v>
      </c>
      <c r="N452">
        <v>0</v>
      </c>
      <c r="O452" s="90" cm="1">
        <f t="array" ref="O452">VLOOKUP(C452,Calc!$B$4:$BF$291,_xlfn.XLOOKUP(F452&amp;G452,$R$4:$R$9&amp;$S$4:$S$9,$T$4:$T$9),FALSE)</f>
        <v>0</v>
      </c>
      <c r="P452" s="121">
        <f t="shared" ref="P452:P515" si="7">O452-N452</f>
        <v>0</v>
      </c>
      <c r="V452" s="5">
        <v>46261</v>
      </c>
      <c r="W452">
        <v>150</v>
      </c>
      <c r="X452">
        <v>3</v>
      </c>
      <c r="Y452" t="s">
        <v>143</v>
      </c>
      <c r="Z452" t="s">
        <v>52</v>
      </c>
      <c r="AA452">
        <v>5233.3541381900004</v>
      </c>
      <c r="AB452">
        <v>-930.32804302</v>
      </c>
      <c r="AC452">
        <v>4303.0260951700002</v>
      </c>
      <c r="AD452">
        <v>0</v>
      </c>
      <c r="AE452">
        <v>15.10050816</v>
      </c>
      <c r="AF452">
        <v>15.10050816</v>
      </c>
      <c r="AG452" s="1"/>
      <c r="AH452" s="5">
        <v>46261</v>
      </c>
      <c r="AI452">
        <v>45</v>
      </c>
      <c r="AJ452">
        <v>3</v>
      </c>
      <c r="AK452" t="s">
        <v>143</v>
      </c>
      <c r="AL452" t="s">
        <v>54</v>
      </c>
      <c r="AM452" t="s">
        <v>52</v>
      </c>
      <c r="AN452">
        <v>40.0219728</v>
      </c>
      <c r="AO452">
        <v>0</v>
      </c>
      <c r="AP452">
        <v>0</v>
      </c>
      <c r="AR452" s="5">
        <v>46261</v>
      </c>
      <c r="AS452">
        <v>33</v>
      </c>
      <c r="AT452">
        <v>3</v>
      </c>
      <c r="AU452" t="s">
        <v>145</v>
      </c>
      <c r="AV452" t="s">
        <v>58</v>
      </c>
      <c r="AW452">
        <v>-2.4032092999999999</v>
      </c>
      <c r="AX452">
        <v>1.7224999999999999</v>
      </c>
      <c r="AY452">
        <v>-16.549712</v>
      </c>
      <c r="AZ452">
        <v>-16.549712</v>
      </c>
      <c r="BA452">
        <v>0</v>
      </c>
    </row>
    <row r="453" spans="2:53">
      <c r="B453" s="5">
        <v>46261</v>
      </c>
      <c r="C453">
        <v>75</v>
      </c>
      <c r="D453">
        <v>3</v>
      </c>
      <c r="E453" t="s">
        <v>143</v>
      </c>
      <c r="F453" t="s">
        <v>54</v>
      </c>
      <c r="G453" t="s">
        <v>51</v>
      </c>
      <c r="H453">
        <v>12830.96153828</v>
      </c>
      <c r="I453">
        <v>28.85433883</v>
      </c>
      <c r="J453">
        <v>179.69</v>
      </c>
      <c r="K453">
        <v>-14.76</v>
      </c>
      <c r="L453">
        <v>-425.89004118000003</v>
      </c>
      <c r="M453">
        <v>-384.42681443999999</v>
      </c>
      <c r="N453">
        <v>0</v>
      </c>
      <c r="O453" s="90" cm="1">
        <f t="array" ref="O453">VLOOKUP(C453,Calc!$B$4:$BF$291,_xlfn.XLOOKUP(F453&amp;G453,$R$4:$R$9&amp;$S$4:$S$9,$T$4:$T$9),FALSE)</f>
        <v>0</v>
      </c>
      <c r="P453" s="121">
        <f t="shared" si="7"/>
        <v>0</v>
      </c>
      <c r="V453" s="5">
        <v>46261</v>
      </c>
      <c r="W453">
        <v>150</v>
      </c>
      <c r="X453">
        <v>3</v>
      </c>
      <c r="Y453" t="s">
        <v>143</v>
      </c>
      <c r="Z453" t="s">
        <v>51</v>
      </c>
      <c r="AA453">
        <v>5233.3541381900004</v>
      </c>
      <c r="AB453">
        <v>-930.32804302</v>
      </c>
      <c r="AC453">
        <v>4303.0260951700002</v>
      </c>
      <c r="AD453">
        <v>-13.526273359999999</v>
      </c>
      <c r="AE453">
        <v>21.025636800000001</v>
      </c>
      <c r="AF453">
        <v>7.4993634299999998</v>
      </c>
      <c r="AG453" s="1"/>
      <c r="AH453" s="5">
        <v>46261</v>
      </c>
      <c r="AI453">
        <v>45</v>
      </c>
      <c r="AJ453">
        <v>3</v>
      </c>
      <c r="AK453" t="s">
        <v>143</v>
      </c>
      <c r="AL453" t="s">
        <v>54</v>
      </c>
      <c r="AM453" t="s">
        <v>51</v>
      </c>
      <c r="AN453">
        <v>-45.996972800000002</v>
      </c>
      <c r="AO453">
        <v>14027.26106716</v>
      </c>
      <c r="AP453">
        <v>14533.319409739999</v>
      </c>
      <c r="AR453" s="5">
        <v>46261</v>
      </c>
      <c r="AS453">
        <v>33</v>
      </c>
      <c r="AT453">
        <v>3</v>
      </c>
      <c r="AU453" t="s">
        <v>145</v>
      </c>
      <c r="AV453" t="s">
        <v>146</v>
      </c>
      <c r="AW453">
        <v>0.68070929999999996</v>
      </c>
      <c r="AX453">
        <v>1.7224999999999999</v>
      </c>
      <c r="AY453">
        <v>0</v>
      </c>
      <c r="AZ453">
        <v>0</v>
      </c>
      <c r="BA453">
        <v>0</v>
      </c>
    </row>
    <row r="454" spans="2:53">
      <c r="B454" s="5">
        <v>46261</v>
      </c>
      <c r="C454">
        <v>76</v>
      </c>
      <c r="D454">
        <v>3</v>
      </c>
      <c r="E454" t="s">
        <v>143</v>
      </c>
      <c r="F454" t="s">
        <v>57</v>
      </c>
      <c r="G454" t="s">
        <v>58</v>
      </c>
      <c r="H454">
        <v>11058.27049502</v>
      </c>
      <c r="I454">
        <v>0</v>
      </c>
      <c r="J454">
        <v>500</v>
      </c>
      <c r="K454">
        <v>-376.67</v>
      </c>
      <c r="L454">
        <v>0</v>
      </c>
      <c r="M454">
        <v>0</v>
      </c>
      <c r="N454">
        <v>0</v>
      </c>
      <c r="O454" s="90" cm="1">
        <f t="array" ref="O454">VLOOKUP(C454,Calc!$B$4:$BF$291,_xlfn.XLOOKUP(F454&amp;G454,$R$4:$R$9&amp;$S$4:$S$9,$T$4:$T$9),FALSE)</f>
        <v>0</v>
      </c>
      <c r="P454" s="121">
        <f t="shared" si="7"/>
        <v>0</v>
      </c>
      <c r="V454" s="5">
        <v>46261</v>
      </c>
      <c r="W454">
        <v>151</v>
      </c>
      <c r="X454">
        <v>3</v>
      </c>
      <c r="Y454" t="s">
        <v>143</v>
      </c>
      <c r="Z454" t="s">
        <v>58</v>
      </c>
      <c r="AA454">
        <v>9296.6379630400006</v>
      </c>
      <c r="AB454">
        <v>-1060.6827045</v>
      </c>
      <c r="AC454">
        <v>8235.9552585399997</v>
      </c>
      <c r="AD454">
        <v>-23.671181959999998</v>
      </c>
      <c r="AE454">
        <v>0</v>
      </c>
      <c r="AF454">
        <v>-23.671181959999998</v>
      </c>
      <c r="AG454" s="1"/>
      <c r="AH454" s="5">
        <v>46261</v>
      </c>
      <c r="AI454">
        <v>46</v>
      </c>
      <c r="AJ454">
        <v>3</v>
      </c>
      <c r="AL454" t="s">
        <v>144</v>
      </c>
      <c r="AM454" t="s">
        <v>58</v>
      </c>
      <c r="AN454">
        <v>-20.595555600000001</v>
      </c>
      <c r="AO454">
        <v>-109.28384591</v>
      </c>
      <c r="AP454">
        <v>-109.28384591</v>
      </c>
      <c r="AR454" s="5">
        <v>46261</v>
      </c>
      <c r="AS454">
        <v>33</v>
      </c>
      <c r="AT454">
        <v>3</v>
      </c>
      <c r="AU454" t="s">
        <v>144</v>
      </c>
      <c r="AV454" t="s">
        <v>58</v>
      </c>
      <c r="AW454">
        <v>-21.1316424</v>
      </c>
      <c r="AX454">
        <v>12.202500000000001</v>
      </c>
      <c r="AY454">
        <v>-269.15445237</v>
      </c>
      <c r="AZ454">
        <v>-269.15445237</v>
      </c>
      <c r="BA454">
        <v>0</v>
      </c>
    </row>
    <row r="455" spans="2:53">
      <c r="B455" s="5">
        <v>46261</v>
      </c>
      <c r="C455">
        <v>76</v>
      </c>
      <c r="D455">
        <v>3</v>
      </c>
      <c r="E455" t="s">
        <v>143</v>
      </c>
      <c r="F455" t="s">
        <v>57</v>
      </c>
      <c r="G455" t="s">
        <v>52</v>
      </c>
      <c r="H455">
        <v>11058.27049502</v>
      </c>
      <c r="I455">
        <v>0</v>
      </c>
      <c r="J455">
        <v>123.33</v>
      </c>
      <c r="K455">
        <v>376.67</v>
      </c>
      <c r="L455">
        <v>0</v>
      </c>
      <c r="M455">
        <v>0</v>
      </c>
      <c r="N455">
        <v>0</v>
      </c>
      <c r="O455" s="90" cm="1">
        <f t="array" ref="O455">VLOOKUP(C455,Calc!$B$4:$BF$291,_xlfn.XLOOKUP(F455&amp;G455,$R$4:$R$9&amp;$S$4:$S$9,$T$4:$T$9),FALSE)</f>
        <v>0</v>
      </c>
      <c r="P455" s="121">
        <f t="shared" si="7"/>
        <v>0</v>
      </c>
      <c r="V455" s="5">
        <v>46261</v>
      </c>
      <c r="W455">
        <v>151</v>
      </c>
      <c r="X455">
        <v>3</v>
      </c>
      <c r="Y455" t="s">
        <v>143</v>
      </c>
      <c r="Z455" t="s">
        <v>52</v>
      </c>
      <c r="AA455">
        <v>9296.6379630400006</v>
      </c>
      <c r="AB455">
        <v>-1060.6827045</v>
      </c>
      <c r="AC455">
        <v>8235.9552585399997</v>
      </c>
      <c r="AD455">
        <v>0</v>
      </c>
      <c r="AE455">
        <v>19.294292559999999</v>
      </c>
      <c r="AF455">
        <v>19.294292559999999</v>
      </c>
      <c r="AG455" s="1"/>
      <c r="AH455" s="5">
        <v>46261</v>
      </c>
      <c r="AI455">
        <v>46</v>
      </c>
      <c r="AJ455">
        <v>3</v>
      </c>
      <c r="AL455" t="s">
        <v>144</v>
      </c>
      <c r="AM455" t="s">
        <v>146</v>
      </c>
      <c r="AN455">
        <v>6.96138893</v>
      </c>
      <c r="AO455">
        <v>0</v>
      </c>
      <c r="AP455">
        <v>0</v>
      </c>
      <c r="AR455" s="5">
        <v>46261</v>
      </c>
      <c r="AS455">
        <v>33</v>
      </c>
      <c r="AT455">
        <v>3</v>
      </c>
      <c r="AU455" t="s">
        <v>144</v>
      </c>
      <c r="AV455" t="s">
        <v>146</v>
      </c>
      <c r="AW455">
        <v>8.9291423999999999</v>
      </c>
      <c r="AX455">
        <v>12.202500000000001</v>
      </c>
      <c r="AY455">
        <v>0</v>
      </c>
      <c r="AZ455">
        <v>0</v>
      </c>
      <c r="BA455">
        <v>0</v>
      </c>
    </row>
    <row r="456" spans="2:53">
      <c r="B456" s="5">
        <v>46261</v>
      </c>
      <c r="C456">
        <v>76</v>
      </c>
      <c r="D456">
        <v>3</v>
      </c>
      <c r="E456" t="s">
        <v>143</v>
      </c>
      <c r="F456" t="s">
        <v>60</v>
      </c>
      <c r="G456" t="s">
        <v>58</v>
      </c>
      <c r="H456">
        <v>11058.27049502</v>
      </c>
      <c r="I456">
        <v>0</v>
      </c>
      <c r="J456">
        <v>500</v>
      </c>
      <c r="K456">
        <v>-320.31</v>
      </c>
      <c r="L456">
        <v>0</v>
      </c>
      <c r="M456">
        <v>0</v>
      </c>
      <c r="N456">
        <v>0</v>
      </c>
      <c r="O456" s="90" cm="1">
        <f t="array" ref="O456">VLOOKUP(C456,Calc!$B$4:$BF$291,_xlfn.XLOOKUP(F456&amp;G456,$R$4:$R$9&amp;$S$4:$S$9,$T$4:$T$9),FALSE)</f>
        <v>0</v>
      </c>
      <c r="P456" s="121">
        <f t="shared" si="7"/>
        <v>0</v>
      </c>
      <c r="V456" s="5">
        <v>46261</v>
      </c>
      <c r="W456">
        <v>151</v>
      </c>
      <c r="X456">
        <v>3</v>
      </c>
      <c r="Y456" t="s">
        <v>143</v>
      </c>
      <c r="Z456" t="s">
        <v>51</v>
      </c>
      <c r="AA456">
        <v>9296.6379630400006</v>
      </c>
      <c r="AB456">
        <v>-1060.6827045</v>
      </c>
      <c r="AC456">
        <v>8235.9552585399997</v>
      </c>
      <c r="AD456">
        <v>-16.750647300000001</v>
      </c>
      <c r="AE456">
        <v>15.632536699999999</v>
      </c>
      <c r="AF456">
        <v>-1.1181106000000001</v>
      </c>
      <c r="AG456" s="1"/>
      <c r="AH456" s="5">
        <v>46261</v>
      </c>
      <c r="AI456">
        <v>46</v>
      </c>
      <c r="AJ456">
        <v>3</v>
      </c>
      <c r="AK456" t="s">
        <v>143</v>
      </c>
      <c r="AL456" t="s">
        <v>57</v>
      </c>
      <c r="AM456" t="s">
        <v>58</v>
      </c>
      <c r="AN456">
        <v>-0.53243240000000003</v>
      </c>
      <c r="AO456">
        <v>0</v>
      </c>
      <c r="AP456">
        <v>26.428000409999999</v>
      </c>
      <c r="AR456" s="5">
        <v>46261</v>
      </c>
      <c r="AS456">
        <v>33</v>
      </c>
      <c r="AT456">
        <v>3</v>
      </c>
      <c r="AU456" t="s">
        <v>57</v>
      </c>
      <c r="AV456" t="s">
        <v>58</v>
      </c>
      <c r="AW456">
        <v>-3.1459174000000001</v>
      </c>
      <c r="AX456">
        <v>0.40333332999999999</v>
      </c>
      <c r="AY456">
        <v>0</v>
      </c>
      <c r="AZ456">
        <v>1380.1966193400001</v>
      </c>
      <c r="BA456">
        <v>0</v>
      </c>
    </row>
    <row r="457" spans="2:53">
      <c r="B457" s="5">
        <v>46261</v>
      </c>
      <c r="C457">
        <v>76</v>
      </c>
      <c r="D457">
        <v>3</v>
      </c>
      <c r="E457" t="s">
        <v>143</v>
      </c>
      <c r="F457" t="s">
        <v>60</v>
      </c>
      <c r="G457" t="s">
        <v>51</v>
      </c>
      <c r="H457">
        <v>11058.27049502</v>
      </c>
      <c r="I457">
        <v>44.534723229999997</v>
      </c>
      <c r="J457">
        <v>179.69</v>
      </c>
      <c r="K457">
        <v>320.31</v>
      </c>
      <c r="L457">
        <v>14264.917198859999</v>
      </c>
      <c r="M457">
        <v>12632.20195798</v>
      </c>
      <c r="N457">
        <v>11058.27049502</v>
      </c>
      <c r="O457" s="90" cm="1">
        <f t="array" ref="O457">VLOOKUP(C457,Calc!$B$4:$BF$291,_xlfn.XLOOKUP(F457&amp;G457,$R$4:$R$9&amp;$S$4:$S$9,$T$4:$T$9),FALSE)</f>
        <v>11058.270495027666</v>
      </c>
      <c r="P457" s="121">
        <f t="shared" si="7"/>
        <v>7.6652213465422392E-9</v>
      </c>
      <c r="V457" s="5">
        <v>46261</v>
      </c>
      <c r="W457">
        <v>152</v>
      </c>
      <c r="X457">
        <v>3</v>
      </c>
      <c r="Y457" t="s">
        <v>143</v>
      </c>
      <c r="Z457" t="s">
        <v>58</v>
      </c>
      <c r="AA457">
        <v>10034.095656809999</v>
      </c>
      <c r="AB457">
        <v>-1095.2587601600001</v>
      </c>
      <c r="AC457">
        <v>8938.8368966500002</v>
      </c>
      <c r="AD457">
        <v>-26.56550713</v>
      </c>
      <c r="AE457">
        <v>0</v>
      </c>
      <c r="AF457">
        <v>-26.56550713</v>
      </c>
      <c r="AG457" s="1"/>
      <c r="AH457" s="5">
        <v>46261</v>
      </c>
      <c r="AI457">
        <v>46</v>
      </c>
      <c r="AJ457">
        <v>3</v>
      </c>
      <c r="AK457" t="s">
        <v>143</v>
      </c>
      <c r="AL457" t="s">
        <v>57</v>
      </c>
      <c r="AM457" t="s">
        <v>52</v>
      </c>
      <c r="AN457">
        <v>5.9099060000000002E-2</v>
      </c>
      <c r="AO457">
        <v>0</v>
      </c>
      <c r="AP457">
        <v>0</v>
      </c>
      <c r="AR457" s="5">
        <v>46261</v>
      </c>
      <c r="AS457">
        <v>33</v>
      </c>
      <c r="AT457">
        <v>3</v>
      </c>
      <c r="AU457" t="s">
        <v>57</v>
      </c>
      <c r="AV457" t="s">
        <v>52</v>
      </c>
      <c r="AW457">
        <v>2.74258406</v>
      </c>
      <c r="AX457">
        <v>0.40333332999999999</v>
      </c>
      <c r="AY457">
        <v>0</v>
      </c>
      <c r="AZ457">
        <v>0</v>
      </c>
      <c r="BA457">
        <v>0</v>
      </c>
    </row>
    <row r="458" spans="2:53">
      <c r="B458" s="5">
        <v>46261</v>
      </c>
      <c r="C458">
        <v>76</v>
      </c>
      <c r="D458">
        <v>3</v>
      </c>
      <c r="E458" t="s">
        <v>143</v>
      </c>
      <c r="F458" t="s">
        <v>54</v>
      </c>
      <c r="G458" t="s">
        <v>52</v>
      </c>
      <c r="H458">
        <v>11058.27049502</v>
      </c>
      <c r="I458">
        <v>0</v>
      </c>
      <c r="J458">
        <v>123.33</v>
      </c>
      <c r="K458">
        <v>56.36</v>
      </c>
      <c r="L458">
        <v>0</v>
      </c>
      <c r="M458">
        <v>0</v>
      </c>
      <c r="N458">
        <v>0</v>
      </c>
      <c r="O458" s="90" cm="1">
        <f t="array" ref="O458">VLOOKUP(C458,Calc!$B$4:$BF$291,_xlfn.XLOOKUP(F458&amp;G458,$R$4:$R$9&amp;$S$4:$S$9,$T$4:$T$9),FALSE)</f>
        <v>0</v>
      </c>
      <c r="P458" s="121">
        <f t="shared" si="7"/>
        <v>0</v>
      </c>
      <c r="V458" s="5">
        <v>46261</v>
      </c>
      <c r="W458">
        <v>152</v>
      </c>
      <c r="X458">
        <v>3</v>
      </c>
      <c r="Y458" t="s">
        <v>143</v>
      </c>
      <c r="Z458" t="s">
        <v>52</v>
      </c>
      <c r="AA458">
        <v>10034.095656809999</v>
      </c>
      <c r="AB458">
        <v>-1095.2587601600001</v>
      </c>
      <c r="AC458">
        <v>8938.8368966500002</v>
      </c>
      <c r="AD458">
        <v>0</v>
      </c>
      <c r="AE458">
        <v>21.045860999999999</v>
      </c>
      <c r="AF458">
        <v>21.045860999999999</v>
      </c>
      <c r="AG458" s="1"/>
      <c r="AH458" s="5">
        <v>46261</v>
      </c>
      <c r="AI458">
        <v>46</v>
      </c>
      <c r="AJ458">
        <v>3</v>
      </c>
      <c r="AL458" t="s">
        <v>147</v>
      </c>
      <c r="AM458" t="s">
        <v>148</v>
      </c>
      <c r="AN458">
        <v>-32.328744999999998</v>
      </c>
      <c r="AO458">
        <v>-11143.957164650001</v>
      </c>
      <c r="AP458">
        <v>-11143.957164650001</v>
      </c>
      <c r="AR458" s="5">
        <v>46261</v>
      </c>
      <c r="AS458">
        <v>33</v>
      </c>
      <c r="AT458">
        <v>3</v>
      </c>
      <c r="AU458" t="s">
        <v>147</v>
      </c>
      <c r="AV458" t="s">
        <v>148</v>
      </c>
      <c r="AW458">
        <v>-37.069139</v>
      </c>
      <c r="AX458">
        <v>0.79666665999999997</v>
      </c>
      <c r="AY458">
        <v>-12778.171708010001</v>
      </c>
      <c r="AZ458">
        <v>-12778.171708010001</v>
      </c>
      <c r="BA458">
        <v>0</v>
      </c>
    </row>
    <row r="459" spans="2:53">
      <c r="B459" s="5">
        <v>46261</v>
      </c>
      <c r="C459">
        <v>76</v>
      </c>
      <c r="D459">
        <v>3</v>
      </c>
      <c r="E459" t="s">
        <v>143</v>
      </c>
      <c r="F459" t="s">
        <v>54</v>
      </c>
      <c r="G459" t="s">
        <v>51</v>
      </c>
      <c r="H459">
        <v>11058.27049502</v>
      </c>
      <c r="I459">
        <v>31.5358853</v>
      </c>
      <c r="J459">
        <v>179.69</v>
      </c>
      <c r="K459">
        <v>-56.36</v>
      </c>
      <c r="L459">
        <v>-1777.3624955</v>
      </c>
      <c r="M459">
        <v>-1573.93146295</v>
      </c>
      <c r="N459">
        <v>0</v>
      </c>
      <c r="O459" s="90" cm="1">
        <f t="array" ref="O459">VLOOKUP(C459,Calc!$B$4:$BF$291,_xlfn.XLOOKUP(F459&amp;G459,$R$4:$R$9&amp;$S$4:$S$9,$T$4:$T$9),FALSE)</f>
        <v>0</v>
      </c>
      <c r="P459" s="121">
        <f t="shared" si="7"/>
        <v>0</v>
      </c>
      <c r="V459" s="5">
        <v>46261</v>
      </c>
      <c r="W459">
        <v>152</v>
      </c>
      <c r="X459">
        <v>3</v>
      </c>
      <c r="Y459" t="s">
        <v>143</v>
      </c>
      <c r="Z459" t="s">
        <v>51</v>
      </c>
      <c r="AA459">
        <v>10034.095656809999</v>
      </c>
      <c r="AB459">
        <v>-1095.2587601600001</v>
      </c>
      <c r="AC459">
        <v>8938.8368966500002</v>
      </c>
      <c r="AD459">
        <v>-17.018807859999999</v>
      </c>
      <c r="AE459">
        <v>16.793454000000001</v>
      </c>
      <c r="AF459">
        <v>-0.22535385999999999</v>
      </c>
      <c r="AG459" s="1"/>
      <c r="AH459" s="5">
        <v>46261</v>
      </c>
      <c r="AI459">
        <v>46</v>
      </c>
      <c r="AJ459">
        <v>3</v>
      </c>
      <c r="AL459" t="s">
        <v>147</v>
      </c>
      <c r="AM459" t="s">
        <v>51</v>
      </c>
      <c r="AN459">
        <v>31.545411659999999</v>
      </c>
      <c r="AO459">
        <v>0</v>
      </c>
      <c r="AP459">
        <v>0</v>
      </c>
      <c r="AR459" s="5">
        <v>46261</v>
      </c>
      <c r="AS459">
        <v>33</v>
      </c>
      <c r="AT459">
        <v>3</v>
      </c>
      <c r="AU459" t="s">
        <v>147</v>
      </c>
      <c r="AV459" t="s">
        <v>51</v>
      </c>
      <c r="AW459">
        <v>36.272472329999999</v>
      </c>
      <c r="AX459">
        <v>0.79666665999999997</v>
      </c>
      <c r="AY459">
        <v>0</v>
      </c>
      <c r="AZ459">
        <v>0</v>
      </c>
      <c r="BA459">
        <v>0</v>
      </c>
    </row>
    <row r="460" spans="2:53">
      <c r="B460" s="5">
        <v>46261</v>
      </c>
      <c r="C460">
        <v>77</v>
      </c>
      <c r="D460">
        <v>3</v>
      </c>
      <c r="E460" t="s">
        <v>143</v>
      </c>
      <c r="F460" t="s">
        <v>57</v>
      </c>
      <c r="G460" t="s">
        <v>58</v>
      </c>
      <c r="H460">
        <v>13087.577182020001</v>
      </c>
      <c r="I460">
        <v>0</v>
      </c>
      <c r="J460">
        <v>500</v>
      </c>
      <c r="K460">
        <v>-355.55</v>
      </c>
      <c r="L460">
        <v>0</v>
      </c>
      <c r="M460">
        <v>0</v>
      </c>
      <c r="N460">
        <v>0</v>
      </c>
      <c r="O460" s="90" cm="1">
        <f t="array" ref="O460">VLOOKUP(C460,Calc!$B$4:$BF$291,_xlfn.XLOOKUP(F460&amp;G460,$R$4:$R$9&amp;$S$4:$S$9,$T$4:$T$9),FALSE)</f>
        <v>0</v>
      </c>
      <c r="P460" s="121">
        <f t="shared" si="7"/>
        <v>0</v>
      </c>
      <c r="V460" s="5">
        <v>46261</v>
      </c>
      <c r="W460">
        <v>153</v>
      </c>
      <c r="X460">
        <v>3</v>
      </c>
      <c r="Y460" t="s">
        <v>143</v>
      </c>
      <c r="Z460" t="s">
        <v>58</v>
      </c>
      <c r="AA460">
        <v>13451.55792411</v>
      </c>
      <c r="AB460">
        <v>-1235.19894479</v>
      </c>
      <c r="AC460">
        <v>12216.358979320001</v>
      </c>
      <c r="AD460">
        <v>-29.240902630000001</v>
      </c>
      <c r="AE460">
        <v>0</v>
      </c>
      <c r="AF460">
        <v>-29.240902630000001</v>
      </c>
      <c r="AG460" s="1"/>
      <c r="AH460" s="5">
        <v>46261</v>
      </c>
      <c r="AI460">
        <v>46</v>
      </c>
      <c r="AJ460">
        <v>3</v>
      </c>
      <c r="AK460" t="s">
        <v>143</v>
      </c>
      <c r="AL460" t="s">
        <v>60</v>
      </c>
      <c r="AM460" t="s">
        <v>58</v>
      </c>
      <c r="AN460">
        <v>48.278028159999998</v>
      </c>
      <c r="AO460">
        <v>0</v>
      </c>
      <c r="AP460">
        <v>0</v>
      </c>
      <c r="AR460" s="5">
        <v>46261</v>
      </c>
      <c r="AS460">
        <v>33</v>
      </c>
      <c r="AT460">
        <v>3</v>
      </c>
      <c r="AU460" t="s">
        <v>60</v>
      </c>
      <c r="AV460" t="s">
        <v>58</v>
      </c>
      <c r="AW460">
        <v>40.29718716</v>
      </c>
      <c r="AX460">
        <v>0.16333333</v>
      </c>
      <c r="AY460">
        <v>0</v>
      </c>
      <c r="AZ460">
        <v>0</v>
      </c>
      <c r="BA460">
        <v>0</v>
      </c>
    </row>
    <row r="461" spans="2:53">
      <c r="B461" s="5">
        <v>46261</v>
      </c>
      <c r="C461">
        <v>77</v>
      </c>
      <c r="D461">
        <v>3</v>
      </c>
      <c r="E461" t="s">
        <v>143</v>
      </c>
      <c r="F461" t="s">
        <v>57</v>
      </c>
      <c r="G461" t="s">
        <v>52</v>
      </c>
      <c r="H461">
        <v>13087.577182020001</v>
      </c>
      <c r="I461">
        <v>0</v>
      </c>
      <c r="J461">
        <v>144.44999999999999</v>
      </c>
      <c r="K461">
        <v>355.55</v>
      </c>
      <c r="L461">
        <v>0</v>
      </c>
      <c r="M461">
        <v>0</v>
      </c>
      <c r="N461">
        <v>0</v>
      </c>
      <c r="O461" s="90" cm="1">
        <f t="array" ref="O461">VLOOKUP(C461,Calc!$B$4:$BF$291,_xlfn.XLOOKUP(F461&amp;G461,$R$4:$R$9&amp;$S$4:$S$9,$T$4:$T$9),FALSE)</f>
        <v>0</v>
      </c>
      <c r="P461" s="121">
        <f t="shared" si="7"/>
        <v>0</v>
      </c>
      <c r="V461" s="5">
        <v>46261</v>
      </c>
      <c r="W461">
        <v>153</v>
      </c>
      <c r="X461">
        <v>3</v>
      </c>
      <c r="Y461" t="s">
        <v>143</v>
      </c>
      <c r="Z461" t="s">
        <v>52</v>
      </c>
      <c r="AA461">
        <v>13451.55792411</v>
      </c>
      <c r="AB461">
        <v>-1235.19894479</v>
      </c>
      <c r="AC461">
        <v>12216.358979320001</v>
      </c>
      <c r="AD461">
        <v>0</v>
      </c>
      <c r="AE461">
        <v>23.175034029999999</v>
      </c>
      <c r="AF461">
        <v>23.175034029999999</v>
      </c>
      <c r="AG461" s="1"/>
      <c r="AH461" s="5">
        <v>46261</v>
      </c>
      <c r="AI461">
        <v>46</v>
      </c>
      <c r="AJ461">
        <v>3</v>
      </c>
      <c r="AK461" t="s">
        <v>143</v>
      </c>
      <c r="AL461" t="s">
        <v>60</v>
      </c>
      <c r="AM461" t="s">
        <v>51</v>
      </c>
      <c r="AN461">
        <v>-48.426361499999999</v>
      </c>
      <c r="AO461">
        <v>0</v>
      </c>
      <c r="AP461">
        <v>-703.76914009999996</v>
      </c>
      <c r="AR461" s="5">
        <v>46261</v>
      </c>
      <c r="AS461">
        <v>33</v>
      </c>
      <c r="AT461">
        <v>3</v>
      </c>
      <c r="AU461" t="s">
        <v>60</v>
      </c>
      <c r="AV461" t="s">
        <v>51</v>
      </c>
      <c r="AW461">
        <v>-40.460520500000001</v>
      </c>
      <c r="AX461">
        <v>0.16333333</v>
      </c>
      <c r="AY461">
        <v>0</v>
      </c>
      <c r="AZ461">
        <v>-431.30005893999999</v>
      </c>
      <c r="BA461">
        <v>0</v>
      </c>
    </row>
    <row r="462" spans="2:53">
      <c r="B462" s="5">
        <v>46261</v>
      </c>
      <c r="C462">
        <v>77</v>
      </c>
      <c r="D462">
        <v>3</v>
      </c>
      <c r="E462" t="s">
        <v>143</v>
      </c>
      <c r="F462" t="s">
        <v>60</v>
      </c>
      <c r="G462" t="s">
        <v>58</v>
      </c>
      <c r="H462">
        <v>13087.577182020001</v>
      </c>
      <c r="I462">
        <v>0</v>
      </c>
      <c r="J462">
        <v>500</v>
      </c>
      <c r="K462">
        <v>-320.31</v>
      </c>
      <c r="L462">
        <v>0</v>
      </c>
      <c r="M462">
        <v>0</v>
      </c>
      <c r="N462">
        <v>0</v>
      </c>
      <c r="O462" s="90" cm="1">
        <f t="array" ref="O462">VLOOKUP(C462,Calc!$B$4:$BF$291,_xlfn.XLOOKUP(F462&amp;G462,$R$4:$R$9&amp;$S$4:$S$9,$T$4:$T$9),FALSE)</f>
        <v>0</v>
      </c>
      <c r="P462" s="121">
        <f t="shared" si="7"/>
        <v>0</v>
      </c>
      <c r="V462" s="5">
        <v>46261</v>
      </c>
      <c r="W462">
        <v>153</v>
      </c>
      <c r="X462">
        <v>3</v>
      </c>
      <c r="Y462" t="s">
        <v>143</v>
      </c>
      <c r="Z462" t="s">
        <v>51</v>
      </c>
      <c r="AA462">
        <v>13451.55792411</v>
      </c>
      <c r="AB462">
        <v>-1235.19894479</v>
      </c>
      <c r="AC462">
        <v>12216.358979320001</v>
      </c>
      <c r="AD462">
        <v>-17.142860559999999</v>
      </c>
      <c r="AE462">
        <v>18.6045625</v>
      </c>
      <c r="AF462">
        <v>1.46170193</v>
      </c>
      <c r="AG462" s="1"/>
      <c r="AH462" s="5">
        <v>46261</v>
      </c>
      <c r="AI462">
        <v>46</v>
      </c>
      <c r="AJ462">
        <v>3</v>
      </c>
      <c r="AK462" t="s">
        <v>143</v>
      </c>
      <c r="AL462" t="s">
        <v>54</v>
      </c>
      <c r="AM462" t="s">
        <v>52</v>
      </c>
      <c r="AN462">
        <v>38.119309899999998</v>
      </c>
      <c r="AO462">
        <v>0</v>
      </c>
      <c r="AP462">
        <v>0</v>
      </c>
      <c r="AR462" s="5">
        <v>46261</v>
      </c>
      <c r="AS462">
        <v>33</v>
      </c>
      <c r="AT462">
        <v>3</v>
      </c>
      <c r="AU462" t="s">
        <v>54</v>
      </c>
      <c r="AV462" t="s">
        <v>52</v>
      </c>
      <c r="AW462">
        <v>39.860185199999997</v>
      </c>
      <c r="AX462">
        <v>5.6849999999999996</v>
      </c>
      <c r="AY462">
        <v>0</v>
      </c>
      <c r="AZ462">
        <v>0</v>
      </c>
      <c r="BA462">
        <v>0</v>
      </c>
    </row>
    <row r="463" spans="2:53">
      <c r="B463" s="5">
        <v>46261</v>
      </c>
      <c r="C463">
        <v>77</v>
      </c>
      <c r="D463">
        <v>3</v>
      </c>
      <c r="E463" t="s">
        <v>143</v>
      </c>
      <c r="F463" t="s">
        <v>60</v>
      </c>
      <c r="G463" t="s">
        <v>51</v>
      </c>
      <c r="H463">
        <v>13087.577182020001</v>
      </c>
      <c r="I463">
        <v>47.864307529999998</v>
      </c>
      <c r="J463">
        <v>179.69</v>
      </c>
      <c r="K463">
        <v>320.31</v>
      </c>
      <c r="L463">
        <v>15331.416346</v>
      </c>
      <c r="M463">
        <v>13959.8822034</v>
      </c>
      <c r="N463">
        <v>13087.577182020001</v>
      </c>
      <c r="O463" s="90" cm="1">
        <f t="array" ref="O463">VLOOKUP(C463,Calc!$B$4:$BF$291,_xlfn.XLOOKUP(F463&amp;G463,$R$4:$R$9&amp;$S$4:$S$9,$T$4:$T$9),FALSE)</f>
        <v>13087.577182026002</v>
      </c>
      <c r="P463" s="121">
        <f t="shared" si="7"/>
        <v>6.0008460422977805E-9</v>
      </c>
      <c r="V463" s="5">
        <v>46261</v>
      </c>
      <c r="W463">
        <v>154</v>
      </c>
      <c r="X463">
        <v>3</v>
      </c>
      <c r="Y463" t="s">
        <v>143</v>
      </c>
      <c r="Z463" t="s">
        <v>58</v>
      </c>
      <c r="AA463">
        <v>11129.71137033</v>
      </c>
      <c r="AB463">
        <v>-1162.25583766</v>
      </c>
      <c r="AC463">
        <v>9967.4555326600002</v>
      </c>
      <c r="AD463">
        <v>-26.542167429999999</v>
      </c>
      <c r="AE463">
        <v>0</v>
      </c>
      <c r="AF463">
        <v>-26.542167429999999</v>
      </c>
      <c r="AG463" s="1"/>
      <c r="AH463" s="5">
        <v>46261</v>
      </c>
      <c r="AI463">
        <v>46</v>
      </c>
      <c r="AJ463">
        <v>3</v>
      </c>
      <c r="AK463" t="s">
        <v>143</v>
      </c>
      <c r="AL463" t="s">
        <v>54</v>
      </c>
      <c r="AM463" t="s">
        <v>51</v>
      </c>
      <c r="AN463">
        <v>-44.394309900000003</v>
      </c>
      <c r="AO463">
        <v>13064.16059437</v>
      </c>
      <c r="AP463">
        <v>13741.50173405</v>
      </c>
      <c r="AR463" s="5">
        <v>46261</v>
      </c>
      <c r="AS463">
        <v>33</v>
      </c>
      <c r="AT463">
        <v>3</v>
      </c>
      <c r="AU463" t="s">
        <v>54</v>
      </c>
      <c r="AV463" t="s">
        <v>51</v>
      </c>
      <c r="AW463">
        <v>-45.545185199999999</v>
      </c>
      <c r="AX463">
        <v>5.6849999999999996</v>
      </c>
      <c r="AY463">
        <v>20521.097497309998</v>
      </c>
      <c r="AZ463">
        <v>19572.200936910001</v>
      </c>
      <c r="BA463">
        <v>0</v>
      </c>
    </row>
    <row r="464" spans="2:53">
      <c r="B464" s="5">
        <v>46261</v>
      </c>
      <c r="C464">
        <v>77</v>
      </c>
      <c r="D464">
        <v>3</v>
      </c>
      <c r="E464" t="s">
        <v>143</v>
      </c>
      <c r="F464" t="s">
        <v>54</v>
      </c>
      <c r="G464" t="s">
        <v>52</v>
      </c>
      <c r="H464">
        <v>13087.577182020001</v>
      </c>
      <c r="I464">
        <v>0</v>
      </c>
      <c r="J464">
        <v>144.44999999999999</v>
      </c>
      <c r="K464">
        <v>35.24</v>
      </c>
      <c r="L464">
        <v>0</v>
      </c>
      <c r="M464">
        <v>0</v>
      </c>
      <c r="N464">
        <v>0</v>
      </c>
      <c r="O464" s="90" cm="1">
        <f t="array" ref="O464">VLOOKUP(C464,Calc!$B$4:$BF$291,_xlfn.XLOOKUP(F464&amp;G464,$R$4:$R$9&amp;$S$4:$S$9,$T$4:$T$9),FALSE)</f>
        <v>0</v>
      </c>
      <c r="P464" s="121">
        <f t="shared" si="7"/>
        <v>0</v>
      </c>
      <c r="V464" s="5">
        <v>46261</v>
      </c>
      <c r="W464">
        <v>154</v>
      </c>
      <c r="X464">
        <v>3</v>
      </c>
      <c r="Y464" t="s">
        <v>143</v>
      </c>
      <c r="Z464" t="s">
        <v>52</v>
      </c>
      <c r="AA464">
        <v>11129.71137033</v>
      </c>
      <c r="AB464">
        <v>-1162.25583766</v>
      </c>
      <c r="AC464">
        <v>9967.4555326600002</v>
      </c>
      <c r="AD464">
        <v>0</v>
      </c>
      <c r="AE464">
        <v>19.168733360000001</v>
      </c>
      <c r="AF464">
        <v>19.168733360000001</v>
      </c>
      <c r="AG464" s="1"/>
      <c r="AH464" s="5">
        <v>46261</v>
      </c>
      <c r="AI464">
        <v>47</v>
      </c>
      <c r="AJ464">
        <v>3</v>
      </c>
      <c r="AL464" t="s">
        <v>144</v>
      </c>
      <c r="AM464" t="s">
        <v>58</v>
      </c>
      <c r="AN464">
        <v>-20.83682353</v>
      </c>
      <c r="AO464">
        <v>-110.41059542000001</v>
      </c>
      <c r="AP464">
        <v>-110.41059542000001</v>
      </c>
      <c r="AR464" s="5">
        <v>46261</v>
      </c>
      <c r="AS464">
        <v>33</v>
      </c>
      <c r="AT464">
        <v>3</v>
      </c>
      <c r="AU464" t="s">
        <v>50</v>
      </c>
      <c r="AV464" t="s">
        <v>52</v>
      </c>
      <c r="AW464">
        <v>0</v>
      </c>
      <c r="AX464">
        <v>0</v>
      </c>
      <c r="AY464">
        <v>0</v>
      </c>
      <c r="AZ464">
        <v>0</v>
      </c>
      <c r="BA464">
        <v>0</v>
      </c>
    </row>
    <row r="465" spans="2:53">
      <c r="B465" s="5">
        <v>46261</v>
      </c>
      <c r="C465">
        <v>77</v>
      </c>
      <c r="D465">
        <v>3</v>
      </c>
      <c r="E465" t="s">
        <v>143</v>
      </c>
      <c r="F465" t="s">
        <v>54</v>
      </c>
      <c r="G465" t="s">
        <v>51</v>
      </c>
      <c r="H465">
        <v>13087.577182020001</v>
      </c>
      <c r="I465">
        <v>27.185229060000001</v>
      </c>
      <c r="J465">
        <v>179.69</v>
      </c>
      <c r="K465">
        <v>-35.24</v>
      </c>
      <c r="L465">
        <v>-958.00747230000002</v>
      </c>
      <c r="M465">
        <v>-872.30502136999996</v>
      </c>
      <c r="N465">
        <v>0</v>
      </c>
      <c r="O465" s="90" cm="1">
        <f t="array" ref="O465">VLOOKUP(C465,Calc!$B$4:$BF$291,_xlfn.XLOOKUP(F465&amp;G465,$R$4:$R$9&amp;$S$4:$S$9,$T$4:$T$9),FALSE)</f>
        <v>0</v>
      </c>
      <c r="P465" s="121">
        <f t="shared" si="7"/>
        <v>0</v>
      </c>
      <c r="V465" s="5">
        <v>46261</v>
      </c>
      <c r="W465">
        <v>154</v>
      </c>
      <c r="X465">
        <v>3</v>
      </c>
      <c r="Y465" t="s">
        <v>143</v>
      </c>
      <c r="Z465" t="s">
        <v>51</v>
      </c>
      <c r="AA465">
        <v>11129.71137033</v>
      </c>
      <c r="AB465">
        <v>-1162.25583766</v>
      </c>
      <c r="AC465">
        <v>9967.4555326600002</v>
      </c>
      <c r="AD465">
        <v>-15.615766900000001</v>
      </c>
      <c r="AE465">
        <v>17.430034299999999</v>
      </c>
      <c r="AF465">
        <v>1.8142674000000001</v>
      </c>
      <c r="AG465" s="1"/>
      <c r="AH465" s="5">
        <v>46261</v>
      </c>
      <c r="AI465">
        <v>47</v>
      </c>
      <c r="AJ465">
        <v>3</v>
      </c>
      <c r="AL465" t="s">
        <v>144</v>
      </c>
      <c r="AM465" t="s">
        <v>146</v>
      </c>
      <c r="AN465">
        <v>7.03432353</v>
      </c>
      <c r="AO465">
        <v>0</v>
      </c>
      <c r="AP465">
        <v>0</v>
      </c>
      <c r="AR465" s="5">
        <v>46261</v>
      </c>
      <c r="AS465">
        <v>33</v>
      </c>
      <c r="AT465">
        <v>3</v>
      </c>
      <c r="AU465" t="s">
        <v>50</v>
      </c>
      <c r="AV465" t="s">
        <v>51</v>
      </c>
      <c r="AW465">
        <v>0</v>
      </c>
      <c r="AX465">
        <v>0</v>
      </c>
      <c r="AY465">
        <v>0</v>
      </c>
      <c r="AZ465">
        <v>0</v>
      </c>
      <c r="BA465">
        <v>0</v>
      </c>
    </row>
    <row r="466" spans="2:53">
      <c r="B466" s="5">
        <v>46261</v>
      </c>
      <c r="C466">
        <v>78</v>
      </c>
      <c r="D466">
        <v>3</v>
      </c>
      <c r="E466" t="s">
        <v>143</v>
      </c>
      <c r="F466" t="s">
        <v>57</v>
      </c>
      <c r="G466" t="s">
        <v>58</v>
      </c>
      <c r="H466">
        <v>6433.9518083900002</v>
      </c>
      <c r="I466">
        <v>0</v>
      </c>
      <c r="J466">
        <v>500</v>
      </c>
      <c r="K466">
        <v>-406.51</v>
      </c>
      <c r="L466">
        <v>0</v>
      </c>
      <c r="M466">
        <v>0</v>
      </c>
      <c r="N466">
        <v>0</v>
      </c>
      <c r="O466" s="90" cm="1">
        <f t="array" ref="O466">VLOOKUP(C466,Calc!$B$4:$BF$291,_xlfn.XLOOKUP(F466&amp;G466,$R$4:$R$9&amp;$S$4:$S$9,$T$4:$T$9),FALSE)</f>
        <v>0</v>
      </c>
      <c r="P466" s="121">
        <f t="shared" si="7"/>
        <v>0</v>
      </c>
      <c r="V466" s="5">
        <v>46261</v>
      </c>
      <c r="W466">
        <v>155</v>
      </c>
      <c r="X466">
        <v>3</v>
      </c>
      <c r="Y466" t="s">
        <v>143</v>
      </c>
      <c r="Z466" t="s">
        <v>58</v>
      </c>
      <c r="AA466">
        <v>12398.46998186</v>
      </c>
      <c r="AB466">
        <v>-1186.05691938</v>
      </c>
      <c r="AC466">
        <v>11212.41306248</v>
      </c>
      <c r="AD466">
        <v>-26.977668430000001</v>
      </c>
      <c r="AE466">
        <v>0</v>
      </c>
      <c r="AF466">
        <v>-26.977668430000001</v>
      </c>
      <c r="AG466" s="1"/>
      <c r="AH466" s="5">
        <v>46261</v>
      </c>
      <c r="AI466">
        <v>47</v>
      </c>
      <c r="AJ466">
        <v>3</v>
      </c>
      <c r="AK466" t="s">
        <v>143</v>
      </c>
      <c r="AL466" t="s">
        <v>57</v>
      </c>
      <c r="AM466" t="s">
        <v>58</v>
      </c>
      <c r="AN466">
        <v>-0.61849739999999997</v>
      </c>
      <c r="AO466">
        <v>0</v>
      </c>
      <c r="AP466">
        <v>48.986779149999997</v>
      </c>
      <c r="AR466" s="5">
        <v>46261</v>
      </c>
      <c r="AS466">
        <v>34</v>
      </c>
      <c r="AT466">
        <v>3</v>
      </c>
      <c r="AU466" t="s">
        <v>145</v>
      </c>
      <c r="AV466" t="s">
        <v>58</v>
      </c>
      <c r="AW466">
        <v>-2.3730251999999998</v>
      </c>
      <c r="AX466">
        <v>1.6691666599999999</v>
      </c>
      <c r="AY466">
        <v>-56.377243149999998</v>
      </c>
      <c r="AZ466">
        <v>-56.377243149999998</v>
      </c>
      <c r="BA466">
        <v>0</v>
      </c>
    </row>
    <row r="467" spans="2:53">
      <c r="B467" s="5">
        <v>46261</v>
      </c>
      <c r="C467">
        <v>78</v>
      </c>
      <c r="D467">
        <v>3</v>
      </c>
      <c r="E467" t="s">
        <v>143</v>
      </c>
      <c r="F467" t="s">
        <v>57</v>
      </c>
      <c r="G467" t="s">
        <v>52</v>
      </c>
      <c r="H467">
        <v>6433.9518083900002</v>
      </c>
      <c r="I467">
        <v>0</v>
      </c>
      <c r="J467">
        <v>93.49</v>
      </c>
      <c r="K467">
        <v>406.51</v>
      </c>
      <c r="L467">
        <v>0</v>
      </c>
      <c r="M467">
        <v>0</v>
      </c>
      <c r="N467">
        <v>0</v>
      </c>
      <c r="O467" s="90" cm="1">
        <f t="array" ref="O467">VLOOKUP(C467,Calc!$B$4:$BF$291,_xlfn.XLOOKUP(F467&amp;G467,$R$4:$R$9&amp;$S$4:$S$9,$T$4:$T$9),FALSE)</f>
        <v>0</v>
      </c>
      <c r="P467" s="121">
        <f t="shared" si="7"/>
        <v>0</v>
      </c>
      <c r="V467" s="5">
        <v>46261</v>
      </c>
      <c r="W467">
        <v>155</v>
      </c>
      <c r="X467">
        <v>3</v>
      </c>
      <c r="Y467" t="s">
        <v>143</v>
      </c>
      <c r="Z467" t="s">
        <v>52</v>
      </c>
      <c r="AA467">
        <v>12398.46998186</v>
      </c>
      <c r="AB467">
        <v>-1186.05691938</v>
      </c>
      <c r="AC467">
        <v>11212.41306248</v>
      </c>
      <c r="AD467">
        <v>0</v>
      </c>
      <c r="AE467">
        <v>21.281812259999999</v>
      </c>
      <c r="AF467">
        <v>21.281812259999999</v>
      </c>
      <c r="AG467" s="1"/>
      <c r="AH467" s="5">
        <v>46261</v>
      </c>
      <c r="AI467">
        <v>47</v>
      </c>
      <c r="AJ467">
        <v>3</v>
      </c>
      <c r="AK467" t="s">
        <v>143</v>
      </c>
      <c r="AL467" t="s">
        <v>57</v>
      </c>
      <c r="AM467" t="s">
        <v>52</v>
      </c>
      <c r="AN467">
        <v>0.11766406</v>
      </c>
      <c r="AO467">
        <v>0</v>
      </c>
      <c r="AP467">
        <v>0</v>
      </c>
      <c r="AR467" s="5">
        <v>46261</v>
      </c>
      <c r="AS467">
        <v>34</v>
      </c>
      <c r="AT467">
        <v>3</v>
      </c>
      <c r="AU467" t="s">
        <v>145</v>
      </c>
      <c r="AV467" t="s">
        <v>146</v>
      </c>
      <c r="AW467">
        <v>0.70385852999999998</v>
      </c>
      <c r="AX467">
        <v>1.6691666599999999</v>
      </c>
      <c r="AY467">
        <v>0</v>
      </c>
      <c r="AZ467">
        <v>0</v>
      </c>
      <c r="BA467">
        <v>0</v>
      </c>
    </row>
    <row r="468" spans="2:53">
      <c r="B468" s="5">
        <v>46261</v>
      </c>
      <c r="C468">
        <v>78</v>
      </c>
      <c r="D468">
        <v>3</v>
      </c>
      <c r="E468" t="s">
        <v>143</v>
      </c>
      <c r="F468" t="s">
        <v>60</v>
      </c>
      <c r="G468" t="s">
        <v>58</v>
      </c>
      <c r="H468">
        <v>6433.9518083900002</v>
      </c>
      <c r="I468">
        <v>0</v>
      </c>
      <c r="J468">
        <v>500</v>
      </c>
      <c r="K468">
        <v>-264.83999999999997</v>
      </c>
      <c r="L468">
        <v>0</v>
      </c>
      <c r="M468">
        <v>0</v>
      </c>
      <c r="N468">
        <v>0</v>
      </c>
      <c r="O468" s="90" cm="1">
        <f t="array" ref="O468">VLOOKUP(C468,Calc!$B$4:$BF$291,_xlfn.XLOOKUP(F468&amp;G468,$R$4:$R$9&amp;$S$4:$S$9,$T$4:$T$9),FALSE)</f>
        <v>0</v>
      </c>
      <c r="P468" s="121">
        <f t="shared" si="7"/>
        <v>0</v>
      </c>
      <c r="V468" s="5">
        <v>46261</v>
      </c>
      <c r="W468">
        <v>155</v>
      </c>
      <c r="X468">
        <v>3</v>
      </c>
      <c r="Y468" t="s">
        <v>143</v>
      </c>
      <c r="Z468" t="s">
        <v>51</v>
      </c>
      <c r="AA468">
        <v>12398.46998186</v>
      </c>
      <c r="AB468">
        <v>-1186.05691938</v>
      </c>
      <c r="AC468">
        <v>11212.41306248</v>
      </c>
      <c r="AD468">
        <v>-17.13043893</v>
      </c>
      <c r="AE468">
        <v>17.836295100000001</v>
      </c>
      <c r="AF468">
        <v>0.70585615999999995</v>
      </c>
      <c r="AG468" s="1"/>
      <c r="AH468" s="5">
        <v>46261</v>
      </c>
      <c r="AI468">
        <v>47</v>
      </c>
      <c r="AJ468">
        <v>3</v>
      </c>
      <c r="AL468" t="s">
        <v>147</v>
      </c>
      <c r="AM468" t="s">
        <v>148</v>
      </c>
      <c r="AN468">
        <v>-32.240457999999997</v>
      </c>
      <c r="AO468">
        <v>-11113.569188060001</v>
      </c>
      <c r="AP468">
        <v>-11113.569188060001</v>
      </c>
      <c r="AR468" s="5">
        <v>46261</v>
      </c>
      <c r="AS468">
        <v>34</v>
      </c>
      <c r="AT468">
        <v>3</v>
      </c>
      <c r="AU468" t="s">
        <v>144</v>
      </c>
      <c r="AV468" t="s">
        <v>58</v>
      </c>
      <c r="AW468">
        <v>-20.924124899999999</v>
      </c>
      <c r="AX468">
        <v>12.22</v>
      </c>
      <c r="AY468">
        <v>-602.01585717</v>
      </c>
      <c r="AZ468">
        <v>-602.01585717</v>
      </c>
      <c r="BA468">
        <v>0</v>
      </c>
    </row>
    <row r="469" spans="2:53">
      <c r="B469" s="5">
        <v>46261</v>
      </c>
      <c r="C469">
        <v>78</v>
      </c>
      <c r="D469">
        <v>3</v>
      </c>
      <c r="E469" t="s">
        <v>143</v>
      </c>
      <c r="F469" t="s">
        <v>60</v>
      </c>
      <c r="G469" t="s">
        <v>51</v>
      </c>
      <c r="H469">
        <v>6433.9518083900002</v>
      </c>
      <c r="I469">
        <v>45.803476500000002</v>
      </c>
      <c r="J469">
        <v>235.16</v>
      </c>
      <c r="K469">
        <v>264.83999999999997</v>
      </c>
      <c r="L469">
        <v>12130.59271626</v>
      </c>
      <c r="M469">
        <v>9759.3988576499996</v>
      </c>
      <c r="N469">
        <v>6433.9518083900002</v>
      </c>
      <c r="O469" s="90" cm="1">
        <f t="array" ref="O469">VLOOKUP(C469,Calc!$B$4:$BF$291,_xlfn.XLOOKUP(F469&amp;G469,$R$4:$R$9&amp;$S$4:$S$9,$T$4:$T$9),FALSE)</f>
        <v>6433.9518083960029</v>
      </c>
      <c r="P469" s="121">
        <f t="shared" si="7"/>
        <v>6.0026650317013264E-9</v>
      </c>
      <c r="V469" s="5">
        <v>46261</v>
      </c>
      <c r="W469">
        <v>156</v>
      </c>
      <c r="X469">
        <v>3</v>
      </c>
      <c r="Y469" t="s">
        <v>143</v>
      </c>
      <c r="Z469" t="s">
        <v>58</v>
      </c>
      <c r="AA469">
        <v>8613.2509595400006</v>
      </c>
      <c r="AB469">
        <v>-940.03854764000005</v>
      </c>
      <c r="AC469">
        <v>7673.2124118900001</v>
      </c>
      <c r="AD469">
        <v>-23.156394160000001</v>
      </c>
      <c r="AE469">
        <v>0</v>
      </c>
      <c r="AF469">
        <v>-23.156394160000001</v>
      </c>
      <c r="AG469" s="1"/>
      <c r="AH469" s="5">
        <v>46261</v>
      </c>
      <c r="AI469">
        <v>47</v>
      </c>
      <c r="AJ469">
        <v>3</v>
      </c>
      <c r="AL469" t="s">
        <v>147</v>
      </c>
      <c r="AM469" t="s">
        <v>51</v>
      </c>
      <c r="AN469">
        <v>31.45129133</v>
      </c>
      <c r="AO469">
        <v>0</v>
      </c>
      <c r="AP469">
        <v>0</v>
      </c>
      <c r="AR469" s="5">
        <v>46261</v>
      </c>
      <c r="AS469">
        <v>34</v>
      </c>
      <c r="AT469">
        <v>3</v>
      </c>
      <c r="AU469" t="s">
        <v>144</v>
      </c>
      <c r="AV469" t="s">
        <v>146</v>
      </c>
      <c r="AW469">
        <v>8.7041249000000001</v>
      </c>
      <c r="AX469">
        <v>12.22</v>
      </c>
      <c r="AY469">
        <v>0</v>
      </c>
      <c r="AZ469">
        <v>0</v>
      </c>
      <c r="BA469">
        <v>0</v>
      </c>
    </row>
    <row r="470" spans="2:53">
      <c r="B470" s="5">
        <v>46261</v>
      </c>
      <c r="C470">
        <v>78</v>
      </c>
      <c r="D470">
        <v>3</v>
      </c>
      <c r="E470" t="s">
        <v>143</v>
      </c>
      <c r="F470" t="s">
        <v>54</v>
      </c>
      <c r="G470" t="s">
        <v>52</v>
      </c>
      <c r="H470">
        <v>6433.9518083900002</v>
      </c>
      <c r="I470">
        <v>0</v>
      </c>
      <c r="J470">
        <v>93.49</v>
      </c>
      <c r="K470">
        <v>141.66999999999999</v>
      </c>
      <c r="L470">
        <v>0</v>
      </c>
      <c r="M470">
        <v>0</v>
      </c>
      <c r="N470">
        <v>0</v>
      </c>
      <c r="O470" s="90" cm="1">
        <f t="array" ref="O470">VLOOKUP(C470,Calc!$B$4:$BF$291,_xlfn.XLOOKUP(F470&amp;G470,$R$4:$R$9&amp;$S$4:$S$9,$T$4:$T$9),FALSE)</f>
        <v>0</v>
      </c>
      <c r="P470" s="121">
        <f t="shared" si="7"/>
        <v>0</v>
      </c>
      <c r="V470" s="5">
        <v>46261</v>
      </c>
      <c r="W470">
        <v>156</v>
      </c>
      <c r="X470">
        <v>3</v>
      </c>
      <c r="Y470" t="s">
        <v>143</v>
      </c>
      <c r="Z470" t="s">
        <v>52</v>
      </c>
      <c r="AA470">
        <v>8613.2509595400006</v>
      </c>
      <c r="AB470">
        <v>-940.03854764000005</v>
      </c>
      <c r="AC470">
        <v>7673.2124118900001</v>
      </c>
      <c r="AD470">
        <v>0</v>
      </c>
      <c r="AE470">
        <v>15.030199359999999</v>
      </c>
      <c r="AF470">
        <v>15.030199359999999</v>
      </c>
      <c r="AG470" s="1"/>
      <c r="AH470" s="5">
        <v>46261</v>
      </c>
      <c r="AI470">
        <v>47</v>
      </c>
      <c r="AJ470">
        <v>3</v>
      </c>
      <c r="AK470" t="s">
        <v>143</v>
      </c>
      <c r="AL470" t="s">
        <v>60</v>
      </c>
      <c r="AM470" t="s">
        <v>58</v>
      </c>
      <c r="AN470">
        <v>52.46464443</v>
      </c>
      <c r="AO470">
        <v>0</v>
      </c>
      <c r="AP470">
        <v>0</v>
      </c>
      <c r="AR470" s="5">
        <v>46261</v>
      </c>
      <c r="AS470">
        <v>34</v>
      </c>
      <c r="AT470">
        <v>3</v>
      </c>
      <c r="AU470" t="s">
        <v>57</v>
      </c>
      <c r="AV470" t="s">
        <v>58</v>
      </c>
      <c r="AW470">
        <v>-3.2734052</v>
      </c>
      <c r="AX470">
        <v>0.38583332999999997</v>
      </c>
      <c r="AY470">
        <v>0</v>
      </c>
      <c r="AZ470">
        <v>1399.5775249000001</v>
      </c>
      <c r="BA470">
        <v>0</v>
      </c>
    </row>
    <row r="471" spans="2:53">
      <c r="B471" s="5">
        <v>46261</v>
      </c>
      <c r="C471">
        <v>78</v>
      </c>
      <c r="D471">
        <v>3</v>
      </c>
      <c r="E471" t="s">
        <v>143</v>
      </c>
      <c r="F471" t="s">
        <v>54</v>
      </c>
      <c r="G471" t="s">
        <v>51</v>
      </c>
      <c r="H471">
        <v>6433.9518083900002</v>
      </c>
      <c r="I471">
        <v>29.1763592</v>
      </c>
      <c r="J471">
        <v>235.16</v>
      </c>
      <c r="K471">
        <v>-141.66999999999999</v>
      </c>
      <c r="L471">
        <v>-4133.4148078600001</v>
      </c>
      <c r="M471">
        <v>-3325.4470492599999</v>
      </c>
      <c r="N471">
        <v>0</v>
      </c>
      <c r="O471" s="90" cm="1">
        <f t="array" ref="O471">VLOOKUP(C471,Calc!$B$4:$BF$291,_xlfn.XLOOKUP(F471&amp;G471,$R$4:$R$9&amp;$S$4:$S$9,$T$4:$T$9),FALSE)</f>
        <v>0</v>
      </c>
      <c r="P471" s="121">
        <f t="shared" si="7"/>
        <v>0</v>
      </c>
      <c r="V471" s="5">
        <v>46261</v>
      </c>
      <c r="W471">
        <v>156</v>
      </c>
      <c r="X471">
        <v>3</v>
      </c>
      <c r="Y471" t="s">
        <v>143</v>
      </c>
      <c r="Z471" t="s">
        <v>51</v>
      </c>
      <c r="AA471">
        <v>8613.2509595400006</v>
      </c>
      <c r="AB471">
        <v>-940.03854764000005</v>
      </c>
      <c r="AC471">
        <v>7673.2124118900001</v>
      </c>
      <c r="AD471">
        <v>-10.4375103</v>
      </c>
      <c r="AE471">
        <v>13.7512051</v>
      </c>
      <c r="AF471">
        <v>3.3136947999999999</v>
      </c>
      <c r="AG471" s="1"/>
      <c r="AH471" s="5">
        <v>46261</v>
      </c>
      <c r="AI471">
        <v>47</v>
      </c>
      <c r="AJ471">
        <v>3</v>
      </c>
      <c r="AK471" t="s">
        <v>143</v>
      </c>
      <c r="AL471" t="s">
        <v>60</v>
      </c>
      <c r="AM471" t="s">
        <v>51</v>
      </c>
      <c r="AN471">
        <v>-52.608811099999997</v>
      </c>
      <c r="AO471">
        <v>0</v>
      </c>
      <c r="AP471">
        <v>-764.17800150000005</v>
      </c>
      <c r="AR471" s="5">
        <v>46261</v>
      </c>
      <c r="AS471">
        <v>34</v>
      </c>
      <c r="AT471">
        <v>3</v>
      </c>
      <c r="AU471" t="s">
        <v>57</v>
      </c>
      <c r="AV471" t="s">
        <v>52</v>
      </c>
      <c r="AW471">
        <v>2.88757186</v>
      </c>
      <c r="AX471">
        <v>0.38583332999999997</v>
      </c>
      <c r="AY471">
        <v>0</v>
      </c>
      <c r="AZ471">
        <v>0</v>
      </c>
      <c r="BA471">
        <v>0</v>
      </c>
    </row>
    <row r="472" spans="2:53">
      <c r="B472" s="5">
        <v>46261</v>
      </c>
      <c r="C472">
        <v>79</v>
      </c>
      <c r="D472">
        <v>3</v>
      </c>
      <c r="E472" t="s">
        <v>143</v>
      </c>
      <c r="F472" t="s">
        <v>57</v>
      </c>
      <c r="G472" t="s">
        <v>58</v>
      </c>
      <c r="H472">
        <v>2344.87549975</v>
      </c>
      <c r="I472">
        <v>0</v>
      </c>
      <c r="J472">
        <v>500</v>
      </c>
      <c r="K472">
        <v>-429.99</v>
      </c>
      <c r="L472">
        <v>0</v>
      </c>
      <c r="M472">
        <v>0</v>
      </c>
      <c r="N472">
        <v>0</v>
      </c>
      <c r="O472" s="90" cm="1">
        <f t="array" ref="O472">VLOOKUP(C472,Calc!$B$4:$BF$291,_xlfn.XLOOKUP(F472&amp;G472,$R$4:$R$9&amp;$S$4:$S$9,$T$4:$T$9),FALSE)</f>
        <v>0</v>
      </c>
      <c r="P472" s="121">
        <f t="shared" si="7"/>
        <v>0</v>
      </c>
      <c r="V472" s="5">
        <v>46261</v>
      </c>
      <c r="W472">
        <v>157</v>
      </c>
      <c r="X472">
        <v>3</v>
      </c>
      <c r="Y472" t="s">
        <v>143</v>
      </c>
      <c r="Z472" t="s">
        <v>58</v>
      </c>
      <c r="AA472">
        <v>3706.8422212800001</v>
      </c>
      <c r="AB472">
        <v>-959.39866625000002</v>
      </c>
      <c r="AC472">
        <v>2747.44355503</v>
      </c>
      <c r="AD472">
        <v>-20.88698316</v>
      </c>
      <c r="AE472">
        <v>0</v>
      </c>
      <c r="AF472">
        <v>-20.88698316</v>
      </c>
      <c r="AG472" s="1"/>
      <c r="AH472" s="5">
        <v>46261</v>
      </c>
      <c r="AI472">
        <v>47</v>
      </c>
      <c r="AJ472">
        <v>3</v>
      </c>
      <c r="AK472" t="s">
        <v>143</v>
      </c>
      <c r="AL472" t="s">
        <v>54</v>
      </c>
      <c r="AM472" t="s">
        <v>52</v>
      </c>
      <c r="AN472">
        <v>39.17905116</v>
      </c>
      <c r="AO472">
        <v>0</v>
      </c>
      <c r="AP472">
        <v>0</v>
      </c>
      <c r="AR472" s="5">
        <v>46261</v>
      </c>
      <c r="AS472">
        <v>34</v>
      </c>
      <c r="AT472">
        <v>3</v>
      </c>
      <c r="AU472" t="s">
        <v>147</v>
      </c>
      <c r="AV472" t="s">
        <v>148</v>
      </c>
      <c r="AW472">
        <v>-37.013393000000001</v>
      </c>
      <c r="AX472">
        <v>0.75666666000000005</v>
      </c>
      <c r="AY472">
        <v>-12758.73539387</v>
      </c>
      <c r="AZ472">
        <v>-12758.73539387</v>
      </c>
      <c r="BA472">
        <v>0</v>
      </c>
    </row>
    <row r="473" spans="2:53">
      <c r="B473" s="5">
        <v>46261</v>
      </c>
      <c r="C473">
        <v>79</v>
      </c>
      <c r="D473">
        <v>3</v>
      </c>
      <c r="E473" t="s">
        <v>143</v>
      </c>
      <c r="F473" t="s">
        <v>57</v>
      </c>
      <c r="G473" t="s">
        <v>52</v>
      </c>
      <c r="H473">
        <v>2344.87549975</v>
      </c>
      <c r="I473">
        <v>0</v>
      </c>
      <c r="J473">
        <v>70.010000000000005</v>
      </c>
      <c r="K473">
        <v>429.99</v>
      </c>
      <c r="L473">
        <v>0</v>
      </c>
      <c r="M473">
        <v>0</v>
      </c>
      <c r="N473">
        <v>0</v>
      </c>
      <c r="O473" s="90" cm="1">
        <f t="array" ref="O473">VLOOKUP(C473,Calc!$B$4:$BF$291,_xlfn.XLOOKUP(F473&amp;G473,$R$4:$R$9&amp;$S$4:$S$9,$T$4:$T$9),FALSE)</f>
        <v>0</v>
      </c>
      <c r="P473" s="121">
        <f t="shared" si="7"/>
        <v>0</v>
      </c>
      <c r="V473" s="5">
        <v>46261</v>
      </c>
      <c r="W473">
        <v>157</v>
      </c>
      <c r="X473">
        <v>3</v>
      </c>
      <c r="Y473" t="s">
        <v>143</v>
      </c>
      <c r="Z473" t="s">
        <v>52</v>
      </c>
      <c r="AA473">
        <v>3706.8422212800001</v>
      </c>
      <c r="AB473">
        <v>-959.39866625000002</v>
      </c>
      <c r="AC473">
        <v>2747.44355503</v>
      </c>
      <c r="AD473">
        <v>0</v>
      </c>
      <c r="AE473">
        <v>6.7761047999999997</v>
      </c>
      <c r="AF473">
        <v>6.7761047999999997</v>
      </c>
      <c r="AG473" s="1"/>
      <c r="AH473" s="5">
        <v>46261</v>
      </c>
      <c r="AI473">
        <v>47</v>
      </c>
      <c r="AJ473">
        <v>3</v>
      </c>
      <c r="AK473" t="s">
        <v>143</v>
      </c>
      <c r="AL473" t="s">
        <v>54</v>
      </c>
      <c r="AM473" t="s">
        <v>51</v>
      </c>
      <c r="AN473">
        <v>-45.528217830000003</v>
      </c>
      <c r="AO473">
        <v>13509.20004629</v>
      </c>
      <c r="AP473">
        <v>14224.39126864</v>
      </c>
      <c r="AR473" s="5">
        <v>46261</v>
      </c>
      <c r="AS473">
        <v>34</v>
      </c>
      <c r="AT473">
        <v>3</v>
      </c>
      <c r="AU473" t="s">
        <v>147</v>
      </c>
      <c r="AV473" t="s">
        <v>51</v>
      </c>
      <c r="AW473">
        <v>36.256726329999999</v>
      </c>
      <c r="AX473">
        <v>0.75666666000000005</v>
      </c>
      <c r="AY473">
        <v>0</v>
      </c>
      <c r="AZ473">
        <v>0</v>
      </c>
      <c r="BA473">
        <v>0</v>
      </c>
    </row>
    <row r="474" spans="2:53">
      <c r="B474" s="5">
        <v>46261</v>
      </c>
      <c r="C474">
        <v>79</v>
      </c>
      <c r="D474">
        <v>3</v>
      </c>
      <c r="E474" t="s">
        <v>143</v>
      </c>
      <c r="F474" t="s">
        <v>60</v>
      </c>
      <c r="G474" t="s">
        <v>58</v>
      </c>
      <c r="H474">
        <v>2344.87549975</v>
      </c>
      <c r="I474">
        <v>0</v>
      </c>
      <c r="J474">
        <v>500</v>
      </c>
      <c r="K474">
        <v>-248.31</v>
      </c>
      <c r="L474">
        <v>0</v>
      </c>
      <c r="M474">
        <v>0</v>
      </c>
      <c r="N474">
        <v>0</v>
      </c>
      <c r="O474" s="90" cm="1">
        <f t="array" ref="O474">VLOOKUP(C474,Calc!$B$4:$BF$291,_xlfn.XLOOKUP(F474&amp;G474,$R$4:$R$9&amp;$S$4:$S$9,$T$4:$T$9),FALSE)</f>
        <v>0</v>
      </c>
      <c r="P474" s="121">
        <f t="shared" si="7"/>
        <v>0</v>
      </c>
      <c r="V474" s="5">
        <v>46261</v>
      </c>
      <c r="W474">
        <v>157</v>
      </c>
      <c r="X474">
        <v>3</v>
      </c>
      <c r="Y474" t="s">
        <v>143</v>
      </c>
      <c r="Z474" t="s">
        <v>51</v>
      </c>
      <c r="AA474">
        <v>3706.8422212800001</v>
      </c>
      <c r="AB474">
        <v>-959.39866625000002</v>
      </c>
      <c r="AC474">
        <v>2747.44355503</v>
      </c>
      <c r="AD474">
        <v>-3.7971482000000001</v>
      </c>
      <c r="AE474">
        <v>13.001359900000001</v>
      </c>
      <c r="AF474">
        <v>9.2042117000000001</v>
      </c>
      <c r="AG474" s="1"/>
      <c r="AH474" s="5">
        <v>46261</v>
      </c>
      <c r="AI474">
        <v>48</v>
      </c>
      <c r="AJ474">
        <v>3</v>
      </c>
      <c r="AL474" t="s">
        <v>144</v>
      </c>
      <c r="AM474" t="s">
        <v>58</v>
      </c>
      <c r="AN474">
        <v>-20.0693482</v>
      </c>
      <c r="AO474">
        <v>-85.975057829999997</v>
      </c>
      <c r="AP474">
        <v>-85.975057829999997</v>
      </c>
      <c r="AR474" s="5">
        <v>46261</v>
      </c>
      <c r="AS474">
        <v>34</v>
      </c>
      <c r="AT474">
        <v>3</v>
      </c>
      <c r="AU474" t="s">
        <v>60</v>
      </c>
      <c r="AV474" t="s">
        <v>58</v>
      </c>
      <c r="AW474">
        <v>43.226271959999998</v>
      </c>
      <c r="AX474">
        <v>0.15833332999999999</v>
      </c>
      <c r="AY474">
        <v>0</v>
      </c>
      <c r="AZ474">
        <v>0</v>
      </c>
      <c r="BA474">
        <v>0</v>
      </c>
    </row>
    <row r="475" spans="2:53">
      <c r="B475" s="5">
        <v>46261</v>
      </c>
      <c r="C475">
        <v>79</v>
      </c>
      <c r="D475">
        <v>3</v>
      </c>
      <c r="E475" t="s">
        <v>143</v>
      </c>
      <c r="F475" t="s">
        <v>60</v>
      </c>
      <c r="G475" t="s">
        <v>51</v>
      </c>
      <c r="H475">
        <v>2344.87549975</v>
      </c>
      <c r="I475">
        <v>42.063065760000001</v>
      </c>
      <c r="J475">
        <v>251.69</v>
      </c>
      <c r="K475">
        <v>248.31</v>
      </c>
      <c r="L475">
        <v>10444.67986052</v>
      </c>
      <c r="M475">
        <v>6046.22580105</v>
      </c>
      <c r="N475">
        <v>2344.87549975</v>
      </c>
      <c r="O475" s="90" cm="1">
        <f t="array" ref="O475">VLOOKUP(C475,Calc!$B$4:$BF$291,_xlfn.XLOOKUP(F475&amp;G475,$R$4:$R$9&amp;$S$4:$S$9,$T$4:$T$9),FALSE)</f>
        <v>2344.8754997530013</v>
      </c>
      <c r="P475" s="121">
        <f t="shared" si="7"/>
        <v>3.0013325158506632E-9</v>
      </c>
      <c r="V475" s="5">
        <v>46261</v>
      </c>
      <c r="W475">
        <v>158</v>
      </c>
      <c r="X475">
        <v>3</v>
      </c>
      <c r="Y475" t="s">
        <v>143</v>
      </c>
      <c r="Z475" t="s">
        <v>58</v>
      </c>
      <c r="AA475">
        <v>3911.0209626199999</v>
      </c>
      <c r="AB475">
        <v>-1563.1921946800001</v>
      </c>
      <c r="AC475">
        <v>2347.8287679300001</v>
      </c>
      <c r="AD475">
        <v>-30.528049530000001</v>
      </c>
      <c r="AE475">
        <v>0</v>
      </c>
      <c r="AF475">
        <v>-30.528049530000001</v>
      </c>
      <c r="AG475" s="1"/>
      <c r="AH475" s="5">
        <v>46261</v>
      </c>
      <c r="AI475">
        <v>48</v>
      </c>
      <c r="AJ475">
        <v>3</v>
      </c>
      <c r="AL475" t="s">
        <v>144</v>
      </c>
      <c r="AM475" t="s">
        <v>146</v>
      </c>
      <c r="AN475">
        <v>6.5435148600000002</v>
      </c>
      <c r="AO475">
        <v>0</v>
      </c>
      <c r="AP475">
        <v>0</v>
      </c>
      <c r="AR475" s="5">
        <v>46261</v>
      </c>
      <c r="AS475">
        <v>34</v>
      </c>
      <c r="AT475">
        <v>3</v>
      </c>
      <c r="AU475" t="s">
        <v>60</v>
      </c>
      <c r="AV475" t="s">
        <v>51</v>
      </c>
      <c r="AW475">
        <v>-43.384605299999997</v>
      </c>
      <c r="AX475">
        <v>0.15833332999999999</v>
      </c>
      <c r="AY475">
        <v>224.56991070000001</v>
      </c>
      <c r="AZ475">
        <v>242.46616116999999</v>
      </c>
      <c r="BA475">
        <v>0</v>
      </c>
    </row>
    <row r="476" spans="2:53">
      <c r="B476" s="5">
        <v>46261</v>
      </c>
      <c r="C476">
        <v>79</v>
      </c>
      <c r="D476">
        <v>3</v>
      </c>
      <c r="E476" t="s">
        <v>143</v>
      </c>
      <c r="F476" t="s">
        <v>54</v>
      </c>
      <c r="G476" t="s">
        <v>52</v>
      </c>
      <c r="H476">
        <v>2344.87549975</v>
      </c>
      <c r="I476">
        <v>0</v>
      </c>
      <c r="J476">
        <v>70.010000000000005</v>
      </c>
      <c r="K476">
        <v>181.68</v>
      </c>
      <c r="L476">
        <v>0</v>
      </c>
      <c r="M476">
        <v>0</v>
      </c>
      <c r="N476">
        <v>0</v>
      </c>
      <c r="O476" s="90" cm="1">
        <f t="array" ref="O476">VLOOKUP(C476,Calc!$B$4:$BF$291,_xlfn.XLOOKUP(F476&amp;G476,$R$4:$R$9&amp;$S$4:$S$9,$T$4:$T$9),FALSE)</f>
        <v>0</v>
      </c>
      <c r="P476" s="121">
        <f t="shared" si="7"/>
        <v>0</v>
      </c>
      <c r="V476" s="5">
        <v>46261</v>
      </c>
      <c r="W476">
        <v>158</v>
      </c>
      <c r="X476">
        <v>3</v>
      </c>
      <c r="Y476" t="s">
        <v>143</v>
      </c>
      <c r="Z476" t="s">
        <v>52</v>
      </c>
      <c r="AA476">
        <v>3911.0209626199999</v>
      </c>
      <c r="AB476">
        <v>-1563.1921946800001</v>
      </c>
      <c r="AC476">
        <v>2347.8287679300001</v>
      </c>
      <c r="AD476">
        <v>0</v>
      </c>
      <c r="AE476">
        <v>7.1473857299999999</v>
      </c>
      <c r="AF476">
        <v>7.1473857299999999</v>
      </c>
      <c r="AG476" s="1"/>
      <c r="AH476" s="5">
        <v>46261</v>
      </c>
      <c r="AI476">
        <v>48</v>
      </c>
      <c r="AJ476">
        <v>3</v>
      </c>
      <c r="AK476" t="s">
        <v>143</v>
      </c>
      <c r="AL476" t="s">
        <v>57</v>
      </c>
      <c r="AM476" t="s">
        <v>58</v>
      </c>
      <c r="AN476">
        <v>-0.67944879999999996</v>
      </c>
      <c r="AO476">
        <v>0</v>
      </c>
      <c r="AP476">
        <v>75.351547569999994</v>
      </c>
      <c r="AR476" s="5">
        <v>46261</v>
      </c>
      <c r="AS476">
        <v>34</v>
      </c>
      <c r="AT476">
        <v>3</v>
      </c>
      <c r="AU476" t="s">
        <v>54</v>
      </c>
      <c r="AV476" t="s">
        <v>52</v>
      </c>
      <c r="AW476">
        <v>40.753262229999997</v>
      </c>
      <c r="AX476">
        <v>5.6583333299999996</v>
      </c>
      <c r="AY476">
        <v>0</v>
      </c>
      <c r="AZ476">
        <v>0</v>
      </c>
      <c r="BA476">
        <v>0</v>
      </c>
    </row>
    <row r="477" spans="2:53">
      <c r="B477" s="5">
        <v>46261</v>
      </c>
      <c r="C477">
        <v>79</v>
      </c>
      <c r="D477">
        <v>3</v>
      </c>
      <c r="E477" t="s">
        <v>143</v>
      </c>
      <c r="F477" t="s">
        <v>54</v>
      </c>
      <c r="G477" t="s">
        <v>51</v>
      </c>
      <c r="H477">
        <v>2344.87549975</v>
      </c>
      <c r="I477">
        <v>35.193611760000003</v>
      </c>
      <c r="J477">
        <v>251.69</v>
      </c>
      <c r="K477">
        <v>-181.68</v>
      </c>
      <c r="L477">
        <v>-6393.9753857599999</v>
      </c>
      <c r="M477">
        <v>-3701.3503013</v>
      </c>
      <c r="N477">
        <v>0</v>
      </c>
      <c r="O477" s="90" cm="1">
        <f t="array" ref="O477">VLOOKUP(C477,Calc!$B$4:$BF$291,_xlfn.XLOOKUP(F477&amp;G477,$R$4:$R$9&amp;$S$4:$S$9,$T$4:$T$9),FALSE)</f>
        <v>0</v>
      </c>
      <c r="P477" s="121">
        <f t="shared" si="7"/>
        <v>0</v>
      </c>
      <c r="V477" s="5">
        <v>46261</v>
      </c>
      <c r="W477">
        <v>158</v>
      </c>
      <c r="X477">
        <v>3</v>
      </c>
      <c r="Y477" t="s">
        <v>143</v>
      </c>
      <c r="Z477" t="s">
        <v>51</v>
      </c>
      <c r="AA477">
        <v>3911.0209626199999</v>
      </c>
      <c r="AB477">
        <v>-1563.1921946800001</v>
      </c>
      <c r="AC477">
        <v>2347.8287679300001</v>
      </c>
      <c r="AD477">
        <v>-4.1512170599999996</v>
      </c>
      <c r="AE477">
        <v>22.242714200000002</v>
      </c>
      <c r="AF477">
        <v>18.09149713</v>
      </c>
      <c r="AG477" s="1"/>
      <c r="AH477" s="5">
        <v>46261</v>
      </c>
      <c r="AI477">
        <v>48</v>
      </c>
      <c r="AJ477">
        <v>3</v>
      </c>
      <c r="AK477" t="s">
        <v>143</v>
      </c>
      <c r="AL477" t="s">
        <v>57</v>
      </c>
      <c r="AM477" t="s">
        <v>52</v>
      </c>
      <c r="AN477">
        <v>0.1869488</v>
      </c>
      <c r="AO477">
        <v>0</v>
      </c>
      <c r="AP477">
        <v>0</v>
      </c>
      <c r="AR477" s="5">
        <v>46261</v>
      </c>
      <c r="AS477">
        <v>34</v>
      </c>
      <c r="AT477">
        <v>3</v>
      </c>
      <c r="AU477" t="s">
        <v>54</v>
      </c>
      <c r="AV477" t="s">
        <v>51</v>
      </c>
      <c r="AW477">
        <v>-46.411595560000002</v>
      </c>
      <c r="AX477">
        <v>5.6583333299999996</v>
      </c>
      <c r="AY477">
        <v>21429.067989589999</v>
      </c>
      <c r="AZ477">
        <v>20011.59421422</v>
      </c>
      <c r="BA477">
        <v>0</v>
      </c>
    </row>
    <row r="478" spans="2:53">
      <c r="B478" s="5">
        <v>46261</v>
      </c>
      <c r="C478">
        <v>80</v>
      </c>
      <c r="D478">
        <v>3</v>
      </c>
      <c r="E478" t="s">
        <v>143</v>
      </c>
      <c r="F478" t="s">
        <v>57</v>
      </c>
      <c r="G478" t="s">
        <v>58</v>
      </c>
      <c r="H478">
        <v>-43456.120094329999</v>
      </c>
      <c r="I478">
        <v>0</v>
      </c>
      <c r="J478">
        <v>-600</v>
      </c>
      <c r="K478">
        <v>598</v>
      </c>
      <c r="L478">
        <v>0</v>
      </c>
      <c r="M478">
        <v>0</v>
      </c>
      <c r="N478">
        <v>0</v>
      </c>
      <c r="O478" s="90" cm="1">
        <f t="array" ref="O478">VLOOKUP(C478,Calc!$B$4:$BF$291,_xlfn.XLOOKUP(F478&amp;G478,$R$4:$R$9&amp;$S$4:$S$9,$T$4:$T$9),FALSE)</f>
        <v>0</v>
      </c>
      <c r="P478" s="121">
        <f t="shared" si="7"/>
        <v>0</v>
      </c>
      <c r="V478" s="5">
        <v>46261</v>
      </c>
      <c r="W478">
        <v>159</v>
      </c>
      <c r="X478">
        <v>3</v>
      </c>
      <c r="Y478" t="s">
        <v>143</v>
      </c>
      <c r="Z478" t="s">
        <v>58</v>
      </c>
      <c r="AA478">
        <v>7838.3476425600002</v>
      </c>
      <c r="AB478">
        <v>-1704.6338798300001</v>
      </c>
      <c r="AC478">
        <v>6133.7137627299999</v>
      </c>
      <c r="AD478">
        <v>-33.607547799999999</v>
      </c>
      <c r="AE478">
        <v>0</v>
      </c>
      <c r="AF478">
        <v>-33.607547799999999</v>
      </c>
      <c r="AG478" s="1"/>
      <c r="AH478" s="5">
        <v>46261</v>
      </c>
      <c r="AI478">
        <v>48</v>
      </c>
      <c r="AJ478">
        <v>3</v>
      </c>
      <c r="AL478" t="s">
        <v>147</v>
      </c>
      <c r="AM478" t="s">
        <v>148</v>
      </c>
      <c r="AN478">
        <v>-32.188113999999999</v>
      </c>
      <c r="AO478">
        <v>-11095.57081598</v>
      </c>
      <c r="AP478">
        <v>-11095.57081598</v>
      </c>
      <c r="AR478" s="5">
        <v>46261</v>
      </c>
      <c r="AS478">
        <v>34</v>
      </c>
      <c r="AT478">
        <v>3</v>
      </c>
      <c r="AU478" t="s">
        <v>50</v>
      </c>
      <c r="AV478" t="s">
        <v>52</v>
      </c>
      <c r="AW478">
        <v>0</v>
      </c>
      <c r="AX478">
        <v>0</v>
      </c>
      <c r="AY478">
        <v>0</v>
      </c>
      <c r="AZ478">
        <v>0</v>
      </c>
      <c r="BA478">
        <v>0</v>
      </c>
    </row>
    <row r="479" spans="2:53">
      <c r="B479" s="5">
        <v>46261</v>
      </c>
      <c r="C479">
        <v>80</v>
      </c>
      <c r="D479">
        <v>3</v>
      </c>
      <c r="E479" t="s">
        <v>143</v>
      </c>
      <c r="F479" t="s">
        <v>57</v>
      </c>
      <c r="G479" t="s">
        <v>52</v>
      </c>
      <c r="H479">
        <v>-43456.120094329999</v>
      </c>
      <c r="I479">
        <v>0</v>
      </c>
      <c r="J479">
        <v>-2</v>
      </c>
      <c r="K479">
        <v>-598</v>
      </c>
      <c r="L479">
        <v>0</v>
      </c>
      <c r="M479">
        <v>0</v>
      </c>
      <c r="N479">
        <v>0</v>
      </c>
      <c r="O479" s="90" cm="1">
        <f t="array" ref="O479">VLOOKUP(C479,Calc!$B$4:$BF$291,_xlfn.XLOOKUP(F479&amp;G479,$R$4:$R$9&amp;$S$4:$S$9,$T$4:$T$9),FALSE)</f>
        <v>0</v>
      </c>
      <c r="P479" s="121">
        <f t="shared" si="7"/>
        <v>0</v>
      </c>
      <c r="V479" s="5">
        <v>46261</v>
      </c>
      <c r="W479">
        <v>159</v>
      </c>
      <c r="X479">
        <v>3</v>
      </c>
      <c r="Y479" t="s">
        <v>143</v>
      </c>
      <c r="Z479" t="s">
        <v>52</v>
      </c>
      <c r="AA479">
        <v>7838.3476425600002</v>
      </c>
      <c r="AB479">
        <v>-1704.6338798300001</v>
      </c>
      <c r="AC479">
        <v>6133.7137627299999</v>
      </c>
      <c r="AD479">
        <v>0</v>
      </c>
      <c r="AE479">
        <v>13.7576149</v>
      </c>
      <c r="AF479">
        <v>13.7576149</v>
      </c>
      <c r="AG479" s="1"/>
      <c r="AH479" s="5">
        <v>46261</v>
      </c>
      <c r="AI479">
        <v>48</v>
      </c>
      <c r="AJ479">
        <v>3</v>
      </c>
      <c r="AL479" t="s">
        <v>147</v>
      </c>
      <c r="AM479" t="s">
        <v>51</v>
      </c>
      <c r="AN479">
        <v>31.392280660000001</v>
      </c>
      <c r="AO479">
        <v>0</v>
      </c>
      <c r="AP479">
        <v>0</v>
      </c>
      <c r="AR479" s="5">
        <v>46261</v>
      </c>
      <c r="AS479">
        <v>34</v>
      </c>
      <c r="AT479">
        <v>3</v>
      </c>
      <c r="AU479" t="s">
        <v>50</v>
      </c>
      <c r="AV479" t="s">
        <v>51</v>
      </c>
      <c r="AW479">
        <v>0</v>
      </c>
      <c r="AX479">
        <v>0</v>
      </c>
      <c r="AY479">
        <v>0</v>
      </c>
      <c r="AZ479">
        <v>0</v>
      </c>
      <c r="BA479">
        <v>0</v>
      </c>
    </row>
    <row r="480" spans="2:53">
      <c r="B480" s="5">
        <v>46261</v>
      </c>
      <c r="C480">
        <v>80</v>
      </c>
      <c r="D480">
        <v>3</v>
      </c>
      <c r="E480" t="s">
        <v>143</v>
      </c>
      <c r="F480" t="s">
        <v>60</v>
      </c>
      <c r="G480" t="s">
        <v>58</v>
      </c>
      <c r="H480">
        <v>-43456.120094329999</v>
      </c>
      <c r="I480">
        <v>0</v>
      </c>
      <c r="J480">
        <v>-600</v>
      </c>
      <c r="K480">
        <v>851.69</v>
      </c>
      <c r="L480">
        <v>0</v>
      </c>
      <c r="M480">
        <v>0</v>
      </c>
      <c r="N480">
        <v>0</v>
      </c>
      <c r="O480" s="90" cm="1">
        <f t="array" ref="O480">VLOOKUP(C480,Calc!$B$4:$BF$291,_xlfn.XLOOKUP(F480&amp;G480,$R$4:$R$9&amp;$S$4:$S$9,$T$4:$T$9),FALSE)</f>
        <v>0</v>
      </c>
      <c r="P480" s="121">
        <f t="shared" si="7"/>
        <v>0</v>
      </c>
      <c r="V480" s="5">
        <v>46261</v>
      </c>
      <c r="W480">
        <v>159</v>
      </c>
      <c r="X480">
        <v>3</v>
      </c>
      <c r="Y480" t="s">
        <v>143</v>
      </c>
      <c r="Z480" t="s">
        <v>51</v>
      </c>
      <c r="AA480">
        <v>7838.3476425600002</v>
      </c>
      <c r="AB480">
        <v>-1704.6338798300001</v>
      </c>
      <c r="AC480">
        <v>6133.7137627299999</v>
      </c>
      <c r="AD480">
        <v>-9.6497107599999996</v>
      </c>
      <c r="AE480">
        <v>24.397977000000001</v>
      </c>
      <c r="AF480">
        <v>14.74826623</v>
      </c>
      <c r="AG480" s="1"/>
      <c r="AH480" s="5">
        <v>46261</v>
      </c>
      <c r="AI480">
        <v>48</v>
      </c>
      <c r="AJ480">
        <v>3</v>
      </c>
      <c r="AK480" t="s">
        <v>143</v>
      </c>
      <c r="AL480" t="s">
        <v>60</v>
      </c>
      <c r="AM480" t="s">
        <v>58</v>
      </c>
      <c r="AN480">
        <v>56.188483060000003</v>
      </c>
      <c r="AO480">
        <v>0</v>
      </c>
      <c r="AP480">
        <v>0</v>
      </c>
      <c r="AR480" s="5">
        <v>46261</v>
      </c>
      <c r="AS480">
        <v>35</v>
      </c>
      <c r="AT480">
        <v>3</v>
      </c>
      <c r="AU480" t="s">
        <v>145</v>
      </c>
      <c r="AV480" t="s">
        <v>58</v>
      </c>
      <c r="AW480">
        <v>-2.5582604</v>
      </c>
      <c r="AX480">
        <v>1.90666666</v>
      </c>
      <c r="AY480">
        <v>-51.681543490000003</v>
      </c>
      <c r="AZ480">
        <v>-51.681543490000003</v>
      </c>
      <c r="BA480">
        <v>0</v>
      </c>
    </row>
    <row r="481" spans="2:53">
      <c r="B481" s="5">
        <v>46261</v>
      </c>
      <c r="C481">
        <v>80</v>
      </c>
      <c r="D481">
        <v>3</v>
      </c>
      <c r="E481" t="s">
        <v>143</v>
      </c>
      <c r="F481" t="s">
        <v>60</v>
      </c>
      <c r="G481" t="s">
        <v>51</v>
      </c>
      <c r="H481">
        <v>-43456.120094329999</v>
      </c>
      <c r="I481">
        <v>0</v>
      </c>
      <c r="J481">
        <v>251.69</v>
      </c>
      <c r="K481">
        <v>-851.69</v>
      </c>
      <c r="L481">
        <v>0</v>
      </c>
      <c r="M481">
        <v>0</v>
      </c>
      <c r="N481">
        <v>0</v>
      </c>
      <c r="O481" s="90" cm="1">
        <f t="array" ref="O481">VLOOKUP(C481,Calc!$B$4:$BF$291,_xlfn.XLOOKUP(F481&amp;G481,$R$4:$R$9&amp;$S$4:$S$9,$T$4:$T$9),FALSE)</f>
        <v>0</v>
      </c>
      <c r="P481" s="121">
        <f t="shared" si="7"/>
        <v>0</v>
      </c>
      <c r="V481" s="5">
        <v>46261</v>
      </c>
      <c r="W481">
        <v>160</v>
      </c>
      <c r="X481">
        <v>3</v>
      </c>
      <c r="Y481" t="s">
        <v>143</v>
      </c>
      <c r="Z481" t="s">
        <v>58</v>
      </c>
      <c r="AA481">
        <v>10424.203944319999</v>
      </c>
      <c r="AB481">
        <v>-1924.1317292700001</v>
      </c>
      <c r="AC481">
        <v>8500.0722150500005</v>
      </c>
      <c r="AD481">
        <v>-37.553628199999999</v>
      </c>
      <c r="AE481">
        <v>0</v>
      </c>
      <c r="AF481">
        <v>-37.553628199999999</v>
      </c>
      <c r="AG481" s="1"/>
      <c r="AH481" s="5">
        <v>46261</v>
      </c>
      <c r="AI481">
        <v>48</v>
      </c>
      <c r="AJ481">
        <v>3</v>
      </c>
      <c r="AK481" t="s">
        <v>143</v>
      </c>
      <c r="AL481" t="s">
        <v>60</v>
      </c>
      <c r="AM481" t="s">
        <v>51</v>
      </c>
      <c r="AN481">
        <v>-56.336816399999996</v>
      </c>
      <c r="AO481">
        <v>0</v>
      </c>
      <c r="AP481">
        <v>-848.16337464000003</v>
      </c>
      <c r="AR481" s="5">
        <v>46261</v>
      </c>
      <c r="AS481">
        <v>35</v>
      </c>
      <c r="AT481">
        <v>3</v>
      </c>
      <c r="AU481" t="s">
        <v>145</v>
      </c>
      <c r="AV481" t="s">
        <v>146</v>
      </c>
      <c r="AW481">
        <v>0.65159372999999998</v>
      </c>
      <c r="AX481">
        <v>1.90666666</v>
      </c>
      <c r="AY481">
        <v>0</v>
      </c>
      <c r="AZ481">
        <v>0</v>
      </c>
      <c r="BA481">
        <v>0</v>
      </c>
    </row>
    <row r="482" spans="2:53">
      <c r="B482" s="5">
        <v>46261</v>
      </c>
      <c r="C482">
        <v>80</v>
      </c>
      <c r="D482">
        <v>3</v>
      </c>
      <c r="E482" t="s">
        <v>143</v>
      </c>
      <c r="F482" t="s">
        <v>54</v>
      </c>
      <c r="G482" t="s">
        <v>52</v>
      </c>
      <c r="H482">
        <v>-43456.120094329999</v>
      </c>
      <c r="I482">
        <v>0</v>
      </c>
      <c r="J482">
        <v>-2</v>
      </c>
      <c r="K482">
        <v>253.69</v>
      </c>
      <c r="L482">
        <v>0</v>
      </c>
      <c r="M482">
        <v>0</v>
      </c>
      <c r="N482">
        <v>0</v>
      </c>
      <c r="O482" s="90" cm="1">
        <f t="array" ref="O482">VLOOKUP(C482,Calc!$B$4:$BF$291,_xlfn.XLOOKUP(F482&amp;G482,$R$4:$R$9&amp;$S$4:$S$9,$T$4:$T$9),FALSE)</f>
        <v>0</v>
      </c>
      <c r="P482" s="121">
        <f t="shared" si="7"/>
        <v>0</v>
      </c>
      <c r="V482" s="5">
        <v>46261</v>
      </c>
      <c r="W482">
        <v>160</v>
      </c>
      <c r="X482">
        <v>3</v>
      </c>
      <c r="Y482" t="s">
        <v>143</v>
      </c>
      <c r="Z482" t="s">
        <v>52</v>
      </c>
      <c r="AA482">
        <v>10424.203944319999</v>
      </c>
      <c r="AB482">
        <v>-1924.1317292700001</v>
      </c>
      <c r="AC482">
        <v>8500.0722150500005</v>
      </c>
      <c r="AD482">
        <v>0</v>
      </c>
      <c r="AE482">
        <v>18.084055630000002</v>
      </c>
      <c r="AF482">
        <v>18.084055630000002</v>
      </c>
      <c r="AG482" s="1"/>
      <c r="AH482" s="5">
        <v>46261</v>
      </c>
      <c r="AI482">
        <v>48</v>
      </c>
      <c r="AJ482">
        <v>3</v>
      </c>
      <c r="AK482" t="s">
        <v>143</v>
      </c>
      <c r="AL482" t="s">
        <v>54</v>
      </c>
      <c r="AM482" t="s">
        <v>52</v>
      </c>
      <c r="AN482">
        <v>37.376999359999999</v>
      </c>
      <c r="AO482">
        <v>0</v>
      </c>
      <c r="AP482">
        <v>0</v>
      </c>
      <c r="AR482" s="5">
        <v>46261</v>
      </c>
      <c r="AS482">
        <v>35</v>
      </c>
      <c r="AT482">
        <v>3</v>
      </c>
      <c r="AU482" t="s">
        <v>144</v>
      </c>
      <c r="AV482" t="s">
        <v>58</v>
      </c>
      <c r="AW482">
        <v>-17.607957200000001</v>
      </c>
      <c r="AX482">
        <v>12.11</v>
      </c>
      <c r="AY482">
        <v>-391.12352049999998</v>
      </c>
      <c r="AZ482">
        <v>-391.12352049999998</v>
      </c>
      <c r="BA482">
        <v>0</v>
      </c>
    </row>
    <row r="483" spans="2:53">
      <c r="B483" s="5">
        <v>46261</v>
      </c>
      <c r="C483">
        <v>80</v>
      </c>
      <c r="D483">
        <v>3</v>
      </c>
      <c r="E483" t="s">
        <v>143</v>
      </c>
      <c r="F483" t="s">
        <v>54</v>
      </c>
      <c r="G483" t="s">
        <v>51</v>
      </c>
      <c r="H483">
        <v>-43456.120094329999</v>
      </c>
      <c r="I483">
        <v>0</v>
      </c>
      <c r="J483">
        <v>251.69</v>
      </c>
      <c r="K483">
        <v>-253.69</v>
      </c>
      <c r="L483">
        <v>0</v>
      </c>
      <c r="M483">
        <v>0</v>
      </c>
      <c r="N483">
        <v>0</v>
      </c>
      <c r="O483" s="90" cm="1">
        <f t="array" ref="O483">VLOOKUP(C483,Calc!$B$4:$BF$291,_xlfn.XLOOKUP(F483&amp;G483,$R$4:$R$9&amp;$S$4:$S$9,$T$4:$T$9),FALSE)</f>
        <v>0</v>
      </c>
      <c r="P483" s="121">
        <f t="shared" si="7"/>
        <v>0</v>
      </c>
      <c r="V483" s="5">
        <v>46261</v>
      </c>
      <c r="W483">
        <v>160</v>
      </c>
      <c r="X483">
        <v>3</v>
      </c>
      <c r="Y483" t="s">
        <v>143</v>
      </c>
      <c r="Z483" t="s">
        <v>51</v>
      </c>
      <c r="AA483">
        <v>10424.203944319999</v>
      </c>
      <c r="AB483">
        <v>-1924.1317292700001</v>
      </c>
      <c r="AC483">
        <v>8500.0722150500005</v>
      </c>
      <c r="AD483">
        <v>-13.412717560000001</v>
      </c>
      <c r="AE483">
        <v>28.373956799999998</v>
      </c>
      <c r="AF483">
        <v>14.96123923</v>
      </c>
      <c r="AG483" s="1"/>
      <c r="AH483" s="5">
        <v>46261</v>
      </c>
      <c r="AI483">
        <v>48</v>
      </c>
      <c r="AJ483">
        <v>3</v>
      </c>
      <c r="AK483" t="s">
        <v>143</v>
      </c>
      <c r="AL483" t="s">
        <v>54</v>
      </c>
      <c r="AM483" t="s">
        <v>51</v>
      </c>
      <c r="AN483">
        <v>-43.666166029999999</v>
      </c>
      <c r="AO483">
        <v>12766.480997909999</v>
      </c>
      <c r="AP483">
        <v>13539.29282497</v>
      </c>
      <c r="AR483" s="5">
        <v>46261</v>
      </c>
      <c r="AS483">
        <v>35</v>
      </c>
      <c r="AT483">
        <v>3</v>
      </c>
      <c r="AU483" t="s">
        <v>144</v>
      </c>
      <c r="AV483" t="s">
        <v>146</v>
      </c>
      <c r="AW483">
        <v>5.4979572000000001</v>
      </c>
      <c r="AX483">
        <v>12.11</v>
      </c>
      <c r="AY483">
        <v>0</v>
      </c>
      <c r="AZ483">
        <v>0</v>
      </c>
      <c r="BA483">
        <v>0</v>
      </c>
    </row>
    <row r="484" spans="2:53">
      <c r="B484" s="5">
        <v>46261</v>
      </c>
      <c r="C484">
        <v>81</v>
      </c>
      <c r="D484">
        <v>3</v>
      </c>
      <c r="E484" t="s">
        <v>143</v>
      </c>
      <c r="F484" t="s">
        <v>57</v>
      </c>
      <c r="G484" t="s">
        <v>58</v>
      </c>
      <c r="H484">
        <v>-41645.445217599998</v>
      </c>
      <c r="I484">
        <v>0</v>
      </c>
      <c r="J484">
        <v>-600</v>
      </c>
      <c r="K484">
        <v>597.99</v>
      </c>
      <c r="L484">
        <v>0</v>
      </c>
      <c r="M484">
        <v>0</v>
      </c>
      <c r="N484">
        <v>0</v>
      </c>
      <c r="O484" s="90" cm="1">
        <f t="array" ref="O484">VLOOKUP(C484,Calc!$B$4:$BF$291,_xlfn.XLOOKUP(F484&amp;G484,$R$4:$R$9&amp;$S$4:$S$9,$T$4:$T$9),FALSE)</f>
        <v>0</v>
      </c>
      <c r="P484" s="121">
        <f t="shared" si="7"/>
        <v>0</v>
      </c>
      <c r="V484" s="5">
        <v>46261</v>
      </c>
      <c r="W484">
        <v>161</v>
      </c>
      <c r="X484">
        <v>3</v>
      </c>
      <c r="Y484" t="s">
        <v>143</v>
      </c>
      <c r="Z484" t="s">
        <v>58</v>
      </c>
      <c r="AA484">
        <v>8346.4749196699995</v>
      </c>
      <c r="AB484">
        <v>-1986.4333702399999</v>
      </c>
      <c r="AC484">
        <v>6360.0415494299996</v>
      </c>
      <c r="AD484">
        <v>-41.4066446</v>
      </c>
      <c r="AE484">
        <v>0</v>
      </c>
      <c r="AF484">
        <v>-41.4066446</v>
      </c>
      <c r="AG484" s="1"/>
      <c r="AH484" s="5">
        <v>46261</v>
      </c>
      <c r="AI484">
        <v>49</v>
      </c>
      <c r="AJ484">
        <v>3</v>
      </c>
      <c r="AL484" t="s">
        <v>144</v>
      </c>
      <c r="AM484" t="s">
        <v>58</v>
      </c>
      <c r="AN484">
        <v>-19.767684559999999</v>
      </c>
      <c r="AO484">
        <v>254.80833781000001</v>
      </c>
      <c r="AP484">
        <v>254.80833781000001</v>
      </c>
      <c r="AR484" s="5">
        <v>46261</v>
      </c>
      <c r="AS484">
        <v>35</v>
      </c>
      <c r="AT484">
        <v>3</v>
      </c>
      <c r="AU484" t="s">
        <v>57</v>
      </c>
      <c r="AV484" t="s">
        <v>58</v>
      </c>
      <c r="AW484">
        <v>-2.0288659999999998</v>
      </c>
      <c r="AX484">
        <v>0.40250000000000002</v>
      </c>
      <c r="AY484">
        <v>0</v>
      </c>
      <c r="AZ484">
        <v>578.82923419999997</v>
      </c>
      <c r="BA484">
        <v>0</v>
      </c>
    </row>
    <row r="485" spans="2:53">
      <c r="B485" s="5">
        <v>46261</v>
      </c>
      <c r="C485">
        <v>81</v>
      </c>
      <c r="D485">
        <v>3</v>
      </c>
      <c r="E485" t="s">
        <v>143</v>
      </c>
      <c r="F485" t="s">
        <v>57</v>
      </c>
      <c r="G485" t="s">
        <v>52</v>
      </c>
      <c r="H485">
        <v>-41645.445217599998</v>
      </c>
      <c r="I485">
        <v>0</v>
      </c>
      <c r="J485">
        <v>-2.0099999999999998</v>
      </c>
      <c r="K485">
        <v>-597.99</v>
      </c>
      <c r="L485">
        <v>0</v>
      </c>
      <c r="M485">
        <v>0</v>
      </c>
      <c r="N485">
        <v>0</v>
      </c>
      <c r="O485" s="90" cm="1">
        <f t="array" ref="O485">VLOOKUP(C485,Calc!$B$4:$BF$291,_xlfn.XLOOKUP(F485&amp;G485,$R$4:$R$9&amp;$S$4:$S$9,$T$4:$T$9),FALSE)</f>
        <v>0</v>
      </c>
      <c r="P485" s="121">
        <f t="shared" si="7"/>
        <v>0</v>
      </c>
      <c r="V485" s="5">
        <v>46261</v>
      </c>
      <c r="W485">
        <v>161</v>
      </c>
      <c r="X485">
        <v>3</v>
      </c>
      <c r="Y485" t="s">
        <v>143</v>
      </c>
      <c r="Z485" t="s">
        <v>52</v>
      </c>
      <c r="AA485">
        <v>8346.4749196699995</v>
      </c>
      <c r="AB485">
        <v>-1986.4333702399999</v>
      </c>
      <c r="AC485">
        <v>6360.0415494299996</v>
      </c>
      <c r="AD485">
        <v>0</v>
      </c>
      <c r="AE485">
        <v>14.937100900000001</v>
      </c>
      <c r="AF485">
        <v>14.937100900000001</v>
      </c>
      <c r="AG485" s="1"/>
      <c r="AH485" s="5">
        <v>46261</v>
      </c>
      <c r="AI485">
        <v>49</v>
      </c>
      <c r="AJ485">
        <v>3</v>
      </c>
      <c r="AL485" t="s">
        <v>144</v>
      </c>
      <c r="AM485" t="s">
        <v>146</v>
      </c>
      <c r="AN485">
        <v>6.74185123</v>
      </c>
      <c r="AO485">
        <v>0</v>
      </c>
      <c r="AP485">
        <v>0</v>
      </c>
      <c r="AR485" s="5">
        <v>46261</v>
      </c>
      <c r="AS485">
        <v>35</v>
      </c>
      <c r="AT485">
        <v>3</v>
      </c>
      <c r="AU485" t="s">
        <v>57</v>
      </c>
      <c r="AV485" t="s">
        <v>52</v>
      </c>
      <c r="AW485">
        <v>1.626366</v>
      </c>
      <c r="AX485">
        <v>0.40250000000000002</v>
      </c>
      <c r="AY485">
        <v>0</v>
      </c>
      <c r="AZ485">
        <v>0</v>
      </c>
      <c r="BA485">
        <v>0</v>
      </c>
    </row>
    <row r="486" spans="2:53">
      <c r="B486" s="5">
        <v>46261</v>
      </c>
      <c r="C486">
        <v>81</v>
      </c>
      <c r="D486">
        <v>3</v>
      </c>
      <c r="E486" t="s">
        <v>143</v>
      </c>
      <c r="F486" t="s">
        <v>60</v>
      </c>
      <c r="G486" t="s">
        <v>58</v>
      </c>
      <c r="H486">
        <v>-41645.445217599998</v>
      </c>
      <c r="I486">
        <v>0</v>
      </c>
      <c r="J486">
        <v>-600</v>
      </c>
      <c r="K486">
        <v>851.69</v>
      </c>
      <c r="L486">
        <v>0</v>
      </c>
      <c r="M486">
        <v>0</v>
      </c>
      <c r="N486">
        <v>0</v>
      </c>
      <c r="O486" s="90" cm="1">
        <f t="array" ref="O486">VLOOKUP(C486,Calc!$B$4:$BF$291,_xlfn.XLOOKUP(F486&amp;G486,$R$4:$R$9&amp;$S$4:$S$9,$T$4:$T$9),FALSE)</f>
        <v>0</v>
      </c>
      <c r="P486" s="121">
        <f t="shared" si="7"/>
        <v>0</v>
      </c>
      <c r="V486" s="5">
        <v>46261</v>
      </c>
      <c r="W486">
        <v>161</v>
      </c>
      <c r="X486">
        <v>3</v>
      </c>
      <c r="Y486" t="s">
        <v>143</v>
      </c>
      <c r="Z486" t="s">
        <v>51</v>
      </c>
      <c r="AA486">
        <v>8346.4749196699995</v>
      </c>
      <c r="AB486">
        <v>-1986.4333702399999</v>
      </c>
      <c r="AC486">
        <v>6360.0415494299996</v>
      </c>
      <c r="AD486">
        <v>-7.4679332299999999</v>
      </c>
      <c r="AE486">
        <v>29.3191436</v>
      </c>
      <c r="AF486">
        <v>21.85121036</v>
      </c>
      <c r="AG486" s="1"/>
      <c r="AH486" s="5">
        <v>46261</v>
      </c>
      <c r="AI486">
        <v>49</v>
      </c>
      <c r="AJ486">
        <v>3</v>
      </c>
      <c r="AK486" t="s">
        <v>143</v>
      </c>
      <c r="AL486" t="s">
        <v>57</v>
      </c>
      <c r="AM486" t="s">
        <v>58</v>
      </c>
      <c r="AN486">
        <v>-0.3775268</v>
      </c>
      <c r="AO486">
        <v>0</v>
      </c>
      <c r="AP486">
        <v>-18.04986044</v>
      </c>
      <c r="AR486" s="5">
        <v>46261</v>
      </c>
      <c r="AS486">
        <v>35</v>
      </c>
      <c r="AT486">
        <v>3</v>
      </c>
      <c r="AU486" t="s">
        <v>147</v>
      </c>
      <c r="AV486" t="s">
        <v>148</v>
      </c>
      <c r="AW486">
        <v>-36.817937999999998</v>
      </c>
      <c r="AX486">
        <v>0.72499999999999998</v>
      </c>
      <c r="AY486">
        <v>-12690.467646659999</v>
      </c>
      <c r="AZ486">
        <v>-12690.467646659999</v>
      </c>
      <c r="BA486">
        <v>0</v>
      </c>
    </row>
    <row r="487" spans="2:53">
      <c r="B487" s="5">
        <v>46261</v>
      </c>
      <c r="C487">
        <v>81</v>
      </c>
      <c r="D487">
        <v>3</v>
      </c>
      <c r="E487" t="s">
        <v>143</v>
      </c>
      <c r="F487" t="s">
        <v>60</v>
      </c>
      <c r="G487" t="s">
        <v>51</v>
      </c>
      <c r="H487">
        <v>-41645.445217599998</v>
      </c>
      <c r="I487">
        <v>0</v>
      </c>
      <c r="J487">
        <v>251.69</v>
      </c>
      <c r="K487">
        <v>-851.69</v>
      </c>
      <c r="L487">
        <v>0</v>
      </c>
      <c r="M487">
        <v>0</v>
      </c>
      <c r="N487">
        <v>0</v>
      </c>
      <c r="O487" s="90" cm="1">
        <f t="array" ref="O487">VLOOKUP(C487,Calc!$B$4:$BF$291,_xlfn.XLOOKUP(F487&amp;G487,$R$4:$R$9&amp;$S$4:$S$9,$T$4:$T$9),FALSE)</f>
        <v>0</v>
      </c>
      <c r="P487" s="121">
        <f t="shared" si="7"/>
        <v>0</v>
      </c>
      <c r="V487" s="5">
        <v>46261</v>
      </c>
      <c r="W487">
        <v>162</v>
      </c>
      <c r="X487">
        <v>3</v>
      </c>
      <c r="Y487" t="s">
        <v>143</v>
      </c>
      <c r="Z487" t="s">
        <v>58</v>
      </c>
      <c r="AA487">
        <v>5857.3686755600002</v>
      </c>
      <c r="AB487">
        <v>-2538.80077742</v>
      </c>
      <c r="AC487">
        <v>3318.5678981299998</v>
      </c>
      <c r="AD487">
        <v>-48.627047300000001</v>
      </c>
      <c r="AE487">
        <v>0</v>
      </c>
      <c r="AF487">
        <v>-48.627047300000001</v>
      </c>
      <c r="AG487" s="1"/>
      <c r="AH487" s="5">
        <v>46261</v>
      </c>
      <c r="AI487">
        <v>49</v>
      </c>
      <c r="AJ487">
        <v>3</v>
      </c>
      <c r="AK487" t="s">
        <v>143</v>
      </c>
      <c r="AL487" t="s">
        <v>57</v>
      </c>
      <c r="AM487" t="s">
        <v>52</v>
      </c>
      <c r="AN487">
        <v>-8.2473199999999997E-2</v>
      </c>
      <c r="AO487">
        <v>0</v>
      </c>
      <c r="AP487">
        <v>0</v>
      </c>
      <c r="AR487" s="5">
        <v>46261</v>
      </c>
      <c r="AS487">
        <v>35</v>
      </c>
      <c r="AT487">
        <v>3</v>
      </c>
      <c r="AU487" t="s">
        <v>147</v>
      </c>
      <c r="AV487" t="s">
        <v>51</v>
      </c>
      <c r="AW487">
        <v>36.092937999999997</v>
      </c>
      <c r="AX487">
        <v>0.72499999999999998</v>
      </c>
      <c r="AY487">
        <v>0</v>
      </c>
      <c r="AZ487">
        <v>0</v>
      </c>
      <c r="BA487">
        <v>0</v>
      </c>
    </row>
    <row r="488" spans="2:53">
      <c r="B488" s="5">
        <v>46261</v>
      </c>
      <c r="C488">
        <v>81</v>
      </c>
      <c r="D488">
        <v>3</v>
      </c>
      <c r="E488" t="s">
        <v>143</v>
      </c>
      <c r="F488" t="s">
        <v>54</v>
      </c>
      <c r="G488" t="s">
        <v>52</v>
      </c>
      <c r="H488">
        <v>-41645.445217599998</v>
      </c>
      <c r="I488">
        <v>0</v>
      </c>
      <c r="J488">
        <v>-2.0099999999999998</v>
      </c>
      <c r="K488">
        <v>253.7</v>
      </c>
      <c r="L488">
        <v>0</v>
      </c>
      <c r="M488">
        <v>0</v>
      </c>
      <c r="N488">
        <v>0</v>
      </c>
      <c r="O488" s="90" cm="1">
        <f t="array" ref="O488">VLOOKUP(C488,Calc!$B$4:$BF$291,_xlfn.XLOOKUP(F488&amp;G488,$R$4:$R$9&amp;$S$4:$S$9,$T$4:$T$9),FALSE)</f>
        <v>0</v>
      </c>
      <c r="P488" s="121">
        <f t="shared" si="7"/>
        <v>0</v>
      </c>
      <c r="V488" s="5">
        <v>46261</v>
      </c>
      <c r="W488">
        <v>162</v>
      </c>
      <c r="X488">
        <v>3</v>
      </c>
      <c r="Y488" t="s">
        <v>143</v>
      </c>
      <c r="Z488" t="s">
        <v>52</v>
      </c>
      <c r="AA488">
        <v>5857.3686755600002</v>
      </c>
      <c r="AB488">
        <v>-2538.80077742</v>
      </c>
      <c r="AC488">
        <v>3318.5678981299998</v>
      </c>
      <c r="AD488">
        <v>0</v>
      </c>
      <c r="AE488">
        <v>10.64897936</v>
      </c>
      <c r="AF488">
        <v>10.64897936</v>
      </c>
      <c r="AG488" s="1"/>
      <c r="AH488" s="5">
        <v>46261</v>
      </c>
      <c r="AI488">
        <v>49</v>
      </c>
      <c r="AJ488">
        <v>3</v>
      </c>
      <c r="AL488" t="s">
        <v>147</v>
      </c>
      <c r="AM488" t="s">
        <v>148</v>
      </c>
      <c r="AN488">
        <v>-26.283505000000002</v>
      </c>
      <c r="AO488">
        <v>-9060.26249775</v>
      </c>
      <c r="AP488">
        <v>-9060.26249775</v>
      </c>
      <c r="AR488" s="5">
        <v>46261</v>
      </c>
      <c r="AS488">
        <v>35</v>
      </c>
      <c r="AT488">
        <v>3</v>
      </c>
      <c r="AU488" t="s">
        <v>60</v>
      </c>
      <c r="AV488" t="s">
        <v>58</v>
      </c>
      <c r="AW488">
        <v>45.427160059999999</v>
      </c>
      <c r="AX488">
        <v>0.15833332999999999</v>
      </c>
      <c r="AY488">
        <v>0</v>
      </c>
      <c r="AZ488">
        <v>0</v>
      </c>
      <c r="BA488">
        <v>0</v>
      </c>
    </row>
    <row r="489" spans="2:53">
      <c r="B489" s="5">
        <v>46261</v>
      </c>
      <c r="C489">
        <v>81</v>
      </c>
      <c r="D489">
        <v>3</v>
      </c>
      <c r="E489" t="s">
        <v>143</v>
      </c>
      <c r="F489" t="s">
        <v>54</v>
      </c>
      <c r="G489" t="s">
        <v>51</v>
      </c>
      <c r="H489">
        <v>-41645.445217599998</v>
      </c>
      <c r="I489">
        <v>0</v>
      </c>
      <c r="J489">
        <v>251.69</v>
      </c>
      <c r="K489">
        <v>-253.7</v>
      </c>
      <c r="L489">
        <v>0</v>
      </c>
      <c r="M489">
        <v>0</v>
      </c>
      <c r="N489">
        <v>0</v>
      </c>
      <c r="O489" s="90" cm="1">
        <f t="array" ref="O489">VLOOKUP(C489,Calc!$B$4:$BF$291,_xlfn.XLOOKUP(F489&amp;G489,$R$4:$R$9&amp;$S$4:$S$9,$T$4:$T$9),FALSE)</f>
        <v>0</v>
      </c>
      <c r="P489" s="121">
        <f t="shared" si="7"/>
        <v>0</v>
      </c>
      <c r="V489" s="5">
        <v>46261</v>
      </c>
      <c r="W489">
        <v>162</v>
      </c>
      <c r="X489">
        <v>3</v>
      </c>
      <c r="Y489" t="s">
        <v>143</v>
      </c>
      <c r="Z489" t="s">
        <v>51</v>
      </c>
      <c r="AA489">
        <v>5857.3686755600002</v>
      </c>
      <c r="AB489">
        <v>-2538.80077742</v>
      </c>
      <c r="AC489">
        <v>3318.5678981299998</v>
      </c>
      <c r="AD489">
        <v>-4.8623167</v>
      </c>
      <c r="AE489">
        <v>37.939551299999998</v>
      </c>
      <c r="AF489">
        <v>33.077234599999997</v>
      </c>
      <c r="AG489" s="1"/>
      <c r="AH489" s="5">
        <v>46261</v>
      </c>
      <c r="AI489">
        <v>49</v>
      </c>
      <c r="AJ489">
        <v>3</v>
      </c>
      <c r="AL489" t="s">
        <v>147</v>
      </c>
      <c r="AM489" t="s">
        <v>51</v>
      </c>
      <c r="AN489">
        <v>25.528504999999999</v>
      </c>
      <c r="AO489">
        <v>0</v>
      </c>
      <c r="AP489">
        <v>0</v>
      </c>
      <c r="AR489" s="5">
        <v>46261</v>
      </c>
      <c r="AS489">
        <v>35</v>
      </c>
      <c r="AT489">
        <v>3</v>
      </c>
      <c r="AU489" t="s">
        <v>60</v>
      </c>
      <c r="AV489" t="s">
        <v>51</v>
      </c>
      <c r="AW489">
        <v>-45.585493399999997</v>
      </c>
      <c r="AX489">
        <v>0.15833332999999999</v>
      </c>
      <c r="AY489">
        <v>243.7968927</v>
      </c>
      <c r="AZ489">
        <v>254.85716117000001</v>
      </c>
      <c r="BA489">
        <v>0</v>
      </c>
    </row>
    <row r="490" spans="2:53">
      <c r="B490" s="5">
        <v>46261</v>
      </c>
      <c r="C490">
        <v>82</v>
      </c>
      <c r="D490">
        <v>3</v>
      </c>
      <c r="E490" t="s">
        <v>143</v>
      </c>
      <c r="F490" t="s">
        <v>57</v>
      </c>
      <c r="G490" t="s">
        <v>58</v>
      </c>
      <c r="H490">
        <v>-41615.332508539999</v>
      </c>
      <c r="I490">
        <v>0</v>
      </c>
      <c r="J490">
        <v>-600</v>
      </c>
      <c r="K490">
        <v>597.17999999999995</v>
      </c>
      <c r="L490">
        <v>0</v>
      </c>
      <c r="M490">
        <v>0</v>
      </c>
      <c r="N490">
        <v>0</v>
      </c>
      <c r="O490" s="90" cm="1">
        <f t="array" ref="O490">VLOOKUP(C490,Calc!$B$4:$BF$291,_xlfn.XLOOKUP(F490&amp;G490,$R$4:$R$9&amp;$S$4:$S$9,$T$4:$T$9),FALSE)</f>
        <v>0</v>
      </c>
      <c r="P490" s="121">
        <f t="shared" si="7"/>
        <v>0</v>
      </c>
      <c r="V490" s="5">
        <v>46261</v>
      </c>
      <c r="W490">
        <v>163</v>
      </c>
      <c r="X490">
        <v>3</v>
      </c>
      <c r="Y490" t="s">
        <v>143</v>
      </c>
      <c r="Z490" t="s">
        <v>58</v>
      </c>
      <c r="AA490">
        <v>12972.462358250001</v>
      </c>
      <c r="AB490">
        <v>-3252.1954610500002</v>
      </c>
      <c r="AC490">
        <v>9720.2668971900002</v>
      </c>
      <c r="AD490">
        <v>-53.501667560000001</v>
      </c>
      <c r="AE490">
        <v>0</v>
      </c>
      <c r="AF490">
        <v>-53.501667560000001</v>
      </c>
      <c r="AG490" s="1"/>
      <c r="AH490" s="5">
        <v>46261</v>
      </c>
      <c r="AI490">
        <v>49</v>
      </c>
      <c r="AJ490">
        <v>3</v>
      </c>
      <c r="AK490" t="s">
        <v>143</v>
      </c>
      <c r="AL490" t="s">
        <v>60</v>
      </c>
      <c r="AM490" t="s">
        <v>58</v>
      </c>
      <c r="AN490">
        <v>62.379550430000002</v>
      </c>
      <c r="AO490">
        <v>0</v>
      </c>
      <c r="AP490">
        <v>0</v>
      </c>
      <c r="AR490" s="5">
        <v>46261</v>
      </c>
      <c r="AS490">
        <v>35</v>
      </c>
      <c r="AT490">
        <v>3</v>
      </c>
      <c r="AU490" t="s">
        <v>54</v>
      </c>
      <c r="AV490" t="s">
        <v>52</v>
      </c>
      <c r="AW490">
        <v>42.769417830000002</v>
      </c>
      <c r="AX490">
        <v>5.78583333</v>
      </c>
      <c r="AY490">
        <v>0</v>
      </c>
      <c r="AZ490">
        <v>0</v>
      </c>
      <c r="BA490">
        <v>0</v>
      </c>
    </row>
    <row r="491" spans="2:53">
      <c r="B491" s="5">
        <v>46261</v>
      </c>
      <c r="C491">
        <v>82</v>
      </c>
      <c r="D491">
        <v>3</v>
      </c>
      <c r="E491" t="s">
        <v>143</v>
      </c>
      <c r="F491" t="s">
        <v>57</v>
      </c>
      <c r="G491" t="s">
        <v>52</v>
      </c>
      <c r="H491">
        <v>-41615.332508539999</v>
      </c>
      <c r="I491">
        <v>0</v>
      </c>
      <c r="J491">
        <v>-2.82</v>
      </c>
      <c r="K491">
        <v>-597.17999999999995</v>
      </c>
      <c r="L491">
        <v>0</v>
      </c>
      <c r="M491">
        <v>0</v>
      </c>
      <c r="N491">
        <v>0</v>
      </c>
      <c r="O491" s="90" cm="1">
        <f t="array" ref="O491">VLOOKUP(C491,Calc!$B$4:$BF$291,_xlfn.XLOOKUP(F491&amp;G491,$R$4:$R$9&amp;$S$4:$S$9,$T$4:$T$9),FALSE)</f>
        <v>0</v>
      </c>
      <c r="P491" s="121">
        <f t="shared" si="7"/>
        <v>0</v>
      </c>
      <c r="V491" s="5">
        <v>46261</v>
      </c>
      <c r="W491">
        <v>163</v>
      </c>
      <c r="X491">
        <v>3</v>
      </c>
      <c r="Y491" t="s">
        <v>143</v>
      </c>
      <c r="Z491" t="s">
        <v>52</v>
      </c>
      <c r="AA491">
        <v>12972.462358250001</v>
      </c>
      <c r="AB491">
        <v>-3252.1954610500002</v>
      </c>
      <c r="AC491">
        <v>9720.2668971900002</v>
      </c>
      <c r="AD491">
        <v>0</v>
      </c>
      <c r="AE491">
        <v>22.2263509</v>
      </c>
      <c r="AF491">
        <v>22.2263509</v>
      </c>
      <c r="AG491" s="1"/>
      <c r="AH491" s="5">
        <v>46261</v>
      </c>
      <c r="AI491">
        <v>49</v>
      </c>
      <c r="AJ491">
        <v>3</v>
      </c>
      <c r="AK491" t="s">
        <v>143</v>
      </c>
      <c r="AL491" t="s">
        <v>60</v>
      </c>
      <c r="AM491" t="s">
        <v>51</v>
      </c>
      <c r="AN491">
        <v>-62.583717100000001</v>
      </c>
      <c r="AO491">
        <v>0</v>
      </c>
      <c r="AP491">
        <v>-1470.8198331999999</v>
      </c>
      <c r="AR491" s="5">
        <v>46261</v>
      </c>
      <c r="AS491">
        <v>35</v>
      </c>
      <c r="AT491">
        <v>3</v>
      </c>
      <c r="AU491" t="s">
        <v>54</v>
      </c>
      <c r="AV491" t="s">
        <v>51</v>
      </c>
      <c r="AW491">
        <v>-48.555251159999997</v>
      </c>
      <c r="AX491">
        <v>5.78583333</v>
      </c>
      <c r="AY491">
        <v>16139.26582689</v>
      </c>
      <c r="AZ491">
        <v>15549.376324209999</v>
      </c>
      <c r="BA491">
        <v>0</v>
      </c>
    </row>
    <row r="492" spans="2:53">
      <c r="B492" s="5">
        <v>46261</v>
      </c>
      <c r="C492">
        <v>82</v>
      </c>
      <c r="D492">
        <v>3</v>
      </c>
      <c r="E492" t="s">
        <v>143</v>
      </c>
      <c r="F492" t="s">
        <v>60</v>
      </c>
      <c r="G492" t="s">
        <v>58</v>
      </c>
      <c r="H492">
        <v>-41615.332508539999</v>
      </c>
      <c r="I492">
        <v>0</v>
      </c>
      <c r="J492">
        <v>-600</v>
      </c>
      <c r="K492">
        <v>851.69</v>
      </c>
      <c r="L492">
        <v>0</v>
      </c>
      <c r="M492">
        <v>0</v>
      </c>
      <c r="N492">
        <v>0</v>
      </c>
      <c r="O492" s="90" cm="1">
        <f t="array" ref="O492">VLOOKUP(C492,Calc!$B$4:$BF$291,_xlfn.XLOOKUP(F492&amp;G492,$R$4:$R$9&amp;$S$4:$S$9,$T$4:$T$9),FALSE)</f>
        <v>0</v>
      </c>
      <c r="P492" s="121">
        <f t="shared" si="7"/>
        <v>0</v>
      </c>
      <c r="V492" s="5">
        <v>46261</v>
      </c>
      <c r="W492">
        <v>163</v>
      </c>
      <c r="X492">
        <v>3</v>
      </c>
      <c r="Y492" t="s">
        <v>143</v>
      </c>
      <c r="Z492" t="s">
        <v>51</v>
      </c>
      <c r="AA492">
        <v>12972.462358250001</v>
      </c>
      <c r="AB492">
        <v>-3252.1954610500002</v>
      </c>
      <c r="AC492">
        <v>9720.2668971900002</v>
      </c>
      <c r="AD492">
        <v>-18.730708629999999</v>
      </c>
      <c r="AE492">
        <v>45.4485253</v>
      </c>
      <c r="AF492">
        <v>26.71781666</v>
      </c>
      <c r="AG492" s="1"/>
      <c r="AH492" s="5">
        <v>46261</v>
      </c>
      <c r="AI492">
        <v>49</v>
      </c>
      <c r="AJ492">
        <v>3</v>
      </c>
      <c r="AK492" t="s">
        <v>143</v>
      </c>
      <c r="AL492" t="s">
        <v>54</v>
      </c>
      <c r="AM492" t="s">
        <v>52</v>
      </c>
      <c r="AN492">
        <v>33.315230829999997</v>
      </c>
      <c r="AO492">
        <v>0</v>
      </c>
      <c r="AP492">
        <v>0</v>
      </c>
      <c r="AR492" s="5">
        <v>46261</v>
      </c>
      <c r="AS492">
        <v>35</v>
      </c>
      <c r="AT492">
        <v>3</v>
      </c>
      <c r="AU492" t="s">
        <v>50</v>
      </c>
      <c r="AV492" t="s">
        <v>52</v>
      </c>
      <c r="AW492">
        <v>0</v>
      </c>
      <c r="AX492">
        <v>0</v>
      </c>
      <c r="AY492">
        <v>0</v>
      </c>
      <c r="AZ492">
        <v>0</v>
      </c>
      <c r="BA492">
        <v>0</v>
      </c>
    </row>
    <row r="493" spans="2:53">
      <c r="B493" s="5">
        <v>46261</v>
      </c>
      <c r="C493">
        <v>82</v>
      </c>
      <c r="D493">
        <v>3</v>
      </c>
      <c r="E493" t="s">
        <v>143</v>
      </c>
      <c r="F493" t="s">
        <v>60</v>
      </c>
      <c r="G493" t="s">
        <v>51</v>
      </c>
      <c r="H493">
        <v>-41615.332508539999</v>
      </c>
      <c r="I493">
        <v>0</v>
      </c>
      <c r="J493">
        <v>251.69</v>
      </c>
      <c r="K493">
        <v>-851.69</v>
      </c>
      <c r="L493">
        <v>0</v>
      </c>
      <c r="M493">
        <v>0</v>
      </c>
      <c r="N493">
        <v>0</v>
      </c>
      <c r="O493" s="90" cm="1">
        <f t="array" ref="O493">VLOOKUP(C493,Calc!$B$4:$BF$291,_xlfn.XLOOKUP(F493&amp;G493,$R$4:$R$9&amp;$S$4:$S$9,$T$4:$T$9),FALSE)</f>
        <v>0</v>
      </c>
      <c r="P493" s="121">
        <f t="shared" si="7"/>
        <v>0</v>
      </c>
      <c r="V493" s="5">
        <v>46261</v>
      </c>
      <c r="W493">
        <v>164</v>
      </c>
      <c r="X493">
        <v>3</v>
      </c>
      <c r="Y493" t="s">
        <v>143</v>
      </c>
      <c r="Z493" t="s">
        <v>58</v>
      </c>
      <c r="AA493">
        <v>12828.2964913</v>
      </c>
      <c r="AB493">
        <v>-2958.3631268099998</v>
      </c>
      <c r="AC493">
        <v>9869.9333644800008</v>
      </c>
      <c r="AD493">
        <v>-49.850070160000001</v>
      </c>
      <c r="AE493">
        <v>0</v>
      </c>
      <c r="AF493">
        <v>-49.850070160000001</v>
      </c>
      <c r="AG493" s="1"/>
      <c r="AH493" s="5">
        <v>46261</v>
      </c>
      <c r="AI493">
        <v>49</v>
      </c>
      <c r="AJ493">
        <v>3</v>
      </c>
      <c r="AK493" t="s">
        <v>143</v>
      </c>
      <c r="AL493" t="s">
        <v>54</v>
      </c>
      <c r="AM493" t="s">
        <v>51</v>
      </c>
      <c r="AN493">
        <v>-39.328564159999999</v>
      </c>
      <c r="AO493">
        <v>8307.6930206399993</v>
      </c>
      <c r="AP493">
        <v>9796.5627143000002</v>
      </c>
      <c r="AR493" s="5">
        <v>46261</v>
      </c>
      <c r="AS493">
        <v>35</v>
      </c>
      <c r="AT493">
        <v>3</v>
      </c>
      <c r="AU493" t="s">
        <v>50</v>
      </c>
      <c r="AV493" t="s">
        <v>51</v>
      </c>
      <c r="AW493">
        <v>0</v>
      </c>
      <c r="AX493">
        <v>0</v>
      </c>
      <c r="AY493">
        <v>0</v>
      </c>
      <c r="AZ493">
        <v>0</v>
      </c>
      <c r="BA493">
        <v>0</v>
      </c>
    </row>
    <row r="494" spans="2:53">
      <c r="B494" s="5">
        <v>46261</v>
      </c>
      <c r="C494">
        <v>82</v>
      </c>
      <c r="D494">
        <v>3</v>
      </c>
      <c r="E494" t="s">
        <v>143</v>
      </c>
      <c r="F494" t="s">
        <v>54</v>
      </c>
      <c r="G494" t="s">
        <v>52</v>
      </c>
      <c r="H494">
        <v>-41615.332508539999</v>
      </c>
      <c r="I494">
        <v>0</v>
      </c>
      <c r="J494">
        <v>-2.82</v>
      </c>
      <c r="K494">
        <v>254.51</v>
      </c>
      <c r="L494">
        <v>0</v>
      </c>
      <c r="M494">
        <v>0</v>
      </c>
      <c r="N494">
        <v>0</v>
      </c>
      <c r="O494" s="90" cm="1">
        <f t="array" ref="O494">VLOOKUP(C494,Calc!$B$4:$BF$291,_xlfn.XLOOKUP(F494&amp;G494,$R$4:$R$9&amp;$S$4:$S$9,$T$4:$T$9),FALSE)</f>
        <v>0</v>
      </c>
      <c r="P494" s="121">
        <f t="shared" si="7"/>
        <v>0</v>
      </c>
      <c r="V494" s="5">
        <v>46261</v>
      </c>
      <c r="W494">
        <v>164</v>
      </c>
      <c r="X494">
        <v>3</v>
      </c>
      <c r="Y494" t="s">
        <v>143</v>
      </c>
      <c r="Z494" t="s">
        <v>52</v>
      </c>
      <c r="AA494">
        <v>12828.2964913</v>
      </c>
      <c r="AB494">
        <v>-2958.3631268099998</v>
      </c>
      <c r="AC494">
        <v>9869.9333644800008</v>
      </c>
      <c r="AD494">
        <v>0</v>
      </c>
      <c r="AE494">
        <v>22.056797199999998</v>
      </c>
      <c r="AF494">
        <v>22.056797199999998</v>
      </c>
      <c r="AG494" s="1"/>
      <c r="AH494" s="5">
        <v>46261</v>
      </c>
      <c r="AI494">
        <v>50</v>
      </c>
      <c r="AJ494">
        <v>3</v>
      </c>
      <c r="AL494" t="s">
        <v>144</v>
      </c>
      <c r="AM494" t="s">
        <v>58</v>
      </c>
      <c r="AN494">
        <v>-22.00552673</v>
      </c>
      <c r="AO494">
        <v>616.52746794999996</v>
      </c>
      <c r="AP494">
        <v>616.52746794999996</v>
      </c>
      <c r="AR494" s="5">
        <v>46261</v>
      </c>
      <c r="AS494">
        <v>36</v>
      </c>
      <c r="AT494">
        <v>3</v>
      </c>
      <c r="AU494" t="s">
        <v>145</v>
      </c>
      <c r="AV494" t="s">
        <v>58</v>
      </c>
      <c r="AW494">
        <v>-1.9582744000000001</v>
      </c>
      <c r="AX494">
        <v>1.90083333</v>
      </c>
      <c r="AY494">
        <v>-27.305089639999998</v>
      </c>
      <c r="AZ494">
        <v>-27.305089639999998</v>
      </c>
      <c r="BA494">
        <v>0</v>
      </c>
    </row>
    <row r="495" spans="2:53">
      <c r="B495" s="5">
        <v>46261</v>
      </c>
      <c r="C495">
        <v>82</v>
      </c>
      <c r="D495">
        <v>3</v>
      </c>
      <c r="E495" t="s">
        <v>143</v>
      </c>
      <c r="F495" t="s">
        <v>54</v>
      </c>
      <c r="G495" t="s">
        <v>51</v>
      </c>
      <c r="H495">
        <v>-41615.332508539999</v>
      </c>
      <c r="I495">
        <v>0</v>
      </c>
      <c r="J495">
        <v>251.69</v>
      </c>
      <c r="K495">
        <v>-254.51</v>
      </c>
      <c r="L495">
        <v>0</v>
      </c>
      <c r="M495">
        <v>0</v>
      </c>
      <c r="N495">
        <v>0</v>
      </c>
      <c r="O495" s="90" cm="1">
        <f t="array" ref="O495">VLOOKUP(C495,Calc!$B$4:$BF$291,_xlfn.XLOOKUP(F495&amp;G495,$R$4:$R$9&amp;$S$4:$S$9,$T$4:$T$9),FALSE)</f>
        <v>0</v>
      </c>
      <c r="P495" s="121">
        <f t="shared" si="7"/>
        <v>0</v>
      </c>
      <c r="V495" s="5">
        <v>46261</v>
      </c>
      <c r="W495">
        <v>164</v>
      </c>
      <c r="X495">
        <v>3</v>
      </c>
      <c r="Y495" t="s">
        <v>143</v>
      </c>
      <c r="Z495" t="s">
        <v>51</v>
      </c>
      <c r="AA495">
        <v>12828.2964913</v>
      </c>
      <c r="AB495">
        <v>-2958.3631268099998</v>
      </c>
      <c r="AC495">
        <v>9869.9333644800008</v>
      </c>
      <c r="AD495">
        <v>-17.877724329999999</v>
      </c>
      <c r="AE495">
        <v>41.228497300000001</v>
      </c>
      <c r="AF495">
        <v>23.35077296</v>
      </c>
      <c r="AG495" s="1"/>
      <c r="AH495" s="5">
        <v>46261</v>
      </c>
      <c r="AI495">
        <v>50</v>
      </c>
      <c r="AJ495">
        <v>3</v>
      </c>
      <c r="AL495" t="s">
        <v>144</v>
      </c>
      <c r="AM495" t="s">
        <v>146</v>
      </c>
      <c r="AN495">
        <v>9.6163600599999999</v>
      </c>
      <c r="AO495">
        <v>0</v>
      </c>
      <c r="AP495">
        <v>0</v>
      </c>
      <c r="AR495" s="5">
        <v>46261</v>
      </c>
      <c r="AS495">
        <v>36</v>
      </c>
      <c r="AT495">
        <v>3</v>
      </c>
      <c r="AU495" t="s">
        <v>145</v>
      </c>
      <c r="AV495" t="s">
        <v>146</v>
      </c>
      <c r="AW495">
        <v>5.7441060000000002E-2</v>
      </c>
      <c r="AX495">
        <v>1.90083333</v>
      </c>
      <c r="AY495">
        <v>0</v>
      </c>
      <c r="AZ495">
        <v>0</v>
      </c>
      <c r="BA495">
        <v>0</v>
      </c>
    </row>
    <row r="496" spans="2:53">
      <c r="B496" s="5">
        <v>46261</v>
      </c>
      <c r="C496">
        <v>83</v>
      </c>
      <c r="D496">
        <v>3</v>
      </c>
      <c r="E496" t="s">
        <v>143</v>
      </c>
      <c r="F496" t="s">
        <v>57</v>
      </c>
      <c r="G496" t="s">
        <v>58</v>
      </c>
      <c r="H496">
        <v>-40868.830289819998</v>
      </c>
      <c r="I496">
        <v>0</v>
      </c>
      <c r="J496">
        <v>-600</v>
      </c>
      <c r="K496">
        <v>597.99</v>
      </c>
      <c r="L496">
        <v>0</v>
      </c>
      <c r="M496">
        <v>0</v>
      </c>
      <c r="N496">
        <v>0</v>
      </c>
      <c r="O496" s="90" cm="1">
        <f t="array" ref="O496">VLOOKUP(C496,Calc!$B$4:$BF$291,_xlfn.XLOOKUP(F496&amp;G496,$R$4:$R$9&amp;$S$4:$S$9,$T$4:$T$9),FALSE)</f>
        <v>0</v>
      </c>
      <c r="P496" s="121">
        <f t="shared" si="7"/>
        <v>0</v>
      </c>
      <c r="V496" s="5">
        <v>46261</v>
      </c>
      <c r="W496">
        <v>165</v>
      </c>
      <c r="X496">
        <v>3</v>
      </c>
      <c r="Y496" t="s">
        <v>143</v>
      </c>
      <c r="Z496" t="s">
        <v>58</v>
      </c>
      <c r="AA496">
        <v>3301.5534309700001</v>
      </c>
      <c r="AB496">
        <v>-7646.5652623699998</v>
      </c>
      <c r="AC496">
        <v>-4345.0118314000001</v>
      </c>
      <c r="AD496">
        <v>0</v>
      </c>
      <c r="AE496">
        <v>0</v>
      </c>
      <c r="AF496">
        <v>0</v>
      </c>
      <c r="AG496" s="1"/>
      <c r="AH496" s="5">
        <v>46261</v>
      </c>
      <c r="AI496">
        <v>50</v>
      </c>
      <c r="AJ496">
        <v>3</v>
      </c>
      <c r="AK496" t="s">
        <v>143</v>
      </c>
      <c r="AL496" t="s">
        <v>57</v>
      </c>
      <c r="AM496" t="s">
        <v>58</v>
      </c>
      <c r="AN496">
        <v>-7.2034399999999998E-2</v>
      </c>
      <c r="AO496">
        <v>0</v>
      </c>
      <c r="AP496">
        <v>0</v>
      </c>
      <c r="AR496" s="5">
        <v>46261</v>
      </c>
      <c r="AS496">
        <v>36</v>
      </c>
      <c r="AT496">
        <v>3</v>
      </c>
      <c r="AU496" t="s">
        <v>144</v>
      </c>
      <c r="AV496" t="s">
        <v>58</v>
      </c>
      <c r="AW496">
        <v>-20.921654960000001</v>
      </c>
      <c r="AX496">
        <v>12.008333329999999</v>
      </c>
      <c r="AY496">
        <v>-1039.68324671</v>
      </c>
      <c r="AZ496">
        <v>-1039.68324671</v>
      </c>
      <c r="BA496">
        <v>0</v>
      </c>
    </row>
    <row r="497" spans="2:53">
      <c r="B497" s="5">
        <v>46261</v>
      </c>
      <c r="C497">
        <v>83</v>
      </c>
      <c r="D497">
        <v>3</v>
      </c>
      <c r="E497" t="s">
        <v>143</v>
      </c>
      <c r="F497" t="s">
        <v>57</v>
      </c>
      <c r="G497" t="s">
        <v>52</v>
      </c>
      <c r="H497">
        <v>-40868.830289819998</v>
      </c>
      <c r="I497">
        <v>0</v>
      </c>
      <c r="J497">
        <v>-2.0099999999999998</v>
      </c>
      <c r="K497">
        <v>-597.99</v>
      </c>
      <c r="L497">
        <v>0</v>
      </c>
      <c r="M497">
        <v>0</v>
      </c>
      <c r="N497">
        <v>0</v>
      </c>
      <c r="O497" s="90" cm="1">
        <f t="array" ref="O497">VLOOKUP(C497,Calc!$B$4:$BF$291,_xlfn.XLOOKUP(F497&amp;G497,$R$4:$R$9&amp;$S$4:$S$9,$T$4:$T$9),FALSE)</f>
        <v>0</v>
      </c>
      <c r="P497" s="121">
        <f t="shared" si="7"/>
        <v>0</v>
      </c>
      <c r="V497" s="5">
        <v>46261</v>
      </c>
      <c r="W497">
        <v>165</v>
      </c>
      <c r="X497">
        <v>3</v>
      </c>
      <c r="Y497" t="s">
        <v>143</v>
      </c>
      <c r="Z497" t="s">
        <v>52</v>
      </c>
      <c r="AA497">
        <v>3301.5534309700001</v>
      </c>
      <c r="AB497">
        <v>-7646.5652623699998</v>
      </c>
      <c r="AC497">
        <v>-4345.0118314000001</v>
      </c>
      <c r="AD497">
        <v>0</v>
      </c>
      <c r="AE497">
        <v>0</v>
      </c>
      <c r="AF497">
        <v>0</v>
      </c>
      <c r="AG497" s="1"/>
      <c r="AH497" s="5">
        <v>46261</v>
      </c>
      <c r="AI497">
        <v>50</v>
      </c>
      <c r="AJ497">
        <v>3</v>
      </c>
      <c r="AK497" t="s">
        <v>143</v>
      </c>
      <c r="AL497" t="s">
        <v>57</v>
      </c>
      <c r="AM497" t="s">
        <v>52</v>
      </c>
      <c r="AN497">
        <v>-0.44296560000000001</v>
      </c>
      <c r="AO497">
        <v>0</v>
      </c>
      <c r="AP497">
        <v>-130.10353502000001</v>
      </c>
      <c r="AR497" s="5">
        <v>46261</v>
      </c>
      <c r="AS497">
        <v>36</v>
      </c>
      <c r="AT497">
        <v>3</v>
      </c>
      <c r="AU497" t="s">
        <v>144</v>
      </c>
      <c r="AV497" t="s">
        <v>146</v>
      </c>
      <c r="AW497">
        <v>8.9133216300000004</v>
      </c>
      <c r="AX497">
        <v>12.008333329999999</v>
      </c>
      <c r="AY497">
        <v>0</v>
      </c>
      <c r="AZ497">
        <v>0</v>
      </c>
      <c r="BA497">
        <v>0</v>
      </c>
    </row>
    <row r="498" spans="2:53">
      <c r="B498" s="5">
        <v>46261</v>
      </c>
      <c r="C498">
        <v>83</v>
      </c>
      <c r="D498">
        <v>3</v>
      </c>
      <c r="E498" t="s">
        <v>143</v>
      </c>
      <c r="F498" t="s">
        <v>60</v>
      </c>
      <c r="G498" t="s">
        <v>58</v>
      </c>
      <c r="H498">
        <v>-40868.830289819998</v>
      </c>
      <c r="I498">
        <v>0</v>
      </c>
      <c r="J498">
        <v>-600</v>
      </c>
      <c r="K498">
        <v>853.32</v>
      </c>
      <c r="L498">
        <v>0</v>
      </c>
      <c r="M498">
        <v>0</v>
      </c>
      <c r="N498">
        <v>0</v>
      </c>
      <c r="O498" s="90" cm="1">
        <f t="array" ref="O498">VLOOKUP(C498,Calc!$B$4:$BF$291,_xlfn.XLOOKUP(F498&amp;G498,$R$4:$R$9&amp;$S$4:$S$9,$T$4:$T$9),FALSE)</f>
        <v>0</v>
      </c>
      <c r="P498" s="121">
        <f t="shared" si="7"/>
        <v>0</v>
      </c>
      <c r="V498" s="5">
        <v>46261</v>
      </c>
      <c r="W498">
        <v>165</v>
      </c>
      <c r="X498">
        <v>3</v>
      </c>
      <c r="Y498" t="s">
        <v>143</v>
      </c>
      <c r="Z498" t="s">
        <v>51</v>
      </c>
      <c r="AA498">
        <v>3301.5534309700001</v>
      </c>
      <c r="AB498">
        <v>-7646.5652623699998</v>
      </c>
      <c r="AC498">
        <v>-4345.0118314000001</v>
      </c>
      <c r="AD498">
        <v>0</v>
      </c>
      <c r="AE498">
        <v>0</v>
      </c>
      <c r="AF498">
        <v>0</v>
      </c>
      <c r="AG498" s="1"/>
      <c r="AH498" s="5">
        <v>46261</v>
      </c>
      <c r="AI498">
        <v>50</v>
      </c>
      <c r="AJ498">
        <v>3</v>
      </c>
      <c r="AL498" t="s">
        <v>147</v>
      </c>
      <c r="AM498" t="s">
        <v>148</v>
      </c>
      <c r="AN498">
        <v>-18.538553</v>
      </c>
      <c r="AO498">
        <v>-6391.9708111500004</v>
      </c>
      <c r="AP498">
        <v>-6391.9708111500004</v>
      </c>
      <c r="AR498" s="5">
        <v>46261</v>
      </c>
      <c r="AS498">
        <v>36</v>
      </c>
      <c r="AT498">
        <v>3</v>
      </c>
      <c r="AU498" t="s">
        <v>57</v>
      </c>
      <c r="AV498" t="s">
        <v>58</v>
      </c>
      <c r="AW498">
        <v>-2.2803960000000001</v>
      </c>
      <c r="AX498">
        <v>0.46250000000000002</v>
      </c>
      <c r="AY498">
        <v>0</v>
      </c>
      <c r="AZ498">
        <v>646.8530452</v>
      </c>
      <c r="BA498">
        <v>0</v>
      </c>
    </row>
    <row r="499" spans="2:53">
      <c r="B499" s="5">
        <v>46261</v>
      </c>
      <c r="C499">
        <v>83</v>
      </c>
      <c r="D499">
        <v>3</v>
      </c>
      <c r="E499" t="s">
        <v>143</v>
      </c>
      <c r="F499" t="s">
        <v>60</v>
      </c>
      <c r="G499" t="s">
        <v>51</v>
      </c>
      <c r="H499">
        <v>-40868.830289819998</v>
      </c>
      <c r="I499">
        <v>0</v>
      </c>
      <c r="J499">
        <v>253.32</v>
      </c>
      <c r="K499">
        <v>-853.32</v>
      </c>
      <c r="L499">
        <v>0</v>
      </c>
      <c r="M499">
        <v>0</v>
      </c>
      <c r="N499">
        <v>0</v>
      </c>
      <c r="O499" s="90" cm="1">
        <f t="array" ref="O499">VLOOKUP(C499,Calc!$B$4:$BF$291,_xlfn.XLOOKUP(F499&amp;G499,$R$4:$R$9&amp;$S$4:$S$9,$T$4:$T$9),FALSE)</f>
        <v>0</v>
      </c>
      <c r="P499" s="121">
        <f t="shared" si="7"/>
        <v>0</v>
      </c>
      <c r="V499" s="5">
        <v>46261</v>
      </c>
      <c r="W499">
        <v>166</v>
      </c>
      <c r="X499">
        <v>3</v>
      </c>
      <c r="Y499" t="s">
        <v>143</v>
      </c>
      <c r="Z499" t="s">
        <v>58</v>
      </c>
      <c r="AA499">
        <v>2230.6151936000001</v>
      </c>
      <c r="AB499">
        <v>-8061.6755336899996</v>
      </c>
      <c r="AC499">
        <v>-5831.06034009</v>
      </c>
      <c r="AD499">
        <v>0</v>
      </c>
      <c r="AE499">
        <v>0</v>
      </c>
      <c r="AF499">
        <v>0</v>
      </c>
      <c r="AG499" s="1"/>
      <c r="AH499" s="5">
        <v>46261</v>
      </c>
      <c r="AI499">
        <v>50</v>
      </c>
      <c r="AJ499">
        <v>3</v>
      </c>
      <c r="AL499" t="s">
        <v>147</v>
      </c>
      <c r="AM499" t="s">
        <v>51</v>
      </c>
      <c r="AN499">
        <v>17.742719659999999</v>
      </c>
      <c r="AO499">
        <v>0</v>
      </c>
      <c r="AP499">
        <v>0</v>
      </c>
      <c r="AR499" s="5">
        <v>46261</v>
      </c>
      <c r="AS499">
        <v>36</v>
      </c>
      <c r="AT499">
        <v>3</v>
      </c>
      <c r="AU499" t="s">
        <v>57</v>
      </c>
      <c r="AV499" t="s">
        <v>52</v>
      </c>
      <c r="AW499">
        <v>1.817896</v>
      </c>
      <c r="AX499">
        <v>0.46250000000000002</v>
      </c>
      <c r="AY499">
        <v>0</v>
      </c>
      <c r="AZ499">
        <v>0</v>
      </c>
      <c r="BA499">
        <v>0</v>
      </c>
    </row>
    <row r="500" spans="2:53">
      <c r="B500" s="5">
        <v>46261</v>
      </c>
      <c r="C500">
        <v>83</v>
      </c>
      <c r="D500">
        <v>3</v>
      </c>
      <c r="E500" t="s">
        <v>143</v>
      </c>
      <c r="F500" t="s">
        <v>54</v>
      </c>
      <c r="G500" t="s">
        <v>52</v>
      </c>
      <c r="H500">
        <v>-40868.830289819998</v>
      </c>
      <c r="I500">
        <v>0</v>
      </c>
      <c r="J500">
        <v>-2.0099999999999998</v>
      </c>
      <c r="K500">
        <v>255.33</v>
      </c>
      <c r="L500">
        <v>0</v>
      </c>
      <c r="M500">
        <v>0</v>
      </c>
      <c r="N500">
        <v>0</v>
      </c>
      <c r="O500" s="90" cm="1">
        <f t="array" ref="O500">VLOOKUP(C500,Calc!$B$4:$BF$291,_xlfn.XLOOKUP(F500&amp;G500,$R$4:$R$9&amp;$S$4:$S$9,$T$4:$T$9),FALSE)</f>
        <v>0</v>
      </c>
      <c r="P500" s="121">
        <f t="shared" si="7"/>
        <v>0</v>
      </c>
      <c r="V500" s="5">
        <v>46261</v>
      </c>
      <c r="W500">
        <v>166</v>
      </c>
      <c r="X500">
        <v>3</v>
      </c>
      <c r="Y500" t="s">
        <v>143</v>
      </c>
      <c r="Z500" t="s">
        <v>52</v>
      </c>
      <c r="AA500">
        <v>2230.6151936000001</v>
      </c>
      <c r="AB500">
        <v>-8061.6755336899996</v>
      </c>
      <c r="AC500">
        <v>-5831.06034009</v>
      </c>
      <c r="AD500">
        <v>0</v>
      </c>
      <c r="AE500">
        <v>0</v>
      </c>
      <c r="AF500">
        <v>0</v>
      </c>
      <c r="AG500" s="1"/>
      <c r="AH500" s="5">
        <v>46261</v>
      </c>
      <c r="AI500">
        <v>50</v>
      </c>
      <c r="AJ500">
        <v>3</v>
      </c>
      <c r="AK500" t="s">
        <v>143</v>
      </c>
      <c r="AL500" t="s">
        <v>60</v>
      </c>
      <c r="AM500" t="s">
        <v>58</v>
      </c>
      <c r="AN500">
        <v>63.252783100000002</v>
      </c>
      <c r="AO500">
        <v>0</v>
      </c>
      <c r="AP500">
        <v>0</v>
      </c>
      <c r="AR500" s="5">
        <v>46261</v>
      </c>
      <c r="AS500">
        <v>36</v>
      </c>
      <c r="AT500">
        <v>3</v>
      </c>
      <c r="AU500" t="s">
        <v>147</v>
      </c>
      <c r="AV500" t="s">
        <v>148</v>
      </c>
      <c r="AW500">
        <v>-37.132641</v>
      </c>
      <c r="AX500">
        <v>0.73583332999999995</v>
      </c>
      <c r="AY500">
        <v>-12799.70893719</v>
      </c>
      <c r="AZ500">
        <v>-12799.70893719</v>
      </c>
      <c r="BA500">
        <v>0</v>
      </c>
    </row>
    <row r="501" spans="2:53">
      <c r="B501" s="5">
        <v>46261</v>
      </c>
      <c r="C501">
        <v>83</v>
      </c>
      <c r="D501">
        <v>3</v>
      </c>
      <c r="E501" t="s">
        <v>143</v>
      </c>
      <c r="F501" t="s">
        <v>54</v>
      </c>
      <c r="G501" t="s">
        <v>51</v>
      </c>
      <c r="H501">
        <v>-40868.830289819998</v>
      </c>
      <c r="I501">
        <v>0</v>
      </c>
      <c r="J501">
        <v>253.32</v>
      </c>
      <c r="K501">
        <v>-255.33</v>
      </c>
      <c r="L501">
        <v>0</v>
      </c>
      <c r="M501">
        <v>0</v>
      </c>
      <c r="N501">
        <v>0</v>
      </c>
      <c r="O501" s="90" cm="1">
        <f t="array" ref="O501">VLOOKUP(C501,Calc!$B$4:$BF$291,_xlfn.XLOOKUP(F501&amp;G501,$R$4:$R$9&amp;$S$4:$S$9,$T$4:$T$9),FALSE)</f>
        <v>0</v>
      </c>
      <c r="P501" s="121">
        <f t="shared" si="7"/>
        <v>0</v>
      </c>
      <c r="V501" s="5">
        <v>46261</v>
      </c>
      <c r="W501">
        <v>166</v>
      </c>
      <c r="X501">
        <v>3</v>
      </c>
      <c r="Y501" t="s">
        <v>143</v>
      </c>
      <c r="Z501" t="s">
        <v>51</v>
      </c>
      <c r="AA501">
        <v>2230.6151936000001</v>
      </c>
      <c r="AB501">
        <v>-8061.6755336899996</v>
      </c>
      <c r="AC501">
        <v>-5831.06034009</v>
      </c>
      <c r="AD501">
        <v>0</v>
      </c>
      <c r="AE501">
        <v>0</v>
      </c>
      <c r="AF501">
        <v>0</v>
      </c>
      <c r="AG501" s="1"/>
      <c r="AH501" s="5">
        <v>46261</v>
      </c>
      <c r="AI501">
        <v>50</v>
      </c>
      <c r="AJ501">
        <v>3</v>
      </c>
      <c r="AK501" t="s">
        <v>143</v>
      </c>
      <c r="AL501" t="s">
        <v>60</v>
      </c>
      <c r="AM501" t="s">
        <v>51</v>
      </c>
      <c r="AN501">
        <v>-63.410283100000001</v>
      </c>
      <c r="AO501">
        <v>0</v>
      </c>
      <c r="AP501">
        <v>-3097.7492855700002</v>
      </c>
      <c r="AR501" s="5">
        <v>46261</v>
      </c>
      <c r="AS501">
        <v>36</v>
      </c>
      <c r="AT501">
        <v>3</v>
      </c>
      <c r="AU501" t="s">
        <v>147</v>
      </c>
      <c r="AV501" t="s">
        <v>51</v>
      </c>
      <c r="AW501">
        <v>36.39680766</v>
      </c>
      <c r="AX501">
        <v>0.73583332999999995</v>
      </c>
      <c r="AY501">
        <v>0</v>
      </c>
      <c r="AZ501">
        <v>0</v>
      </c>
      <c r="BA501">
        <v>0</v>
      </c>
    </row>
    <row r="502" spans="2:53">
      <c r="B502" s="5">
        <v>46261</v>
      </c>
      <c r="C502">
        <v>84</v>
      </c>
      <c r="D502">
        <v>3</v>
      </c>
      <c r="E502" t="s">
        <v>143</v>
      </c>
      <c r="F502" t="s">
        <v>57</v>
      </c>
      <c r="G502" t="s">
        <v>58</v>
      </c>
      <c r="H502">
        <v>-40636.028758580003</v>
      </c>
      <c r="I502">
        <v>0</v>
      </c>
      <c r="J502">
        <v>-600</v>
      </c>
      <c r="K502">
        <v>617.78</v>
      </c>
      <c r="L502">
        <v>0</v>
      </c>
      <c r="M502">
        <v>0</v>
      </c>
      <c r="N502">
        <v>0</v>
      </c>
      <c r="O502" s="90" cm="1">
        <f t="array" ref="O502">VLOOKUP(C502,Calc!$B$4:$BF$291,_xlfn.XLOOKUP(F502&amp;G502,$R$4:$R$9&amp;$S$4:$S$9,$T$4:$T$9),FALSE)</f>
        <v>0</v>
      </c>
      <c r="P502" s="121">
        <f t="shared" si="7"/>
        <v>0</v>
      </c>
      <c r="V502" s="5">
        <v>46261</v>
      </c>
      <c r="W502">
        <v>167</v>
      </c>
      <c r="X502">
        <v>3</v>
      </c>
      <c r="Y502" t="s">
        <v>143</v>
      </c>
      <c r="Z502" t="s">
        <v>58</v>
      </c>
      <c r="AA502">
        <v>2521.1488907799999</v>
      </c>
      <c r="AB502">
        <v>-6550.8102434700004</v>
      </c>
      <c r="AC502">
        <v>-4029.6613526900001</v>
      </c>
      <c r="AD502">
        <v>0</v>
      </c>
      <c r="AE502">
        <v>0</v>
      </c>
      <c r="AF502">
        <v>0</v>
      </c>
      <c r="AG502" s="1"/>
      <c r="AH502" s="5">
        <v>46261</v>
      </c>
      <c r="AI502">
        <v>50</v>
      </c>
      <c r="AJ502">
        <v>3</v>
      </c>
      <c r="AK502" t="s">
        <v>143</v>
      </c>
      <c r="AL502" t="s">
        <v>54</v>
      </c>
      <c r="AM502" t="s">
        <v>52</v>
      </c>
      <c r="AN502">
        <v>35.981152729999998</v>
      </c>
      <c r="AO502">
        <v>0</v>
      </c>
      <c r="AP502">
        <v>0</v>
      </c>
      <c r="AR502" s="5">
        <v>46261</v>
      </c>
      <c r="AS502">
        <v>36</v>
      </c>
      <c r="AT502">
        <v>3</v>
      </c>
      <c r="AU502" t="s">
        <v>60</v>
      </c>
      <c r="AV502" t="s">
        <v>58</v>
      </c>
      <c r="AW502">
        <v>51.208614859999997</v>
      </c>
      <c r="AX502">
        <v>0.15833332999999999</v>
      </c>
      <c r="AY502">
        <v>0</v>
      </c>
      <c r="AZ502">
        <v>0</v>
      </c>
      <c r="BA502">
        <v>0</v>
      </c>
    </row>
    <row r="503" spans="2:53">
      <c r="B503" s="5">
        <v>46261</v>
      </c>
      <c r="C503">
        <v>84</v>
      </c>
      <c r="D503">
        <v>3</v>
      </c>
      <c r="E503" t="s">
        <v>143</v>
      </c>
      <c r="F503" t="s">
        <v>57</v>
      </c>
      <c r="G503" t="s">
        <v>52</v>
      </c>
      <c r="H503">
        <v>-40636.028758580003</v>
      </c>
      <c r="I503">
        <v>0</v>
      </c>
      <c r="J503">
        <v>17.78</v>
      </c>
      <c r="K503">
        <v>-617.78</v>
      </c>
      <c r="L503">
        <v>0</v>
      </c>
      <c r="M503">
        <v>0</v>
      </c>
      <c r="N503">
        <v>0</v>
      </c>
      <c r="O503" s="90" cm="1">
        <f t="array" ref="O503">VLOOKUP(C503,Calc!$B$4:$BF$291,_xlfn.XLOOKUP(F503&amp;G503,$R$4:$R$9&amp;$S$4:$S$9,$T$4:$T$9),FALSE)</f>
        <v>0</v>
      </c>
      <c r="P503" s="121">
        <f t="shared" si="7"/>
        <v>0</v>
      </c>
      <c r="V503" s="5">
        <v>46261</v>
      </c>
      <c r="W503">
        <v>167</v>
      </c>
      <c r="X503">
        <v>3</v>
      </c>
      <c r="Y503" t="s">
        <v>143</v>
      </c>
      <c r="Z503" t="s">
        <v>52</v>
      </c>
      <c r="AA503">
        <v>2521.1488907799999</v>
      </c>
      <c r="AB503">
        <v>-6550.8102434700004</v>
      </c>
      <c r="AC503">
        <v>-4029.6613526900001</v>
      </c>
      <c r="AD503">
        <v>0</v>
      </c>
      <c r="AE503">
        <v>0</v>
      </c>
      <c r="AF503">
        <v>0</v>
      </c>
      <c r="AG503" s="1"/>
      <c r="AH503" s="5">
        <v>46261</v>
      </c>
      <c r="AI503">
        <v>50</v>
      </c>
      <c r="AJ503">
        <v>3</v>
      </c>
      <c r="AK503" t="s">
        <v>143</v>
      </c>
      <c r="AL503" t="s">
        <v>54</v>
      </c>
      <c r="AM503" t="s">
        <v>51</v>
      </c>
      <c r="AN503">
        <v>-42.334486060000003</v>
      </c>
      <c r="AO503">
        <v>7353.4423279499997</v>
      </c>
      <c r="AP503">
        <v>10581.29514855</v>
      </c>
      <c r="AR503" s="5">
        <v>46261</v>
      </c>
      <c r="AS503">
        <v>36</v>
      </c>
      <c r="AT503">
        <v>3</v>
      </c>
      <c r="AU503" t="s">
        <v>60</v>
      </c>
      <c r="AV503" t="s">
        <v>51</v>
      </c>
      <c r="AW503">
        <v>-51.366948200000003</v>
      </c>
      <c r="AX503">
        <v>0.15833332999999999</v>
      </c>
      <c r="AY503">
        <v>274.76335526999998</v>
      </c>
      <c r="AZ503">
        <v>287.40675169000002</v>
      </c>
      <c r="BA503">
        <v>0</v>
      </c>
    </row>
    <row r="504" spans="2:53">
      <c r="B504" s="5">
        <v>46261</v>
      </c>
      <c r="C504">
        <v>84</v>
      </c>
      <c r="D504">
        <v>3</v>
      </c>
      <c r="E504" t="s">
        <v>143</v>
      </c>
      <c r="F504" t="s">
        <v>60</v>
      </c>
      <c r="G504" t="s">
        <v>58</v>
      </c>
      <c r="H504">
        <v>-40636.028758580003</v>
      </c>
      <c r="I504">
        <v>0</v>
      </c>
      <c r="J504">
        <v>-600</v>
      </c>
      <c r="K504">
        <v>877.02</v>
      </c>
      <c r="L504">
        <v>0</v>
      </c>
      <c r="M504">
        <v>0</v>
      </c>
      <c r="N504">
        <v>0</v>
      </c>
      <c r="O504" s="90" cm="1">
        <f t="array" ref="O504">VLOOKUP(C504,Calc!$B$4:$BF$291,_xlfn.XLOOKUP(F504&amp;G504,$R$4:$R$9&amp;$S$4:$S$9,$T$4:$T$9),FALSE)</f>
        <v>0</v>
      </c>
      <c r="P504" s="121">
        <f t="shared" si="7"/>
        <v>0</v>
      </c>
      <c r="V504" s="5">
        <v>46261</v>
      </c>
      <c r="W504">
        <v>167</v>
      </c>
      <c r="X504">
        <v>3</v>
      </c>
      <c r="Y504" t="s">
        <v>143</v>
      </c>
      <c r="Z504" t="s">
        <v>51</v>
      </c>
      <c r="AA504">
        <v>2521.1488907799999</v>
      </c>
      <c r="AB504">
        <v>-6550.8102434700004</v>
      </c>
      <c r="AC504">
        <v>-4029.6613526900001</v>
      </c>
      <c r="AD504">
        <v>0</v>
      </c>
      <c r="AE504">
        <v>0</v>
      </c>
      <c r="AF504">
        <v>0</v>
      </c>
      <c r="AG504" s="1"/>
      <c r="AH504" s="5">
        <v>46261</v>
      </c>
      <c r="AI504">
        <v>51</v>
      </c>
      <c r="AJ504">
        <v>3</v>
      </c>
      <c r="AL504" t="s">
        <v>144</v>
      </c>
      <c r="AM504" t="s">
        <v>58</v>
      </c>
      <c r="AN504">
        <v>-22.558926929999998</v>
      </c>
      <c r="AO504">
        <v>428.84907648000001</v>
      </c>
      <c r="AP504">
        <v>428.84907648000001</v>
      </c>
      <c r="AR504" s="5">
        <v>46261</v>
      </c>
      <c r="AS504">
        <v>36</v>
      </c>
      <c r="AT504">
        <v>3</v>
      </c>
      <c r="AU504" t="s">
        <v>54</v>
      </c>
      <c r="AV504" t="s">
        <v>52</v>
      </c>
      <c r="AW504">
        <v>38.159389859999997</v>
      </c>
      <c r="AX504">
        <v>6.0541666599999999</v>
      </c>
      <c r="AY504">
        <v>0</v>
      </c>
      <c r="AZ504">
        <v>0</v>
      </c>
      <c r="BA504">
        <v>0</v>
      </c>
    </row>
    <row r="505" spans="2:53">
      <c r="B505" s="5">
        <v>46261</v>
      </c>
      <c r="C505">
        <v>84</v>
      </c>
      <c r="D505">
        <v>3</v>
      </c>
      <c r="E505" t="s">
        <v>143</v>
      </c>
      <c r="F505" t="s">
        <v>60</v>
      </c>
      <c r="G505" t="s">
        <v>51</v>
      </c>
      <c r="H505">
        <v>-40636.028758580003</v>
      </c>
      <c r="I505">
        <v>0</v>
      </c>
      <c r="J505">
        <v>277.02</v>
      </c>
      <c r="K505">
        <v>-877.02</v>
      </c>
      <c r="L505">
        <v>0</v>
      </c>
      <c r="M505">
        <v>0</v>
      </c>
      <c r="N505">
        <v>0</v>
      </c>
      <c r="O505" s="90" cm="1">
        <f t="array" ref="O505">VLOOKUP(C505,Calc!$B$4:$BF$291,_xlfn.XLOOKUP(F505&amp;G505,$R$4:$R$9&amp;$S$4:$S$9,$T$4:$T$9),FALSE)</f>
        <v>0</v>
      </c>
      <c r="P505" s="121">
        <f t="shared" si="7"/>
        <v>0</v>
      </c>
      <c r="V505" s="5">
        <v>46261</v>
      </c>
      <c r="W505">
        <v>168</v>
      </c>
      <c r="X505">
        <v>3</v>
      </c>
      <c r="Y505" t="s">
        <v>143</v>
      </c>
      <c r="Z505" t="s">
        <v>58</v>
      </c>
      <c r="AA505">
        <v>2885.4935894999999</v>
      </c>
      <c r="AB505">
        <v>-5634.4800506399997</v>
      </c>
      <c r="AC505">
        <v>-2748.98646113</v>
      </c>
      <c r="AD505">
        <v>0</v>
      </c>
      <c r="AE505">
        <v>0</v>
      </c>
      <c r="AF505">
        <v>0</v>
      </c>
      <c r="AG505" s="1"/>
      <c r="AH505" s="5">
        <v>46261</v>
      </c>
      <c r="AI505">
        <v>51</v>
      </c>
      <c r="AJ505">
        <v>3</v>
      </c>
      <c r="AL505" t="s">
        <v>144</v>
      </c>
      <c r="AM505" t="s">
        <v>146</v>
      </c>
      <c r="AN505">
        <v>10.6605936</v>
      </c>
      <c r="AO505">
        <v>0</v>
      </c>
      <c r="AP505">
        <v>0</v>
      </c>
      <c r="AR505" s="5">
        <v>46261</v>
      </c>
      <c r="AS505">
        <v>36</v>
      </c>
      <c r="AT505">
        <v>3</v>
      </c>
      <c r="AU505" t="s">
        <v>54</v>
      </c>
      <c r="AV505" t="s">
        <v>51</v>
      </c>
      <c r="AW505">
        <v>-44.213556529999998</v>
      </c>
      <c r="AX505">
        <v>6.0541666599999999</v>
      </c>
      <c r="AY505">
        <v>14527.779826739999</v>
      </c>
      <c r="AZ505">
        <v>13868.283385119999</v>
      </c>
      <c r="BA505">
        <v>0</v>
      </c>
    </row>
    <row r="506" spans="2:53">
      <c r="B506" s="5">
        <v>46261</v>
      </c>
      <c r="C506">
        <v>84</v>
      </c>
      <c r="D506">
        <v>3</v>
      </c>
      <c r="E506" t="s">
        <v>143</v>
      </c>
      <c r="F506" t="s">
        <v>54</v>
      </c>
      <c r="G506" t="s">
        <v>52</v>
      </c>
      <c r="H506">
        <v>-40636.028758580003</v>
      </c>
      <c r="I506">
        <v>0</v>
      </c>
      <c r="J506">
        <v>17.78</v>
      </c>
      <c r="K506">
        <v>259.24</v>
      </c>
      <c r="L506">
        <v>0</v>
      </c>
      <c r="M506">
        <v>0</v>
      </c>
      <c r="N506">
        <v>0</v>
      </c>
      <c r="O506" s="90" cm="1">
        <f t="array" ref="O506">VLOOKUP(C506,Calc!$B$4:$BF$291,_xlfn.XLOOKUP(F506&amp;G506,$R$4:$R$9&amp;$S$4:$S$9,$T$4:$T$9),FALSE)</f>
        <v>0</v>
      </c>
      <c r="P506" s="121">
        <f t="shared" si="7"/>
        <v>0</v>
      </c>
      <c r="V506" s="5">
        <v>46261</v>
      </c>
      <c r="W506">
        <v>168</v>
      </c>
      <c r="X506">
        <v>3</v>
      </c>
      <c r="Y506" t="s">
        <v>143</v>
      </c>
      <c r="Z506" t="s">
        <v>52</v>
      </c>
      <c r="AA506">
        <v>2885.4935894999999</v>
      </c>
      <c r="AB506">
        <v>-5634.4800506399997</v>
      </c>
      <c r="AC506">
        <v>-2748.98646113</v>
      </c>
      <c r="AD506">
        <v>0</v>
      </c>
      <c r="AE506">
        <v>0</v>
      </c>
      <c r="AF506">
        <v>0</v>
      </c>
      <c r="AG506" s="1"/>
      <c r="AH506" s="5">
        <v>46261</v>
      </c>
      <c r="AI506">
        <v>51</v>
      </c>
      <c r="AJ506">
        <v>3</v>
      </c>
      <c r="AK506" t="s">
        <v>143</v>
      </c>
      <c r="AL506" t="s">
        <v>57</v>
      </c>
      <c r="AM506" t="s">
        <v>58</v>
      </c>
      <c r="AN506">
        <v>0.46225680000000002</v>
      </c>
      <c r="AO506">
        <v>0</v>
      </c>
      <c r="AP506">
        <v>0</v>
      </c>
      <c r="AR506" s="5">
        <v>46261</v>
      </c>
      <c r="AS506">
        <v>36</v>
      </c>
      <c r="AT506">
        <v>3</v>
      </c>
      <c r="AU506" t="s">
        <v>50</v>
      </c>
      <c r="AV506" t="s">
        <v>52</v>
      </c>
      <c r="AW506">
        <v>0</v>
      </c>
      <c r="AX506">
        <v>0</v>
      </c>
      <c r="AY506">
        <v>0</v>
      </c>
      <c r="AZ506">
        <v>0</v>
      </c>
      <c r="BA506">
        <v>0</v>
      </c>
    </row>
    <row r="507" spans="2:53">
      <c r="B507" s="5">
        <v>46261</v>
      </c>
      <c r="C507">
        <v>84</v>
      </c>
      <c r="D507">
        <v>3</v>
      </c>
      <c r="E507" t="s">
        <v>143</v>
      </c>
      <c r="F507" t="s">
        <v>54</v>
      </c>
      <c r="G507" t="s">
        <v>51</v>
      </c>
      <c r="H507">
        <v>-40636.028758580003</v>
      </c>
      <c r="I507">
        <v>0</v>
      </c>
      <c r="J507">
        <v>277.02</v>
      </c>
      <c r="K507">
        <v>-259.24</v>
      </c>
      <c r="L507">
        <v>0</v>
      </c>
      <c r="M507">
        <v>0</v>
      </c>
      <c r="N507">
        <v>0</v>
      </c>
      <c r="O507" s="90" cm="1">
        <f t="array" ref="O507">VLOOKUP(C507,Calc!$B$4:$BF$291,_xlfn.XLOOKUP(F507&amp;G507,$R$4:$R$9&amp;$S$4:$S$9,$T$4:$T$9),FALSE)</f>
        <v>0</v>
      </c>
      <c r="P507" s="121">
        <f t="shared" si="7"/>
        <v>0</v>
      </c>
      <c r="V507" s="5">
        <v>46261</v>
      </c>
      <c r="W507">
        <v>168</v>
      </c>
      <c r="X507">
        <v>3</v>
      </c>
      <c r="Y507" t="s">
        <v>143</v>
      </c>
      <c r="Z507" t="s">
        <v>51</v>
      </c>
      <c r="AA507">
        <v>2885.4935894999999</v>
      </c>
      <c r="AB507">
        <v>-5634.4800506399997</v>
      </c>
      <c r="AC507">
        <v>-2748.98646113</v>
      </c>
      <c r="AD507">
        <v>0</v>
      </c>
      <c r="AE507">
        <v>0</v>
      </c>
      <c r="AF507">
        <v>0</v>
      </c>
      <c r="AG507" s="1"/>
      <c r="AH507" s="5">
        <v>46261</v>
      </c>
      <c r="AI507">
        <v>51</v>
      </c>
      <c r="AJ507">
        <v>3</v>
      </c>
      <c r="AK507" t="s">
        <v>143</v>
      </c>
      <c r="AL507" t="s">
        <v>57</v>
      </c>
      <c r="AM507" t="s">
        <v>52</v>
      </c>
      <c r="AN507">
        <v>-1.0397567999999999</v>
      </c>
      <c r="AO507">
        <v>0</v>
      </c>
      <c r="AP507">
        <v>-246.08431365000001</v>
      </c>
      <c r="AR507" s="5">
        <v>46261</v>
      </c>
      <c r="AS507">
        <v>36</v>
      </c>
      <c r="AT507">
        <v>3</v>
      </c>
      <c r="AU507" t="s">
        <v>50</v>
      </c>
      <c r="AV507" t="s">
        <v>51</v>
      </c>
      <c r="AW507">
        <v>0</v>
      </c>
      <c r="AX507">
        <v>0</v>
      </c>
      <c r="AY507">
        <v>0</v>
      </c>
      <c r="AZ507">
        <v>0</v>
      </c>
      <c r="BA507">
        <v>0</v>
      </c>
    </row>
    <row r="508" spans="2:53">
      <c r="B508" s="5">
        <v>46261</v>
      </c>
      <c r="C508">
        <v>85</v>
      </c>
      <c r="D508">
        <v>3</v>
      </c>
      <c r="E508" t="s">
        <v>143</v>
      </c>
      <c r="F508" t="s">
        <v>57</v>
      </c>
      <c r="G508" t="s">
        <v>58</v>
      </c>
      <c r="H508">
        <v>-44585.67484177</v>
      </c>
      <c r="I508">
        <v>0</v>
      </c>
      <c r="J508">
        <v>-600</v>
      </c>
      <c r="K508">
        <v>618.14</v>
      </c>
      <c r="L508">
        <v>0</v>
      </c>
      <c r="M508">
        <v>0</v>
      </c>
      <c r="N508">
        <v>0</v>
      </c>
      <c r="O508" s="90" cm="1">
        <f t="array" ref="O508">VLOOKUP(C508,Calc!$B$4:$BF$291,_xlfn.XLOOKUP(F508&amp;G508,$R$4:$R$9&amp;$S$4:$S$9,$T$4:$T$9),FALSE)</f>
        <v>0</v>
      </c>
      <c r="P508" s="121">
        <f t="shared" si="7"/>
        <v>0</v>
      </c>
      <c r="V508" s="5">
        <v>46261</v>
      </c>
      <c r="W508">
        <v>169</v>
      </c>
      <c r="X508">
        <v>3</v>
      </c>
      <c r="Y508" t="s">
        <v>143</v>
      </c>
      <c r="Z508" t="s">
        <v>58</v>
      </c>
      <c r="AA508">
        <v>2860.9907804899999</v>
      </c>
      <c r="AB508">
        <v>-3078.4490492099999</v>
      </c>
      <c r="AC508">
        <v>-217.45826872000001</v>
      </c>
      <c r="AD508">
        <v>0</v>
      </c>
      <c r="AE508">
        <v>0</v>
      </c>
      <c r="AF508">
        <v>0</v>
      </c>
      <c r="AG508" s="1"/>
      <c r="AH508" s="5">
        <v>46261</v>
      </c>
      <c r="AI508">
        <v>51</v>
      </c>
      <c r="AJ508">
        <v>3</v>
      </c>
      <c r="AL508" t="s">
        <v>147</v>
      </c>
      <c r="AM508" t="s">
        <v>148</v>
      </c>
      <c r="AN508">
        <v>-17.755448999999999</v>
      </c>
      <c r="AO508">
        <v>-6121.4617439699996</v>
      </c>
      <c r="AP508">
        <v>-6121.4617439699996</v>
      </c>
      <c r="AR508" s="5">
        <v>46261</v>
      </c>
      <c r="AS508">
        <v>37</v>
      </c>
      <c r="AT508">
        <v>3</v>
      </c>
      <c r="AU508" t="s">
        <v>145</v>
      </c>
      <c r="AV508" t="s">
        <v>58</v>
      </c>
      <c r="AW508">
        <v>-2.3719144999999999</v>
      </c>
      <c r="AX508">
        <v>1.88416666</v>
      </c>
      <c r="AY508">
        <v>0.57719176000000005</v>
      </c>
      <c r="AZ508">
        <v>0.57719176000000005</v>
      </c>
      <c r="BA508">
        <v>0</v>
      </c>
    </row>
    <row r="509" spans="2:53">
      <c r="B509" s="5">
        <v>46261</v>
      </c>
      <c r="C509">
        <v>85</v>
      </c>
      <c r="D509">
        <v>3</v>
      </c>
      <c r="E509" t="s">
        <v>143</v>
      </c>
      <c r="F509" t="s">
        <v>57</v>
      </c>
      <c r="G509" t="s">
        <v>52</v>
      </c>
      <c r="H509">
        <v>-44585.67484177</v>
      </c>
      <c r="I509">
        <v>0</v>
      </c>
      <c r="J509">
        <v>18.14</v>
      </c>
      <c r="K509">
        <v>-618.14</v>
      </c>
      <c r="L509">
        <v>0</v>
      </c>
      <c r="M509">
        <v>0</v>
      </c>
      <c r="N509">
        <v>0</v>
      </c>
      <c r="O509" s="90" cm="1">
        <f t="array" ref="O509">VLOOKUP(C509,Calc!$B$4:$BF$291,_xlfn.XLOOKUP(F509&amp;G509,$R$4:$R$9&amp;$S$4:$S$9,$T$4:$T$9),FALSE)</f>
        <v>0</v>
      </c>
      <c r="P509" s="121">
        <f t="shared" si="7"/>
        <v>0</v>
      </c>
      <c r="V509" s="5">
        <v>46261</v>
      </c>
      <c r="W509">
        <v>169</v>
      </c>
      <c r="X509">
        <v>3</v>
      </c>
      <c r="Y509" t="s">
        <v>143</v>
      </c>
      <c r="Z509" t="s">
        <v>52</v>
      </c>
      <c r="AA509">
        <v>2860.9907804899999</v>
      </c>
      <c r="AB509">
        <v>-3078.4490492099999</v>
      </c>
      <c r="AC509">
        <v>-217.45826872000001</v>
      </c>
      <c r="AD509">
        <v>0</v>
      </c>
      <c r="AE509">
        <v>0</v>
      </c>
      <c r="AF509">
        <v>0</v>
      </c>
      <c r="AG509" s="1"/>
      <c r="AH509" s="5">
        <v>46261</v>
      </c>
      <c r="AI509">
        <v>51</v>
      </c>
      <c r="AJ509">
        <v>3</v>
      </c>
      <c r="AL509" t="s">
        <v>147</v>
      </c>
      <c r="AM509" t="s">
        <v>51</v>
      </c>
      <c r="AN509">
        <v>17.018782330000001</v>
      </c>
      <c r="AO509">
        <v>0</v>
      </c>
      <c r="AP509">
        <v>0</v>
      </c>
      <c r="AR509" s="5">
        <v>46261</v>
      </c>
      <c r="AS509">
        <v>37</v>
      </c>
      <c r="AT509">
        <v>3</v>
      </c>
      <c r="AU509" t="s">
        <v>145</v>
      </c>
      <c r="AV509" t="s">
        <v>146</v>
      </c>
      <c r="AW509">
        <v>0.48774782999999999</v>
      </c>
      <c r="AX509">
        <v>1.88416666</v>
      </c>
      <c r="AY509">
        <v>0</v>
      </c>
      <c r="AZ509">
        <v>0</v>
      </c>
      <c r="BA509">
        <v>0</v>
      </c>
    </row>
    <row r="510" spans="2:53">
      <c r="B510" s="5">
        <v>46261</v>
      </c>
      <c r="C510">
        <v>85</v>
      </c>
      <c r="D510">
        <v>3</v>
      </c>
      <c r="E510" t="s">
        <v>143</v>
      </c>
      <c r="F510" t="s">
        <v>60</v>
      </c>
      <c r="G510" t="s">
        <v>58</v>
      </c>
      <c r="H510">
        <v>-44585.67484177</v>
      </c>
      <c r="I510">
        <v>0</v>
      </c>
      <c r="J510">
        <v>-600</v>
      </c>
      <c r="K510">
        <v>877.02</v>
      </c>
      <c r="L510">
        <v>0</v>
      </c>
      <c r="M510">
        <v>0</v>
      </c>
      <c r="N510">
        <v>0</v>
      </c>
      <c r="O510" s="90" cm="1">
        <f t="array" ref="O510">VLOOKUP(C510,Calc!$B$4:$BF$291,_xlfn.XLOOKUP(F510&amp;G510,$R$4:$R$9&amp;$S$4:$S$9,$T$4:$T$9),FALSE)</f>
        <v>0</v>
      </c>
      <c r="P510" s="121">
        <f t="shared" si="7"/>
        <v>0</v>
      </c>
      <c r="V510" s="5">
        <v>46261</v>
      </c>
      <c r="W510">
        <v>169</v>
      </c>
      <c r="X510">
        <v>3</v>
      </c>
      <c r="Y510" t="s">
        <v>143</v>
      </c>
      <c r="Z510" t="s">
        <v>51</v>
      </c>
      <c r="AA510">
        <v>2860.9907804899999</v>
      </c>
      <c r="AB510">
        <v>-3078.4490492099999</v>
      </c>
      <c r="AC510">
        <v>-217.45826872000001</v>
      </c>
      <c r="AD510">
        <v>0</v>
      </c>
      <c r="AE510">
        <v>0</v>
      </c>
      <c r="AF510">
        <v>0</v>
      </c>
      <c r="AG510" s="1"/>
      <c r="AH510" s="5">
        <v>46261</v>
      </c>
      <c r="AI510">
        <v>51</v>
      </c>
      <c r="AJ510">
        <v>3</v>
      </c>
      <c r="AK510" t="s">
        <v>143</v>
      </c>
      <c r="AL510" t="s">
        <v>60</v>
      </c>
      <c r="AM510" t="s">
        <v>58</v>
      </c>
      <c r="AN510">
        <v>63.345990800000003</v>
      </c>
      <c r="AO510">
        <v>0</v>
      </c>
      <c r="AP510">
        <v>0</v>
      </c>
      <c r="AR510" s="5">
        <v>46261</v>
      </c>
      <c r="AS510">
        <v>37</v>
      </c>
      <c r="AT510">
        <v>3</v>
      </c>
      <c r="AU510" t="s">
        <v>144</v>
      </c>
      <c r="AV510" t="s">
        <v>58</v>
      </c>
      <c r="AW510">
        <v>-21.554404259999998</v>
      </c>
      <c r="AX510">
        <v>11.935833329999999</v>
      </c>
      <c r="AY510">
        <v>-212.57686931000001</v>
      </c>
      <c r="AZ510">
        <v>-212.57686931000001</v>
      </c>
      <c r="BA510">
        <v>0</v>
      </c>
    </row>
    <row r="511" spans="2:53">
      <c r="B511" s="5">
        <v>46261</v>
      </c>
      <c r="C511">
        <v>85</v>
      </c>
      <c r="D511">
        <v>3</v>
      </c>
      <c r="E511" t="s">
        <v>143</v>
      </c>
      <c r="F511" t="s">
        <v>60</v>
      </c>
      <c r="G511" t="s">
        <v>51</v>
      </c>
      <c r="H511">
        <v>-44585.67484177</v>
      </c>
      <c r="I511">
        <v>0</v>
      </c>
      <c r="J511">
        <v>277.02</v>
      </c>
      <c r="K511">
        <v>-877.02</v>
      </c>
      <c r="L511">
        <v>0</v>
      </c>
      <c r="M511">
        <v>0</v>
      </c>
      <c r="N511">
        <v>0</v>
      </c>
      <c r="O511" s="90" cm="1">
        <f t="array" ref="O511">VLOOKUP(C511,Calc!$B$4:$BF$291,_xlfn.XLOOKUP(F511&amp;G511,$R$4:$R$9&amp;$S$4:$S$9,$T$4:$T$9),FALSE)</f>
        <v>0</v>
      </c>
      <c r="P511" s="121">
        <f t="shared" si="7"/>
        <v>0</v>
      </c>
      <c r="V511" s="5">
        <v>46261</v>
      </c>
      <c r="W511">
        <v>170</v>
      </c>
      <c r="X511">
        <v>3</v>
      </c>
      <c r="Y511" t="s">
        <v>143</v>
      </c>
      <c r="Z511" t="s">
        <v>58</v>
      </c>
      <c r="AA511">
        <v>2964.1980472999999</v>
      </c>
      <c r="AB511">
        <v>-3494.5969983700002</v>
      </c>
      <c r="AC511">
        <v>-530.39895106999995</v>
      </c>
      <c r="AD511">
        <v>0</v>
      </c>
      <c r="AE511">
        <v>0</v>
      </c>
      <c r="AF511">
        <v>0</v>
      </c>
      <c r="AG511" s="1"/>
      <c r="AH511" s="5">
        <v>46261</v>
      </c>
      <c r="AI511">
        <v>51</v>
      </c>
      <c r="AJ511">
        <v>3</v>
      </c>
      <c r="AK511" t="s">
        <v>143</v>
      </c>
      <c r="AL511" t="s">
        <v>60</v>
      </c>
      <c r="AM511" t="s">
        <v>51</v>
      </c>
      <c r="AN511">
        <v>-63.498490799999999</v>
      </c>
      <c r="AO511">
        <v>0</v>
      </c>
      <c r="AP511">
        <v>-2611.9864157699999</v>
      </c>
      <c r="AR511" s="5">
        <v>46261</v>
      </c>
      <c r="AS511">
        <v>37</v>
      </c>
      <c r="AT511">
        <v>3</v>
      </c>
      <c r="AU511" t="s">
        <v>144</v>
      </c>
      <c r="AV511" t="s">
        <v>146</v>
      </c>
      <c r="AW511">
        <v>9.6185709300000006</v>
      </c>
      <c r="AX511">
        <v>11.935833329999999</v>
      </c>
      <c r="AY511">
        <v>0</v>
      </c>
      <c r="AZ511">
        <v>0</v>
      </c>
      <c r="BA511">
        <v>0</v>
      </c>
    </row>
    <row r="512" spans="2:53">
      <c r="B512" s="5">
        <v>46261</v>
      </c>
      <c r="C512">
        <v>85</v>
      </c>
      <c r="D512">
        <v>3</v>
      </c>
      <c r="E512" t="s">
        <v>143</v>
      </c>
      <c r="F512" t="s">
        <v>54</v>
      </c>
      <c r="G512" t="s">
        <v>52</v>
      </c>
      <c r="H512">
        <v>-44585.67484177</v>
      </c>
      <c r="I512">
        <v>0</v>
      </c>
      <c r="J512">
        <v>18.14</v>
      </c>
      <c r="K512">
        <v>258.88</v>
      </c>
      <c r="L512">
        <v>0</v>
      </c>
      <c r="M512">
        <v>0</v>
      </c>
      <c r="N512">
        <v>0</v>
      </c>
      <c r="O512" s="90" cm="1">
        <f t="array" ref="O512">VLOOKUP(C512,Calc!$B$4:$BF$291,_xlfn.XLOOKUP(F512&amp;G512,$R$4:$R$9&amp;$S$4:$S$9,$T$4:$T$9),FALSE)</f>
        <v>0</v>
      </c>
      <c r="P512" s="121">
        <f t="shared" si="7"/>
        <v>0</v>
      </c>
      <c r="V512" s="5">
        <v>46261</v>
      </c>
      <c r="W512">
        <v>170</v>
      </c>
      <c r="X512">
        <v>3</v>
      </c>
      <c r="Y512" t="s">
        <v>143</v>
      </c>
      <c r="Z512" t="s">
        <v>52</v>
      </c>
      <c r="AA512">
        <v>2964.1980472999999</v>
      </c>
      <c r="AB512">
        <v>-3494.5969983700002</v>
      </c>
      <c r="AC512">
        <v>-530.39895106999995</v>
      </c>
      <c r="AD512">
        <v>0</v>
      </c>
      <c r="AE512">
        <v>0</v>
      </c>
      <c r="AF512">
        <v>0</v>
      </c>
      <c r="AG512" s="1"/>
      <c r="AH512" s="5">
        <v>46261</v>
      </c>
      <c r="AI512">
        <v>51</v>
      </c>
      <c r="AJ512">
        <v>3</v>
      </c>
      <c r="AK512" t="s">
        <v>143</v>
      </c>
      <c r="AL512" t="s">
        <v>54</v>
      </c>
      <c r="AM512" t="s">
        <v>52</v>
      </c>
      <c r="AN512">
        <v>39.087138359999997</v>
      </c>
      <c r="AO512">
        <v>0</v>
      </c>
      <c r="AP512">
        <v>0</v>
      </c>
      <c r="AR512" s="5">
        <v>46261</v>
      </c>
      <c r="AS512">
        <v>37</v>
      </c>
      <c r="AT512">
        <v>3</v>
      </c>
      <c r="AU512" t="s">
        <v>57</v>
      </c>
      <c r="AV512" t="s">
        <v>58</v>
      </c>
      <c r="AW512">
        <v>-2.4433197999999998</v>
      </c>
      <c r="AX512">
        <v>0.46250000000000002</v>
      </c>
      <c r="AY512">
        <v>0</v>
      </c>
      <c r="AZ512">
        <v>754.60000581999998</v>
      </c>
      <c r="BA512">
        <v>0</v>
      </c>
    </row>
    <row r="513" spans="2:53">
      <c r="B513" s="5">
        <v>46261</v>
      </c>
      <c r="C513">
        <v>85</v>
      </c>
      <c r="D513">
        <v>3</v>
      </c>
      <c r="E513" t="s">
        <v>143</v>
      </c>
      <c r="F513" t="s">
        <v>54</v>
      </c>
      <c r="G513" t="s">
        <v>51</v>
      </c>
      <c r="H513">
        <v>-44585.67484177</v>
      </c>
      <c r="I513">
        <v>0</v>
      </c>
      <c r="J513">
        <v>277.02</v>
      </c>
      <c r="K513">
        <v>-258.88</v>
      </c>
      <c r="L513">
        <v>0</v>
      </c>
      <c r="M513">
        <v>0</v>
      </c>
      <c r="N513">
        <v>0</v>
      </c>
      <c r="O513" s="90" cm="1">
        <f t="array" ref="O513">VLOOKUP(C513,Calc!$B$4:$BF$291,_xlfn.XLOOKUP(F513&amp;G513,$R$4:$R$9&amp;$S$4:$S$9,$T$4:$T$9),FALSE)</f>
        <v>0</v>
      </c>
      <c r="P513" s="121">
        <f t="shared" si="7"/>
        <v>0</v>
      </c>
      <c r="V513" s="5">
        <v>46261</v>
      </c>
      <c r="W513">
        <v>170</v>
      </c>
      <c r="X513">
        <v>3</v>
      </c>
      <c r="Y513" t="s">
        <v>143</v>
      </c>
      <c r="Z513" t="s">
        <v>51</v>
      </c>
      <c r="AA513">
        <v>2964.1980472999999</v>
      </c>
      <c r="AB513">
        <v>-3494.5969983700002</v>
      </c>
      <c r="AC513">
        <v>-530.39895106999995</v>
      </c>
      <c r="AD513">
        <v>0</v>
      </c>
      <c r="AE513">
        <v>0</v>
      </c>
      <c r="AF513">
        <v>0</v>
      </c>
      <c r="AG513" s="1"/>
      <c r="AH513" s="5">
        <v>46261</v>
      </c>
      <c r="AI513">
        <v>51</v>
      </c>
      <c r="AJ513">
        <v>3</v>
      </c>
      <c r="AK513" t="s">
        <v>143</v>
      </c>
      <c r="AL513" t="s">
        <v>54</v>
      </c>
      <c r="AM513" t="s">
        <v>51</v>
      </c>
      <c r="AN513">
        <v>-45.913805029999999</v>
      </c>
      <c r="AO513">
        <v>5514.7742470699995</v>
      </c>
      <c r="AP513">
        <v>8372.8449765000005</v>
      </c>
      <c r="AR513" s="5">
        <v>46261</v>
      </c>
      <c r="AS513">
        <v>37</v>
      </c>
      <c r="AT513">
        <v>3</v>
      </c>
      <c r="AU513" t="s">
        <v>57</v>
      </c>
      <c r="AV513" t="s">
        <v>52</v>
      </c>
      <c r="AW513">
        <v>1.9808197999999999</v>
      </c>
      <c r="AX513">
        <v>0.46250000000000002</v>
      </c>
      <c r="AY513">
        <v>0</v>
      </c>
      <c r="AZ513">
        <v>0</v>
      </c>
      <c r="BA513">
        <v>0</v>
      </c>
    </row>
    <row r="514" spans="2:53">
      <c r="B514" s="5">
        <v>46261</v>
      </c>
      <c r="C514">
        <v>86</v>
      </c>
      <c r="D514">
        <v>3</v>
      </c>
      <c r="E514" t="s">
        <v>143</v>
      </c>
      <c r="F514" t="s">
        <v>57</v>
      </c>
      <c r="G514" t="s">
        <v>58</v>
      </c>
      <c r="H514">
        <v>-47007.727331230002</v>
      </c>
      <c r="I514">
        <v>0</v>
      </c>
      <c r="J514">
        <v>-600</v>
      </c>
      <c r="K514">
        <v>618.20000000000005</v>
      </c>
      <c r="L514">
        <v>0</v>
      </c>
      <c r="M514">
        <v>0</v>
      </c>
      <c r="N514">
        <v>0</v>
      </c>
      <c r="O514" s="90" cm="1">
        <f t="array" ref="O514">VLOOKUP(C514,Calc!$B$4:$BF$291,_xlfn.XLOOKUP(F514&amp;G514,$R$4:$R$9&amp;$S$4:$S$9,$T$4:$T$9),FALSE)</f>
        <v>0</v>
      </c>
      <c r="P514" s="121">
        <f t="shared" si="7"/>
        <v>0</v>
      </c>
      <c r="V514" s="5">
        <v>46261</v>
      </c>
      <c r="W514">
        <v>171</v>
      </c>
      <c r="X514">
        <v>3</v>
      </c>
      <c r="Y514" t="s">
        <v>143</v>
      </c>
      <c r="Z514" t="s">
        <v>58</v>
      </c>
      <c r="AA514">
        <v>3598.0947001300001</v>
      </c>
      <c r="AB514">
        <v>-6402.77577346</v>
      </c>
      <c r="AC514">
        <v>-2804.68107332</v>
      </c>
      <c r="AD514">
        <v>0</v>
      </c>
      <c r="AE514">
        <v>0</v>
      </c>
      <c r="AF514">
        <v>0</v>
      </c>
      <c r="AG514" s="1"/>
      <c r="AH514" s="5">
        <v>46261</v>
      </c>
      <c r="AI514">
        <v>52</v>
      </c>
      <c r="AJ514">
        <v>3</v>
      </c>
      <c r="AL514" t="s">
        <v>144</v>
      </c>
      <c r="AM514" t="s">
        <v>58</v>
      </c>
      <c r="AN514">
        <v>-25.313293099999999</v>
      </c>
      <c r="AO514">
        <v>157.53366091999999</v>
      </c>
      <c r="AP514">
        <v>157.53366091999999</v>
      </c>
      <c r="AR514" s="5">
        <v>46261</v>
      </c>
      <c r="AS514">
        <v>37</v>
      </c>
      <c r="AT514">
        <v>3</v>
      </c>
      <c r="AU514" t="s">
        <v>147</v>
      </c>
      <c r="AV514" t="s">
        <v>148</v>
      </c>
      <c r="AW514">
        <v>-37.877105</v>
      </c>
      <c r="AX514">
        <v>0.72583333000000005</v>
      </c>
      <c r="AY514">
        <v>-13056.18708695</v>
      </c>
      <c r="AZ514">
        <v>-13056.18708695</v>
      </c>
      <c r="BA514">
        <v>0</v>
      </c>
    </row>
    <row r="515" spans="2:53">
      <c r="B515" s="5">
        <v>46261</v>
      </c>
      <c r="C515">
        <v>86</v>
      </c>
      <c r="D515">
        <v>3</v>
      </c>
      <c r="E515" t="s">
        <v>143</v>
      </c>
      <c r="F515" t="s">
        <v>57</v>
      </c>
      <c r="G515" t="s">
        <v>52</v>
      </c>
      <c r="H515">
        <v>-47007.727331230002</v>
      </c>
      <c r="I515">
        <v>0</v>
      </c>
      <c r="J515">
        <v>18.2</v>
      </c>
      <c r="K515">
        <v>-618.20000000000005</v>
      </c>
      <c r="L515">
        <v>0</v>
      </c>
      <c r="M515">
        <v>0</v>
      </c>
      <c r="N515">
        <v>0</v>
      </c>
      <c r="O515" s="90" cm="1">
        <f t="array" ref="O515">VLOOKUP(C515,Calc!$B$4:$BF$291,_xlfn.XLOOKUP(F515&amp;G515,$R$4:$R$9&amp;$S$4:$S$9,$T$4:$T$9),FALSE)</f>
        <v>0</v>
      </c>
      <c r="P515" s="121">
        <f t="shared" si="7"/>
        <v>0</v>
      </c>
      <c r="V515" s="5">
        <v>46261</v>
      </c>
      <c r="W515">
        <v>171</v>
      </c>
      <c r="X515">
        <v>3</v>
      </c>
      <c r="Y515" t="s">
        <v>143</v>
      </c>
      <c r="Z515" t="s">
        <v>52</v>
      </c>
      <c r="AA515">
        <v>3598.0947001300001</v>
      </c>
      <c r="AB515">
        <v>-6402.77577346</v>
      </c>
      <c r="AC515">
        <v>-2804.68107332</v>
      </c>
      <c r="AD515">
        <v>0</v>
      </c>
      <c r="AE515">
        <v>0</v>
      </c>
      <c r="AF515">
        <v>0</v>
      </c>
      <c r="AG515" s="1"/>
      <c r="AH515" s="5">
        <v>46261</v>
      </c>
      <c r="AI515">
        <v>52</v>
      </c>
      <c r="AJ515">
        <v>3</v>
      </c>
      <c r="AL515" t="s">
        <v>144</v>
      </c>
      <c r="AM515" t="s">
        <v>146</v>
      </c>
      <c r="AN515">
        <v>13.322459759999999</v>
      </c>
      <c r="AO515">
        <v>0</v>
      </c>
      <c r="AP515">
        <v>0</v>
      </c>
      <c r="AR515" s="5">
        <v>46261</v>
      </c>
      <c r="AS515">
        <v>37</v>
      </c>
      <c r="AT515">
        <v>3</v>
      </c>
      <c r="AU515" t="s">
        <v>147</v>
      </c>
      <c r="AV515" t="s">
        <v>51</v>
      </c>
      <c r="AW515">
        <v>37.151271659999999</v>
      </c>
      <c r="AX515">
        <v>0.72583333000000005</v>
      </c>
      <c r="AY515">
        <v>0</v>
      </c>
      <c r="AZ515">
        <v>0</v>
      </c>
      <c r="BA515">
        <v>0</v>
      </c>
    </row>
    <row r="516" spans="2:53">
      <c r="B516" s="5">
        <v>46261</v>
      </c>
      <c r="C516">
        <v>86</v>
      </c>
      <c r="D516">
        <v>3</v>
      </c>
      <c r="E516" t="s">
        <v>143</v>
      </c>
      <c r="F516" t="s">
        <v>60</v>
      </c>
      <c r="G516" t="s">
        <v>58</v>
      </c>
      <c r="H516">
        <v>-47007.727331230002</v>
      </c>
      <c r="I516">
        <v>0</v>
      </c>
      <c r="J516">
        <v>-600</v>
      </c>
      <c r="K516">
        <v>877.02</v>
      </c>
      <c r="L516">
        <v>0</v>
      </c>
      <c r="M516">
        <v>0</v>
      </c>
      <c r="N516">
        <v>0</v>
      </c>
      <c r="O516" s="90" cm="1">
        <f t="array" ref="O516">VLOOKUP(C516,Calc!$B$4:$BF$291,_xlfn.XLOOKUP(F516&amp;G516,$R$4:$R$9&amp;$S$4:$S$9,$T$4:$T$9),FALSE)</f>
        <v>0</v>
      </c>
      <c r="P516" s="121">
        <f t="shared" ref="P516:P579" si="8">O516-N516</f>
        <v>0</v>
      </c>
      <c r="V516" s="5">
        <v>46261</v>
      </c>
      <c r="W516">
        <v>171</v>
      </c>
      <c r="X516">
        <v>3</v>
      </c>
      <c r="Y516" t="s">
        <v>143</v>
      </c>
      <c r="Z516" t="s">
        <v>51</v>
      </c>
      <c r="AA516">
        <v>3598.0947001300001</v>
      </c>
      <c r="AB516">
        <v>-6402.77577346</v>
      </c>
      <c r="AC516">
        <v>-2804.68107332</v>
      </c>
      <c r="AD516">
        <v>0</v>
      </c>
      <c r="AE516">
        <v>0</v>
      </c>
      <c r="AF516">
        <v>0</v>
      </c>
      <c r="AG516" s="1"/>
      <c r="AH516" s="5">
        <v>46261</v>
      </c>
      <c r="AI516">
        <v>52</v>
      </c>
      <c r="AJ516">
        <v>3</v>
      </c>
      <c r="AK516" t="s">
        <v>143</v>
      </c>
      <c r="AL516" t="s">
        <v>57</v>
      </c>
      <c r="AM516" t="s">
        <v>58</v>
      </c>
      <c r="AN516">
        <v>0.6137184</v>
      </c>
      <c r="AO516">
        <v>0</v>
      </c>
      <c r="AP516">
        <v>0</v>
      </c>
      <c r="AR516" s="5">
        <v>46261</v>
      </c>
      <c r="AS516">
        <v>37</v>
      </c>
      <c r="AT516">
        <v>3</v>
      </c>
      <c r="AU516" t="s">
        <v>60</v>
      </c>
      <c r="AV516" t="s">
        <v>58</v>
      </c>
      <c r="AW516">
        <v>54.248002929999998</v>
      </c>
      <c r="AX516">
        <v>0.16166665999999999</v>
      </c>
      <c r="AY516">
        <v>0</v>
      </c>
      <c r="AZ516">
        <v>0</v>
      </c>
      <c r="BA516">
        <v>0</v>
      </c>
    </row>
    <row r="517" spans="2:53">
      <c r="B517" s="5">
        <v>46261</v>
      </c>
      <c r="C517">
        <v>86</v>
      </c>
      <c r="D517">
        <v>3</v>
      </c>
      <c r="E517" t="s">
        <v>143</v>
      </c>
      <c r="F517" t="s">
        <v>60</v>
      </c>
      <c r="G517" t="s">
        <v>51</v>
      </c>
      <c r="H517">
        <v>-47007.727331230002</v>
      </c>
      <c r="I517">
        <v>0</v>
      </c>
      <c r="J517">
        <v>277.02</v>
      </c>
      <c r="K517">
        <v>-877.02</v>
      </c>
      <c r="L517">
        <v>0</v>
      </c>
      <c r="M517">
        <v>0</v>
      </c>
      <c r="N517">
        <v>0</v>
      </c>
      <c r="O517" s="90" cm="1">
        <f t="array" ref="O517">VLOOKUP(C517,Calc!$B$4:$BF$291,_xlfn.XLOOKUP(F517&amp;G517,$R$4:$R$9&amp;$S$4:$S$9,$T$4:$T$9),FALSE)</f>
        <v>0</v>
      </c>
      <c r="P517" s="121">
        <f t="shared" si="8"/>
        <v>0</v>
      </c>
      <c r="V517" s="5">
        <v>46261</v>
      </c>
      <c r="W517">
        <v>172</v>
      </c>
      <c r="X517">
        <v>3</v>
      </c>
      <c r="Y517" t="s">
        <v>143</v>
      </c>
      <c r="Z517" t="s">
        <v>58</v>
      </c>
      <c r="AA517">
        <v>3570.2669058500001</v>
      </c>
      <c r="AB517">
        <v>-8385.2450645000008</v>
      </c>
      <c r="AC517">
        <v>-4814.9781586400004</v>
      </c>
      <c r="AD517">
        <v>0</v>
      </c>
      <c r="AE517">
        <v>0</v>
      </c>
      <c r="AF517">
        <v>0</v>
      </c>
      <c r="AG517" s="1"/>
      <c r="AH517" s="5">
        <v>46261</v>
      </c>
      <c r="AI517">
        <v>52</v>
      </c>
      <c r="AJ517">
        <v>3</v>
      </c>
      <c r="AK517" t="s">
        <v>143</v>
      </c>
      <c r="AL517" t="s">
        <v>57</v>
      </c>
      <c r="AM517" t="s">
        <v>52</v>
      </c>
      <c r="AN517">
        <v>-1.13288506</v>
      </c>
      <c r="AO517">
        <v>0</v>
      </c>
      <c r="AP517">
        <v>-349.52818001999998</v>
      </c>
      <c r="AR517" s="5">
        <v>46261</v>
      </c>
      <c r="AS517">
        <v>37</v>
      </c>
      <c r="AT517">
        <v>3</v>
      </c>
      <c r="AU517" t="s">
        <v>60</v>
      </c>
      <c r="AV517" t="s">
        <v>51</v>
      </c>
      <c r="AW517">
        <v>-54.409669600000001</v>
      </c>
      <c r="AX517">
        <v>0.16166665999999999</v>
      </c>
      <c r="AY517">
        <v>0</v>
      </c>
      <c r="AZ517">
        <v>-790.22509267999999</v>
      </c>
      <c r="BA517">
        <v>0</v>
      </c>
    </row>
    <row r="518" spans="2:53">
      <c r="B518" s="5">
        <v>46261</v>
      </c>
      <c r="C518">
        <v>86</v>
      </c>
      <c r="D518">
        <v>3</v>
      </c>
      <c r="E518" t="s">
        <v>143</v>
      </c>
      <c r="F518" t="s">
        <v>54</v>
      </c>
      <c r="G518" t="s">
        <v>52</v>
      </c>
      <c r="H518">
        <v>-47007.727331230002</v>
      </c>
      <c r="I518">
        <v>0</v>
      </c>
      <c r="J518">
        <v>18.2</v>
      </c>
      <c r="K518">
        <v>258.82</v>
      </c>
      <c r="L518">
        <v>0</v>
      </c>
      <c r="M518">
        <v>0</v>
      </c>
      <c r="N518">
        <v>0</v>
      </c>
      <c r="O518" s="90" cm="1">
        <f t="array" ref="O518">VLOOKUP(C518,Calc!$B$4:$BF$291,_xlfn.XLOOKUP(F518&amp;G518,$R$4:$R$9&amp;$S$4:$S$9,$T$4:$T$9),FALSE)</f>
        <v>0</v>
      </c>
      <c r="P518" s="121">
        <f t="shared" si="8"/>
        <v>0</v>
      </c>
      <c r="V518" s="5">
        <v>46261</v>
      </c>
      <c r="W518">
        <v>172</v>
      </c>
      <c r="X518">
        <v>3</v>
      </c>
      <c r="Y518" t="s">
        <v>143</v>
      </c>
      <c r="Z518" t="s">
        <v>52</v>
      </c>
      <c r="AA518">
        <v>3570.2669058500001</v>
      </c>
      <c r="AB518">
        <v>-8385.2450645000008</v>
      </c>
      <c r="AC518">
        <v>-4814.9781586400004</v>
      </c>
      <c r="AD518">
        <v>0</v>
      </c>
      <c r="AE518">
        <v>0</v>
      </c>
      <c r="AF518">
        <v>0</v>
      </c>
      <c r="AG518" s="1"/>
      <c r="AH518" s="5">
        <v>46261</v>
      </c>
      <c r="AI518">
        <v>52</v>
      </c>
      <c r="AJ518">
        <v>3</v>
      </c>
      <c r="AL518" t="s">
        <v>147</v>
      </c>
      <c r="AM518" t="s">
        <v>148</v>
      </c>
      <c r="AN518">
        <v>-18.812225000000002</v>
      </c>
      <c r="AO518">
        <v>-6485.5811292500002</v>
      </c>
      <c r="AP518">
        <v>-6485.5811292500002</v>
      </c>
      <c r="AR518" s="5">
        <v>46261</v>
      </c>
      <c r="AS518">
        <v>37</v>
      </c>
      <c r="AT518">
        <v>3</v>
      </c>
      <c r="AU518" t="s">
        <v>54</v>
      </c>
      <c r="AV518" t="s">
        <v>52</v>
      </c>
      <c r="AW518">
        <v>31.9559611</v>
      </c>
      <c r="AX518">
        <v>6.06</v>
      </c>
      <c r="AY518">
        <v>0</v>
      </c>
      <c r="AZ518">
        <v>0</v>
      </c>
      <c r="BA518">
        <v>0</v>
      </c>
    </row>
    <row r="519" spans="2:53">
      <c r="B519" s="5">
        <v>46261</v>
      </c>
      <c r="C519">
        <v>86</v>
      </c>
      <c r="D519">
        <v>3</v>
      </c>
      <c r="E519" t="s">
        <v>143</v>
      </c>
      <c r="F519" t="s">
        <v>54</v>
      </c>
      <c r="G519" t="s">
        <v>51</v>
      </c>
      <c r="H519">
        <v>-47007.727331230002</v>
      </c>
      <c r="I519">
        <v>0</v>
      </c>
      <c r="J519">
        <v>277.02</v>
      </c>
      <c r="K519">
        <v>-258.82</v>
      </c>
      <c r="L519">
        <v>0</v>
      </c>
      <c r="M519">
        <v>0</v>
      </c>
      <c r="N519">
        <v>0</v>
      </c>
      <c r="O519" s="90" cm="1">
        <f t="array" ref="O519">VLOOKUP(C519,Calc!$B$4:$BF$291,_xlfn.XLOOKUP(F519&amp;G519,$R$4:$R$9&amp;$S$4:$S$9,$T$4:$T$9),FALSE)</f>
        <v>0</v>
      </c>
      <c r="P519" s="121">
        <f t="shared" si="8"/>
        <v>0</v>
      </c>
      <c r="V519" s="5">
        <v>46261</v>
      </c>
      <c r="W519">
        <v>172</v>
      </c>
      <c r="X519">
        <v>3</v>
      </c>
      <c r="Y519" t="s">
        <v>143</v>
      </c>
      <c r="Z519" t="s">
        <v>51</v>
      </c>
      <c r="AA519">
        <v>3570.2669058500001</v>
      </c>
      <c r="AB519">
        <v>-8385.2450645000008</v>
      </c>
      <c r="AC519">
        <v>-4814.9781586400004</v>
      </c>
      <c r="AD519">
        <v>0</v>
      </c>
      <c r="AE519">
        <v>0</v>
      </c>
      <c r="AF519">
        <v>0</v>
      </c>
      <c r="AG519" s="1"/>
      <c r="AH519" s="5">
        <v>46261</v>
      </c>
      <c r="AI519">
        <v>52</v>
      </c>
      <c r="AJ519">
        <v>3</v>
      </c>
      <c r="AL519" t="s">
        <v>147</v>
      </c>
      <c r="AM519" t="s">
        <v>51</v>
      </c>
      <c r="AN519">
        <v>18.070558330000001</v>
      </c>
      <c r="AO519">
        <v>0</v>
      </c>
      <c r="AP519">
        <v>0</v>
      </c>
      <c r="AR519" s="5">
        <v>46261</v>
      </c>
      <c r="AS519">
        <v>37</v>
      </c>
      <c r="AT519">
        <v>3</v>
      </c>
      <c r="AU519" t="s">
        <v>54</v>
      </c>
      <c r="AV519" t="s">
        <v>51</v>
      </c>
      <c r="AW519">
        <v>-38.015961099999998</v>
      </c>
      <c r="AX519">
        <v>6.06</v>
      </c>
      <c r="AY519">
        <v>11572.5300207</v>
      </c>
      <c r="AZ519">
        <v>11608.15510756</v>
      </c>
      <c r="BA519">
        <v>0</v>
      </c>
    </row>
    <row r="520" spans="2:53">
      <c r="B520" s="5">
        <v>46261</v>
      </c>
      <c r="C520">
        <v>87</v>
      </c>
      <c r="D520">
        <v>3</v>
      </c>
      <c r="E520" t="s">
        <v>143</v>
      </c>
      <c r="F520" t="s">
        <v>57</v>
      </c>
      <c r="G520" t="s">
        <v>58</v>
      </c>
      <c r="H520">
        <v>-57098.997404419999</v>
      </c>
      <c r="I520">
        <v>0</v>
      </c>
      <c r="J520">
        <v>-600</v>
      </c>
      <c r="K520">
        <v>721.21</v>
      </c>
      <c r="L520">
        <v>0</v>
      </c>
      <c r="M520">
        <v>0</v>
      </c>
      <c r="N520">
        <v>0</v>
      </c>
      <c r="O520" s="90" cm="1">
        <f t="array" ref="O520">VLOOKUP(C520,Calc!$B$4:$BF$291,_xlfn.XLOOKUP(F520&amp;G520,$R$4:$R$9&amp;$S$4:$S$9,$T$4:$T$9),FALSE)</f>
        <v>0</v>
      </c>
      <c r="P520" s="121">
        <f t="shared" si="8"/>
        <v>0</v>
      </c>
      <c r="V520" s="5">
        <v>46261</v>
      </c>
      <c r="W520">
        <v>173</v>
      </c>
      <c r="X520">
        <v>3</v>
      </c>
      <c r="Y520" t="s">
        <v>143</v>
      </c>
      <c r="Z520" t="s">
        <v>58</v>
      </c>
      <c r="AA520">
        <v>4288.7262586300003</v>
      </c>
      <c r="AB520">
        <v>-12963.778936000001</v>
      </c>
      <c r="AC520">
        <v>-8675.0526773599995</v>
      </c>
      <c r="AD520">
        <v>0</v>
      </c>
      <c r="AE520">
        <v>0</v>
      </c>
      <c r="AF520">
        <v>0</v>
      </c>
      <c r="AG520" s="1"/>
      <c r="AH520" s="5">
        <v>46261</v>
      </c>
      <c r="AI520">
        <v>52</v>
      </c>
      <c r="AJ520">
        <v>3</v>
      </c>
      <c r="AK520" t="s">
        <v>143</v>
      </c>
      <c r="AL520" t="s">
        <v>60</v>
      </c>
      <c r="AM520" t="s">
        <v>58</v>
      </c>
      <c r="AN520">
        <v>64.920773929999996</v>
      </c>
      <c r="AO520">
        <v>0</v>
      </c>
      <c r="AP520">
        <v>0</v>
      </c>
      <c r="AR520" s="5">
        <v>46261</v>
      </c>
      <c r="AS520">
        <v>37</v>
      </c>
      <c r="AT520">
        <v>3</v>
      </c>
      <c r="AU520" t="s">
        <v>50</v>
      </c>
      <c r="AV520" t="s">
        <v>52</v>
      </c>
      <c r="AW520">
        <v>0</v>
      </c>
      <c r="AX520">
        <v>0</v>
      </c>
      <c r="AY520">
        <v>0</v>
      </c>
      <c r="AZ520">
        <v>0</v>
      </c>
      <c r="BA520">
        <v>0</v>
      </c>
    </row>
    <row r="521" spans="2:53">
      <c r="B521" s="5">
        <v>46261</v>
      </c>
      <c r="C521">
        <v>87</v>
      </c>
      <c r="D521">
        <v>3</v>
      </c>
      <c r="E521" t="s">
        <v>143</v>
      </c>
      <c r="F521" t="s">
        <v>57</v>
      </c>
      <c r="G521" t="s">
        <v>52</v>
      </c>
      <c r="H521">
        <v>-57098.997404419999</v>
      </c>
      <c r="I521">
        <v>0</v>
      </c>
      <c r="J521">
        <v>121.21</v>
      </c>
      <c r="K521">
        <v>-721.21</v>
      </c>
      <c r="L521">
        <v>0</v>
      </c>
      <c r="M521">
        <v>0</v>
      </c>
      <c r="N521">
        <v>0</v>
      </c>
      <c r="O521" s="90" cm="1">
        <f t="array" ref="O521">VLOOKUP(C521,Calc!$B$4:$BF$291,_xlfn.XLOOKUP(F521&amp;G521,$R$4:$R$9&amp;$S$4:$S$9,$T$4:$T$9),FALSE)</f>
        <v>0</v>
      </c>
      <c r="P521" s="121">
        <f t="shared" si="8"/>
        <v>0</v>
      </c>
      <c r="V521" s="5">
        <v>46261</v>
      </c>
      <c r="W521">
        <v>173</v>
      </c>
      <c r="X521">
        <v>3</v>
      </c>
      <c r="Y521" t="s">
        <v>143</v>
      </c>
      <c r="Z521" t="s">
        <v>52</v>
      </c>
      <c r="AA521">
        <v>4288.7262586300003</v>
      </c>
      <c r="AB521">
        <v>-12963.778936000001</v>
      </c>
      <c r="AC521">
        <v>-8675.0526773599995</v>
      </c>
      <c r="AD521">
        <v>0</v>
      </c>
      <c r="AE521">
        <v>0</v>
      </c>
      <c r="AF521">
        <v>0</v>
      </c>
      <c r="AG521" s="1"/>
      <c r="AH521" s="5">
        <v>46261</v>
      </c>
      <c r="AI521">
        <v>52</v>
      </c>
      <c r="AJ521">
        <v>3</v>
      </c>
      <c r="AK521" t="s">
        <v>143</v>
      </c>
      <c r="AL521" t="s">
        <v>60</v>
      </c>
      <c r="AM521" t="s">
        <v>51</v>
      </c>
      <c r="AN521">
        <v>-65.087440599999994</v>
      </c>
      <c r="AO521">
        <v>0</v>
      </c>
      <c r="AP521">
        <v>-1301.3081018800001</v>
      </c>
      <c r="AR521" s="5">
        <v>46261</v>
      </c>
      <c r="AS521">
        <v>37</v>
      </c>
      <c r="AT521">
        <v>3</v>
      </c>
      <c r="AU521" t="s">
        <v>50</v>
      </c>
      <c r="AV521" t="s">
        <v>51</v>
      </c>
      <c r="AW521">
        <v>0</v>
      </c>
      <c r="AX521">
        <v>0</v>
      </c>
      <c r="AY521">
        <v>0</v>
      </c>
      <c r="AZ521">
        <v>0</v>
      </c>
      <c r="BA521">
        <v>0</v>
      </c>
    </row>
    <row r="522" spans="2:53">
      <c r="B522" s="5">
        <v>46261</v>
      </c>
      <c r="C522">
        <v>87</v>
      </c>
      <c r="D522">
        <v>3</v>
      </c>
      <c r="E522" t="s">
        <v>143</v>
      </c>
      <c r="F522" t="s">
        <v>60</v>
      </c>
      <c r="G522" t="s">
        <v>58</v>
      </c>
      <c r="H522">
        <v>-57098.997404419999</v>
      </c>
      <c r="I522">
        <v>0</v>
      </c>
      <c r="J522">
        <v>-600</v>
      </c>
      <c r="K522">
        <v>982.89</v>
      </c>
      <c r="L522">
        <v>0</v>
      </c>
      <c r="M522">
        <v>0</v>
      </c>
      <c r="N522">
        <v>0</v>
      </c>
      <c r="O522" s="90" cm="1">
        <f t="array" ref="O522">VLOOKUP(C522,Calc!$B$4:$BF$291,_xlfn.XLOOKUP(F522&amp;G522,$R$4:$R$9&amp;$S$4:$S$9,$T$4:$T$9),FALSE)</f>
        <v>0</v>
      </c>
      <c r="P522" s="121">
        <f t="shared" si="8"/>
        <v>0</v>
      </c>
      <c r="V522" s="5">
        <v>46261</v>
      </c>
      <c r="W522">
        <v>173</v>
      </c>
      <c r="X522">
        <v>3</v>
      </c>
      <c r="Y522" t="s">
        <v>143</v>
      </c>
      <c r="Z522" t="s">
        <v>51</v>
      </c>
      <c r="AA522">
        <v>4288.7262586300003</v>
      </c>
      <c r="AB522">
        <v>-12963.778936000001</v>
      </c>
      <c r="AC522">
        <v>-8675.0526773599995</v>
      </c>
      <c r="AD522">
        <v>0</v>
      </c>
      <c r="AE522">
        <v>0</v>
      </c>
      <c r="AF522">
        <v>0</v>
      </c>
      <c r="AG522" s="1"/>
      <c r="AH522" s="5">
        <v>46261</v>
      </c>
      <c r="AI522">
        <v>52</v>
      </c>
      <c r="AJ522">
        <v>3</v>
      </c>
      <c r="AK522" t="s">
        <v>143</v>
      </c>
      <c r="AL522" t="s">
        <v>54</v>
      </c>
      <c r="AM522" t="s">
        <v>52</v>
      </c>
      <c r="AN522">
        <v>37.051356560000002</v>
      </c>
      <c r="AO522">
        <v>0</v>
      </c>
      <c r="AP522">
        <v>0</v>
      </c>
      <c r="AR522" s="5">
        <v>46261</v>
      </c>
      <c r="AS522">
        <v>38</v>
      </c>
      <c r="AT522">
        <v>3</v>
      </c>
      <c r="AU522" t="s">
        <v>145</v>
      </c>
      <c r="AV522" t="s">
        <v>58</v>
      </c>
      <c r="AW522">
        <v>-2.4716263000000001</v>
      </c>
      <c r="AX522">
        <v>2.00666666</v>
      </c>
      <c r="AY522">
        <v>-19.95412061</v>
      </c>
      <c r="AZ522">
        <v>-19.95412061</v>
      </c>
      <c r="BA522">
        <v>0</v>
      </c>
    </row>
    <row r="523" spans="2:53">
      <c r="B523" s="5">
        <v>46261</v>
      </c>
      <c r="C523">
        <v>87</v>
      </c>
      <c r="D523">
        <v>3</v>
      </c>
      <c r="E523" t="s">
        <v>143</v>
      </c>
      <c r="F523" t="s">
        <v>60</v>
      </c>
      <c r="G523" t="s">
        <v>51</v>
      </c>
      <c r="H523">
        <v>-57098.997404419999</v>
      </c>
      <c r="I523">
        <v>0</v>
      </c>
      <c r="J523">
        <v>382.89</v>
      </c>
      <c r="K523">
        <v>-982.89</v>
      </c>
      <c r="L523">
        <v>0</v>
      </c>
      <c r="M523">
        <v>0</v>
      </c>
      <c r="N523">
        <v>0</v>
      </c>
      <c r="O523" s="90" cm="1">
        <f t="array" ref="O523">VLOOKUP(C523,Calc!$B$4:$BF$291,_xlfn.XLOOKUP(F523&amp;G523,$R$4:$R$9&amp;$S$4:$S$9,$T$4:$T$9),FALSE)</f>
        <v>0</v>
      </c>
      <c r="P523" s="121">
        <f t="shared" si="8"/>
        <v>0</v>
      </c>
      <c r="V523" s="5">
        <v>46261</v>
      </c>
      <c r="W523">
        <v>174</v>
      </c>
      <c r="X523">
        <v>3</v>
      </c>
      <c r="Y523" t="s">
        <v>143</v>
      </c>
      <c r="Z523" t="s">
        <v>58</v>
      </c>
      <c r="AA523">
        <v>5089.2719270500002</v>
      </c>
      <c r="AB523">
        <v>-11371.53670484</v>
      </c>
      <c r="AC523">
        <v>-6282.2647777800003</v>
      </c>
      <c r="AD523">
        <v>0</v>
      </c>
      <c r="AE523">
        <v>0</v>
      </c>
      <c r="AF523">
        <v>0</v>
      </c>
      <c r="AG523" s="1"/>
      <c r="AH523" s="5">
        <v>46261</v>
      </c>
      <c r="AI523">
        <v>52</v>
      </c>
      <c r="AJ523">
        <v>3</v>
      </c>
      <c r="AK523" t="s">
        <v>143</v>
      </c>
      <c r="AL523" t="s">
        <v>54</v>
      </c>
      <c r="AM523" t="s">
        <v>51</v>
      </c>
      <c r="AN523">
        <v>-43.425523230000003</v>
      </c>
      <c r="AO523">
        <v>9246.1364887799991</v>
      </c>
      <c r="AP523">
        <v>10896.972770689999</v>
      </c>
      <c r="AR523" s="5">
        <v>46261</v>
      </c>
      <c r="AS523">
        <v>38</v>
      </c>
      <c r="AT523">
        <v>3</v>
      </c>
      <c r="AU523" t="s">
        <v>145</v>
      </c>
      <c r="AV523" t="s">
        <v>146</v>
      </c>
      <c r="AW523">
        <v>0.46495963000000001</v>
      </c>
      <c r="AX523">
        <v>2.00666666</v>
      </c>
      <c r="AY523">
        <v>0</v>
      </c>
      <c r="AZ523">
        <v>0</v>
      </c>
      <c r="BA523">
        <v>0</v>
      </c>
    </row>
    <row r="524" spans="2:53">
      <c r="B524" s="5">
        <v>46261</v>
      </c>
      <c r="C524">
        <v>87</v>
      </c>
      <c r="D524">
        <v>3</v>
      </c>
      <c r="E524" t="s">
        <v>143</v>
      </c>
      <c r="F524" t="s">
        <v>54</v>
      </c>
      <c r="G524" t="s">
        <v>52</v>
      </c>
      <c r="H524">
        <v>-57098.997404419999</v>
      </c>
      <c r="I524">
        <v>0</v>
      </c>
      <c r="J524">
        <v>121.21</v>
      </c>
      <c r="K524">
        <v>261.68</v>
      </c>
      <c r="L524">
        <v>0</v>
      </c>
      <c r="M524">
        <v>0</v>
      </c>
      <c r="N524">
        <v>0</v>
      </c>
      <c r="O524" s="90" cm="1">
        <f t="array" ref="O524">VLOOKUP(C524,Calc!$B$4:$BF$291,_xlfn.XLOOKUP(F524&amp;G524,$R$4:$R$9&amp;$S$4:$S$9,$T$4:$T$9),FALSE)</f>
        <v>0</v>
      </c>
      <c r="P524" s="121">
        <f t="shared" si="8"/>
        <v>0</v>
      </c>
      <c r="V524" s="5">
        <v>46261</v>
      </c>
      <c r="W524">
        <v>174</v>
      </c>
      <c r="X524">
        <v>3</v>
      </c>
      <c r="Y524" t="s">
        <v>143</v>
      </c>
      <c r="Z524" t="s">
        <v>52</v>
      </c>
      <c r="AA524">
        <v>5089.2719270500002</v>
      </c>
      <c r="AB524">
        <v>-11371.53670484</v>
      </c>
      <c r="AC524">
        <v>-6282.2647777800003</v>
      </c>
      <c r="AD524">
        <v>0</v>
      </c>
      <c r="AE524">
        <v>0</v>
      </c>
      <c r="AF524">
        <v>0</v>
      </c>
      <c r="AG524" s="1"/>
      <c r="AH524" s="5">
        <v>46261</v>
      </c>
      <c r="AI524">
        <v>53</v>
      </c>
      <c r="AJ524">
        <v>3</v>
      </c>
      <c r="AL524" t="s">
        <v>144</v>
      </c>
      <c r="AM524" t="s">
        <v>58</v>
      </c>
      <c r="AN524">
        <v>-26.50448536</v>
      </c>
      <c r="AO524">
        <v>391.06640579999998</v>
      </c>
      <c r="AP524">
        <v>391.06640579999998</v>
      </c>
      <c r="AR524" s="5">
        <v>46261</v>
      </c>
      <c r="AS524">
        <v>38</v>
      </c>
      <c r="AT524">
        <v>3</v>
      </c>
      <c r="AU524" t="s">
        <v>144</v>
      </c>
      <c r="AV524" t="s">
        <v>58</v>
      </c>
      <c r="AW524">
        <v>-23.670247060000001</v>
      </c>
      <c r="AX524">
        <v>11.92333333</v>
      </c>
      <c r="AY524">
        <v>-848.44007168999997</v>
      </c>
      <c r="AZ524">
        <v>-848.44007168999997</v>
      </c>
      <c r="BA524">
        <v>0</v>
      </c>
    </row>
    <row r="525" spans="2:53">
      <c r="B525" s="5">
        <v>46261</v>
      </c>
      <c r="C525">
        <v>87</v>
      </c>
      <c r="D525">
        <v>3</v>
      </c>
      <c r="E525" t="s">
        <v>143</v>
      </c>
      <c r="F525" t="s">
        <v>54</v>
      </c>
      <c r="G525" t="s">
        <v>51</v>
      </c>
      <c r="H525">
        <v>-57098.997404419999</v>
      </c>
      <c r="I525">
        <v>0</v>
      </c>
      <c r="J525">
        <v>382.89</v>
      </c>
      <c r="K525">
        <v>-261.68</v>
      </c>
      <c r="L525">
        <v>0</v>
      </c>
      <c r="M525">
        <v>0</v>
      </c>
      <c r="N525">
        <v>0</v>
      </c>
      <c r="O525" s="90" cm="1">
        <f t="array" ref="O525">VLOOKUP(C525,Calc!$B$4:$BF$291,_xlfn.XLOOKUP(F525&amp;G525,$R$4:$R$9&amp;$S$4:$S$9,$T$4:$T$9),FALSE)</f>
        <v>0</v>
      </c>
      <c r="P525" s="121">
        <f t="shared" si="8"/>
        <v>0</v>
      </c>
      <c r="V525" s="5">
        <v>46261</v>
      </c>
      <c r="W525">
        <v>174</v>
      </c>
      <c r="X525">
        <v>3</v>
      </c>
      <c r="Y525" t="s">
        <v>143</v>
      </c>
      <c r="Z525" t="s">
        <v>51</v>
      </c>
      <c r="AA525">
        <v>5089.2719270500002</v>
      </c>
      <c r="AB525">
        <v>-11371.53670484</v>
      </c>
      <c r="AC525">
        <v>-6282.2647777800003</v>
      </c>
      <c r="AD525">
        <v>0</v>
      </c>
      <c r="AE525">
        <v>0</v>
      </c>
      <c r="AF525">
        <v>0</v>
      </c>
      <c r="AG525" s="1"/>
      <c r="AH525" s="5">
        <v>46261</v>
      </c>
      <c r="AI525">
        <v>53</v>
      </c>
      <c r="AJ525">
        <v>3</v>
      </c>
      <c r="AL525" t="s">
        <v>144</v>
      </c>
      <c r="AM525" t="s">
        <v>146</v>
      </c>
      <c r="AN525">
        <v>14.496152029999999</v>
      </c>
      <c r="AO525">
        <v>0</v>
      </c>
      <c r="AP525">
        <v>0</v>
      </c>
      <c r="AR525" s="5">
        <v>46261</v>
      </c>
      <c r="AS525">
        <v>38</v>
      </c>
      <c r="AT525">
        <v>3</v>
      </c>
      <c r="AU525" t="s">
        <v>144</v>
      </c>
      <c r="AV525" t="s">
        <v>146</v>
      </c>
      <c r="AW525">
        <v>11.746913729999999</v>
      </c>
      <c r="AX525">
        <v>11.92333333</v>
      </c>
      <c r="AY525">
        <v>0</v>
      </c>
      <c r="AZ525">
        <v>0</v>
      </c>
      <c r="BA525">
        <v>0</v>
      </c>
    </row>
    <row r="526" spans="2:53">
      <c r="B526" s="5">
        <v>46261</v>
      </c>
      <c r="C526">
        <v>88</v>
      </c>
      <c r="D526">
        <v>3</v>
      </c>
      <c r="E526" t="s">
        <v>143</v>
      </c>
      <c r="F526" t="s">
        <v>57</v>
      </c>
      <c r="G526" t="s">
        <v>58</v>
      </c>
      <c r="H526">
        <v>-57062.810843220002</v>
      </c>
      <c r="I526">
        <v>0</v>
      </c>
      <c r="J526">
        <v>-600</v>
      </c>
      <c r="K526">
        <v>692.31</v>
      </c>
      <c r="L526">
        <v>0</v>
      </c>
      <c r="M526">
        <v>0</v>
      </c>
      <c r="N526">
        <v>0</v>
      </c>
      <c r="O526" s="90" cm="1">
        <f t="array" ref="O526">VLOOKUP(C526,Calc!$B$4:$BF$291,_xlfn.XLOOKUP(F526&amp;G526,$R$4:$R$9&amp;$S$4:$S$9,$T$4:$T$9),FALSE)</f>
        <v>0</v>
      </c>
      <c r="P526" s="121">
        <f t="shared" si="8"/>
        <v>0</v>
      </c>
      <c r="V526" s="5">
        <v>46261</v>
      </c>
      <c r="W526">
        <v>175</v>
      </c>
      <c r="X526">
        <v>3</v>
      </c>
      <c r="Y526" t="s">
        <v>143</v>
      </c>
      <c r="Z526" t="s">
        <v>58</v>
      </c>
      <c r="AA526">
        <v>3179.8485181199999</v>
      </c>
      <c r="AB526">
        <v>-4737.1942913299999</v>
      </c>
      <c r="AC526">
        <v>-1557.3457731999999</v>
      </c>
      <c r="AD526">
        <v>0</v>
      </c>
      <c r="AE526">
        <v>0</v>
      </c>
      <c r="AF526">
        <v>0</v>
      </c>
      <c r="AG526" s="1"/>
      <c r="AH526" s="5">
        <v>46261</v>
      </c>
      <c r="AI526">
        <v>53</v>
      </c>
      <c r="AJ526">
        <v>3</v>
      </c>
      <c r="AK526" t="s">
        <v>143</v>
      </c>
      <c r="AL526" t="s">
        <v>57</v>
      </c>
      <c r="AM526" t="s">
        <v>58</v>
      </c>
      <c r="AN526">
        <v>-1.7699599999999999E-2</v>
      </c>
      <c r="AO526">
        <v>0</v>
      </c>
      <c r="AP526">
        <v>0</v>
      </c>
      <c r="AR526" s="5">
        <v>46261</v>
      </c>
      <c r="AS526">
        <v>38</v>
      </c>
      <c r="AT526">
        <v>3</v>
      </c>
      <c r="AU526" t="s">
        <v>57</v>
      </c>
      <c r="AV526" t="s">
        <v>58</v>
      </c>
      <c r="AW526">
        <v>-1.8482706</v>
      </c>
      <c r="AX526">
        <v>0.42249999999999999</v>
      </c>
      <c r="AY526">
        <v>0</v>
      </c>
      <c r="AZ526">
        <v>543.94776492000005</v>
      </c>
      <c r="BA526">
        <v>0</v>
      </c>
    </row>
    <row r="527" spans="2:53">
      <c r="B527" s="5">
        <v>46261</v>
      </c>
      <c r="C527">
        <v>88</v>
      </c>
      <c r="D527">
        <v>3</v>
      </c>
      <c r="E527" t="s">
        <v>143</v>
      </c>
      <c r="F527" t="s">
        <v>57</v>
      </c>
      <c r="G527" t="s">
        <v>52</v>
      </c>
      <c r="H527">
        <v>-57062.810843220002</v>
      </c>
      <c r="I527">
        <v>0</v>
      </c>
      <c r="J527">
        <v>92.31</v>
      </c>
      <c r="K527">
        <v>-692.31</v>
      </c>
      <c r="L527">
        <v>0</v>
      </c>
      <c r="M527">
        <v>0</v>
      </c>
      <c r="N527">
        <v>0</v>
      </c>
      <c r="O527" s="90" cm="1">
        <f t="array" ref="O527">VLOOKUP(C527,Calc!$B$4:$BF$291,_xlfn.XLOOKUP(F527&amp;G527,$R$4:$R$9&amp;$S$4:$S$9,$T$4:$T$9),FALSE)</f>
        <v>0</v>
      </c>
      <c r="P527" s="121">
        <f t="shared" si="8"/>
        <v>0</v>
      </c>
      <c r="V527" s="5">
        <v>46261</v>
      </c>
      <c r="W527">
        <v>175</v>
      </c>
      <c r="X527">
        <v>3</v>
      </c>
      <c r="Y527" t="s">
        <v>143</v>
      </c>
      <c r="Z527" t="s">
        <v>52</v>
      </c>
      <c r="AA527">
        <v>3179.8485181199999</v>
      </c>
      <c r="AB527">
        <v>-4737.1942913299999</v>
      </c>
      <c r="AC527">
        <v>-1557.3457731999999</v>
      </c>
      <c r="AD527">
        <v>0</v>
      </c>
      <c r="AE527">
        <v>0</v>
      </c>
      <c r="AF527">
        <v>0</v>
      </c>
      <c r="AG527" s="1"/>
      <c r="AH527" s="5">
        <v>46261</v>
      </c>
      <c r="AI527">
        <v>53</v>
      </c>
      <c r="AJ527">
        <v>3</v>
      </c>
      <c r="AK527" t="s">
        <v>143</v>
      </c>
      <c r="AL527" t="s">
        <v>57</v>
      </c>
      <c r="AM527" t="s">
        <v>52</v>
      </c>
      <c r="AN527">
        <v>-0.51980040000000005</v>
      </c>
      <c r="AO527">
        <v>0</v>
      </c>
      <c r="AP527">
        <v>-155.73048484</v>
      </c>
      <c r="AR527" s="5">
        <v>46261</v>
      </c>
      <c r="AS527">
        <v>38</v>
      </c>
      <c r="AT527">
        <v>3</v>
      </c>
      <c r="AU527" t="s">
        <v>57</v>
      </c>
      <c r="AV527" t="s">
        <v>52</v>
      </c>
      <c r="AW527">
        <v>1.4257706000000001</v>
      </c>
      <c r="AX527">
        <v>0.42249999999999999</v>
      </c>
      <c r="AY527">
        <v>0</v>
      </c>
      <c r="AZ527">
        <v>0</v>
      </c>
      <c r="BA527">
        <v>0</v>
      </c>
    </row>
    <row r="528" spans="2:53">
      <c r="B528" s="5">
        <v>46261</v>
      </c>
      <c r="C528">
        <v>88</v>
      </c>
      <c r="D528">
        <v>3</v>
      </c>
      <c r="E528" t="s">
        <v>143</v>
      </c>
      <c r="F528" t="s">
        <v>60</v>
      </c>
      <c r="G528" t="s">
        <v>58</v>
      </c>
      <c r="H528">
        <v>-57062.810843220002</v>
      </c>
      <c r="I528">
        <v>0</v>
      </c>
      <c r="J528">
        <v>-600</v>
      </c>
      <c r="K528">
        <v>960.07</v>
      </c>
      <c r="L528">
        <v>0</v>
      </c>
      <c r="M528">
        <v>0</v>
      </c>
      <c r="N528">
        <v>0</v>
      </c>
      <c r="O528" s="90" cm="1">
        <f t="array" ref="O528">VLOOKUP(C528,Calc!$B$4:$BF$291,_xlfn.XLOOKUP(F528&amp;G528,$R$4:$R$9&amp;$S$4:$S$9,$T$4:$T$9),FALSE)</f>
        <v>0</v>
      </c>
      <c r="P528" s="121">
        <f t="shared" si="8"/>
        <v>0</v>
      </c>
      <c r="V528" s="5">
        <v>46261</v>
      </c>
      <c r="W528">
        <v>175</v>
      </c>
      <c r="X528">
        <v>3</v>
      </c>
      <c r="Y528" t="s">
        <v>143</v>
      </c>
      <c r="Z528" t="s">
        <v>51</v>
      </c>
      <c r="AA528">
        <v>3179.8485181199999</v>
      </c>
      <c r="AB528">
        <v>-4737.1942913299999</v>
      </c>
      <c r="AC528">
        <v>-1557.3457731999999</v>
      </c>
      <c r="AD528">
        <v>0</v>
      </c>
      <c r="AE528">
        <v>0</v>
      </c>
      <c r="AF528">
        <v>0</v>
      </c>
      <c r="AG528" s="1"/>
      <c r="AH528" s="5">
        <v>46261</v>
      </c>
      <c r="AI528">
        <v>53</v>
      </c>
      <c r="AJ528">
        <v>3</v>
      </c>
      <c r="AL528" t="s">
        <v>147</v>
      </c>
      <c r="AM528" t="s">
        <v>148</v>
      </c>
      <c r="AN528">
        <v>-23.610009000000002</v>
      </c>
      <c r="AO528">
        <v>-8138.6608757699996</v>
      </c>
      <c r="AP528">
        <v>-8138.6608757699996</v>
      </c>
      <c r="AR528" s="5">
        <v>46261</v>
      </c>
      <c r="AS528">
        <v>38</v>
      </c>
      <c r="AT528">
        <v>3</v>
      </c>
      <c r="AU528" t="s">
        <v>147</v>
      </c>
      <c r="AV528" t="s">
        <v>148</v>
      </c>
      <c r="AW528">
        <v>-37.829891000000003</v>
      </c>
      <c r="AX528">
        <v>0.74583332999999996</v>
      </c>
      <c r="AY528">
        <v>-13040.031014689999</v>
      </c>
      <c r="AZ528">
        <v>-13040.031014689999</v>
      </c>
      <c r="BA528">
        <v>0</v>
      </c>
    </row>
    <row r="529" spans="2:53">
      <c r="B529" s="5">
        <v>46261</v>
      </c>
      <c r="C529">
        <v>88</v>
      </c>
      <c r="D529">
        <v>3</v>
      </c>
      <c r="E529" t="s">
        <v>143</v>
      </c>
      <c r="F529" t="s">
        <v>60</v>
      </c>
      <c r="G529" t="s">
        <v>51</v>
      </c>
      <c r="H529">
        <v>-57062.810843220002</v>
      </c>
      <c r="I529">
        <v>0</v>
      </c>
      <c r="J529">
        <v>360.07</v>
      </c>
      <c r="K529">
        <v>-960.07</v>
      </c>
      <c r="L529">
        <v>0</v>
      </c>
      <c r="M529">
        <v>0</v>
      </c>
      <c r="N529">
        <v>0</v>
      </c>
      <c r="O529" s="90" cm="1">
        <f t="array" ref="O529">VLOOKUP(C529,Calc!$B$4:$BF$291,_xlfn.XLOOKUP(F529&amp;G529,$R$4:$R$9&amp;$S$4:$S$9,$T$4:$T$9),FALSE)</f>
        <v>0</v>
      </c>
      <c r="P529" s="121">
        <f t="shared" si="8"/>
        <v>0</v>
      </c>
      <c r="V529" s="5">
        <v>46261</v>
      </c>
      <c r="W529">
        <v>176</v>
      </c>
      <c r="X529">
        <v>3</v>
      </c>
      <c r="Y529" t="s">
        <v>143</v>
      </c>
      <c r="Z529" t="s">
        <v>58</v>
      </c>
      <c r="AA529">
        <v>3309.1965512500001</v>
      </c>
      <c r="AB529">
        <v>-1293.4577623</v>
      </c>
      <c r="AC529">
        <v>2015.7387889500001</v>
      </c>
      <c r="AD529">
        <v>-31.642869699999999</v>
      </c>
      <c r="AE529">
        <v>0</v>
      </c>
      <c r="AF529">
        <v>-31.642869699999999</v>
      </c>
      <c r="AG529" s="1"/>
      <c r="AH529" s="5">
        <v>46261</v>
      </c>
      <c r="AI529">
        <v>53</v>
      </c>
      <c r="AJ529">
        <v>3</v>
      </c>
      <c r="AL529" t="s">
        <v>147</v>
      </c>
      <c r="AM529" t="s">
        <v>51</v>
      </c>
      <c r="AN529">
        <v>22.850842329999999</v>
      </c>
      <c r="AO529">
        <v>0</v>
      </c>
      <c r="AP529">
        <v>0</v>
      </c>
      <c r="AR529" s="5">
        <v>46261</v>
      </c>
      <c r="AS529">
        <v>38</v>
      </c>
      <c r="AT529">
        <v>3</v>
      </c>
      <c r="AU529" t="s">
        <v>147</v>
      </c>
      <c r="AV529" t="s">
        <v>51</v>
      </c>
      <c r="AW529">
        <v>37.084057659999999</v>
      </c>
      <c r="AX529">
        <v>0.74583332999999996</v>
      </c>
      <c r="AY529">
        <v>0</v>
      </c>
      <c r="AZ529">
        <v>0</v>
      </c>
      <c r="BA529">
        <v>0</v>
      </c>
    </row>
    <row r="530" spans="2:53">
      <c r="B530" s="5">
        <v>46261</v>
      </c>
      <c r="C530">
        <v>88</v>
      </c>
      <c r="D530">
        <v>3</v>
      </c>
      <c r="E530" t="s">
        <v>143</v>
      </c>
      <c r="F530" t="s">
        <v>54</v>
      </c>
      <c r="G530" t="s">
        <v>52</v>
      </c>
      <c r="H530">
        <v>-57062.810843220002</v>
      </c>
      <c r="I530">
        <v>0</v>
      </c>
      <c r="J530">
        <v>92.31</v>
      </c>
      <c r="K530">
        <v>267.76</v>
      </c>
      <c r="L530">
        <v>0</v>
      </c>
      <c r="M530">
        <v>0</v>
      </c>
      <c r="N530">
        <v>0</v>
      </c>
      <c r="O530" s="90" cm="1">
        <f t="array" ref="O530">VLOOKUP(C530,Calc!$B$4:$BF$291,_xlfn.XLOOKUP(F530&amp;G530,$R$4:$R$9&amp;$S$4:$S$9,$T$4:$T$9),FALSE)</f>
        <v>0</v>
      </c>
      <c r="P530" s="121">
        <f t="shared" si="8"/>
        <v>0</v>
      </c>
      <c r="V530" s="5">
        <v>46261</v>
      </c>
      <c r="W530">
        <v>176</v>
      </c>
      <c r="X530">
        <v>3</v>
      </c>
      <c r="Y530" t="s">
        <v>143</v>
      </c>
      <c r="Z530" t="s">
        <v>52</v>
      </c>
      <c r="AA530">
        <v>3309.1965512500001</v>
      </c>
      <c r="AB530">
        <v>-1293.4577623</v>
      </c>
      <c r="AC530">
        <v>2015.7387889500001</v>
      </c>
      <c r="AD530">
        <v>-2.15826743</v>
      </c>
      <c r="AE530">
        <v>4.29262766</v>
      </c>
      <c r="AF530">
        <v>2.13436023</v>
      </c>
      <c r="AG530" s="1"/>
      <c r="AH530" s="5">
        <v>46261</v>
      </c>
      <c r="AI530">
        <v>53</v>
      </c>
      <c r="AJ530">
        <v>3</v>
      </c>
      <c r="AK530" t="s">
        <v>143</v>
      </c>
      <c r="AL530" t="s">
        <v>60</v>
      </c>
      <c r="AM530" t="s">
        <v>58</v>
      </c>
      <c r="AN530">
        <v>61.533667729999998</v>
      </c>
      <c r="AO530">
        <v>0</v>
      </c>
      <c r="AP530">
        <v>0</v>
      </c>
      <c r="AR530" s="5">
        <v>46261</v>
      </c>
      <c r="AS530">
        <v>38</v>
      </c>
      <c r="AT530">
        <v>3</v>
      </c>
      <c r="AU530" t="s">
        <v>60</v>
      </c>
      <c r="AV530" t="s">
        <v>58</v>
      </c>
      <c r="AW530">
        <v>53.231707100000001</v>
      </c>
      <c r="AX530">
        <v>0.14749999999999999</v>
      </c>
      <c r="AY530">
        <v>0</v>
      </c>
      <c r="AZ530">
        <v>0</v>
      </c>
      <c r="BA530">
        <v>0</v>
      </c>
    </row>
    <row r="531" spans="2:53">
      <c r="B531" s="5">
        <v>46261</v>
      </c>
      <c r="C531">
        <v>88</v>
      </c>
      <c r="D531">
        <v>3</v>
      </c>
      <c r="E531" t="s">
        <v>143</v>
      </c>
      <c r="F531" t="s">
        <v>54</v>
      </c>
      <c r="G531" t="s">
        <v>51</v>
      </c>
      <c r="H531">
        <v>-57062.810843220002</v>
      </c>
      <c r="I531">
        <v>0</v>
      </c>
      <c r="J531">
        <v>360.07</v>
      </c>
      <c r="K531">
        <v>-267.76</v>
      </c>
      <c r="L531">
        <v>0</v>
      </c>
      <c r="M531">
        <v>0</v>
      </c>
      <c r="N531">
        <v>0</v>
      </c>
      <c r="O531" s="90" cm="1">
        <f t="array" ref="O531">VLOOKUP(C531,Calc!$B$4:$BF$291,_xlfn.XLOOKUP(F531&amp;G531,$R$4:$R$9&amp;$S$4:$S$9,$T$4:$T$9),FALSE)</f>
        <v>0</v>
      </c>
      <c r="P531" s="121">
        <f t="shared" si="8"/>
        <v>0</v>
      </c>
      <c r="V531" s="5">
        <v>46261</v>
      </c>
      <c r="W531">
        <v>176</v>
      </c>
      <c r="X531">
        <v>3</v>
      </c>
      <c r="Y531" t="s">
        <v>143</v>
      </c>
      <c r="Z531" t="s">
        <v>51</v>
      </c>
      <c r="AA531">
        <v>3309.1965512500001</v>
      </c>
      <c r="AB531">
        <v>-1293.4577623</v>
      </c>
      <c r="AC531">
        <v>2015.7387889500001</v>
      </c>
      <c r="AD531">
        <v>-0.50089923000000003</v>
      </c>
      <c r="AE531">
        <v>24.424408700000001</v>
      </c>
      <c r="AF531">
        <v>23.923509459999998</v>
      </c>
      <c r="AG531" s="1"/>
      <c r="AH531" s="5">
        <v>46261</v>
      </c>
      <c r="AI531">
        <v>53</v>
      </c>
      <c r="AJ531">
        <v>3</v>
      </c>
      <c r="AK531" t="s">
        <v>143</v>
      </c>
      <c r="AL531" t="s">
        <v>60</v>
      </c>
      <c r="AM531" t="s">
        <v>51</v>
      </c>
      <c r="AN531">
        <v>-61.682834399999997</v>
      </c>
      <c r="AO531">
        <v>0</v>
      </c>
      <c r="AP531">
        <v>-2433.8869971700001</v>
      </c>
      <c r="AR531" s="5">
        <v>46261</v>
      </c>
      <c r="AS531">
        <v>38</v>
      </c>
      <c r="AT531">
        <v>3</v>
      </c>
      <c r="AU531" t="s">
        <v>60</v>
      </c>
      <c r="AV531" t="s">
        <v>51</v>
      </c>
      <c r="AW531">
        <v>-53.379207100000002</v>
      </c>
      <c r="AX531">
        <v>0.14749999999999999</v>
      </c>
      <c r="AY531">
        <v>0</v>
      </c>
      <c r="AZ531">
        <v>-775.35766330000001</v>
      </c>
      <c r="BA531">
        <v>0</v>
      </c>
    </row>
    <row r="532" spans="2:53">
      <c r="B532" s="5">
        <v>46261</v>
      </c>
      <c r="C532">
        <v>89</v>
      </c>
      <c r="D532">
        <v>3</v>
      </c>
      <c r="E532" t="s">
        <v>143</v>
      </c>
      <c r="F532" t="s">
        <v>57</v>
      </c>
      <c r="G532" t="s">
        <v>58</v>
      </c>
      <c r="H532">
        <v>-51433.046861139999</v>
      </c>
      <c r="I532">
        <v>0</v>
      </c>
      <c r="J532">
        <v>-600</v>
      </c>
      <c r="K532">
        <v>693.04</v>
      </c>
      <c r="L532">
        <v>0</v>
      </c>
      <c r="M532">
        <v>0</v>
      </c>
      <c r="N532">
        <v>0</v>
      </c>
      <c r="O532" s="90" cm="1">
        <f t="array" ref="O532">VLOOKUP(C532,Calc!$B$4:$BF$291,_xlfn.XLOOKUP(F532&amp;G532,$R$4:$R$9&amp;$S$4:$S$9,$T$4:$T$9),FALSE)</f>
        <v>0</v>
      </c>
      <c r="P532" s="121">
        <f t="shared" si="8"/>
        <v>0</v>
      </c>
      <c r="V532" s="5">
        <v>46261</v>
      </c>
      <c r="W532">
        <v>177</v>
      </c>
      <c r="X532">
        <v>3</v>
      </c>
      <c r="Y532" t="s">
        <v>143</v>
      </c>
      <c r="Z532" t="s">
        <v>58</v>
      </c>
      <c r="AA532">
        <v>3217.2499146499999</v>
      </c>
      <c r="AB532">
        <v>-1732.7923705000001</v>
      </c>
      <c r="AC532">
        <v>1484.4575441500001</v>
      </c>
      <c r="AD532">
        <v>-17.782444030000001</v>
      </c>
      <c r="AE532">
        <v>0</v>
      </c>
      <c r="AF532">
        <v>-17.782444030000001</v>
      </c>
      <c r="AG532" s="1"/>
      <c r="AH532" s="5">
        <v>46261</v>
      </c>
      <c r="AI532">
        <v>53</v>
      </c>
      <c r="AJ532">
        <v>3</v>
      </c>
      <c r="AK532" t="s">
        <v>143</v>
      </c>
      <c r="AL532" t="s">
        <v>54</v>
      </c>
      <c r="AM532" t="s">
        <v>52</v>
      </c>
      <c r="AN532">
        <v>37.669059359999999</v>
      </c>
      <c r="AO532">
        <v>0</v>
      </c>
      <c r="AP532">
        <v>0</v>
      </c>
      <c r="AR532" s="5">
        <v>46261</v>
      </c>
      <c r="AS532">
        <v>38</v>
      </c>
      <c r="AT532">
        <v>3</v>
      </c>
      <c r="AU532" t="s">
        <v>54</v>
      </c>
      <c r="AV532" t="s">
        <v>52</v>
      </c>
      <c r="AW532">
        <v>35.326693329999998</v>
      </c>
      <c r="AX532">
        <v>5.9433333299999997</v>
      </c>
      <c r="AY532">
        <v>0</v>
      </c>
      <c r="AZ532">
        <v>0</v>
      </c>
      <c r="BA532">
        <v>0</v>
      </c>
    </row>
    <row r="533" spans="2:53">
      <c r="B533" s="5">
        <v>46261</v>
      </c>
      <c r="C533">
        <v>89</v>
      </c>
      <c r="D533">
        <v>3</v>
      </c>
      <c r="E533" t="s">
        <v>143</v>
      </c>
      <c r="F533" t="s">
        <v>57</v>
      </c>
      <c r="G533" t="s">
        <v>52</v>
      </c>
      <c r="H533">
        <v>-51433.046861139999</v>
      </c>
      <c r="I533">
        <v>0</v>
      </c>
      <c r="J533">
        <v>93.04</v>
      </c>
      <c r="K533">
        <v>-693.04</v>
      </c>
      <c r="L533">
        <v>0</v>
      </c>
      <c r="M533">
        <v>0</v>
      </c>
      <c r="N533">
        <v>0</v>
      </c>
      <c r="O533" s="90" cm="1">
        <f t="array" ref="O533">VLOOKUP(C533,Calc!$B$4:$BF$291,_xlfn.XLOOKUP(F533&amp;G533,$R$4:$R$9&amp;$S$4:$S$9,$T$4:$T$9),FALSE)</f>
        <v>0</v>
      </c>
      <c r="P533" s="121">
        <f t="shared" si="8"/>
        <v>0</v>
      </c>
      <c r="V533" s="5">
        <v>46261</v>
      </c>
      <c r="W533">
        <v>177</v>
      </c>
      <c r="X533">
        <v>3</v>
      </c>
      <c r="Y533" t="s">
        <v>143</v>
      </c>
      <c r="Z533" t="s">
        <v>52</v>
      </c>
      <c r="AA533">
        <v>3217.2499146499999</v>
      </c>
      <c r="AB533">
        <v>-1732.7923705000001</v>
      </c>
      <c r="AC533">
        <v>1484.4575441500001</v>
      </c>
      <c r="AD533">
        <v>-2.8852568299999999</v>
      </c>
      <c r="AE533">
        <v>5.1002348</v>
      </c>
      <c r="AF533">
        <v>2.2149779600000001</v>
      </c>
      <c r="AG533" s="1"/>
      <c r="AH533" s="5">
        <v>46261</v>
      </c>
      <c r="AI533">
        <v>53</v>
      </c>
      <c r="AJ533">
        <v>3</v>
      </c>
      <c r="AK533" t="s">
        <v>143</v>
      </c>
      <c r="AL533" t="s">
        <v>54</v>
      </c>
      <c r="AM533" t="s">
        <v>51</v>
      </c>
      <c r="AN533">
        <v>-44.23072603</v>
      </c>
      <c r="AO533">
        <v>8488.5639058899997</v>
      </c>
      <c r="AP533">
        <v>11078.181387909999</v>
      </c>
      <c r="AR533" s="5">
        <v>46261</v>
      </c>
      <c r="AS533">
        <v>38</v>
      </c>
      <c r="AT533">
        <v>3</v>
      </c>
      <c r="AU533" t="s">
        <v>54</v>
      </c>
      <c r="AV533" t="s">
        <v>51</v>
      </c>
      <c r="AW533">
        <v>-41.270026659999999</v>
      </c>
      <c r="AX533">
        <v>5.9433333299999997</v>
      </c>
      <c r="AY533">
        <v>12605.465583749999</v>
      </c>
      <c r="AZ533">
        <v>12836.875482130001</v>
      </c>
      <c r="BA533">
        <v>0</v>
      </c>
    </row>
    <row r="534" spans="2:53">
      <c r="B534" s="5">
        <v>46261</v>
      </c>
      <c r="C534">
        <v>89</v>
      </c>
      <c r="D534">
        <v>3</v>
      </c>
      <c r="E534" t="s">
        <v>143</v>
      </c>
      <c r="F534" t="s">
        <v>60</v>
      </c>
      <c r="G534" t="s">
        <v>58</v>
      </c>
      <c r="H534">
        <v>-51433.046861139999</v>
      </c>
      <c r="I534">
        <v>0</v>
      </c>
      <c r="J534">
        <v>-600</v>
      </c>
      <c r="K534">
        <v>960.07</v>
      </c>
      <c r="L534">
        <v>0</v>
      </c>
      <c r="M534">
        <v>0</v>
      </c>
      <c r="N534">
        <v>0</v>
      </c>
      <c r="O534" s="90" cm="1">
        <f t="array" ref="O534">VLOOKUP(C534,Calc!$B$4:$BF$291,_xlfn.XLOOKUP(F534&amp;G534,$R$4:$R$9&amp;$S$4:$S$9,$T$4:$T$9),FALSE)</f>
        <v>0</v>
      </c>
      <c r="P534" s="121">
        <f t="shared" si="8"/>
        <v>0</v>
      </c>
      <c r="V534" s="5">
        <v>46261</v>
      </c>
      <c r="W534">
        <v>177</v>
      </c>
      <c r="X534">
        <v>3</v>
      </c>
      <c r="Y534" t="s">
        <v>143</v>
      </c>
      <c r="Z534" t="s">
        <v>51</v>
      </c>
      <c r="AA534">
        <v>3217.2499146499999</v>
      </c>
      <c r="AB534">
        <v>-1732.7923705000001</v>
      </c>
      <c r="AC534">
        <v>1484.4575441500001</v>
      </c>
      <c r="AD534">
        <v>0</v>
      </c>
      <c r="AE534">
        <v>10.414966059999999</v>
      </c>
      <c r="AF534">
        <v>10.414966059999999</v>
      </c>
      <c r="AG534" s="1"/>
      <c r="AH534" s="5">
        <v>46261</v>
      </c>
      <c r="AI534">
        <v>54</v>
      </c>
      <c r="AJ534">
        <v>3</v>
      </c>
      <c r="AL534" t="s">
        <v>144</v>
      </c>
      <c r="AM534" t="s">
        <v>58</v>
      </c>
      <c r="AN534">
        <v>-27.358090829999998</v>
      </c>
      <c r="AO534">
        <v>159.13518583999999</v>
      </c>
      <c r="AP534">
        <v>159.13518583999999</v>
      </c>
      <c r="AR534" s="5">
        <v>46261</v>
      </c>
      <c r="AS534">
        <v>38</v>
      </c>
      <c r="AT534">
        <v>3</v>
      </c>
      <c r="AU534" t="s">
        <v>50</v>
      </c>
      <c r="AV534" t="s">
        <v>52</v>
      </c>
      <c r="AW534">
        <v>0</v>
      </c>
      <c r="AX534">
        <v>0</v>
      </c>
      <c r="AY534">
        <v>0</v>
      </c>
      <c r="AZ534">
        <v>0</v>
      </c>
      <c r="BA534">
        <v>0</v>
      </c>
    </row>
    <row r="535" spans="2:53">
      <c r="B535" s="5">
        <v>46261</v>
      </c>
      <c r="C535">
        <v>89</v>
      </c>
      <c r="D535">
        <v>3</v>
      </c>
      <c r="E535" t="s">
        <v>143</v>
      </c>
      <c r="F535" t="s">
        <v>60</v>
      </c>
      <c r="G535" t="s">
        <v>51</v>
      </c>
      <c r="H535">
        <v>-51433.046861139999</v>
      </c>
      <c r="I535">
        <v>0</v>
      </c>
      <c r="J535">
        <v>360.07</v>
      </c>
      <c r="K535">
        <v>-960.07</v>
      </c>
      <c r="L535">
        <v>0</v>
      </c>
      <c r="M535">
        <v>0</v>
      </c>
      <c r="N535">
        <v>0</v>
      </c>
      <c r="O535" s="90" cm="1">
        <f t="array" ref="O535">VLOOKUP(C535,Calc!$B$4:$BF$291,_xlfn.XLOOKUP(F535&amp;G535,$R$4:$R$9&amp;$S$4:$S$9,$T$4:$T$9),FALSE)</f>
        <v>0</v>
      </c>
      <c r="P535" s="121">
        <f t="shared" si="8"/>
        <v>0</v>
      </c>
      <c r="V535" s="5">
        <v>46261</v>
      </c>
      <c r="W535">
        <v>178</v>
      </c>
      <c r="X535">
        <v>3</v>
      </c>
      <c r="Y535" t="s">
        <v>143</v>
      </c>
      <c r="Z535" t="s">
        <v>58</v>
      </c>
      <c r="AA535">
        <v>3230.26517595</v>
      </c>
      <c r="AB535">
        <v>-3403.93409526</v>
      </c>
      <c r="AC535">
        <v>-173.66891931000001</v>
      </c>
      <c r="AD535">
        <v>0</v>
      </c>
      <c r="AE535">
        <v>0</v>
      </c>
      <c r="AF535">
        <v>0</v>
      </c>
      <c r="AG535" s="1"/>
      <c r="AH535" s="5">
        <v>46261</v>
      </c>
      <c r="AI535">
        <v>54</v>
      </c>
      <c r="AJ535">
        <v>3</v>
      </c>
      <c r="AL535" t="s">
        <v>144</v>
      </c>
      <c r="AM535" t="s">
        <v>146</v>
      </c>
      <c r="AN535">
        <v>15.171424160000001</v>
      </c>
      <c r="AO535">
        <v>0</v>
      </c>
      <c r="AP535">
        <v>0</v>
      </c>
      <c r="AR535" s="5">
        <v>46261</v>
      </c>
      <c r="AS535">
        <v>38</v>
      </c>
      <c r="AT535">
        <v>3</v>
      </c>
      <c r="AU535" t="s">
        <v>50</v>
      </c>
      <c r="AV535" t="s">
        <v>51</v>
      </c>
      <c r="AW535">
        <v>0</v>
      </c>
      <c r="AX535">
        <v>0</v>
      </c>
      <c r="AY535">
        <v>0</v>
      </c>
      <c r="AZ535">
        <v>0</v>
      </c>
      <c r="BA535">
        <v>0</v>
      </c>
    </row>
    <row r="536" spans="2:53">
      <c r="B536" s="5">
        <v>46261</v>
      </c>
      <c r="C536">
        <v>89</v>
      </c>
      <c r="D536">
        <v>3</v>
      </c>
      <c r="E536" t="s">
        <v>143</v>
      </c>
      <c r="F536" t="s">
        <v>54</v>
      </c>
      <c r="G536" t="s">
        <v>52</v>
      </c>
      <c r="H536">
        <v>-51433.046861139999</v>
      </c>
      <c r="I536">
        <v>0</v>
      </c>
      <c r="J536">
        <v>93.04</v>
      </c>
      <c r="K536">
        <v>267.02999999999997</v>
      </c>
      <c r="L536">
        <v>0</v>
      </c>
      <c r="M536">
        <v>0</v>
      </c>
      <c r="N536">
        <v>0</v>
      </c>
      <c r="O536" s="90" cm="1">
        <f t="array" ref="O536">VLOOKUP(C536,Calc!$B$4:$BF$291,_xlfn.XLOOKUP(F536&amp;G536,$R$4:$R$9&amp;$S$4:$S$9,$T$4:$T$9),FALSE)</f>
        <v>0</v>
      </c>
      <c r="P536" s="121">
        <f t="shared" si="8"/>
        <v>0</v>
      </c>
      <c r="V536" s="5">
        <v>46261</v>
      </c>
      <c r="W536">
        <v>178</v>
      </c>
      <c r="X536">
        <v>3</v>
      </c>
      <c r="Y536" t="s">
        <v>143</v>
      </c>
      <c r="Z536" t="s">
        <v>52</v>
      </c>
      <c r="AA536">
        <v>3230.26517595</v>
      </c>
      <c r="AB536">
        <v>-3403.93409526</v>
      </c>
      <c r="AC536">
        <v>-173.66891931000001</v>
      </c>
      <c r="AD536">
        <v>0</v>
      </c>
      <c r="AE536">
        <v>0</v>
      </c>
      <c r="AF536">
        <v>0</v>
      </c>
      <c r="AG536" s="1"/>
      <c r="AH536" s="5">
        <v>46261</v>
      </c>
      <c r="AI536">
        <v>54</v>
      </c>
      <c r="AJ536">
        <v>3</v>
      </c>
      <c r="AK536" t="s">
        <v>143</v>
      </c>
      <c r="AL536" t="s">
        <v>57</v>
      </c>
      <c r="AM536" t="s">
        <v>58</v>
      </c>
      <c r="AN536">
        <v>-0.1352322</v>
      </c>
      <c r="AO536">
        <v>0</v>
      </c>
      <c r="AP536">
        <v>0</v>
      </c>
      <c r="AR536" s="5">
        <v>46261</v>
      </c>
      <c r="AS536">
        <v>39</v>
      </c>
      <c r="AT536">
        <v>3</v>
      </c>
      <c r="AU536" t="s">
        <v>145</v>
      </c>
      <c r="AV536" t="s">
        <v>58</v>
      </c>
      <c r="AW536">
        <v>-2.3265522000000001</v>
      </c>
      <c r="AX536">
        <v>1.66416666</v>
      </c>
      <c r="AY536">
        <v>-2.52371013</v>
      </c>
      <c r="AZ536">
        <v>-2.52371013</v>
      </c>
      <c r="BA536">
        <v>0</v>
      </c>
    </row>
    <row r="537" spans="2:53">
      <c r="B537" s="5">
        <v>46261</v>
      </c>
      <c r="C537">
        <v>89</v>
      </c>
      <c r="D537">
        <v>3</v>
      </c>
      <c r="E537" t="s">
        <v>143</v>
      </c>
      <c r="F537" t="s">
        <v>54</v>
      </c>
      <c r="G537" t="s">
        <v>51</v>
      </c>
      <c r="H537">
        <v>-51433.046861139999</v>
      </c>
      <c r="I537">
        <v>0</v>
      </c>
      <c r="J537">
        <v>360.07</v>
      </c>
      <c r="K537">
        <v>-267.02999999999997</v>
      </c>
      <c r="L537">
        <v>0</v>
      </c>
      <c r="M537">
        <v>0</v>
      </c>
      <c r="N537">
        <v>0</v>
      </c>
      <c r="O537" s="90" cm="1">
        <f t="array" ref="O537">VLOOKUP(C537,Calc!$B$4:$BF$291,_xlfn.XLOOKUP(F537&amp;G537,$R$4:$R$9&amp;$S$4:$S$9,$T$4:$T$9),FALSE)</f>
        <v>0</v>
      </c>
      <c r="P537" s="121">
        <f t="shared" si="8"/>
        <v>0</v>
      </c>
      <c r="V537" s="5">
        <v>46261</v>
      </c>
      <c r="W537">
        <v>178</v>
      </c>
      <c r="X537">
        <v>3</v>
      </c>
      <c r="Y537" t="s">
        <v>143</v>
      </c>
      <c r="Z537" t="s">
        <v>51</v>
      </c>
      <c r="AA537">
        <v>3230.26517595</v>
      </c>
      <c r="AB537">
        <v>-3403.93409526</v>
      </c>
      <c r="AC537">
        <v>-173.66891931000001</v>
      </c>
      <c r="AD537">
        <v>0</v>
      </c>
      <c r="AE537">
        <v>0</v>
      </c>
      <c r="AF537">
        <v>0</v>
      </c>
      <c r="AG537" s="1"/>
      <c r="AH537" s="5">
        <v>46261</v>
      </c>
      <c r="AI537">
        <v>54</v>
      </c>
      <c r="AJ537">
        <v>3</v>
      </c>
      <c r="AK537" t="s">
        <v>143</v>
      </c>
      <c r="AL537" t="s">
        <v>57</v>
      </c>
      <c r="AM537" t="s">
        <v>52</v>
      </c>
      <c r="AN537">
        <v>-0.38226779999999999</v>
      </c>
      <c r="AO537">
        <v>0</v>
      </c>
      <c r="AP537">
        <v>-113.01428788</v>
      </c>
      <c r="AR537" s="5">
        <v>46261</v>
      </c>
      <c r="AS537">
        <v>39</v>
      </c>
      <c r="AT537">
        <v>3</v>
      </c>
      <c r="AU537" t="s">
        <v>145</v>
      </c>
      <c r="AV537" t="s">
        <v>146</v>
      </c>
      <c r="AW537">
        <v>0.66238553</v>
      </c>
      <c r="AX537">
        <v>1.66416666</v>
      </c>
      <c r="AY537">
        <v>0</v>
      </c>
      <c r="AZ537">
        <v>0</v>
      </c>
      <c r="BA537">
        <v>0</v>
      </c>
    </row>
    <row r="538" spans="2:53">
      <c r="B538" s="5">
        <v>46261</v>
      </c>
      <c r="C538">
        <v>90</v>
      </c>
      <c r="D538">
        <v>3</v>
      </c>
      <c r="E538" t="s">
        <v>143</v>
      </c>
      <c r="F538" t="s">
        <v>57</v>
      </c>
      <c r="G538" t="s">
        <v>58</v>
      </c>
      <c r="H538">
        <v>-55102.590661280003</v>
      </c>
      <c r="I538">
        <v>0</v>
      </c>
      <c r="J538">
        <v>-600</v>
      </c>
      <c r="K538">
        <v>715.97</v>
      </c>
      <c r="L538">
        <v>0</v>
      </c>
      <c r="M538">
        <v>0</v>
      </c>
      <c r="N538">
        <v>0</v>
      </c>
      <c r="O538" s="90" cm="1">
        <f t="array" ref="O538">VLOOKUP(C538,Calc!$B$4:$BF$291,_xlfn.XLOOKUP(F538&amp;G538,$R$4:$R$9&amp;$S$4:$S$9,$T$4:$T$9),FALSE)</f>
        <v>0</v>
      </c>
      <c r="P538" s="121">
        <f t="shared" si="8"/>
        <v>0</v>
      </c>
      <c r="V538" s="5">
        <v>46261</v>
      </c>
      <c r="W538">
        <v>179</v>
      </c>
      <c r="X538">
        <v>3</v>
      </c>
      <c r="Y538" t="s">
        <v>143</v>
      </c>
      <c r="Z538" t="s">
        <v>58</v>
      </c>
      <c r="AA538">
        <v>1598.56676894</v>
      </c>
      <c r="AB538">
        <v>-7879.9358207300002</v>
      </c>
      <c r="AC538">
        <v>-6281.3690517799996</v>
      </c>
      <c r="AD538">
        <v>0</v>
      </c>
      <c r="AE538">
        <v>0</v>
      </c>
      <c r="AF538">
        <v>0</v>
      </c>
      <c r="AG538" s="1"/>
      <c r="AH538" s="5">
        <v>46261</v>
      </c>
      <c r="AI538">
        <v>54</v>
      </c>
      <c r="AJ538">
        <v>3</v>
      </c>
      <c r="AL538" t="s">
        <v>147</v>
      </c>
      <c r="AM538" t="s">
        <v>148</v>
      </c>
      <c r="AN538">
        <v>-25.518825</v>
      </c>
      <c r="AO538">
        <v>-8796.1162522499999</v>
      </c>
      <c r="AP538">
        <v>-8796.1162522499999</v>
      </c>
      <c r="AR538" s="5">
        <v>46261</v>
      </c>
      <c r="AS538">
        <v>39</v>
      </c>
      <c r="AT538">
        <v>3</v>
      </c>
      <c r="AU538" t="s">
        <v>144</v>
      </c>
      <c r="AV538" t="s">
        <v>58</v>
      </c>
      <c r="AW538">
        <v>-22.013089900000001</v>
      </c>
      <c r="AX538">
        <v>11.942500000000001</v>
      </c>
      <c r="AY538">
        <v>-156.99440817999999</v>
      </c>
      <c r="AZ538">
        <v>-156.99440817999999</v>
      </c>
      <c r="BA538">
        <v>0</v>
      </c>
    </row>
    <row r="539" spans="2:53">
      <c r="B539" s="5">
        <v>46261</v>
      </c>
      <c r="C539">
        <v>90</v>
      </c>
      <c r="D539">
        <v>3</v>
      </c>
      <c r="E539" t="s">
        <v>143</v>
      </c>
      <c r="F539" t="s">
        <v>57</v>
      </c>
      <c r="G539" t="s">
        <v>52</v>
      </c>
      <c r="H539">
        <v>-55102.590661280003</v>
      </c>
      <c r="I539">
        <v>0</v>
      </c>
      <c r="J539">
        <v>115.97</v>
      </c>
      <c r="K539">
        <v>-715.97</v>
      </c>
      <c r="L539">
        <v>0</v>
      </c>
      <c r="M539">
        <v>0</v>
      </c>
      <c r="N539">
        <v>0</v>
      </c>
      <c r="O539" s="90" cm="1">
        <f t="array" ref="O539">VLOOKUP(C539,Calc!$B$4:$BF$291,_xlfn.XLOOKUP(F539&amp;G539,$R$4:$R$9&amp;$S$4:$S$9,$T$4:$T$9),FALSE)</f>
        <v>0</v>
      </c>
      <c r="P539" s="121">
        <f t="shared" si="8"/>
        <v>0</v>
      </c>
      <c r="V539" s="5">
        <v>46261</v>
      </c>
      <c r="W539">
        <v>179</v>
      </c>
      <c r="X539">
        <v>3</v>
      </c>
      <c r="Y539" t="s">
        <v>143</v>
      </c>
      <c r="Z539" t="s">
        <v>52</v>
      </c>
      <c r="AA539">
        <v>1598.56676894</v>
      </c>
      <c r="AB539">
        <v>-7879.9358207300002</v>
      </c>
      <c r="AC539">
        <v>-6281.3690517799996</v>
      </c>
      <c r="AD539">
        <v>0</v>
      </c>
      <c r="AE539">
        <v>0</v>
      </c>
      <c r="AF539">
        <v>0</v>
      </c>
      <c r="AG539" s="1"/>
      <c r="AH539" s="5">
        <v>46261</v>
      </c>
      <c r="AI539">
        <v>54</v>
      </c>
      <c r="AJ539">
        <v>3</v>
      </c>
      <c r="AL539" t="s">
        <v>147</v>
      </c>
      <c r="AM539" t="s">
        <v>51</v>
      </c>
      <c r="AN539">
        <v>24.792991659999998</v>
      </c>
      <c r="AO539">
        <v>0</v>
      </c>
      <c r="AP539">
        <v>0</v>
      </c>
      <c r="AR539" s="5">
        <v>46261</v>
      </c>
      <c r="AS539">
        <v>39</v>
      </c>
      <c r="AT539">
        <v>3</v>
      </c>
      <c r="AU539" t="s">
        <v>144</v>
      </c>
      <c r="AV539" t="s">
        <v>146</v>
      </c>
      <c r="AW539">
        <v>10.0705899</v>
      </c>
      <c r="AX539">
        <v>11.942500000000001</v>
      </c>
      <c r="AY539">
        <v>0</v>
      </c>
      <c r="AZ539">
        <v>0</v>
      </c>
      <c r="BA539">
        <v>0</v>
      </c>
    </row>
    <row r="540" spans="2:53">
      <c r="B540" s="5">
        <v>46261</v>
      </c>
      <c r="C540">
        <v>90</v>
      </c>
      <c r="D540">
        <v>3</v>
      </c>
      <c r="E540" t="s">
        <v>143</v>
      </c>
      <c r="F540" t="s">
        <v>60</v>
      </c>
      <c r="G540" t="s">
        <v>58</v>
      </c>
      <c r="H540">
        <v>-55102.590661280003</v>
      </c>
      <c r="I540">
        <v>0</v>
      </c>
      <c r="J540">
        <v>-600</v>
      </c>
      <c r="K540">
        <v>984.99</v>
      </c>
      <c r="L540">
        <v>0</v>
      </c>
      <c r="M540">
        <v>0</v>
      </c>
      <c r="N540">
        <v>0</v>
      </c>
      <c r="O540" s="90" cm="1">
        <f t="array" ref="O540">VLOOKUP(C540,Calc!$B$4:$BF$291,_xlfn.XLOOKUP(F540&amp;G540,$R$4:$R$9&amp;$S$4:$S$9,$T$4:$T$9),FALSE)</f>
        <v>0</v>
      </c>
      <c r="P540" s="121">
        <f t="shared" si="8"/>
        <v>0</v>
      </c>
      <c r="V540" s="5">
        <v>46261</v>
      </c>
      <c r="W540">
        <v>179</v>
      </c>
      <c r="X540">
        <v>3</v>
      </c>
      <c r="Y540" t="s">
        <v>143</v>
      </c>
      <c r="Z540" t="s">
        <v>51</v>
      </c>
      <c r="AA540">
        <v>1598.56676894</v>
      </c>
      <c r="AB540">
        <v>-7879.9358207300002</v>
      </c>
      <c r="AC540">
        <v>-6281.3690517799996</v>
      </c>
      <c r="AD540">
        <v>0</v>
      </c>
      <c r="AE540">
        <v>0</v>
      </c>
      <c r="AF540">
        <v>0</v>
      </c>
      <c r="AG540" s="1"/>
      <c r="AH540" s="5">
        <v>46261</v>
      </c>
      <c r="AI540">
        <v>54</v>
      </c>
      <c r="AJ540">
        <v>3</v>
      </c>
      <c r="AK540" t="s">
        <v>143</v>
      </c>
      <c r="AL540" t="s">
        <v>60</v>
      </c>
      <c r="AM540" t="s">
        <v>58</v>
      </c>
      <c r="AN540">
        <v>55.649631659999997</v>
      </c>
      <c r="AO540">
        <v>0</v>
      </c>
      <c r="AP540">
        <v>0</v>
      </c>
      <c r="AR540" s="5">
        <v>46261</v>
      </c>
      <c r="AS540">
        <v>39</v>
      </c>
      <c r="AT540">
        <v>3</v>
      </c>
      <c r="AU540" t="s">
        <v>57</v>
      </c>
      <c r="AV540" t="s">
        <v>58</v>
      </c>
      <c r="AW540">
        <v>-1.509962</v>
      </c>
      <c r="AX540">
        <v>0.46083332999999999</v>
      </c>
      <c r="AY540">
        <v>0</v>
      </c>
      <c r="AZ540">
        <v>399.06816042000003</v>
      </c>
      <c r="BA540">
        <v>0</v>
      </c>
    </row>
    <row r="541" spans="2:53">
      <c r="B541" s="5">
        <v>46261</v>
      </c>
      <c r="C541">
        <v>90</v>
      </c>
      <c r="D541">
        <v>3</v>
      </c>
      <c r="E541" t="s">
        <v>143</v>
      </c>
      <c r="F541" t="s">
        <v>60</v>
      </c>
      <c r="G541" t="s">
        <v>51</v>
      </c>
      <c r="H541">
        <v>-55102.590661280003</v>
      </c>
      <c r="I541">
        <v>0</v>
      </c>
      <c r="J541">
        <v>384.99</v>
      </c>
      <c r="K541">
        <v>-984.99</v>
      </c>
      <c r="L541">
        <v>0</v>
      </c>
      <c r="M541">
        <v>0</v>
      </c>
      <c r="N541">
        <v>0</v>
      </c>
      <c r="O541" s="90" cm="1">
        <f t="array" ref="O541">VLOOKUP(C541,Calc!$B$4:$BF$291,_xlfn.XLOOKUP(F541&amp;G541,$R$4:$R$9&amp;$S$4:$S$9,$T$4:$T$9),FALSE)</f>
        <v>0</v>
      </c>
      <c r="P541" s="121">
        <f t="shared" si="8"/>
        <v>0</v>
      </c>
      <c r="V541" s="5">
        <v>46261</v>
      </c>
      <c r="W541">
        <v>180</v>
      </c>
      <c r="X541">
        <v>3</v>
      </c>
      <c r="Y541" t="s">
        <v>143</v>
      </c>
      <c r="Z541" t="s">
        <v>58</v>
      </c>
      <c r="AA541">
        <v>2041.1021647699999</v>
      </c>
      <c r="AB541">
        <v>-13062.38355006</v>
      </c>
      <c r="AC541">
        <v>-11021.28138529</v>
      </c>
      <c r="AD541">
        <v>0</v>
      </c>
      <c r="AE541">
        <v>0</v>
      </c>
      <c r="AF541">
        <v>0</v>
      </c>
      <c r="AG541" s="1"/>
      <c r="AH541" s="5">
        <v>46261</v>
      </c>
      <c r="AI541">
        <v>54</v>
      </c>
      <c r="AJ541">
        <v>3</v>
      </c>
      <c r="AK541" t="s">
        <v>143</v>
      </c>
      <c r="AL541" t="s">
        <v>60</v>
      </c>
      <c r="AM541" t="s">
        <v>51</v>
      </c>
      <c r="AN541">
        <v>-55.807965000000003</v>
      </c>
      <c r="AO541">
        <v>0</v>
      </c>
      <c r="AP541">
        <v>-1120.01184281</v>
      </c>
      <c r="AR541" s="5">
        <v>46261</v>
      </c>
      <c r="AS541">
        <v>39</v>
      </c>
      <c r="AT541">
        <v>3</v>
      </c>
      <c r="AU541" t="s">
        <v>57</v>
      </c>
      <c r="AV541" t="s">
        <v>52</v>
      </c>
      <c r="AW541">
        <v>1.04912866</v>
      </c>
      <c r="AX541">
        <v>0.46083332999999999</v>
      </c>
      <c r="AY541">
        <v>0</v>
      </c>
      <c r="AZ541">
        <v>0</v>
      </c>
      <c r="BA541">
        <v>0</v>
      </c>
    </row>
    <row r="542" spans="2:53">
      <c r="B542" s="5">
        <v>46261</v>
      </c>
      <c r="C542">
        <v>90</v>
      </c>
      <c r="D542">
        <v>3</v>
      </c>
      <c r="E542" t="s">
        <v>143</v>
      </c>
      <c r="F542" t="s">
        <v>54</v>
      </c>
      <c r="G542" t="s">
        <v>52</v>
      </c>
      <c r="H542">
        <v>-55102.590661280003</v>
      </c>
      <c r="I542">
        <v>0</v>
      </c>
      <c r="J542">
        <v>115.97</v>
      </c>
      <c r="K542">
        <v>269.02</v>
      </c>
      <c r="L542">
        <v>0</v>
      </c>
      <c r="M542">
        <v>0</v>
      </c>
      <c r="N542">
        <v>0</v>
      </c>
      <c r="O542" s="90" cm="1">
        <f t="array" ref="O542">VLOOKUP(C542,Calc!$B$4:$BF$291,_xlfn.XLOOKUP(F542&amp;G542,$R$4:$R$9&amp;$S$4:$S$9,$T$4:$T$9),FALSE)</f>
        <v>0</v>
      </c>
      <c r="P542" s="121">
        <f t="shared" si="8"/>
        <v>0</v>
      </c>
      <c r="V542" s="5">
        <v>46261</v>
      </c>
      <c r="W542">
        <v>180</v>
      </c>
      <c r="X542">
        <v>3</v>
      </c>
      <c r="Y542" t="s">
        <v>143</v>
      </c>
      <c r="Z542" t="s">
        <v>52</v>
      </c>
      <c r="AA542">
        <v>2041.1021647699999</v>
      </c>
      <c r="AB542">
        <v>-13062.38355006</v>
      </c>
      <c r="AC542">
        <v>-11021.28138529</v>
      </c>
      <c r="AD542">
        <v>0</v>
      </c>
      <c r="AE542">
        <v>0</v>
      </c>
      <c r="AF542">
        <v>0</v>
      </c>
      <c r="AG542" s="1"/>
      <c r="AH542" s="5">
        <v>46261</v>
      </c>
      <c r="AI542">
        <v>54</v>
      </c>
      <c r="AJ542">
        <v>3</v>
      </c>
      <c r="AK542" t="s">
        <v>143</v>
      </c>
      <c r="AL542" t="s">
        <v>54</v>
      </c>
      <c r="AM542" t="s">
        <v>52</v>
      </c>
      <c r="AN542">
        <v>38.735332</v>
      </c>
      <c r="AO542">
        <v>0</v>
      </c>
      <c r="AP542">
        <v>0</v>
      </c>
      <c r="AR542" s="5">
        <v>46261</v>
      </c>
      <c r="AS542">
        <v>39</v>
      </c>
      <c r="AT542">
        <v>3</v>
      </c>
      <c r="AU542" t="s">
        <v>147</v>
      </c>
      <c r="AV542" t="s">
        <v>148</v>
      </c>
      <c r="AW542">
        <v>-34.828178000000001</v>
      </c>
      <c r="AX542">
        <v>0.76</v>
      </c>
      <c r="AY542">
        <v>-12005.05449346</v>
      </c>
      <c r="AZ542">
        <v>-12005.05449346</v>
      </c>
      <c r="BA542">
        <v>0</v>
      </c>
    </row>
    <row r="543" spans="2:53">
      <c r="B543" s="5">
        <v>46261</v>
      </c>
      <c r="C543">
        <v>90</v>
      </c>
      <c r="D543">
        <v>3</v>
      </c>
      <c r="E543" t="s">
        <v>143</v>
      </c>
      <c r="F543" t="s">
        <v>54</v>
      </c>
      <c r="G543" t="s">
        <v>51</v>
      </c>
      <c r="H543">
        <v>-55102.590661280003</v>
      </c>
      <c r="I543">
        <v>0</v>
      </c>
      <c r="J543">
        <v>384.99</v>
      </c>
      <c r="K543">
        <v>-269.02</v>
      </c>
      <c r="L543">
        <v>0</v>
      </c>
      <c r="M543">
        <v>0</v>
      </c>
      <c r="N543">
        <v>0</v>
      </c>
      <c r="O543" s="90" cm="1">
        <f t="array" ref="O543">VLOOKUP(C543,Calc!$B$4:$BF$291,_xlfn.XLOOKUP(F543&amp;G543,$R$4:$R$9&amp;$S$4:$S$9,$T$4:$T$9),FALSE)</f>
        <v>0</v>
      </c>
      <c r="P543" s="121">
        <f t="shared" si="8"/>
        <v>0</v>
      </c>
      <c r="V543" s="5">
        <v>46261</v>
      </c>
      <c r="W543">
        <v>180</v>
      </c>
      <c r="X543">
        <v>3</v>
      </c>
      <c r="Y543" t="s">
        <v>143</v>
      </c>
      <c r="Z543" t="s">
        <v>51</v>
      </c>
      <c r="AA543">
        <v>2041.1021647699999</v>
      </c>
      <c r="AB543">
        <v>-13062.38355006</v>
      </c>
      <c r="AC543">
        <v>-11021.28138529</v>
      </c>
      <c r="AD543">
        <v>0</v>
      </c>
      <c r="AE543">
        <v>0</v>
      </c>
      <c r="AF543">
        <v>0</v>
      </c>
      <c r="AG543" s="1"/>
      <c r="AH543" s="5">
        <v>46261</v>
      </c>
      <c r="AI543">
        <v>54</v>
      </c>
      <c r="AJ543">
        <v>3</v>
      </c>
      <c r="AK543" t="s">
        <v>143</v>
      </c>
      <c r="AL543" t="s">
        <v>54</v>
      </c>
      <c r="AM543" t="s">
        <v>51</v>
      </c>
      <c r="AN543">
        <v>-45.112831999999997</v>
      </c>
      <c r="AO543">
        <v>10160.835210859999</v>
      </c>
      <c r="AP543">
        <v>11393.861341559999</v>
      </c>
      <c r="AR543" s="5">
        <v>46261</v>
      </c>
      <c r="AS543">
        <v>39</v>
      </c>
      <c r="AT543">
        <v>3</v>
      </c>
      <c r="AU543" t="s">
        <v>147</v>
      </c>
      <c r="AV543" t="s">
        <v>51</v>
      </c>
      <c r="AW543">
        <v>34.068178000000003</v>
      </c>
      <c r="AX543">
        <v>0.76</v>
      </c>
      <c r="AY543">
        <v>0</v>
      </c>
      <c r="AZ543">
        <v>0</v>
      </c>
      <c r="BA543">
        <v>0</v>
      </c>
    </row>
    <row r="544" spans="2:53">
      <c r="B544" s="5">
        <v>46261</v>
      </c>
      <c r="C544">
        <v>91</v>
      </c>
      <c r="D544">
        <v>3</v>
      </c>
      <c r="E544" t="s">
        <v>143</v>
      </c>
      <c r="F544" t="s">
        <v>57</v>
      </c>
      <c r="G544" t="s">
        <v>58</v>
      </c>
      <c r="H544">
        <v>-51607.374906650002</v>
      </c>
      <c r="I544">
        <v>0</v>
      </c>
      <c r="J544">
        <v>-600</v>
      </c>
      <c r="K544">
        <v>691.85</v>
      </c>
      <c r="L544">
        <v>0</v>
      </c>
      <c r="M544">
        <v>0</v>
      </c>
      <c r="N544">
        <v>0</v>
      </c>
      <c r="O544" s="90" cm="1">
        <f t="array" ref="O544">VLOOKUP(C544,Calc!$B$4:$BF$291,_xlfn.XLOOKUP(F544&amp;G544,$R$4:$R$9&amp;$S$4:$S$9,$T$4:$T$9),FALSE)</f>
        <v>0</v>
      </c>
      <c r="P544" s="121">
        <f t="shared" si="8"/>
        <v>0</v>
      </c>
      <c r="V544" s="5">
        <v>46261</v>
      </c>
      <c r="W544">
        <v>181</v>
      </c>
      <c r="X544">
        <v>3</v>
      </c>
      <c r="Y544" t="s">
        <v>143</v>
      </c>
      <c r="Z544" t="s">
        <v>58</v>
      </c>
      <c r="AA544">
        <v>5358.0302339500004</v>
      </c>
      <c r="AB544">
        <v>-12519.79072506</v>
      </c>
      <c r="AC544">
        <v>-7161.7604911099997</v>
      </c>
      <c r="AD544">
        <v>0</v>
      </c>
      <c r="AE544">
        <v>0</v>
      </c>
      <c r="AF544">
        <v>0</v>
      </c>
      <c r="AG544" s="1"/>
      <c r="AH544" s="5">
        <v>46261</v>
      </c>
      <c r="AI544">
        <v>55</v>
      </c>
      <c r="AJ544">
        <v>3</v>
      </c>
      <c r="AL544" t="s">
        <v>144</v>
      </c>
      <c r="AM544" t="s">
        <v>58</v>
      </c>
      <c r="AN544">
        <v>-29.154549159999998</v>
      </c>
      <c r="AO544">
        <v>205.66192498999999</v>
      </c>
      <c r="AP544">
        <v>205.66192498999999</v>
      </c>
      <c r="AR544" s="5">
        <v>46261</v>
      </c>
      <c r="AS544">
        <v>39</v>
      </c>
      <c r="AT544">
        <v>3</v>
      </c>
      <c r="AU544" t="s">
        <v>60</v>
      </c>
      <c r="AV544" t="s">
        <v>58</v>
      </c>
      <c r="AW544">
        <v>55.159036960000002</v>
      </c>
      <c r="AX544">
        <v>0.15333332999999999</v>
      </c>
      <c r="AY544">
        <v>0</v>
      </c>
      <c r="AZ544">
        <v>0</v>
      </c>
      <c r="BA544">
        <v>0</v>
      </c>
    </row>
    <row r="545" spans="2:53">
      <c r="B545" s="5">
        <v>46261</v>
      </c>
      <c r="C545">
        <v>91</v>
      </c>
      <c r="D545">
        <v>3</v>
      </c>
      <c r="E545" t="s">
        <v>143</v>
      </c>
      <c r="F545" t="s">
        <v>57</v>
      </c>
      <c r="G545" t="s">
        <v>52</v>
      </c>
      <c r="H545">
        <v>-51607.374906650002</v>
      </c>
      <c r="I545">
        <v>0</v>
      </c>
      <c r="J545">
        <v>91.85</v>
      </c>
      <c r="K545">
        <v>-691.85</v>
      </c>
      <c r="L545">
        <v>0</v>
      </c>
      <c r="M545">
        <v>0</v>
      </c>
      <c r="N545">
        <v>0</v>
      </c>
      <c r="O545" s="90" cm="1">
        <f t="array" ref="O545">VLOOKUP(C545,Calc!$B$4:$BF$291,_xlfn.XLOOKUP(F545&amp;G545,$R$4:$R$9&amp;$S$4:$S$9,$T$4:$T$9),FALSE)</f>
        <v>0</v>
      </c>
      <c r="P545" s="121">
        <f t="shared" si="8"/>
        <v>0</v>
      </c>
      <c r="V545" s="5">
        <v>46261</v>
      </c>
      <c r="W545">
        <v>181</v>
      </c>
      <c r="X545">
        <v>3</v>
      </c>
      <c r="Y545" t="s">
        <v>143</v>
      </c>
      <c r="Z545" t="s">
        <v>52</v>
      </c>
      <c r="AA545">
        <v>5358.0302339500004</v>
      </c>
      <c r="AB545">
        <v>-12519.79072506</v>
      </c>
      <c r="AC545">
        <v>-7161.7604911099997</v>
      </c>
      <c r="AD545">
        <v>0</v>
      </c>
      <c r="AE545">
        <v>0</v>
      </c>
      <c r="AF545">
        <v>0</v>
      </c>
      <c r="AG545" s="1"/>
      <c r="AH545" s="5">
        <v>46261</v>
      </c>
      <c r="AI545">
        <v>55</v>
      </c>
      <c r="AJ545">
        <v>3</v>
      </c>
      <c r="AL545" t="s">
        <v>144</v>
      </c>
      <c r="AM545" t="s">
        <v>146</v>
      </c>
      <c r="AN545">
        <v>17.002049159999999</v>
      </c>
      <c r="AO545">
        <v>0</v>
      </c>
      <c r="AP545">
        <v>0</v>
      </c>
      <c r="AR545" s="5">
        <v>46261</v>
      </c>
      <c r="AS545">
        <v>39</v>
      </c>
      <c r="AT545">
        <v>3</v>
      </c>
      <c r="AU545" t="s">
        <v>60</v>
      </c>
      <c r="AV545" t="s">
        <v>51</v>
      </c>
      <c r="AW545">
        <v>-55.312370299999998</v>
      </c>
      <c r="AX545">
        <v>0.15333332999999999</v>
      </c>
      <c r="AY545">
        <v>0</v>
      </c>
      <c r="AZ545">
        <v>-803.43338786000004</v>
      </c>
      <c r="BA545">
        <v>0</v>
      </c>
    </row>
    <row r="546" spans="2:53">
      <c r="B546" s="5">
        <v>46261</v>
      </c>
      <c r="C546">
        <v>91</v>
      </c>
      <c r="D546">
        <v>3</v>
      </c>
      <c r="E546" t="s">
        <v>143</v>
      </c>
      <c r="F546" t="s">
        <v>60</v>
      </c>
      <c r="G546" t="s">
        <v>58</v>
      </c>
      <c r="H546">
        <v>-51607.374906650002</v>
      </c>
      <c r="I546">
        <v>0</v>
      </c>
      <c r="J546">
        <v>-600</v>
      </c>
      <c r="K546">
        <v>960.07</v>
      </c>
      <c r="L546">
        <v>0</v>
      </c>
      <c r="M546">
        <v>0</v>
      </c>
      <c r="N546">
        <v>0</v>
      </c>
      <c r="O546" s="90" cm="1">
        <f t="array" ref="O546">VLOOKUP(C546,Calc!$B$4:$BF$291,_xlfn.XLOOKUP(F546&amp;G546,$R$4:$R$9&amp;$S$4:$S$9,$T$4:$T$9),FALSE)</f>
        <v>0</v>
      </c>
      <c r="P546" s="121">
        <f t="shared" si="8"/>
        <v>0</v>
      </c>
      <c r="V546" s="5">
        <v>46261</v>
      </c>
      <c r="W546">
        <v>181</v>
      </c>
      <c r="X546">
        <v>3</v>
      </c>
      <c r="Y546" t="s">
        <v>143</v>
      </c>
      <c r="Z546" t="s">
        <v>51</v>
      </c>
      <c r="AA546">
        <v>5358.0302339500004</v>
      </c>
      <c r="AB546">
        <v>-12519.79072506</v>
      </c>
      <c r="AC546">
        <v>-7161.7604911099997</v>
      </c>
      <c r="AD546">
        <v>0</v>
      </c>
      <c r="AE546">
        <v>0</v>
      </c>
      <c r="AF546">
        <v>0</v>
      </c>
      <c r="AG546" s="1"/>
      <c r="AH546" s="5">
        <v>46261</v>
      </c>
      <c r="AI546">
        <v>55</v>
      </c>
      <c r="AJ546">
        <v>3</v>
      </c>
      <c r="AK546" t="s">
        <v>143</v>
      </c>
      <c r="AL546" t="s">
        <v>57</v>
      </c>
      <c r="AM546" t="s">
        <v>58</v>
      </c>
      <c r="AN546">
        <v>1.51568E-2</v>
      </c>
      <c r="AO546">
        <v>0</v>
      </c>
      <c r="AP546">
        <v>0</v>
      </c>
      <c r="AR546" s="5">
        <v>46261</v>
      </c>
      <c r="AS546">
        <v>39</v>
      </c>
      <c r="AT546">
        <v>3</v>
      </c>
      <c r="AU546" t="s">
        <v>54</v>
      </c>
      <c r="AV546" t="s">
        <v>52</v>
      </c>
      <c r="AW546">
        <v>37.26452243</v>
      </c>
      <c r="AX546">
        <v>6.0883333300000002</v>
      </c>
      <c r="AY546">
        <v>0</v>
      </c>
      <c r="AZ546">
        <v>0</v>
      </c>
      <c r="BA546">
        <v>0</v>
      </c>
    </row>
    <row r="547" spans="2:53">
      <c r="B547" s="5">
        <v>46261</v>
      </c>
      <c r="C547">
        <v>91</v>
      </c>
      <c r="D547">
        <v>3</v>
      </c>
      <c r="E547" t="s">
        <v>143</v>
      </c>
      <c r="F547" t="s">
        <v>60</v>
      </c>
      <c r="G547" t="s">
        <v>51</v>
      </c>
      <c r="H547">
        <v>-51607.374906650002</v>
      </c>
      <c r="I547">
        <v>0</v>
      </c>
      <c r="J547">
        <v>360.07</v>
      </c>
      <c r="K547">
        <v>-960.07</v>
      </c>
      <c r="L547">
        <v>0</v>
      </c>
      <c r="M547">
        <v>0</v>
      </c>
      <c r="N547">
        <v>0</v>
      </c>
      <c r="O547" s="90" cm="1">
        <f t="array" ref="O547">VLOOKUP(C547,Calc!$B$4:$BF$291,_xlfn.XLOOKUP(F547&amp;G547,$R$4:$R$9&amp;$S$4:$S$9,$T$4:$T$9),FALSE)</f>
        <v>0</v>
      </c>
      <c r="P547" s="121">
        <f t="shared" si="8"/>
        <v>0</v>
      </c>
      <c r="V547" s="5">
        <v>46261</v>
      </c>
      <c r="W547">
        <v>182</v>
      </c>
      <c r="X547">
        <v>3</v>
      </c>
      <c r="Y547" t="s">
        <v>143</v>
      </c>
      <c r="Z547" t="s">
        <v>58</v>
      </c>
      <c r="AA547">
        <v>6182.5076044099997</v>
      </c>
      <c r="AB547">
        <v>-5213.2896177000002</v>
      </c>
      <c r="AC547">
        <v>969.21798670999999</v>
      </c>
      <c r="AD547">
        <v>-40.203672959999999</v>
      </c>
      <c r="AE547">
        <v>0</v>
      </c>
      <c r="AF547">
        <v>-40.203672959999999</v>
      </c>
      <c r="AG547" s="1"/>
      <c r="AH547" s="5">
        <v>46261</v>
      </c>
      <c r="AI547">
        <v>55</v>
      </c>
      <c r="AJ547">
        <v>3</v>
      </c>
      <c r="AK547" t="s">
        <v>143</v>
      </c>
      <c r="AL547" t="s">
        <v>57</v>
      </c>
      <c r="AM547" t="s">
        <v>52</v>
      </c>
      <c r="AN547">
        <v>-0.53765680000000005</v>
      </c>
      <c r="AO547">
        <v>0</v>
      </c>
      <c r="AP547">
        <v>-119.17325393</v>
      </c>
      <c r="AR547" s="5">
        <v>46261</v>
      </c>
      <c r="AS547">
        <v>39</v>
      </c>
      <c r="AT547">
        <v>3</v>
      </c>
      <c r="AU547" t="s">
        <v>54</v>
      </c>
      <c r="AV547" t="s">
        <v>51</v>
      </c>
      <c r="AW547">
        <v>-43.352855759999997</v>
      </c>
      <c r="AX547">
        <v>6.0883333300000002</v>
      </c>
      <c r="AY547">
        <v>13048.26252685</v>
      </c>
      <c r="AZ547">
        <v>13452.627754290001</v>
      </c>
      <c r="BA547">
        <v>0</v>
      </c>
    </row>
    <row r="548" spans="2:53">
      <c r="B548" s="5">
        <v>46261</v>
      </c>
      <c r="C548">
        <v>91</v>
      </c>
      <c r="D548">
        <v>3</v>
      </c>
      <c r="E548" t="s">
        <v>143</v>
      </c>
      <c r="F548" t="s">
        <v>54</v>
      </c>
      <c r="G548" t="s">
        <v>52</v>
      </c>
      <c r="H548">
        <v>-51607.374906650002</v>
      </c>
      <c r="I548">
        <v>0</v>
      </c>
      <c r="J548">
        <v>91.85</v>
      </c>
      <c r="K548">
        <v>268.22000000000003</v>
      </c>
      <c r="L548">
        <v>0</v>
      </c>
      <c r="M548">
        <v>0</v>
      </c>
      <c r="N548">
        <v>0</v>
      </c>
      <c r="O548" s="90" cm="1">
        <f t="array" ref="O548">VLOOKUP(C548,Calc!$B$4:$BF$291,_xlfn.XLOOKUP(F548&amp;G548,$R$4:$R$9&amp;$S$4:$S$9,$T$4:$T$9),FALSE)</f>
        <v>0</v>
      </c>
      <c r="P548" s="121">
        <f t="shared" si="8"/>
        <v>0</v>
      </c>
      <c r="V548" s="5">
        <v>46261</v>
      </c>
      <c r="W548">
        <v>182</v>
      </c>
      <c r="X548">
        <v>3</v>
      </c>
      <c r="Y548" t="s">
        <v>143</v>
      </c>
      <c r="Z548" t="s">
        <v>52</v>
      </c>
      <c r="AA548">
        <v>6182.5076044099997</v>
      </c>
      <c r="AB548">
        <v>-5213.2896177000002</v>
      </c>
      <c r="AC548">
        <v>969.21798670999999</v>
      </c>
      <c r="AD548">
        <v>-8.6605258999999997</v>
      </c>
      <c r="AE548">
        <v>8.8740295299999996</v>
      </c>
      <c r="AF548">
        <v>0.21350363</v>
      </c>
      <c r="AG548" s="1"/>
      <c r="AH548" s="5">
        <v>46261</v>
      </c>
      <c r="AI548">
        <v>55</v>
      </c>
      <c r="AJ548">
        <v>3</v>
      </c>
      <c r="AL548" t="s">
        <v>147</v>
      </c>
      <c r="AM548" t="s">
        <v>148</v>
      </c>
      <c r="AN548">
        <v>-23.850657000000002</v>
      </c>
      <c r="AO548">
        <v>-8221.2075062099993</v>
      </c>
      <c r="AP548">
        <v>-8221.2075062099993</v>
      </c>
      <c r="AR548" s="5">
        <v>46261</v>
      </c>
      <c r="AS548">
        <v>39</v>
      </c>
      <c r="AT548">
        <v>3</v>
      </c>
      <c r="AU548" t="s">
        <v>50</v>
      </c>
      <c r="AV548" t="s">
        <v>52</v>
      </c>
      <c r="AW548">
        <v>0</v>
      </c>
      <c r="AX548">
        <v>0</v>
      </c>
      <c r="AY548">
        <v>0</v>
      </c>
      <c r="AZ548">
        <v>0</v>
      </c>
      <c r="BA548">
        <v>0</v>
      </c>
    </row>
    <row r="549" spans="2:53">
      <c r="B549" s="5">
        <v>46261</v>
      </c>
      <c r="C549">
        <v>91</v>
      </c>
      <c r="D549">
        <v>3</v>
      </c>
      <c r="E549" t="s">
        <v>143</v>
      </c>
      <c r="F549" t="s">
        <v>54</v>
      </c>
      <c r="G549" t="s">
        <v>51</v>
      </c>
      <c r="H549">
        <v>-51607.374906650002</v>
      </c>
      <c r="I549">
        <v>0</v>
      </c>
      <c r="J549">
        <v>360.07</v>
      </c>
      <c r="K549">
        <v>-268.22000000000003</v>
      </c>
      <c r="L549">
        <v>0</v>
      </c>
      <c r="M549">
        <v>0</v>
      </c>
      <c r="N549">
        <v>0</v>
      </c>
      <c r="O549" s="90" cm="1">
        <f t="array" ref="O549">VLOOKUP(C549,Calc!$B$4:$BF$291,_xlfn.XLOOKUP(F549&amp;G549,$R$4:$R$9&amp;$S$4:$S$9,$T$4:$T$9),FALSE)</f>
        <v>0</v>
      </c>
      <c r="P549" s="121">
        <f t="shared" si="8"/>
        <v>0</v>
      </c>
      <c r="V549" s="5">
        <v>46261</v>
      </c>
      <c r="W549">
        <v>182</v>
      </c>
      <c r="X549">
        <v>3</v>
      </c>
      <c r="Y549" t="s">
        <v>143</v>
      </c>
      <c r="Z549" t="s">
        <v>51</v>
      </c>
      <c r="AA549">
        <v>6182.5076044099997</v>
      </c>
      <c r="AB549">
        <v>-5213.2896177000002</v>
      </c>
      <c r="AC549">
        <v>969.21798670999999</v>
      </c>
      <c r="AD549">
        <v>0</v>
      </c>
      <c r="AE549">
        <v>34.556835999999997</v>
      </c>
      <c r="AF549">
        <v>34.556835999999997</v>
      </c>
      <c r="AG549" s="1"/>
      <c r="AH549" s="5">
        <v>46261</v>
      </c>
      <c r="AI549">
        <v>55</v>
      </c>
      <c r="AJ549">
        <v>3</v>
      </c>
      <c r="AL549" t="s">
        <v>147</v>
      </c>
      <c r="AM549" t="s">
        <v>51</v>
      </c>
      <c r="AN549">
        <v>23.155657000000001</v>
      </c>
      <c r="AO549">
        <v>0</v>
      </c>
      <c r="AP549">
        <v>0</v>
      </c>
      <c r="AR549" s="5">
        <v>46261</v>
      </c>
      <c r="AS549">
        <v>39</v>
      </c>
      <c r="AT549">
        <v>3</v>
      </c>
      <c r="AU549" t="s">
        <v>50</v>
      </c>
      <c r="AV549" t="s">
        <v>51</v>
      </c>
      <c r="AW549">
        <v>0</v>
      </c>
      <c r="AX549">
        <v>0</v>
      </c>
      <c r="AY549">
        <v>0</v>
      </c>
      <c r="AZ549">
        <v>0</v>
      </c>
      <c r="BA549">
        <v>0</v>
      </c>
    </row>
    <row r="550" spans="2:53">
      <c r="B550" s="5">
        <v>46261</v>
      </c>
      <c r="C550">
        <v>92</v>
      </c>
      <c r="D550">
        <v>3</v>
      </c>
      <c r="E550" t="s">
        <v>143</v>
      </c>
      <c r="F550" t="s">
        <v>57</v>
      </c>
      <c r="G550" t="s">
        <v>58</v>
      </c>
      <c r="H550">
        <v>-39935.863175220002</v>
      </c>
      <c r="I550">
        <v>0</v>
      </c>
      <c r="J550">
        <v>-600</v>
      </c>
      <c r="K550">
        <v>615.99</v>
      </c>
      <c r="L550">
        <v>0</v>
      </c>
      <c r="M550">
        <v>0</v>
      </c>
      <c r="N550">
        <v>0</v>
      </c>
      <c r="O550" s="90" cm="1">
        <f t="array" ref="O550">VLOOKUP(C550,Calc!$B$4:$BF$291,_xlfn.XLOOKUP(F550&amp;G550,$R$4:$R$9&amp;$S$4:$S$9,$T$4:$T$9),FALSE)</f>
        <v>0</v>
      </c>
      <c r="P550" s="121">
        <f t="shared" si="8"/>
        <v>0</v>
      </c>
      <c r="V550" s="5">
        <v>46261</v>
      </c>
      <c r="W550">
        <v>183</v>
      </c>
      <c r="X550">
        <v>3</v>
      </c>
      <c r="Y550" t="s">
        <v>143</v>
      </c>
      <c r="Z550" t="s">
        <v>58</v>
      </c>
      <c r="AA550">
        <v>6820.6332721199997</v>
      </c>
      <c r="AB550">
        <v>0</v>
      </c>
      <c r="AC550">
        <v>6820.6332721199997</v>
      </c>
      <c r="AD550">
        <v>-41.449265699999998</v>
      </c>
      <c r="AE550">
        <v>0</v>
      </c>
      <c r="AF550">
        <v>-41.449265699999998</v>
      </c>
      <c r="AG550" s="1"/>
      <c r="AH550" s="5">
        <v>46261</v>
      </c>
      <c r="AI550">
        <v>55</v>
      </c>
      <c r="AJ550">
        <v>3</v>
      </c>
      <c r="AK550" t="s">
        <v>143</v>
      </c>
      <c r="AL550" t="s">
        <v>60</v>
      </c>
      <c r="AM550" t="s">
        <v>58</v>
      </c>
      <c r="AN550">
        <v>54.346085029999998</v>
      </c>
      <c r="AO550">
        <v>0</v>
      </c>
      <c r="AP550">
        <v>0</v>
      </c>
      <c r="AR550" s="5">
        <v>46261</v>
      </c>
      <c r="AS550">
        <v>40</v>
      </c>
      <c r="AT550">
        <v>3</v>
      </c>
      <c r="AU550" t="s">
        <v>145</v>
      </c>
      <c r="AV550" t="s">
        <v>58</v>
      </c>
      <c r="AW550">
        <v>-2.2896211000000002</v>
      </c>
      <c r="AX550">
        <v>1.71083333</v>
      </c>
      <c r="AY550">
        <v>-31.805621949999999</v>
      </c>
      <c r="AZ550">
        <v>-31.805621949999999</v>
      </c>
      <c r="BA550">
        <v>0</v>
      </c>
    </row>
    <row r="551" spans="2:53">
      <c r="B551" s="5">
        <v>46261</v>
      </c>
      <c r="C551">
        <v>92</v>
      </c>
      <c r="D551">
        <v>3</v>
      </c>
      <c r="E551" t="s">
        <v>143</v>
      </c>
      <c r="F551" t="s">
        <v>57</v>
      </c>
      <c r="G551" t="s">
        <v>52</v>
      </c>
      <c r="H551">
        <v>-39935.863175220002</v>
      </c>
      <c r="I551">
        <v>0</v>
      </c>
      <c r="J551">
        <v>15.99</v>
      </c>
      <c r="K551">
        <v>-615.99</v>
      </c>
      <c r="L551">
        <v>0</v>
      </c>
      <c r="M551">
        <v>0</v>
      </c>
      <c r="N551">
        <v>0</v>
      </c>
      <c r="O551" s="90" cm="1">
        <f t="array" ref="O551">VLOOKUP(C551,Calc!$B$4:$BF$291,_xlfn.XLOOKUP(F551&amp;G551,$R$4:$R$9&amp;$S$4:$S$9,$T$4:$T$9),FALSE)</f>
        <v>0</v>
      </c>
      <c r="P551" s="121">
        <f t="shared" si="8"/>
        <v>0</v>
      </c>
      <c r="V551" s="5">
        <v>46261</v>
      </c>
      <c r="W551">
        <v>183</v>
      </c>
      <c r="X551">
        <v>3</v>
      </c>
      <c r="Y551" t="s">
        <v>143</v>
      </c>
      <c r="Z551" t="s">
        <v>52</v>
      </c>
      <c r="AA551">
        <v>6820.6332721199997</v>
      </c>
      <c r="AB551">
        <v>0</v>
      </c>
      <c r="AC551">
        <v>6820.6332721199997</v>
      </c>
      <c r="AD551">
        <v>0</v>
      </c>
      <c r="AE551">
        <v>10.817254699999999</v>
      </c>
      <c r="AF551">
        <v>10.817254699999999</v>
      </c>
      <c r="AG551" s="1"/>
      <c r="AH551" s="5">
        <v>46261</v>
      </c>
      <c r="AI551">
        <v>55</v>
      </c>
      <c r="AJ551">
        <v>3</v>
      </c>
      <c r="AK551" t="s">
        <v>143</v>
      </c>
      <c r="AL551" t="s">
        <v>60</v>
      </c>
      <c r="AM551" t="s">
        <v>51</v>
      </c>
      <c r="AN551">
        <v>-54.502751699999997</v>
      </c>
      <c r="AO551">
        <v>0</v>
      </c>
      <c r="AP551">
        <v>-1182.3721886200001</v>
      </c>
      <c r="AR551" s="5">
        <v>46261</v>
      </c>
      <c r="AS551">
        <v>40</v>
      </c>
      <c r="AT551">
        <v>3</v>
      </c>
      <c r="AU551" t="s">
        <v>145</v>
      </c>
      <c r="AV551" t="s">
        <v>146</v>
      </c>
      <c r="AW551">
        <v>0.57878775999999998</v>
      </c>
      <c r="AX551">
        <v>1.71083333</v>
      </c>
      <c r="AY551">
        <v>0</v>
      </c>
      <c r="AZ551">
        <v>0</v>
      </c>
      <c r="BA551">
        <v>0</v>
      </c>
    </row>
    <row r="552" spans="2:53">
      <c r="B552" s="5">
        <v>46261</v>
      </c>
      <c r="C552">
        <v>92</v>
      </c>
      <c r="D552">
        <v>3</v>
      </c>
      <c r="E552" t="s">
        <v>143</v>
      </c>
      <c r="F552" t="s">
        <v>60</v>
      </c>
      <c r="G552" t="s">
        <v>58</v>
      </c>
      <c r="H552">
        <v>-39935.863175220002</v>
      </c>
      <c r="I552">
        <v>0</v>
      </c>
      <c r="J552">
        <v>-600</v>
      </c>
      <c r="K552">
        <v>877.57</v>
      </c>
      <c r="L552">
        <v>0</v>
      </c>
      <c r="M552">
        <v>0</v>
      </c>
      <c r="N552">
        <v>0</v>
      </c>
      <c r="O552" s="90" cm="1">
        <f t="array" ref="O552">VLOOKUP(C552,Calc!$B$4:$BF$291,_xlfn.XLOOKUP(F552&amp;G552,$R$4:$R$9&amp;$S$4:$S$9,$T$4:$T$9),FALSE)</f>
        <v>0</v>
      </c>
      <c r="P552" s="121">
        <f t="shared" si="8"/>
        <v>0</v>
      </c>
      <c r="V552" s="5">
        <v>46261</v>
      </c>
      <c r="W552">
        <v>183</v>
      </c>
      <c r="X552">
        <v>3</v>
      </c>
      <c r="Y552" t="s">
        <v>143</v>
      </c>
      <c r="Z552" t="s">
        <v>51</v>
      </c>
      <c r="AA552">
        <v>6820.6332721199997</v>
      </c>
      <c r="AB552">
        <v>0</v>
      </c>
      <c r="AC552">
        <v>6820.6332721199997</v>
      </c>
      <c r="AD552">
        <v>-8.0070659600000003</v>
      </c>
      <c r="AE552">
        <v>33.307410300000001</v>
      </c>
      <c r="AF552">
        <v>25.300344330000001</v>
      </c>
      <c r="AG552" s="1"/>
      <c r="AH552" s="5">
        <v>46261</v>
      </c>
      <c r="AI552">
        <v>55</v>
      </c>
      <c r="AJ552">
        <v>3</v>
      </c>
      <c r="AK552" t="s">
        <v>143</v>
      </c>
      <c r="AL552" t="s">
        <v>54</v>
      </c>
      <c r="AM552" t="s">
        <v>52</v>
      </c>
      <c r="AN552">
        <v>43.416979929999997</v>
      </c>
      <c r="AO552">
        <v>0</v>
      </c>
      <c r="AP552">
        <v>0</v>
      </c>
      <c r="AR552" s="5">
        <v>46261</v>
      </c>
      <c r="AS552">
        <v>40</v>
      </c>
      <c r="AT552">
        <v>3</v>
      </c>
      <c r="AU552" t="s">
        <v>144</v>
      </c>
      <c r="AV552" t="s">
        <v>58</v>
      </c>
      <c r="AW552">
        <v>-23.43172633</v>
      </c>
      <c r="AX552">
        <v>11.99916666</v>
      </c>
      <c r="AY552">
        <v>-821.99423005000006</v>
      </c>
      <c r="AZ552">
        <v>-821.99423005000006</v>
      </c>
      <c r="BA552">
        <v>0</v>
      </c>
    </row>
    <row r="553" spans="2:53">
      <c r="B553" s="5">
        <v>46261</v>
      </c>
      <c r="C553">
        <v>92</v>
      </c>
      <c r="D553">
        <v>3</v>
      </c>
      <c r="E553" t="s">
        <v>143</v>
      </c>
      <c r="F553" t="s">
        <v>60</v>
      </c>
      <c r="G553" t="s">
        <v>51</v>
      </c>
      <c r="H553">
        <v>-39935.863175220002</v>
      </c>
      <c r="I553">
        <v>0</v>
      </c>
      <c r="J553">
        <v>277.57</v>
      </c>
      <c r="K553">
        <v>-877.57</v>
      </c>
      <c r="L553">
        <v>0</v>
      </c>
      <c r="M553">
        <v>0</v>
      </c>
      <c r="N553">
        <v>0</v>
      </c>
      <c r="O553" s="90" cm="1">
        <f t="array" ref="O553">VLOOKUP(C553,Calc!$B$4:$BF$291,_xlfn.XLOOKUP(F553&amp;G553,$R$4:$R$9&amp;$S$4:$S$9,$T$4:$T$9),FALSE)</f>
        <v>0</v>
      </c>
      <c r="P553" s="121">
        <f t="shared" si="8"/>
        <v>0</v>
      </c>
      <c r="V553" s="5">
        <v>46261</v>
      </c>
      <c r="W553">
        <v>184</v>
      </c>
      <c r="X553">
        <v>3</v>
      </c>
      <c r="Y553" t="s">
        <v>143</v>
      </c>
      <c r="Z553" t="s">
        <v>58</v>
      </c>
      <c r="AA553">
        <v>14452.077786280001</v>
      </c>
      <c r="AB553">
        <v>0</v>
      </c>
      <c r="AC553">
        <v>14452.077786280001</v>
      </c>
      <c r="AD553">
        <v>-34.177829959999997</v>
      </c>
      <c r="AE553">
        <v>0</v>
      </c>
      <c r="AF553">
        <v>-34.177829959999997</v>
      </c>
      <c r="AG553" s="1"/>
      <c r="AH553" s="5">
        <v>46261</v>
      </c>
      <c r="AI553">
        <v>55</v>
      </c>
      <c r="AJ553">
        <v>3</v>
      </c>
      <c r="AK553" t="s">
        <v>143</v>
      </c>
      <c r="AL553" t="s">
        <v>54</v>
      </c>
      <c r="AM553" t="s">
        <v>51</v>
      </c>
      <c r="AN553">
        <v>-49.797813259999998</v>
      </c>
      <c r="AO553">
        <v>8019.9369174699996</v>
      </c>
      <c r="AP553">
        <v>9321.4823600300006</v>
      </c>
      <c r="AR553" s="5">
        <v>46261</v>
      </c>
      <c r="AS553">
        <v>40</v>
      </c>
      <c r="AT553">
        <v>3</v>
      </c>
      <c r="AU553" t="s">
        <v>144</v>
      </c>
      <c r="AV553" t="s">
        <v>146</v>
      </c>
      <c r="AW553">
        <v>11.432559660000001</v>
      </c>
      <c r="AX553">
        <v>11.99916666</v>
      </c>
      <c r="AY553">
        <v>0</v>
      </c>
      <c r="AZ553">
        <v>0</v>
      </c>
      <c r="BA553">
        <v>0</v>
      </c>
    </row>
    <row r="554" spans="2:53">
      <c r="B554" s="5">
        <v>46261</v>
      </c>
      <c r="C554">
        <v>92</v>
      </c>
      <c r="D554">
        <v>3</v>
      </c>
      <c r="E554" t="s">
        <v>143</v>
      </c>
      <c r="F554" t="s">
        <v>54</v>
      </c>
      <c r="G554" t="s">
        <v>52</v>
      </c>
      <c r="H554">
        <v>-39935.863175220002</v>
      </c>
      <c r="I554">
        <v>0</v>
      </c>
      <c r="J554">
        <v>15.99</v>
      </c>
      <c r="K554">
        <v>261.58</v>
      </c>
      <c r="L554">
        <v>0</v>
      </c>
      <c r="M554">
        <v>0</v>
      </c>
      <c r="N554">
        <v>0</v>
      </c>
      <c r="O554" s="90" cm="1">
        <f t="array" ref="O554">VLOOKUP(C554,Calc!$B$4:$BF$291,_xlfn.XLOOKUP(F554&amp;G554,$R$4:$R$9&amp;$S$4:$S$9,$T$4:$T$9),FALSE)</f>
        <v>0</v>
      </c>
      <c r="P554" s="121">
        <f t="shared" si="8"/>
        <v>0</v>
      </c>
      <c r="V554" s="5">
        <v>46261</v>
      </c>
      <c r="W554">
        <v>184</v>
      </c>
      <c r="X554">
        <v>3</v>
      </c>
      <c r="Y554" t="s">
        <v>143</v>
      </c>
      <c r="Z554" t="s">
        <v>52</v>
      </c>
      <c r="AA554">
        <v>14452.077786280001</v>
      </c>
      <c r="AB554">
        <v>0</v>
      </c>
      <c r="AC554">
        <v>14452.077786280001</v>
      </c>
      <c r="AD554">
        <v>0</v>
      </c>
      <c r="AE554">
        <v>23.036967300000001</v>
      </c>
      <c r="AF554">
        <v>23.036967300000001</v>
      </c>
      <c r="AG554" s="1"/>
      <c r="AH554" s="5">
        <v>46261</v>
      </c>
      <c r="AI554">
        <v>56</v>
      </c>
      <c r="AJ554">
        <v>3</v>
      </c>
      <c r="AL554" t="s">
        <v>144</v>
      </c>
      <c r="AM554" t="s">
        <v>58</v>
      </c>
      <c r="AN554">
        <v>-32.234495160000002</v>
      </c>
      <c r="AO554">
        <v>175.22943069999999</v>
      </c>
      <c r="AP554">
        <v>175.22943069999999</v>
      </c>
      <c r="AR554" s="5">
        <v>46261</v>
      </c>
      <c r="AS554">
        <v>40</v>
      </c>
      <c r="AT554">
        <v>3</v>
      </c>
      <c r="AU554" t="s">
        <v>57</v>
      </c>
      <c r="AV554" t="s">
        <v>58</v>
      </c>
      <c r="AW554">
        <v>-1.4838963999999999</v>
      </c>
      <c r="AX554">
        <v>0.47416666000000002</v>
      </c>
      <c r="AY554">
        <v>0</v>
      </c>
      <c r="AZ554">
        <v>386.43843492000002</v>
      </c>
      <c r="BA554">
        <v>0</v>
      </c>
    </row>
    <row r="555" spans="2:53">
      <c r="B555" s="5">
        <v>46261</v>
      </c>
      <c r="C555">
        <v>92</v>
      </c>
      <c r="D555">
        <v>3</v>
      </c>
      <c r="E555" t="s">
        <v>143</v>
      </c>
      <c r="F555" t="s">
        <v>54</v>
      </c>
      <c r="G555" t="s">
        <v>51</v>
      </c>
      <c r="H555">
        <v>-39935.863175220002</v>
      </c>
      <c r="I555">
        <v>0</v>
      </c>
      <c r="J555">
        <v>277.57</v>
      </c>
      <c r="K555">
        <v>-261.58</v>
      </c>
      <c r="L555">
        <v>0</v>
      </c>
      <c r="M555">
        <v>0</v>
      </c>
      <c r="N555">
        <v>0</v>
      </c>
      <c r="O555" s="90" cm="1">
        <f t="array" ref="O555">VLOOKUP(C555,Calc!$B$4:$BF$291,_xlfn.XLOOKUP(F555&amp;G555,$R$4:$R$9&amp;$S$4:$S$9,$T$4:$T$9),FALSE)</f>
        <v>0</v>
      </c>
      <c r="P555" s="121">
        <f t="shared" si="8"/>
        <v>0</v>
      </c>
      <c r="V555" s="5">
        <v>46261</v>
      </c>
      <c r="W555">
        <v>184</v>
      </c>
      <c r="X555">
        <v>3</v>
      </c>
      <c r="Y555" t="s">
        <v>143</v>
      </c>
      <c r="Z555" t="s">
        <v>51</v>
      </c>
      <c r="AA555">
        <v>14452.077786280001</v>
      </c>
      <c r="AB555">
        <v>0</v>
      </c>
      <c r="AC555">
        <v>14452.077786280001</v>
      </c>
      <c r="AD555">
        <v>-19.863467700000001</v>
      </c>
      <c r="AE555">
        <v>25.520163700000001</v>
      </c>
      <c r="AF555">
        <v>5.6566960000000002</v>
      </c>
      <c r="AG555" s="1"/>
      <c r="AH555" s="5">
        <v>46261</v>
      </c>
      <c r="AI555">
        <v>56</v>
      </c>
      <c r="AJ555">
        <v>3</v>
      </c>
      <c r="AL555" t="s">
        <v>144</v>
      </c>
      <c r="AM555" t="s">
        <v>146</v>
      </c>
      <c r="AN555">
        <v>20.113661830000002</v>
      </c>
      <c r="AO555">
        <v>0</v>
      </c>
      <c r="AP555">
        <v>0</v>
      </c>
      <c r="AR555" s="5">
        <v>46261</v>
      </c>
      <c r="AS555">
        <v>40</v>
      </c>
      <c r="AT555">
        <v>3</v>
      </c>
      <c r="AU555" t="s">
        <v>57</v>
      </c>
      <c r="AV555" t="s">
        <v>52</v>
      </c>
      <c r="AW555">
        <v>1.0097297300000001</v>
      </c>
      <c r="AX555">
        <v>0.47416666000000002</v>
      </c>
      <c r="AY555">
        <v>0</v>
      </c>
      <c r="AZ555">
        <v>0</v>
      </c>
      <c r="BA555">
        <v>0</v>
      </c>
    </row>
    <row r="556" spans="2:53">
      <c r="B556" s="5">
        <v>46261</v>
      </c>
      <c r="C556">
        <v>93</v>
      </c>
      <c r="D556">
        <v>3</v>
      </c>
      <c r="E556" t="s">
        <v>143</v>
      </c>
      <c r="F556" t="s">
        <v>57</v>
      </c>
      <c r="G556" t="s">
        <v>58</v>
      </c>
      <c r="H556">
        <v>-35366.29882104</v>
      </c>
      <c r="I556">
        <v>0</v>
      </c>
      <c r="J556">
        <v>-600</v>
      </c>
      <c r="K556">
        <v>613.64</v>
      </c>
      <c r="L556">
        <v>0</v>
      </c>
      <c r="M556">
        <v>0</v>
      </c>
      <c r="N556">
        <v>0</v>
      </c>
      <c r="O556" s="90" cm="1">
        <f t="array" ref="O556">VLOOKUP(C556,Calc!$B$4:$BF$291,_xlfn.XLOOKUP(F556&amp;G556,$R$4:$R$9&amp;$S$4:$S$9,$T$4:$T$9),FALSE)</f>
        <v>0</v>
      </c>
      <c r="P556" s="121">
        <f t="shared" si="8"/>
        <v>0</v>
      </c>
      <c r="V556" s="5">
        <v>46261</v>
      </c>
      <c r="W556">
        <v>185</v>
      </c>
      <c r="X556">
        <v>3</v>
      </c>
      <c r="Y556" t="s">
        <v>143</v>
      </c>
      <c r="Z556" t="s">
        <v>58</v>
      </c>
      <c r="AA556">
        <v>20937.06845902</v>
      </c>
      <c r="AB556">
        <v>0</v>
      </c>
      <c r="AC556">
        <v>20937.06845902</v>
      </c>
      <c r="AD556">
        <v>-36.310305300000003</v>
      </c>
      <c r="AE556">
        <v>0</v>
      </c>
      <c r="AF556">
        <v>-36.310305300000003</v>
      </c>
      <c r="AG556" s="1"/>
      <c r="AH556" s="5">
        <v>46261</v>
      </c>
      <c r="AI556">
        <v>56</v>
      </c>
      <c r="AJ556">
        <v>3</v>
      </c>
      <c r="AK556" t="s">
        <v>143</v>
      </c>
      <c r="AL556" t="s">
        <v>57</v>
      </c>
      <c r="AM556" t="s">
        <v>58</v>
      </c>
      <c r="AN556">
        <v>8.4924399999999997E-2</v>
      </c>
      <c r="AO556">
        <v>0</v>
      </c>
      <c r="AP556">
        <v>0</v>
      </c>
      <c r="AR556" s="5">
        <v>46261</v>
      </c>
      <c r="AS556">
        <v>40</v>
      </c>
      <c r="AT556">
        <v>3</v>
      </c>
      <c r="AU556" t="s">
        <v>147</v>
      </c>
      <c r="AV556" t="s">
        <v>148</v>
      </c>
      <c r="AW556">
        <v>-33.521984000000003</v>
      </c>
      <c r="AX556">
        <v>0.71</v>
      </c>
      <c r="AY556">
        <v>-11554.69572688</v>
      </c>
      <c r="AZ556">
        <v>-11554.69572688</v>
      </c>
      <c r="BA556">
        <v>0</v>
      </c>
    </row>
    <row r="557" spans="2:53">
      <c r="B557" s="5">
        <v>46261</v>
      </c>
      <c r="C557">
        <v>93</v>
      </c>
      <c r="D557">
        <v>3</v>
      </c>
      <c r="E557" t="s">
        <v>143</v>
      </c>
      <c r="F557" t="s">
        <v>57</v>
      </c>
      <c r="G557" t="s">
        <v>52</v>
      </c>
      <c r="H557">
        <v>-35366.29882104</v>
      </c>
      <c r="I557">
        <v>0</v>
      </c>
      <c r="J557">
        <v>13.64</v>
      </c>
      <c r="K557">
        <v>-613.64</v>
      </c>
      <c r="L557">
        <v>0</v>
      </c>
      <c r="M557">
        <v>0</v>
      </c>
      <c r="N557">
        <v>0</v>
      </c>
      <c r="O557" s="90" cm="1">
        <f t="array" ref="O557">VLOOKUP(C557,Calc!$B$4:$BF$291,_xlfn.XLOOKUP(F557&amp;G557,$R$4:$R$9&amp;$S$4:$S$9,$T$4:$T$9),FALSE)</f>
        <v>0</v>
      </c>
      <c r="P557" s="121">
        <f t="shared" si="8"/>
        <v>0</v>
      </c>
      <c r="V557" s="5">
        <v>46261</v>
      </c>
      <c r="W557">
        <v>185</v>
      </c>
      <c r="X557">
        <v>3</v>
      </c>
      <c r="Y557" t="s">
        <v>143</v>
      </c>
      <c r="Z557" t="s">
        <v>52</v>
      </c>
      <c r="AA557">
        <v>20937.06845902</v>
      </c>
      <c r="AB557">
        <v>0</v>
      </c>
      <c r="AC557">
        <v>20937.06845902</v>
      </c>
      <c r="AD557">
        <v>0</v>
      </c>
      <c r="AE557">
        <v>33.77949546</v>
      </c>
      <c r="AF557">
        <v>33.77949546</v>
      </c>
      <c r="AG557" s="1"/>
      <c r="AH557" s="5">
        <v>46261</v>
      </c>
      <c r="AI557">
        <v>56</v>
      </c>
      <c r="AJ557">
        <v>3</v>
      </c>
      <c r="AK557" t="s">
        <v>143</v>
      </c>
      <c r="AL557" t="s">
        <v>57</v>
      </c>
      <c r="AM557" t="s">
        <v>52</v>
      </c>
      <c r="AN557">
        <v>-0.60825773000000005</v>
      </c>
      <c r="AO557">
        <v>0</v>
      </c>
      <c r="AP557">
        <v>-184.23030888</v>
      </c>
      <c r="AR557" s="5">
        <v>46261</v>
      </c>
      <c r="AS557">
        <v>40</v>
      </c>
      <c r="AT557">
        <v>3</v>
      </c>
      <c r="AU557" t="s">
        <v>147</v>
      </c>
      <c r="AV557" t="s">
        <v>51</v>
      </c>
      <c r="AW557">
        <v>32.811984000000002</v>
      </c>
      <c r="AX557">
        <v>0.71</v>
      </c>
      <c r="AY557">
        <v>0</v>
      </c>
      <c r="AZ557">
        <v>0</v>
      </c>
      <c r="BA557">
        <v>0</v>
      </c>
    </row>
    <row r="558" spans="2:53">
      <c r="B558" s="5">
        <v>46261</v>
      </c>
      <c r="C558">
        <v>93</v>
      </c>
      <c r="D558">
        <v>3</v>
      </c>
      <c r="E558" t="s">
        <v>143</v>
      </c>
      <c r="F558" t="s">
        <v>60</v>
      </c>
      <c r="G558" t="s">
        <v>58</v>
      </c>
      <c r="H558">
        <v>-35366.29882104</v>
      </c>
      <c r="I558">
        <v>0</v>
      </c>
      <c r="J558">
        <v>-600</v>
      </c>
      <c r="K558">
        <v>877.02</v>
      </c>
      <c r="L558">
        <v>0</v>
      </c>
      <c r="M558">
        <v>0</v>
      </c>
      <c r="N558">
        <v>0</v>
      </c>
      <c r="O558" s="90" cm="1">
        <f t="array" ref="O558">VLOOKUP(C558,Calc!$B$4:$BF$291,_xlfn.XLOOKUP(F558&amp;G558,$R$4:$R$9&amp;$S$4:$S$9,$T$4:$T$9),FALSE)</f>
        <v>0</v>
      </c>
      <c r="P558" s="121">
        <f t="shared" si="8"/>
        <v>0</v>
      </c>
      <c r="V558" s="5">
        <v>46261</v>
      </c>
      <c r="W558">
        <v>185</v>
      </c>
      <c r="X558">
        <v>3</v>
      </c>
      <c r="Y558" t="s">
        <v>143</v>
      </c>
      <c r="Z558" t="s">
        <v>51</v>
      </c>
      <c r="AA558">
        <v>20937.06845902</v>
      </c>
      <c r="AB558">
        <v>0</v>
      </c>
      <c r="AC558">
        <v>20937.06845902</v>
      </c>
      <c r="AD558">
        <v>-28.1319166</v>
      </c>
      <c r="AE558">
        <v>26.409393099999999</v>
      </c>
      <c r="AF558">
        <v>-1.7225235000000001</v>
      </c>
      <c r="AG558" s="1"/>
      <c r="AH558" s="5">
        <v>46261</v>
      </c>
      <c r="AI558">
        <v>56</v>
      </c>
      <c r="AJ558">
        <v>3</v>
      </c>
      <c r="AL558" t="s">
        <v>147</v>
      </c>
      <c r="AM558" t="s">
        <v>148</v>
      </c>
      <c r="AN558">
        <v>-24.868400999999999</v>
      </c>
      <c r="AO558">
        <v>-8572.1012715300003</v>
      </c>
      <c r="AP558">
        <v>-8572.1012715300003</v>
      </c>
      <c r="AR558" s="5">
        <v>46261</v>
      </c>
      <c r="AS558">
        <v>40</v>
      </c>
      <c r="AT558">
        <v>3</v>
      </c>
      <c r="AU558" t="s">
        <v>60</v>
      </c>
      <c r="AV558" t="s">
        <v>58</v>
      </c>
      <c r="AW558">
        <v>54.332682730000002</v>
      </c>
      <c r="AX558">
        <v>0.16166665999999999</v>
      </c>
      <c r="AY558">
        <v>0</v>
      </c>
      <c r="AZ558">
        <v>0</v>
      </c>
      <c r="BA558">
        <v>0</v>
      </c>
    </row>
    <row r="559" spans="2:53">
      <c r="B559" s="5">
        <v>46261</v>
      </c>
      <c r="C559">
        <v>93</v>
      </c>
      <c r="D559">
        <v>3</v>
      </c>
      <c r="E559" t="s">
        <v>143</v>
      </c>
      <c r="F559" t="s">
        <v>60</v>
      </c>
      <c r="G559" t="s">
        <v>51</v>
      </c>
      <c r="H559">
        <v>-35366.29882104</v>
      </c>
      <c r="I559">
        <v>0</v>
      </c>
      <c r="J559">
        <v>277.02</v>
      </c>
      <c r="K559">
        <v>-877.02</v>
      </c>
      <c r="L559">
        <v>0</v>
      </c>
      <c r="M559">
        <v>0</v>
      </c>
      <c r="N559">
        <v>0</v>
      </c>
      <c r="O559" s="90" cm="1">
        <f t="array" ref="O559">VLOOKUP(C559,Calc!$B$4:$BF$291,_xlfn.XLOOKUP(F559&amp;G559,$R$4:$R$9&amp;$S$4:$S$9,$T$4:$T$9),FALSE)</f>
        <v>0</v>
      </c>
      <c r="P559" s="121">
        <f t="shared" si="8"/>
        <v>0</v>
      </c>
      <c r="V559" s="5">
        <v>46261</v>
      </c>
      <c r="W559">
        <v>186</v>
      </c>
      <c r="X559">
        <v>3</v>
      </c>
      <c r="Y559" t="s">
        <v>143</v>
      </c>
      <c r="Z559" t="s">
        <v>58</v>
      </c>
      <c r="AA559">
        <v>21837.886374549998</v>
      </c>
      <c r="AB559">
        <v>0</v>
      </c>
      <c r="AC559">
        <v>21837.886374549998</v>
      </c>
      <c r="AD559">
        <v>-36.654457729999997</v>
      </c>
      <c r="AE559">
        <v>0</v>
      </c>
      <c r="AF559">
        <v>-36.654457729999997</v>
      </c>
      <c r="AG559" s="1"/>
      <c r="AH559" s="5">
        <v>46261</v>
      </c>
      <c r="AI559">
        <v>56</v>
      </c>
      <c r="AJ559">
        <v>3</v>
      </c>
      <c r="AL559" t="s">
        <v>147</v>
      </c>
      <c r="AM559" t="s">
        <v>51</v>
      </c>
      <c r="AN559">
        <v>24.129234329999999</v>
      </c>
      <c r="AO559">
        <v>0</v>
      </c>
      <c r="AP559">
        <v>0</v>
      </c>
      <c r="AR559" s="5">
        <v>46261</v>
      </c>
      <c r="AS559">
        <v>40</v>
      </c>
      <c r="AT559">
        <v>3</v>
      </c>
      <c r="AU559" t="s">
        <v>60</v>
      </c>
      <c r="AV559" t="s">
        <v>51</v>
      </c>
      <c r="AW559">
        <v>-54.494349399999997</v>
      </c>
      <c r="AX559">
        <v>0.16166665999999999</v>
      </c>
      <c r="AY559">
        <v>0</v>
      </c>
      <c r="AZ559">
        <v>-792.00051058999998</v>
      </c>
      <c r="BA559">
        <v>0</v>
      </c>
    </row>
    <row r="560" spans="2:53">
      <c r="B560" s="5">
        <v>46261</v>
      </c>
      <c r="C560">
        <v>93</v>
      </c>
      <c r="D560">
        <v>3</v>
      </c>
      <c r="E560" t="s">
        <v>143</v>
      </c>
      <c r="F560" t="s">
        <v>54</v>
      </c>
      <c r="G560" t="s">
        <v>52</v>
      </c>
      <c r="H560">
        <v>-35366.29882104</v>
      </c>
      <c r="I560">
        <v>0</v>
      </c>
      <c r="J560">
        <v>13.64</v>
      </c>
      <c r="K560">
        <v>263.38</v>
      </c>
      <c r="L560">
        <v>0</v>
      </c>
      <c r="M560">
        <v>0</v>
      </c>
      <c r="N560">
        <v>0</v>
      </c>
      <c r="O560" s="90" cm="1">
        <f t="array" ref="O560">VLOOKUP(C560,Calc!$B$4:$BF$291,_xlfn.XLOOKUP(F560&amp;G560,$R$4:$R$9&amp;$S$4:$S$9,$T$4:$T$9),FALSE)</f>
        <v>0</v>
      </c>
      <c r="P560" s="121">
        <f t="shared" si="8"/>
        <v>0</v>
      </c>
      <c r="V560" s="5">
        <v>46261</v>
      </c>
      <c r="W560">
        <v>186</v>
      </c>
      <c r="X560">
        <v>3</v>
      </c>
      <c r="Y560" t="s">
        <v>143</v>
      </c>
      <c r="Z560" t="s">
        <v>52</v>
      </c>
      <c r="AA560">
        <v>21837.886374549998</v>
      </c>
      <c r="AB560">
        <v>0</v>
      </c>
      <c r="AC560">
        <v>21837.886374549998</v>
      </c>
      <c r="AD560">
        <v>0</v>
      </c>
      <c r="AE560">
        <v>35.844594800000003</v>
      </c>
      <c r="AF560">
        <v>35.844594800000003</v>
      </c>
      <c r="AG560" s="1"/>
      <c r="AH560" s="5">
        <v>46261</v>
      </c>
      <c r="AI560">
        <v>56</v>
      </c>
      <c r="AJ560">
        <v>3</v>
      </c>
      <c r="AK560" t="s">
        <v>143</v>
      </c>
      <c r="AL560" t="s">
        <v>60</v>
      </c>
      <c r="AM560" t="s">
        <v>58</v>
      </c>
      <c r="AN560">
        <v>57.581956859999998</v>
      </c>
      <c r="AO560">
        <v>0</v>
      </c>
      <c r="AP560">
        <v>0</v>
      </c>
      <c r="AR560" s="5">
        <v>46261</v>
      </c>
      <c r="AS560">
        <v>40</v>
      </c>
      <c r="AT560">
        <v>3</v>
      </c>
      <c r="AU560" t="s">
        <v>54</v>
      </c>
      <c r="AV560" t="s">
        <v>52</v>
      </c>
      <c r="AW560">
        <v>39.32086443</v>
      </c>
      <c r="AX560">
        <v>6.1508333300000002</v>
      </c>
      <c r="AY560">
        <v>0</v>
      </c>
      <c r="AZ560">
        <v>0</v>
      </c>
      <c r="BA560">
        <v>0</v>
      </c>
    </row>
    <row r="561" spans="2:53">
      <c r="B561" s="5">
        <v>46261</v>
      </c>
      <c r="C561">
        <v>93</v>
      </c>
      <c r="D561">
        <v>3</v>
      </c>
      <c r="E561" t="s">
        <v>143</v>
      </c>
      <c r="F561" t="s">
        <v>54</v>
      </c>
      <c r="G561" t="s">
        <v>51</v>
      </c>
      <c r="H561">
        <v>-35366.29882104</v>
      </c>
      <c r="I561">
        <v>0</v>
      </c>
      <c r="J561">
        <v>277.02</v>
      </c>
      <c r="K561">
        <v>-263.38</v>
      </c>
      <c r="L561">
        <v>0</v>
      </c>
      <c r="M561">
        <v>0</v>
      </c>
      <c r="N561">
        <v>0</v>
      </c>
      <c r="O561" s="90" cm="1">
        <f t="array" ref="O561">VLOOKUP(C561,Calc!$B$4:$BF$291,_xlfn.XLOOKUP(F561&amp;G561,$R$4:$R$9&amp;$S$4:$S$9,$T$4:$T$9),FALSE)</f>
        <v>0</v>
      </c>
      <c r="P561" s="121">
        <f t="shared" si="8"/>
        <v>0</v>
      </c>
      <c r="V561" s="5">
        <v>46261</v>
      </c>
      <c r="W561">
        <v>186</v>
      </c>
      <c r="X561">
        <v>3</v>
      </c>
      <c r="Y561" t="s">
        <v>143</v>
      </c>
      <c r="Z561" t="s">
        <v>51</v>
      </c>
      <c r="AA561">
        <v>21837.886374549998</v>
      </c>
      <c r="AB561">
        <v>0</v>
      </c>
      <c r="AC561">
        <v>21837.886374549998</v>
      </c>
      <c r="AD561">
        <v>-29.357675799999999</v>
      </c>
      <c r="AE561">
        <v>25.866705400000001</v>
      </c>
      <c r="AF561">
        <v>-3.4909704000000001</v>
      </c>
      <c r="AG561" s="1"/>
      <c r="AH561" s="5">
        <v>46261</v>
      </c>
      <c r="AI561">
        <v>56</v>
      </c>
      <c r="AJ561">
        <v>3</v>
      </c>
      <c r="AK561" t="s">
        <v>143</v>
      </c>
      <c r="AL561" t="s">
        <v>60</v>
      </c>
      <c r="AM561" t="s">
        <v>51</v>
      </c>
      <c r="AN561">
        <v>-57.725290200000003</v>
      </c>
      <c r="AO561">
        <v>0</v>
      </c>
      <c r="AP561">
        <v>-1206.57887678</v>
      </c>
      <c r="AR561" s="5">
        <v>46261</v>
      </c>
      <c r="AS561">
        <v>40</v>
      </c>
      <c r="AT561">
        <v>3</v>
      </c>
      <c r="AU561" t="s">
        <v>54</v>
      </c>
      <c r="AV561" t="s">
        <v>51</v>
      </c>
      <c r="AW561">
        <v>-45.471697759999998</v>
      </c>
      <c r="AX561">
        <v>6.1508333300000002</v>
      </c>
      <c r="AY561">
        <v>13871.57093577</v>
      </c>
      <c r="AZ561">
        <v>14277.133011440001</v>
      </c>
      <c r="BA561">
        <v>0</v>
      </c>
    </row>
    <row r="562" spans="2:53">
      <c r="B562" s="5">
        <v>46261</v>
      </c>
      <c r="C562">
        <v>94</v>
      </c>
      <c r="D562">
        <v>3</v>
      </c>
      <c r="E562" t="s">
        <v>143</v>
      </c>
      <c r="F562" t="s">
        <v>57</v>
      </c>
      <c r="G562" t="s">
        <v>58</v>
      </c>
      <c r="H562">
        <v>-17450.367625120001</v>
      </c>
      <c r="I562">
        <v>0</v>
      </c>
      <c r="J562">
        <v>-600</v>
      </c>
      <c r="K562">
        <v>609.58000000000004</v>
      </c>
      <c r="L562">
        <v>0</v>
      </c>
      <c r="M562">
        <v>0</v>
      </c>
      <c r="N562">
        <v>0</v>
      </c>
      <c r="O562" s="90" cm="1">
        <f t="array" ref="O562">VLOOKUP(C562,Calc!$B$4:$BF$291,_xlfn.XLOOKUP(F562&amp;G562,$R$4:$R$9&amp;$S$4:$S$9,$T$4:$T$9),FALSE)</f>
        <v>0</v>
      </c>
      <c r="P562" s="121">
        <f t="shared" si="8"/>
        <v>0</v>
      </c>
      <c r="V562" s="5">
        <v>46261</v>
      </c>
      <c r="W562">
        <v>187</v>
      </c>
      <c r="X562">
        <v>3</v>
      </c>
      <c r="Y562" t="s">
        <v>143</v>
      </c>
      <c r="Z562" t="s">
        <v>58</v>
      </c>
      <c r="AA562">
        <v>19059.13896009</v>
      </c>
      <c r="AB562">
        <v>-25.2037136</v>
      </c>
      <c r="AC562">
        <v>19033.93524649</v>
      </c>
      <c r="AD562">
        <v>-8.7551737999999997</v>
      </c>
      <c r="AE562">
        <v>2.4422881599999999</v>
      </c>
      <c r="AF562">
        <v>-6.3128856300000002</v>
      </c>
      <c r="AG562" s="1"/>
      <c r="AH562" s="5">
        <v>46261</v>
      </c>
      <c r="AI562">
        <v>56</v>
      </c>
      <c r="AJ562">
        <v>3</v>
      </c>
      <c r="AK562" t="s">
        <v>143</v>
      </c>
      <c r="AL562" t="s">
        <v>54</v>
      </c>
      <c r="AM562" t="s">
        <v>52</v>
      </c>
      <c r="AN562">
        <v>41.306455229999997</v>
      </c>
      <c r="AO562">
        <v>0</v>
      </c>
      <c r="AP562">
        <v>0</v>
      </c>
      <c r="AR562" s="5">
        <v>46261</v>
      </c>
      <c r="AS562">
        <v>40</v>
      </c>
      <c r="AT562">
        <v>3</v>
      </c>
      <c r="AU562" t="s">
        <v>50</v>
      </c>
      <c r="AV562" t="s">
        <v>52</v>
      </c>
      <c r="AW562">
        <v>0</v>
      </c>
      <c r="AX562">
        <v>0</v>
      </c>
      <c r="AY562">
        <v>0</v>
      </c>
      <c r="AZ562">
        <v>0</v>
      </c>
      <c r="BA562">
        <v>0</v>
      </c>
    </row>
    <row r="563" spans="2:53">
      <c r="B563" s="5">
        <v>46261</v>
      </c>
      <c r="C563">
        <v>94</v>
      </c>
      <c r="D563">
        <v>3</v>
      </c>
      <c r="E563" t="s">
        <v>143</v>
      </c>
      <c r="F563" t="s">
        <v>57</v>
      </c>
      <c r="G563" t="s">
        <v>52</v>
      </c>
      <c r="H563">
        <v>-17450.367625120001</v>
      </c>
      <c r="I563">
        <v>0</v>
      </c>
      <c r="J563">
        <v>9.58</v>
      </c>
      <c r="K563">
        <v>-609.58000000000004</v>
      </c>
      <c r="L563">
        <v>0</v>
      </c>
      <c r="M563">
        <v>0</v>
      </c>
      <c r="N563">
        <v>0</v>
      </c>
      <c r="O563" s="90" cm="1">
        <f t="array" ref="O563">VLOOKUP(C563,Calc!$B$4:$BF$291,_xlfn.XLOOKUP(F563&amp;G563,$R$4:$R$9&amp;$S$4:$S$9,$T$4:$T$9),FALSE)</f>
        <v>0</v>
      </c>
      <c r="P563" s="121">
        <f t="shared" si="8"/>
        <v>0</v>
      </c>
      <c r="V563" s="5">
        <v>46261</v>
      </c>
      <c r="W563">
        <v>187</v>
      </c>
      <c r="X563">
        <v>3</v>
      </c>
      <c r="Y563" t="s">
        <v>143</v>
      </c>
      <c r="Z563" t="s">
        <v>52</v>
      </c>
      <c r="AA563">
        <v>19059.13896009</v>
      </c>
      <c r="AB563">
        <v>-25.2037136</v>
      </c>
      <c r="AC563">
        <v>19033.93524649</v>
      </c>
      <c r="AD563">
        <v>0</v>
      </c>
      <c r="AE563">
        <v>31.607759099999999</v>
      </c>
      <c r="AF563">
        <v>31.607759099999999</v>
      </c>
      <c r="AG563" s="1"/>
      <c r="AH563" s="5">
        <v>46261</v>
      </c>
      <c r="AI563">
        <v>56</v>
      </c>
      <c r="AJ563">
        <v>3</v>
      </c>
      <c r="AK563" t="s">
        <v>143</v>
      </c>
      <c r="AL563" t="s">
        <v>54</v>
      </c>
      <c r="AM563" t="s">
        <v>51</v>
      </c>
      <c r="AN563">
        <v>-47.66228856</v>
      </c>
      <c r="AO563">
        <v>10761.86204957</v>
      </c>
      <c r="AP563">
        <v>12152.67123525</v>
      </c>
      <c r="AR563" s="5">
        <v>46261</v>
      </c>
      <c r="AS563">
        <v>40</v>
      </c>
      <c r="AT563">
        <v>3</v>
      </c>
      <c r="AU563" t="s">
        <v>50</v>
      </c>
      <c r="AV563" t="s">
        <v>51</v>
      </c>
      <c r="AW563">
        <v>0</v>
      </c>
      <c r="AX563">
        <v>0</v>
      </c>
      <c r="AY563">
        <v>0</v>
      </c>
      <c r="AZ563">
        <v>0</v>
      </c>
      <c r="BA563">
        <v>0</v>
      </c>
    </row>
    <row r="564" spans="2:53">
      <c r="B564" s="5">
        <v>46261</v>
      </c>
      <c r="C564">
        <v>94</v>
      </c>
      <c r="D564">
        <v>3</v>
      </c>
      <c r="E564" t="s">
        <v>143</v>
      </c>
      <c r="F564" t="s">
        <v>60</v>
      </c>
      <c r="G564" t="s">
        <v>58</v>
      </c>
      <c r="H564">
        <v>-17450.367625120001</v>
      </c>
      <c r="I564">
        <v>0</v>
      </c>
      <c r="J564">
        <v>-600</v>
      </c>
      <c r="K564">
        <v>873.03</v>
      </c>
      <c r="L564">
        <v>0</v>
      </c>
      <c r="M564">
        <v>0</v>
      </c>
      <c r="N564">
        <v>0</v>
      </c>
      <c r="O564" s="90" cm="1">
        <f t="array" ref="O564">VLOOKUP(C564,Calc!$B$4:$BF$291,_xlfn.XLOOKUP(F564&amp;G564,$R$4:$R$9&amp;$S$4:$S$9,$T$4:$T$9),FALSE)</f>
        <v>0</v>
      </c>
      <c r="P564" s="121">
        <f t="shared" si="8"/>
        <v>0</v>
      </c>
      <c r="V564" s="5">
        <v>46261</v>
      </c>
      <c r="W564">
        <v>187</v>
      </c>
      <c r="X564">
        <v>3</v>
      </c>
      <c r="Y564" t="s">
        <v>143</v>
      </c>
      <c r="Z564" t="s">
        <v>51</v>
      </c>
      <c r="AA564">
        <v>19059.13896009</v>
      </c>
      <c r="AB564">
        <v>-25.2037136</v>
      </c>
      <c r="AC564">
        <v>19033.93524649</v>
      </c>
      <c r="AD564">
        <v>-29.94487346</v>
      </c>
      <c r="AE564">
        <v>0</v>
      </c>
      <c r="AF564">
        <v>-29.94487346</v>
      </c>
      <c r="AG564" s="1"/>
      <c r="AH564" s="5">
        <v>46261</v>
      </c>
      <c r="AI564">
        <v>57</v>
      </c>
      <c r="AJ564">
        <v>3</v>
      </c>
      <c r="AL564" t="s">
        <v>144</v>
      </c>
      <c r="AM564" t="s">
        <v>58</v>
      </c>
      <c r="AN564">
        <v>-35.935991659999999</v>
      </c>
      <c r="AO564">
        <v>174.01549607999999</v>
      </c>
      <c r="AP564">
        <v>174.01549607999999</v>
      </c>
      <c r="AR564" s="5">
        <v>46261</v>
      </c>
      <c r="AS564">
        <v>41</v>
      </c>
      <c r="AT564">
        <v>3</v>
      </c>
      <c r="AU564" t="s">
        <v>145</v>
      </c>
      <c r="AV564" t="s">
        <v>58</v>
      </c>
      <c r="AW564">
        <v>-2.3153638000000001</v>
      </c>
      <c r="AX564">
        <v>1.68</v>
      </c>
      <c r="AY564">
        <v>-6.1016954099999996</v>
      </c>
      <c r="AZ564">
        <v>-6.1016954099999996</v>
      </c>
      <c r="BA564">
        <v>0</v>
      </c>
    </row>
    <row r="565" spans="2:53">
      <c r="B565" s="5">
        <v>46261</v>
      </c>
      <c r="C565">
        <v>94</v>
      </c>
      <c r="D565">
        <v>3</v>
      </c>
      <c r="E565" t="s">
        <v>143</v>
      </c>
      <c r="F565" t="s">
        <v>60</v>
      </c>
      <c r="G565" t="s">
        <v>51</v>
      </c>
      <c r="H565">
        <v>-17450.367625120001</v>
      </c>
      <c r="I565">
        <v>0</v>
      </c>
      <c r="J565">
        <v>273.02999999999997</v>
      </c>
      <c r="K565">
        <v>-873.03</v>
      </c>
      <c r="L565">
        <v>0</v>
      </c>
      <c r="M565">
        <v>0</v>
      </c>
      <c r="N565">
        <v>0</v>
      </c>
      <c r="O565" s="90" cm="1">
        <f t="array" ref="O565">VLOOKUP(C565,Calc!$B$4:$BF$291,_xlfn.XLOOKUP(F565&amp;G565,$R$4:$R$9&amp;$S$4:$S$9,$T$4:$T$9),FALSE)</f>
        <v>0</v>
      </c>
      <c r="P565" s="121">
        <f t="shared" si="8"/>
        <v>0</v>
      </c>
      <c r="V565" s="5">
        <v>46261</v>
      </c>
      <c r="W565">
        <v>188</v>
      </c>
      <c r="X565">
        <v>3</v>
      </c>
      <c r="Y565" t="s">
        <v>143</v>
      </c>
      <c r="Z565" t="s">
        <v>58</v>
      </c>
      <c r="AA565">
        <v>21417.441715749999</v>
      </c>
      <c r="AB565">
        <v>0</v>
      </c>
      <c r="AC565">
        <v>21417.441715749999</v>
      </c>
      <c r="AD565">
        <v>-9.2204014999999995</v>
      </c>
      <c r="AE565">
        <v>0</v>
      </c>
      <c r="AF565">
        <v>-9.2204014999999995</v>
      </c>
      <c r="AG565" s="1"/>
      <c r="AH565" s="5">
        <v>46261</v>
      </c>
      <c r="AI565">
        <v>57</v>
      </c>
      <c r="AJ565">
        <v>3</v>
      </c>
      <c r="AL565" t="s">
        <v>144</v>
      </c>
      <c r="AM565" t="s">
        <v>146</v>
      </c>
      <c r="AN565">
        <v>23.805158330000001</v>
      </c>
      <c r="AO565">
        <v>0</v>
      </c>
      <c r="AP565">
        <v>0</v>
      </c>
      <c r="AR565" s="5">
        <v>46261</v>
      </c>
      <c r="AS565">
        <v>41</v>
      </c>
      <c r="AT565">
        <v>3</v>
      </c>
      <c r="AU565" t="s">
        <v>145</v>
      </c>
      <c r="AV565" t="s">
        <v>146</v>
      </c>
      <c r="AW565">
        <v>0.63536380000000003</v>
      </c>
      <c r="AX565">
        <v>1.68</v>
      </c>
      <c r="AY565">
        <v>0</v>
      </c>
      <c r="AZ565">
        <v>0</v>
      </c>
      <c r="BA565">
        <v>0</v>
      </c>
    </row>
    <row r="566" spans="2:53">
      <c r="B566" s="5">
        <v>46261</v>
      </c>
      <c r="C566">
        <v>94</v>
      </c>
      <c r="D566">
        <v>3</v>
      </c>
      <c r="E566" t="s">
        <v>143</v>
      </c>
      <c r="F566" t="s">
        <v>54</v>
      </c>
      <c r="G566" t="s">
        <v>52</v>
      </c>
      <c r="H566">
        <v>-17450.367625120001</v>
      </c>
      <c r="I566">
        <v>0</v>
      </c>
      <c r="J566">
        <v>9.58</v>
      </c>
      <c r="K566">
        <v>263.45</v>
      </c>
      <c r="L566">
        <v>0</v>
      </c>
      <c r="M566">
        <v>0</v>
      </c>
      <c r="N566">
        <v>0</v>
      </c>
      <c r="O566" s="90" cm="1">
        <f t="array" ref="O566">VLOOKUP(C566,Calc!$B$4:$BF$291,_xlfn.XLOOKUP(F566&amp;G566,$R$4:$R$9&amp;$S$4:$S$9,$T$4:$T$9),FALSE)</f>
        <v>0</v>
      </c>
      <c r="P566" s="121">
        <f t="shared" si="8"/>
        <v>0</v>
      </c>
      <c r="V566" s="5">
        <v>46261</v>
      </c>
      <c r="W566">
        <v>188</v>
      </c>
      <c r="X566">
        <v>3</v>
      </c>
      <c r="Y566" t="s">
        <v>143</v>
      </c>
      <c r="Z566" t="s">
        <v>52</v>
      </c>
      <c r="AA566">
        <v>21417.441715749999</v>
      </c>
      <c r="AB566">
        <v>0</v>
      </c>
      <c r="AC566">
        <v>21417.441715749999</v>
      </c>
      <c r="AD566">
        <v>0</v>
      </c>
      <c r="AE566">
        <v>35.53437916</v>
      </c>
      <c r="AF566">
        <v>35.53437916</v>
      </c>
      <c r="AG566" s="1"/>
      <c r="AH566" s="5">
        <v>46261</v>
      </c>
      <c r="AI566">
        <v>57</v>
      </c>
      <c r="AJ566">
        <v>3</v>
      </c>
      <c r="AK566" t="s">
        <v>143</v>
      </c>
      <c r="AL566" t="s">
        <v>57</v>
      </c>
      <c r="AM566" t="s">
        <v>58</v>
      </c>
      <c r="AN566">
        <v>0.700654</v>
      </c>
      <c r="AO566">
        <v>0</v>
      </c>
      <c r="AP566">
        <v>0</v>
      </c>
      <c r="AR566" s="5">
        <v>46261</v>
      </c>
      <c r="AS566">
        <v>41</v>
      </c>
      <c r="AT566">
        <v>3</v>
      </c>
      <c r="AU566" t="s">
        <v>144</v>
      </c>
      <c r="AV566" t="s">
        <v>58</v>
      </c>
      <c r="AW566">
        <v>-20.283674529999999</v>
      </c>
      <c r="AX566">
        <v>11.899166660000001</v>
      </c>
      <c r="AY566">
        <v>-171.82746379</v>
      </c>
      <c r="AZ566">
        <v>-171.82746379</v>
      </c>
      <c r="BA566">
        <v>0</v>
      </c>
    </row>
    <row r="567" spans="2:53">
      <c r="B567" s="5">
        <v>46261</v>
      </c>
      <c r="C567">
        <v>94</v>
      </c>
      <c r="D567">
        <v>3</v>
      </c>
      <c r="E567" t="s">
        <v>143</v>
      </c>
      <c r="F567" t="s">
        <v>54</v>
      </c>
      <c r="G567" t="s">
        <v>51</v>
      </c>
      <c r="H567">
        <v>-17450.367625120001</v>
      </c>
      <c r="I567">
        <v>0</v>
      </c>
      <c r="J567">
        <v>273.02999999999997</v>
      </c>
      <c r="K567">
        <v>-263.45</v>
      </c>
      <c r="L567">
        <v>0</v>
      </c>
      <c r="M567">
        <v>0</v>
      </c>
      <c r="N567">
        <v>0</v>
      </c>
      <c r="O567" s="90" cm="1">
        <f t="array" ref="O567">VLOOKUP(C567,Calc!$B$4:$BF$291,_xlfn.XLOOKUP(F567&amp;G567,$R$4:$R$9&amp;$S$4:$S$9,$T$4:$T$9),FALSE)</f>
        <v>0</v>
      </c>
      <c r="P567" s="121">
        <f t="shared" si="8"/>
        <v>0</v>
      </c>
      <c r="V567" s="5">
        <v>46261</v>
      </c>
      <c r="W567">
        <v>188</v>
      </c>
      <c r="X567">
        <v>3</v>
      </c>
      <c r="Y567" t="s">
        <v>143</v>
      </c>
      <c r="Z567" t="s">
        <v>51</v>
      </c>
      <c r="AA567">
        <v>21417.441715749999</v>
      </c>
      <c r="AB567">
        <v>0</v>
      </c>
      <c r="AC567">
        <v>21417.441715749999</v>
      </c>
      <c r="AD567">
        <v>-31.163144330000002</v>
      </c>
      <c r="AE567">
        <v>0</v>
      </c>
      <c r="AF567">
        <v>-31.163144330000002</v>
      </c>
      <c r="AG567" s="1"/>
      <c r="AH567" s="5">
        <v>46261</v>
      </c>
      <c r="AI567">
        <v>57</v>
      </c>
      <c r="AJ567">
        <v>3</v>
      </c>
      <c r="AK567" t="s">
        <v>143</v>
      </c>
      <c r="AL567" t="s">
        <v>57</v>
      </c>
      <c r="AM567" t="s">
        <v>52</v>
      </c>
      <c r="AN567">
        <v>-1.20898733</v>
      </c>
      <c r="AO567">
        <v>0</v>
      </c>
      <c r="AP567">
        <v>-373.83248888999998</v>
      </c>
      <c r="AR567" s="5">
        <v>46261</v>
      </c>
      <c r="AS567">
        <v>41</v>
      </c>
      <c r="AT567">
        <v>3</v>
      </c>
      <c r="AU567" t="s">
        <v>144</v>
      </c>
      <c r="AV567" t="s">
        <v>146</v>
      </c>
      <c r="AW567">
        <v>8.3845078599999994</v>
      </c>
      <c r="AX567">
        <v>11.899166660000001</v>
      </c>
      <c r="AY567">
        <v>0</v>
      </c>
      <c r="AZ567">
        <v>0</v>
      </c>
      <c r="BA567">
        <v>0</v>
      </c>
    </row>
    <row r="568" spans="2:53">
      <c r="B568" s="5">
        <v>46261</v>
      </c>
      <c r="C568">
        <v>95</v>
      </c>
      <c r="D568">
        <v>3</v>
      </c>
      <c r="E568" t="s">
        <v>143</v>
      </c>
      <c r="F568" t="s">
        <v>57</v>
      </c>
      <c r="G568" t="s">
        <v>58</v>
      </c>
      <c r="H568">
        <v>-10583.122531950001</v>
      </c>
      <c r="I568">
        <v>0</v>
      </c>
      <c r="J568">
        <v>-600</v>
      </c>
      <c r="K568">
        <v>670.01</v>
      </c>
      <c r="L568">
        <v>0</v>
      </c>
      <c r="M568">
        <v>0</v>
      </c>
      <c r="N568">
        <v>0</v>
      </c>
      <c r="O568" s="90" cm="1">
        <f t="array" ref="O568">VLOOKUP(C568,Calc!$B$4:$BF$291,_xlfn.XLOOKUP(F568&amp;G568,$R$4:$R$9&amp;$S$4:$S$9,$T$4:$T$9),FALSE)</f>
        <v>0</v>
      </c>
      <c r="P568" s="121">
        <f t="shared" si="8"/>
        <v>0</v>
      </c>
      <c r="V568" s="5">
        <v>46261</v>
      </c>
      <c r="W568">
        <v>189</v>
      </c>
      <c r="X568">
        <v>3</v>
      </c>
      <c r="Y568" t="s">
        <v>143</v>
      </c>
      <c r="Z568" t="s">
        <v>58</v>
      </c>
      <c r="AA568">
        <v>25792.76663527</v>
      </c>
      <c r="AB568">
        <v>0</v>
      </c>
      <c r="AC568">
        <v>25792.76663527</v>
      </c>
      <c r="AD568">
        <v>-11.98468883</v>
      </c>
      <c r="AE568">
        <v>0</v>
      </c>
      <c r="AF568">
        <v>-11.98468883</v>
      </c>
      <c r="AG568" s="1"/>
      <c r="AH568" s="5">
        <v>46261</v>
      </c>
      <c r="AI568">
        <v>57</v>
      </c>
      <c r="AJ568">
        <v>3</v>
      </c>
      <c r="AL568" t="s">
        <v>147</v>
      </c>
      <c r="AM568" t="s">
        <v>148</v>
      </c>
      <c r="AN568">
        <v>-27.573664999999998</v>
      </c>
      <c r="AO568">
        <v>-9470.0692479000008</v>
      </c>
      <c r="AP568">
        <v>-9470.0692479000008</v>
      </c>
      <c r="AR568" s="5">
        <v>46261</v>
      </c>
      <c r="AS568">
        <v>41</v>
      </c>
      <c r="AT568">
        <v>3</v>
      </c>
      <c r="AU568" t="s">
        <v>57</v>
      </c>
      <c r="AV568" t="s">
        <v>58</v>
      </c>
      <c r="AW568">
        <v>-1.0303599999999999</v>
      </c>
      <c r="AX568">
        <v>0.47916666000000002</v>
      </c>
      <c r="AY568">
        <v>0</v>
      </c>
      <c r="AZ568">
        <v>212.75418192999999</v>
      </c>
      <c r="BA568">
        <v>0</v>
      </c>
    </row>
    <row r="569" spans="2:53">
      <c r="B569" s="5">
        <v>46261</v>
      </c>
      <c r="C569">
        <v>95</v>
      </c>
      <c r="D569">
        <v>3</v>
      </c>
      <c r="E569" t="s">
        <v>143</v>
      </c>
      <c r="F569" t="s">
        <v>57</v>
      </c>
      <c r="G569" t="s">
        <v>52</v>
      </c>
      <c r="H569">
        <v>-10583.122531950001</v>
      </c>
      <c r="I569">
        <v>0</v>
      </c>
      <c r="J569">
        <v>70.010000000000005</v>
      </c>
      <c r="K569">
        <v>-670.01</v>
      </c>
      <c r="L569">
        <v>0</v>
      </c>
      <c r="M569">
        <v>0</v>
      </c>
      <c r="N569">
        <v>0</v>
      </c>
      <c r="O569" s="90" cm="1">
        <f t="array" ref="O569">VLOOKUP(C569,Calc!$B$4:$BF$291,_xlfn.XLOOKUP(F569&amp;G569,$R$4:$R$9&amp;$S$4:$S$9,$T$4:$T$9),FALSE)</f>
        <v>0</v>
      </c>
      <c r="P569" s="121">
        <f t="shared" si="8"/>
        <v>0</v>
      </c>
      <c r="V569" s="5">
        <v>46261</v>
      </c>
      <c r="W569">
        <v>189</v>
      </c>
      <c r="X569">
        <v>3</v>
      </c>
      <c r="Y569" t="s">
        <v>143</v>
      </c>
      <c r="Z569" t="s">
        <v>52</v>
      </c>
      <c r="AA569">
        <v>25792.76663527</v>
      </c>
      <c r="AB569">
        <v>0</v>
      </c>
      <c r="AC569">
        <v>25792.76663527</v>
      </c>
      <c r="AD569">
        <v>0</v>
      </c>
      <c r="AE569">
        <v>42.765079829999998</v>
      </c>
      <c r="AF569">
        <v>42.765079829999998</v>
      </c>
      <c r="AG569" s="1"/>
      <c r="AH569" s="5">
        <v>46261</v>
      </c>
      <c r="AI569">
        <v>57</v>
      </c>
      <c r="AJ569">
        <v>3</v>
      </c>
      <c r="AL569" t="s">
        <v>147</v>
      </c>
      <c r="AM569" t="s">
        <v>51</v>
      </c>
      <c r="AN569">
        <v>26.836165000000001</v>
      </c>
      <c r="AO569">
        <v>0</v>
      </c>
      <c r="AP569">
        <v>0</v>
      </c>
      <c r="AR569" s="5">
        <v>46261</v>
      </c>
      <c r="AS569">
        <v>41</v>
      </c>
      <c r="AT569">
        <v>3</v>
      </c>
      <c r="AU569" t="s">
        <v>57</v>
      </c>
      <c r="AV569" t="s">
        <v>52</v>
      </c>
      <c r="AW569">
        <v>0.55119333000000004</v>
      </c>
      <c r="AX569">
        <v>0.47916666000000002</v>
      </c>
      <c r="AY569">
        <v>0</v>
      </c>
      <c r="AZ569">
        <v>0</v>
      </c>
      <c r="BA569">
        <v>0</v>
      </c>
    </row>
    <row r="570" spans="2:53">
      <c r="B570" s="5">
        <v>46261</v>
      </c>
      <c r="C570">
        <v>95</v>
      </c>
      <c r="D570">
        <v>3</v>
      </c>
      <c r="E570" t="s">
        <v>143</v>
      </c>
      <c r="F570" t="s">
        <v>60</v>
      </c>
      <c r="G570" t="s">
        <v>58</v>
      </c>
      <c r="H570">
        <v>-10583.122531950001</v>
      </c>
      <c r="I570">
        <v>0</v>
      </c>
      <c r="J570">
        <v>-600</v>
      </c>
      <c r="K570">
        <v>790.47</v>
      </c>
      <c r="L570">
        <v>0</v>
      </c>
      <c r="M570">
        <v>0</v>
      </c>
      <c r="N570">
        <v>0</v>
      </c>
      <c r="O570" s="90" cm="1">
        <f t="array" ref="O570">VLOOKUP(C570,Calc!$B$4:$BF$291,_xlfn.XLOOKUP(F570&amp;G570,$R$4:$R$9&amp;$S$4:$S$9,$T$4:$T$9),FALSE)</f>
        <v>0</v>
      </c>
      <c r="P570" s="121">
        <f t="shared" si="8"/>
        <v>0</v>
      </c>
      <c r="V570" s="5">
        <v>46261</v>
      </c>
      <c r="W570">
        <v>189</v>
      </c>
      <c r="X570">
        <v>3</v>
      </c>
      <c r="Y570" t="s">
        <v>143</v>
      </c>
      <c r="Z570" t="s">
        <v>51</v>
      </c>
      <c r="AA570">
        <v>25792.76663527</v>
      </c>
      <c r="AB570">
        <v>0</v>
      </c>
      <c r="AC570">
        <v>25792.76663527</v>
      </c>
      <c r="AD570">
        <v>-36.47867643</v>
      </c>
      <c r="AE570">
        <v>1.1324521000000001</v>
      </c>
      <c r="AF570">
        <v>-35.346224329999998</v>
      </c>
      <c r="AG570" s="1"/>
      <c r="AH570" s="5">
        <v>46261</v>
      </c>
      <c r="AI570">
        <v>57</v>
      </c>
      <c r="AJ570">
        <v>3</v>
      </c>
      <c r="AK570" t="s">
        <v>143</v>
      </c>
      <c r="AL570" t="s">
        <v>60</v>
      </c>
      <c r="AM570" t="s">
        <v>58</v>
      </c>
      <c r="AN570">
        <v>64.129472960000001</v>
      </c>
      <c r="AO570">
        <v>0</v>
      </c>
      <c r="AP570">
        <v>0</v>
      </c>
      <c r="AR570" s="5">
        <v>46261</v>
      </c>
      <c r="AS570">
        <v>41</v>
      </c>
      <c r="AT570">
        <v>3</v>
      </c>
      <c r="AU570" t="s">
        <v>147</v>
      </c>
      <c r="AV570" t="s">
        <v>148</v>
      </c>
      <c r="AW570">
        <v>-33.576577999999998</v>
      </c>
      <c r="AX570">
        <v>0.79333332999999995</v>
      </c>
      <c r="AY570">
        <v>-11573.979681459999</v>
      </c>
      <c r="AZ570">
        <v>-11573.979681459999</v>
      </c>
      <c r="BA570">
        <v>0</v>
      </c>
    </row>
    <row r="571" spans="2:53">
      <c r="B571" s="5">
        <v>46261</v>
      </c>
      <c r="C571">
        <v>95</v>
      </c>
      <c r="D571">
        <v>3</v>
      </c>
      <c r="E571" t="s">
        <v>143</v>
      </c>
      <c r="F571" t="s">
        <v>60</v>
      </c>
      <c r="G571" t="s">
        <v>51</v>
      </c>
      <c r="H571">
        <v>-10583.122531950001</v>
      </c>
      <c r="I571">
        <v>0</v>
      </c>
      <c r="J571">
        <v>190.47</v>
      </c>
      <c r="K571">
        <v>-790.47</v>
      </c>
      <c r="L571">
        <v>0</v>
      </c>
      <c r="M571">
        <v>0</v>
      </c>
      <c r="N571">
        <v>0</v>
      </c>
      <c r="O571" s="90" cm="1">
        <f t="array" ref="O571">VLOOKUP(C571,Calc!$B$4:$BF$291,_xlfn.XLOOKUP(F571&amp;G571,$R$4:$R$9&amp;$S$4:$S$9,$T$4:$T$9),FALSE)</f>
        <v>0</v>
      </c>
      <c r="P571" s="121">
        <f t="shared" si="8"/>
        <v>0</v>
      </c>
      <c r="V571" s="5">
        <v>46261</v>
      </c>
      <c r="W571">
        <v>190</v>
      </c>
      <c r="X571">
        <v>3</v>
      </c>
      <c r="Y571" t="s">
        <v>143</v>
      </c>
      <c r="Z571" t="s">
        <v>58</v>
      </c>
      <c r="AA571">
        <v>27710.471696190001</v>
      </c>
      <c r="AB571">
        <v>0</v>
      </c>
      <c r="AC571">
        <v>27710.471696190001</v>
      </c>
      <c r="AD571">
        <v>-20.950709960000001</v>
      </c>
      <c r="AE571">
        <v>0</v>
      </c>
      <c r="AF571">
        <v>-20.950709960000001</v>
      </c>
      <c r="AG571" s="1"/>
      <c r="AH571" s="5">
        <v>46261</v>
      </c>
      <c r="AI571">
        <v>57</v>
      </c>
      <c r="AJ571">
        <v>3</v>
      </c>
      <c r="AK571" t="s">
        <v>143</v>
      </c>
      <c r="AL571" t="s">
        <v>60</v>
      </c>
      <c r="AM571" t="s">
        <v>51</v>
      </c>
      <c r="AN571">
        <v>-64.272806299999999</v>
      </c>
      <c r="AO571">
        <v>0</v>
      </c>
      <c r="AP571">
        <v>-1383.6290371600001</v>
      </c>
      <c r="AR571" s="5">
        <v>46261</v>
      </c>
      <c r="AS571">
        <v>41</v>
      </c>
      <c r="AT571">
        <v>3</v>
      </c>
      <c r="AU571" t="s">
        <v>147</v>
      </c>
      <c r="AV571" t="s">
        <v>51</v>
      </c>
      <c r="AW571">
        <v>32.783244660000001</v>
      </c>
      <c r="AX571">
        <v>0.79333332999999995</v>
      </c>
      <c r="AY571">
        <v>0</v>
      </c>
      <c r="AZ571">
        <v>0</v>
      </c>
      <c r="BA571">
        <v>0</v>
      </c>
    </row>
    <row r="572" spans="2:53">
      <c r="B572" s="5">
        <v>46261</v>
      </c>
      <c r="C572">
        <v>95</v>
      </c>
      <c r="D572">
        <v>3</v>
      </c>
      <c r="E572" t="s">
        <v>143</v>
      </c>
      <c r="F572" t="s">
        <v>54</v>
      </c>
      <c r="G572" t="s">
        <v>52</v>
      </c>
      <c r="H572">
        <v>-10583.122531950001</v>
      </c>
      <c r="I572">
        <v>0</v>
      </c>
      <c r="J572">
        <v>70.010000000000005</v>
      </c>
      <c r="K572">
        <v>120.46</v>
      </c>
      <c r="L572">
        <v>0</v>
      </c>
      <c r="M572">
        <v>0</v>
      </c>
      <c r="N572">
        <v>0</v>
      </c>
      <c r="O572" s="90" cm="1">
        <f t="array" ref="O572">VLOOKUP(C572,Calc!$B$4:$BF$291,_xlfn.XLOOKUP(F572&amp;G572,$R$4:$R$9&amp;$S$4:$S$9,$T$4:$T$9),FALSE)</f>
        <v>0</v>
      </c>
      <c r="P572" s="121">
        <f t="shared" si="8"/>
        <v>0</v>
      </c>
      <c r="V572" s="5">
        <v>46261</v>
      </c>
      <c r="W572">
        <v>190</v>
      </c>
      <c r="X572">
        <v>3</v>
      </c>
      <c r="Y572" t="s">
        <v>143</v>
      </c>
      <c r="Z572" t="s">
        <v>52</v>
      </c>
      <c r="AA572">
        <v>27710.471696190001</v>
      </c>
      <c r="AB572">
        <v>0</v>
      </c>
      <c r="AC572">
        <v>27710.471696190001</v>
      </c>
      <c r="AD572">
        <v>0</v>
      </c>
      <c r="AE572">
        <v>45.291284130000001</v>
      </c>
      <c r="AF572">
        <v>45.291284130000001</v>
      </c>
      <c r="AG572" s="1"/>
      <c r="AH572" s="5">
        <v>46261</v>
      </c>
      <c r="AI572">
        <v>57</v>
      </c>
      <c r="AJ572">
        <v>3</v>
      </c>
      <c r="AK572" t="s">
        <v>143</v>
      </c>
      <c r="AL572" t="s">
        <v>54</v>
      </c>
      <c r="AM572" t="s">
        <v>52</v>
      </c>
      <c r="AN572">
        <v>33.087468100000002</v>
      </c>
      <c r="AO572">
        <v>0</v>
      </c>
      <c r="AP572">
        <v>0</v>
      </c>
      <c r="AR572" s="5">
        <v>46261</v>
      </c>
      <c r="AS572">
        <v>41</v>
      </c>
      <c r="AT572">
        <v>3</v>
      </c>
      <c r="AU572" t="s">
        <v>60</v>
      </c>
      <c r="AV572" t="s">
        <v>58</v>
      </c>
      <c r="AW572">
        <v>55.767575600000001</v>
      </c>
      <c r="AX572">
        <v>0.16</v>
      </c>
      <c r="AY572">
        <v>0</v>
      </c>
      <c r="AZ572">
        <v>0</v>
      </c>
      <c r="BA572">
        <v>0</v>
      </c>
    </row>
    <row r="573" spans="2:53">
      <c r="B573" s="5">
        <v>46261</v>
      </c>
      <c r="C573">
        <v>95</v>
      </c>
      <c r="D573">
        <v>3</v>
      </c>
      <c r="E573" t="s">
        <v>143</v>
      </c>
      <c r="F573" t="s">
        <v>54</v>
      </c>
      <c r="G573" t="s">
        <v>51</v>
      </c>
      <c r="H573">
        <v>-10583.122531950001</v>
      </c>
      <c r="I573">
        <v>0</v>
      </c>
      <c r="J573">
        <v>190.47</v>
      </c>
      <c r="K573">
        <v>-120.46</v>
      </c>
      <c r="L573">
        <v>0</v>
      </c>
      <c r="M573">
        <v>0</v>
      </c>
      <c r="N573">
        <v>0</v>
      </c>
      <c r="O573" s="90" cm="1">
        <f t="array" ref="O573">VLOOKUP(C573,Calc!$B$4:$BF$291,_xlfn.XLOOKUP(F573&amp;G573,$R$4:$R$9&amp;$S$4:$S$9,$T$4:$T$9),FALSE)</f>
        <v>0</v>
      </c>
      <c r="P573" s="121">
        <f t="shared" si="8"/>
        <v>0</v>
      </c>
      <c r="V573" s="5">
        <v>46261</v>
      </c>
      <c r="W573">
        <v>190</v>
      </c>
      <c r="X573">
        <v>3</v>
      </c>
      <c r="Y573" t="s">
        <v>143</v>
      </c>
      <c r="Z573" t="s">
        <v>51</v>
      </c>
      <c r="AA573">
        <v>27710.471696190001</v>
      </c>
      <c r="AB573">
        <v>0</v>
      </c>
      <c r="AC573">
        <v>27710.471696190001</v>
      </c>
      <c r="AD573">
        <v>-38.350620130000003</v>
      </c>
      <c r="AE573">
        <v>9.1883792999999994</v>
      </c>
      <c r="AF573">
        <v>-29.162240829999998</v>
      </c>
      <c r="AG573" s="1"/>
      <c r="AH573" s="5">
        <v>46261</v>
      </c>
      <c r="AI573">
        <v>57</v>
      </c>
      <c r="AJ573">
        <v>3</v>
      </c>
      <c r="AK573" t="s">
        <v>143</v>
      </c>
      <c r="AL573" t="s">
        <v>54</v>
      </c>
      <c r="AM573" t="s">
        <v>51</v>
      </c>
      <c r="AN573">
        <v>-39.442468099999999</v>
      </c>
      <c r="AO573">
        <v>7919.0749270300003</v>
      </c>
      <c r="AP573">
        <v>9676.5364530900006</v>
      </c>
      <c r="AR573" s="5">
        <v>46261</v>
      </c>
      <c r="AS573">
        <v>41</v>
      </c>
      <c r="AT573">
        <v>3</v>
      </c>
      <c r="AU573" t="s">
        <v>60</v>
      </c>
      <c r="AV573" t="s">
        <v>51</v>
      </c>
      <c r="AW573">
        <v>-55.927575599999997</v>
      </c>
      <c r="AX573">
        <v>0.16</v>
      </c>
      <c r="AY573">
        <v>0</v>
      </c>
      <c r="AZ573">
        <v>-812.88310073000002</v>
      </c>
      <c r="BA573">
        <v>0</v>
      </c>
    </row>
    <row r="574" spans="2:53">
      <c r="B574" s="5">
        <v>46261</v>
      </c>
      <c r="C574">
        <v>96</v>
      </c>
      <c r="D574">
        <v>3</v>
      </c>
      <c r="E574" t="s">
        <v>143</v>
      </c>
      <c r="F574" t="s">
        <v>57</v>
      </c>
      <c r="G574" t="s">
        <v>58</v>
      </c>
      <c r="H574">
        <v>-8787.8371453399996</v>
      </c>
      <c r="I574">
        <v>0</v>
      </c>
      <c r="J574">
        <v>-600</v>
      </c>
      <c r="K574">
        <v>670.01</v>
      </c>
      <c r="L574">
        <v>0</v>
      </c>
      <c r="M574">
        <v>0</v>
      </c>
      <c r="N574">
        <v>0</v>
      </c>
      <c r="O574" s="90" cm="1">
        <f t="array" ref="O574">VLOOKUP(C574,Calc!$B$4:$BF$291,_xlfn.XLOOKUP(F574&amp;G574,$R$4:$R$9&amp;$S$4:$S$9,$T$4:$T$9),FALSE)</f>
        <v>0</v>
      </c>
      <c r="P574" s="121">
        <f t="shared" si="8"/>
        <v>0</v>
      </c>
      <c r="V574" s="5">
        <v>46261</v>
      </c>
      <c r="W574">
        <v>191</v>
      </c>
      <c r="X574">
        <v>3</v>
      </c>
      <c r="Y574" t="s">
        <v>143</v>
      </c>
      <c r="Z574" t="s">
        <v>58</v>
      </c>
      <c r="AA574">
        <v>29162.518854779999</v>
      </c>
      <c r="AB574">
        <v>0</v>
      </c>
      <c r="AC574">
        <v>29162.518854779999</v>
      </c>
      <c r="AD574">
        <v>-27.028683730000001</v>
      </c>
      <c r="AE574">
        <v>0</v>
      </c>
      <c r="AF574">
        <v>-27.028683730000001</v>
      </c>
      <c r="AG574" s="1"/>
      <c r="AH574" s="5">
        <v>46261</v>
      </c>
      <c r="AI574">
        <v>58</v>
      </c>
      <c r="AJ574">
        <v>3</v>
      </c>
      <c r="AL574" t="s">
        <v>144</v>
      </c>
      <c r="AM574" t="s">
        <v>58</v>
      </c>
      <c r="AN574">
        <v>-35.056829899999997</v>
      </c>
      <c r="AO574">
        <v>159.62605274000001</v>
      </c>
      <c r="AP574">
        <v>159.62605274000001</v>
      </c>
      <c r="AR574" s="5">
        <v>46261</v>
      </c>
      <c r="AS574">
        <v>41</v>
      </c>
      <c r="AT574">
        <v>3</v>
      </c>
      <c r="AU574" t="s">
        <v>54</v>
      </c>
      <c r="AV574" t="s">
        <v>52</v>
      </c>
      <c r="AW574">
        <v>37.10214233</v>
      </c>
      <c r="AX574">
        <v>6.1733333300000002</v>
      </c>
      <c r="AY574">
        <v>0</v>
      </c>
      <c r="AZ574">
        <v>0</v>
      </c>
      <c r="BA574">
        <v>0</v>
      </c>
    </row>
    <row r="575" spans="2:53">
      <c r="B575" s="5">
        <v>46261</v>
      </c>
      <c r="C575">
        <v>96</v>
      </c>
      <c r="D575">
        <v>3</v>
      </c>
      <c r="E575" t="s">
        <v>143</v>
      </c>
      <c r="F575" t="s">
        <v>57</v>
      </c>
      <c r="G575" t="s">
        <v>52</v>
      </c>
      <c r="H575">
        <v>-8787.8371453399996</v>
      </c>
      <c r="I575">
        <v>0</v>
      </c>
      <c r="J575">
        <v>70.010000000000005</v>
      </c>
      <c r="K575">
        <v>-670.01</v>
      </c>
      <c r="L575">
        <v>0</v>
      </c>
      <c r="M575">
        <v>0</v>
      </c>
      <c r="N575">
        <v>0</v>
      </c>
      <c r="O575" s="90" cm="1">
        <f t="array" ref="O575">VLOOKUP(C575,Calc!$B$4:$BF$291,_xlfn.XLOOKUP(F575&amp;G575,$R$4:$R$9&amp;$S$4:$S$9,$T$4:$T$9),FALSE)</f>
        <v>0</v>
      </c>
      <c r="P575" s="121">
        <f t="shared" si="8"/>
        <v>0</v>
      </c>
      <c r="V575" s="5">
        <v>46261</v>
      </c>
      <c r="W575">
        <v>191</v>
      </c>
      <c r="X575">
        <v>3</v>
      </c>
      <c r="Y575" t="s">
        <v>143</v>
      </c>
      <c r="Z575" t="s">
        <v>52</v>
      </c>
      <c r="AA575">
        <v>29162.518854779999</v>
      </c>
      <c r="AB575">
        <v>0</v>
      </c>
      <c r="AC575">
        <v>29162.518854779999</v>
      </c>
      <c r="AD575">
        <v>0</v>
      </c>
      <c r="AE575">
        <v>47.067465400000003</v>
      </c>
      <c r="AF575">
        <v>47.067465400000003</v>
      </c>
      <c r="AG575" s="1"/>
      <c r="AH575" s="5">
        <v>46261</v>
      </c>
      <c r="AI575">
        <v>58</v>
      </c>
      <c r="AJ575">
        <v>3</v>
      </c>
      <c r="AL575" t="s">
        <v>144</v>
      </c>
      <c r="AM575" t="s">
        <v>146</v>
      </c>
      <c r="AN575">
        <v>22.917663229999999</v>
      </c>
      <c r="AO575">
        <v>0</v>
      </c>
      <c r="AP575">
        <v>0</v>
      </c>
      <c r="AR575" s="5">
        <v>46261</v>
      </c>
      <c r="AS575">
        <v>41</v>
      </c>
      <c r="AT575">
        <v>3</v>
      </c>
      <c r="AU575" t="s">
        <v>54</v>
      </c>
      <c r="AV575" t="s">
        <v>51</v>
      </c>
      <c r="AW575">
        <v>-43.275475659999998</v>
      </c>
      <c r="AX575">
        <v>6.1733333300000002</v>
      </c>
      <c r="AY575">
        <v>12858.917447829999</v>
      </c>
      <c r="AZ575">
        <v>13459.04636663</v>
      </c>
      <c r="BA575">
        <v>0</v>
      </c>
    </row>
    <row r="576" spans="2:53">
      <c r="B576" s="5">
        <v>46261</v>
      </c>
      <c r="C576">
        <v>96</v>
      </c>
      <c r="D576">
        <v>3</v>
      </c>
      <c r="E576" t="s">
        <v>143</v>
      </c>
      <c r="F576" t="s">
        <v>60</v>
      </c>
      <c r="G576" t="s">
        <v>58</v>
      </c>
      <c r="H576">
        <v>-8787.8371453399996</v>
      </c>
      <c r="I576">
        <v>0</v>
      </c>
      <c r="J576">
        <v>-600</v>
      </c>
      <c r="K576">
        <v>779.69</v>
      </c>
      <c r="L576">
        <v>0</v>
      </c>
      <c r="M576">
        <v>0</v>
      </c>
      <c r="N576">
        <v>0</v>
      </c>
      <c r="O576" s="90" cm="1">
        <f t="array" ref="O576">VLOOKUP(C576,Calc!$B$4:$BF$291,_xlfn.XLOOKUP(F576&amp;G576,$R$4:$R$9&amp;$S$4:$S$9,$T$4:$T$9),FALSE)</f>
        <v>0</v>
      </c>
      <c r="P576" s="121">
        <f t="shared" si="8"/>
        <v>0</v>
      </c>
      <c r="V576" s="5">
        <v>46261</v>
      </c>
      <c r="W576">
        <v>191</v>
      </c>
      <c r="X576">
        <v>3</v>
      </c>
      <c r="Y576" t="s">
        <v>143</v>
      </c>
      <c r="Z576" t="s">
        <v>51</v>
      </c>
      <c r="AA576">
        <v>29162.518854779999</v>
      </c>
      <c r="AB576">
        <v>0</v>
      </c>
      <c r="AC576">
        <v>29162.518854779999</v>
      </c>
      <c r="AD576">
        <v>-38.88559206</v>
      </c>
      <c r="AE576">
        <v>15.3068104</v>
      </c>
      <c r="AF576">
        <v>-23.578781660000001</v>
      </c>
      <c r="AG576" s="1"/>
      <c r="AH576" s="5">
        <v>46261</v>
      </c>
      <c r="AI576">
        <v>58</v>
      </c>
      <c r="AJ576">
        <v>3</v>
      </c>
      <c r="AK576" t="s">
        <v>143</v>
      </c>
      <c r="AL576" t="s">
        <v>57</v>
      </c>
      <c r="AM576" t="s">
        <v>58</v>
      </c>
      <c r="AN576">
        <v>1.5279967999999999</v>
      </c>
      <c r="AO576">
        <v>0</v>
      </c>
      <c r="AP576">
        <v>0</v>
      </c>
      <c r="AR576" s="5">
        <v>46261</v>
      </c>
      <c r="AS576">
        <v>41</v>
      </c>
      <c r="AT576">
        <v>3</v>
      </c>
      <c r="AU576" t="s">
        <v>50</v>
      </c>
      <c r="AV576" t="s">
        <v>52</v>
      </c>
      <c r="AW576">
        <v>0</v>
      </c>
      <c r="AX576">
        <v>0</v>
      </c>
      <c r="AY576">
        <v>0</v>
      </c>
      <c r="AZ576">
        <v>0</v>
      </c>
      <c r="BA576">
        <v>0</v>
      </c>
    </row>
    <row r="577" spans="2:53">
      <c r="B577" s="5">
        <v>46261</v>
      </c>
      <c r="C577">
        <v>96</v>
      </c>
      <c r="D577">
        <v>3</v>
      </c>
      <c r="E577" t="s">
        <v>143</v>
      </c>
      <c r="F577" t="s">
        <v>60</v>
      </c>
      <c r="G577" t="s">
        <v>51</v>
      </c>
      <c r="H577">
        <v>-8787.8371453399996</v>
      </c>
      <c r="I577">
        <v>0</v>
      </c>
      <c r="J577">
        <v>179.69</v>
      </c>
      <c r="K577">
        <v>-779.69</v>
      </c>
      <c r="L577">
        <v>0</v>
      </c>
      <c r="M577">
        <v>0</v>
      </c>
      <c r="N577">
        <v>0</v>
      </c>
      <c r="O577" s="90" cm="1">
        <f t="array" ref="O577">VLOOKUP(C577,Calc!$B$4:$BF$291,_xlfn.XLOOKUP(F577&amp;G577,$R$4:$R$9&amp;$S$4:$S$9,$T$4:$T$9),FALSE)</f>
        <v>0</v>
      </c>
      <c r="P577" s="121">
        <f t="shared" si="8"/>
        <v>0</v>
      </c>
      <c r="V577" s="5">
        <v>46261</v>
      </c>
      <c r="W577">
        <v>192</v>
      </c>
      <c r="X577">
        <v>3</v>
      </c>
      <c r="Y577" t="s">
        <v>143</v>
      </c>
      <c r="Z577" t="s">
        <v>58</v>
      </c>
      <c r="AA577">
        <v>28902.157532410001</v>
      </c>
      <c r="AB577">
        <v>0</v>
      </c>
      <c r="AC577">
        <v>28902.157532410001</v>
      </c>
      <c r="AD577">
        <v>-25.198047200000001</v>
      </c>
      <c r="AE577">
        <v>0</v>
      </c>
      <c r="AF577">
        <v>-25.198047200000001</v>
      </c>
      <c r="AG577" s="1"/>
      <c r="AH577" s="5">
        <v>46261</v>
      </c>
      <c r="AI577">
        <v>58</v>
      </c>
      <c r="AJ577">
        <v>3</v>
      </c>
      <c r="AK577" t="s">
        <v>143</v>
      </c>
      <c r="AL577" t="s">
        <v>57</v>
      </c>
      <c r="AM577" t="s">
        <v>52</v>
      </c>
      <c r="AN577">
        <v>-2.0913301299999998</v>
      </c>
      <c r="AO577">
        <v>0</v>
      </c>
      <c r="AP577">
        <v>-399.40451622</v>
      </c>
      <c r="AR577" s="5">
        <v>46261</v>
      </c>
      <c r="AS577">
        <v>41</v>
      </c>
      <c r="AT577">
        <v>3</v>
      </c>
      <c r="AU577" t="s">
        <v>50</v>
      </c>
      <c r="AV577" t="s">
        <v>51</v>
      </c>
      <c r="AW577">
        <v>0</v>
      </c>
      <c r="AX577">
        <v>0</v>
      </c>
      <c r="AY577">
        <v>0</v>
      </c>
      <c r="AZ577">
        <v>0</v>
      </c>
      <c r="BA577">
        <v>0</v>
      </c>
    </row>
    <row r="578" spans="2:53">
      <c r="B578" s="5">
        <v>46261</v>
      </c>
      <c r="C578">
        <v>96</v>
      </c>
      <c r="D578">
        <v>3</v>
      </c>
      <c r="E578" t="s">
        <v>143</v>
      </c>
      <c r="F578" t="s">
        <v>54</v>
      </c>
      <c r="G578" t="s">
        <v>52</v>
      </c>
      <c r="H578">
        <v>-8787.8371453399996</v>
      </c>
      <c r="I578">
        <v>0</v>
      </c>
      <c r="J578">
        <v>70.010000000000005</v>
      </c>
      <c r="K578">
        <v>109.68</v>
      </c>
      <c r="L578">
        <v>0</v>
      </c>
      <c r="M578">
        <v>0</v>
      </c>
      <c r="N578">
        <v>0</v>
      </c>
      <c r="O578" s="90" cm="1">
        <f t="array" ref="O578">VLOOKUP(C578,Calc!$B$4:$BF$291,_xlfn.XLOOKUP(F578&amp;G578,$R$4:$R$9&amp;$S$4:$S$9,$T$4:$T$9),FALSE)</f>
        <v>0</v>
      </c>
      <c r="P578" s="121">
        <f t="shared" si="8"/>
        <v>0</v>
      </c>
      <c r="V578" s="5">
        <v>46261</v>
      </c>
      <c r="W578">
        <v>192</v>
      </c>
      <c r="X578">
        <v>3</v>
      </c>
      <c r="Y578" t="s">
        <v>143</v>
      </c>
      <c r="Z578" t="s">
        <v>52</v>
      </c>
      <c r="AA578">
        <v>28902.157532410001</v>
      </c>
      <c r="AB578">
        <v>0</v>
      </c>
      <c r="AC578">
        <v>28902.157532410001</v>
      </c>
      <c r="AD578">
        <v>0</v>
      </c>
      <c r="AE578">
        <v>46.502372059999999</v>
      </c>
      <c r="AF578">
        <v>46.502372059999999</v>
      </c>
      <c r="AG578" s="1"/>
      <c r="AH578" s="5">
        <v>46261</v>
      </c>
      <c r="AI578">
        <v>58</v>
      </c>
      <c r="AJ578">
        <v>3</v>
      </c>
      <c r="AL578" t="s">
        <v>147</v>
      </c>
      <c r="AM578" t="s">
        <v>148</v>
      </c>
      <c r="AN578">
        <v>-27.163641999999999</v>
      </c>
      <c r="AO578">
        <v>-9276.6696053399992</v>
      </c>
      <c r="AP578">
        <v>-9276.6696053399992</v>
      </c>
      <c r="AR578" s="5">
        <v>46261</v>
      </c>
      <c r="AS578">
        <v>42</v>
      </c>
      <c r="AT578">
        <v>3</v>
      </c>
      <c r="AU578" t="s">
        <v>145</v>
      </c>
      <c r="AV578" t="s">
        <v>58</v>
      </c>
      <c r="AW578">
        <v>-2.4655052</v>
      </c>
      <c r="AX578">
        <v>1.8758333300000001</v>
      </c>
      <c r="AY578">
        <v>-2.8478771699999998</v>
      </c>
      <c r="AZ578">
        <v>-2.8478771699999998</v>
      </c>
      <c r="BA578">
        <v>0</v>
      </c>
    </row>
    <row r="579" spans="2:53">
      <c r="B579" s="5">
        <v>46261</v>
      </c>
      <c r="C579">
        <v>96</v>
      </c>
      <c r="D579">
        <v>3</v>
      </c>
      <c r="E579" t="s">
        <v>143</v>
      </c>
      <c r="F579" t="s">
        <v>54</v>
      </c>
      <c r="G579" t="s">
        <v>51</v>
      </c>
      <c r="H579">
        <v>-8787.8371453399996</v>
      </c>
      <c r="I579">
        <v>0</v>
      </c>
      <c r="J579">
        <v>179.69</v>
      </c>
      <c r="K579">
        <v>-109.68</v>
      </c>
      <c r="L579">
        <v>0</v>
      </c>
      <c r="M579">
        <v>0</v>
      </c>
      <c r="N579">
        <v>0</v>
      </c>
      <c r="O579" s="90" cm="1">
        <f t="array" ref="O579">VLOOKUP(C579,Calc!$B$4:$BF$291,_xlfn.XLOOKUP(F579&amp;G579,$R$4:$R$9&amp;$S$4:$S$9,$T$4:$T$9),FALSE)</f>
        <v>0</v>
      </c>
      <c r="P579" s="121">
        <f t="shared" si="8"/>
        <v>0</v>
      </c>
      <c r="V579" s="5">
        <v>46261</v>
      </c>
      <c r="W579">
        <v>192</v>
      </c>
      <c r="X579">
        <v>3</v>
      </c>
      <c r="Y579" t="s">
        <v>143</v>
      </c>
      <c r="Z579" t="s">
        <v>51</v>
      </c>
      <c r="AA579">
        <v>28902.157532410001</v>
      </c>
      <c r="AB579">
        <v>0</v>
      </c>
      <c r="AC579">
        <v>28902.157532410001</v>
      </c>
      <c r="AD579">
        <v>-38.254485260000003</v>
      </c>
      <c r="AE579">
        <v>13.1826604</v>
      </c>
      <c r="AF579">
        <v>-25.07182486</v>
      </c>
      <c r="AG579" s="1"/>
      <c r="AH579" s="5">
        <v>46261</v>
      </c>
      <c r="AI579">
        <v>58</v>
      </c>
      <c r="AJ579">
        <v>3</v>
      </c>
      <c r="AL579" t="s">
        <v>147</v>
      </c>
      <c r="AM579" t="s">
        <v>51</v>
      </c>
      <c r="AN579">
        <v>26.433641999999999</v>
      </c>
      <c r="AO579">
        <v>0</v>
      </c>
      <c r="AP579">
        <v>0</v>
      </c>
      <c r="AR579" s="5">
        <v>46261</v>
      </c>
      <c r="AS579">
        <v>42</v>
      </c>
      <c r="AT579">
        <v>3</v>
      </c>
      <c r="AU579" t="s">
        <v>145</v>
      </c>
      <c r="AV579" t="s">
        <v>146</v>
      </c>
      <c r="AW579">
        <v>0.58967186000000005</v>
      </c>
      <c r="AX579">
        <v>1.8758333300000001</v>
      </c>
      <c r="AY579">
        <v>0</v>
      </c>
      <c r="AZ579">
        <v>0</v>
      </c>
      <c r="BA579">
        <v>0</v>
      </c>
    </row>
    <row r="580" spans="2:53">
      <c r="B580" s="5">
        <v>46261</v>
      </c>
      <c r="C580">
        <v>97</v>
      </c>
      <c r="D580">
        <v>3</v>
      </c>
      <c r="E580" t="s">
        <v>143</v>
      </c>
      <c r="F580" t="s">
        <v>57</v>
      </c>
      <c r="G580" t="s">
        <v>58</v>
      </c>
      <c r="H580">
        <v>-680.39286102000005</v>
      </c>
      <c r="I580">
        <v>0</v>
      </c>
      <c r="J580">
        <v>-127.26</v>
      </c>
      <c r="K580">
        <v>197.27</v>
      </c>
      <c r="L580">
        <v>0</v>
      </c>
      <c r="M580">
        <v>0</v>
      </c>
      <c r="N580">
        <v>0</v>
      </c>
      <c r="O580" s="90" cm="1">
        <f t="array" ref="O580">VLOOKUP(C580,Calc!$B$4:$BF$291,_xlfn.XLOOKUP(F580&amp;G580,$R$4:$R$9&amp;$S$4:$S$9,$T$4:$T$9),FALSE)</f>
        <v>0</v>
      </c>
      <c r="P580" s="121">
        <f t="shared" ref="P580:P643" si="9">O580-N580</f>
        <v>0</v>
      </c>
      <c r="V580" s="5">
        <v>46261</v>
      </c>
      <c r="W580">
        <v>193</v>
      </c>
      <c r="X580">
        <v>3</v>
      </c>
      <c r="Y580" t="s">
        <v>143</v>
      </c>
      <c r="Z580" t="s">
        <v>58</v>
      </c>
      <c r="AA580">
        <v>25024.60273332</v>
      </c>
      <c r="AB580">
        <v>0</v>
      </c>
      <c r="AC580">
        <v>25024.60273332</v>
      </c>
      <c r="AD580">
        <v>-11.80902193</v>
      </c>
      <c r="AE580">
        <v>0</v>
      </c>
      <c r="AF580">
        <v>-11.80902193</v>
      </c>
      <c r="AG580" s="1"/>
      <c r="AH580" s="5">
        <v>46261</v>
      </c>
      <c r="AI580">
        <v>58</v>
      </c>
      <c r="AJ580">
        <v>3</v>
      </c>
      <c r="AK580" t="s">
        <v>143</v>
      </c>
      <c r="AL580" t="s">
        <v>60</v>
      </c>
      <c r="AM580" t="s">
        <v>58</v>
      </c>
      <c r="AN580">
        <v>51.062929160000003</v>
      </c>
      <c r="AO580">
        <v>0</v>
      </c>
      <c r="AP580">
        <v>0</v>
      </c>
      <c r="AR580" s="5">
        <v>46261</v>
      </c>
      <c r="AS580">
        <v>42</v>
      </c>
      <c r="AT580">
        <v>3</v>
      </c>
      <c r="AU580" t="s">
        <v>144</v>
      </c>
      <c r="AV580" t="s">
        <v>58</v>
      </c>
      <c r="AW580">
        <v>-16.697330560000001</v>
      </c>
      <c r="AX580">
        <v>11.96083333</v>
      </c>
      <c r="AY580">
        <v>-50.493615060000003</v>
      </c>
      <c r="AZ580">
        <v>-50.493615060000003</v>
      </c>
      <c r="BA580">
        <v>0</v>
      </c>
    </row>
    <row r="581" spans="2:53">
      <c r="B581" s="5">
        <v>46261</v>
      </c>
      <c r="C581">
        <v>97</v>
      </c>
      <c r="D581">
        <v>3</v>
      </c>
      <c r="E581" t="s">
        <v>143</v>
      </c>
      <c r="F581" t="s">
        <v>57</v>
      </c>
      <c r="G581" t="s">
        <v>52</v>
      </c>
      <c r="H581">
        <v>-680.39286102000005</v>
      </c>
      <c r="I581">
        <v>0</v>
      </c>
      <c r="J581">
        <v>70.010000000000005</v>
      </c>
      <c r="K581">
        <v>-197.27</v>
      </c>
      <c r="L581">
        <v>0</v>
      </c>
      <c r="M581">
        <v>0</v>
      </c>
      <c r="N581">
        <v>0</v>
      </c>
      <c r="O581" s="90" cm="1">
        <f t="array" ref="O581">VLOOKUP(C581,Calc!$B$4:$BF$291,_xlfn.XLOOKUP(F581&amp;G581,$R$4:$R$9&amp;$S$4:$S$9,$T$4:$T$9),FALSE)</f>
        <v>0</v>
      </c>
      <c r="P581" s="121">
        <f t="shared" si="9"/>
        <v>0</v>
      </c>
      <c r="V581" s="5">
        <v>46261</v>
      </c>
      <c r="W581">
        <v>193</v>
      </c>
      <c r="X581">
        <v>3</v>
      </c>
      <c r="Y581" t="s">
        <v>143</v>
      </c>
      <c r="Z581" t="s">
        <v>52</v>
      </c>
      <c r="AA581">
        <v>25024.60273332</v>
      </c>
      <c r="AB581">
        <v>0</v>
      </c>
      <c r="AC581">
        <v>25024.60273332</v>
      </c>
      <c r="AD581">
        <v>0</v>
      </c>
      <c r="AE581">
        <v>41.040658299999997</v>
      </c>
      <c r="AF581">
        <v>41.040658299999997</v>
      </c>
      <c r="AG581" s="1"/>
      <c r="AH581" s="5">
        <v>46261</v>
      </c>
      <c r="AI581">
        <v>58</v>
      </c>
      <c r="AJ581">
        <v>3</v>
      </c>
      <c r="AK581" t="s">
        <v>143</v>
      </c>
      <c r="AL581" t="s">
        <v>60</v>
      </c>
      <c r="AM581" t="s">
        <v>51</v>
      </c>
      <c r="AN581">
        <v>-51.203762500000003</v>
      </c>
      <c r="AO581">
        <v>0</v>
      </c>
      <c r="AP581">
        <v>-1206.85621595</v>
      </c>
      <c r="AR581" s="5">
        <v>46261</v>
      </c>
      <c r="AS581">
        <v>42</v>
      </c>
      <c r="AT581">
        <v>3</v>
      </c>
      <c r="AU581" t="s">
        <v>144</v>
      </c>
      <c r="AV581" t="s">
        <v>146</v>
      </c>
      <c r="AW581">
        <v>4.7364972300000003</v>
      </c>
      <c r="AX581">
        <v>11.96083333</v>
      </c>
      <c r="AY581">
        <v>0</v>
      </c>
      <c r="AZ581">
        <v>0</v>
      </c>
      <c r="BA581">
        <v>0</v>
      </c>
    </row>
    <row r="582" spans="2:53">
      <c r="B582" s="5">
        <v>46261</v>
      </c>
      <c r="C582">
        <v>97</v>
      </c>
      <c r="D582">
        <v>3</v>
      </c>
      <c r="E582" t="s">
        <v>143</v>
      </c>
      <c r="F582" t="s">
        <v>60</v>
      </c>
      <c r="G582" t="s">
        <v>58</v>
      </c>
      <c r="H582">
        <v>-680.39286102000005</v>
      </c>
      <c r="I582">
        <v>0</v>
      </c>
      <c r="J582">
        <v>-127.26</v>
      </c>
      <c r="K582">
        <v>241.31</v>
      </c>
      <c r="L582">
        <v>0</v>
      </c>
      <c r="M582">
        <v>0</v>
      </c>
      <c r="N582">
        <v>0</v>
      </c>
      <c r="O582" s="90" cm="1">
        <f t="array" ref="O582">VLOOKUP(C582,Calc!$B$4:$BF$291,_xlfn.XLOOKUP(F582&amp;G582,$R$4:$R$9&amp;$S$4:$S$9,$T$4:$T$9),FALSE)</f>
        <v>0</v>
      </c>
      <c r="P582" s="121">
        <f t="shared" si="9"/>
        <v>0</v>
      </c>
      <c r="V582" s="5">
        <v>46261</v>
      </c>
      <c r="W582">
        <v>193</v>
      </c>
      <c r="X582">
        <v>3</v>
      </c>
      <c r="Y582" t="s">
        <v>143</v>
      </c>
      <c r="Z582" t="s">
        <v>51</v>
      </c>
      <c r="AA582">
        <v>25024.60273332</v>
      </c>
      <c r="AB582">
        <v>0</v>
      </c>
      <c r="AC582">
        <v>25024.60273332</v>
      </c>
      <c r="AD582">
        <v>-34.019712230000003</v>
      </c>
      <c r="AE582">
        <v>0.11890920000000001</v>
      </c>
      <c r="AF582">
        <v>-33.900803029999999</v>
      </c>
      <c r="AG582" s="1"/>
      <c r="AH582" s="5">
        <v>46261</v>
      </c>
      <c r="AI582">
        <v>58</v>
      </c>
      <c r="AJ582">
        <v>3</v>
      </c>
      <c r="AK582" t="s">
        <v>143</v>
      </c>
      <c r="AL582" t="s">
        <v>54</v>
      </c>
      <c r="AM582" t="s">
        <v>52</v>
      </c>
      <c r="AN582">
        <v>38.282661500000003</v>
      </c>
      <c r="AO582">
        <v>0</v>
      </c>
      <c r="AP582">
        <v>0</v>
      </c>
      <c r="AR582" s="5">
        <v>46261</v>
      </c>
      <c r="AS582">
        <v>42</v>
      </c>
      <c r="AT582">
        <v>3</v>
      </c>
      <c r="AU582" t="s">
        <v>57</v>
      </c>
      <c r="AV582" t="s">
        <v>58</v>
      </c>
      <c r="AW582">
        <v>-1.0958102000000001</v>
      </c>
      <c r="AX582">
        <v>0.50916665999999999</v>
      </c>
      <c r="AY582">
        <v>0</v>
      </c>
      <c r="AZ582">
        <v>226.43027458</v>
      </c>
      <c r="BA582">
        <v>0</v>
      </c>
    </row>
    <row r="583" spans="2:53">
      <c r="B583" s="5">
        <v>46261</v>
      </c>
      <c r="C583">
        <v>97</v>
      </c>
      <c r="D583">
        <v>3</v>
      </c>
      <c r="E583" t="s">
        <v>143</v>
      </c>
      <c r="F583" t="s">
        <v>60</v>
      </c>
      <c r="G583" t="s">
        <v>51</v>
      </c>
      <c r="H583">
        <v>-680.39286102000005</v>
      </c>
      <c r="I583">
        <v>0</v>
      </c>
      <c r="J583">
        <v>114.05</v>
      </c>
      <c r="K583">
        <v>-241.31</v>
      </c>
      <c r="L583">
        <v>0</v>
      </c>
      <c r="M583">
        <v>0</v>
      </c>
      <c r="N583">
        <v>0</v>
      </c>
      <c r="O583" s="90" cm="1">
        <f t="array" ref="O583">VLOOKUP(C583,Calc!$B$4:$BF$291,_xlfn.XLOOKUP(F583&amp;G583,$R$4:$R$9&amp;$S$4:$S$9,$T$4:$T$9),FALSE)</f>
        <v>0</v>
      </c>
      <c r="P583" s="121">
        <f t="shared" si="9"/>
        <v>0</v>
      </c>
      <c r="V583" s="5">
        <v>46261</v>
      </c>
      <c r="W583">
        <v>194</v>
      </c>
      <c r="X583">
        <v>3</v>
      </c>
      <c r="Y583" t="s">
        <v>143</v>
      </c>
      <c r="Z583" t="s">
        <v>58</v>
      </c>
      <c r="AA583">
        <v>19767.919430890001</v>
      </c>
      <c r="AB583">
        <v>-262.00366674000003</v>
      </c>
      <c r="AC583">
        <v>19505.915764149999</v>
      </c>
      <c r="AD583">
        <v>-7.7610327999999997</v>
      </c>
      <c r="AE583">
        <v>8.5010923599999995</v>
      </c>
      <c r="AF583">
        <v>0.74005955999999995</v>
      </c>
      <c r="AG583" s="1"/>
      <c r="AH583" s="5">
        <v>46261</v>
      </c>
      <c r="AI583">
        <v>58</v>
      </c>
      <c r="AJ583">
        <v>3</v>
      </c>
      <c r="AK583" t="s">
        <v>143</v>
      </c>
      <c r="AL583" t="s">
        <v>54</v>
      </c>
      <c r="AM583" t="s">
        <v>51</v>
      </c>
      <c r="AN583">
        <v>-44.877661500000002</v>
      </c>
      <c r="AO583">
        <v>4893.2995859900002</v>
      </c>
      <c r="AP583">
        <v>6499.5603181799997</v>
      </c>
      <c r="AR583" s="5">
        <v>46261</v>
      </c>
      <c r="AS583">
        <v>42</v>
      </c>
      <c r="AT583">
        <v>3</v>
      </c>
      <c r="AU583" t="s">
        <v>57</v>
      </c>
      <c r="AV583" t="s">
        <v>52</v>
      </c>
      <c r="AW583">
        <v>0.58664353000000002</v>
      </c>
      <c r="AX583">
        <v>0.50916665999999999</v>
      </c>
      <c r="AY583">
        <v>0</v>
      </c>
      <c r="AZ583">
        <v>0</v>
      </c>
      <c r="BA583">
        <v>0</v>
      </c>
    </row>
    <row r="584" spans="2:53">
      <c r="B584" s="5">
        <v>46261</v>
      </c>
      <c r="C584">
        <v>97</v>
      </c>
      <c r="D584">
        <v>3</v>
      </c>
      <c r="E584" t="s">
        <v>143</v>
      </c>
      <c r="F584" t="s">
        <v>54</v>
      </c>
      <c r="G584" t="s">
        <v>52</v>
      </c>
      <c r="H584">
        <v>-680.39286102000005</v>
      </c>
      <c r="I584">
        <v>0</v>
      </c>
      <c r="J584">
        <v>70.010000000000005</v>
      </c>
      <c r="K584">
        <v>44.04</v>
      </c>
      <c r="L584">
        <v>0</v>
      </c>
      <c r="M584">
        <v>0</v>
      </c>
      <c r="N584">
        <v>0</v>
      </c>
      <c r="O584" s="90" cm="1">
        <f t="array" ref="O584">VLOOKUP(C584,Calc!$B$4:$BF$291,_xlfn.XLOOKUP(F584&amp;G584,$R$4:$R$9&amp;$S$4:$S$9,$T$4:$T$9),FALSE)</f>
        <v>0</v>
      </c>
      <c r="P584" s="121">
        <f t="shared" si="9"/>
        <v>0</v>
      </c>
      <c r="V584" s="5">
        <v>46261</v>
      </c>
      <c r="W584">
        <v>194</v>
      </c>
      <c r="X584">
        <v>3</v>
      </c>
      <c r="Y584" t="s">
        <v>143</v>
      </c>
      <c r="Z584" t="s">
        <v>52</v>
      </c>
      <c r="AA584">
        <v>19767.919430890001</v>
      </c>
      <c r="AB584">
        <v>-262.00366674000003</v>
      </c>
      <c r="AC584">
        <v>19505.915764149999</v>
      </c>
      <c r="AD584">
        <v>0</v>
      </c>
      <c r="AE584">
        <v>32.547874</v>
      </c>
      <c r="AF584">
        <v>32.547874</v>
      </c>
      <c r="AG584" s="1"/>
      <c r="AH584" s="5">
        <v>46261</v>
      </c>
      <c r="AI584">
        <v>59</v>
      </c>
      <c r="AJ584">
        <v>3</v>
      </c>
      <c r="AL584" t="s">
        <v>144</v>
      </c>
      <c r="AM584" t="s">
        <v>58</v>
      </c>
      <c r="AN584">
        <v>-40.822769530000002</v>
      </c>
      <c r="AO584">
        <v>159.37003704</v>
      </c>
      <c r="AP584">
        <v>159.37003704</v>
      </c>
      <c r="AR584" s="5">
        <v>46261</v>
      </c>
      <c r="AS584">
        <v>42</v>
      </c>
      <c r="AT584">
        <v>3</v>
      </c>
      <c r="AU584" t="s">
        <v>147</v>
      </c>
      <c r="AV584" t="s">
        <v>148</v>
      </c>
      <c r="AW584">
        <v>-32.521816999999999</v>
      </c>
      <c r="AX584">
        <v>0.77583332999999999</v>
      </c>
      <c r="AY584">
        <v>-11210.44145869</v>
      </c>
      <c r="AZ584">
        <v>-11210.44145869</v>
      </c>
      <c r="BA584">
        <v>0</v>
      </c>
    </row>
    <row r="585" spans="2:53">
      <c r="B585" s="5">
        <v>46261</v>
      </c>
      <c r="C585">
        <v>97</v>
      </c>
      <c r="D585">
        <v>3</v>
      </c>
      <c r="E585" t="s">
        <v>143</v>
      </c>
      <c r="F585" t="s">
        <v>54</v>
      </c>
      <c r="G585" t="s">
        <v>51</v>
      </c>
      <c r="H585">
        <v>-680.39286102000005</v>
      </c>
      <c r="I585">
        <v>0</v>
      </c>
      <c r="J585">
        <v>114.05</v>
      </c>
      <c r="K585">
        <v>-44.04</v>
      </c>
      <c r="L585">
        <v>0</v>
      </c>
      <c r="M585">
        <v>0</v>
      </c>
      <c r="N585">
        <v>0</v>
      </c>
      <c r="O585" s="90" cm="1">
        <f t="array" ref="O585">VLOOKUP(C585,Calc!$B$4:$BF$291,_xlfn.XLOOKUP(F585&amp;G585,$R$4:$R$9&amp;$S$4:$S$9,$T$4:$T$9),FALSE)</f>
        <v>0</v>
      </c>
      <c r="P585" s="121">
        <f t="shared" si="9"/>
        <v>0</v>
      </c>
      <c r="V585" s="5">
        <v>46261</v>
      </c>
      <c r="W585">
        <v>194</v>
      </c>
      <c r="X585">
        <v>3</v>
      </c>
      <c r="Y585" t="s">
        <v>143</v>
      </c>
      <c r="Z585" t="s">
        <v>51</v>
      </c>
      <c r="AA585">
        <v>19767.919430890001</v>
      </c>
      <c r="AB585">
        <v>-262.00366674000003</v>
      </c>
      <c r="AC585">
        <v>19505.915764149999</v>
      </c>
      <c r="AD585">
        <v>-37.496266900000002</v>
      </c>
      <c r="AE585">
        <v>0</v>
      </c>
      <c r="AF585">
        <v>-37.496266900000002</v>
      </c>
      <c r="AG585" s="1"/>
      <c r="AH585" s="5">
        <v>46261</v>
      </c>
      <c r="AI585">
        <v>59</v>
      </c>
      <c r="AJ585">
        <v>3</v>
      </c>
      <c r="AL585" t="s">
        <v>144</v>
      </c>
      <c r="AM585" t="s">
        <v>146</v>
      </c>
      <c r="AN585">
        <v>28.698602860000001</v>
      </c>
      <c r="AO585">
        <v>0</v>
      </c>
      <c r="AP585">
        <v>0</v>
      </c>
      <c r="AR585" s="5">
        <v>46261</v>
      </c>
      <c r="AS585">
        <v>42</v>
      </c>
      <c r="AT585">
        <v>3</v>
      </c>
      <c r="AU585" t="s">
        <v>147</v>
      </c>
      <c r="AV585" t="s">
        <v>51</v>
      </c>
      <c r="AW585">
        <v>31.74598366</v>
      </c>
      <c r="AX585">
        <v>0.77583332999999999</v>
      </c>
      <c r="AY585">
        <v>0</v>
      </c>
      <c r="AZ585">
        <v>0</v>
      </c>
      <c r="BA585">
        <v>0</v>
      </c>
    </row>
    <row r="586" spans="2:53">
      <c r="B586" s="5">
        <v>46261</v>
      </c>
      <c r="C586">
        <v>98</v>
      </c>
      <c r="D586">
        <v>3</v>
      </c>
      <c r="E586" t="s">
        <v>143</v>
      </c>
      <c r="F586" t="s">
        <v>57</v>
      </c>
      <c r="G586" t="s">
        <v>58</v>
      </c>
      <c r="H586">
        <v>159.92613417999999</v>
      </c>
      <c r="I586">
        <v>-13.96170753</v>
      </c>
      <c r="J586">
        <v>-84.03</v>
      </c>
      <c r="K586">
        <v>178.99</v>
      </c>
      <c r="L586">
        <v>2499.0060313899999</v>
      </c>
      <c r="M586">
        <v>548.84087237000006</v>
      </c>
      <c r="N586">
        <v>159.92613417999999</v>
      </c>
      <c r="O586" s="90" cm="1">
        <f t="array" ref="O586">VLOOKUP(C586,Calc!$B$4:$BF$291,_xlfn.XLOOKUP(F586&amp;G586,$R$4:$R$9&amp;$S$4:$S$9,$T$4:$T$9),FALSE)</f>
        <v>159.92613418066685</v>
      </c>
      <c r="P586" s="121">
        <f t="shared" si="9"/>
        <v>6.6685856836556923E-10</v>
      </c>
      <c r="V586" s="5">
        <v>46261</v>
      </c>
      <c r="W586">
        <v>195</v>
      </c>
      <c r="X586">
        <v>3</v>
      </c>
      <c r="Y586" t="s">
        <v>143</v>
      </c>
      <c r="Z586" t="s">
        <v>58</v>
      </c>
      <c r="AA586">
        <v>7563.1833686700002</v>
      </c>
      <c r="AB586">
        <v>-399.04023733000002</v>
      </c>
      <c r="AC586">
        <v>7164.14313133</v>
      </c>
      <c r="AD586">
        <v>-7.787312</v>
      </c>
      <c r="AE586">
        <v>10.6860898</v>
      </c>
      <c r="AF586">
        <v>2.8987778</v>
      </c>
      <c r="AG586" s="1"/>
      <c r="AH586" s="5">
        <v>46261</v>
      </c>
      <c r="AI586">
        <v>59</v>
      </c>
      <c r="AJ586">
        <v>3</v>
      </c>
      <c r="AK586" t="s">
        <v>143</v>
      </c>
      <c r="AL586" t="s">
        <v>57</v>
      </c>
      <c r="AM586" t="s">
        <v>58</v>
      </c>
      <c r="AN586">
        <v>2.1089655999999999</v>
      </c>
      <c r="AO586">
        <v>0</v>
      </c>
      <c r="AP586">
        <v>0</v>
      </c>
      <c r="AR586" s="5">
        <v>46261</v>
      </c>
      <c r="AS586">
        <v>42</v>
      </c>
      <c r="AT586">
        <v>3</v>
      </c>
      <c r="AU586" t="s">
        <v>60</v>
      </c>
      <c r="AV586" t="s">
        <v>58</v>
      </c>
      <c r="AW586">
        <v>51.592307130000002</v>
      </c>
      <c r="AX586">
        <v>0.15416666000000001</v>
      </c>
      <c r="AY586">
        <v>0</v>
      </c>
      <c r="AZ586">
        <v>0</v>
      </c>
      <c r="BA586">
        <v>0</v>
      </c>
    </row>
    <row r="587" spans="2:53">
      <c r="B587" s="5">
        <v>46261</v>
      </c>
      <c r="C587">
        <v>98</v>
      </c>
      <c r="D587">
        <v>3</v>
      </c>
      <c r="E587" t="s">
        <v>143</v>
      </c>
      <c r="F587" t="s">
        <v>57</v>
      </c>
      <c r="G587" t="s">
        <v>52</v>
      </c>
      <c r="H587">
        <v>159.92613417999999</v>
      </c>
      <c r="I587">
        <v>0</v>
      </c>
      <c r="J587">
        <v>94.96</v>
      </c>
      <c r="K587">
        <v>-178.99</v>
      </c>
      <c r="L587">
        <v>0</v>
      </c>
      <c r="M587">
        <v>0</v>
      </c>
      <c r="N587">
        <v>0</v>
      </c>
      <c r="O587" s="90" cm="1">
        <f t="array" ref="O587">VLOOKUP(C587,Calc!$B$4:$BF$291,_xlfn.XLOOKUP(F587&amp;G587,$R$4:$R$9&amp;$S$4:$S$9,$T$4:$T$9),FALSE)</f>
        <v>0</v>
      </c>
      <c r="P587" s="121">
        <f t="shared" si="9"/>
        <v>0</v>
      </c>
      <c r="V587" s="5">
        <v>46261</v>
      </c>
      <c r="W587">
        <v>195</v>
      </c>
      <c r="X587">
        <v>3</v>
      </c>
      <c r="Y587" t="s">
        <v>143</v>
      </c>
      <c r="Z587" t="s">
        <v>52</v>
      </c>
      <c r="AA587">
        <v>7563.1833686700002</v>
      </c>
      <c r="AB587">
        <v>-399.04023733000002</v>
      </c>
      <c r="AC587">
        <v>7164.14313133</v>
      </c>
      <c r="AD587">
        <v>0</v>
      </c>
      <c r="AE587">
        <v>20.579764900000001</v>
      </c>
      <c r="AF587">
        <v>20.579764900000001</v>
      </c>
      <c r="AG587" s="1"/>
      <c r="AH587" s="5">
        <v>46261</v>
      </c>
      <c r="AI587">
        <v>59</v>
      </c>
      <c r="AJ587">
        <v>3</v>
      </c>
      <c r="AK587" t="s">
        <v>143</v>
      </c>
      <c r="AL587" t="s">
        <v>57</v>
      </c>
      <c r="AM587" t="s">
        <v>52</v>
      </c>
      <c r="AN587">
        <v>-2.6781322599999999</v>
      </c>
      <c r="AO587">
        <v>0</v>
      </c>
      <c r="AP587">
        <v>-544.91967340999997</v>
      </c>
      <c r="AR587" s="5">
        <v>46261</v>
      </c>
      <c r="AS587">
        <v>42</v>
      </c>
      <c r="AT587">
        <v>3</v>
      </c>
      <c r="AU587" t="s">
        <v>60</v>
      </c>
      <c r="AV587" t="s">
        <v>51</v>
      </c>
      <c r="AW587">
        <v>-51.746473799999997</v>
      </c>
      <c r="AX587">
        <v>0.15416666000000001</v>
      </c>
      <c r="AY587">
        <v>0</v>
      </c>
      <c r="AZ587">
        <v>-752.05811686000004</v>
      </c>
      <c r="BA587">
        <v>0</v>
      </c>
    </row>
    <row r="588" spans="2:53">
      <c r="B588" s="5">
        <v>46261</v>
      </c>
      <c r="C588">
        <v>98</v>
      </c>
      <c r="D588">
        <v>3</v>
      </c>
      <c r="E588" t="s">
        <v>143</v>
      </c>
      <c r="F588" t="s">
        <v>60</v>
      </c>
      <c r="G588" t="s">
        <v>58</v>
      </c>
      <c r="H588">
        <v>159.92613417999999</v>
      </c>
      <c r="I588">
        <v>0</v>
      </c>
      <c r="J588">
        <v>-84.03</v>
      </c>
      <c r="K588">
        <v>213.15</v>
      </c>
      <c r="L588">
        <v>0</v>
      </c>
      <c r="M588">
        <v>0</v>
      </c>
      <c r="N588">
        <v>0</v>
      </c>
      <c r="O588" s="90" cm="1">
        <f t="array" ref="O588">VLOOKUP(C588,Calc!$B$4:$BF$291,_xlfn.XLOOKUP(F588&amp;G588,$R$4:$R$9&amp;$S$4:$S$9,$T$4:$T$9),FALSE)</f>
        <v>0</v>
      </c>
      <c r="P588" s="121">
        <f t="shared" si="9"/>
        <v>0</v>
      </c>
      <c r="V588" s="5">
        <v>46261</v>
      </c>
      <c r="W588">
        <v>195</v>
      </c>
      <c r="X588">
        <v>3</v>
      </c>
      <c r="Y588" t="s">
        <v>143</v>
      </c>
      <c r="Z588" t="s">
        <v>51</v>
      </c>
      <c r="AA588">
        <v>7563.1833686700002</v>
      </c>
      <c r="AB588">
        <v>-399.04023733000002</v>
      </c>
      <c r="AC588">
        <v>7164.14313133</v>
      </c>
      <c r="AD588">
        <v>-29.200209359999999</v>
      </c>
      <c r="AE588">
        <v>0</v>
      </c>
      <c r="AF588">
        <v>-29.200209359999999</v>
      </c>
      <c r="AG588" s="1"/>
      <c r="AH588" s="5">
        <v>46261</v>
      </c>
      <c r="AI588">
        <v>59</v>
      </c>
      <c r="AJ588">
        <v>3</v>
      </c>
      <c r="AL588" t="s">
        <v>147</v>
      </c>
      <c r="AM588" t="s">
        <v>148</v>
      </c>
      <c r="AN588">
        <v>-27.079649</v>
      </c>
      <c r="AO588">
        <v>-8558.1970314600003</v>
      </c>
      <c r="AP588">
        <v>-8558.1970314600003</v>
      </c>
      <c r="AR588" s="5">
        <v>46261</v>
      </c>
      <c r="AS588">
        <v>42</v>
      </c>
      <c r="AT588">
        <v>3</v>
      </c>
      <c r="AU588" t="s">
        <v>54</v>
      </c>
      <c r="AV588" t="s">
        <v>52</v>
      </c>
      <c r="AW588">
        <v>37.884771000000001</v>
      </c>
      <c r="AX588">
        <v>6.3949999999999996</v>
      </c>
      <c r="AY588">
        <v>0</v>
      </c>
      <c r="AZ588">
        <v>0</v>
      </c>
      <c r="BA588">
        <v>0</v>
      </c>
    </row>
    <row r="589" spans="2:53">
      <c r="B589" s="5">
        <v>46261</v>
      </c>
      <c r="C589">
        <v>98</v>
      </c>
      <c r="D589">
        <v>3</v>
      </c>
      <c r="E589" t="s">
        <v>143</v>
      </c>
      <c r="F589" t="s">
        <v>60</v>
      </c>
      <c r="G589" t="s">
        <v>51</v>
      </c>
      <c r="H589">
        <v>159.92613417999999</v>
      </c>
      <c r="I589">
        <v>0</v>
      </c>
      <c r="J589">
        <v>129.12</v>
      </c>
      <c r="K589">
        <v>-213.15</v>
      </c>
      <c r="L589">
        <v>0</v>
      </c>
      <c r="M589">
        <v>0</v>
      </c>
      <c r="N589">
        <v>0</v>
      </c>
      <c r="O589" s="90" cm="1">
        <f t="array" ref="O589">VLOOKUP(C589,Calc!$B$4:$BF$291,_xlfn.XLOOKUP(F589&amp;G589,$R$4:$R$9&amp;$S$4:$S$9,$T$4:$T$9),FALSE)</f>
        <v>0</v>
      </c>
      <c r="P589" s="121">
        <f t="shared" si="9"/>
        <v>0</v>
      </c>
      <c r="V589" s="5">
        <v>46261</v>
      </c>
      <c r="W589">
        <v>196</v>
      </c>
      <c r="X589">
        <v>3</v>
      </c>
      <c r="Y589" t="s">
        <v>143</v>
      </c>
      <c r="Z589" t="s">
        <v>58</v>
      </c>
      <c r="AA589">
        <v>2058.96170304</v>
      </c>
      <c r="AB589">
        <v>-409.68244271999998</v>
      </c>
      <c r="AC589">
        <v>1649.2792603099999</v>
      </c>
      <c r="AD589">
        <v>-8.6077344</v>
      </c>
      <c r="AE589">
        <v>8.2122800999999992</v>
      </c>
      <c r="AF589">
        <v>-0.39545429999999998</v>
      </c>
      <c r="AG589" s="1"/>
      <c r="AH589" s="5">
        <v>46261</v>
      </c>
      <c r="AI589">
        <v>59</v>
      </c>
      <c r="AJ589">
        <v>3</v>
      </c>
      <c r="AL589" t="s">
        <v>147</v>
      </c>
      <c r="AM589" t="s">
        <v>51</v>
      </c>
      <c r="AN589">
        <v>26.431315659999999</v>
      </c>
      <c r="AO589">
        <v>0</v>
      </c>
      <c r="AP589">
        <v>0</v>
      </c>
      <c r="AR589" s="5">
        <v>46261</v>
      </c>
      <c r="AS589">
        <v>42</v>
      </c>
      <c r="AT589">
        <v>3</v>
      </c>
      <c r="AU589" t="s">
        <v>54</v>
      </c>
      <c r="AV589" t="s">
        <v>51</v>
      </c>
      <c r="AW589">
        <v>-44.279770999999997</v>
      </c>
      <c r="AX589">
        <v>6.3949999999999996</v>
      </c>
      <c r="AY589">
        <v>13216.803720420001</v>
      </c>
      <c r="AZ589">
        <v>13742.4315627</v>
      </c>
      <c r="BA589">
        <v>0</v>
      </c>
    </row>
    <row r="590" spans="2:53">
      <c r="B590" s="5">
        <v>46261</v>
      </c>
      <c r="C590">
        <v>98</v>
      </c>
      <c r="D590">
        <v>3</v>
      </c>
      <c r="E590" t="s">
        <v>143</v>
      </c>
      <c r="F590" t="s">
        <v>54</v>
      </c>
      <c r="G590" t="s">
        <v>52</v>
      </c>
      <c r="H590">
        <v>159.92613417999999</v>
      </c>
      <c r="I590">
        <v>0</v>
      </c>
      <c r="J590">
        <v>94.96</v>
      </c>
      <c r="K590">
        <v>34.159999999999997</v>
      </c>
      <c r="L590">
        <v>0</v>
      </c>
      <c r="M590">
        <v>0</v>
      </c>
      <c r="N590">
        <v>0</v>
      </c>
      <c r="O590" s="90" cm="1">
        <f t="array" ref="O590">VLOOKUP(C590,Calc!$B$4:$BF$291,_xlfn.XLOOKUP(F590&amp;G590,$R$4:$R$9&amp;$S$4:$S$9,$T$4:$T$9),FALSE)</f>
        <v>0</v>
      </c>
      <c r="P590" s="121">
        <f t="shared" si="9"/>
        <v>0</v>
      </c>
      <c r="V590" s="5">
        <v>46261</v>
      </c>
      <c r="W590">
        <v>196</v>
      </c>
      <c r="X590">
        <v>3</v>
      </c>
      <c r="Y590" t="s">
        <v>143</v>
      </c>
      <c r="Z590" t="s">
        <v>52</v>
      </c>
      <c r="AA590">
        <v>2058.96170304</v>
      </c>
      <c r="AB590">
        <v>-409.68244271999998</v>
      </c>
      <c r="AC590">
        <v>1649.2792603099999</v>
      </c>
      <c r="AD590">
        <v>0</v>
      </c>
      <c r="AE590">
        <v>12.584949999999999</v>
      </c>
      <c r="AF590">
        <v>12.584949999999999</v>
      </c>
      <c r="AG590" s="1"/>
      <c r="AH590" s="5">
        <v>46261</v>
      </c>
      <c r="AI590">
        <v>59</v>
      </c>
      <c r="AJ590">
        <v>3</v>
      </c>
      <c r="AK590" t="s">
        <v>143</v>
      </c>
      <c r="AL590" t="s">
        <v>60</v>
      </c>
      <c r="AM590" t="s">
        <v>58</v>
      </c>
      <c r="AN590">
        <v>50.718069300000003</v>
      </c>
      <c r="AO590">
        <v>0</v>
      </c>
      <c r="AP590">
        <v>0</v>
      </c>
      <c r="AR590" s="5">
        <v>46261</v>
      </c>
      <c r="AS590">
        <v>42</v>
      </c>
      <c r="AT590">
        <v>3</v>
      </c>
      <c r="AU590" t="s">
        <v>50</v>
      </c>
      <c r="AV590" t="s">
        <v>52</v>
      </c>
      <c r="AW590">
        <v>0</v>
      </c>
      <c r="AX590">
        <v>0</v>
      </c>
      <c r="AY590">
        <v>0</v>
      </c>
      <c r="AZ590">
        <v>0</v>
      </c>
      <c r="BA590">
        <v>0</v>
      </c>
    </row>
    <row r="591" spans="2:53">
      <c r="B591" s="5">
        <v>46261</v>
      </c>
      <c r="C591">
        <v>98</v>
      </c>
      <c r="D591">
        <v>3</v>
      </c>
      <c r="E591" t="s">
        <v>143</v>
      </c>
      <c r="F591" t="s">
        <v>54</v>
      </c>
      <c r="G591" t="s">
        <v>51</v>
      </c>
      <c r="H591">
        <v>159.92613417999999</v>
      </c>
      <c r="I591">
        <v>-51.839093400000003</v>
      </c>
      <c r="J591">
        <v>129.12</v>
      </c>
      <c r="K591">
        <v>-34.159999999999997</v>
      </c>
      <c r="L591">
        <v>-1770.8234305399999</v>
      </c>
      <c r="M591">
        <v>-388.91473818999998</v>
      </c>
      <c r="N591">
        <v>0</v>
      </c>
      <c r="O591" s="90" cm="1">
        <f t="array" ref="O591">VLOOKUP(C591,Calc!$B$4:$BF$291,_xlfn.XLOOKUP(F591&amp;G591,$R$4:$R$9&amp;$S$4:$S$9,$T$4:$T$9),FALSE)</f>
        <v>0</v>
      </c>
      <c r="P591" s="121">
        <f t="shared" si="9"/>
        <v>0</v>
      </c>
      <c r="V591" s="5">
        <v>46261</v>
      </c>
      <c r="W591">
        <v>196</v>
      </c>
      <c r="X591">
        <v>3</v>
      </c>
      <c r="Y591" t="s">
        <v>143</v>
      </c>
      <c r="Z591" t="s">
        <v>51</v>
      </c>
      <c r="AA591">
        <v>2058.96170304</v>
      </c>
      <c r="AB591">
        <v>-409.68244271999998</v>
      </c>
      <c r="AC591">
        <v>1649.2792603099999</v>
      </c>
      <c r="AD591">
        <v>-18.551162359999999</v>
      </c>
      <c r="AE591">
        <v>0</v>
      </c>
      <c r="AF591">
        <v>-18.551162359999999</v>
      </c>
      <c r="AG591" s="1"/>
      <c r="AH591" s="5">
        <v>46261</v>
      </c>
      <c r="AI591">
        <v>59</v>
      </c>
      <c r="AJ591">
        <v>3</v>
      </c>
      <c r="AK591" t="s">
        <v>143</v>
      </c>
      <c r="AL591" t="s">
        <v>60</v>
      </c>
      <c r="AM591" t="s">
        <v>51</v>
      </c>
      <c r="AN591">
        <v>-50.843069300000003</v>
      </c>
      <c r="AO591">
        <v>0</v>
      </c>
      <c r="AP591">
        <v>-2500.2111902500001</v>
      </c>
      <c r="AR591" s="5">
        <v>46261</v>
      </c>
      <c r="AS591">
        <v>42</v>
      </c>
      <c r="AT591">
        <v>3</v>
      </c>
      <c r="AU591" t="s">
        <v>50</v>
      </c>
      <c r="AV591" t="s">
        <v>51</v>
      </c>
      <c r="AW591">
        <v>0</v>
      </c>
      <c r="AX591">
        <v>0</v>
      </c>
      <c r="AY591">
        <v>0</v>
      </c>
      <c r="AZ591">
        <v>0</v>
      </c>
      <c r="BA591">
        <v>0</v>
      </c>
    </row>
    <row r="592" spans="2:53">
      <c r="B592" s="5">
        <v>46261</v>
      </c>
      <c r="C592">
        <v>99</v>
      </c>
      <c r="D592">
        <v>3</v>
      </c>
      <c r="E592" t="s">
        <v>143</v>
      </c>
      <c r="F592" t="s">
        <v>57</v>
      </c>
      <c r="G592" t="s">
        <v>58</v>
      </c>
      <c r="H592">
        <v>730.76107618000003</v>
      </c>
      <c r="I592">
        <v>-16.674408660000001</v>
      </c>
      <c r="J592">
        <v>-55.34</v>
      </c>
      <c r="K592">
        <v>125.35</v>
      </c>
      <c r="L592">
        <v>2090.1371263599999</v>
      </c>
      <c r="M592">
        <v>1324.5994474199999</v>
      </c>
      <c r="N592">
        <v>730.76107618000003</v>
      </c>
      <c r="O592" s="90" cm="1">
        <f t="array" ref="O592">VLOOKUP(C592,Calc!$B$4:$BF$291,_xlfn.XLOOKUP(F592&amp;G592,$R$4:$R$9&amp;$S$4:$S$9,$T$4:$T$9),FALSE)</f>
        <v>730.76107618466699</v>
      </c>
      <c r="P592" s="121">
        <f t="shared" si="9"/>
        <v>4.6669583753100596E-9</v>
      </c>
      <c r="V592" s="5">
        <v>46261</v>
      </c>
      <c r="W592">
        <v>197</v>
      </c>
      <c r="X592">
        <v>3</v>
      </c>
      <c r="Y592" t="s">
        <v>143</v>
      </c>
      <c r="Z592" t="s">
        <v>58</v>
      </c>
      <c r="AA592">
        <v>2109.2817378300001</v>
      </c>
      <c r="AB592">
        <v>-1522.8551577200001</v>
      </c>
      <c r="AC592">
        <v>586.42658010000002</v>
      </c>
      <c r="AD592">
        <v>-7.6531523999999997</v>
      </c>
      <c r="AE592">
        <v>4.7493556999999997</v>
      </c>
      <c r="AF592">
        <v>-2.9037967</v>
      </c>
      <c r="AG592" s="1"/>
      <c r="AH592" s="5">
        <v>46261</v>
      </c>
      <c r="AI592">
        <v>59</v>
      </c>
      <c r="AJ592">
        <v>3</v>
      </c>
      <c r="AK592" t="s">
        <v>143</v>
      </c>
      <c r="AL592" t="s">
        <v>54</v>
      </c>
      <c r="AM592" t="s">
        <v>52</v>
      </c>
      <c r="AN592">
        <v>37.1229303</v>
      </c>
      <c r="AO592">
        <v>0</v>
      </c>
      <c r="AP592">
        <v>0</v>
      </c>
      <c r="AR592" s="5">
        <v>46261</v>
      </c>
      <c r="AS592">
        <v>43</v>
      </c>
      <c r="AT592">
        <v>3</v>
      </c>
      <c r="AU592" t="s">
        <v>145</v>
      </c>
      <c r="AV592" t="s">
        <v>58</v>
      </c>
      <c r="AW592">
        <v>-2.4857288999999998</v>
      </c>
      <c r="AX592">
        <v>1.90666666</v>
      </c>
      <c r="AY592">
        <v>1.8309517500000001</v>
      </c>
      <c r="AZ592">
        <v>1.8309517500000001</v>
      </c>
      <c r="BA592">
        <v>0</v>
      </c>
    </row>
    <row r="593" spans="2:53">
      <c r="B593" s="5">
        <v>46261</v>
      </c>
      <c r="C593">
        <v>99</v>
      </c>
      <c r="D593">
        <v>3</v>
      </c>
      <c r="E593" t="s">
        <v>143</v>
      </c>
      <c r="F593" t="s">
        <v>57</v>
      </c>
      <c r="G593" t="s">
        <v>52</v>
      </c>
      <c r="H593">
        <v>730.76107618000003</v>
      </c>
      <c r="I593">
        <v>0</v>
      </c>
      <c r="J593">
        <v>70.010000000000005</v>
      </c>
      <c r="K593">
        <v>-125.35</v>
      </c>
      <c r="L593">
        <v>0</v>
      </c>
      <c r="M593">
        <v>0</v>
      </c>
      <c r="N593">
        <v>0</v>
      </c>
      <c r="O593" s="90" cm="1">
        <f t="array" ref="O593">VLOOKUP(C593,Calc!$B$4:$BF$291,_xlfn.XLOOKUP(F593&amp;G593,$R$4:$R$9&amp;$S$4:$S$9,$T$4:$T$9),FALSE)</f>
        <v>0</v>
      </c>
      <c r="P593" s="121">
        <f t="shared" si="9"/>
        <v>0</v>
      </c>
      <c r="V593" s="5">
        <v>46261</v>
      </c>
      <c r="W593">
        <v>197</v>
      </c>
      <c r="X593">
        <v>3</v>
      </c>
      <c r="Y593" t="s">
        <v>143</v>
      </c>
      <c r="Z593" t="s">
        <v>52</v>
      </c>
      <c r="AA593">
        <v>2109.2817378300001</v>
      </c>
      <c r="AB593">
        <v>-1522.8551577200001</v>
      </c>
      <c r="AC593">
        <v>586.42658010000002</v>
      </c>
      <c r="AD593">
        <v>-4.0610100899999999</v>
      </c>
      <c r="AE593">
        <v>5.5473190600000004</v>
      </c>
      <c r="AF593">
        <v>1.4863089599999999</v>
      </c>
      <c r="AG593" s="1"/>
      <c r="AH593" s="5">
        <v>46261</v>
      </c>
      <c r="AI593">
        <v>59</v>
      </c>
      <c r="AJ593">
        <v>3</v>
      </c>
      <c r="AK593" t="s">
        <v>143</v>
      </c>
      <c r="AL593" t="s">
        <v>54</v>
      </c>
      <c r="AM593" t="s">
        <v>51</v>
      </c>
      <c r="AN593">
        <v>-43.720430299999997</v>
      </c>
      <c r="AO593">
        <v>2562.6511139200002</v>
      </c>
      <c r="AP593">
        <v>5607.7819775799999</v>
      </c>
      <c r="AR593" s="5">
        <v>46261</v>
      </c>
      <c r="AS593">
        <v>43</v>
      </c>
      <c r="AT593">
        <v>3</v>
      </c>
      <c r="AU593" t="s">
        <v>145</v>
      </c>
      <c r="AV593" t="s">
        <v>146</v>
      </c>
      <c r="AW593">
        <v>0.57906223000000001</v>
      </c>
      <c r="AX593">
        <v>1.90666666</v>
      </c>
      <c r="AY593">
        <v>0</v>
      </c>
      <c r="AZ593">
        <v>0</v>
      </c>
      <c r="BA593">
        <v>0</v>
      </c>
    </row>
    <row r="594" spans="2:53">
      <c r="B594" s="5">
        <v>46261</v>
      </c>
      <c r="C594">
        <v>99</v>
      </c>
      <c r="D594">
        <v>3</v>
      </c>
      <c r="E594" t="s">
        <v>143</v>
      </c>
      <c r="F594" t="s">
        <v>60</v>
      </c>
      <c r="G594" t="s">
        <v>58</v>
      </c>
      <c r="H594">
        <v>730.76107618000003</v>
      </c>
      <c r="I594">
        <v>0</v>
      </c>
      <c r="J594">
        <v>-55.34</v>
      </c>
      <c r="K594">
        <v>143.38</v>
      </c>
      <c r="L594">
        <v>0</v>
      </c>
      <c r="M594">
        <v>0</v>
      </c>
      <c r="N594">
        <v>0</v>
      </c>
      <c r="O594" s="90" cm="1">
        <f t="array" ref="O594">VLOOKUP(C594,Calc!$B$4:$BF$291,_xlfn.XLOOKUP(F594&amp;G594,$R$4:$R$9&amp;$S$4:$S$9,$T$4:$T$9),FALSE)</f>
        <v>0</v>
      </c>
      <c r="P594" s="121">
        <f t="shared" si="9"/>
        <v>0</v>
      </c>
      <c r="V594" s="5">
        <v>46261</v>
      </c>
      <c r="W594">
        <v>197</v>
      </c>
      <c r="X594">
        <v>3</v>
      </c>
      <c r="Y594" t="s">
        <v>143</v>
      </c>
      <c r="Z594" t="s">
        <v>51</v>
      </c>
      <c r="AA594">
        <v>2109.2817378300001</v>
      </c>
      <c r="AB594">
        <v>-1522.8551577200001</v>
      </c>
      <c r="AC594">
        <v>586.42658010000002</v>
      </c>
      <c r="AD594">
        <v>-5.5593557000000002</v>
      </c>
      <c r="AE594">
        <v>1.34851009</v>
      </c>
      <c r="AF594">
        <v>-4.2108455999999999</v>
      </c>
      <c r="AG594" s="1"/>
      <c r="AH594" s="5">
        <v>46261</v>
      </c>
      <c r="AI594">
        <v>60</v>
      </c>
      <c r="AJ594">
        <v>3</v>
      </c>
      <c r="AL594" t="s">
        <v>144</v>
      </c>
      <c r="AM594" t="s">
        <v>58</v>
      </c>
      <c r="AN594">
        <v>-41.10924593</v>
      </c>
      <c r="AO594">
        <v>330.39904130999997</v>
      </c>
      <c r="AP594">
        <v>330.39904130999997</v>
      </c>
      <c r="AR594" s="5">
        <v>46261</v>
      </c>
      <c r="AS594">
        <v>43</v>
      </c>
      <c r="AT594">
        <v>3</v>
      </c>
      <c r="AU594" t="s">
        <v>144</v>
      </c>
      <c r="AV594" t="s">
        <v>58</v>
      </c>
      <c r="AW594">
        <v>-15.62154436</v>
      </c>
      <c r="AX594">
        <v>11.945833329999999</v>
      </c>
      <c r="AY594">
        <v>10.225643249999999</v>
      </c>
      <c r="AZ594">
        <v>10.225643249999999</v>
      </c>
      <c r="BA594">
        <v>0</v>
      </c>
    </row>
    <row r="595" spans="2:53">
      <c r="B595" s="5">
        <v>46261</v>
      </c>
      <c r="C595">
        <v>99</v>
      </c>
      <c r="D595">
        <v>3</v>
      </c>
      <c r="E595" t="s">
        <v>143</v>
      </c>
      <c r="F595" t="s">
        <v>60</v>
      </c>
      <c r="G595" t="s">
        <v>51</v>
      </c>
      <c r="H595">
        <v>730.76107618000003</v>
      </c>
      <c r="I595">
        <v>0</v>
      </c>
      <c r="J595">
        <v>88.04</v>
      </c>
      <c r="K595">
        <v>-143.38</v>
      </c>
      <c r="L595">
        <v>0</v>
      </c>
      <c r="M595">
        <v>0</v>
      </c>
      <c r="N595">
        <v>0</v>
      </c>
      <c r="O595" s="90" cm="1">
        <f t="array" ref="O595">VLOOKUP(C595,Calc!$B$4:$BF$291,_xlfn.XLOOKUP(F595&amp;G595,$R$4:$R$9&amp;$S$4:$S$9,$T$4:$T$9),FALSE)</f>
        <v>0</v>
      </c>
      <c r="P595" s="121">
        <f t="shared" si="9"/>
        <v>0</v>
      </c>
      <c r="V595" s="5">
        <v>46261</v>
      </c>
      <c r="W595">
        <v>198</v>
      </c>
      <c r="X595">
        <v>3</v>
      </c>
      <c r="Y595" t="s">
        <v>143</v>
      </c>
      <c r="Z595" t="s">
        <v>58</v>
      </c>
      <c r="AA595">
        <v>989.01726682000003</v>
      </c>
      <c r="AB595">
        <v>-944.20323900000005</v>
      </c>
      <c r="AC595">
        <v>44.814027809999999</v>
      </c>
      <c r="AD595">
        <v>-8.8282203599999995</v>
      </c>
      <c r="AE595">
        <v>0</v>
      </c>
      <c r="AF595">
        <v>-8.8282203599999995</v>
      </c>
      <c r="AG595" s="1"/>
      <c r="AH595" s="5">
        <v>46261</v>
      </c>
      <c r="AI595">
        <v>60</v>
      </c>
      <c r="AJ595">
        <v>3</v>
      </c>
      <c r="AL595" t="s">
        <v>144</v>
      </c>
      <c r="AM595" t="s">
        <v>146</v>
      </c>
      <c r="AN595">
        <v>29.2309126</v>
      </c>
      <c r="AO595">
        <v>0</v>
      </c>
      <c r="AP595">
        <v>0</v>
      </c>
      <c r="AR595" s="5">
        <v>46261</v>
      </c>
      <c r="AS595">
        <v>43</v>
      </c>
      <c r="AT595">
        <v>3</v>
      </c>
      <c r="AU595" t="s">
        <v>144</v>
      </c>
      <c r="AV595" t="s">
        <v>146</v>
      </c>
      <c r="AW595">
        <v>3.67571103</v>
      </c>
      <c r="AX595">
        <v>11.945833329999999</v>
      </c>
      <c r="AY595">
        <v>0</v>
      </c>
      <c r="AZ595">
        <v>0</v>
      </c>
      <c r="BA595">
        <v>0</v>
      </c>
    </row>
    <row r="596" spans="2:53">
      <c r="B596" s="5">
        <v>46261</v>
      </c>
      <c r="C596">
        <v>99</v>
      </c>
      <c r="D596">
        <v>3</v>
      </c>
      <c r="E596" t="s">
        <v>143</v>
      </c>
      <c r="F596" t="s">
        <v>54</v>
      </c>
      <c r="G596" t="s">
        <v>52</v>
      </c>
      <c r="H596">
        <v>730.76107618000003</v>
      </c>
      <c r="I596">
        <v>0</v>
      </c>
      <c r="J596">
        <v>70.010000000000005</v>
      </c>
      <c r="K596">
        <v>18.03</v>
      </c>
      <c r="L596">
        <v>0</v>
      </c>
      <c r="M596">
        <v>0</v>
      </c>
      <c r="N596">
        <v>0</v>
      </c>
      <c r="O596" s="90" cm="1">
        <f t="array" ref="O596">VLOOKUP(C596,Calc!$B$4:$BF$291,_xlfn.XLOOKUP(F596&amp;G596,$R$4:$R$9&amp;$S$4:$S$9,$T$4:$T$9),FALSE)</f>
        <v>0</v>
      </c>
      <c r="P596" s="121">
        <f t="shared" si="9"/>
        <v>0</v>
      </c>
      <c r="V596" s="5">
        <v>46261</v>
      </c>
      <c r="W596">
        <v>198</v>
      </c>
      <c r="X596">
        <v>3</v>
      </c>
      <c r="Y596" t="s">
        <v>143</v>
      </c>
      <c r="Z596" t="s">
        <v>52</v>
      </c>
      <c r="AA596">
        <v>989.01726682000003</v>
      </c>
      <c r="AB596">
        <v>-944.20323900000005</v>
      </c>
      <c r="AC596">
        <v>44.814027809999999</v>
      </c>
      <c r="AD596">
        <v>-11.78631646</v>
      </c>
      <c r="AE596">
        <v>6.5811300599999996</v>
      </c>
      <c r="AF596">
        <v>-5.2051863899999997</v>
      </c>
      <c r="AG596" s="1"/>
      <c r="AH596" s="5">
        <v>46261</v>
      </c>
      <c r="AI596">
        <v>60</v>
      </c>
      <c r="AJ596">
        <v>3</v>
      </c>
      <c r="AK596" t="s">
        <v>143</v>
      </c>
      <c r="AL596" t="s">
        <v>57</v>
      </c>
      <c r="AM596" t="s">
        <v>58</v>
      </c>
      <c r="AN596">
        <v>2.4590618000000002</v>
      </c>
      <c r="AO596">
        <v>0</v>
      </c>
      <c r="AP596">
        <v>0</v>
      </c>
      <c r="AR596" s="5">
        <v>46261</v>
      </c>
      <c r="AS596">
        <v>43</v>
      </c>
      <c r="AT596">
        <v>3</v>
      </c>
      <c r="AU596" t="s">
        <v>57</v>
      </c>
      <c r="AV596" t="s">
        <v>58</v>
      </c>
      <c r="AW596">
        <v>-0.40919280000000002</v>
      </c>
      <c r="AX596">
        <v>0.505</v>
      </c>
      <c r="AY596">
        <v>0</v>
      </c>
      <c r="AZ596">
        <v>-31.75058147</v>
      </c>
      <c r="BA596">
        <v>0</v>
      </c>
    </row>
    <row r="597" spans="2:53">
      <c r="B597" s="5">
        <v>46261</v>
      </c>
      <c r="C597">
        <v>99</v>
      </c>
      <c r="D597">
        <v>3</v>
      </c>
      <c r="E597" t="s">
        <v>143</v>
      </c>
      <c r="F597" t="s">
        <v>54</v>
      </c>
      <c r="G597" t="s">
        <v>51</v>
      </c>
      <c r="H597">
        <v>730.76107618000003</v>
      </c>
      <c r="I597">
        <v>-51.971199400000003</v>
      </c>
      <c r="J597">
        <v>88.04</v>
      </c>
      <c r="K597">
        <v>-18.03</v>
      </c>
      <c r="L597">
        <v>-937.04072517999998</v>
      </c>
      <c r="M597">
        <v>-593.83837124000001</v>
      </c>
      <c r="N597">
        <v>0</v>
      </c>
      <c r="O597" s="90" cm="1">
        <f t="array" ref="O597">VLOOKUP(C597,Calc!$B$4:$BF$291,_xlfn.XLOOKUP(F597&amp;G597,$R$4:$R$9&amp;$S$4:$S$9,$T$4:$T$9),FALSE)</f>
        <v>0</v>
      </c>
      <c r="P597" s="121">
        <f t="shared" si="9"/>
        <v>0</v>
      </c>
      <c r="V597" s="5">
        <v>46261</v>
      </c>
      <c r="W597">
        <v>198</v>
      </c>
      <c r="X597">
        <v>3</v>
      </c>
      <c r="Y597" t="s">
        <v>143</v>
      </c>
      <c r="Z597" t="s">
        <v>51</v>
      </c>
      <c r="AA597">
        <v>989.01726682000003</v>
      </c>
      <c r="AB597">
        <v>-944.20323900000005</v>
      </c>
      <c r="AC597">
        <v>44.814027809999999</v>
      </c>
      <c r="AD597">
        <v>-0.26540970000000003</v>
      </c>
      <c r="AE597">
        <v>7.6329831300000004</v>
      </c>
      <c r="AF597">
        <v>7.3675734300000002</v>
      </c>
      <c r="AG597" s="1"/>
      <c r="AH597" s="5">
        <v>46261</v>
      </c>
      <c r="AI597">
        <v>60</v>
      </c>
      <c r="AJ597">
        <v>3</v>
      </c>
      <c r="AK597" t="s">
        <v>143</v>
      </c>
      <c r="AL597" t="s">
        <v>57</v>
      </c>
      <c r="AM597" t="s">
        <v>52</v>
      </c>
      <c r="AN597">
        <v>-2.9990618000000002</v>
      </c>
      <c r="AO597">
        <v>0</v>
      </c>
      <c r="AP597">
        <v>-593.82481837</v>
      </c>
      <c r="AR597" s="5">
        <v>46261</v>
      </c>
      <c r="AS597">
        <v>43</v>
      </c>
      <c r="AT597">
        <v>3</v>
      </c>
      <c r="AU597" t="s">
        <v>57</v>
      </c>
      <c r="AV597" t="s">
        <v>52</v>
      </c>
      <c r="AW597">
        <v>-9.5807199999999995E-2</v>
      </c>
      <c r="AX597">
        <v>0.505</v>
      </c>
      <c r="AY597">
        <v>0</v>
      </c>
      <c r="AZ597">
        <v>0</v>
      </c>
      <c r="BA597">
        <v>0</v>
      </c>
    </row>
    <row r="598" spans="2:53">
      <c r="B598" s="5">
        <v>46261</v>
      </c>
      <c r="C598">
        <v>100</v>
      </c>
      <c r="D598">
        <v>3</v>
      </c>
      <c r="E598" t="s">
        <v>143</v>
      </c>
      <c r="F598" t="s">
        <v>57</v>
      </c>
      <c r="G598" t="s">
        <v>58</v>
      </c>
      <c r="H598">
        <v>2700.6659847000001</v>
      </c>
      <c r="I598">
        <v>-20.803539000000001</v>
      </c>
      <c r="J598">
        <v>-50.01</v>
      </c>
      <c r="K598">
        <v>133.06</v>
      </c>
      <c r="L598">
        <v>2768.1188993400001</v>
      </c>
      <c r="M598">
        <v>2409.3331047500001</v>
      </c>
      <c r="N598">
        <v>2409.3331047500001</v>
      </c>
      <c r="O598" s="90" cm="1">
        <f t="array" ref="O598">VLOOKUP(C598,Calc!$B$4:$BF$291,_xlfn.XLOOKUP(F598&amp;G598,$R$4:$R$9&amp;$S$4:$S$9,$T$4:$T$9),FALSE)</f>
        <v>2409.333104752197</v>
      </c>
      <c r="P598" s="121">
        <f t="shared" si="9"/>
        <v>2.1968844521325082E-9</v>
      </c>
      <c r="V598" s="5">
        <v>46261</v>
      </c>
      <c r="W598">
        <v>199</v>
      </c>
      <c r="X598">
        <v>3</v>
      </c>
      <c r="Y598" t="s">
        <v>143</v>
      </c>
      <c r="Z598" t="s">
        <v>58</v>
      </c>
      <c r="AA598">
        <v>1198.3788159400001</v>
      </c>
      <c r="AB598">
        <v>-560.8790927</v>
      </c>
      <c r="AC598">
        <v>637.49972322999997</v>
      </c>
      <c r="AD598">
        <v>-10.3186313</v>
      </c>
      <c r="AE598">
        <v>0</v>
      </c>
      <c r="AF598">
        <v>-10.3186313</v>
      </c>
      <c r="AG598" s="1"/>
      <c r="AH598" s="5">
        <v>46261</v>
      </c>
      <c r="AI598">
        <v>60</v>
      </c>
      <c r="AJ598">
        <v>3</v>
      </c>
      <c r="AL598" t="s">
        <v>147</v>
      </c>
      <c r="AM598" t="s">
        <v>148</v>
      </c>
      <c r="AN598">
        <v>-24.891273000000002</v>
      </c>
      <c r="AO598">
        <v>-8098.3782938100003</v>
      </c>
      <c r="AP598">
        <v>-8098.3782938100003</v>
      </c>
      <c r="AR598" s="5">
        <v>46261</v>
      </c>
      <c r="AS598">
        <v>43</v>
      </c>
      <c r="AT598">
        <v>3</v>
      </c>
      <c r="AU598" t="s">
        <v>147</v>
      </c>
      <c r="AV598" t="s">
        <v>148</v>
      </c>
      <c r="AW598">
        <v>-32.153328999999999</v>
      </c>
      <c r="AX598">
        <v>0.73916665999999998</v>
      </c>
      <c r="AY598">
        <v>-11083.263648530001</v>
      </c>
      <c r="AZ598">
        <v>-11083.263648530001</v>
      </c>
      <c r="BA598">
        <v>0</v>
      </c>
    </row>
    <row r="599" spans="2:53">
      <c r="B599" s="5">
        <v>46261</v>
      </c>
      <c r="C599">
        <v>100</v>
      </c>
      <c r="D599">
        <v>3</v>
      </c>
      <c r="E599" t="s">
        <v>143</v>
      </c>
      <c r="F599" t="s">
        <v>57</v>
      </c>
      <c r="G599" t="s">
        <v>52</v>
      </c>
      <c r="H599">
        <v>2700.6659847000001</v>
      </c>
      <c r="I599">
        <v>0</v>
      </c>
      <c r="J599">
        <v>83.05</v>
      </c>
      <c r="K599">
        <v>-133.06</v>
      </c>
      <c r="L599">
        <v>0</v>
      </c>
      <c r="M599">
        <v>0</v>
      </c>
      <c r="N599">
        <v>0</v>
      </c>
      <c r="O599" s="90" cm="1">
        <f t="array" ref="O599">VLOOKUP(C599,Calc!$B$4:$BF$291,_xlfn.XLOOKUP(F599&amp;G599,$R$4:$R$9&amp;$S$4:$S$9,$T$4:$T$9),FALSE)</f>
        <v>0</v>
      </c>
      <c r="P599" s="121">
        <f t="shared" si="9"/>
        <v>0</v>
      </c>
      <c r="V599" s="5">
        <v>46261</v>
      </c>
      <c r="W599">
        <v>199</v>
      </c>
      <c r="X599">
        <v>3</v>
      </c>
      <c r="Y599" t="s">
        <v>143</v>
      </c>
      <c r="Z599" t="s">
        <v>52</v>
      </c>
      <c r="AA599">
        <v>1198.3788159400001</v>
      </c>
      <c r="AB599">
        <v>-560.8790927</v>
      </c>
      <c r="AC599">
        <v>637.49972322999997</v>
      </c>
      <c r="AD599">
        <v>-6.9042708299999997</v>
      </c>
      <c r="AE599">
        <v>8.0320409999999995</v>
      </c>
      <c r="AF599">
        <v>1.1277701600000001</v>
      </c>
      <c r="AG599" s="1"/>
      <c r="AH599" s="5">
        <v>46261</v>
      </c>
      <c r="AI599">
        <v>60</v>
      </c>
      <c r="AJ599">
        <v>3</v>
      </c>
      <c r="AL599" t="s">
        <v>147</v>
      </c>
      <c r="AM599" t="s">
        <v>51</v>
      </c>
      <c r="AN599">
        <v>24.11543966</v>
      </c>
      <c r="AO599">
        <v>0</v>
      </c>
      <c r="AP599">
        <v>0</v>
      </c>
      <c r="AR599" s="5">
        <v>46261</v>
      </c>
      <c r="AS599">
        <v>43</v>
      </c>
      <c r="AT599">
        <v>3</v>
      </c>
      <c r="AU599" t="s">
        <v>147</v>
      </c>
      <c r="AV599" t="s">
        <v>51</v>
      </c>
      <c r="AW599">
        <v>31.41416233</v>
      </c>
      <c r="AX599">
        <v>0.73916665999999998</v>
      </c>
      <c r="AY599">
        <v>0</v>
      </c>
      <c r="AZ599">
        <v>0</v>
      </c>
      <c r="BA599">
        <v>0</v>
      </c>
    </row>
    <row r="600" spans="2:53">
      <c r="B600" s="5">
        <v>46261</v>
      </c>
      <c r="C600">
        <v>100</v>
      </c>
      <c r="D600">
        <v>3</v>
      </c>
      <c r="E600" t="s">
        <v>143</v>
      </c>
      <c r="F600" t="s">
        <v>60</v>
      </c>
      <c r="G600" t="s">
        <v>58</v>
      </c>
      <c r="H600">
        <v>2700.6659847000001</v>
      </c>
      <c r="I600">
        <v>0</v>
      </c>
      <c r="J600">
        <v>-50.01</v>
      </c>
      <c r="K600">
        <v>125.68</v>
      </c>
      <c r="L600">
        <v>0</v>
      </c>
      <c r="M600">
        <v>0</v>
      </c>
      <c r="N600">
        <v>0</v>
      </c>
      <c r="O600" s="90" cm="1">
        <f t="array" ref="O600">VLOOKUP(C600,Calc!$B$4:$BF$291,_xlfn.XLOOKUP(F600&amp;G600,$R$4:$R$9&amp;$S$4:$S$9,$T$4:$T$9),FALSE)</f>
        <v>0</v>
      </c>
      <c r="P600" s="121">
        <f t="shared" si="9"/>
        <v>0</v>
      </c>
      <c r="V600" s="5">
        <v>46261</v>
      </c>
      <c r="W600">
        <v>199</v>
      </c>
      <c r="X600">
        <v>3</v>
      </c>
      <c r="Y600" t="s">
        <v>143</v>
      </c>
      <c r="Z600" t="s">
        <v>51</v>
      </c>
      <c r="AA600">
        <v>1198.3788159400001</v>
      </c>
      <c r="AB600">
        <v>-560.8790927</v>
      </c>
      <c r="AC600">
        <v>637.49972322999997</v>
      </c>
      <c r="AD600">
        <v>0</v>
      </c>
      <c r="AE600">
        <v>3.45669446</v>
      </c>
      <c r="AF600">
        <v>3.45669446</v>
      </c>
      <c r="AG600" s="1"/>
      <c r="AH600" s="5">
        <v>46261</v>
      </c>
      <c r="AI600">
        <v>60</v>
      </c>
      <c r="AJ600">
        <v>3</v>
      </c>
      <c r="AK600" t="s">
        <v>143</v>
      </c>
      <c r="AL600" t="s">
        <v>60</v>
      </c>
      <c r="AM600" t="s">
        <v>58</v>
      </c>
      <c r="AN600">
        <v>51.96736713</v>
      </c>
      <c r="AO600">
        <v>0</v>
      </c>
      <c r="AP600">
        <v>0</v>
      </c>
      <c r="AR600" s="5">
        <v>46261</v>
      </c>
      <c r="AS600">
        <v>43</v>
      </c>
      <c r="AT600">
        <v>3</v>
      </c>
      <c r="AU600" t="s">
        <v>60</v>
      </c>
      <c r="AV600" t="s">
        <v>58</v>
      </c>
      <c r="AW600">
        <v>49.172750729999997</v>
      </c>
      <c r="AX600">
        <v>0.15416666000000001</v>
      </c>
      <c r="AY600">
        <v>0</v>
      </c>
      <c r="AZ600">
        <v>0</v>
      </c>
      <c r="BA600">
        <v>0</v>
      </c>
    </row>
    <row r="601" spans="2:53">
      <c r="B601" s="5">
        <v>46261</v>
      </c>
      <c r="C601">
        <v>100</v>
      </c>
      <c r="D601">
        <v>3</v>
      </c>
      <c r="E601" t="s">
        <v>143</v>
      </c>
      <c r="F601" t="s">
        <v>60</v>
      </c>
      <c r="G601" t="s">
        <v>51</v>
      </c>
      <c r="H601">
        <v>2700.6659847000001</v>
      </c>
      <c r="I601">
        <v>0</v>
      </c>
      <c r="J601">
        <v>75.67</v>
      </c>
      <c r="K601">
        <v>-125.68</v>
      </c>
      <c r="L601">
        <v>0</v>
      </c>
      <c r="M601">
        <v>0</v>
      </c>
      <c r="N601">
        <v>0</v>
      </c>
      <c r="O601" s="90" cm="1">
        <f t="array" ref="O601">VLOOKUP(C601,Calc!$B$4:$BF$291,_xlfn.XLOOKUP(F601&amp;G601,$R$4:$R$9&amp;$S$4:$S$9,$T$4:$T$9),FALSE)</f>
        <v>0</v>
      </c>
      <c r="P601" s="121">
        <f t="shared" si="9"/>
        <v>0</v>
      </c>
      <c r="V601" s="5">
        <v>46261</v>
      </c>
      <c r="W601">
        <v>200</v>
      </c>
      <c r="X601">
        <v>3</v>
      </c>
      <c r="Y601" t="s">
        <v>143</v>
      </c>
      <c r="Z601" t="s">
        <v>58</v>
      </c>
      <c r="AA601">
        <v>867.12124068000003</v>
      </c>
      <c r="AB601">
        <v>-732.62276921</v>
      </c>
      <c r="AC601">
        <v>134.49847145999999</v>
      </c>
      <c r="AD601">
        <v>-7.4794023999999997</v>
      </c>
      <c r="AE601">
        <v>5.3764991599999998</v>
      </c>
      <c r="AF601">
        <v>-2.1029032299999999</v>
      </c>
      <c r="AG601" s="1"/>
      <c r="AH601" s="5">
        <v>46261</v>
      </c>
      <c r="AI601">
        <v>60</v>
      </c>
      <c r="AJ601">
        <v>3</v>
      </c>
      <c r="AK601" t="s">
        <v>143</v>
      </c>
      <c r="AL601" t="s">
        <v>60</v>
      </c>
      <c r="AM601" t="s">
        <v>51</v>
      </c>
      <c r="AN601">
        <v>-52.0765338</v>
      </c>
      <c r="AO601">
        <v>0</v>
      </c>
      <c r="AP601">
        <v>-2325.7436191900001</v>
      </c>
      <c r="AR601" s="5">
        <v>46261</v>
      </c>
      <c r="AS601">
        <v>43</v>
      </c>
      <c r="AT601">
        <v>3</v>
      </c>
      <c r="AU601" t="s">
        <v>60</v>
      </c>
      <c r="AV601" t="s">
        <v>51</v>
      </c>
      <c r="AW601">
        <v>-49.326917399999999</v>
      </c>
      <c r="AX601">
        <v>0.15416666000000001</v>
      </c>
      <c r="AY601">
        <v>0</v>
      </c>
      <c r="AZ601">
        <v>-716.82937566999999</v>
      </c>
      <c r="BA601">
        <v>0</v>
      </c>
    </row>
    <row r="602" spans="2:53">
      <c r="B602" s="5">
        <v>46261</v>
      </c>
      <c r="C602">
        <v>100</v>
      </c>
      <c r="D602">
        <v>3</v>
      </c>
      <c r="E602" t="s">
        <v>143</v>
      </c>
      <c r="F602" t="s">
        <v>54</v>
      </c>
      <c r="G602" t="s">
        <v>52</v>
      </c>
      <c r="H602">
        <v>2700.6659847000001</v>
      </c>
      <c r="I602">
        <v>0</v>
      </c>
      <c r="J602">
        <v>83.05</v>
      </c>
      <c r="K602">
        <v>-7.38</v>
      </c>
      <c r="L602">
        <v>0</v>
      </c>
      <c r="M602">
        <v>0</v>
      </c>
      <c r="N602">
        <v>0</v>
      </c>
      <c r="O602" s="90" cm="1">
        <f t="array" ref="O602">VLOOKUP(C602,Calc!$B$4:$BF$291,_xlfn.XLOOKUP(F602&amp;G602,$R$4:$R$9&amp;$S$4:$S$9,$T$4:$T$9),FALSE)</f>
        <v>0</v>
      </c>
      <c r="P602" s="121">
        <f t="shared" si="9"/>
        <v>0</v>
      </c>
      <c r="V602" s="5">
        <v>46261</v>
      </c>
      <c r="W602">
        <v>200</v>
      </c>
      <c r="X602">
        <v>3</v>
      </c>
      <c r="Y602" t="s">
        <v>143</v>
      </c>
      <c r="Z602" t="s">
        <v>52</v>
      </c>
      <c r="AA602">
        <v>867.12124068000003</v>
      </c>
      <c r="AB602">
        <v>-732.62276921</v>
      </c>
      <c r="AC602">
        <v>134.49847145999999</v>
      </c>
      <c r="AD602">
        <v>-5.5014568300000004</v>
      </c>
      <c r="AE602">
        <v>6.2069023999999997</v>
      </c>
      <c r="AF602">
        <v>0.70544556000000003</v>
      </c>
      <c r="AG602" s="1"/>
      <c r="AH602" s="5">
        <v>46261</v>
      </c>
      <c r="AI602">
        <v>60</v>
      </c>
      <c r="AJ602">
        <v>3</v>
      </c>
      <c r="AK602" t="s">
        <v>143</v>
      </c>
      <c r="AL602" t="s">
        <v>54</v>
      </c>
      <c r="AM602" t="s">
        <v>52</v>
      </c>
      <c r="AN602">
        <v>37.590430359999999</v>
      </c>
      <c r="AO602">
        <v>0</v>
      </c>
      <c r="AP602">
        <v>0</v>
      </c>
      <c r="AR602" s="5">
        <v>46261</v>
      </c>
      <c r="AS602">
        <v>43</v>
      </c>
      <c r="AT602">
        <v>3</v>
      </c>
      <c r="AU602" t="s">
        <v>54</v>
      </c>
      <c r="AV602" t="s">
        <v>52</v>
      </c>
      <c r="AW602">
        <v>37.134784660000001</v>
      </c>
      <c r="AX602">
        <v>6.4716666600000003</v>
      </c>
      <c r="AY602">
        <v>0</v>
      </c>
      <c r="AZ602">
        <v>0</v>
      </c>
      <c r="BA602">
        <v>0</v>
      </c>
    </row>
    <row r="603" spans="2:53">
      <c r="B603" s="5">
        <v>46261</v>
      </c>
      <c r="C603">
        <v>100</v>
      </c>
      <c r="D603">
        <v>3</v>
      </c>
      <c r="E603" t="s">
        <v>143</v>
      </c>
      <c r="F603" t="s">
        <v>54</v>
      </c>
      <c r="G603" t="s">
        <v>51</v>
      </c>
      <c r="H603">
        <v>2700.6659847000001</v>
      </c>
      <c r="I603">
        <v>-45.354567799999998</v>
      </c>
      <c r="J603">
        <v>75.67</v>
      </c>
      <c r="K603">
        <v>7.38</v>
      </c>
      <c r="L603">
        <v>334.71671035999998</v>
      </c>
      <c r="M603">
        <v>291.33287995000001</v>
      </c>
      <c r="N603">
        <v>291.33287995000001</v>
      </c>
      <c r="O603" s="90" cm="1">
        <f t="array" ref="O603">VLOOKUP(C603,Calc!$B$4:$BF$291,_xlfn.XLOOKUP(F603&amp;G603,$R$4:$R$9&amp;$S$4:$S$9,$T$4:$T$9),FALSE)</f>
        <v>291.33287995180302</v>
      </c>
      <c r="P603" s="121">
        <f t="shared" si="9"/>
        <v>1.8030164028459694E-9</v>
      </c>
      <c r="V603" s="5">
        <v>46261</v>
      </c>
      <c r="W603">
        <v>200</v>
      </c>
      <c r="X603">
        <v>3</v>
      </c>
      <c r="Y603" t="s">
        <v>143</v>
      </c>
      <c r="Z603" t="s">
        <v>51</v>
      </c>
      <c r="AA603">
        <v>867.12124068000003</v>
      </c>
      <c r="AB603">
        <v>-732.62276921</v>
      </c>
      <c r="AC603">
        <v>134.49847145999999</v>
      </c>
      <c r="AD603">
        <v>-6.4473324999999999</v>
      </c>
      <c r="AE603">
        <v>1.18979016</v>
      </c>
      <c r="AF603">
        <v>-5.2575423299999997</v>
      </c>
      <c r="AG603" s="1"/>
      <c r="AH603" s="5">
        <v>46261</v>
      </c>
      <c r="AI603">
        <v>60</v>
      </c>
      <c r="AJ603">
        <v>3</v>
      </c>
      <c r="AK603" t="s">
        <v>143</v>
      </c>
      <c r="AL603" t="s">
        <v>54</v>
      </c>
      <c r="AM603" t="s">
        <v>51</v>
      </c>
      <c r="AN603">
        <v>-43.969597030000003</v>
      </c>
      <c r="AO603">
        <v>2808.2265054600002</v>
      </c>
      <c r="AP603">
        <v>5727.7949430299996</v>
      </c>
      <c r="AR603" s="5">
        <v>46261</v>
      </c>
      <c r="AS603">
        <v>43</v>
      </c>
      <c r="AT603">
        <v>3</v>
      </c>
      <c r="AU603" t="s">
        <v>54</v>
      </c>
      <c r="AV603" t="s">
        <v>51</v>
      </c>
      <c r="AW603">
        <v>-43.606451329999999</v>
      </c>
      <c r="AX603">
        <v>6.4716666600000003</v>
      </c>
      <c r="AY603">
        <v>12720.64687611</v>
      </c>
      <c r="AZ603">
        <v>13469.22683326</v>
      </c>
      <c r="BA603">
        <v>0</v>
      </c>
    </row>
    <row r="604" spans="2:53">
      <c r="B604" s="5">
        <v>46261</v>
      </c>
      <c r="C604">
        <v>101</v>
      </c>
      <c r="D604">
        <v>3</v>
      </c>
      <c r="E604" t="s">
        <v>143</v>
      </c>
      <c r="F604" t="s">
        <v>57</v>
      </c>
      <c r="G604" t="s">
        <v>58</v>
      </c>
      <c r="H604">
        <v>3333.6420421900002</v>
      </c>
      <c r="I604">
        <v>-23.439714859999999</v>
      </c>
      <c r="J604">
        <v>-44.81</v>
      </c>
      <c r="K604">
        <v>124.25</v>
      </c>
      <c r="L604">
        <v>2912.3845721799999</v>
      </c>
      <c r="M604">
        <v>2574.5004741600001</v>
      </c>
      <c r="N604">
        <v>2574.5004741600001</v>
      </c>
      <c r="O604" s="90" cm="1">
        <f t="array" ref="O604">VLOOKUP(C604,Calc!$B$4:$BF$291,_xlfn.XLOOKUP(F604&amp;G604,$R$4:$R$9&amp;$S$4:$S$9,$T$4:$T$9),FALSE)</f>
        <v>2574.5004741623061</v>
      </c>
      <c r="P604" s="121">
        <f t="shared" si="9"/>
        <v>2.3060238163452595E-9</v>
      </c>
      <c r="V604" s="5">
        <v>46261</v>
      </c>
      <c r="W604">
        <v>201</v>
      </c>
      <c r="X604">
        <v>3</v>
      </c>
      <c r="Y604" t="s">
        <v>143</v>
      </c>
      <c r="Z604" t="s">
        <v>58</v>
      </c>
      <c r="AA604">
        <v>617.35345457999995</v>
      </c>
      <c r="AB604">
        <v>-1163.1504022300001</v>
      </c>
      <c r="AC604">
        <v>-545.79694764999999</v>
      </c>
      <c r="AD604">
        <v>0</v>
      </c>
      <c r="AE604">
        <v>0</v>
      </c>
      <c r="AF604">
        <v>0</v>
      </c>
      <c r="AG604" s="1"/>
      <c r="AH604" s="5">
        <v>46261</v>
      </c>
      <c r="AI604">
        <v>61</v>
      </c>
      <c r="AJ604">
        <v>3</v>
      </c>
      <c r="AL604" t="s">
        <v>144</v>
      </c>
      <c r="AM604" t="s">
        <v>58</v>
      </c>
      <c r="AN604">
        <v>-37.72827633</v>
      </c>
      <c r="AO604">
        <v>309.48923212</v>
      </c>
      <c r="AP604">
        <v>309.48923212</v>
      </c>
      <c r="AR604" s="5">
        <v>46261</v>
      </c>
      <c r="AS604">
        <v>43</v>
      </c>
      <c r="AT604">
        <v>3</v>
      </c>
      <c r="AU604" t="s">
        <v>50</v>
      </c>
      <c r="AV604" t="s">
        <v>52</v>
      </c>
      <c r="AW604">
        <v>0</v>
      </c>
      <c r="AX604">
        <v>0</v>
      </c>
      <c r="AY604">
        <v>0</v>
      </c>
      <c r="AZ604">
        <v>0</v>
      </c>
      <c r="BA604">
        <v>0</v>
      </c>
    </row>
    <row r="605" spans="2:53">
      <c r="B605" s="5">
        <v>46261</v>
      </c>
      <c r="C605">
        <v>101</v>
      </c>
      <c r="D605">
        <v>3</v>
      </c>
      <c r="E605" t="s">
        <v>143</v>
      </c>
      <c r="F605" t="s">
        <v>57</v>
      </c>
      <c r="G605" t="s">
        <v>52</v>
      </c>
      <c r="H605">
        <v>3333.6420421900002</v>
      </c>
      <c r="I605">
        <v>0</v>
      </c>
      <c r="J605">
        <v>79.44</v>
      </c>
      <c r="K605">
        <v>-124.25</v>
      </c>
      <c r="L605">
        <v>0</v>
      </c>
      <c r="M605">
        <v>0</v>
      </c>
      <c r="N605">
        <v>0</v>
      </c>
      <c r="O605" s="90" cm="1">
        <f t="array" ref="O605">VLOOKUP(C605,Calc!$B$4:$BF$291,_xlfn.XLOOKUP(F605&amp;G605,$R$4:$R$9&amp;$S$4:$S$9,$T$4:$T$9),FALSE)</f>
        <v>0</v>
      </c>
      <c r="P605" s="121">
        <f t="shared" si="9"/>
        <v>0</v>
      </c>
      <c r="V605" s="5">
        <v>46261</v>
      </c>
      <c r="W605">
        <v>201</v>
      </c>
      <c r="X605">
        <v>3</v>
      </c>
      <c r="Y605" t="s">
        <v>143</v>
      </c>
      <c r="Z605" t="s">
        <v>52</v>
      </c>
      <c r="AA605">
        <v>617.35345457999995</v>
      </c>
      <c r="AB605">
        <v>-1163.1504022300001</v>
      </c>
      <c r="AC605">
        <v>-545.79694764999999</v>
      </c>
      <c r="AD605">
        <v>0</v>
      </c>
      <c r="AE605">
        <v>0</v>
      </c>
      <c r="AF605">
        <v>0</v>
      </c>
      <c r="AG605" s="1"/>
      <c r="AH605" s="5">
        <v>46261</v>
      </c>
      <c r="AI605">
        <v>61</v>
      </c>
      <c r="AJ605">
        <v>3</v>
      </c>
      <c r="AL605" t="s">
        <v>144</v>
      </c>
      <c r="AM605" t="s">
        <v>146</v>
      </c>
      <c r="AN605">
        <v>26.324109660000001</v>
      </c>
      <c r="AO605">
        <v>0</v>
      </c>
      <c r="AP605">
        <v>0</v>
      </c>
      <c r="AR605" s="5">
        <v>46261</v>
      </c>
      <c r="AS605">
        <v>43</v>
      </c>
      <c r="AT605">
        <v>3</v>
      </c>
      <c r="AU605" t="s">
        <v>50</v>
      </c>
      <c r="AV605" t="s">
        <v>51</v>
      </c>
      <c r="AW605">
        <v>0</v>
      </c>
      <c r="AX605">
        <v>0</v>
      </c>
      <c r="AY605">
        <v>0</v>
      </c>
      <c r="AZ605">
        <v>0</v>
      </c>
      <c r="BA605">
        <v>0</v>
      </c>
    </row>
    <row r="606" spans="2:53">
      <c r="B606" s="5">
        <v>46261</v>
      </c>
      <c r="C606">
        <v>101</v>
      </c>
      <c r="D606">
        <v>3</v>
      </c>
      <c r="E606" t="s">
        <v>143</v>
      </c>
      <c r="F606" t="s">
        <v>60</v>
      </c>
      <c r="G606" t="s">
        <v>58</v>
      </c>
      <c r="H606">
        <v>3333.6420421900002</v>
      </c>
      <c r="I606">
        <v>0</v>
      </c>
      <c r="J606">
        <v>-44.81</v>
      </c>
      <c r="K606">
        <v>104.81</v>
      </c>
      <c r="L606">
        <v>0</v>
      </c>
      <c r="M606">
        <v>0</v>
      </c>
      <c r="N606">
        <v>0</v>
      </c>
      <c r="O606" s="90" cm="1">
        <f t="array" ref="O606">VLOOKUP(C606,Calc!$B$4:$BF$291,_xlfn.XLOOKUP(F606&amp;G606,$R$4:$R$9&amp;$S$4:$S$9,$T$4:$T$9),FALSE)</f>
        <v>0</v>
      </c>
      <c r="P606" s="121">
        <f t="shared" si="9"/>
        <v>0</v>
      </c>
      <c r="V606" s="5">
        <v>46261</v>
      </c>
      <c r="W606">
        <v>201</v>
      </c>
      <c r="X606">
        <v>3</v>
      </c>
      <c r="Y606" t="s">
        <v>143</v>
      </c>
      <c r="Z606" t="s">
        <v>51</v>
      </c>
      <c r="AA606">
        <v>617.35345457999995</v>
      </c>
      <c r="AB606">
        <v>-1163.1504022300001</v>
      </c>
      <c r="AC606">
        <v>-545.79694764999999</v>
      </c>
      <c r="AD606">
        <v>0</v>
      </c>
      <c r="AE606">
        <v>0</v>
      </c>
      <c r="AF606">
        <v>0</v>
      </c>
      <c r="AG606" s="1"/>
      <c r="AH606" s="5">
        <v>46261</v>
      </c>
      <c r="AI606">
        <v>61</v>
      </c>
      <c r="AJ606">
        <v>3</v>
      </c>
      <c r="AK606" t="s">
        <v>143</v>
      </c>
      <c r="AL606" t="s">
        <v>57</v>
      </c>
      <c r="AM606" t="s">
        <v>58</v>
      </c>
      <c r="AN606">
        <v>1.1481002</v>
      </c>
      <c r="AO606">
        <v>0</v>
      </c>
      <c r="AP606">
        <v>0</v>
      </c>
      <c r="AR606" s="5">
        <v>46261</v>
      </c>
      <c r="AS606">
        <v>44</v>
      </c>
      <c r="AT606">
        <v>3</v>
      </c>
      <c r="AU606" t="s">
        <v>145</v>
      </c>
      <c r="AV606" t="s">
        <v>58</v>
      </c>
      <c r="AW606">
        <v>-2.3285781999999999</v>
      </c>
      <c r="AX606">
        <v>1.66666666</v>
      </c>
      <c r="AY606">
        <v>-24.970835600000001</v>
      </c>
      <c r="AZ606">
        <v>-24.970835600000001</v>
      </c>
      <c r="BA606">
        <v>0</v>
      </c>
    </row>
    <row r="607" spans="2:53">
      <c r="B607" s="5">
        <v>46261</v>
      </c>
      <c r="C607">
        <v>101</v>
      </c>
      <c r="D607">
        <v>3</v>
      </c>
      <c r="E607" t="s">
        <v>143</v>
      </c>
      <c r="F607" t="s">
        <v>60</v>
      </c>
      <c r="G607" t="s">
        <v>51</v>
      </c>
      <c r="H607">
        <v>3333.6420421900002</v>
      </c>
      <c r="I607">
        <v>0</v>
      </c>
      <c r="J607">
        <v>60</v>
      </c>
      <c r="K607">
        <v>-104.81</v>
      </c>
      <c r="L607">
        <v>0</v>
      </c>
      <c r="M607">
        <v>0</v>
      </c>
      <c r="N607">
        <v>0</v>
      </c>
      <c r="O607" s="90" cm="1">
        <f t="array" ref="O607">VLOOKUP(C607,Calc!$B$4:$BF$291,_xlfn.XLOOKUP(F607&amp;G607,$R$4:$R$9&amp;$S$4:$S$9,$T$4:$T$9),FALSE)</f>
        <v>0</v>
      </c>
      <c r="P607" s="121">
        <f t="shared" si="9"/>
        <v>0</v>
      </c>
      <c r="V607" s="5">
        <v>46261</v>
      </c>
      <c r="W607">
        <v>202</v>
      </c>
      <c r="X607">
        <v>3</v>
      </c>
      <c r="Y607" t="s">
        <v>143</v>
      </c>
      <c r="Z607" t="s">
        <v>58</v>
      </c>
      <c r="AA607">
        <v>543.16161847000001</v>
      </c>
      <c r="AB607">
        <v>-1186.2114471800001</v>
      </c>
      <c r="AC607">
        <v>-643.04982870000003</v>
      </c>
      <c r="AD607">
        <v>0</v>
      </c>
      <c r="AE607">
        <v>0</v>
      </c>
      <c r="AF607">
        <v>0</v>
      </c>
      <c r="AG607" s="1"/>
      <c r="AH607" s="5">
        <v>46261</v>
      </c>
      <c r="AI607">
        <v>61</v>
      </c>
      <c r="AJ607">
        <v>3</v>
      </c>
      <c r="AK607" t="s">
        <v>143</v>
      </c>
      <c r="AL607" t="s">
        <v>57</v>
      </c>
      <c r="AM607" t="s">
        <v>52</v>
      </c>
      <c r="AN607">
        <v>-1.7047668600000001</v>
      </c>
      <c r="AO607">
        <v>0</v>
      </c>
      <c r="AP607">
        <v>-328.74569714</v>
      </c>
      <c r="AR607" s="5">
        <v>46261</v>
      </c>
      <c r="AS607">
        <v>44</v>
      </c>
      <c r="AT607">
        <v>3</v>
      </c>
      <c r="AU607" t="s">
        <v>145</v>
      </c>
      <c r="AV607" t="s">
        <v>146</v>
      </c>
      <c r="AW607">
        <v>0.66191153000000003</v>
      </c>
      <c r="AX607">
        <v>1.66666666</v>
      </c>
      <c r="AY607">
        <v>0</v>
      </c>
      <c r="AZ607">
        <v>0</v>
      </c>
      <c r="BA607">
        <v>0</v>
      </c>
    </row>
    <row r="608" spans="2:53">
      <c r="B608" s="5">
        <v>46261</v>
      </c>
      <c r="C608">
        <v>101</v>
      </c>
      <c r="D608">
        <v>3</v>
      </c>
      <c r="E608" t="s">
        <v>143</v>
      </c>
      <c r="F608" t="s">
        <v>54</v>
      </c>
      <c r="G608" t="s">
        <v>52</v>
      </c>
      <c r="H608">
        <v>3333.6420421900002</v>
      </c>
      <c r="I608">
        <v>0</v>
      </c>
      <c r="J608">
        <v>79.44</v>
      </c>
      <c r="K608">
        <v>-19.440000000000001</v>
      </c>
      <c r="L608">
        <v>0</v>
      </c>
      <c r="M608">
        <v>0</v>
      </c>
      <c r="N608">
        <v>0</v>
      </c>
      <c r="O608" s="90" cm="1">
        <f t="array" ref="O608">VLOOKUP(C608,Calc!$B$4:$BF$291,_xlfn.XLOOKUP(F608&amp;G608,$R$4:$R$9&amp;$S$4:$S$9,$T$4:$T$9),FALSE)</f>
        <v>0</v>
      </c>
      <c r="P608" s="121">
        <f t="shared" si="9"/>
        <v>0</v>
      </c>
      <c r="V608" s="5">
        <v>46261</v>
      </c>
      <c r="W608">
        <v>202</v>
      </c>
      <c r="X608">
        <v>3</v>
      </c>
      <c r="Y608" t="s">
        <v>143</v>
      </c>
      <c r="Z608" t="s">
        <v>52</v>
      </c>
      <c r="AA608">
        <v>543.16161847000001</v>
      </c>
      <c r="AB608">
        <v>-1186.2114471800001</v>
      </c>
      <c r="AC608">
        <v>-643.04982870000003</v>
      </c>
      <c r="AD608">
        <v>0</v>
      </c>
      <c r="AE608">
        <v>0</v>
      </c>
      <c r="AF608">
        <v>0</v>
      </c>
      <c r="AG608" s="1"/>
      <c r="AH608" s="5">
        <v>46261</v>
      </c>
      <c r="AI608">
        <v>61</v>
      </c>
      <c r="AJ608">
        <v>3</v>
      </c>
      <c r="AL608" t="s">
        <v>147</v>
      </c>
      <c r="AM608" t="s">
        <v>148</v>
      </c>
      <c r="AN608">
        <v>-24.024393</v>
      </c>
      <c r="AO608">
        <v>-7598.3733281200002</v>
      </c>
      <c r="AP608">
        <v>-7598.3733281200002</v>
      </c>
      <c r="AR608" s="5">
        <v>46261</v>
      </c>
      <c r="AS608">
        <v>44</v>
      </c>
      <c r="AT608">
        <v>3</v>
      </c>
      <c r="AU608" t="s">
        <v>144</v>
      </c>
      <c r="AV608" t="s">
        <v>58</v>
      </c>
      <c r="AW608">
        <v>-17.961414359999999</v>
      </c>
      <c r="AX608">
        <v>12.000833330000001</v>
      </c>
      <c r="AY608">
        <v>-251.60311758</v>
      </c>
      <c r="AZ608">
        <v>-251.60311758</v>
      </c>
      <c r="BA608">
        <v>0</v>
      </c>
    </row>
    <row r="609" spans="2:53">
      <c r="B609" s="5">
        <v>46261</v>
      </c>
      <c r="C609">
        <v>101</v>
      </c>
      <c r="D609">
        <v>3</v>
      </c>
      <c r="E609" t="s">
        <v>143</v>
      </c>
      <c r="F609" t="s">
        <v>54</v>
      </c>
      <c r="G609" t="s">
        <v>51</v>
      </c>
      <c r="H609">
        <v>3333.6420421900002</v>
      </c>
      <c r="I609">
        <v>-44.175579730000003</v>
      </c>
      <c r="J609">
        <v>60</v>
      </c>
      <c r="K609">
        <v>19.440000000000001</v>
      </c>
      <c r="L609">
        <v>858.77327001000003</v>
      </c>
      <c r="M609">
        <v>759.14156803000003</v>
      </c>
      <c r="N609">
        <v>759.14156803000003</v>
      </c>
      <c r="O609" s="90" cm="1">
        <f t="array" ref="O609">VLOOKUP(C609,Calc!$B$4:$BF$291,_xlfn.XLOOKUP(F609&amp;G609,$R$4:$R$9&amp;$S$4:$S$9,$T$4:$T$9),FALSE)</f>
        <v>759.14156803702838</v>
      </c>
      <c r="P609" s="121">
        <f t="shared" si="9"/>
        <v>7.0283476816257462E-9</v>
      </c>
      <c r="V609" s="5">
        <v>46261</v>
      </c>
      <c r="W609">
        <v>202</v>
      </c>
      <c r="X609">
        <v>3</v>
      </c>
      <c r="Y609" t="s">
        <v>143</v>
      </c>
      <c r="Z609" t="s">
        <v>51</v>
      </c>
      <c r="AA609">
        <v>543.16161847000001</v>
      </c>
      <c r="AB609">
        <v>-1186.2114471800001</v>
      </c>
      <c r="AC609">
        <v>-643.04982870000003</v>
      </c>
      <c r="AD609">
        <v>0</v>
      </c>
      <c r="AE609">
        <v>0</v>
      </c>
      <c r="AF609">
        <v>0</v>
      </c>
      <c r="AG609" s="1"/>
      <c r="AH609" s="5">
        <v>46261</v>
      </c>
      <c r="AI609">
        <v>61</v>
      </c>
      <c r="AJ609">
        <v>3</v>
      </c>
      <c r="AL609" t="s">
        <v>147</v>
      </c>
      <c r="AM609" t="s">
        <v>51</v>
      </c>
      <c r="AN609">
        <v>23.298559659999999</v>
      </c>
      <c r="AO609">
        <v>0</v>
      </c>
      <c r="AP609">
        <v>0</v>
      </c>
      <c r="AR609" s="5">
        <v>46261</v>
      </c>
      <c r="AS609">
        <v>44</v>
      </c>
      <c r="AT609">
        <v>3</v>
      </c>
      <c r="AU609" t="s">
        <v>144</v>
      </c>
      <c r="AV609" t="s">
        <v>146</v>
      </c>
      <c r="AW609">
        <v>5.9605810300000002</v>
      </c>
      <c r="AX609">
        <v>12.000833330000001</v>
      </c>
      <c r="AY609">
        <v>0</v>
      </c>
      <c r="AZ609">
        <v>0</v>
      </c>
      <c r="BA609">
        <v>0</v>
      </c>
    </row>
    <row r="610" spans="2:53">
      <c r="B610" s="5">
        <v>46261</v>
      </c>
      <c r="C610">
        <v>102</v>
      </c>
      <c r="D610">
        <v>3</v>
      </c>
      <c r="E610" t="s">
        <v>143</v>
      </c>
      <c r="F610" t="s">
        <v>57</v>
      </c>
      <c r="G610" t="s">
        <v>58</v>
      </c>
      <c r="H610">
        <v>3063.8872834899998</v>
      </c>
      <c r="I610">
        <v>-24.702293959999999</v>
      </c>
      <c r="J610">
        <v>-51.93</v>
      </c>
      <c r="K610">
        <v>121.94</v>
      </c>
      <c r="L610">
        <v>3012.19772629</v>
      </c>
      <c r="M610">
        <v>2668.3648256000001</v>
      </c>
      <c r="N610">
        <v>2668.3648256000001</v>
      </c>
      <c r="O610" s="90" cm="1">
        <f t="array" ref="O610">VLOOKUP(C610,Calc!$B$4:$BF$291,_xlfn.XLOOKUP(F610&amp;G610,$R$4:$R$9&amp;$S$4:$S$9,$T$4:$T$9),FALSE)</f>
        <v>2668.3648256048964</v>
      </c>
      <c r="P610" s="121">
        <f t="shared" si="9"/>
        <v>4.8962647269945592E-9</v>
      </c>
      <c r="V610" s="5">
        <v>46261</v>
      </c>
      <c r="W610">
        <v>203</v>
      </c>
      <c r="X610">
        <v>3</v>
      </c>
      <c r="Y610" t="s">
        <v>143</v>
      </c>
      <c r="Z610" t="s">
        <v>58</v>
      </c>
      <c r="AA610">
        <v>987.08603041000003</v>
      </c>
      <c r="AB610">
        <v>-2166.2982483599999</v>
      </c>
      <c r="AC610">
        <v>-1179.2122179400001</v>
      </c>
      <c r="AD610">
        <v>0</v>
      </c>
      <c r="AE610">
        <v>0</v>
      </c>
      <c r="AF610">
        <v>0</v>
      </c>
      <c r="AG610" s="1"/>
      <c r="AH610" s="5">
        <v>46261</v>
      </c>
      <c r="AI610">
        <v>61</v>
      </c>
      <c r="AJ610">
        <v>3</v>
      </c>
      <c r="AK610" t="s">
        <v>143</v>
      </c>
      <c r="AL610" t="s">
        <v>60</v>
      </c>
      <c r="AM610" t="s">
        <v>58</v>
      </c>
      <c r="AN610">
        <v>46.164429730000002</v>
      </c>
      <c r="AO610">
        <v>0</v>
      </c>
      <c r="AP610">
        <v>0</v>
      </c>
      <c r="AR610" s="5">
        <v>46261</v>
      </c>
      <c r="AS610">
        <v>44</v>
      </c>
      <c r="AT610">
        <v>3</v>
      </c>
      <c r="AU610" t="s">
        <v>57</v>
      </c>
      <c r="AV610" t="s">
        <v>58</v>
      </c>
      <c r="AW610">
        <v>-0.13960020000000001</v>
      </c>
      <c r="AX610">
        <v>0.52</v>
      </c>
      <c r="AY610">
        <v>0</v>
      </c>
      <c r="AZ610">
        <v>0</v>
      </c>
      <c r="BA610">
        <v>0</v>
      </c>
    </row>
    <row r="611" spans="2:53">
      <c r="B611" s="5">
        <v>46261</v>
      </c>
      <c r="C611">
        <v>102</v>
      </c>
      <c r="D611">
        <v>3</v>
      </c>
      <c r="E611" t="s">
        <v>143</v>
      </c>
      <c r="F611" t="s">
        <v>57</v>
      </c>
      <c r="G611" t="s">
        <v>52</v>
      </c>
      <c r="H611">
        <v>3063.8872834899998</v>
      </c>
      <c r="I611">
        <v>0</v>
      </c>
      <c r="J611">
        <v>70.010000000000005</v>
      </c>
      <c r="K611">
        <v>-121.94</v>
      </c>
      <c r="L611">
        <v>0</v>
      </c>
      <c r="M611">
        <v>0</v>
      </c>
      <c r="N611">
        <v>0</v>
      </c>
      <c r="O611" s="90" cm="1">
        <f t="array" ref="O611">VLOOKUP(C611,Calc!$B$4:$BF$291,_xlfn.XLOOKUP(F611&amp;G611,$R$4:$R$9&amp;$S$4:$S$9,$T$4:$T$9),FALSE)</f>
        <v>0</v>
      </c>
      <c r="P611" s="121">
        <f t="shared" si="9"/>
        <v>0</v>
      </c>
      <c r="V611" s="5">
        <v>46261</v>
      </c>
      <c r="W611">
        <v>203</v>
      </c>
      <c r="X611">
        <v>3</v>
      </c>
      <c r="Y611" t="s">
        <v>143</v>
      </c>
      <c r="Z611" t="s">
        <v>52</v>
      </c>
      <c r="AA611">
        <v>987.08603041000003</v>
      </c>
      <c r="AB611">
        <v>-2166.2982483599999</v>
      </c>
      <c r="AC611">
        <v>-1179.2122179400001</v>
      </c>
      <c r="AD611">
        <v>0</v>
      </c>
      <c r="AE611">
        <v>0</v>
      </c>
      <c r="AF611">
        <v>0</v>
      </c>
      <c r="AG611" s="1"/>
      <c r="AH611" s="5">
        <v>46261</v>
      </c>
      <c r="AI611">
        <v>61</v>
      </c>
      <c r="AJ611">
        <v>3</v>
      </c>
      <c r="AK611" t="s">
        <v>143</v>
      </c>
      <c r="AL611" t="s">
        <v>60</v>
      </c>
      <c r="AM611" t="s">
        <v>51</v>
      </c>
      <c r="AN611">
        <v>-46.2610964</v>
      </c>
      <c r="AO611">
        <v>0</v>
      </c>
      <c r="AP611">
        <v>-2495.8008946300001</v>
      </c>
      <c r="AR611" s="5">
        <v>46261</v>
      </c>
      <c r="AS611">
        <v>44</v>
      </c>
      <c r="AT611">
        <v>3</v>
      </c>
      <c r="AU611" t="s">
        <v>57</v>
      </c>
      <c r="AV611" t="s">
        <v>52</v>
      </c>
      <c r="AW611">
        <v>-0.38039980000000001</v>
      </c>
      <c r="AX611">
        <v>0.52</v>
      </c>
      <c r="AY611">
        <v>0</v>
      </c>
      <c r="AZ611">
        <v>-135.91210211000001</v>
      </c>
      <c r="BA611">
        <v>0</v>
      </c>
    </row>
    <row r="612" spans="2:53">
      <c r="B612" s="5">
        <v>46261</v>
      </c>
      <c r="C612">
        <v>102</v>
      </c>
      <c r="D612">
        <v>3</v>
      </c>
      <c r="E612" t="s">
        <v>143</v>
      </c>
      <c r="F612" t="s">
        <v>60</v>
      </c>
      <c r="G612" t="s">
        <v>58</v>
      </c>
      <c r="H612">
        <v>3063.8872834899998</v>
      </c>
      <c r="I612">
        <v>0</v>
      </c>
      <c r="J612">
        <v>-51.93</v>
      </c>
      <c r="K612">
        <v>111.21</v>
      </c>
      <c r="L612">
        <v>0</v>
      </c>
      <c r="M612">
        <v>0</v>
      </c>
      <c r="N612">
        <v>0</v>
      </c>
      <c r="O612" s="90" cm="1">
        <f t="array" ref="O612">VLOOKUP(C612,Calc!$B$4:$BF$291,_xlfn.XLOOKUP(F612&amp;G612,$R$4:$R$9&amp;$S$4:$S$9,$T$4:$T$9),FALSE)</f>
        <v>0</v>
      </c>
      <c r="P612" s="121">
        <f t="shared" si="9"/>
        <v>0</v>
      </c>
      <c r="V612" s="5">
        <v>46261</v>
      </c>
      <c r="W612">
        <v>203</v>
      </c>
      <c r="X612">
        <v>3</v>
      </c>
      <c r="Y612" t="s">
        <v>143</v>
      </c>
      <c r="Z612" t="s">
        <v>51</v>
      </c>
      <c r="AA612">
        <v>987.08603041000003</v>
      </c>
      <c r="AB612">
        <v>-2166.2982483599999</v>
      </c>
      <c r="AC612">
        <v>-1179.2122179400001</v>
      </c>
      <c r="AD612">
        <v>0</v>
      </c>
      <c r="AE612">
        <v>0</v>
      </c>
      <c r="AF612">
        <v>0</v>
      </c>
      <c r="AG612" s="1"/>
      <c r="AH612" s="5">
        <v>46261</v>
      </c>
      <c r="AI612">
        <v>61</v>
      </c>
      <c r="AJ612">
        <v>3</v>
      </c>
      <c r="AK612" t="s">
        <v>143</v>
      </c>
      <c r="AL612" t="s">
        <v>54</v>
      </c>
      <c r="AM612" t="s">
        <v>52</v>
      </c>
      <c r="AN612">
        <v>38.479932259999998</v>
      </c>
      <c r="AO612">
        <v>0</v>
      </c>
      <c r="AP612">
        <v>0</v>
      </c>
      <c r="AR612" s="5">
        <v>46261</v>
      </c>
      <c r="AS612">
        <v>44</v>
      </c>
      <c r="AT612">
        <v>3</v>
      </c>
      <c r="AU612" t="s">
        <v>147</v>
      </c>
      <c r="AV612" t="s">
        <v>148</v>
      </c>
      <c r="AW612">
        <v>-32.402585000000002</v>
      </c>
      <c r="AX612">
        <v>0.82499999999999996</v>
      </c>
      <c r="AY612">
        <v>-11169.636463450001</v>
      </c>
      <c r="AZ612">
        <v>-11169.636463450001</v>
      </c>
      <c r="BA612">
        <v>0</v>
      </c>
    </row>
    <row r="613" spans="2:53">
      <c r="B613" s="5">
        <v>46261</v>
      </c>
      <c r="C613">
        <v>102</v>
      </c>
      <c r="D613">
        <v>3</v>
      </c>
      <c r="E613" t="s">
        <v>143</v>
      </c>
      <c r="F613" t="s">
        <v>60</v>
      </c>
      <c r="G613" t="s">
        <v>51</v>
      </c>
      <c r="H613">
        <v>3063.8872834899998</v>
      </c>
      <c r="I613">
        <v>0</v>
      </c>
      <c r="J613">
        <v>59.28</v>
      </c>
      <c r="K613">
        <v>-111.21</v>
      </c>
      <c r="L613">
        <v>0</v>
      </c>
      <c r="M613">
        <v>0</v>
      </c>
      <c r="N613">
        <v>0</v>
      </c>
      <c r="O613" s="90" cm="1">
        <f t="array" ref="O613">VLOOKUP(C613,Calc!$B$4:$BF$291,_xlfn.XLOOKUP(F613&amp;G613,$R$4:$R$9&amp;$S$4:$S$9,$T$4:$T$9),FALSE)</f>
        <v>0</v>
      </c>
      <c r="P613" s="121">
        <f t="shared" si="9"/>
        <v>0</v>
      </c>
      <c r="V613" s="5">
        <v>46261</v>
      </c>
      <c r="W613">
        <v>204</v>
      </c>
      <c r="X613">
        <v>3</v>
      </c>
      <c r="Y613" t="s">
        <v>143</v>
      </c>
      <c r="Z613" t="s">
        <v>58</v>
      </c>
      <c r="AA613">
        <v>2083.57638718</v>
      </c>
      <c r="AB613">
        <v>-13329.767897129999</v>
      </c>
      <c r="AC613">
        <v>-11246.19150995</v>
      </c>
      <c r="AD613">
        <v>0</v>
      </c>
      <c r="AE613">
        <v>0</v>
      </c>
      <c r="AF613">
        <v>0</v>
      </c>
      <c r="AG613" s="1"/>
      <c r="AH613" s="5">
        <v>46261</v>
      </c>
      <c r="AI613">
        <v>61</v>
      </c>
      <c r="AJ613">
        <v>3</v>
      </c>
      <c r="AK613" t="s">
        <v>143</v>
      </c>
      <c r="AL613" t="s">
        <v>54</v>
      </c>
      <c r="AM613" t="s">
        <v>51</v>
      </c>
      <c r="AN613">
        <v>-44.956598929999998</v>
      </c>
      <c r="AO613">
        <v>2530.2842501599998</v>
      </c>
      <c r="AP613">
        <v>5354.83084194</v>
      </c>
      <c r="AR613" s="5">
        <v>46261</v>
      </c>
      <c r="AS613">
        <v>44</v>
      </c>
      <c r="AT613">
        <v>3</v>
      </c>
      <c r="AU613" t="s">
        <v>147</v>
      </c>
      <c r="AV613" t="s">
        <v>51</v>
      </c>
      <c r="AW613">
        <v>31.577584999999999</v>
      </c>
      <c r="AX613">
        <v>0.82499999999999996</v>
      </c>
      <c r="AY613">
        <v>0</v>
      </c>
      <c r="AZ613">
        <v>0</v>
      </c>
      <c r="BA613">
        <v>0</v>
      </c>
    </row>
    <row r="614" spans="2:53">
      <c r="B614" s="5">
        <v>46261</v>
      </c>
      <c r="C614">
        <v>102</v>
      </c>
      <c r="D614">
        <v>3</v>
      </c>
      <c r="E614" t="s">
        <v>143</v>
      </c>
      <c r="F614" t="s">
        <v>54</v>
      </c>
      <c r="G614" t="s">
        <v>52</v>
      </c>
      <c r="H614">
        <v>3063.8872834899998</v>
      </c>
      <c r="I614">
        <v>0</v>
      </c>
      <c r="J614">
        <v>70.010000000000005</v>
      </c>
      <c r="K614">
        <v>-10.73</v>
      </c>
      <c r="L614">
        <v>0</v>
      </c>
      <c r="M614">
        <v>0</v>
      </c>
      <c r="N614">
        <v>0</v>
      </c>
      <c r="O614" s="90" cm="1">
        <f t="array" ref="O614">VLOOKUP(C614,Calc!$B$4:$BF$291,_xlfn.XLOOKUP(F614&amp;G614,$R$4:$R$9&amp;$S$4:$S$9,$T$4:$T$9),FALSE)</f>
        <v>0</v>
      </c>
      <c r="P614" s="121">
        <f t="shared" si="9"/>
        <v>0</v>
      </c>
      <c r="V614" s="5">
        <v>46261</v>
      </c>
      <c r="W614">
        <v>204</v>
      </c>
      <c r="X614">
        <v>3</v>
      </c>
      <c r="Y614" t="s">
        <v>143</v>
      </c>
      <c r="Z614" t="s">
        <v>52</v>
      </c>
      <c r="AA614">
        <v>2083.57638718</v>
      </c>
      <c r="AB614">
        <v>-13329.767897129999</v>
      </c>
      <c r="AC614">
        <v>-11246.19150995</v>
      </c>
      <c r="AD614">
        <v>0</v>
      </c>
      <c r="AE614">
        <v>0</v>
      </c>
      <c r="AF614">
        <v>0</v>
      </c>
      <c r="AG614" s="1"/>
      <c r="AH614" s="5">
        <v>46261</v>
      </c>
      <c r="AI614">
        <v>62</v>
      </c>
      <c r="AJ614">
        <v>3</v>
      </c>
      <c r="AL614" t="s">
        <v>144</v>
      </c>
      <c r="AM614" t="s">
        <v>58</v>
      </c>
      <c r="AN614">
        <v>-36.976162729999999</v>
      </c>
      <c r="AO614">
        <v>766.16596843000002</v>
      </c>
      <c r="AP614">
        <v>766.16596843000002</v>
      </c>
      <c r="AR614" s="5">
        <v>46261</v>
      </c>
      <c r="AS614">
        <v>44</v>
      </c>
      <c r="AT614">
        <v>3</v>
      </c>
      <c r="AU614" t="s">
        <v>60</v>
      </c>
      <c r="AV614" t="s">
        <v>58</v>
      </c>
      <c r="AW614">
        <v>49.462299229999999</v>
      </c>
      <c r="AX614">
        <v>0.14666666</v>
      </c>
      <c r="AY614">
        <v>0</v>
      </c>
      <c r="AZ614">
        <v>0</v>
      </c>
      <c r="BA614">
        <v>0</v>
      </c>
    </row>
    <row r="615" spans="2:53">
      <c r="B615" s="5">
        <v>46261</v>
      </c>
      <c r="C615">
        <v>102</v>
      </c>
      <c r="D615">
        <v>3</v>
      </c>
      <c r="E615" t="s">
        <v>143</v>
      </c>
      <c r="F615" t="s">
        <v>54</v>
      </c>
      <c r="G615" t="s">
        <v>51</v>
      </c>
      <c r="H615">
        <v>3063.8872834899998</v>
      </c>
      <c r="I615">
        <v>-41.611147760000001</v>
      </c>
      <c r="J615">
        <v>59.28</v>
      </c>
      <c r="K615">
        <v>10.73</v>
      </c>
      <c r="L615">
        <v>446.48761553000003</v>
      </c>
      <c r="M615">
        <v>395.52245789</v>
      </c>
      <c r="N615">
        <v>395.52245789</v>
      </c>
      <c r="O615" s="90" cm="1">
        <f t="array" ref="O615">VLOOKUP(C615,Calc!$B$4:$BF$291,_xlfn.XLOOKUP(F615&amp;G615,$R$4:$R$9&amp;$S$4:$S$9,$T$4:$T$9),FALSE)</f>
        <v>395.52245789343738</v>
      </c>
      <c r="P615" s="121">
        <f t="shared" si="9"/>
        <v>3.4373783819319215E-9</v>
      </c>
      <c r="V615" s="5">
        <v>46261</v>
      </c>
      <c r="W615">
        <v>204</v>
      </c>
      <c r="X615">
        <v>3</v>
      </c>
      <c r="Y615" t="s">
        <v>143</v>
      </c>
      <c r="Z615" t="s">
        <v>51</v>
      </c>
      <c r="AA615">
        <v>2083.57638718</v>
      </c>
      <c r="AB615">
        <v>-13329.767897129999</v>
      </c>
      <c r="AC615">
        <v>-11246.19150995</v>
      </c>
      <c r="AD615">
        <v>0</v>
      </c>
      <c r="AE615">
        <v>0</v>
      </c>
      <c r="AF615">
        <v>0</v>
      </c>
      <c r="AG615" s="1"/>
      <c r="AH615" s="5">
        <v>46261</v>
      </c>
      <c r="AI615">
        <v>62</v>
      </c>
      <c r="AJ615">
        <v>3</v>
      </c>
      <c r="AL615" t="s">
        <v>144</v>
      </c>
      <c r="AM615" t="s">
        <v>146</v>
      </c>
      <c r="AN615">
        <v>26.567829400000001</v>
      </c>
      <c r="AO615">
        <v>0</v>
      </c>
      <c r="AP615">
        <v>0</v>
      </c>
      <c r="AR615" s="5">
        <v>46261</v>
      </c>
      <c r="AS615">
        <v>44</v>
      </c>
      <c r="AT615">
        <v>3</v>
      </c>
      <c r="AU615" t="s">
        <v>60</v>
      </c>
      <c r="AV615" t="s">
        <v>51</v>
      </c>
      <c r="AW615">
        <v>-49.608965900000001</v>
      </c>
      <c r="AX615">
        <v>0.14666666</v>
      </c>
      <c r="AY615">
        <v>0</v>
      </c>
      <c r="AZ615">
        <v>-721.00267683000004</v>
      </c>
      <c r="BA615">
        <v>0</v>
      </c>
    </row>
    <row r="616" spans="2:53">
      <c r="B616" s="5">
        <v>46261</v>
      </c>
      <c r="C616">
        <v>103</v>
      </c>
      <c r="D616">
        <v>3</v>
      </c>
      <c r="E616" t="s">
        <v>143</v>
      </c>
      <c r="F616" t="s">
        <v>57</v>
      </c>
      <c r="G616" t="s">
        <v>58</v>
      </c>
      <c r="H616">
        <v>4104.4750295499998</v>
      </c>
      <c r="I616">
        <v>-26.398956699999999</v>
      </c>
      <c r="J616">
        <v>-52.47</v>
      </c>
      <c r="K616">
        <v>122.48</v>
      </c>
      <c r="L616">
        <v>3233.3442166099999</v>
      </c>
      <c r="M616">
        <v>2954.30131059</v>
      </c>
      <c r="N616">
        <v>2954.30131059</v>
      </c>
      <c r="O616" s="90" cm="1">
        <f t="array" ref="O616">VLOOKUP(C616,Calc!$B$4:$BF$291,_xlfn.XLOOKUP(F616&amp;G616,$R$4:$R$9&amp;$S$4:$S$9,$T$4:$T$9),FALSE)</f>
        <v>2954.3013105914461</v>
      </c>
      <c r="P616" s="121">
        <f t="shared" si="9"/>
        <v>1.4460965758189559E-9</v>
      </c>
      <c r="V616" s="5">
        <v>46261</v>
      </c>
      <c r="W616">
        <v>205</v>
      </c>
      <c r="X616">
        <v>3</v>
      </c>
      <c r="Y616" t="s">
        <v>143</v>
      </c>
      <c r="Z616" t="s">
        <v>58</v>
      </c>
      <c r="AA616">
        <v>2067.5889719299998</v>
      </c>
      <c r="AB616">
        <v>-16415.681152550002</v>
      </c>
      <c r="AC616">
        <v>-14348.09218061</v>
      </c>
      <c r="AD616">
        <v>0</v>
      </c>
      <c r="AE616">
        <v>0</v>
      </c>
      <c r="AF616">
        <v>0</v>
      </c>
      <c r="AG616" s="1"/>
      <c r="AH616" s="5">
        <v>46261</v>
      </c>
      <c r="AI616">
        <v>62</v>
      </c>
      <c r="AJ616">
        <v>3</v>
      </c>
      <c r="AK616" t="s">
        <v>143</v>
      </c>
      <c r="AL616" t="s">
        <v>57</v>
      </c>
      <c r="AM616" t="s">
        <v>58</v>
      </c>
      <c r="AN616">
        <v>0.71516900000000005</v>
      </c>
      <c r="AO616">
        <v>0</v>
      </c>
      <c r="AP616">
        <v>0</v>
      </c>
      <c r="AR616" s="5">
        <v>46261</v>
      </c>
      <c r="AS616">
        <v>44</v>
      </c>
      <c r="AT616">
        <v>3</v>
      </c>
      <c r="AU616" t="s">
        <v>54</v>
      </c>
      <c r="AV616" t="s">
        <v>52</v>
      </c>
      <c r="AW616">
        <v>38.73866786</v>
      </c>
      <c r="AX616">
        <v>6.4816666600000001</v>
      </c>
      <c r="AY616">
        <v>0</v>
      </c>
      <c r="AZ616">
        <v>0</v>
      </c>
      <c r="BA616">
        <v>0</v>
      </c>
    </row>
    <row r="617" spans="2:53">
      <c r="B617" s="5">
        <v>46261</v>
      </c>
      <c r="C617">
        <v>103</v>
      </c>
      <c r="D617">
        <v>3</v>
      </c>
      <c r="E617" t="s">
        <v>143</v>
      </c>
      <c r="F617" t="s">
        <v>57</v>
      </c>
      <c r="G617" t="s">
        <v>52</v>
      </c>
      <c r="H617">
        <v>4104.4750295499998</v>
      </c>
      <c r="I617">
        <v>0</v>
      </c>
      <c r="J617">
        <v>70.010000000000005</v>
      </c>
      <c r="K617">
        <v>-122.48</v>
      </c>
      <c r="L617">
        <v>0</v>
      </c>
      <c r="M617">
        <v>0</v>
      </c>
      <c r="N617">
        <v>0</v>
      </c>
      <c r="O617" s="90" cm="1">
        <f t="array" ref="O617">VLOOKUP(C617,Calc!$B$4:$BF$291,_xlfn.XLOOKUP(F617&amp;G617,$R$4:$R$9&amp;$S$4:$S$9,$T$4:$T$9),FALSE)</f>
        <v>0</v>
      </c>
      <c r="P617" s="121">
        <f t="shared" si="9"/>
        <v>0</v>
      </c>
      <c r="V617" s="5">
        <v>46261</v>
      </c>
      <c r="W617">
        <v>205</v>
      </c>
      <c r="X617">
        <v>3</v>
      </c>
      <c r="Y617" t="s">
        <v>143</v>
      </c>
      <c r="Z617" t="s">
        <v>52</v>
      </c>
      <c r="AA617">
        <v>2067.5889719299998</v>
      </c>
      <c r="AB617">
        <v>-16415.681152550002</v>
      </c>
      <c r="AC617">
        <v>-14348.09218061</v>
      </c>
      <c r="AD617">
        <v>0</v>
      </c>
      <c r="AE617">
        <v>0</v>
      </c>
      <c r="AF617">
        <v>0</v>
      </c>
      <c r="AG617" s="1"/>
      <c r="AH617" s="5">
        <v>46261</v>
      </c>
      <c r="AI617">
        <v>62</v>
      </c>
      <c r="AJ617">
        <v>3</v>
      </c>
      <c r="AK617" t="s">
        <v>143</v>
      </c>
      <c r="AL617" t="s">
        <v>57</v>
      </c>
      <c r="AM617" t="s">
        <v>52</v>
      </c>
      <c r="AN617">
        <v>-1.1776690000000001</v>
      </c>
      <c r="AO617">
        <v>0</v>
      </c>
      <c r="AP617">
        <v>-249.78950963</v>
      </c>
      <c r="AR617" s="5">
        <v>46261</v>
      </c>
      <c r="AS617">
        <v>44</v>
      </c>
      <c r="AT617">
        <v>3</v>
      </c>
      <c r="AU617" t="s">
        <v>54</v>
      </c>
      <c r="AV617" t="s">
        <v>51</v>
      </c>
      <c r="AW617">
        <v>-45.220334530000002</v>
      </c>
      <c r="AX617">
        <v>6.4816666600000001</v>
      </c>
      <c r="AY617">
        <v>12853.912623570001</v>
      </c>
      <c r="AZ617">
        <v>13710.827402520001</v>
      </c>
      <c r="BA617">
        <v>0</v>
      </c>
    </row>
    <row r="618" spans="2:53">
      <c r="B618" s="5">
        <v>46261</v>
      </c>
      <c r="C618">
        <v>103</v>
      </c>
      <c r="D618">
        <v>3</v>
      </c>
      <c r="E618" t="s">
        <v>143</v>
      </c>
      <c r="F618" t="s">
        <v>60</v>
      </c>
      <c r="G618" t="s">
        <v>58</v>
      </c>
      <c r="H618">
        <v>4104.4750295499998</v>
      </c>
      <c r="I618">
        <v>0</v>
      </c>
      <c r="J618">
        <v>-52.47</v>
      </c>
      <c r="K618">
        <v>87.47</v>
      </c>
      <c r="L618">
        <v>0</v>
      </c>
      <c r="M618">
        <v>0</v>
      </c>
      <c r="N618">
        <v>0</v>
      </c>
      <c r="O618" s="90" cm="1">
        <f t="array" ref="O618">VLOOKUP(C618,Calc!$B$4:$BF$291,_xlfn.XLOOKUP(F618&amp;G618,$R$4:$R$9&amp;$S$4:$S$9,$T$4:$T$9),FALSE)</f>
        <v>0</v>
      </c>
      <c r="P618" s="121">
        <f t="shared" si="9"/>
        <v>0</v>
      </c>
      <c r="V618" s="5">
        <v>46261</v>
      </c>
      <c r="W618">
        <v>205</v>
      </c>
      <c r="X618">
        <v>3</v>
      </c>
      <c r="Y618" t="s">
        <v>143</v>
      </c>
      <c r="Z618" t="s">
        <v>51</v>
      </c>
      <c r="AA618">
        <v>2067.5889719299998</v>
      </c>
      <c r="AB618">
        <v>-16415.681152550002</v>
      </c>
      <c r="AC618">
        <v>-14348.09218061</v>
      </c>
      <c r="AD618">
        <v>0</v>
      </c>
      <c r="AE618">
        <v>0</v>
      </c>
      <c r="AF618">
        <v>0</v>
      </c>
      <c r="AG618" s="1"/>
      <c r="AH618" s="5">
        <v>46261</v>
      </c>
      <c r="AI618">
        <v>62</v>
      </c>
      <c r="AJ618">
        <v>3</v>
      </c>
      <c r="AL618" t="s">
        <v>147</v>
      </c>
      <c r="AM618" t="s">
        <v>148</v>
      </c>
      <c r="AN618">
        <v>-27.991136999999998</v>
      </c>
      <c r="AO618">
        <v>-8929.7169054700007</v>
      </c>
      <c r="AP618">
        <v>-8929.7169054700007</v>
      </c>
      <c r="AR618" s="5">
        <v>46261</v>
      </c>
      <c r="AS618">
        <v>44</v>
      </c>
      <c r="AT618">
        <v>3</v>
      </c>
      <c r="AU618" t="s">
        <v>50</v>
      </c>
      <c r="AV618" t="s">
        <v>52</v>
      </c>
      <c r="AW618">
        <v>0</v>
      </c>
      <c r="AX618">
        <v>0</v>
      </c>
      <c r="AY618">
        <v>0</v>
      </c>
      <c r="AZ618">
        <v>0</v>
      </c>
      <c r="BA618">
        <v>0</v>
      </c>
    </row>
    <row r="619" spans="2:53">
      <c r="B619" s="5">
        <v>46261</v>
      </c>
      <c r="C619">
        <v>103</v>
      </c>
      <c r="D619">
        <v>3</v>
      </c>
      <c r="E619" t="s">
        <v>143</v>
      </c>
      <c r="F619" t="s">
        <v>60</v>
      </c>
      <c r="G619" t="s">
        <v>51</v>
      </c>
      <c r="H619">
        <v>4104.4750295499998</v>
      </c>
      <c r="I619">
        <v>0</v>
      </c>
      <c r="J619">
        <v>35</v>
      </c>
      <c r="K619">
        <v>-87.47</v>
      </c>
      <c r="L619">
        <v>0</v>
      </c>
      <c r="M619">
        <v>0</v>
      </c>
      <c r="N619">
        <v>0</v>
      </c>
      <c r="O619" s="90" cm="1">
        <f t="array" ref="O619">VLOOKUP(C619,Calc!$B$4:$BF$291,_xlfn.XLOOKUP(F619&amp;G619,$R$4:$R$9&amp;$S$4:$S$9,$T$4:$T$9),FALSE)</f>
        <v>0</v>
      </c>
      <c r="P619" s="121">
        <f t="shared" si="9"/>
        <v>0</v>
      </c>
      <c r="V619" s="5">
        <v>46261</v>
      </c>
      <c r="W619">
        <v>206</v>
      </c>
      <c r="X619">
        <v>3</v>
      </c>
      <c r="Y619" t="s">
        <v>143</v>
      </c>
      <c r="Z619" t="s">
        <v>58</v>
      </c>
      <c r="AA619">
        <v>304.23348263999998</v>
      </c>
      <c r="AB619">
        <v>-16639.346405439999</v>
      </c>
      <c r="AC619">
        <v>-16335.112922800001</v>
      </c>
      <c r="AD619">
        <v>0</v>
      </c>
      <c r="AE619">
        <v>0</v>
      </c>
      <c r="AF619">
        <v>0</v>
      </c>
      <c r="AG619" s="1"/>
      <c r="AH619" s="5">
        <v>46261</v>
      </c>
      <c r="AI619">
        <v>62</v>
      </c>
      <c r="AJ619">
        <v>3</v>
      </c>
      <c r="AL619" t="s">
        <v>147</v>
      </c>
      <c r="AM619" t="s">
        <v>51</v>
      </c>
      <c r="AN619">
        <v>27.21530366</v>
      </c>
      <c r="AO619">
        <v>0</v>
      </c>
      <c r="AP619">
        <v>0</v>
      </c>
      <c r="AR619" s="5">
        <v>46261</v>
      </c>
      <c r="AS619">
        <v>44</v>
      </c>
      <c r="AT619">
        <v>3</v>
      </c>
      <c r="AU619" t="s">
        <v>50</v>
      </c>
      <c r="AV619" t="s">
        <v>51</v>
      </c>
      <c r="AW619">
        <v>0</v>
      </c>
      <c r="AX619">
        <v>0</v>
      </c>
      <c r="AY619">
        <v>0</v>
      </c>
      <c r="AZ619">
        <v>0</v>
      </c>
      <c r="BA619">
        <v>0</v>
      </c>
    </row>
    <row r="620" spans="2:53">
      <c r="B620" s="5">
        <v>46261</v>
      </c>
      <c r="C620">
        <v>103</v>
      </c>
      <c r="D620">
        <v>3</v>
      </c>
      <c r="E620" t="s">
        <v>143</v>
      </c>
      <c r="F620" t="s">
        <v>54</v>
      </c>
      <c r="G620" t="s">
        <v>52</v>
      </c>
      <c r="H620">
        <v>4104.4750295499998</v>
      </c>
      <c r="I620">
        <v>0</v>
      </c>
      <c r="J620">
        <v>70.010000000000005</v>
      </c>
      <c r="K620">
        <v>-35.01</v>
      </c>
      <c r="L620">
        <v>0</v>
      </c>
      <c r="M620">
        <v>0</v>
      </c>
      <c r="N620">
        <v>0</v>
      </c>
      <c r="O620" s="90" cm="1">
        <f t="array" ref="O620">VLOOKUP(C620,Calc!$B$4:$BF$291,_xlfn.XLOOKUP(F620&amp;G620,$R$4:$R$9&amp;$S$4:$S$9,$T$4:$T$9),FALSE)</f>
        <v>0</v>
      </c>
      <c r="P620" s="121">
        <f t="shared" si="9"/>
        <v>0</v>
      </c>
      <c r="V620" s="5">
        <v>46261</v>
      </c>
      <c r="W620">
        <v>206</v>
      </c>
      <c r="X620">
        <v>3</v>
      </c>
      <c r="Y620" t="s">
        <v>143</v>
      </c>
      <c r="Z620" t="s">
        <v>52</v>
      </c>
      <c r="AA620">
        <v>304.23348263999998</v>
      </c>
      <c r="AB620">
        <v>-16639.346405439999</v>
      </c>
      <c r="AC620">
        <v>-16335.112922800001</v>
      </c>
      <c r="AD620">
        <v>0</v>
      </c>
      <c r="AE620">
        <v>0</v>
      </c>
      <c r="AF620">
        <v>0</v>
      </c>
      <c r="AG620" s="1"/>
      <c r="AH620" s="5">
        <v>46261</v>
      </c>
      <c r="AI620">
        <v>62</v>
      </c>
      <c r="AJ620">
        <v>3</v>
      </c>
      <c r="AK620" t="s">
        <v>143</v>
      </c>
      <c r="AL620" t="s">
        <v>60</v>
      </c>
      <c r="AM620" t="s">
        <v>58</v>
      </c>
      <c r="AN620">
        <v>46.018079729999997</v>
      </c>
      <c r="AO620">
        <v>0</v>
      </c>
      <c r="AP620">
        <v>0</v>
      </c>
      <c r="AR620" s="5">
        <v>46261</v>
      </c>
      <c r="AS620">
        <v>45</v>
      </c>
      <c r="AT620">
        <v>3</v>
      </c>
      <c r="AU620" t="s">
        <v>145</v>
      </c>
      <c r="AV620" t="s">
        <v>58</v>
      </c>
      <c r="AW620">
        <v>-2.3344071</v>
      </c>
      <c r="AX620">
        <v>1.69666666</v>
      </c>
      <c r="AY620">
        <v>-6.03221908</v>
      </c>
      <c r="AZ620">
        <v>-6.03221908</v>
      </c>
      <c r="BA620">
        <v>0</v>
      </c>
    </row>
    <row r="621" spans="2:53">
      <c r="B621" s="5">
        <v>46261</v>
      </c>
      <c r="C621">
        <v>103</v>
      </c>
      <c r="D621">
        <v>3</v>
      </c>
      <c r="E621" t="s">
        <v>143</v>
      </c>
      <c r="F621" t="s">
        <v>54</v>
      </c>
      <c r="G621" t="s">
        <v>51</v>
      </c>
      <c r="H621">
        <v>4104.4750295499998</v>
      </c>
      <c r="I621">
        <v>-35.955760859999998</v>
      </c>
      <c r="J621">
        <v>35</v>
      </c>
      <c r="K621">
        <v>35.01</v>
      </c>
      <c r="L621">
        <v>1258.8111879400001</v>
      </c>
      <c r="M621">
        <v>1150.1737189600001</v>
      </c>
      <c r="N621">
        <v>1150.1737189600001</v>
      </c>
      <c r="O621" s="90" cm="1">
        <f t="array" ref="O621">VLOOKUP(C621,Calc!$B$4:$BF$291,_xlfn.XLOOKUP(F621&amp;G621,$R$4:$R$9&amp;$S$4:$S$9,$T$4:$T$9),FALSE)</f>
        <v>1150.1737189665548</v>
      </c>
      <c r="P621" s="121">
        <f t="shared" si="9"/>
        <v>6.5547283156774938E-9</v>
      </c>
      <c r="V621" s="5">
        <v>46261</v>
      </c>
      <c r="W621">
        <v>206</v>
      </c>
      <c r="X621">
        <v>3</v>
      </c>
      <c r="Y621" t="s">
        <v>143</v>
      </c>
      <c r="Z621" t="s">
        <v>51</v>
      </c>
      <c r="AA621">
        <v>304.23348263999998</v>
      </c>
      <c r="AB621">
        <v>-16639.346405439999</v>
      </c>
      <c r="AC621">
        <v>-16335.112922800001</v>
      </c>
      <c r="AD621">
        <v>0</v>
      </c>
      <c r="AE621">
        <v>0</v>
      </c>
      <c r="AF621">
        <v>0</v>
      </c>
      <c r="AG621" s="1"/>
      <c r="AH621" s="5">
        <v>46261</v>
      </c>
      <c r="AI621">
        <v>62</v>
      </c>
      <c r="AJ621">
        <v>3</v>
      </c>
      <c r="AK621" t="s">
        <v>143</v>
      </c>
      <c r="AL621" t="s">
        <v>60</v>
      </c>
      <c r="AM621" t="s">
        <v>51</v>
      </c>
      <c r="AN621">
        <v>-46.122246400000002</v>
      </c>
      <c r="AO621">
        <v>0</v>
      </c>
      <c r="AP621">
        <v>-3725.7451779600001</v>
      </c>
      <c r="AR621" s="5">
        <v>46261</v>
      </c>
      <c r="AS621">
        <v>45</v>
      </c>
      <c r="AT621">
        <v>3</v>
      </c>
      <c r="AU621" t="s">
        <v>145</v>
      </c>
      <c r="AV621" t="s">
        <v>146</v>
      </c>
      <c r="AW621">
        <v>0.63774043000000002</v>
      </c>
      <c r="AX621">
        <v>1.69666666</v>
      </c>
      <c r="AY621">
        <v>0</v>
      </c>
      <c r="AZ621">
        <v>0</v>
      </c>
      <c r="BA621">
        <v>0</v>
      </c>
    </row>
    <row r="622" spans="2:53">
      <c r="B622" s="5">
        <v>46261</v>
      </c>
      <c r="C622">
        <v>104</v>
      </c>
      <c r="D622">
        <v>3</v>
      </c>
      <c r="E622" t="s">
        <v>143</v>
      </c>
      <c r="F622" t="s">
        <v>57</v>
      </c>
      <c r="G622" t="s">
        <v>58</v>
      </c>
      <c r="H622">
        <v>3948.0065911900001</v>
      </c>
      <c r="I622">
        <v>-28.576957159999999</v>
      </c>
      <c r="J622">
        <v>-40.21</v>
      </c>
      <c r="K622">
        <v>110.22</v>
      </c>
      <c r="L622">
        <v>3149.75221891</v>
      </c>
      <c r="M622">
        <v>2866.5706259399999</v>
      </c>
      <c r="N622">
        <v>2866.5706259399999</v>
      </c>
      <c r="O622" s="90" cm="1">
        <f t="array" ref="O622">VLOOKUP(C622,Calc!$B$4:$BF$291,_xlfn.XLOOKUP(F622&amp;G622,$R$4:$R$9&amp;$S$4:$S$9,$T$4:$T$9),FALSE)</f>
        <v>2866.5706259412709</v>
      </c>
      <c r="P622" s="121">
        <f t="shared" si="9"/>
        <v>1.2710188457276672E-9</v>
      </c>
      <c r="V622" s="5">
        <v>46261</v>
      </c>
      <c r="W622">
        <v>207</v>
      </c>
      <c r="X622">
        <v>3</v>
      </c>
      <c r="Y622" t="s">
        <v>143</v>
      </c>
      <c r="Z622" t="s">
        <v>58</v>
      </c>
      <c r="AA622">
        <v>0</v>
      </c>
      <c r="AB622">
        <v>-6070.4970114500002</v>
      </c>
      <c r="AC622">
        <v>-6070.4970114500002</v>
      </c>
      <c r="AD622">
        <v>0</v>
      </c>
      <c r="AE622">
        <v>0</v>
      </c>
      <c r="AF622">
        <v>0</v>
      </c>
      <c r="AG622" s="1"/>
      <c r="AH622" s="5">
        <v>46261</v>
      </c>
      <c r="AI622">
        <v>62</v>
      </c>
      <c r="AJ622">
        <v>3</v>
      </c>
      <c r="AK622" t="s">
        <v>143</v>
      </c>
      <c r="AL622" t="s">
        <v>54</v>
      </c>
      <c r="AM622" t="s">
        <v>52</v>
      </c>
      <c r="AN622">
        <v>37.784763400000003</v>
      </c>
      <c r="AO622">
        <v>0</v>
      </c>
      <c r="AP622">
        <v>0</v>
      </c>
      <c r="AR622" s="5">
        <v>46261</v>
      </c>
      <c r="AS622">
        <v>45</v>
      </c>
      <c r="AT622">
        <v>3</v>
      </c>
      <c r="AU622" t="s">
        <v>144</v>
      </c>
      <c r="AV622" t="s">
        <v>58</v>
      </c>
      <c r="AW622">
        <v>-16.08588786</v>
      </c>
      <c r="AX622">
        <v>12.02083333</v>
      </c>
      <c r="AY622">
        <v>-27.728747259999999</v>
      </c>
      <c r="AZ622">
        <v>-27.728747259999999</v>
      </c>
      <c r="BA622">
        <v>0</v>
      </c>
    </row>
    <row r="623" spans="2:53">
      <c r="B623" s="5">
        <v>46261</v>
      </c>
      <c r="C623">
        <v>104</v>
      </c>
      <c r="D623">
        <v>3</v>
      </c>
      <c r="E623" t="s">
        <v>143</v>
      </c>
      <c r="F623" t="s">
        <v>57</v>
      </c>
      <c r="G623" t="s">
        <v>52</v>
      </c>
      <c r="H623">
        <v>3948.0065911900001</v>
      </c>
      <c r="I623">
        <v>0</v>
      </c>
      <c r="J623">
        <v>70.010000000000005</v>
      </c>
      <c r="K623">
        <v>-110.22</v>
      </c>
      <c r="L623">
        <v>0</v>
      </c>
      <c r="M623">
        <v>0</v>
      </c>
      <c r="N623">
        <v>0</v>
      </c>
      <c r="O623" s="90" cm="1">
        <f t="array" ref="O623">VLOOKUP(C623,Calc!$B$4:$BF$291,_xlfn.XLOOKUP(F623&amp;G623,$R$4:$R$9&amp;$S$4:$S$9,$T$4:$T$9),FALSE)</f>
        <v>0</v>
      </c>
      <c r="P623" s="121">
        <f t="shared" si="9"/>
        <v>0</v>
      </c>
      <c r="V623" s="5">
        <v>46261</v>
      </c>
      <c r="W623">
        <v>207</v>
      </c>
      <c r="X623">
        <v>3</v>
      </c>
      <c r="Y623" t="s">
        <v>143</v>
      </c>
      <c r="Z623" t="s">
        <v>52</v>
      </c>
      <c r="AA623">
        <v>0</v>
      </c>
      <c r="AB623">
        <v>-6070.4970114500002</v>
      </c>
      <c r="AC623">
        <v>-6070.4970114500002</v>
      </c>
      <c r="AD623">
        <v>0</v>
      </c>
      <c r="AE623">
        <v>0</v>
      </c>
      <c r="AF623">
        <v>0</v>
      </c>
      <c r="AG623" s="1"/>
      <c r="AH623" s="5">
        <v>46261</v>
      </c>
      <c r="AI623">
        <v>62</v>
      </c>
      <c r="AJ623">
        <v>3</v>
      </c>
      <c r="AK623" t="s">
        <v>143</v>
      </c>
      <c r="AL623" t="s">
        <v>54</v>
      </c>
      <c r="AM623" t="s">
        <v>51</v>
      </c>
      <c r="AN623">
        <v>-43.722263400000003</v>
      </c>
      <c r="AO623">
        <v>1516.00365749</v>
      </c>
      <c r="AP623">
        <v>5491.5383450899999</v>
      </c>
      <c r="AR623" s="5">
        <v>46261</v>
      </c>
      <c r="AS623">
        <v>45</v>
      </c>
      <c r="AT623">
        <v>3</v>
      </c>
      <c r="AU623" t="s">
        <v>144</v>
      </c>
      <c r="AV623" t="s">
        <v>146</v>
      </c>
      <c r="AW623">
        <v>4.0650545300000003</v>
      </c>
      <c r="AX623">
        <v>12.02083333</v>
      </c>
      <c r="AY623">
        <v>0</v>
      </c>
      <c r="AZ623">
        <v>0</v>
      </c>
      <c r="BA623">
        <v>0</v>
      </c>
    </row>
    <row r="624" spans="2:53">
      <c r="B624" s="5">
        <v>46261</v>
      </c>
      <c r="C624">
        <v>104</v>
      </c>
      <c r="D624">
        <v>3</v>
      </c>
      <c r="E624" t="s">
        <v>143</v>
      </c>
      <c r="F624" t="s">
        <v>60</v>
      </c>
      <c r="G624" t="s">
        <v>58</v>
      </c>
      <c r="H624">
        <v>3948.0065911900001</v>
      </c>
      <c r="I624">
        <v>0</v>
      </c>
      <c r="J624">
        <v>-40.21</v>
      </c>
      <c r="K624">
        <v>75.209999999999994</v>
      </c>
      <c r="L624">
        <v>0</v>
      </c>
      <c r="M624">
        <v>0</v>
      </c>
      <c r="N624">
        <v>0</v>
      </c>
      <c r="O624" s="90" cm="1">
        <f t="array" ref="O624">VLOOKUP(C624,Calc!$B$4:$BF$291,_xlfn.XLOOKUP(F624&amp;G624,$R$4:$R$9&amp;$S$4:$S$9,$T$4:$T$9),FALSE)</f>
        <v>0</v>
      </c>
      <c r="P624" s="121">
        <f t="shared" si="9"/>
        <v>0</v>
      </c>
      <c r="V624" s="5">
        <v>46261</v>
      </c>
      <c r="W624">
        <v>207</v>
      </c>
      <c r="X624">
        <v>3</v>
      </c>
      <c r="Y624" t="s">
        <v>143</v>
      </c>
      <c r="Z624" t="s">
        <v>51</v>
      </c>
      <c r="AA624">
        <v>0</v>
      </c>
      <c r="AB624">
        <v>-6070.4970114500002</v>
      </c>
      <c r="AC624">
        <v>-6070.4970114500002</v>
      </c>
      <c r="AD624">
        <v>0</v>
      </c>
      <c r="AE624">
        <v>0</v>
      </c>
      <c r="AF624">
        <v>0</v>
      </c>
      <c r="AG624" s="1"/>
      <c r="AH624" s="5">
        <v>46261</v>
      </c>
      <c r="AI624">
        <v>63</v>
      </c>
      <c r="AJ624">
        <v>3</v>
      </c>
      <c r="AL624" t="s">
        <v>144</v>
      </c>
      <c r="AM624" t="s">
        <v>58</v>
      </c>
      <c r="AN624">
        <v>-37.531251830000002</v>
      </c>
      <c r="AO624">
        <v>1790.2675538399999</v>
      </c>
      <c r="AP624">
        <v>1790.2675538399999</v>
      </c>
      <c r="AR624" s="5">
        <v>46261</v>
      </c>
      <c r="AS624">
        <v>45</v>
      </c>
      <c r="AT624">
        <v>3</v>
      </c>
      <c r="AU624" t="s">
        <v>57</v>
      </c>
      <c r="AV624" t="s">
        <v>58</v>
      </c>
      <c r="AW624">
        <v>-0.82307680000000005</v>
      </c>
      <c r="AX624">
        <v>0.43916665999999999</v>
      </c>
      <c r="AY624">
        <v>0</v>
      </c>
      <c r="AZ624">
        <v>149.22953353</v>
      </c>
      <c r="BA624">
        <v>0</v>
      </c>
    </row>
    <row r="625" spans="2:53">
      <c r="B625" s="5">
        <v>46261</v>
      </c>
      <c r="C625">
        <v>104</v>
      </c>
      <c r="D625">
        <v>3</v>
      </c>
      <c r="E625" t="s">
        <v>143</v>
      </c>
      <c r="F625" t="s">
        <v>60</v>
      </c>
      <c r="G625" t="s">
        <v>51</v>
      </c>
      <c r="H625">
        <v>3948.0065911900001</v>
      </c>
      <c r="I625">
        <v>0</v>
      </c>
      <c r="J625">
        <v>35</v>
      </c>
      <c r="K625">
        <v>-75.209999999999994</v>
      </c>
      <c r="L625">
        <v>0</v>
      </c>
      <c r="M625">
        <v>0</v>
      </c>
      <c r="N625">
        <v>0</v>
      </c>
      <c r="O625" s="90" cm="1">
        <f t="array" ref="O625">VLOOKUP(C625,Calc!$B$4:$BF$291,_xlfn.XLOOKUP(F625&amp;G625,$R$4:$R$9&amp;$S$4:$S$9,$T$4:$T$9),FALSE)</f>
        <v>0</v>
      </c>
      <c r="P625" s="121">
        <f t="shared" si="9"/>
        <v>0</v>
      </c>
      <c r="V625" s="5">
        <v>46261</v>
      </c>
      <c r="W625">
        <v>208</v>
      </c>
      <c r="X625">
        <v>3</v>
      </c>
      <c r="Y625" t="s">
        <v>143</v>
      </c>
      <c r="Z625" t="s">
        <v>58</v>
      </c>
      <c r="AA625">
        <v>8516.8625470000006</v>
      </c>
      <c r="AB625">
        <v>-4474.7852108500001</v>
      </c>
      <c r="AC625">
        <v>4042.0773361400002</v>
      </c>
      <c r="AD625">
        <v>-13.487158859999999</v>
      </c>
      <c r="AE625">
        <v>5.6784173999999998</v>
      </c>
      <c r="AF625">
        <v>-7.8087414600000002</v>
      </c>
      <c r="AG625" s="1"/>
      <c r="AH625" s="5">
        <v>46261</v>
      </c>
      <c r="AI625">
        <v>63</v>
      </c>
      <c r="AJ625">
        <v>3</v>
      </c>
      <c r="AL625" t="s">
        <v>144</v>
      </c>
      <c r="AM625" t="s">
        <v>146</v>
      </c>
      <c r="AN625">
        <v>26.052918500000001</v>
      </c>
      <c r="AO625">
        <v>0</v>
      </c>
      <c r="AP625">
        <v>0</v>
      </c>
      <c r="AR625" s="5">
        <v>46261</v>
      </c>
      <c r="AS625">
        <v>45</v>
      </c>
      <c r="AT625">
        <v>3</v>
      </c>
      <c r="AU625" t="s">
        <v>57</v>
      </c>
      <c r="AV625" t="s">
        <v>52</v>
      </c>
      <c r="AW625">
        <v>0.38391013000000002</v>
      </c>
      <c r="AX625">
        <v>0.43916665999999999</v>
      </c>
      <c r="AY625">
        <v>0</v>
      </c>
      <c r="AZ625">
        <v>0</v>
      </c>
      <c r="BA625">
        <v>0</v>
      </c>
    </row>
    <row r="626" spans="2:53">
      <c r="B626" s="5">
        <v>46261</v>
      </c>
      <c r="C626">
        <v>104</v>
      </c>
      <c r="D626">
        <v>3</v>
      </c>
      <c r="E626" t="s">
        <v>143</v>
      </c>
      <c r="F626" t="s">
        <v>54</v>
      </c>
      <c r="G626" t="s">
        <v>52</v>
      </c>
      <c r="H626">
        <v>3948.0065911900001</v>
      </c>
      <c r="I626">
        <v>0</v>
      </c>
      <c r="J626">
        <v>70.010000000000005</v>
      </c>
      <c r="K626">
        <v>-35.01</v>
      </c>
      <c r="L626">
        <v>0</v>
      </c>
      <c r="M626">
        <v>0</v>
      </c>
      <c r="N626">
        <v>0</v>
      </c>
      <c r="O626" s="90" cm="1">
        <f t="array" ref="O626">VLOOKUP(C626,Calc!$B$4:$BF$291,_xlfn.XLOOKUP(F626&amp;G626,$R$4:$R$9&amp;$S$4:$S$9,$T$4:$T$9),FALSE)</f>
        <v>0</v>
      </c>
      <c r="P626" s="121">
        <f t="shared" si="9"/>
        <v>0</v>
      </c>
      <c r="V626" s="5">
        <v>46261</v>
      </c>
      <c r="W626">
        <v>208</v>
      </c>
      <c r="X626">
        <v>3</v>
      </c>
      <c r="Y626" t="s">
        <v>143</v>
      </c>
      <c r="Z626" t="s">
        <v>52</v>
      </c>
      <c r="AA626">
        <v>8516.8625470000006</v>
      </c>
      <c r="AB626">
        <v>-4474.7852108500001</v>
      </c>
      <c r="AC626">
        <v>4042.0773361400002</v>
      </c>
      <c r="AD626">
        <v>-16.742303060000001</v>
      </c>
      <c r="AE626">
        <v>0</v>
      </c>
      <c r="AF626">
        <v>-16.742303060000001</v>
      </c>
      <c r="AG626" s="1"/>
      <c r="AH626" s="5">
        <v>46261</v>
      </c>
      <c r="AI626">
        <v>63</v>
      </c>
      <c r="AJ626">
        <v>3</v>
      </c>
      <c r="AK626" t="s">
        <v>143</v>
      </c>
      <c r="AL626" t="s">
        <v>57</v>
      </c>
      <c r="AM626" t="s">
        <v>58</v>
      </c>
      <c r="AN626">
        <v>0.79043699999999995</v>
      </c>
      <c r="AO626">
        <v>0</v>
      </c>
      <c r="AP626">
        <v>0</v>
      </c>
      <c r="AR626" s="5">
        <v>46261</v>
      </c>
      <c r="AS626">
        <v>45</v>
      </c>
      <c r="AT626">
        <v>3</v>
      </c>
      <c r="AU626" t="s">
        <v>147</v>
      </c>
      <c r="AV626" t="s">
        <v>148</v>
      </c>
      <c r="AW626">
        <v>-32.305753000000003</v>
      </c>
      <c r="AX626">
        <v>0.77333333000000004</v>
      </c>
      <c r="AY626">
        <v>-11135.978111210001</v>
      </c>
      <c r="AZ626">
        <v>-11135.978111210001</v>
      </c>
      <c r="BA626">
        <v>0</v>
      </c>
    </row>
    <row r="627" spans="2:53">
      <c r="B627" s="5">
        <v>46261</v>
      </c>
      <c r="C627">
        <v>104</v>
      </c>
      <c r="D627">
        <v>3</v>
      </c>
      <c r="E627" t="s">
        <v>143</v>
      </c>
      <c r="F627" t="s">
        <v>54</v>
      </c>
      <c r="G627" t="s">
        <v>51</v>
      </c>
      <c r="H627">
        <v>3948.0065911900001</v>
      </c>
      <c r="I627">
        <v>-33.94082873</v>
      </c>
      <c r="J627">
        <v>35</v>
      </c>
      <c r="K627">
        <v>35.01</v>
      </c>
      <c r="L627">
        <v>1188.26841395</v>
      </c>
      <c r="M627">
        <v>1081.43596525</v>
      </c>
      <c r="N627">
        <v>1081.43596525</v>
      </c>
      <c r="O627" s="90" cm="1">
        <f t="array" ref="O627">VLOOKUP(C627,Calc!$B$4:$BF$291,_xlfn.XLOOKUP(F627&amp;G627,$R$4:$R$9&amp;$S$4:$S$9,$T$4:$T$9),FALSE)</f>
        <v>1081.435965256062</v>
      </c>
      <c r="P627" s="121">
        <f t="shared" si="9"/>
        <v>6.0620095609920099E-9</v>
      </c>
      <c r="V627" s="5">
        <v>46261</v>
      </c>
      <c r="W627">
        <v>208</v>
      </c>
      <c r="X627">
        <v>3</v>
      </c>
      <c r="Y627" t="s">
        <v>143</v>
      </c>
      <c r="Z627" t="s">
        <v>51</v>
      </c>
      <c r="AA627">
        <v>8516.8625470000006</v>
      </c>
      <c r="AB627">
        <v>-4474.7852108500001</v>
      </c>
      <c r="AC627">
        <v>4042.0773361400002</v>
      </c>
      <c r="AD627">
        <v>0</v>
      </c>
      <c r="AE627">
        <v>14.773544530000001</v>
      </c>
      <c r="AF627">
        <v>14.773544530000001</v>
      </c>
      <c r="AG627" s="1"/>
      <c r="AH627" s="5">
        <v>46261</v>
      </c>
      <c r="AI627">
        <v>63</v>
      </c>
      <c r="AJ627">
        <v>3</v>
      </c>
      <c r="AK627" t="s">
        <v>143</v>
      </c>
      <c r="AL627" t="s">
        <v>57</v>
      </c>
      <c r="AM627" t="s">
        <v>52</v>
      </c>
      <c r="AN627">
        <v>-1.3762703300000001</v>
      </c>
      <c r="AO627">
        <v>0</v>
      </c>
      <c r="AP627">
        <v>-735.53336006999996</v>
      </c>
      <c r="AR627" s="5">
        <v>46261</v>
      </c>
      <c r="AS627">
        <v>45</v>
      </c>
      <c r="AT627">
        <v>3</v>
      </c>
      <c r="AU627" t="s">
        <v>147</v>
      </c>
      <c r="AV627" t="s">
        <v>51</v>
      </c>
      <c r="AW627">
        <v>31.532419659999999</v>
      </c>
      <c r="AX627">
        <v>0.77333333000000004</v>
      </c>
      <c r="AY627">
        <v>0</v>
      </c>
      <c r="AZ627">
        <v>0</v>
      </c>
      <c r="BA627">
        <v>0</v>
      </c>
    </row>
    <row r="628" spans="2:53">
      <c r="B628" s="5">
        <v>46261</v>
      </c>
      <c r="C628">
        <v>105</v>
      </c>
      <c r="D628">
        <v>3</v>
      </c>
      <c r="E628" t="s">
        <v>143</v>
      </c>
      <c r="F628" t="s">
        <v>57</v>
      </c>
      <c r="G628" t="s">
        <v>58</v>
      </c>
      <c r="H628">
        <v>2487.27333292</v>
      </c>
      <c r="I628">
        <v>-29.54136926</v>
      </c>
      <c r="J628">
        <v>-28.86</v>
      </c>
      <c r="K628">
        <v>76.510000000000005</v>
      </c>
      <c r="L628">
        <v>2260.21016259</v>
      </c>
      <c r="M628">
        <v>2049.14119394</v>
      </c>
      <c r="N628">
        <v>2049.14119394</v>
      </c>
      <c r="O628" s="90" cm="1">
        <f t="array" ref="O628">VLOOKUP(C628,Calc!$B$4:$BF$291,_xlfn.XLOOKUP(F628&amp;G628,$R$4:$R$9&amp;$S$4:$S$9,$T$4:$T$9),FALSE)</f>
        <v>2049.1411939435538</v>
      </c>
      <c r="P628" s="121">
        <f t="shared" si="9"/>
        <v>3.5538505471777171E-9</v>
      </c>
      <c r="V628" s="5">
        <v>46261</v>
      </c>
      <c r="W628">
        <v>209</v>
      </c>
      <c r="X628">
        <v>3</v>
      </c>
      <c r="Y628" t="s">
        <v>143</v>
      </c>
      <c r="Z628" t="s">
        <v>58</v>
      </c>
      <c r="AA628">
        <v>14476.026059</v>
      </c>
      <c r="AB628">
        <v>-6020.0619375300003</v>
      </c>
      <c r="AC628">
        <v>8455.9641214599997</v>
      </c>
      <c r="AD628">
        <v>-22.87947673</v>
      </c>
      <c r="AE628">
        <v>8.1211768000000006</v>
      </c>
      <c r="AF628">
        <v>-14.75829993</v>
      </c>
      <c r="AG628" s="1"/>
      <c r="AH628" s="5">
        <v>46261</v>
      </c>
      <c r="AI628">
        <v>63</v>
      </c>
      <c r="AJ628">
        <v>3</v>
      </c>
      <c r="AL628" t="s">
        <v>147</v>
      </c>
      <c r="AM628" t="s">
        <v>148</v>
      </c>
      <c r="AN628">
        <v>-27.921265999999999</v>
      </c>
      <c r="AO628">
        <v>-8827.7664685199998</v>
      </c>
      <c r="AP628">
        <v>-8827.7664685199998</v>
      </c>
      <c r="AR628" s="5">
        <v>46261</v>
      </c>
      <c r="AS628">
        <v>45</v>
      </c>
      <c r="AT628">
        <v>3</v>
      </c>
      <c r="AU628" t="s">
        <v>60</v>
      </c>
      <c r="AV628" t="s">
        <v>58</v>
      </c>
      <c r="AW628">
        <v>44.947297460000001</v>
      </c>
      <c r="AX628">
        <v>0.15083332999999999</v>
      </c>
      <c r="AY628">
        <v>0</v>
      </c>
      <c r="AZ628">
        <v>0</v>
      </c>
      <c r="BA628">
        <v>0</v>
      </c>
    </row>
    <row r="629" spans="2:53">
      <c r="B629" s="5">
        <v>46261</v>
      </c>
      <c r="C629">
        <v>105</v>
      </c>
      <c r="D629">
        <v>3</v>
      </c>
      <c r="E629" t="s">
        <v>143</v>
      </c>
      <c r="F629" t="s">
        <v>57</v>
      </c>
      <c r="G629" t="s">
        <v>52</v>
      </c>
      <c r="H629">
        <v>2487.27333292</v>
      </c>
      <c r="I629">
        <v>0</v>
      </c>
      <c r="J629">
        <v>47.65</v>
      </c>
      <c r="K629">
        <v>-76.510000000000005</v>
      </c>
      <c r="L629">
        <v>0</v>
      </c>
      <c r="M629">
        <v>0</v>
      </c>
      <c r="N629">
        <v>0</v>
      </c>
      <c r="O629" s="90" cm="1">
        <f t="array" ref="O629">VLOOKUP(C629,Calc!$B$4:$BF$291,_xlfn.XLOOKUP(F629&amp;G629,$R$4:$R$9&amp;$S$4:$S$9,$T$4:$T$9),FALSE)</f>
        <v>0</v>
      </c>
      <c r="P629" s="121">
        <f t="shared" si="9"/>
        <v>0</v>
      </c>
      <c r="V629" s="5">
        <v>46261</v>
      </c>
      <c r="W629">
        <v>209</v>
      </c>
      <c r="X629">
        <v>3</v>
      </c>
      <c r="Y629" t="s">
        <v>143</v>
      </c>
      <c r="Z629" t="s">
        <v>52</v>
      </c>
      <c r="AA629">
        <v>14476.026059</v>
      </c>
      <c r="AB629">
        <v>-6020.0619375300003</v>
      </c>
      <c r="AC629">
        <v>8455.9641214599997</v>
      </c>
      <c r="AD629">
        <v>-17.384315430000001</v>
      </c>
      <c r="AE629">
        <v>0</v>
      </c>
      <c r="AF629">
        <v>-17.384315430000001</v>
      </c>
      <c r="AG629" s="1"/>
      <c r="AH629" s="5">
        <v>46261</v>
      </c>
      <c r="AI629">
        <v>63</v>
      </c>
      <c r="AJ629">
        <v>3</v>
      </c>
      <c r="AL629" t="s">
        <v>147</v>
      </c>
      <c r="AM629" t="s">
        <v>51</v>
      </c>
      <c r="AN629">
        <v>27.166266</v>
      </c>
      <c r="AO629">
        <v>0</v>
      </c>
      <c r="AP629">
        <v>0</v>
      </c>
      <c r="AR629" s="5">
        <v>46261</v>
      </c>
      <c r="AS629">
        <v>45</v>
      </c>
      <c r="AT629">
        <v>3</v>
      </c>
      <c r="AU629" t="s">
        <v>60</v>
      </c>
      <c r="AV629" t="s">
        <v>51</v>
      </c>
      <c r="AW629">
        <v>-45.0981308</v>
      </c>
      <c r="AX629">
        <v>0.15083332999999999</v>
      </c>
      <c r="AY629">
        <v>0</v>
      </c>
      <c r="AZ629">
        <v>-655.28787610999996</v>
      </c>
      <c r="BA629">
        <v>0</v>
      </c>
    </row>
    <row r="630" spans="2:53">
      <c r="B630" s="5">
        <v>46261</v>
      </c>
      <c r="C630">
        <v>105</v>
      </c>
      <c r="D630">
        <v>3</v>
      </c>
      <c r="E630" t="s">
        <v>143</v>
      </c>
      <c r="F630" t="s">
        <v>60</v>
      </c>
      <c r="G630" t="s">
        <v>58</v>
      </c>
      <c r="H630">
        <v>2487.27333292</v>
      </c>
      <c r="I630">
        <v>0</v>
      </c>
      <c r="J630">
        <v>-28.86</v>
      </c>
      <c r="K630">
        <v>63.86</v>
      </c>
      <c r="L630">
        <v>0</v>
      </c>
      <c r="M630">
        <v>0</v>
      </c>
      <c r="N630">
        <v>0</v>
      </c>
      <c r="O630" s="90" cm="1">
        <f t="array" ref="O630">VLOOKUP(C630,Calc!$B$4:$BF$291,_xlfn.XLOOKUP(F630&amp;G630,$R$4:$R$9&amp;$S$4:$S$9,$T$4:$T$9),FALSE)</f>
        <v>0</v>
      </c>
      <c r="P630" s="121">
        <f t="shared" si="9"/>
        <v>0</v>
      </c>
      <c r="V630" s="5">
        <v>46261</v>
      </c>
      <c r="W630">
        <v>209</v>
      </c>
      <c r="X630">
        <v>3</v>
      </c>
      <c r="Y630" t="s">
        <v>143</v>
      </c>
      <c r="Z630" t="s">
        <v>51</v>
      </c>
      <c r="AA630">
        <v>14476.026059</v>
      </c>
      <c r="AB630">
        <v>-6020.0619375300003</v>
      </c>
      <c r="AC630">
        <v>8455.9641214599997</v>
      </c>
      <c r="AD630">
        <v>-0.30769469999999999</v>
      </c>
      <c r="AE630">
        <v>21.381143399999999</v>
      </c>
      <c r="AF630">
        <v>21.0734487</v>
      </c>
      <c r="AG630" s="1"/>
      <c r="AH630" s="5">
        <v>46261</v>
      </c>
      <c r="AI630">
        <v>63</v>
      </c>
      <c r="AJ630">
        <v>3</v>
      </c>
      <c r="AK630" t="s">
        <v>143</v>
      </c>
      <c r="AL630" t="s">
        <v>60</v>
      </c>
      <c r="AM630" t="s">
        <v>58</v>
      </c>
      <c r="AN630">
        <v>41.678407229999998</v>
      </c>
      <c r="AO630">
        <v>0</v>
      </c>
      <c r="AP630">
        <v>0</v>
      </c>
      <c r="AR630" s="5">
        <v>46261</v>
      </c>
      <c r="AS630">
        <v>45</v>
      </c>
      <c r="AT630">
        <v>3</v>
      </c>
      <c r="AU630" t="s">
        <v>54</v>
      </c>
      <c r="AV630" t="s">
        <v>52</v>
      </c>
      <c r="AW630">
        <v>40.0219728</v>
      </c>
      <c r="AX630">
        <v>5.9749999999999996</v>
      </c>
      <c r="AY630">
        <v>0</v>
      </c>
      <c r="AZ630">
        <v>0</v>
      </c>
      <c r="BA630">
        <v>0</v>
      </c>
    </row>
    <row r="631" spans="2:53">
      <c r="B631" s="5">
        <v>46261</v>
      </c>
      <c r="C631">
        <v>105</v>
      </c>
      <c r="D631">
        <v>3</v>
      </c>
      <c r="E631" t="s">
        <v>143</v>
      </c>
      <c r="F631" t="s">
        <v>60</v>
      </c>
      <c r="G631" t="s">
        <v>51</v>
      </c>
      <c r="H631">
        <v>2487.27333292</v>
      </c>
      <c r="I631">
        <v>0</v>
      </c>
      <c r="J631">
        <v>35</v>
      </c>
      <c r="K631">
        <v>-63.86</v>
      </c>
      <c r="L631">
        <v>0</v>
      </c>
      <c r="M631">
        <v>0</v>
      </c>
      <c r="N631">
        <v>0</v>
      </c>
      <c r="O631" s="90" cm="1">
        <f t="array" ref="O631">VLOOKUP(C631,Calc!$B$4:$BF$291,_xlfn.XLOOKUP(F631&amp;G631,$R$4:$R$9&amp;$S$4:$S$9,$T$4:$T$9),FALSE)</f>
        <v>0</v>
      </c>
      <c r="P631" s="121">
        <f t="shared" si="9"/>
        <v>0</v>
      </c>
      <c r="V631" s="5">
        <v>46261</v>
      </c>
      <c r="W631">
        <v>210</v>
      </c>
      <c r="X631">
        <v>3</v>
      </c>
      <c r="Y631" t="s">
        <v>143</v>
      </c>
      <c r="Z631" t="s">
        <v>58</v>
      </c>
      <c r="AA631">
        <v>8444.7193179999995</v>
      </c>
      <c r="AB631">
        <v>-6489.5295512800003</v>
      </c>
      <c r="AC631">
        <v>1955.18976671</v>
      </c>
      <c r="AD631">
        <v>-12.96699896</v>
      </c>
      <c r="AE631">
        <v>8.7903310000000001</v>
      </c>
      <c r="AF631">
        <v>-4.1766679599999996</v>
      </c>
      <c r="AG631" s="1"/>
      <c r="AH631" s="5">
        <v>46261</v>
      </c>
      <c r="AI631">
        <v>63</v>
      </c>
      <c r="AJ631">
        <v>3</v>
      </c>
      <c r="AK631" t="s">
        <v>143</v>
      </c>
      <c r="AL631" t="s">
        <v>60</v>
      </c>
      <c r="AM631" t="s">
        <v>51</v>
      </c>
      <c r="AN631">
        <v>-41.747573899999999</v>
      </c>
      <c r="AO631">
        <v>0</v>
      </c>
      <c r="AP631">
        <v>-26468.209426500001</v>
      </c>
      <c r="AR631" s="5">
        <v>46261</v>
      </c>
      <c r="AS631">
        <v>45</v>
      </c>
      <c r="AT631">
        <v>3</v>
      </c>
      <c r="AU631" t="s">
        <v>54</v>
      </c>
      <c r="AV631" t="s">
        <v>51</v>
      </c>
      <c r="AW631">
        <v>-45.996972800000002</v>
      </c>
      <c r="AX631">
        <v>5.9749999999999996</v>
      </c>
      <c r="AY631">
        <v>14027.26106716</v>
      </c>
      <c r="AZ631">
        <v>14533.319409739999</v>
      </c>
      <c r="BA631">
        <v>0</v>
      </c>
    </row>
    <row r="632" spans="2:53">
      <c r="B632" s="5">
        <v>46261</v>
      </c>
      <c r="C632">
        <v>105</v>
      </c>
      <c r="D632">
        <v>3</v>
      </c>
      <c r="E632" t="s">
        <v>143</v>
      </c>
      <c r="F632" t="s">
        <v>54</v>
      </c>
      <c r="G632" t="s">
        <v>52</v>
      </c>
      <c r="H632">
        <v>2487.27333292</v>
      </c>
      <c r="I632">
        <v>0</v>
      </c>
      <c r="J632">
        <v>47.65</v>
      </c>
      <c r="K632">
        <v>-12.65</v>
      </c>
      <c r="L632">
        <v>0</v>
      </c>
      <c r="M632">
        <v>0</v>
      </c>
      <c r="N632">
        <v>0</v>
      </c>
      <c r="O632" s="90" cm="1">
        <f t="array" ref="O632">VLOOKUP(C632,Calc!$B$4:$BF$291,_xlfn.XLOOKUP(F632&amp;G632,$R$4:$R$9&amp;$S$4:$S$9,$T$4:$T$9),FALSE)</f>
        <v>0</v>
      </c>
      <c r="P632" s="121">
        <f t="shared" si="9"/>
        <v>0</v>
      </c>
      <c r="V632" s="5">
        <v>46261</v>
      </c>
      <c r="W632">
        <v>210</v>
      </c>
      <c r="X632">
        <v>3</v>
      </c>
      <c r="Y632" t="s">
        <v>143</v>
      </c>
      <c r="Z632" t="s">
        <v>52</v>
      </c>
      <c r="AA632">
        <v>8444.7193179999995</v>
      </c>
      <c r="AB632">
        <v>-6489.5295512800003</v>
      </c>
      <c r="AC632">
        <v>1955.18976671</v>
      </c>
      <c r="AD632">
        <v>-20.494153300000001</v>
      </c>
      <c r="AE632">
        <v>0</v>
      </c>
      <c r="AF632">
        <v>-20.494153300000001</v>
      </c>
      <c r="AG632" s="1"/>
      <c r="AH632" s="5">
        <v>46261</v>
      </c>
      <c r="AI632">
        <v>63</v>
      </c>
      <c r="AJ632">
        <v>3</v>
      </c>
      <c r="AK632" t="s">
        <v>143</v>
      </c>
      <c r="AL632" t="s">
        <v>54</v>
      </c>
      <c r="AM632" t="s">
        <v>52</v>
      </c>
      <c r="AN632">
        <v>39.326282829999997</v>
      </c>
      <c r="AO632">
        <v>0</v>
      </c>
      <c r="AP632">
        <v>0</v>
      </c>
      <c r="AR632" s="5">
        <v>46261</v>
      </c>
      <c r="AS632">
        <v>45</v>
      </c>
      <c r="AT632">
        <v>3</v>
      </c>
      <c r="AU632" t="s">
        <v>50</v>
      </c>
      <c r="AV632" t="s">
        <v>52</v>
      </c>
      <c r="AW632">
        <v>0</v>
      </c>
      <c r="AX632">
        <v>0</v>
      </c>
      <c r="AY632">
        <v>0</v>
      </c>
      <c r="AZ632">
        <v>0</v>
      </c>
      <c r="BA632">
        <v>0</v>
      </c>
    </row>
    <row r="633" spans="2:53">
      <c r="B633" s="5">
        <v>46261</v>
      </c>
      <c r="C633">
        <v>105</v>
      </c>
      <c r="D633">
        <v>3</v>
      </c>
      <c r="E633" t="s">
        <v>143</v>
      </c>
      <c r="F633" t="s">
        <v>54</v>
      </c>
      <c r="G633" t="s">
        <v>51</v>
      </c>
      <c r="H633">
        <v>2487.27333292</v>
      </c>
      <c r="I633">
        <v>-38.20247723</v>
      </c>
      <c r="J633">
        <v>35</v>
      </c>
      <c r="K633">
        <v>12.65</v>
      </c>
      <c r="L633">
        <v>483.26133700000003</v>
      </c>
      <c r="M633">
        <v>438.13213897999998</v>
      </c>
      <c r="N633">
        <v>438.13213897999998</v>
      </c>
      <c r="O633" s="90" cm="1">
        <f t="array" ref="O633">VLOOKUP(C633,Calc!$B$4:$BF$291,_xlfn.XLOOKUP(F633&amp;G633,$R$4:$R$9&amp;$S$4:$S$9,$T$4:$T$9),FALSE)</f>
        <v>438.13213898411232</v>
      </c>
      <c r="P633" s="121">
        <f t="shared" si="9"/>
        <v>4.1123371374851558E-9</v>
      </c>
      <c r="V633" s="5">
        <v>46261</v>
      </c>
      <c r="W633">
        <v>210</v>
      </c>
      <c r="X633">
        <v>3</v>
      </c>
      <c r="Y633" t="s">
        <v>143</v>
      </c>
      <c r="Z633" t="s">
        <v>51</v>
      </c>
      <c r="AA633">
        <v>8444.7193179999995</v>
      </c>
      <c r="AB633">
        <v>-6489.5295512800003</v>
      </c>
      <c r="AC633">
        <v>1955.18976671</v>
      </c>
      <c r="AD633">
        <v>0</v>
      </c>
      <c r="AE633">
        <v>13.8791546</v>
      </c>
      <c r="AF633">
        <v>13.8791546</v>
      </c>
      <c r="AG633" s="1"/>
      <c r="AH633" s="5">
        <v>46261</v>
      </c>
      <c r="AI633">
        <v>63</v>
      </c>
      <c r="AJ633">
        <v>3</v>
      </c>
      <c r="AK633" t="s">
        <v>143</v>
      </c>
      <c r="AL633" t="s">
        <v>54</v>
      </c>
      <c r="AM633" t="s">
        <v>51</v>
      </c>
      <c r="AN633">
        <v>-45.342116160000003</v>
      </c>
      <c r="AO633">
        <v>0</v>
      </c>
      <c r="AP633">
        <v>5878.7274672399999</v>
      </c>
      <c r="AR633" s="5">
        <v>46261</v>
      </c>
      <c r="AS633">
        <v>45</v>
      </c>
      <c r="AT633">
        <v>3</v>
      </c>
      <c r="AU633" t="s">
        <v>50</v>
      </c>
      <c r="AV633" t="s">
        <v>51</v>
      </c>
      <c r="AW633">
        <v>0</v>
      </c>
      <c r="AX633">
        <v>0</v>
      </c>
      <c r="AY633">
        <v>0</v>
      </c>
      <c r="AZ633">
        <v>0</v>
      </c>
      <c r="BA633">
        <v>0</v>
      </c>
    </row>
    <row r="634" spans="2:53">
      <c r="B634" s="5">
        <v>46261</v>
      </c>
      <c r="C634">
        <v>106</v>
      </c>
      <c r="D634">
        <v>3</v>
      </c>
      <c r="E634" t="s">
        <v>143</v>
      </c>
      <c r="F634" t="s">
        <v>57</v>
      </c>
      <c r="G634" t="s">
        <v>58</v>
      </c>
      <c r="H634">
        <v>5096.1197845799998</v>
      </c>
      <c r="I634">
        <v>-22.542424</v>
      </c>
      <c r="J634">
        <v>-29.41</v>
      </c>
      <c r="K634">
        <v>108.85</v>
      </c>
      <c r="L634">
        <v>2453.7428524000002</v>
      </c>
      <c r="M634">
        <v>2284.44381389</v>
      </c>
      <c r="N634">
        <v>2284.44381389</v>
      </c>
      <c r="O634" s="90" cm="1">
        <f t="array" ref="O634">VLOOKUP(C634,Calc!$B$4:$BF$291,_xlfn.XLOOKUP(F634&amp;G634,$R$4:$R$9&amp;$S$4:$S$9,$T$4:$T$9),FALSE)</f>
        <v>2284.4438138948394</v>
      </c>
      <c r="P634" s="121">
        <f t="shared" si="9"/>
        <v>4.8394213081337512E-9</v>
      </c>
      <c r="V634" s="5">
        <v>46261</v>
      </c>
      <c r="W634">
        <v>211</v>
      </c>
      <c r="X634">
        <v>3</v>
      </c>
      <c r="Y634" t="s">
        <v>143</v>
      </c>
      <c r="Z634" t="s">
        <v>58</v>
      </c>
      <c r="AA634">
        <v>10342.8053604</v>
      </c>
      <c r="AB634">
        <v>-7378.7819135199998</v>
      </c>
      <c r="AC634">
        <v>2964.02344687</v>
      </c>
      <c r="AD634">
        <v>-15.777952429999999</v>
      </c>
      <c r="AE634">
        <v>10.361728599999999</v>
      </c>
      <c r="AF634">
        <v>-5.4162238299999999</v>
      </c>
      <c r="AG634" s="1"/>
      <c r="AH634" s="5">
        <v>46261</v>
      </c>
      <c r="AI634">
        <v>64</v>
      </c>
      <c r="AJ634">
        <v>3</v>
      </c>
      <c r="AL634" t="s">
        <v>144</v>
      </c>
      <c r="AM634" t="s">
        <v>58</v>
      </c>
      <c r="AN634">
        <v>-38.578324360000003</v>
      </c>
      <c r="AO634">
        <v>2026.2234869500001</v>
      </c>
      <c r="AP634">
        <v>2026.2234869500001</v>
      </c>
      <c r="AR634" s="5">
        <v>46261</v>
      </c>
      <c r="AS634">
        <v>46</v>
      </c>
      <c r="AT634">
        <v>3</v>
      </c>
      <c r="AU634" t="s">
        <v>145</v>
      </c>
      <c r="AV634" t="s">
        <v>58</v>
      </c>
      <c r="AW634">
        <v>-2.2238931000000002</v>
      </c>
      <c r="AX634">
        <v>1.66416666</v>
      </c>
      <c r="AY634">
        <v>-3.73810054</v>
      </c>
      <c r="AZ634">
        <v>-3.73810054</v>
      </c>
      <c r="BA634">
        <v>0</v>
      </c>
    </row>
    <row r="635" spans="2:53">
      <c r="B635" s="5">
        <v>46261</v>
      </c>
      <c r="C635">
        <v>106</v>
      </c>
      <c r="D635">
        <v>3</v>
      </c>
      <c r="E635" t="s">
        <v>143</v>
      </c>
      <c r="F635" t="s">
        <v>57</v>
      </c>
      <c r="G635" t="s">
        <v>52</v>
      </c>
      <c r="H635">
        <v>5096.1197845799998</v>
      </c>
      <c r="I635">
        <v>0</v>
      </c>
      <c r="J635">
        <v>79.44</v>
      </c>
      <c r="K635">
        <v>-108.85</v>
      </c>
      <c r="L635">
        <v>0</v>
      </c>
      <c r="M635">
        <v>0</v>
      </c>
      <c r="N635">
        <v>0</v>
      </c>
      <c r="O635" s="90" cm="1">
        <f t="array" ref="O635">VLOOKUP(C635,Calc!$B$4:$BF$291,_xlfn.XLOOKUP(F635&amp;G635,$R$4:$R$9&amp;$S$4:$S$9,$T$4:$T$9),FALSE)</f>
        <v>0</v>
      </c>
      <c r="P635" s="121">
        <f t="shared" si="9"/>
        <v>0</v>
      </c>
      <c r="V635" s="5">
        <v>46261</v>
      </c>
      <c r="W635">
        <v>211</v>
      </c>
      <c r="X635">
        <v>3</v>
      </c>
      <c r="Y635" t="s">
        <v>143</v>
      </c>
      <c r="Z635" t="s">
        <v>52</v>
      </c>
      <c r="AA635">
        <v>10342.8053604</v>
      </c>
      <c r="AB635">
        <v>-7378.7819135199998</v>
      </c>
      <c r="AC635">
        <v>2964.02344687</v>
      </c>
      <c r="AD635">
        <v>-11.37256193</v>
      </c>
      <c r="AE635">
        <v>9.1774014600000005</v>
      </c>
      <c r="AF635">
        <v>-2.1951604599999999</v>
      </c>
      <c r="AG635" s="1"/>
      <c r="AH635" s="5">
        <v>46261</v>
      </c>
      <c r="AI635">
        <v>64</v>
      </c>
      <c r="AJ635">
        <v>3</v>
      </c>
      <c r="AL635" t="s">
        <v>144</v>
      </c>
      <c r="AM635" t="s">
        <v>146</v>
      </c>
      <c r="AN635">
        <v>26.26582436</v>
      </c>
      <c r="AO635">
        <v>0</v>
      </c>
      <c r="AP635">
        <v>0</v>
      </c>
      <c r="AR635" s="5">
        <v>46261</v>
      </c>
      <c r="AS635">
        <v>46</v>
      </c>
      <c r="AT635">
        <v>3</v>
      </c>
      <c r="AU635" t="s">
        <v>145</v>
      </c>
      <c r="AV635" t="s">
        <v>146</v>
      </c>
      <c r="AW635">
        <v>0.55972643</v>
      </c>
      <c r="AX635">
        <v>1.66416666</v>
      </c>
      <c r="AY635">
        <v>0</v>
      </c>
      <c r="AZ635">
        <v>0</v>
      </c>
      <c r="BA635">
        <v>0</v>
      </c>
    </row>
    <row r="636" spans="2:53">
      <c r="B636" s="5">
        <v>46261</v>
      </c>
      <c r="C636">
        <v>106</v>
      </c>
      <c r="D636">
        <v>3</v>
      </c>
      <c r="E636" t="s">
        <v>143</v>
      </c>
      <c r="F636" t="s">
        <v>60</v>
      </c>
      <c r="G636" t="s">
        <v>58</v>
      </c>
      <c r="H636">
        <v>5096.1197845799998</v>
      </c>
      <c r="I636">
        <v>0</v>
      </c>
      <c r="J636">
        <v>-29.41</v>
      </c>
      <c r="K636">
        <v>38.36</v>
      </c>
      <c r="L636">
        <v>0</v>
      </c>
      <c r="M636">
        <v>0</v>
      </c>
      <c r="N636">
        <v>0</v>
      </c>
      <c r="O636" s="90" cm="1">
        <f t="array" ref="O636">VLOOKUP(C636,Calc!$B$4:$BF$291,_xlfn.XLOOKUP(F636&amp;G636,$R$4:$R$9&amp;$S$4:$S$9,$T$4:$T$9),FALSE)</f>
        <v>0</v>
      </c>
      <c r="P636" s="121">
        <f t="shared" si="9"/>
        <v>0</v>
      </c>
      <c r="V636" s="5">
        <v>46261</v>
      </c>
      <c r="W636">
        <v>211</v>
      </c>
      <c r="X636">
        <v>3</v>
      </c>
      <c r="Y636" t="s">
        <v>143</v>
      </c>
      <c r="Z636" t="s">
        <v>51</v>
      </c>
      <c r="AA636">
        <v>10342.8053604</v>
      </c>
      <c r="AB636">
        <v>-7378.7819135199998</v>
      </c>
      <c r="AC636">
        <v>2964.02344687</v>
      </c>
      <c r="AD636">
        <v>-16.201568129999998</v>
      </c>
      <c r="AE636">
        <v>14.0796191</v>
      </c>
      <c r="AF636">
        <v>-2.1219490300000001</v>
      </c>
      <c r="AG636" s="1"/>
      <c r="AH636" s="5">
        <v>46261</v>
      </c>
      <c r="AI636">
        <v>64</v>
      </c>
      <c r="AJ636">
        <v>3</v>
      </c>
      <c r="AK636" t="s">
        <v>143</v>
      </c>
      <c r="AL636" t="s">
        <v>57</v>
      </c>
      <c r="AM636" t="s">
        <v>58</v>
      </c>
      <c r="AN636">
        <v>1.3304156</v>
      </c>
      <c r="AO636">
        <v>0</v>
      </c>
      <c r="AP636">
        <v>0</v>
      </c>
      <c r="AR636" s="5">
        <v>46261</v>
      </c>
      <c r="AS636">
        <v>46</v>
      </c>
      <c r="AT636">
        <v>3</v>
      </c>
      <c r="AU636" t="s">
        <v>144</v>
      </c>
      <c r="AV636" t="s">
        <v>58</v>
      </c>
      <c r="AW636">
        <v>-18.371662499999999</v>
      </c>
      <c r="AX636">
        <v>11.97</v>
      </c>
      <c r="AY636">
        <v>-105.54574537000001</v>
      </c>
      <c r="AZ636">
        <v>-105.54574537000001</v>
      </c>
      <c r="BA636">
        <v>0</v>
      </c>
    </row>
    <row r="637" spans="2:53">
      <c r="B637" s="5">
        <v>46261</v>
      </c>
      <c r="C637">
        <v>106</v>
      </c>
      <c r="D637">
        <v>3</v>
      </c>
      <c r="E637" t="s">
        <v>143</v>
      </c>
      <c r="F637" t="s">
        <v>60</v>
      </c>
      <c r="G637" t="s">
        <v>51</v>
      </c>
      <c r="H637">
        <v>5096.1197845799998</v>
      </c>
      <c r="I637">
        <v>0</v>
      </c>
      <c r="J637">
        <v>8.9499999999999993</v>
      </c>
      <c r="K637">
        <v>-38.36</v>
      </c>
      <c r="L637">
        <v>0</v>
      </c>
      <c r="M637">
        <v>0</v>
      </c>
      <c r="N637">
        <v>0</v>
      </c>
      <c r="O637" s="90" cm="1">
        <f t="array" ref="O637">VLOOKUP(C637,Calc!$B$4:$BF$291,_xlfn.XLOOKUP(F637&amp;G637,$R$4:$R$9&amp;$S$4:$S$9,$T$4:$T$9),FALSE)</f>
        <v>0</v>
      </c>
      <c r="P637" s="121">
        <f t="shared" si="9"/>
        <v>0</v>
      </c>
      <c r="V637" s="5">
        <v>46261</v>
      </c>
      <c r="W637">
        <v>212</v>
      </c>
      <c r="X637">
        <v>3</v>
      </c>
      <c r="Y637" t="s">
        <v>143</v>
      </c>
      <c r="Z637" t="s">
        <v>58</v>
      </c>
      <c r="AA637">
        <v>12330.204016</v>
      </c>
      <c r="AB637">
        <v>-7458.45500163</v>
      </c>
      <c r="AC637">
        <v>4871.7490143599998</v>
      </c>
      <c r="AD637">
        <v>-18.831824260000001</v>
      </c>
      <c r="AE637">
        <v>10.627124</v>
      </c>
      <c r="AF637">
        <v>-8.2047002599999992</v>
      </c>
      <c r="AG637" s="1"/>
      <c r="AH637" s="5">
        <v>46261</v>
      </c>
      <c r="AI637">
        <v>64</v>
      </c>
      <c r="AJ637">
        <v>3</v>
      </c>
      <c r="AK637" t="s">
        <v>143</v>
      </c>
      <c r="AL637" t="s">
        <v>57</v>
      </c>
      <c r="AM637" t="s">
        <v>52</v>
      </c>
      <c r="AN637">
        <v>-1.7662489299999999</v>
      </c>
      <c r="AO637">
        <v>0</v>
      </c>
      <c r="AP637">
        <v>-469.52084896999997</v>
      </c>
      <c r="AR637" s="5">
        <v>46261</v>
      </c>
      <c r="AS637">
        <v>46</v>
      </c>
      <c r="AT637">
        <v>3</v>
      </c>
      <c r="AU637" t="s">
        <v>144</v>
      </c>
      <c r="AV637" t="s">
        <v>146</v>
      </c>
      <c r="AW637">
        <v>6.4016624999999996</v>
      </c>
      <c r="AX637">
        <v>11.97</v>
      </c>
      <c r="AY637">
        <v>0</v>
      </c>
      <c r="AZ637">
        <v>0</v>
      </c>
      <c r="BA637">
        <v>0</v>
      </c>
    </row>
    <row r="638" spans="2:53">
      <c r="B638" s="5">
        <v>46261</v>
      </c>
      <c r="C638">
        <v>106</v>
      </c>
      <c r="D638">
        <v>3</v>
      </c>
      <c r="E638" t="s">
        <v>143</v>
      </c>
      <c r="F638" t="s">
        <v>54</v>
      </c>
      <c r="G638" t="s">
        <v>52</v>
      </c>
      <c r="H638">
        <v>5096.1197845799998</v>
      </c>
      <c r="I638">
        <v>0</v>
      </c>
      <c r="J638">
        <v>79.44</v>
      </c>
      <c r="K638">
        <v>-70.489999999999995</v>
      </c>
      <c r="L638">
        <v>0</v>
      </c>
      <c r="M638">
        <v>0</v>
      </c>
      <c r="N638">
        <v>0</v>
      </c>
      <c r="O638" s="90" cm="1">
        <f t="array" ref="O638">VLOOKUP(C638,Calc!$B$4:$BF$291,_xlfn.XLOOKUP(F638&amp;G638,$R$4:$R$9&amp;$S$4:$S$9,$T$4:$T$9),FALSE)</f>
        <v>0</v>
      </c>
      <c r="P638" s="121">
        <f t="shared" si="9"/>
        <v>0</v>
      </c>
      <c r="V638" s="5">
        <v>46261</v>
      </c>
      <c r="W638">
        <v>212</v>
      </c>
      <c r="X638">
        <v>3</v>
      </c>
      <c r="Y638" t="s">
        <v>143</v>
      </c>
      <c r="Z638" t="s">
        <v>52</v>
      </c>
      <c r="AA638">
        <v>12330.204016</v>
      </c>
      <c r="AB638">
        <v>-7458.45500163</v>
      </c>
      <c r="AC638">
        <v>4871.7490143599998</v>
      </c>
      <c r="AD638">
        <v>-11.651290660000001</v>
      </c>
      <c r="AE638">
        <v>14.95371293</v>
      </c>
      <c r="AF638">
        <v>3.3024222600000002</v>
      </c>
      <c r="AG638" s="1"/>
      <c r="AH638" s="5">
        <v>46261</v>
      </c>
      <c r="AI638">
        <v>64</v>
      </c>
      <c r="AJ638">
        <v>3</v>
      </c>
      <c r="AL638" t="s">
        <v>147</v>
      </c>
      <c r="AM638" t="s">
        <v>148</v>
      </c>
      <c r="AN638">
        <v>-26.292225999999999</v>
      </c>
      <c r="AO638">
        <v>-8315.3104797199994</v>
      </c>
      <c r="AP638">
        <v>-8315.3104797199994</v>
      </c>
      <c r="AR638" s="5">
        <v>46261</v>
      </c>
      <c r="AS638">
        <v>46</v>
      </c>
      <c r="AT638">
        <v>3</v>
      </c>
      <c r="AU638" t="s">
        <v>57</v>
      </c>
      <c r="AV638" t="s">
        <v>58</v>
      </c>
      <c r="AW638">
        <v>-0.53243240000000003</v>
      </c>
      <c r="AX638">
        <v>0.47333333</v>
      </c>
      <c r="AY638">
        <v>0</v>
      </c>
      <c r="AZ638">
        <v>26.428000409999999</v>
      </c>
      <c r="BA638">
        <v>0</v>
      </c>
    </row>
    <row r="639" spans="2:53">
      <c r="B639" s="5">
        <v>46261</v>
      </c>
      <c r="C639">
        <v>106</v>
      </c>
      <c r="D639">
        <v>3</v>
      </c>
      <c r="E639" t="s">
        <v>143</v>
      </c>
      <c r="F639" t="s">
        <v>54</v>
      </c>
      <c r="G639" t="s">
        <v>51</v>
      </c>
      <c r="H639">
        <v>5096.1197845799998</v>
      </c>
      <c r="I639">
        <v>-42.843636429999997</v>
      </c>
      <c r="J639">
        <v>8.9499999999999993</v>
      </c>
      <c r="K639">
        <v>70.489999999999995</v>
      </c>
      <c r="L639">
        <v>3020.0479321799999</v>
      </c>
      <c r="M639">
        <v>2811.6759706900002</v>
      </c>
      <c r="N639">
        <v>2811.6759706900002</v>
      </c>
      <c r="O639" s="90" cm="1">
        <f t="array" ref="O639">VLOOKUP(C639,Calc!$B$4:$BF$291,_xlfn.XLOOKUP(F639&amp;G639,$R$4:$R$9&amp;$S$4:$S$9,$T$4:$T$9),FALSE)</f>
        <v>2811.675970690826</v>
      </c>
      <c r="P639" s="121">
        <f t="shared" si="9"/>
        <v>8.2582118920981884E-10</v>
      </c>
      <c r="V639" s="5">
        <v>46261</v>
      </c>
      <c r="W639">
        <v>212</v>
      </c>
      <c r="X639">
        <v>3</v>
      </c>
      <c r="Y639" t="s">
        <v>143</v>
      </c>
      <c r="Z639" t="s">
        <v>51</v>
      </c>
      <c r="AA639">
        <v>12330.204016</v>
      </c>
      <c r="AB639">
        <v>-7458.45500163</v>
      </c>
      <c r="AC639">
        <v>4871.7490143599998</v>
      </c>
      <c r="AD639">
        <v>-21.789546260000002</v>
      </c>
      <c r="AE639">
        <v>17.1851576</v>
      </c>
      <c r="AF639">
        <v>-4.6043886599999997</v>
      </c>
      <c r="AG639" s="1"/>
      <c r="AH639" s="5">
        <v>46261</v>
      </c>
      <c r="AI639">
        <v>64</v>
      </c>
      <c r="AJ639">
        <v>3</v>
      </c>
      <c r="AL639" t="s">
        <v>147</v>
      </c>
      <c r="AM639" t="s">
        <v>51</v>
      </c>
      <c r="AN639">
        <v>25.507225999999999</v>
      </c>
      <c r="AO639">
        <v>0</v>
      </c>
      <c r="AP639">
        <v>0</v>
      </c>
      <c r="AR639" s="5">
        <v>46261</v>
      </c>
      <c r="AS639">
        <v>46</v>
      </c>
      <c r="AT639">
        <v>3</v>
      </c>
      <c r="AU639" t="s">
        <v>57</v>
      </c>
      <c r="AV639" t="s">
        <v>52</v>
      </c>
      <c r="AW639">
        <v>5.9099060000000002E-2</v>
      </c>
      <c r="AX639">
        <v>0.47333333</v>
      </c>
      <c r="AY639">
        <v>0</v>
      </c>
      <c r="AZ639">
        <v>0</v>
      </c>
      <c r="BA639">
        <v>0</v>
      </c>
    </row>
    <row r="640" spans="2:53">
      <c r="B640" s="5">
        <v>46261</v>
      </c>
      <c r="C640">
        <v>107</v>
      </c>
      <c r="D640">
        <v>3</v>
      </c>
      <c r="E640" t="s">
        <v>143</v>
      </c>
      <c r="F640" t="s">
        <v>57</v>
      </c>
      <c r="G640" t="s">
        <v>58</v>
      </c>
      <c r="H640">
        <v>1560.3621793699999</v>
      </c>
      <c r="I640">
        <v>-25.242998060000001</v>
      </c>
      <c r="J640">
        <v>-25.5</v>
      </c>
      <c r="K640">
        <v>63.84</v>
      </c>
      <c r="L640">
        <v>1611.51299657</v>
      </c>
      <c r="M640">
        <v>1445.97567407</v>
      </c>
      <c r="N640">
        <v>1445.97567407</v>
      </c>
      <c r="O640" s="90" cm="1">
        <f t="array" ref="O640">VLOOKUP(C640,Calc!$B$4:$BF$291,_xlfn.XLOOKUP(F640&amp;G640,$R$4:$R$9&amp;$S$4:$S$9,$T$4:$T$9),FALSE)</f>
        <v>1445.97567407818</v>
      </c>
      <c r="P640" s="121">
        <f t="shared" si="9"/>
        <v>8.1799953477457166E-9</v>
      </c>
      <c r="V640" s="5">
        <v>46261</v>
      </c>
      <c r="W640">
        <v>213</v>
      </c>
      <c r="X640">
        <v>3</v>
      </c>
      <c r="Y640" t="s">
        <v>143</v>
      </c>
      <c r="Z640" t="s">
        <v>58</v>
      </c>
      <c r="AA640">
        <v>11168.063038619999</v>
      </c>
      <c r="AB640">
        <v>-7982.9722489799997</v>
      </c>
      <c r="AC640">
        <v>3185.09078963</v>
      </c>
      <c r="AD640">
        <v>-16.5723533</v>
      </c>
      <c r="AE640">
        <v>11.0294434</v>
      </c>
      <c r="AF640">
        <v>-5.5429098999999997</v>
      </c>
      <c r="AG640" s="1"/>
      <c r="AH640" s="5">
        <v>46261</v>
      </c>
      <c r="AI640">
        <v>64</v>
      </c>
      <c r="AJ640">
        <v>3</v>
      </c>
      <c r="AK640" t="s">
        <v>143</v>
      </c>
      <c r="AL640" t="s">
        <v>60</v>
      </c>
      <c r="AM640" t="s">
        <v>58</v>
      </c>
      <c r="AN640">
        <v>42.85806753</v>
      </c>
      <c r="AO640">
        <v>0</v>
      </c>
      <c r="AP640">
        <v>0</v>
      </c>
      <c r="AR640" s="5">
        <v>46261</v>
      </c>
      <c r="AS640">
        <v>46</v>
      </c>
      <c r="AT640">
        <v>3</v>
      </c>
      <c r="AU640" t="s">
        <v>147</v>
      </c>
      <c r="AV640" t="s">
        <v>148</v>
      </c>
      <c r="AW640">
        <v>-32.328744999999998</v>
      </c>
      <c r="AX640">
        <v>0.78333333000000005</v>
      </c>
      <c r="AY640">
        <v>-11143.957164650001</v>
      </c>
      <c r="AZ640">
        <v>-11143.957164650001</v>
      </c>
      <c r="BA640">
        <v>0</v>
      </c>
    </row>
    <row r="641" spans="2:53">
      <c r="B641" s="5">
        <v>46261</v>
      </c>
      <c r="C641">
        <v>107</v>
      </c>
      <c r="D641">
        <v>3</v>
      </c>
      <c r="E641" t="s">
        <v>143</v>
      </c>
      <c r="F641" t="s">
        <v>57</v>
      </c>
      <c r="G641" t="s">
        <v>52</v>
      </c>
      <c r="H641">
        <v>1560.3621793699999</v>
      </c>
      <c r="I641">
        <v>0</v>
      </c>
      <c r="J641">
        <v>38.340000000000003</v>
      </c>
      <c r="K641">
        <v>-63.84</v>
      </c>
      <c r="L641">
        <v>0</v>
      </c>
      <c r="M641">
        <v>0</v>
      </c>
      <c r="N641">
        <v>0</v>
      </c>
      <c r="O641" s="90" cm="1">
        <f t="array" ref="O641">VLOOKUP(C641,Calc!$B$4:$BF$291,_xlfn.XLOOKUP(F641&amp;G641,$R$4:$R$9&amp;$S$4:$S$9,$T$4:$T$9),FALSE)</f>
        <v>0</v>
      </c>
      <c r="P641" s="121">
        <f t="shared" si="9"/>
        <v>0</v>
      </c>
      <c r="V641" s="5">
        <v>46261</v>
      </c>
      <c r="W641">
        <v>213</v>
      </c>
      <c r="X641">
        <v>3</v>
      </c>
      <c r="Y641" t="s">
        <v>143</v>
      </c>
      <c r="Z641" t="s">
        <v>52</v>
      </c>
      <c r="AA641">
        <v>11168.063038619999</v>
      </c>
      <c r="AB641">
        <v>-7982.9722489799997</v>
      </c>
      <c r="AC641">
        <v>3185.09078963</v>
      </c>
      <c r="AD641">
        <v>-13.57243053</v>
      </c>
      <c r="AE641">
        <v>0</v>
      </c>
      <c r="AF641">
        <v>-13.57243053</v>
      </c>
      <c r="AG641" s="1"/>
      <c r="AH641" s="5">
        <v>46261</v>
      </c>
      <c r="AI641">
        <v>64</v>
      </c>
      <c r="AJ641">
        <v>3</v>
      </c>
      <c r="AK641" t="s">
        <v>143</v>
      </c>
      <c r="AL641" t="s">
        <v>60</v>
      </c>
      <c r="AM641" t="s">
        <v>51</v>
      </c>
      <c r="AN641">
        <v>-42.929734199999999</v>
      </c>
      <c r="AO641">
        <v>0</v>
      </c>
      <c r="AP641">
        <v>-6383.2174276899996</v>
      </c>
      <c r="AR641" s="5">
        <v>46261</v>
      </c>
      <c r="AS641">
        <v>46</v>
      </c>
      <c r="AT641">
        <v>3</v>
      </c>
      <c r="AU641" t="s">
        <v>147</v>
      </c>
      <c r="AV641" t="s">
        <v>51</v>
      </c>
      <c r="AW641">
        <v>31.545411659999999</v>
      </c>
      <c r="AX641">
        <v>0.78333333000000005</v>
      </c>
      <c r="AY641">
        <v>0</v>
      </c>
      <c r="AZ641">
        <v>0</v>
      </c>
      <c r="BA641">
        <v>0</v>
      </c>
    </row>
    <row r="642" spans="2:53">
      <c r="B642" s="5">
        <v>46261</v>
      </c>
      <c r="C642">
        <v>107</v>
      </c>
      <c r="D642">
        <v>3</v>
      </c>
      <c r="E642" t="s">
        <v>143</v>
      </c>
      <c r="F642" t="s">
        <v>60</v>
      </c>
      <c r="G642" t="s">
        <v>58</v>
      </c>
      <c r="H642">
        <v>1560.3621793699999</v>
      </c>
      <c r="I642">
        <v>0</v>
      </c>
      <c r="J642">
        <v>-25.5</v>
      </c>
      <c r="K642">
        <v>60.5</v>
      </c>
      <c r="L642">
        <v>0</v>
      </c>
      <c r="M642">
        <v>0</v>
      </c>
      <c r="N642">
        <v>0</v>
      </c>
      <c r="O642" s="90" cm="1">
        <f t="array" ref="O642">VLOOKUP(C642,Calc!$B$4:$BF$291,_xlfn.XLOOKUP(F642&amp;G642,$R$4:$R$9&amp;$S$4:$S$9,$T$4:$T$9),FALSE)</f>
        <v>0</v>
      </c>
      <c r="P642" s="121">
        <f t="shared" si="9"/>
        <v>0</v>
      </c>
      <c r="V642" s="5">
        <v>46261</v>
      </c>
      <c r="W642">
        <v>213</v>
      </c>
      <c r="X642">
        <v>3</v>
      </c>
      <c r="Y642" t="s">
        <v>143</v>
      </c>
      <c r="Z642" t="s">
        <v>51</v>
      </c>
      <c r="AA642">
        <v>11168.063038619999</v>
      </c>
      <c r="AB642">
        <v>-7982.9722489799997</v>
      </c>
      <c r="AC642">
        <v>3185.09078963</v>
      </c>
      <c r="AD642">
        <v>-5.0995128599999999</v>
      </c>
      <c r="AE642">
        <v>15.0448533</v>
      </c>
      <c r="AF642">
        <v>9.9453404299999999</v>
      </c>
      <c r="AG642" s="1"/>
      <c r="AH642" s="5">
        <v>46261</v>
      </c>
      <c r="AI642">
        <v>64</v>
      </c>
      <c r="AJ642">
        <v>3</v>
      </c>
      <c r="AK642" t="s">
        <v>143</v>
      </c>
      <c r="AL642" t="s">
        <v>54</v>
      </c>
      <c r="AM642" t="s">
        <v>52</v>
      </c>
      <c r="AN642">
        <v>40.856274659999997</v>
      </c>
      <c r="AO642">
        <v>0</v>
      </c>
      <c r="AP642">
        <v>0</v>
      </c>
      <c r="AR642" s="5">
        <v>46261</v>
      </c>
      <c r="AS642">
        <v>46</v>
      </c>
      <c r="AT642">
        <v>3</v>
      </c>
      <c r="AU642" t="s">
        <v>60</v>
      </c>
      <c r="AV642" t="s">
        <v>58</v>
      </c>
      <c r="AW642">
        <v>48.278028159999998</v>
      </c>
      <c r="AX642">
        <v>0.14833333000000001</v>
      </c>
      <c r="AY642">
        <v>0</v>
      </c>
      <c r="AZ642">
        <v>0</v>
      </c>
      <c r="BA642">
        <v>0</v>
      </c>
    </row>
    <row r="643" spans="2:53">
      <c r="B643" s="5">
        <v>46261</v>
      </c>
      <c r="C643">
        <v>107</v>
      </c>
      <c r="D643">
        <v>3</v>
      </c>
      <c r="E643" t="s">
        <v>143</v>
      </c>
      <c r="F643" t="s">
        <v>60</v>
      </c>
      <c r="G643" t="s">
        <v>51</v>
      </c>
      <c r="H643">
        <v>1560.3621793699999</v>
      </c>
      <c r="I643">
        <v>0</v>
      </c>
      <c r="J643">
        <v>35</v>
      </c>
      <c r="K643">
        <v>-60.5</v>
      </c>
      <c r="L643">
        <v>0</v>
      </c>
      <c r="M643">
        <v>0</v>
      </c>
      <c r="N643">
        <v>0</v>
      </c>
      <c r="O643" s="90" cm="1">
        <f t="array" ref="O643">VLOOKUP(C643,Calc!$B$4:$BF$291,_xlfn.XLOOKUP(F643&amp;G643,$R$4:$R$9&amp;$S$4:$S$9,$T$4:$T$9),FALSE)</f>
        <v>0</v>
      </c>
      <c r="P643" s="121">
        <f t="shared" si="9"/>
        <v>0</v>
      </c>
      <c r="V643" s="5">
        <v>46261</v>
      </c>
      <c r="W643">
        <v>214</v>
      </c>
      <c r="X643">
        <v>3</v>
      </c>
      <c r="Y643" t="s">
        <v>143</v>
      </c>
      <c r="Z643" t="s">
        <v>58</v>
      </c>
      <c r="AA643">
        <v>10962.31034276</v>
      </c>
      <c r="AB643">
        <v>-9046.4114015499999</v>
      </c>
      <c r="AC643">
        <v>1915.89894121</v>
      </c>
      <c r="AD643">
        <v>-15.92890313</v>
      </c>
      <c r="AE643">
        <v>12.643587999999999</v>
      </c>
      <c r="AF643">
        <v>-3.2853151299999999</v>
      </c>
      <c r="AG643" s="1"/>
      <c r="AH643" s="5">
        <v>46261</v>
      </c>
      <c r="AI643">
        <v>64</v>
      </c>
      <c r="AJ643">
        <v>3</v>
      </c>
      <c r="AK643" t="s">
        <v>143</v>
      </c>
      <c r="AL643" t="s">
        <v>54</v>
      </c>
      <c r="AM643" t="s">
        <v>51</v>
      </c>
      <c r="AN643">
        <v>-46.557941329999998</v>
      </c>
      <c r="AO643">
        <v>0</v>
      </c>
      <c r="AP643">
        <v>5726.6443070599998</v>
      </c>
      <c r="AR643" s="5">
        <v>46261</v>
      </c>
      <c r="AS643">
        <v>46</v>
      </c>
      <c r="AT643">
        <v>3</v>
      </c>
      <c r="AU643" t="s">
        <v>60</v>
      </c>
      <c r="AV643" t="s">
        <v>51</v>
      </c>
      <c r="AW643">
        <v>-48.426361499999999</v>
      </c>
      <c r="AX643">
        <v>0.14833333000000001</v>
      </c>
      <c r="AY643">
        <v>0</v>
      </c>
      <c r="AZ643">
        <v>-703.76914009999996</v>
      </c>
      <c r="BA643">
        <v>0</v>
      </c>
    </row>
    <row r="644" spans="2:53">
      <c r="B644" s="5">
        <v>46261</v>
      </c>
      <c r="C644">
        <v>107</v>
      </c>
      <c r="D644">
        <v>3</v>
      </c>
      <c r="E644" t="s">
        <v>143</v>
      </c>
      <c r="F644" t="s">
        <v>54</v>
      </c>
      <c r="G644" t="s">
        <v>52</v>
      </c>
      <c r="H644">
        <v>1560.3621793699999</v>
      </c>
      <c r="I644">
        <v>0</v>
      </c>
      <c r="J644">
        <v>38.340000000000003</v>
      </c>
      <c r="K644">
        <v>-3.34</v>
      </c>
      <c r="L644">
        <v>0</v>
      </c>
      <c r="M644">
        <v>0</v>
      </c>
      <c r="N644">
        <v>0</v>
      </c>
      <c r="O644" s="90" cm="1">
        <f t="array" ref="O644">VLOOKUP(C644,Calc!$B$4:$BF$291,_xlfn.XLOOKUP(F644&amp;G644,$R$4:$R$9&amp;$S$4:$S$9,$T$4:$T$9),FALSE)</f>
        <v>0</v>
      </c>
      <c r="P644" s="121">
        <f t="shared" ref="P644:P707" si="10">O644-N644</f>
        <v>0</v>
      </c>
      <c r="V644" s="5">
        <v>46261</v>
      </c>
      <c r="W644">
        <v>214</v>
      </c>
      <c r="X644">
        <v>3</v>
      </c>
      <c r="Y644" t="s">
        <v>143</v>
      </c>
      <c r="Z644" t="s">
        <v>52</v>
      </c>
      <c r="AA644">
        <v>10962.31034276</v>
      </c>
      <c r="AB644">
        <v>-9046.4114015499999</v>
      </c>
      <c r="AC644">
        <v>1915.89894121</v>
      </c>
      <c r="AD644">
        <v>-20.537455659999999</v>
      </c>
      <c r="AE644">
        <v>0</v>
      </c>
      <c r="AF644">
        <v>-20.537455659999999</v>
      </c>
      <c r="AG644" s="1"/>
      <c r="AH644" s="5">
        <v>46261</v>
      </c>
      <c r="AI644">
        <v>65</v>
      </c>
      <c r="AJ644">
        <v>3</v>
      </c>
      <c r="AL644" t="s">
        <v>144</v>
      </c>
      <c r="AM644" t="s">
        <v>58</v>
      </c>
      <c r="AN644">
        <v>-40.132420359999998</v>
      </c>
      <c r="AO644">
        <v>1950.9625455</v>
      </c>
      <c r="AP644">
        <v>1950.9625455</v>
      </c>
      <c r="AR644" s="5">
        <v>46261</v>
      </c>
      <c r="AS644">
        <v>46</v>
      </c>
      <c r="AT644">
        <v>3</v>
      </c>
      <c r="AU644" t="s">
        <v>54</v>
      </c>
      <c r="AV644" t="s">
        <v>52</v>
      </c>
      <c r="AW644">
        <v>38.119309899999998</v>
      </c>
      <c r="AX644">
        <v>6.2750000000000004</v>
      </c>
      <c r="AY644">
        <v>0</v>
      </c>
      <c r="AZ644">
        <v>0</v>
      </c>
      <c r="BA644">
        <v>0</v>
      </c>
    </row>
    <row r="645" spans="2:53">
      <c r="B645" s="5">
        <v>46261</v>
      </c>
      <c r="C645">
        <v>107</v>
      </c>
      <c r="D645">
        <v>3</v>
      </c>
      <c r="E645" t="s">
        <v>143</v>
      </c>
      <c r="F645" t="s">
        <v>54</v>
      </c>
      <c r="G645" t="s">
        <v>51</v>
      </c>
      <c r="H645">
        <v>1560.3621793699999</v>
      </c>
      <c r="I645">
        <v>-38.168153529999998</v>
      </c>
      <c r="J645">
        <v>35</v>
      </c>
      <c r="K645">
        <v>3.34</v>
      </c>
      <c r="L645">
        <v>127.4816328</v>
      </c>
      <c r="M645">
        <v>114.38650529</v>
      </c>
      <c r="N645">
        <v>114.38650529</v>
      </c>
      <c r="O645" s="90" cm="1">
        <f t="array" ref="O645">VLOOKUP(C645,Calc!$B$4:$BF$291,_xlfn.XLOOKUP(F645&amp;G645,$R$4:$R$9&amp;$S$4:$S$9,$T$4:$T$9),FALSE)</f>
        <v>114.38650529915336</v>
      </c>
      <c r="P645" s="121">
        <f t="shared" si="10"/>
        <v>9.1533536306087626E-9</v>
      </c>
      <c r="V645" s="5">
        <v>46261</v>
      </c>
      <c r="W645">
        <v>214</v>
      </c>
      <c r="X645">
        <v>3</v>
      </c>
      <c r="Y645" t="s">
        <v>143</v>
      </c>
      <c r="Z645" t="s">
        <v>51</v>
      </c>
      <c r="AA645">
        <v>10962.31034276</v>
      </c>
      <c r="AB645">
        <v>-9046.4114015499999</v>
      </c>
      <c r="AC645">
        <v>1915.89894121</v>
      </c>
      <c r="AD645">
        <v>-0.23446565999999999</v>
      </c>
      <c r="AE645">
        <v>14.6855698</v>
      </c>
      <c r="AF645">
        <v>14.451104129999999</v>
      </c>
      <c r="AG645" s="1"/>
      <c r="AH645" s="5">
        <v>46261</v>
      </c>
      <c r="AI645">
        <v>65</v>
      </c>
      <c r="AJ645">
        <v>3</v>
      </c>
      <c r="AL645" t="s">
        <v>144</v>
      </c>
      <c r="AM645" t="s">
        <v>146</v>
      </c>
      <c r="AN645">
        <v>28.57492036</v>
      </c>
      <c r="AO645">
        <v>0</v>
      </c>
      <c r="AP645">
        <v>0</v>
      </c>
      <c r="AR645" s="5">
        <v>46261</v>
      </c>
      <c r="AS645">
        <v>46</v>
      </c>
      <c r="AT645">
        <v>3</v>
      </c>
      <c r="AU645" t="s">
        <v>54</v>
      </c>
      <c r="AV645" t="s">
        <v>51</v>
      </c>
      <c r="AW645">
        <v>-44.394309900000003</v>
      </c>
      <c r="AX645">
        <v>6.2750000000000004</v>
      </c>
      <c r="AY645">
        <v>13064.16059437</v>
      </c>
      <c r="AZ645">
        <v>13741.50173405</v>
      </c>
      <c r="BA645">
        <v>0</v>
      </c>
    </row>
    <row r="646" spans="2:53">
      <c r="B646" s="5">
        <v>46261</v>
      </c>
      <c r="C646">
        <v>108</v>
      </c>
      <c r="D646">
        <v>3</v>
      </c>
      <c r="E646" t="s">
        <v>143</v>
      </c>
      <c r="F646" t="s">
        <v>57</v>
      </c>
      <c r="G646" t="s">
        <v>58</v>
      </c>
      <c r="H646">
        <v>1365.8416959599999</v>
      </c>
      <c r="I646">
        <v>-21.323951359999999</v>
      </c>
      <c r="J646">
        <v>-25.5</v>
      </c>
      <c r="K646">
        <v>64.849999999999994</v>
      </c>
      <c r="L646">
        <v>1382.8582461200001</v>
      </c>
      <c r="M646">
        <v>1217.34815172</v>
      </c>
      <c r="N646">
        <v>1217.34815172</v>
      </c>
      <c r="O646" s="90" cm="1">
        <f t="array" ref="O646">VLOOKUP(C646,Calc!$B$4:$BF$291,_xlfn.XLOOKUP(F646&amp;G646,$R$4:$R$9&amp;$S$4:$S$9,$T$4:$T$9),FALSE)</f>
        <v>1217.3481517230468</v>
      </c>
      <c r="P646" s="121">
        <f t="shared" si="10"/>
        <v>3.0468072509393096E-9</v>
      </c>
      <c r="V646" s="5">
        <v>46261</v>
      </c>
      <c r="W646">
        <v>215</v>
      </c>
      <c r="X646">
        <v>3</v>
      </c>
      <c r="Y646" t="s">
        <v>143</v>
      </c>
      <c r="Z646" t="s">
        <v>58</v>
      </c>
      <c r="AA646">
        <v>10827.566787539999</v>
      </c>
      <c r="AB646">
        <v>-8992.2321026099999</v>
      </c>
      <c r="AC646">
        <v>1835.33468492</v>
      </c>
      <c r="AD646">
        <v>-16.039004429999999</v>
      </c>
      <c r="AE646">
        <v>12.587721800000001</v>
      </c>
      <c r="AF646">
        <v>-3.4512826300000001</v>
      </c>
      <c r="AG646" s="1"/>
      <c r="AH646" s="5">
        <v>46261</v>
      </c>
      <c r="AI646">
        <v>65</v>
      </c>
      <c r="AJ646">
        <v>3</v>
      </c>
      <c r="AK646" t="s">
        <v>143</v>
      </c>
      <c r="AL646" t="s">
        <v>57</v>
      </c>
      <c r="AM646" t="s">
        <v>58</v>
      </c>
      <c r="AN646">
        <v>1.9905944</v>
      </c>
      <c r="AO646">
        <v>0</v>
      </c>
      <c r="AP646">
        <v>0</v>
      </c>
      <c r="AR646" s="5">
        <v>46261</v>
      </c>
      <c r="AS646">
        <v>46</v>
      </c>
      <c r="AT646">
        <v>3</v>
      </c>
      <c r="AU646" t="s">
        <v>50</v>
      </c>
      <c r="AV646" t="s">
        <v>52</v>
      </c>
      <c r="AW646">
        <v>0</v>
      </c>
      <c r="AX646">
        <v>0</v>
      </c>
      <c r="AY646">
        <v>0</v>
      </c>
      <c r="AZ646">
        <v>0</v>
      </c>
      <c r="BA646">
        <v>0</v>
      </c>
    </row>
    <row r="647" spans="2:53">
      <c r="B647" s="5">
        <v>46261</v>
      </c>
      <c r="C647">
        <v>108</v>
      </c>
      <c r="D647">
        <v>3</v>
      </c>
      <c r="E647" t="s">
        <v>143</v>
      </c>
      <c r="F647" t="s">
        <v>57</v>
      </c>
      <c r="G647" t="s">
        <v>52</v>
      </c>
      <c r="H647">
        <v>1365.8416959599999</v>
      </c>
      <c r="I647">
        <v>0</v>
      </c>
      <c r="J647">
        <v>39.35</v>
      </c>
      <c r="K647">
        <v>-64.849999999999994</v>
      </c>
      <c r="L647">
        <v>0</v>
      </c>
      <c r="M647">
        <v>0</v>
      </c>
      <c r="N647">
        <v>0</v>
      </c>
      <c r="O647" s="90" cm="1">
        <f t="array" ref="O647">VLOOKUP(C647,Calc!$B$4:$BF$291,_xlfn.XLOOKUP(F647&amp;G647,$R$4:$R$9&amp;$S$4:$S$9,$T$4:$T$9),FALSE)</f>
        <v>0</v>
      </c>
      <c r="P647" s="121">
        <f t="shared" si="10"/>
        <v>0</v>
      </c>
      <c r="V647" s="5">
        <v>46261</v>
      </c>
      <c r="W647">
        <v>215</v>
      </c>
      <c r="X647">
        <v>3</v>
      </c>
      <c r="Y647" t="s">
        <v>143</v>
      </c>
      <c r="Z647" t="s">
        <v>52</v>
      </c>
      <c r="AA647">
        <v>10827.566787539999</v>
      </c>
      <c r="AB647">
        <v>-8992.2321026099999</v>
      </c>
      <c r="AC647">
        <v>1835.33468492</v>
      </c>
      <c r="AD647">
        <v>-14.27939993</v>
      </c>
      <c r="AE647">
        <v>0</v>
      </c>
      <c r="AF647">
        <v>-14.27939993</v>
      </c>
      <c r="AG647" s="1"/>
      <c r="AH647" s="5">
        <v>46261</v>
      </c>
      <c r="AI647">
        <v>65</v>
      </c>
      <c r="AJ647">
        <v>3</v>
      </c>
      <c r="AK647" t="s">
        <v>143</v>
      </c>
      <c r="AL647" t="s">
        <v>57</v>
      </c>
      <c r="AM647" t="s">
        <v>52</v>
      </c>
      <c r="AN647">
        <v>-2.5047610599999999</v>
      </c>
      <c r="AO647">
        <v>0</v>
      </c>
      <c r="AP647">
        <v>-650.78452235999998</v>
      </c>
      <c r="AR647" s="5">
        <v>46261</v>
      </c>
      <c r="AS647">
        <v>46</v>
      </c>
      <c r="AT647">
        <v>3</v>
      </c>
      <c r="AU647" t="s">
        <v>50</v>
      </c>
      <c r="AV647" t="s">
        <v>51</v>
      </c>
      <c r="AW647">
        <v>0</v>
      </c>
      <c r="AX647">
        <v>0</v>
      </c>
      <c r="AY647">
        <v>0</v>
      </c>
      <c r="AZ647">
        <v>0</v>
      </c>
      <c r="BA647">
        <v>0</v>
      </c>
    </row>
    <row r="648" spans="2:53">
      <c r="B648" s="5">
        <v>46261</v>
      </c>
      <c r="C648">
        <v>108</v>
      </c>
      <c r="D648">
        <v>3</v>
      </c>
      <c r="E648" t="s">
        <v>143</v>
      </c>
      <c r="F648" t="s">
        <v>60</v>
      </c>
      <c r="G648" t="s">
        <v>58</v>
      </c>
      <c r="H648">
        <v>1365.8416959599999</v>
      </c>
      <c r="I648">
        <v>0</v>
      </c>
      <c r="J648">
        <v>-25.5</v>
      </c>
      <c r="K648">
        <v>60.5</v>
      </c>
      <c r="L648">
        <v>0</v>
      </c>
      <c r="M648">
        <v>0</v>
      </c>
      <c r="N648">
        <v>0</v>
      </c>
      <c r="O648" s="90" cm="1">
        <f t="array" ref="O648">VLOOKUP(C648,Calc!$B$4:$BF$291,_xlfn.XLOOKUP(F648&amp;G648,$R$4:$R$9&amp;$S$4:$S$9,$T$4:$T$9),FALSE)</f>
        <v>0</v>
      </c>
      <c r="P648" s="121">
        <f t="shared" si="10"/>
        <v>0</v>
      </c>
      <c r="V648" s="5">
        <v>46261</v>
      </c>
      <c r="W648">
        <v>215</v>
      </c>
      <c r="X648">
        <v>3</v>
      </c>
      <c r="Y648" t="s">
        <v>143</v>
      </c>
      <c r="Z648" t="s">
        <v>51</v>
      </c>
      <c r="AA648">
        <v>10827.566787539999</v>
      </c>
      <c r="AB648">
        <v>-8992.2321026099999</v>
      </c>
      <c r="AC648">
        <v>1835.33468492</v>
      </c>
      <c r="AD648">
        <v>-5.4041551999999999</v>
      </c>
      <c r="AE648">
        <v>14.7931711</v>
      </c>
      <c r="AF648">
        <v>9.3890159000000004</v>
      </c>
      <c r="AG648" s="1"/>
      <c r="AH648" s="5">
        <v>46261</v>
      </c>
      <c r="AI648">
        <v>65</v>
      </c>
      <c r="AJ648">
        <v>3</v>
      </c>
      <c r="AL648" t="s">
        <v>147</v>
      </c>
      <c r="AM648" t="s">
        <v>148</v>
      </c>
      <c r="AN648">
        <v>-25.598433</v>
      </c>
      <c r="AO648">
        <v>-8095.3005502599999</v>
      </c>
      <c r="AP648">
        <v>-8095.3005502599999</v>
      </c>
      <c r="AR648" s="5">
        <v>46261</v>
      </c>
      <c r="AS648">
        <v>47</v>
      </c>
      <c r="AT648">
        <v>3</v>
      </c>
      <c r="AU648" t="s">
        <v>145</v>
      </c>
      <c r="AV648" t="s">
        <v>58</v>
      </c>
      <c r="AW648">
        <v>-2.4134218000000001</v>
      </c>
      <c r="AX648">
        <v>1.83583333</v>
      </c>
      <c r="AY648">
        <v>-2.8275300099999998</v>
      </c>
      <c r="AZ648">
        <v>-2.8275300099999998</v>
      </c>
      <c r="BA648">
        <v>0</v>
      </c>
    </row>
    <row r="649" spans="2:53">
      <c r="B649" s="5">
        <v>46261</v>
      </c>
      <c r="C649">
        <v>108</v>
      </c>
      <c r="D649">
        <v>3</v>
      </c>
      <c r="E649" t="s">
        <v>143</v>
      </c>
      <c r="F649" t="s">
        <v>60</v>
      </c>
      <c r="G649" t="s">
        <v>51</v>
      </c>
      <c r="H649">
        <v>1365.8416959599999</v>
      </c>
      <c r="I649">
        <v>0</v>
      </c>
      <c r="J649">
        <v>35</v>
      </c>
      <c r="K649">
        <v>-60.5</v>
      </c>
      <c r="L649">
        <v>0</v>
      </c>
      <c r="M649">
        <v>0</v>
      </c>
      <c r="N649">
        <v>0</v>
      </c>
      <c r="O649" s="90" cm="1">
        <f t="array" ref="O649">VLOOKUP(C649,Calc!$B$4:$BF$291,_xlfn.XLOOKUP(F649&amp;G649,$R$4:$R$9&amp;$S$4:$S$9,$T$4:$T$9),FALSE)</f>
        <v>0</v>
      </c>
      <c r="P649" s="121">
        <f t="shared" si="10"/>
        <v>0</v>
      </c>
      <c r="V649" s="5">
        <v>46261</v>
      </c>
      <c r="W649">
        <v>216</v>
      </c>
      <c r="X649">
        <v>3</v>
      </c>
      <c r="Y649" t="s">
        <v>143</v>
      </c>
      <c r="Z649" t="s">
        <v>58</v>
      </c>
      <c r="AA649">
        <v>12178.88576266</v>
      </c>
      <c r="AB649">
        <v>-8193.8313028400007</v>
      </c>
      <c r="AC649">
        <v>3985.05445981</v>
      </c>
      <c r="AD649">
        <v>-18.01478856</v>
      </c>
      <c r="AE649">
        <v>11.3445508</v>
      </c>
      <c r="AF649">
        <v>-6.67023776</v>
      </c>
      <c r="AG649" s="1"/>
      <c r="AH649" s="5">
        <v>46261</v>
      </c>
      <c r="AI649">
        <v>65</v>
      </c>
      <c r="AJ649">
        <v>3</v>
      </c>
      <c r="AL649" t="s">
        <v>147</v>
      </c>
      <c r="AM649" t="s">
        <v>51</v>
      </c>
      <c r="AN649">
        <v>24.850933000000001</v>
      </c>
      <c r="AO649">
        <v>0</v>
      </c>
      <c r="AP649">
        <v>0</v>
      </c>
      <c r="AR649" s="5">
        <v>46261</v>
      </c>
      <c r="AS649">
        <v>47</v>
      </c>
      <c r="AT649">
        <v>3</v>
      </c>
      <c r="AU649" t="s">
        <v>145</v>
      </c>
      <c r="AV649" t="s">
        <v>146</v>
      </c>
      <c r="AW649">
        <v>0.57758845999999997</v>
      </c>
      <c r="AX649">
        <v>1.83583333</v>
      </c>
      <c r="AY649">
        <v>0</v>
      </c>
      <c r="AZ649">
        <v>0</v>
      </c>
      <c r="BA649">
        <v>0</v>
      </c>
    </row>
    <row r="650" spans="2:53">
      <c r="B650" s="5">
        <v>46261</v>
      </c>
      <c r="C650">
        <v>108</v>
      </c>
      <c r="D650">
        <v>3</v>
      </c>
      <c r="E650" t="s">
        <v>143</v>
      </c>
      <c r="F650" t="s">
        <v>54</v>
      </c>
      <c r="G650" t="s">
        <v>52</v>
      </c>
      <c r="H650">
        <v>1365.8416959599999</v>
      </c>
      <c r="I650">
        <v>0</v>
      </c>
      <c r="J650">
        <v>39.35</v>
      </c>
      <c r="K650">
        <v>-4.3499999999999996</v>
      </c>
      <c r="L650">
        <v>0</v>
      </c>
      <c r="M650">
        <v>0</v>
      </c>
      <c r="N650">
        <v>0</v>
      </c>
      <c r="O650" s="90" cm="1">
        <f t="array" ref="O650">VLOOKUP(C650,Calc!$B$4:$BF$291,_xlfn.XLOOKUP(F650&amp;G650,$R$4:$R$9&amp;$S$4:$S$9,$T$4:$T$9),FALSE)</f>
        <v>0</v>
      </c>
      <c r="P650" s="121">
        <f t="shared" si="10"/>
        <v>0</v>
      </c>
      <c r="V650" s="5">
        <v>46261</v>
      </c>
      <c r="W650">
        <v>216</v>
      </c>
      <c r="X650">
        <v>3</v>
      </c>
      <c r="Y650" t="s">
        <v>143</v>
      </c>
      <c r="Z650" t="s">
        <v>52</v>
      </c>
      <c r="AA650">
        <v>12178.88576266</v>
      </c>
      <c r="AB650">
        <v>-8193.8313028400007</v>
      </c>
      <c r="AC650">
        <v>3985.05445981</v>
      </c>
      <c r="AD650">
        <v>-11.96371746</v>
      </c>
      <c r="AE650">
        <v>5.9675205599999996</v>
      </c>
      <c r="AF650">
        <v>-5.9961969000000002</v>
      </c>
      <c r="AG650" s="1"/>
      <c r="AH650" s="5">
        <v>46261</v>
      </c>
      <c r="AI650">
        <v>65</v>
      </c>
      <c r="AJ650">
        <v>3</v>
      </c>
      <c r="AK650" t="s">
        <v>143</v>
      </c>
      <c r="AL650" t="s">
        <v>60</v>
      </c>
      <c r="AM650" t="s">
        <v>58</v>
      </c>
      <c r="AN650">
        <v>44.698533830000002</v>
      </c>
      <c r="AO650">
        <v>0</v>
      </c>
      <c r="AP650">
        <v>0</v>
      </c>
      <c r="AR650" s="5">
        <v>46261</v>
      </c>
      <c r="AS650">
        <v>47</v>
      </c>
      <c r="AT650">
        <v>3</v>
      </c>
      <c r="AU650" t="s">
        <v>144</v>
      </c>
      <c r="AV650" t="s">
        <v>58</v>
      </c>
      <c r="AW650">
        <v>-18.423401729999998</v>
      </c>
      <c r="AX650">
        <v>11.96666666</v>
      </c>
      <c r="AY650">
        <v>-107.5830654</v>
      </c>
      <c r="AZ650">
        <v>-107.5830654</v>
      </c>
      <c r="BA650">
        <v>0</v>
      </c>
    </row>
    <row r="651" spans="2:53">
      <c r="B651" s="5">
        <v>46261</v>
      </c>
      <c r="C651">
        <v>108</v>
      </c>
      <c r="D651">
        <v>3</v>
      </c>
      <c r="E651" t="s">
        <v>143</v>
      </c>
      <c r="F651" t="s">
        <v>54</v>
      </c>
      <c r="G651" t="s">
        <v>51</v>
      </c>
      <c r="H651">
        <v>1365.8416959599999</v>
      </c>
      <c r="I651">
        <v>-38.777622559999998</v>
      </c>
      <c r="J651">
        <v>35</v>
      </c>
      <c r="K651">
        <v>4.3499999999999996</v>
      </c>
      <c r="L651">
        <v>168.68265815999999</v>
      </c>
      <c r="M651">
        <v>148.49354423</v>
      </c>
      <c r="N651">
        <v>148.49354423</v>
      </c>
      <c r="O651" s="90" cm="1">
        <f t="array" ref="O651">VLOOKUP(C651,Calc!$B$4:$BF$291,_xlfn.XLOOKUP(F651&amp;G651,$R$4:$R$9&amp;$S$4:$S$9,$T$4:$T$9),FALSE)</f>
        <v>148.49354423695331</v>
      </c>
      <c r="P651" s="121">
        <f t="shared" si="10"/>
        <v>6.9533143687294796E-9</v>
      </c>
      <c r="V651" s="5">
        <v>46261</v>
      </c>
      <c r="W651">
        <v>216</v>
      </c>
      <c r="X651">
        <v>3</v>
      </c>
      <c r="Y651" t="s">
        <v>143</v>
      </c>
      <c r="Z651" t="s">
        <v>51</v>
      </c>
      <c r="AA651">
        <v>12178.88576266</v>
      </c>
      <c r="AB651">
        <v>-8193.8313028400007</v>
      </c>
      <c r="AC651">
        <v>3985.05445981</v>
      </c>
      <c r="AD651">
        <v>-12.004187229999999</v>
      </c>
      <c r="AE651">
        <v>16.830621900000001</v>
      </c>
      <c r="AF651">
        <v>4.8264346600000003</v>
      </c>
      <c r="AG651" s="1"/>
      <c r="AH651" s="5">
        <v>46261</v>
      </c>
      <c r="AI651">
        <v>65</v>
      </c>
      <c r="AJ651">
        <v>3</v>
      </c>
      <c r="AK651" t="s">
        <v>143</v>
      </c>
      <c r="AL651" t="s">
        <v>60</v>
      </c>
      <c r="AM651" t="s">
        <v>51</v>
      </c>
      <c r="AN651">
        <v>-44.8502005</v>
      </c>
      <c r="AO651">
        <v>0</v>
      </c>
      <c r="AP651">
        <v>-6610.8576632200002</v>
      </c>
      <c r="AR651" s="5">
        <v>46261</v>
      </c>
      <c r="AS651">
        <v>47</v>
      </c>
      <c r="AT651">
        <v>3</v>
      </c>
      <c r="AU651" t="s">
        <v>144</v>
      </c>
      <c r="AV651" t="s">
        <v>146</v>
      </c>
      <c r="AW651">
        <v>6.4567350599999997</v>
      </c>
      <c r="AX651">
        <v>11.96666666</v>
      </c>
      <c r="AY651">
        <v>0</v>
      </c>
      <c r="AZ651">
        <v>0</v>
      </c>
      <c r="BA651">
        <v>0</v>
      </c>
    </row>
    <row r="652" spans="2:53">
      <c r="B652" s="5">
        <v>46261</v>
      </c>
      <c r="C652">
        <v>109</v>
      </c>
      <c r="D652">
        <v>3</v>
      </c>
      <c r="E652" t="s">
        <v>143</v>
      </c>
      <c r="F652" t="s">
        <v>57</v>
      </c>
      <c r="G652" t="s">
        <v>58</v>
      </c>
      <c r="H652">
        <v>5242.1312790900001</v>
      </c>
      <c r="I652">
        <v>-17.517483899999998</v>
      </c>
      <c r="J652">
        <v>-21.12</v>
      </c>
      <c r="K652">
        <v>140.79</v>
      </c>
      <c r="L652">
        <v>2466.28655828</v>
      </c>
      <c r="M652">
        <v>2231.21968216</v>
      </c>
      <c r="N652">
        <v>2231.21968216</v>
      </c>
      <c r="O652" s="90" cm="1">
        <f t="array" ref="O652">VLOOKUP(C652,Calc!$B$4:$BF$291,_xlfn.XLOOKUP(F652&amp;G652,$R$4:$R$9&amp;$S$4:$S$9,$T$4:$T$9),FALSE)</f>
        <v>2231.2196821647672</v>
      </c>
      <c r="P652" s="121">
        <f t="shared" si="10"/>
        <v>4.7671164793428034E-9</v>
      </c>
      <c r="V652" s="5">
        <v>46261</v>
      </c>
      <c r="W652">
        <v>217</v>
      </c>
      <c r="X652">
        <v>3</v>
      </c>
      <c r="Y652" t="s">
        <v>143</v>
      </c>
      <c r="Z652" t="s">
        <v>58</v>
      </c>
      <c r="AA652">
        <v>4783.0543211300001</v>
      </c>
      <c r="AB652">
        <v>-3914.1092506199998</v>
      </c>
      <c r="AC652">
        <v>868.94507050000004</v>
      </c>
      <c r="AD652">
        <v>-6.8846284600000001</v>
      </c>
      <c r="AE652">
        <v>11.2591866</v>
      </c>
      <c r="AF652">
        <v>4.3745581299999996</v>
      </c>
      <c r="AG652" s="1"/>
      <c r="AH652" s="5">
        <v>46261</v>
      </c>
      <c r="AI652">
        <v>65</v>
      </c>
      <c r="AJ652">
        <v>3</v>
      </c>
      <c r="AK652" t="s">
        <v>143</v>
      </c>
      <c r="AL652" t="s">
        <v>54</v>
      </c>
      <c r="AM652" t="s">
        <v>52</v>
      </c>
      <c r="AN652">
        <v>41.510060699999997</v>
      </c>
      <c r="AO652">
        <v>0</v>
      </c>
      <c r="AP652">
        <v>0</v>
      </c>
      <c r="AR652" s="5">
        <v>46261</v>
      </c>
      <c r="AS652">
        <v>47</v>
      </c>
      <c r="AT652">
        <v>3</v>
      </c>
      <c r="AU652" t="s">
        <v>57</v>
      </c>
      <c r="AV652" t="s">
        <v>58</v>
      </c>
      <c r="AW652">
        <v>-0.61849739999999997</v>
      </c>
      <c r="AX652">
        <v>0.50083332999999997</v>
      </c>
      <c r="AY652">
        <v>0</v>
      </c>
      <c r="AZ652">
        <v>48.986779149999997</v>
      </c>
      <c r="BA652">
        <v>0</v>
      </c>
    </row>
    <row r="653" spans="2:53">
      <c r="B653" s="5">
        <v>46261</v>
      </c>
      <c r="C653">
        <v>109</v>
      </c>
      <c r="D653">
        <v>3</v>
      </c>
      <c r="E653" t="s">
        <v>143</v>
      </c>
      <c r="F653" t="s">
        <v>57</v>
      </c>
      <c r="G653" t="s">
        <v>52</v>
      </c>
      <c r="H653">
        <v>5242.1312790900001</v>
      </c>
      <c r="I653">
        <v>0</v>
      </c>
      <c r="J653">
        <v>119.67</v>
      </c>
      <c r="K653">
        <v>-140.79</v>
      </c>
      <c r="L653">
        <v>0</v>
      </c>
      <c r="M653">
        <v>0</v>
      </c>
      <c r="N653">
        <v>0</v>
      </c>
      <c r="O653" s="90" cm="1">
        <f t="array" ref="O653">VLOOKUP(C653,Calc!$B$4:$BF$291,_xlfn.XLOOKUP(F653&amp;G653,$R$4:$R$9&amp;$S$4:$S$9,$T$4:$T$9),FALSE)</f>
        <v>0</v>
      </c>
      <c r="P653" s="121">
        <f t="shared" si="10"/>
        <v>0</v>
      </c>
      <c r="V653" s="5">
        <v>46261</v>
      </c>
      <c r="W653">
        <v>217</v>
      </c>
      <c r="X653">
        <v>3</v>
      </c>
      <c r="Y653" t="s">
        <v>143</v>
      </c>
      <c r="Z653" t="s">
        <v>52</v>
      </c>
      <c r="AA653">
        <v>4783.0543211300001</v>
      </c>
      <c r="AB653">
        <v>-3914.1092506199998</v>
      </c>
      <c r="AC653">
        <v>868.94507050000004</v>
      </c>
      <c r="AD653">
        <v>-12.091686599999999</v>
      </c>
      <c r="AE653">
        <v>11.3415003</v>
      </c>
      <c r="AF653">
        <v>-0.75018629999999997</v>
      </c>
      <c r="AG653" s="1"/>
      <c r="AH653" s="5">
        <v>46261</v>
      </c>
      <c r="AI653">
        <v>65</v>
      </c>
      <c r="AJ653">
        <v>3</v>
      </c>
      <c r="AK653" t="s">
        <v>143</v>
      </c>
      <c r="AL653" t="s">
        <v>54</v>
      </c>
      <c r="AM653" t="s">
        <v>51</v>
      </c>
      <c r="AN653">
        <v>-47.535060700000002</v>
      </c>
      <c r="AO653">
        <v>0</v>
      </c>
      <c r="AP653">
        <v>5400.87010603</v>
      </c>
      <c r="AR653" s="5">
        <v>46261</v>
      </c>
      <c r="AS653">
        <v>47</v>
      </c>
      <c r="AT653">
        <v>3</v>
      </c>
      <c r="AU653" t="s">
        <v>57</v>
      </c>
      <c r="AV653" t="s">
        <v>52</v>
      </c>
      <c r="AW653">
        <v>0.11766406</v>
      </c>
      <c r="AX653">
        <v>0.50083332999999997</v>
      </c>
      <c r="AY653">
        <v>0</v>
      </c>
      <c r="AZ653">
        <v>0</v>
      </c>
      <c r="BA653">
        <v>0</v>
      </c>
    </row>
    <row r="654" spans="2:53">
      <c r="B654" s="5">
        <v>46261</v>
      </c>
      <c r="C654">
        <v>109</v>
      </c>
      <c r="D654">
        <v>3</v>
      </c>
      <c r="E654" t="s">
        <v>143</v>
      </c>
      <c r="F654" t="s">
        <v>60</v>
      </c>
      <c r="G654" t="s">
        <v>58</v>
      </c>
      <c r="H654">
        <v>5242.1312790900001</v>
      </c>
      <c r="I654">
        <v>0</v>
      </c>
      <c r="J654">
        <v>-21.12</v>
      </c>
      <c r="K654">
        <v>56.12</v>
      </c>
      <c r="L654">
        <v>0</v>
      </c>
      <c r="M654">
        <v>0</v>
      </c>
      <c r="N654">
        <v>0</v>
      </c>
      <c r="O654" s="90" cm="1">
        <f t="array" ref="O654">VLOOKUP(C654,Calc!$B$4:$BF$291,_xlfn.XLOOKUP(F654&amp;G654,$R$4:$R$9&amp;$S$4:$S$9,$T$4:$T$9),FALSE)</f>
        <v>0</v>
      </c>
      <c r="P654" s="121">
        <f t="shared" si="10"/>
        <v>0</v>
      </c>
      <c r="V654" s="5">
        <v>46261</v>
      </c>
      <c r="W654">
        <v>217</v>
      </c>
      <c r="X654">
        <v>3</v>
      </c>
      <c r="Y654" t="s">
        <v>143</v>
      </c>
      <c r="Z654" t="s">
        <v>51</v>
      </c>
      <c r="AA654">
        <v>4783.0543211300001</v>
      </c>
      <c r="AB654">
        <v>-3914.1092506199998</v>
      </c>
      <c r="AC654">
        <v>868.94507050000004</v>
      </c>
      <c r="AD654">
        <v>-18.736500299999999</v>
      </c>
      <c r="AE654">
        <v>5.5054618</v>
      </c>
      <c r="AF654">
        <v>-13.2310385</v>
      </c>
      <c r="AG654" s="1"/>
      <c r="AH654" s="5">
        <v>46261</v>
      </c>
      <c r="AI654">
        <v>66</v>
      </c>
      <c r="AJ654">
        <v>3</v>
      </c>
      <c r="AL654" t="s">
        <v>144</v>
      </c>
      <c r="AM654" t="s">
        <v>58</v>
      </c>
      <c r="AN654">
        <v>-43.988838000000001</v>
      </c>
      <c r="AO654">
        <v>8199.2869861800009</v>
      </c>
      <c r="AP654">
        <v>8199.2869861800009</v>
      </c>
      <c r="AR654" s="5">
        <v>46261</v>
      </c>
      <c r="AS654">
        <v>47</v>
      </c>
      <c r="AT654">
        <v>3</v>
      </c>
      <c r="AU654" t="s">
        <v>147</v>
      </c>
      <c r="AV654" t="s">
        <v>148</v>
      </c>
      <c r="AW654">
        <v>-32.240457999999997</v>
      </c>
      <c r="AX654">
        <v>0.78916666000000002</v>
      </c>
      <c r="AY654">
        <v>-11113.569188060001</v>
      </c>
      <c r="AZ654">
        <v>-11113.569188060001</v>
      </c>
      <c r="BA654">
        <v>0</v>
      </c>
    </row>
    <row r="655" spans="2:53">
      <c r="B655" s="5">
        <v>46261</v>
      </c>
      <c r="C655">
        <v>109</v>
      </c>
      <c r="D655">
        <v>3</v>
      </c>
      <c r="E655" t="s">
        <v>143</v>
      </c>
      <c r="F655" t="s">
        <v>60</v>
      </c>
      <c r="G655" t="s">
        <v>51</v>
      </c>
      <c r="H655">
        <v>5242.1312790900001</v>
      </c>
      <c r="I655">
        <v>0</v>
      </c>
      <c r="J655">
        <v>35</v>
      </c>
      <c r="K655">
        <v>-56.12</v>
      </c>
      <c r="L655">
        <v>0</v>
      </c>
      <c r="M655">
        <v>0</v>
      </c>
      <c r="N655">
        <v>0</v>
      </c>
      <c r="O655" s="90" cm="1">
        <f t="array" ref="O655">VLOOKUP(C655,Calc!$B$4:$BF$291,_xlfn.XLOOKUP(F655&amp;G655,$R$4:$R$9&amp;$S$4:$S$9,$T$4:$T$9),FALSE)</f>
        <v>0</v>
      </c>
      <c r="P655" s="121">
        <f t="shared" si="10"/>
        <v>0</v>
      </c>
      <c r="V655" s="5">
        <v>46261</v>
      </c>
      <c r="W655">
        <v>218</v>
      </c>
      <c r="X655">
        <v>3</v>
      </c>
      <c r="Y655" t="s">
        <v>143</v>
      </c>
      <c r="Z655" t="s">
        <v>58</v>
      </c>
      <c r="AA655">
        <v>5710.2828123600002</v>
      </c>
      <c r="AB655">
        <v>-3669.5900799599999</v>
      </c>
      <c r="AC655">
        <v>2040.6927323899999</v>
      </c>
      <c r="AD655">
        <v>-5.1413513000000002</v>
      </c>
      <c r="AE655">
        <v>12.246464</v>
      </c>
      <c r="AF655">
        <v>7.1051127000000003</v>
      </c>
      <c r="AG655" s="1"/>
      <c r="AH655" s="5">
        <v>46261</v>
      </c>
      <c r="AI655">
        <v>66</v>
      </c>
      <c r="AJ655">
        <v>3</v>
      </c>
      <c r="AL655" t="s">
        <v>144</v>
      </c>
      <c r="AM655" t="s">
        <v>146</v>
      </c>
      <c r="AN655">
        <v>31.813838000000001</v>
      </c>
      <c r="AO655">
        <v>0</v>
      </c>
      <c r="AP655">
        <v>0</v>
      </c>
      <c r="AR655" s="5">
        <v>46261</v>
      </c>
      <c r="AS655">
        <v>47</v>
      </c>
      <c r="AT655">
        <v>3</v>
      </c>
      <c r="AU655" t="s">
        <v>147</v>
      </c>
      <c r="AV655" t="s">
        <v>51</v>
      </c>
      <c r="AW655">
        <v>31.45129133</v>
      </c>
      <c r="AX655">
        <v>0.78916666000000002</v>
      </c>
      <c r="AY655">
        <v>0</v>
      </c>
      <c r="AZ655">
        <v>0</v>
      </c>
      <c r="BA655">
        <v>0</v>
      </c>
    </row>
    <row r="656" spans="2:53">
      <c r="B656" s="5">
        <v>46261</v>
      </c>
      <c r="C656">
        <v>109</v>
      </c>
      <c r="D656">
        <v>3</v>
      </c>
      <c r="E656" t="s">
        <v>143</v>
      </c>
      <c r="F656" t="s">
        <v>54</v>
      </c>
      <c r="G656" t="s">
        <v>52</v>
      </c>
      <c r="H656">
        <v>5242.1312790900001</v>
      </c>
      <c r="I656">
        <v>0</v>
      </c>
      <c r="J656">
        <v>119.67</v>
      </c>
      <c r="K656">
        <v>-84.67</v>
      </c>
      <c r="L656">
        <v>0</v>
      </c>
      <c r="M656">
        <v>0</v>
      </c>
      <c r="N656">
        <v>0</v>
      </c>
      <c r="O656" s="90" cm="1">
        <f t="array" ref="O656">VLOOKUP(C656,Calc!$B$4:$BF$291,_xlfn.XLOOKUP(F656&amp;G656,$R$4:$R$9&amp;$S$4:$S$9,$T$4:$T$9),FALSE)</f>
        <v>0</v>
      </c>
      <c r="P656" s="121">
        <f t="shared" si="10"/>
        <v>0</v>
      </c>
      <c r="V656" s="5">
        <v>46261</v>
      </c>
      <c r="W656">
        <v>218</v>
      </c>
      <c r="X656">
        <v>3</v>
      </c>
      <c r="Y656" t="s">
        <v>143</v>
      </c>
      <c r="Z656" t="s">
        <v>52</v>
      </c>
      <c r="AA656">
        <v>5710.2828123600002</v>
      </c>
      <c r="AB656">
        <v>-3669.5900799599999</v>
      </c>
      <c r="AC656">
        <v>2040.6927323899999</v>
      </c>
      <c r="AD656">
        <v>-12.900630659999999</v>
      </c>
      <c r="AE656">
        <v>12.124469299999999</v>
      </c>
      <c r="AF656">
        <v>-0.77616136000000002</v>
      </c>
      <c r="AG656" s="1"/>
      <c r="AH656" s="5">
        <v>46261</v>
      </c>
      <c r="AI656">
        <v>66</v>
      </c>
      <c r="AJ656">
        <v>3</v>
      </c>
      <c r="AK656" t="s">
        <v>143</v>
      </c>
      <c r="AL656" t="s">
        <v>57</v>
      </c>
      <c r="AM656" t="s">
        <v>58</v>
      </c>
      <c r="AN656">
        <v>2.1197906</v>
      </c>
      <c r="AO656">
        <v>0</v>
      </c>
      <c r="AP656">
        <v>0</v>
      </c>
      <c r="AR656" s="5">
        <v>46261</v>
      </c>
      <c r="AS656">
        <v>47</v>
      </c>
      <c r="AT656">
        <v>3</v>
      </c>
      <c r="AU656" t="s">
        <v>60</v>
      </c>
      <c r="AV656" t="s">
        <v>58</v>
      </c>
      <c r="AW656">
        <v>52.46464443</v>
      </c>
      <c r="AX656">
        <v>0.14416666</v>
      </c>
      <c r="AY656">
        <v>0</v>
      </c>
      <c r="AZ656">
        <v>0</v>
      </c>
      <c r="BA656">
        <v>0</v>
      </c>
    </row>
    <row r="657" spans="2:53">
      <c r="B657" s="5">
        <v>46261</v>
      </c>
      <c r="C657">
        <v>109</v>
      </c>
      <c r="D657">
        <v>3</v>
      </c>
      <c r="E657" t="s">
        <v>143</v>
      </c>
      <c r="F657" t="s">
        <v>54</v>
      </c>
      <c r="G657" t="s">
        <v>51</v>
      </c>
      <c r="H657">
        <v>5242.1312790900001</v>
      </c>
      <c r="I657">
        <v>-39.306977330000002</v>
      </c>
      <c r="J657">
        <v>35</v>
      </c>
      <c r="K657">
        <v>84.67</v>
      </c>
      <c r="L657">
        <v>3328.1217708099998</v>
      </c>
      <c r="M657">
        <v>3010.9115969200002</v>
      </c>
      <c r="N657">
        <v>3010.9115969200002</v>
      </c>
      <c r="O657" s="90" cm="1">
        <f t="array" ref="O657">VLOOKUP(C657,Calc!$B$4:$BF$291,_xlfn.XLOOKUP(F657&amp;G657,$R$4:$R$9&amp;$S$4:$S$9,$T$4:$T$9),FALSE)</f>
        <v>3010.9115969295663</v>
      </c>
      <c r="P657" s="121">
        <f t="shared" si="10"/>
        <v>9.5660652732476592E-9</v>
      </c>
      <c r="V657" s="5">
        <v>46261</v>
      </c>
      <c r="W657">
        <v>218</v>
      </c>
      <c r="X657">
        <v>3</v>
      </c>
      <c r="Y657" t="s">
        <v>143</v>
      </c>
      <c r="Z657" t="s">
        <v>51</v>
      </c>
      <c r="AA657">
        <v>5710.2828123600002</v>
      </c>
      <c r="AB657">
        <v>-3669.5900799599999</v>
      </c>
      <c r="AC657">
        <v>2040.6927323899999</v>
      </c>
      <c r="AD657">
        <v>-17.839469300000001</v>
      </c>
      <c r="AE657">
        <v>3.7538513</v>
      </c>
      <c r="AF657">
        <v>-14.085618</v>
      </c>
      <c r="AG657" s="1"/>
      <c r="AH657" s="5">
        <v>46261</v>
      </c>
      <c r="AI657">
        <v>66</v>
      </c>
      <c r="AJ657">
        <v>3</v>
      </c>
      <c r="AK657" t="s">
        <v>143</v>
      </c>
      <c r="AL657" t="s">
        <v>57</v>
      </c>
      <c r="AM657" t="s">
        <v>52</v>
      </c>
      <c r="AN657">
        <v>-2.7006239299999999</v>
      </c>
      <c r="AO657">
        <v>0</v>
      </c>
      <c r="AP657">
        <v>-1758.1216991900001</v>
      </c>
      <c r="AR657" s="5">
        <v>46261</v>
      </c>
      <c r="AS657">
        <v>47</v>
      </c>
      <c r="AT657">
        <v>3</v>
      </c>
      <c r="AU657" t="s">
        <v>60</v>
      </c>
      <c r="AV657" t="s">
        <v>51</v>
      </c>
      <c r="AW657">
        <v>-52.608811099999997</v>
      </c>
      <c r="AX657">
        <v>0.14416666</v>
      </c>
      <c r="AY657">
        <v>0</v>
      </c>
      <c r="AZ657">
        <v>-764.17800150000005</v>
      </c>
      <c r="BA657">
        <v>0</v>
      </c>
    </row>
    <row r="658" spans="2:53">
      <c r="B658" s="5">
        <v>46261</v>
      </c>
      <c r="C658">
        <v>110</v>
      </c>
      <c r="D658">
        <v>3</v>
      </c>
      <c r="E658" t="s">
        <v>143</v>
      </c>
      <c r="F658" t="s">
        <v>57</v>
      </c>
      <c r="G658" t="s">
        <v>58</v>
      </c>
      <c r="H658">
        <v>1468.68898188</v>
      </c>
      <c r="I658">
        <v>-20.677820100000002</v>
      </c>
      <c r="J658">
        <v>-9.34</v>
      </c>
      <c r="K658">
        <v>59.82</v>
      </c>
      <c r="L658">
        <v>1236.9471983799999</v>
      </c>
      <c r="M658">
        <v>1053.28174889</v>
      </c>
      <c r="N658">
        <v>1053.28174889</v>
      </c>
      <c r="O658" s="90" cm="1">
        <f t="array" ref="O658">VLOOKUP(C658,Calc!$B$4:$BF$291,_xlfn.XLOOKUP(F658&amp;G658,$R$4:$R$9&amp;$S$4:$S$9,$T$4:$T$9),FALSE)</f>
        <v>1053.281748892693</v>
      </c>
      <c r="P658" s="121">
        <f t="shared" si="10"/>
        <v>2.6930138119496405E-9</v>
      </c>
      <c r="V658" s="5">
        <v>46261</v>
      </c>
      <c r="W658">
        <v>219</v>
      </c>
      <c r="X658">
        <v>3</v>
      </c>
      <c r="Y658" t="s">
        <v>143</v>
      </c>
      <c r="Z658" t="s">
        <v>58</v>
      </c>
      <c r="AA658">
        <v>5448.5471260200002</v>
      </c>
      <c r="AB658">
        <v>-1446.9748919199999</v>
      </c>
      <c r="AC658">
        <v>4001.5722341000001</v>
      </c>
      <c r="AD658">
        <v>0</v>
      </c>
      <c r="AE658">
        <v>12.726470600000001</v>
      </c>
      <c r="AF658">
        <v>12.726470600000001</v>
      </c>
      <c r="AG658" s="1"/>
      <c r="AH658" s="5">
        <v>46261</v>
      </c>
      <c r="AI658">
        <v>66</v>
      </c>
      <c r="AJ658">
        <v>3</v>
      </c>
      <c r="AL658" t="s">
        <v>147</v>
      </c>
      <c r="AM658" t="s">
        <v>148</v>
      </c>
      <c r="AN658">
        <v>-25.024049000000002</v>
      </c>
      <c r="AO658">
        <v>-7913.0765591099998</v>
      </c>
      <c r="AP658">
        <v>-7913.0765591099998</v>
      </c>
      <c r="AR658" s="5">
        <v>46261</v>
      </c>
      <c r="AS658">
        <v>47</v>
      </c>
      <c r="AT658">
        <v>3</v>
      </c>
      <c r="AU658" t="s">
        <v>54</v>
      </c>
      <c r="AV658" t="s">
        <v>52</v>
      </c>
      <c r="AW658">
        <v>39.17905116</v>
      </c>
      <c r="AX658">
        <v>6.3491666599999999</v>
      </c>
      <c r="AY658">
        <v>0</v>
      </c>
      <c r="AZ658">
        <v>0</v>
      </c>
      <c r="BA658">
        <v>0</v>
      </c>
    </row>
    <row r="659" spans="2:53">
      <c r="B659" s="5">
        <v>46261</v>
      </c>
      <c r="C659">
        <v>110</v>
      </c>
      <c r="D659">
        <v>3</v>
      </c>
      <c r="E659" t="s">
        <v>143</v>
      </c>
      <c r="F659" t="s">
        <v>57</v>
      </c>
      <c r="G659" t="s">
        <v>52</v>
      </c>
      <c r="H659">
        <v>1468.68898188</v>
      </c>
      <c r="I659">
        <v>0</v>
      </c>
      <c r="J659">
        <v>50.48</v>
      </c>
      <c r="K659">
        <v>-59.82</v>
      </c>
      <c r="L659">
        <v>0</v>
      </c>
      <c r="M659">
        <v>0</v>
      </c>
      <c r="N659">
        <v>0</v>
      </c>
      <c r="O659" s="90" cm="1">
        <f t="array" ref="O659">VLOOKUP(C659,Calc!$B$4:$BF$291,_xlfn.XLOOKUP(F659&amp;G659,$R$4:$R$9&amp;$S$4:$S$9,$T$4:$T$9),FALSE)</f>
        <v>0</v>
      </c>
      <c r="P659" s="121">
        <f t="shared" si="10"/>
        <v>0</v>
      </c>
      <c r="V659" s="5">
        <v>46261</v>
      </c>
      <c r="W659">
        <v>219</v>
      </c>
      <c r="X659">
        <v>3</v>
      </c>
      <c r="Y659" t="s">
        <v>143</v>
      </c>
      <c r="Z659" t="s">
        <v>52</v>
      </c>
      <c r="AA659">
        <v>5448.5471260200002</v>
      </c>
      <c r="AB659">
        <v>-1446.9748919199999</v>
      </c>
      <c r="AC659">
        <v>4001.5722341000001</v>
      </c>
      <c r="AD659">
        <v>-11.786756799999999</v>
      </c>
      <c r="AE659">
        <v>8.5714980999999995</v>
      </c>
      <c r="AF659">
        <v>-3.2152587000000001</v>
      </c>
      <c r="AG659" s="1"/>
      <c r="AH659" s="5">
        <v>46261</v>
      </c>
      <c r="AI659">
        <v>66</v>
      </c>
      <c r="AJ659">
        <v>3</v>
      </c>
      <c r="AL659" t="s">
        <v>147</v>
      </c>
      <c r="AM659" t="s">
        <v>51</v>
      </c>
      <c r="AN659">
        <v>24.309882330000001</v>
      </c>
      <c r="AO659">
        <v>0</v>
      </c>
      <c r="AP659">
        <v>0</v>
      </c>
      <c r="AR659" s="5">
        <v>46261</v>
      </c>
      <c r="AS659">
        <v>47</v>
      </c>
      <c r="AT659">
        <v>3</v>
      </c>
      <c r="AU659" t="s">
        <v>54</v>
      </c>
      <c r="AV659" t="s">
        <v>51</v>
      </c>
      <c r="AW659">
        <v>-45.528217830000003</v>
      </c>
      <c r="AX659">
        <v>6.3491666599999999</v>
      </c>
      <c r="AY659">
        <v>13509.20004629</v>
      </c>
      <c r="AZ659">
        <v>14224.39126864</v>
      </c>
      <c r="BA659">
        <v>0</v>
      </c>
    </row>
    <row r="660" spans="2:53">
      <c r="B660" s="5">
        <v>46261</v>
      </c>
      <c r="C660">
        <v>110</v>
      </c>
      <c r="D660">
        <v>3</v>
      </c>
      <c r="E660" t="s">
        <v>143</v>
      </c>
      <c r="F660" t="s">
        <v>60</v>
      </c>
      <c r="G660" t="s">
        <v>58</v>
      </c>
      <c r="H660">
        <v>1468.68898188</v>
      </c>
      <c r="I660">
        <v>0</v>
      </c>
      <c r="J660">
        <v>-9.34</v>
      </c>
      <c r="K660">
        <v>45.32</v>
      </c>
      <c r="L660">
        <v>0</v>
      </c>
      <c r="M660">
        <v>0</v>
      </c>
      <c r="N660">
        <v>0</v>
      </c>
      <c r="O660" s="90" cm="1">
        <f t="array" ref="O660">VLOOKUP(C660,Calc!$B$4:$BF$291,_xlfn.XLOOKUP(F660&amp;G660,$R$4:$R$9&amp;$S$4:$S$9,$T$4:$T$9),FALSE)</f>
        <v>0</v>
      </c>
      <c r="P660" s="121">
        <f t="shared" si="10"/>
        <v>0</v>
      </c>
      <c r="V660" s="5">
        <v>46261</v>
      </c>
      <c r="W660">
        <v>219</v>
      </c>
      <c r="X660">
        <v>3</v>
      </c>
      <c r="Y660" t="s">
        <v>143</v>
      </c>
      <c r="Z660" t="s">
        <v>51</v>
      </c>
      <c r="AA660">
        <v>5448.5471260200002</v>
      </c>
      <c r="AB660">
        <v>-1446.9748919199999</v>
      </c>
      <c r="AC660">
        <v>4001.5722341000001</v>
      </c>
      <c r="AD660">
        <v>-17.341211900000001</v>
      </c>
      <c r="AE660">
        <v>0</v>
      </c>
      <c r="AF660">
        <v>-17.341211900000001</v>
      </c>
      <c r="AG660" s="1"/>
      <c r="AH660" s="5">
        <v>46261</v>
      </c>
      <c r="AI660">
        <v>66</v>
      </c>
      <c r="AJ660">
        <v>3</v>
      </c>
      <c r="AK660" t="s">
        <v>143</v>
      </c>
      <c r="AL660" t="s">
        <v>60</v>
      </c>
      <c r="AM660" t="s">
        <v>58</v>
      </c>
      <c r="AN660">
        <v>50.518361800000001</v>
      </c>
      <c r="AO660">
        <v>0</v>
      </c>
      <c r="AP660">
        <v>0</v>
      </c>
      <c r="AR660" s="5">
        <v>46261</v>
      </c>
      <c r="AS660">
        <v>47</v>
      </c>
      <c r="AT660">
        <v>3</v>
      </c>
      <c r="AU660" t="s">
        <v>50</v>
      </c>
      <c r="AV660" t="s">
        <v>52</v>
      </c>
      <c r="AW660">
        <v>0</v>
      </c>
      <c r="AX660">
        <v>0</v>
      </c>
      <c r="AY660">
        <v>0</v>
      </c>
      <c r="AZ660">
        <v>0</v>
      </c>
      <c r="BA660">
        <v>0</v>
      </c>
    </row>
    <row r="661" spans="2:53">
      <c r="B661" s="5">
        <v>46261</v>
      </c>
      <c r="C661">
        <v>110</v>
      </c>
      <c r="D661">
        <v>3</v>
      </c>
      <c r="E661" t="s">
        <v>143</v>
      </c>
      <c r="F661" t="s">
        <v>60</v>
      </c>
      <c r="G661" t="s">
        <v>51</v>
      </c>
      <c r="H661">
        <v>1468.68898188</v>
      </c>
      <c r="I661">
        <v>0</v>
      </c>
      <c r="J661">
        <v>35.979999999999997</v>
      </c>
      <c r="K661">
        <v>-45.32</v>
      </c>
      <c r="L661">
        <v>0</v>
      </c>
      <c r="M661">
        <v>0</v>
      </c>
      <c r="N661">
        <v>0</v>
      </c>
      <c r="O661" s="90" cm="1">
        <f t="array" ref="O661">VLOOKUP(C661,Calc!$B$4:$BF$291,_xlfn.XLOOKUP(F661&amp;G661,$R$4:$R$9&amp;$S$4:$S$9,$T$4:$T$9),FALSE)</f>
        <v>0</v>
      </c>
      <c r="P661" s="121">
        <f t="shared" si="10"/>
        <v>0</v>
      </c>
      <c r="V661" s="5">
        <v>46261</v>
      </c>
      <c r="W661">
        <v>220</v>
      </c>
      <c r="X661">
        <v>3</v>
      </c>
      <c r="Y661" t="s">
        <v>143</v>
      </c>
      <c r="Z661" t="s">
        <v>58</v>
      </c>
      <c r="AA661">
        <v>7756.8625136600003</v>
      </c>
      <c r="AB661">
        <v>-823.11418447000005</v>
      </c>
      <c r="AC661">
        <v>6933.7483291799999</v>
      </c>
      <c r="AD661">
        <v>0</v>
      </c>
      <c r="AE661">
        <v>19.3093152</v>
      </c>
      <c r="AF661">
        <v>19.3093152</v>
      </c>
      <c r="AG661" s="1"/>
      <c r="AH661" s="5">
        <v>46261</v>
      </c>
      <c r="AI661">
        <v>66</v>
      </c>
      <c r="AJ661">
        <v>3</v>
      </c>
      <c r="AK661" t="s">
        <v>143</v>
      </c>
      <c r="AL661" t="s">
        <v>60</v>
      </c>
      <c r="AM661" t="s">
        <v>51</v>
      </c>
      <c r="AN661">
        <v>-50.570861800000003</v>
      </c>
      <c r="AO661">
        <v>0</v>
      </c>
      <c r="AP661">
        <v>-32080.997243000002</v>
      </c>
      <c r="AR661" s="5">
        <v>46261</v>
      </c>
      <c r="AS661">
        <v>47</v>
      </c>
      <c r="AT661">
        <v>3</v>
      </c>
      <c r="AU661" t="s">
        <v>50</v>
      </c>
      <c r="AV661" t="s">
        <v>51</v>
      </c>
      <c r="AW661">
        <v>0</v>
      </c>
      <c r="AX661">
        <v>0</v>
      </c>
      <c r="AY661">
        <v>0</v>
      </c>
      <c r="AZ661">
        <v>0</v>
      </c>
      <c r="BA661">
        <v>0</v>
      </c>
    </row>
    <row r="662" spans="2:53">
      <c r="B662" s="5">
        <v>46261</v>
      </c>
      <c r="C662">
        <v>110</v>
      </c>
      <c r="D662">
        <v>3</v>
      </c>
      <c r="E662" t="s">
        <v>143</v>
      </c>
      <c r="F662" t="s">
        <v>54</v>
      </c>
      <c r="G662" t="s">
        <v>52</v>
      </c>
      <c r="H662">
        <v>1468.68898188</v>
      </c>
      <c r="I662">
        <v>0</v>
      </c>
      <c r="J662">
        <v>50.48</v>
      </c>
      <c r="K662">
        <v>-14.5</v>
      </c>
      <c r="L662">
        <v>0</v>
      </c>
      <c r="M662">
        <v>0</v>
      </c>
      <c r="N662">
        <v>0</v>
      </c>
      <c r="O662" s="90" cm="1">
        <f t="array" ref="O662">VLOOKUP(C662,Calc!$B$4:$BF$291,_xlfn.XLOOKUP(F662&amp;G662,$R$4:$R$9&amp;$S$4:$S$9,$T$4:$T$9),FALSE)</f>
        <v>0</v>
      </c>
      <c r="P662" s="121">
        <f t="shared" si="10"/>
        <v>0</v>
      </c>
      <c r="V662" s="5">
        <v>46261</v>
      </c>
      <c r="W662">
        <v>220</v>
      </c>
      <c r="X662">
        <v>3</v>
      </c>
      <c r="Y662" t="s">
        <v>143</v>
      </c>
      <c r="Z662" t="s">
        <v>52</v>
      </c>
      <c r="AA662">
        <v>7756.8625136600003</v>
      </c>
      <c r="AB662">
        <v>-823.11418447000005</v>
      </c>
      <c r="AC662">
        <v>6933.7483291799999</v>
      </c>
      <c r="AD662">
        <v>-13.5631582</v>
      </c>
      <c r="AE662">
        <v>2.3725419599999999</v>
      </c>
      <c r="AF662">
        <v>-11.19061623</v>
      </c>
      <c r="AG662" s="1"/>
      <c r="AH662" s="5">
        <v>46261</v>
      </c>
      <c r="AI662">
        <v>66</v>
      </c>
      <c r="AJ662">
        <v>3</v>
      </c>
      <c r="AK662" t="s">
        <v>143</v>
      </c>
      <c r="AL662" t="s">
        <v>54</v>
      </c>
      <c r="AM662" t="s">
        <v>52</v>
      </c>
      <c r="AN662">
        <v>40.339093830000003</v>
      </c>
      <c r="AO662">
        <v>0</v>
      </c>
      <c r="AP662">
        <v>0</v>
      </c>
      <c r="AR662" s="5">
        <v>46261</v>
      </c>
      <c r="AS662">
        <v>48</v>
      </c>
      <c r="AT662">
        <v>3</v>
      </c>
      <c r="AU662" t="s">
        <v>145</v>
      </c>
      <c r="AV662" t="s">
        <v>58</v>
      </c>
      <c r="AW662">
        <v>-2.2647515999999999</v>
      </c>
      <c r="AX662">
        <v>1.6558333300000001</v>
      </c>
      <c r="AY662">
        <v>-4.2632546400000004</v>
      </c>
      <c r="AZ662">
        <v>-4.2632546400000004</v>
      </c>
      <c r="BA662">
        <v>0</v>
      </c>
    </row>
    <row r="663" spans="2:53">
      <c r="B663" s="5">
        <v>46261</v>
      </c>
      <c r="C663">
        <v>110</v>
      </c>
      <c r="D663">
        <v>3</v>
      </c>
      <c r="E663" t="s">
        <v>143</v>
      </c>
      <c r="F663" t="s">
        <v>54</v>
      </c>
      <c r="G663" t="s">
        <v>51</v>
      </c>
      <c r="H663">
        <v>1468.68898188</v>
      </c>
      <c r="I663">
        <v>-33.644389660000002</v>
      </c>
      <c r="J663">
        <v>35.979999999999997</v>
      </c>
      <c r="K663">
        <v>14.5</v>
      </c>
      <c r="L663">
        <v>487.84365015999998</v>
      </c>
      <c r="M663">
        <v>415.40723298</v>
      </c>
      <c r="N663">
        <v>415.40723298</v>
      </c>
      <c r="O663" s="90" cm="1">
        <f t="array" ref="O663">VLOOKUP(C663,Calc!$B$4:$BF$291,_xlfn.XLOOKUP(F663&amp;G663,$R$4:$R$9&amp;$S$4:$S$9,$T$4:$T$9),FALSE)</f>
        <v>415.40723298930692</v>
      </c>
      <c r="P663" s="121">
        <f t="shared" si="10"/>
        <v>9.3069161266612355E-9</v>
      </c>
      <c r="V663" s="5">
        <v>46261</v>
      </c>
      <c r="W663">
        <v>220</v>
      </c>
      <c r="X663">
        <v>3</v>
      </c>
      <c r="Y663" t="s">
        <v>143</v>
      </c>
      <c r="Z663" t="s">
        <v>51</v>
      </c>
      <c r="AA663">
        <v>7756.8625136600003</v>
      </c>
      <c r="AB663">
        <v>-823.11418447000005</v>
      </c>
      <c r="AC663">
        <v>6933.7483291799999</v>
      </c>
      <c r="AD663">
        <v>-17.63786563</v>
      </c>
      <c r="AE663">
        <v>0</v>
      </c>
      <c r="AF663">
        <v>-17.63786563</v>
      </c>
      <c r="AG663" s="1"/>
      <c r="AH663" s="5">
        <v>46261</v>
      </c>
      <c r="AI663">
        <v>66</v>
      </c>
      <c r="AJ663">
        <v>3</v>
      </c>
      <c r="AK663" t="s">
        <v>143</v>
      </c>
      <c r="AL663" t="s">
        <v>54</v>
      </c>
      <c r="AM663" t="s">
        <v>51</v>
      </c>
      <c r="AN663">
        <v>-46.102427159999998</v>
      </c>
      <c r="AO663">
        <v>0</v>
      </c>
      <c r="AP663">
        <v>5649.4688938500003</v>
      </c>
      <c r="AR663" s="5">
        <v>46261</v>
      </c>
      <c r="AS663">
        <v>48</v>
      </c>
      <c r="AT663">
        <v>3</v>
      </c>
      <c r="AU663" t="s">
        <v>145</v>
      </c>
      <c r="AV663" t="s">
        <v>146</v>
      </c>
      <c r="AW663">
        <v>0.60891826000000004</v>
      </c>
      <c r="AX663">
        <v>1.6558333300000001</v>
      </c>
      <c r="AY663">
        <v>0</v>
      </c>
      <c r="AZ663">
        <v>0</v>
      </c>
      <c r="BA663">
        <v>0</v>
      </c>
    </row>
    <row r="664" spans="2:53">
      <c r="B664" s="5">
        <v>46261</v>
      </c>
      <c r="C664">
        <v>111</v>
      </c>
      <c r="D664">
        <v>3</v>
      </c>
      <c r="E664" t="s">
        <v>143</v>
      </c>
      <c r="F664" t="s">
        <v>57</v>
      </c>
      <c r="G664" t="s">
        <v>58</v>
      </c>
      <c r="H664">
        <v>1591.9725371500001</v>
      </c>
      <c r="I664">
        <v>-18.67869263</v>
      </c>
      <c r="J664">
        <v>-9.2799999999999994</v>
      </c>
      <c r="K664">
        <v>62.74</v>
      </c>
      <c r="L664">
        <v>1171.90117581</v>
      </c>
      <c r="M664">
        <v>998.73134716000004</v>
      </c>
      <c r="N664">
        <v>998.73134716000004</v>
      </c>
      <c r="O664" s="90" cm="1">
        <f t="array" ref="O664">VLOOKUP(C664,Calc!$B$4:$BF$291,_xlfn.XLOOKUP(F664&amp;G664,$R$4:$R$9&amp;$S$4:$S$9,$T$4:$T$9),FALSE)</f>
        <v>998.73134716526715</v>
      </c>
      <c r="P664" s="121">
        <f t="shared" si="10"/>
        <v>5.2671111916424707E-9</v>
      </c>
      <c r="V664" s="5">
        <v>46261</v>
      </c>
      <c r="W664">
        <v>221</v>
      </c>
      <c r="X664">
        <v>3</v>
      </c>
      <c r="Y664" t="s">
        <v>143</v>
      </c>
      <c r="Z664" t="s">
        <v>58</v>
      </c>
      <c r="AA664">
        <v>4885.4140779400004</v>
      </c>
      <c r="AB664">
        <v>-697.26857718999997</v>
      </c>
      <c r="AC664">
        <v>4188.14550074</v>
      </c>
      <c r="AD664">
        <v>0</v>
      </c>
      <c r="AE664">
        <v>12.3865681</v>
      </c>
      <c r="AF664">
        <v>12.3865681</v>
      </c>
      <c r="AG664" s="1"/>
      <c r="AH664" s="5">
        <v>46261</v>
      </c>
      <c r="AI664">
        <v>67</v>
      </c>
      <c r="AJ664">
        <v>3</v>
      </c>
      <c r="AL664" t="s">
        <v>144</v>
      </c>
      <c r="AM664" t="s">
        <v>58</v>
      </c>
      <c r="AN664">
        <v>-46.77613616</v>
      </c>
      <c r="AO664">
        <v>4240.9502106500004</v>
      </c>
      <c r="AP664">
        <v>4240.9502106500004</v>
      </c>
      <c r="AR664" s="5">
        <v>46261</v>
      </c>
      <c r="AS664">
        <v>48</v>
      </c>
      <c r="AT664">
        <v>3</v>
      </c>
      <c r="AU664" t="s">
        <v>144</v>
      </c>
      <c r="AV664" t="s">
        <v>58</v>
      </c>
      <c r="AW664">
        <v>-17.8045966</v>
      </c>
      <c r="AX664">
        <v>11.87</v>
      </c>
      <c r="AY664">
        <v>-81.711803189999998</v>
      </c>
      <c r="AZ664">
        <v>-81.711803189999998</v>
      </c>
      <c r="BA664">
        <v>0</v>
      </c>
    </row>
    <row r="665" spans="2:53">
      <c r="B665" s="5">
        <v>46261</v>
      </c>
      <c r="C665">
        <v>111</v>
      </c>
      <c r="D665">
        <v>3</v>
      </c>
      <c r="E665" t="s">
        <v>143</v>
      </c>
      <c r="F665" t="s">
        <v>57</v>
      </c>
      <c r="G665" t="s">
        <v>52</v>
      </c>
      <c r="H665">
        <v>1591.9725371500001</v>
      </c>
      <c r="I665">
        <v>0</v>
      </c>
      <c r="J665">
        <v>53.46</v>
      </c>
      <c r="K665">
        <v>-62.74</v>
      </c>
      <c r="L665">
        <v>0</v>
      </c>
      <c r="M665">
        <v>0</v>
      </c>
      <c r="N665">
        <v>0</v>
      </c>
      <c r="O665" s="90" cm="1">
        <f t="array" ref="O665">VLOOKUP(C665,Calc!$B$4:$BF$291,_xlfn.XLOOKUP(F665&amp;G665,$R$4:$R$9&amp;$S$4:$S$9,$T$4:$T$9),FALSE)</f>
        <v>0</v>
      </c>
      <c r="P665" s="121">
        <f t="shared" si="10"/>
        <v>0</v>
      </c>
      <c r="V665" s="5">
        <v>46261</v>
      </c>
      <c r="W665">
        <v>221</v>
      </c>
      <c r="X665">
        <v>3</v>
      </c>
      <c r="Y665" t="s">
        <v>143</v>
      </c>
      <c r="Z665" t="s">
        <v>52</v>
      </c>
      <c r="AA665">
        <v>4885.4140779400004</v>
      </c>
      <c r="AB665">
        <v>-697.26857718999997</v>
      </c>
      <c r="AC665">
        <v>4188.14550074</v>
      </c>
      <c r="AD665">
        <v>-10.1665752</v>
      </c>
      <c r="AE665">
        <v>0.38693796000000003</v>
      </c>
      <c r="AF665">
        <v>-9.7796372300000005</v>
      </c>
      <c r="AG665" s="1"/>
      <c r="AH665" s="5">
        <v>46261</v>
      </c>
      <c r="AI665">
        <v>67</v>
      </c>
      <c r="AJ665">
        <v>3</v>
      </c>
      <c r="AL665" t="s">
        <v>144</v>
      </c>
      <c r="AM665" t="s">
        <v>146</v>
      </c>
      <c r="AN665">
        <v>34.417802829999999</v>
      </c>
      <c r="AO665">
        <v>0</v>
      </c>
      <c r="AP665">
        <v>0</v>
      </c>
      <c r="AR665" s="5">
        <v>46261</v>
      </c>
      <c r="AS665">
        <v>48</v>
      </c>
      <c r="AT665">
        <v>3</v>
      </c>
      <c r="AU665" t="s">
        <v>144</v>
      </c>
      <c r="AV665" t="s">
        <v>146</v>
      </c>
      <c r="AW665">
        <v>5.9345965999999999</v>
      </c>
      <c r="AX665">
        <v>11.87</v>
      </c>
      <c r="AY665">
        <v>0</v>
      </c>
      <c r="AZ665">
        <v>0</v>
      </c>
      <c r="BA665">
        <v>0</v>
      </c>
    </row>
    <row r="666" spans="2:53">
      <c r="B666" s="5">
        <v>46261</v>
      </c>
      <c r="C666">
        <v>111</v>
      </c>
      <c r="D666">
        <v>3</v>
      </c>
      <c r="E666" t="s">
        <v>143</v>
      </c>
      <c r="F666" t="s">
        <v>60</v>
      </c>
      <c r="G666" t="s">
        <v>58</v>
      </c>
      <c r="H666">
        <v>1591.9725371500001</v>
      </c>
      <c r="I666">
        <v>0</v>
      </c>
      <c r="J666">
        <v>-9.2799999999999994</v>
      </c>
      <c r="K666">
        <v>44.28</v>
      </c>
      <c r="L666">
        <v>0</v>
      </c>
      <c r="M666">
        <v>0</v>
      </c>
      <c r="N666">
        <v>0</v>
      </c>
      <c r="O666" s="90" cm="1">
        <f t="array" ref="O666">VLOOKUP(C666,Calc!$B$4:$BF$291,_xlfn.XLOOKUP(F666&amp;G666,$R$4:$R$9&amp;$S$4:$S$9,$T$4:$T$9),FALSE)</f>
        <v>0</v>
      </c>
      <c r="P666" s="121">
        <f t="shared" si="10"/>
        <v>0</v>
      </c>
      <c r="V666" s="5">
        <v>46261</v>
      </c>
      <c r="W666">
        <v>221</v>
      </c>
      <c r="X666">
        <v>3</v>
      </c>
      <c r="Y666" t="s">
        <v>143</v>
      </c>
      <c r="Z666" t="s">
        <v>51</v>
      </c>
      <c r="AA666">
        <v>4885.4140779400004</v>
      </c>
      <c r="AB666">
        <v>-697.26857718999997</v>
      </c>
      <c r="AC666">
        <v>4188.14550074</v>
      </c>
      <c r="AD666">
        <v>-11.883597529999999</v>
      </c>
      <c r="AE666">
        <v>0</v>
      </c>
      <c r="AF666">
        <v>-11.883597529999999</v>
      </c>
      <c r="AG666" s="1"/>
      <c r="AH666" s="5">
        <v>46261</v>
      </c>
      <c r="AI666">
        <v>67</v>
      </c>
      <c r="AJ666">
        <v>3</v>
      </c>
      <c r="AK666" t="s">
        <v>143</v>
      </c>
      <c r="AL666" t="s">
        <v>57</v>
      </c>
      <c r="AM666" t="s">
        <v>58</v>
      </c>
      <c r="AN666">
        <v>3.2198874000000002</v>
      </c>
      <c r="AO666">
        <v>0</v>
      </c>
      <c r="AP666">
        <v>0</v>
      </c>
      <c r="AR666" s="5">
        <v>46261</v>
      </c>
      <c r="AS666">
        <v>48</v>
      </c>
      <c r="AT666">
        <v>3</v>
      </c>
      <c r="AU666" t="s">
        <v>57</v>
      </c>
      <c r="AV666" t="s">
        <v>58</v>
      </c>
      <c r="AW666">
        <v>-0.67944879999999996</v>
      </c>
      <c r="AX666">
        <v>0.49249999999999999</v>
      </c>
      <c r="AY666">
        <v>0</v>
      </c>
      <c r="AZ666">
        <v>75.351547569999994</v>
      </c>
      <c r="BA666">
        <v>0</v>
      </c>
    </row>
    <row r="667" spans="2:53">
      <c r="B667" s="5">
        <v>46261</v>
      </c>
      <c r="C667">
        <v>111</v>
      </c>
      <c r="D667">
        <v>3</v>
      </c>
      <c r="E667" t="s">
        <v>143</v>
      </c>
      <c r="F667" t="s">
        <v>60</v>
      </c>
      <c r="G667" t="s">
        <v>51</v>
      </c>
      <c r="H667">
        <v>1591.9725371500001</v>
      </c>
      <c r="I667">
        <v>0</v>
      </c>
      <c r="J667">
        <v>35</v>
      </c>
      <c r="K667">
        <v>-44.28</v>
      </c>
      <c r="L667">
        <v>0</v>
      </c>
      <c r="M667">
        <v>0</v>
      </c>
      <c r="N667">
        <v>0</v>
      </c>
      <c r="O667" s="90" cm="1">
        <f t="array" ref="O667">VLOOKUP(C667,Calc!$B$4:$BF$291,_xlfn.XLOOKUP(F667&amp;G667,$R$4:$R$9&amp;$S$4:$S$9,$T$4:$T$9),FALSE)</f>
        <v>0</v>
      </c>
      <c r="P667" s="121">
        <f t="shared" si="10"/>
        <v>0</v>
      </c>
      <c r="V667" s="5">
        <v>46261</v>
      </c>
      <c r="W667">
        <v>222</v>
      </c>
      <c r="X667">
        <v>3</v>
      </c>
      <c r="Y667" t="s">
        <v>143</v>
      </c>
      <c r="Z667" t="s">
        <v>58</v>
      </c>
      <c r="AA667">
        <v>5382.2520080000004</v>
      </c>
      <c r="AB667">
        <v>-7083.2594173500001</v>
      </c>
      <c r="AC667">
        <v>-1701.00740935</v>
      </c>
      <c r="AD667">
        <v>0</v>
      </c>
      <c r="AE667">
        <v>0</v>
      </c>
      <c r="AF667">
        <v>0</v>
      </c>
      <c r="AG667" s="1"/>
      <c r="AH667" s="5">
        <v>46261</v>
      </c>
      <c r="AI667">
        <v>67</v>
      </c>
      <c r="AJ667">
        <v>3</v>
      </c>
      <c r="AK667" t="s">
        <v>143</v>
      </c>
      <c r="AL667" t="s">
        <v>57</v>
      </c>
      <c r="AM667" t="s">
        <v>52</v>
      </c>
      <c r="AN667">
        <v>-3.7507207299999998</v>
      </c>
      <c r="AO667">
        <v>0</v>
      </c>
      <c r="AP667">
        <v>-1038.71037617</v>
      </c>
      <c r="AR667" s="5">
        <v>46261</v>
      </c>
      <c r="AS667">
        <v>48</v>
      </c>
      <c r="AT667">
        <v>3</v>
      </c>
      <c r="AU667" t="s">
        <v>57</v>
      </c>
      <c r="AV667" t="s">
        <v>52</v>
      </c>
      <c r="AW667">
        <v>0.1869488</v>
      </c>
      <c r="AX667">
        <v>0.49249999999999999</v>
      </c>
      <c r="AY667">
        <v>0</v>
      </c>
      <c r="AZ667">
        <v>0</v>
      </c>
      <c r="BA667">
        <v>0</v>
      </c>
    </row>
    <row r="668" spans="2:53">
      <c r="B668" s="5">
        <v>46261</v>
      </c>
      <c r="C668">
        <v>111</v>
      </c>
      <c r="D668">
        <v>3</v>
      </c>
      <c r="E668" t="s">
        <v>143</v>
      </c>
      <c r="F668" t="s">
        <v>54</v>
      </c>
      <c r="G668" t="s">
        <v>52</v>
      </c>
      <c r="H668">
        <v>1591.9725371500001</v>
      </c>
      <c r="I668">
        <v>0</v>
      </c>
      <c r="J668">
        <v>53.46</v>
      </c>
      <c r="K668">
        <v>-18.46</v>
      </c>
      <c r="L668">
        <v>0</v>
      </c>
      <c r="M668">
        <v>0</v>
      </c>
      <c r="N668">
        <v>0</v>
      </c>
      <c r="O668" s="90" cm="1">
        <f t="array" ref="O668">VLOOKUP(C668,Calc!$B$4:$BF$291,_xlfn.XLOOKUP(F668&amp;G668,$R$4:$R$9&amp;$S$4:$S$9,$T$4:$T$9),FALSE)</f>
        <v>0</v>
      </c>
      <c r="P668" s="121">
        <f t="shared" si="10"/>
        <v>0</v>
      </c>
      <c r="V668" s="5">
        <v>46261</v>
      </c>
      <c r="W668">
        <v>222</v>
      </c>
      <c r="X668">
        <v>3</v>
      </c>
      <c r="Y668" t="s">
        <v>143</v>
      </c>
      <c r="Z668" t="s">
        <v>52</v>
      </c>
      <c r="AA668">
        <v>5382.2520080000004</v>
      </c>
      <c r="AB668">
        <v>-7083.2594173500001</v>
      </c>
      <c r="AC668">
        <v>-1701.00740935</v>
      </c>
      <c r="AD668">
        <v>0</v>
      </c>
      <c r="AE668">
        <v>0</v>
      </c>
      <c r="AF668">
        <v>0</v>
      </c>
      <c r="AG668" s="1"/>
      <c r="AH668" s="5">
        <v>46261</v>
      </c>
      <c r="AI668">
        <v>67</v>
      </c>
      <c r="AJ668">
        <v>3</v>
      </c>
      <c r="AL668" t="s">
        <v>147</v>
      </c>
      <c r="AM668" t="s">
        <v>148</v>
      </c>
      <c r="AN668">
        <v>-28.553761000000002</v>
      </c>
      <c r="AO668">
        <v>-9024.1082090799991</v>
      </c>
      <c r="AP668">
        <v>-9024.1082090799991</v>
      </c>
      <c r="AR668" s="5">
        <v>46261</v>
      </c>
      <c r="AS668">
        <v>48</v>
      </c>
      <c r="AT668">
        <v>3</v>
      </c>
      <c r="AU668" t="s">
        <v>147</v>
      </c>
      <c r="AV668" t="s">
        <v>148</v>
      </c>
      <c r="AW668">
        <v>-32.188113999999999</v>
      </c>
      <c r="AX668">
        <v>0.79583333000000001</v>
      </c>
      <c r="AY668">
        <v>-11095.57081598</v>
      </c>
      <c r="AZ668">
        <v>-11095.57081598</v>
      </c>
      <c r="BA668">
        <v>0</v>
      </c>
    </row>
    <row r="669" spans="2:53">
      <c r="B669" s="5">
        <v>46261</v>
      </c>
      <c r="C669">
        <v>111</v>
      </c>
      <c r="D669">
        <v>3</v>
      </c>
      <c r="E669" t="s">
        <v>143</v>
      </c>
      <c r="F669" t="s">
        <v>54</v>
      </c>
      <c r="G669" t="s">
        <v>51</v>
      </c>
      <c r="H669">
        <v>1591.9725371500001</v>
      </c>
      <c r="I669">
        <v>-37.708730299999999</v>
      </c>
      <c r="J669">
        <v>35</v>
      </c>
      <c r="K669">
        <v>18.46</v>
      </c>
      <c r="L669">
        <v>696.10316133000003</v>
      </c>
      <c r="M669">
        <v>593.24118997999994</v>
      </c>
      <c r="N669">
        <v>593.24118997999994</v>
      </c>
      <c r="O669" s="90" cm="1">
        <f t="array" ref="O669">VLOOKUP(C669,Calc!$B$4:$BF$291,_xlfn.XLOOKUP(F669&amp;G669,$R$4:$R$9&amp;$S$4:$S$9,$T$4:$T$9),FALSE)</f>
        <v>593.24118998806603</v>
      </c>
      <c r="P669" s="121">
        <f t="shared" si="10"/>
        <v>8.0660811363486573E-9</v>
      </c>
      <c r="V669" s="5">
        <v>46261</v>
      </c>
      <c r="W669">
        <v>222</v>
      </c>
      <c r="X669">
        <v>3</v>
      </c>
      <c r="Y669" t="s">
        <v>143</v>
      </c>
      <c r="Z669" t="s">
        <v>51</v>
      </c>
      <c r="AA669">
        <v>5382.2520080000004</v>
      </c>
      <c r="AB669">
        <v>-7083.2594173500001</v>
      </c>
      <c r="AC669">
        <v>-1701.00740935</v>
      </c>
      <c r="AD669">
        <v>0</v>
      </c>
      <c r="AE669">
        <v>0</v>
      </c>
      <c r="AF669">
        <v>0</v>
      </c>
      <c r="AG669" s="1"/>
      <c r="AH669" s="5">
        <v>46261</v>
      </c>
      <c r="AI669">
        <v>67</v>
      </c>
      <c r="AJ669">
        <v>3</v>
      </c>
      <c r="AL669" t="s">
        <v>147</v>
      </c>
      <c r="AM669" t="s">
        <v>51</v>
      </c>
      <c r="AN669">
        <v>27.885427660000001</v>
      </c>
      <c r="AO669">
        <v>0</v>
      </c>
      <c r="AP669">
        <v>0</v>
      </c>
      <c r="AR669" s="5">
        <v>46261</v>
      </c>
      <c r="AS669">
        <v>48</v>
      </c>
      <c r="AT669">
        <v>3</v>
      </c>
      <c r="AU669" t="s">
        <v>147</v>
      </c>
      <c r="AV669" t="s">
        <v>51</v>
      </c>
      <c r="AW669">
        <v>31.392280660000001</v>
      </c>
      <c r="AX669">
        <v>0.79583333000000001</v>
      </c>
      <c r="AY669">
        <v>0</v>
      </c>
      <c r="AZ669">
        <v>0</v>
      </c>
      <c r="BA669">
        <v>0</v>
      </c>
    </row>
    <row r="670" spans="2:53">
      <c r="B670" s="5">
        <v>46261</v>
      </c>
      <c r="C670">
        <v>112</v>
      </c>
      <c r="D670">
        <v>3</v>
      </c>
      <c r="E670" t="s">
        <v>143</v>
      </c>
      <c r="F670" t="s">
        <v>57</v>
      </c>
      <c r="G670" t="s">
        <v>58</v>
      </c>
      <c r="H670">
        <v>2838.5000090200001</v>
      </c>
      <c r="I670">
        <v>-21.360681459999999</v>
      </c>
      <c r="J670">
        <v>-8.8800000000000008</v>
      </c>
      <c r="K670">
        <v>78.89</v>
      </c>
      <c r="L670">
        <v>1685.1441609000001</v>
      </c>
      <c r="M670">
        <v>1505.3766373200001</v>
      </c>
      <c r="N670">
        <v>1505.3766373200001</v>
      </c>
      <c r="O670" s="90" cm="1">
        <f t="array" ref="O670">VLOOKUP(C670,Calc!$B$4:$BF$291,_xlfn.XLOOKUP(F670&amp;G670,$R$4:$R$9&amp;$S$4:$S$9,$T$4:$T$9),FALSE)</f>
        <v>1505.3766373207877</v>
      </c>
      <c r="P670" s="121">
        <f t="shared" si="10"/>
        <v>7.8762241173535585E-10</v>
      </c>
      <c r="V670" s="5">
        <v>46261</v>
      </c>
      <c r="W670">
        <v>223</v>
      </c>
      <c r="X670">
        <v>3</v>
      </c>
      <c r="Y670" t="s">
        <v>143</v>
      </c>
      <c r="Z670" t="s">
        <v>58</v>
      </c>
      <c r="AA670">
        <v>12025.1143956</v>
      </c>
      <c r="AB670">
        <v>-7120.5035890999998</v>
      </c>
      <c r="AC670">
        <v>4904.61080649</v>
      </c>
      <c r="AD670">
        <v>-16.734797329999999</v>
      </c>
      <c r="AE670">
        <v>7.6788486000000002</v>
      </c>
      <c r="AF670">
        <v>-9.0559487300000008</v>
      </c>
      <c r="AG670" s="1"/>
      <c r="AH670" s="5">
        <v>46261</v>
      </c>
      <c r="AI670">
        <v>67</v>
      </c>
      <c r="AJ670">
        <v>3</v>
      </c>
      <c r="AK670" t="s">
        <v>143</v>
      </c>
      <c r="AL670" t="s">
        <v>60</v>
      </c>
      <c r="AM670" t="s">
        <v>58</v>
      </c>
      <c r="AN670">
        <v>51.832154160000002</v>
      </c>
      <c r="AO670">
        <v>0</v>
      </c>
      <c r="AP670">
        <v>0</v>
      </c>
      <c r="AR670" s="5">
        <v>46261</v>
      </c>
      <c r="AS670">
        <v>48</v>
      </c>
      <c r="AT670">
        <v>3</v>
      </c>
      <c r="AU670" t="s">
        <v>60</v>
      </c>
      <c r="AV670" t="s">
        <v>58</v>
      </c>
      <c r="AW670">
        <v>56.188483060000003</v>
      </c>
      <c r="AX670">
        <v>0.14833333000000001</v>
      </c>
      <c r="AY670">
        <v>0</v>
      </c>
      <c r="AZ670">
        <v>0</v>
      </c>
      <c r="BA670">
        <v>0</v>
      </c>
    </row>
    <row r="671" spans="2:53">
      <c r="B671" s="5">
        <v>46261</v>
      </c>
      <c r="C671">
        <v>112</v>
      </c>
      <c r="D671">
        <v>3</v>
      </c>
      <c r="E671" t="s">
        <v>143</v>
      </c>
      <c r="F671" t="s">
        <v>57</v>
      </c>
      <c r="G671" t="s">
        <v>52</v>
      </c>
      <c r="H671">
        <v>2838.5000090200001</v>
      </c>
      <c r="I671">
        <v>0</v>
      </c>
      <c r="J671">
        <v>70.010000000000005</v>
      </c>
      <c r="K671">
        <v>-78.89</v>
      </c>
      <c r="L671">
        <v>0</v>
      </c>
      <c r="M671">
        <v>0</v>
      </c>
      <c r="N671">
        <v>0</v>
      </c>
      <c r="O671" s="90" cm="1">
        <f t="array" ref="O671">VLOOKUP(C671,Calc!$B$4:$BF$291,_xlfn.XLOOKUP(F671&amp;G671,$R$4:$R$9&amp;$S$4:$S$9,$T$4:$T$9),FALSE)</f>
        <v>0</v>
      </c>
      <c r="P671" s="121">
        <f t="shared" si="10"/>
        <v>0</v>
      </c>
      <c r="V671" s="5">
        <v>46261</v>
      </c>
      <c r="W671">
        <v>223</v>
      </c>
      <c r="X671">
        <v>3</v>
      </c>
      <c r="Y671" t="s">
        <v>143</v>
      </c>
      <c r="Z671" t="s">
        <v>52</v>
      </c>
      <c r="AA671">
        <v>12025.1143956</v>
      </c>
      <c r="AB671">
        <v>-7120.5035890999998</v>
      </c>
      <c r="AC671">
        <v>4904.61080649</v>
      </c>
      <c r="AD671">
        <v>-10.12968193</v>
      </c>
      <c r="AE671">
        <v>12.3301023</v>
      </c>
      <c r="AF671">
        <v>2.2004203599999999</v>
      </c>
      <c r="AG671" s="1"/>
      <c r="AH671" s="5">
        <v>46261</v>
      </c>
      <c r="AI671">
        <v>67</v>
      </c>
      <c r="AJ671">
        <v>3</v>
      </c>
      <c r="AK671" t="s">
        <v>143</v>
      </c>
      <c r="AL671" t="s">
        <v>60</v>
      </c>
      <c r="AM671" t="s">
        <v>51</v>
      </c>
      <c r="AN671">
        <v>-51.902987500000002</v>
      </c>
      <c r="AO671">
        <v>0</v>
      </c>
      <c r="AP671">
        <v>-12980.73224845</v>
      </c>
      <c r="AR671" s="5">
        <v>46261</v>
      </c>
      <c r="AS671">
        <v>48</v>
      </c>
      <c r="AT671">
        <v>3</v>
      </c>
      <c r="AU671" t="s">
        <v>60</v>
      </c>
      <c r="AV671" t="s">
        <v>51</v>
      </c>
      <c r="AW671">
        <v>-56.336816399999996</v>
      </c>
      <c r="AX671">
        <v>0.14833333000000001</v>
      </c>
      <c r="AY671">
        <v>0</v>
      </c>
      <c r="AZ671">
        <v>-848.16337464000003</v>
      </c>
      <c r="BA671">
        <v>0</v>
      </c>
    </row>
    <row r="672" spans="2:53">
      <c r="B672" s="5">
        <v>46261</v>
      </c>
      <c r="C672">
        <v>112</v>
      </c>
      <c r="D672">
        <v>3</v>
      </c>
      <c r="E672" t="s">
        <v>143</v>
      </c>
      <c r="F672" t="s">
        <v>60</v>
      </c>
      <c r="G672" t="s">
        <v>58</v>
      </c>
      <c r="H672">
        <v>2838.5000090200001</v>
      </c>
      <c r="I672">
        <v>0</v>
      </c>
      <c r="J672">
        <v>-8.8800000000000008</v>
      </c>
      <c r="K672">
        <v>43.88</v>
      </c>
      <c r="L672">
        <v>0</v>
      </c>
      <c r="M672">
        <v>0</v>
      </c>
      <c r="N672">
        <v>0</v>
      </c>
      <c r="O672" s="90" cm="1">
        <f t="array" ref="O672">VLOOKUP(C672,Calc!$B$4:$BF$291,_xlfn.XLOOKUP(F672&amp;G672,$R$4:$R$9&amp;$S$4:$S$9,$T$4:$T$9),FALSE)</f>
        <v>0</v>
      </c>
      <c r="P672" s="121">
        <f t="shared" si="10"/>
        <v>0</v>
      </c>
      <c r="V672" s="5">
        <v>46261</v>
      </c>
      <c r="W672">
        <v>223</v>
      </c>
      <c r="X672">
        <v>3</v>
      </c>
      <c r="Y672" t="s">
        <v>143</v>
      </c>
      <c r="Z672" t="s">
        <v>51</v>
      </c>
      <c r="AA672">
        <v>12025.1143956</v>
      </c>
      <c r="AB672">
        <v>-7120.5035890999998</v>
      </c>
      <c r="AC672">
        <v>4904.61080649</v>
      </c>
      <c r="AD672">
        <v>-19.6151023</v>
      </c>
      <c r="AE672">
        <v>15.513964</v>
      </c>
      <c r="AF672">
        <v>-4.1011382999999997</v>
      </c>
      <c r="AG672" s="1"/>
      <c r="AH672" s="5">
        <v>46261</v>
      </c>
      <c r="AI672">
        <v>67</v>
      </c>
      <c r="AJ672">
        <v>3</v>
      </c>
      <c r="AK672" t="s">
        <v>143</v>
      </c>
      <c r="AL672" t="s">
        <v>54</v>
      </c>
      <c r="AM672" t="s">
        <v>52</v>
      </c>
      <c r="AN672">
        <v>40.157910229999999</v>
      </c>
      <c r="AO672">
        <v>0</v>
      </c>
      <c r="AP672">
        <v>0</v>
      </c>
      <c r="AR672" s="5">
        <v>46261</v>
      </c>
      <c r="AS672">
        <v>48</v>
      </c>
      <c r="AT672">
        <v>3</v>
      </c>
      <c r="AU672" t="s">
        <v>54</v>
      </c>
      <c r="AV672" t="s">
        <v>52</v>
      </c>
      <c r="AW672">
        <v>37.376999359999999</v>
      </c>
      <c r="AX672">
        <v>6.2891666600000002</v>
      </c>
      <c r="AY672">
        <v>0</v>
      </c>
      <c r="AZ672">
        <v>0</v>
      </c>
      <c r="BA672">
        <v>0</v>
      </c>
    </row>
    <row r="673" spans="2:53">
      <c r="B673" s="5">
        <v>46261</v>
      </c>
      <c r="C673">
        <v>112</v>
      </c>
      <c r="D673">
        <v>3</v>
      </c>
      <c r="E673" t="s">
        <v>143</v>
      </c>
      <c r="F673" t="s">
        <v>60</v>
      </c>
      <c r="G673" t="s">
        <v>51</v>
      </c>
      <c r="H673">
        <v>2838.5000090200001</v>
      </c>
      <c r="I673">
        <v>0</v>
      </c>
      <c r="J673">
        <v>35</v>
      </c>
      <c r="K673">
        <v>-43.88</v>
      </c>
      <c r="L673">
        <v>0</v>
      </c>
      <c r="M673">
        <v>0</v>
      </c>
      <c r="N673">
        <v>0</v>
      </c>
      <c r="O673" s="90" cm="1">
        <f t="array" ref="O673">VLOOKUP(C673,Calc!$B$4:$BF$291,_xlfn.XLOOKUP(F673&amp;G673,$R$4:$R$9&amp;$S$4:$S$9,$T$4:$T$9),FALSE)</f>
        <v>0</v>
      </c>
      <c r="P673" s="121">
        <f t="shared" si="10"/>
        <v>0</v>
      </c>
      <c r="V673" s="5">
        <v>46261</v>
      </c>
      <c r="W673">
        <v>224</v>
      </c>
      <c r="X673">
        <v>3</v>
      </c>
      <c r="Y673" t="s">
        <v>143</v>
      </c>
      <c r="Z673" t="s">
        <v>58</v>
      </c>
      <c r="AA673">
        <v>13823.878957479999</v>
      </c>
      <c r="AB673">
        <v>-6942.0839266499997</v>
      </c>
      <c r="AC673">
        <v>6881.7950308199997</v>
      </c>
      <c r="AD673">
        <v>-19.209627860000001</v>
      </c>
      <c r="AE673">
        <v>6.7189468000000003</v>
      </c>
      <c r="AF673">
        <v>-12.49068106</v>
      </c>
      <c r="AG673" s="1"/>
      <c r="AH673" s="5">
        <v>46261</v>
      </c>
      <c r="AI673">
        <v>67</v>
      </c>
      <c r="AJ673">
        <v>3</v>
      </c>
      <c r="AK673" t="s">
        <v>143</v>
      </c>
      <c r="AL673" t="s">
        <v>54</v>
      </c>
      <c r="AM673" t="s">
        <v>51</v>
      </c>
      <c r="AN673">
        <v>-46.083743560000002</v>
      </c>
      <c r="AO673">
        <v>0</v>
      </c>
      <c r="AP673">
        <v>2082.8014539400001</v>
      </c>
      <c r="AR673" s="5">
        <v>46261</v>
      </c>
      <c r="AS673">
        <v>48</v>
      </c>
      <c r="AT673">
        <v>3</v>
      </c>
      <c r="AU673" t="s">
        <v>54</v>
      </c>
      <c r="AV673" t="s">
        <v>51</v>
      </c>
      <c r="AW673">
        <v>-43.666166029999999</v>
      </c>
      <c r="AX673">
        <v>6.2891666600000002</v>
      </c>
      <c r="AY673">
        <v>12766.480997909999</v>
      </c>
      <c r="AZ673">
        <v>13539.29282497</v>
      </c>
      <c r="BA673">
        <v>0</v>
      </c>
    </row>
    <row r="674" spans="2:53">
      <c r="B674" s="5">
        <v>46261</v>
      </c>
      <c r="C674">
        <v>112</v>
      </c>
      <c r="D674">
        <v>3</v>
      </c>
      <c r="E674" t="s">
        <v>143</v>
      </c>
      <c r="F674" t="s">
        <v>54</v>
      </c>
      <c r="G674" t="s">
        <v>52</v>
      </c>
      <c r="H674">
        <v>2838.5000090200001</v>
      </c>
      <c r="I674">
        <v>0</v>
      </c>
      <c r="J674">
        <v>70.010000000000005</v>
      </c>
      <c r="K674">
        <v>-35.01</v>
      </c>
      <c r="L674">
        <v>0</v>
      </c>
      <c r="M674">
        <v>0</v>
      </c>
      <c r="N674">
        <v>0</v>
      </c>
      <c r="O674" s="90" cm="1">
        <f t="array" ref="O674">VLOOKUP(C674,Calc!$B$4:$BF$291,_xlfn.XLOOKUP(F674&amp;G674,$R$4:$R$9&amp;$S$4:$S$9,$T$4:$T$9),FALSE)</f>
        <v>0</v>
      </c>
      <c r="P674" s="121">
        <f t="shared" si="10"/>
        <v>0</v>
      </c>
      <c r="V674" s="5">
        <v>46261</v>
      </c>
      <c r="W674">
        <v>224</v>
      </c>
      <c r="X674">
        <v>3</v>
      </c>
      <c r="Y674" t="s">
        <v>143</v>
      </c>
      <c r="Z674" t="s">
        <v>52</v>
      </c>
      <c r="AA674">
        <v>13823.878957479999</v>
      </c>
      <c r="AB674">
        <v>-6942.0839266499997</v>
      </c>
      <c r="AC674">
        <v>6881.7950308199997</v>
      </c>
      <c r="AD674">
        <v>-9.3206134600000006</v>
      </c>
      <c r="AE674">
        <v>15.026807099999999</v>
      </c>
      <c r="AF674">
        <v>5.7061936299999996</v>
      </c>
      <c r="AG674" s="1"/>
      <c r="AH674" s="5">
        <v>46261</v>
      </c>
      <c r="AI674">
        <v>68</v>
      </c>
      <c r="AJ674">
        <v>3</v>
      </c>
      <c r="AL674" t="s">
        <v>144</v>
      </c>
      <c r="AM674" t="s">
        <v>58</v>
      </c>
      <c r="AN674">
        <v>-47.931048359999998</v>
      </c>
      <c r="AO674">
        <v>-52475.892399440003</v>
      </c>
      <c r="AP674">
        <v>-52475.892399440003</v>
      </c>
      <c r="AR674" s="5">
        <v>46261</v>
      </c>
      <c r="AS674">
        <v>48</v>
      </c>
      <c r="AT674">
        <v>3</v>
      </c>
      <c r="AU674" t="s">
        <v>50</v>
      </c>
      <c r="AV674" t="s">
        <v>52</v>
      </c>
      <c r="AW674">
        <v>0</v>
      </c>
      <c r="AX674">
        <v>0</v>
      </c>
      <c r="AY674">
        <v>0</v>
      </c>
      <c r="AZ674">
        <v>0</v>
      </c>
      <c r="BA674">
        <v>0</v>
      </c>
    </row>
    <row r="675" spans="2:53">
      <c r="B675" s="5">
        <v>46261</v>
      </c>
      <c r="C675">
        <v>112</v>
      </c>
      <c r="D675">
        <v>3</v>
      </c>
      <c r="E675" t="s">
        <v>143</v>
      </c>
      <c r="F675" t="s">
        <v>54</v>
      </c>
      <c r="G675" t="s">
        <v>51</v>
      </c>
      <c r="H675">
        <v>2838.5000090200001</v>
      </c>
      <c r="I675">
        <v>-42.625562160000001</v>
      </c>
      <c r="J675">
        <v>35</v>
      </c>
      <c r="K675">
        <v>35.01</v>
      </c>
      <c r="L675">
        <v>1492.32093145</v>
      </c>
      <c r="M675">
        <v>1333.1233717</v>
      </c>
      <c r="N675">
        <v>1333.1233717</v>
      </c>
      <c r="O675" s="90" cm="1">
        <f t="array" ref="O675">VLOOKUP(C675,Calc!$B$4:$BF$291,_xlfn.XLOOKUP(F675&amp;G675,$R$4:$R$9&amp;$S$4:$S$9,$T$4:$T$9),FALSE)</f>
        <v>1333.1233717062125</v>
      </c>
      <c r="P675" s="121">
        <f t="shared" si="10"/>
        <v>6.2125309341354296E-9</v>
      </c>
      <c r="V675" s="5">
        <v>46261</v>
      </c>
      <c r="W675">
        <v>224</v>
      </c>
      <c r="X675">
        <v>3</v>
      </c>
      <c r="Y675" t="s">
        <v>143</v>
      </c>
      <c r="Z675" t="s">
        <v>51</v>
      </c>
      <c r="AA675">
        <v>13823.878957479999</v>
      </c>
      <c r="AB675">
        <v>-6942.0839266499997</v>
      </c>
      <c r="AC675">
        <v>6881.7950308199997</v>
      </c>
      <c r="AD675">
        <v>-22.831807099999999</v>
      </c>
      <c r="AE675">
        <v>17.967961200000001</v>
      </c>
      <c r="AF675">
        <v>-4.8638459000000003</v>
      </c>
      <c r="AG675" s="1"/>
      <c r="AH675" s="5">
        <v>46261</v>
      </c>
      <c r="AI675">
        <v>68</v>
      </c>
      <c r="AJ675">
        <v>3</v>
      </c>
      <c r="AL675" t="s">
        <v>144</v>
      </c>
      <c r="AM675" t="s">
        <v>146</v>
      </c>
      <c r="AN675">
        <v>36.073548359999997</v>
      </c>
      <c r="AO675">
        <v>0</v>
      </c>
      <c r="AP675">
        <v>0</v>
      </c>
      <c r="AR675" s="5">
        <v>46261</v>
      </c>
      <c r="AS675">
        <v>48</v>
      </c>
      <c r="AT675">
        <v>3</v>
      </c>
      <c r="AU675" t="s">
        <v>50</v>
      </c>
      <c r="AV675" t="s">
        <v>51</v>
      </c>
      <c r="AW675">
        <v>0</v>
      </c>
      <c r="AX675">
        <v>0</v>
      </c>
      <c r="AY675">
        <v>0</v>
      </c>
      <c r="AZ675">
        <v>0</v>
      </c>
      <c r="BA675">
        <v>0</v>
      </c>
    </row>
    <row r="676" spans="2:53">
      <c r="B676" s="5">
        <v>46261</v>
      </c>
      <c r="C676">
        <v>113</v>
      </c>
      <c r="D676">
        <v>3</v>
      </c>
      <c r="E676" t="s">
        <v>143</v>
      </c>
      <c r="F676" t="s">
        <v>57</v>
      </c>
      <c r="G676" t="s">
        <v>58</v>
      </c>
      <c r="H676">
        <v>5931.4546372300001</v>
      </c>
      <c r="I676">
        <v>-5.3610246000000004</v>
      </c>
      <c r="J676">
        <v>-8.89</v>
      </c>
      <c r="K676">
        <v>150.66999999999999</v>
      </c>
      <c r="L676">
        <v>807.74557647999995</v>
      </c>
      <c r="M676">
        <v>730.41593110999997</v>
      </c>
      <c r="N676">
        <v>730.41593110999997</v>
      </c>
      <c r="O676" s="90" cm="1">
        <f t="array" ref="O676">VLOOKUP(C676,Calc!$B$4:$BF$291,_xlfn.XLOOKUP(F676&amp;G676,$R$4:$R$9&amp;$S$4:$S$9,$T$4:$T$9),FALSE)</f>
        <v>730.41593111342797</v>
      </c>
      <c r="P676" s="121">
        <f t="shared" si="10"/>
        <v>3.4279992178198881E-9</v>
      </c>
      <c r="V676" s="5">
        <v>46261</v>
      </c>
      <c r="W676">
        <v>225</v>
      </c>
      <c r="X676">
        <v>3</v>
      </c>
      <c r="Y676" t="s">
        <v>143</v>
      </c>
      <c r="Z676" t="s">
        <v>58</v>
      </c>
      <c r="AA676">
        <v>9597.2027057100004</v>
      </c>
      <c r="AB676">
        <v>-6754.2718117200002</v>
      </c>
      <c r="AC676">
        <v>2842.9308939799998</v>
      </c>
      <c r="AD676">
        <v>-13.387581559999999</v>
      </c>
      <c r="AE676">
        <v>6.5470664000000003</v>
      </c>
      <c r="AF676">
        <v>-6.8405151599999998</v>
      </c>
      <c r="AG676" s="1"/>
      <c r="AH676" s="5">
        <v>46261</v>
      </c>
      <c r="AI676">
        <v>68</v>
      </c>
      <c r="AJ676">
        <v>3</v>
      </c>
      <c r="AK676" t="s">
        <v>143</v>
      </c>
      <c r="AL676" t="s">
        <v>57</v>
      </c>
      <c r="AM676" t="s">
        <v>58</v>
      </c>
      <c r="AN676">
        <v>5.0413008000000001</v>
      </c>
      <c r="AO676">
        <v>0</v>
      </c>
      <c r="AP676">
        <v>0</v>
      </c>
      <c r="AR676" s="5">
        <v>46261</v>
      </c>
      <c r="AS676">
        <v>49</v>
      </c>
      <c r="AT676">
        <v>3</v>
      </c>
      <c r="AU676" t="s">
        <v>145</v>
      </c>
      <c r="AV676" t="s">
        <v>58</v>
      </c>
      <c r="AW676">
        <v>-2.2368443</v>
      </c>
      <c r="AX676">
        <v>1.6775</v>
      </c>
      <c r="AY676">
        <v>31.817157080000001</v>
      </c>
      <c r="AZ676">
        <v>31.817157080000001</v>
      </c>
      <c r="BA676">
        <v>0</v>
      </c>
    </row>
    <row r="677" spans="2:53">
      <c r="B677" s="5">
        <v>46261</v>
      </c>
      <c r="C677">
        <v>113</v>
      </c>
      <c r="D677">
        <v>3</v>
      </c>
      <c r="E677" t="s">
        <v>143</v>
      </c>
      <c r="F677" t="s">
        <v>57</v>
      </c>
      <c r="G677" t="s">
        <v>52</v>
      </c>
      <c r="H677">
        <v>5931.4546372300001</v>
      </c>
      <c r="I677">
        <v>0</v>
      </c>
      <c r="J677">
        <v>141.78</v>
      </c>
      <c r="K677">
        <v>-150.66999999999999</v>
      </c>
      <c r="L677">
        <v>0</v>
      </c>
      <c r="M677">
        <v>0</v>
      </c>
      <c r="N677">
        <v>0</v>
      </c>
      <c r="O677" s="90" cm="1">
        <f t="array" ref="O677">VLOOKUP(C677,Calc!$B$4:$BF$291,_xlfn.XLOOKUP(F677&amp;G677,$R$4:$R$9&amp;$S$4:$S$9,$T$4:$T$9),FALSE)</f>
        <v>0</v>
      </c>
      <c r="P677" s="121">
        <f t="shared" si="10"/>
        <v>0</v>
      </c>
      <c r="V677" s="5">
        <v>46261</v>
      </c>
      <c r="W677">
        <v>225</v>
      </c>
      <c r="X677">
        <v>3</v>
      </c>
      <c r="Y677" t="s">
        <v>143</v>
      </c>
      <c r="Z677" t="s">
        <v>52</v>
      </c>
      <c r="AA677">
        <v>9597.2027057100004</v>
      </c>
      <c r="AB677">
        <v>-6754.2718117200002</v>
      </c>
      <c r="AC677">
        <v>2842.9308939799998</v>
      </c>
      <c r="AD677">
        <v>-9.1495663999999994</v>
      </c>
      <c r="AE677">
        <v>15.202222799999999</v>
      </c>
      <c r="AF677">
        <v>6.0526564</v>
      </c>
      <c r="AG677" s="1"/>
      <c r="AH677" s="5">
        <v>46261</v>
      </c>
      <c r="AI677">
        <v>68</v>
      </c>
      <c r="AJ677">
        <v>3</v>
      </c>
      <c r="AK677" t="s">
        <v>143</v>
      </c>
      <c r="AL677" t="s">
        <v>57</v>
      </c>
      <c r="AM677" t="s">
        <v>52</v>
      </c>
      <c r="AN677">
        <v>-5.72963413</v>
      </c>
      <c r="AO677">
        <v>0</v>
      </c>
      <c r="AP677">
        <v>1986.5912024300001</v>
      </c>
      <c r="AR677" s="5">
        <v>46261</v>
      </c>
      <c r="AS677">
        <v>49</v>
      </c>
      <c r="AT677">
        <v>3</v>
      </c>
      <c r="AU677" t="s">
        <v>145</v>
      </c>
      <c r="AV677" t="s">
        <v>146</v>
      </c>
      <c r="AW677">
        <v>0.55934430000000002</v>
      </c>
      <c r="AX677">
        <v>1.6775</v>
      </c>
      <c r="AY677">
        <v>0</v>
      </c>
      <c r="AZ677">
        <v>0</v>
      </c>
      <c r="BA677">
        <v>0</v>
      </c>
    </row>
    <row r="678" spans="2:53">
      <c r="B678" s="5">
        <v>46261</v>
      </c>
      <c r="C678">
        <v>113</v>
      </c>
      <c r="D678">
        <v>3</v>
      </c>
      <c r="E678" t="s">
        <v>143</v>
      </c>
      <c r="F678" t="s">
        <v>60</v>
      </c>
      <c r="G678" t="s">
        <v>58</v>
      </c>
      <c r="H678">
        <v>5931.4546372300001</v>
      </c>
      <c r="I678">
        <v>0</v>
      </c>
      <c r="J678">
        <v>-8.89</v>
      </c>
      <c r="K678">
        <v>43.89</v>
      </c>
      <c r="L678">
        <v>0</v>
      </c>
      <c r="M678">
        <v>0</v>
      </c>
      <c r="N678">
        <v>0</v>
      </c>
      <c r="O678" s="90" cm="1">
        <f t="array" ref="O678">VLOOKUP(C678,Calc!$B$4:$BF$291,_xlfn.XLOOKUP(F678&amp;G678,$R$4:$R$9&amp;$S$4:$S$9,$T$4:$T$9),FALSE)</f>
        <v>0</v>
      </c>
      <c r="P678" s="121">
        <f t="shared" si="10"/>
        <v>0</v>
      </c>
      <c r="V678" s="5">
        <v>46261</v>
      </c>
      <c r="W678">
        <v>225</v>
      </c>
      <c r="X678">
        <v>3</v>
      </c>
      <c r="Y678" t="s">
        <v>143</v>
      </c>
      <c r="Z678" t="s">
        <v>51</v>
      </c>
      <c r="AA678">
        <v>9597.2027057100004</v>
      </c>
      <c r="AB678">
        <v>-6754.2718117200002</v>
      </c>
      <c r="AC678">
        <v>2842.9308939799998</v>
      </c>
      <c r="AD678">
        <v>-22.889722800000001</v>
      </c>
      <c r="AE678">
        <v>12.2334149</v>
      </c>
      <c r="AF678">
        <v>-10.6563079</v>
      </c>
      <c r="AG678" s="1"/>
      <c r="AH678" s="5">
        <v>46261</v>
      </c>
      <c r="AI678">
        <v>68</v>
      </c>
      <c r="AJ678">
        <v>3</v>
      </c>
      <c r="AL678" t="s">
        <v>147</v>
      </c>
      <c r="AM678" t="s">
        <v>148</v>
      </c>
      <c r="AN678">
        <v>-32.474274000000001</v>
      </c>
      <c r="AO678">
        <v>-10267.019816939999</v>
      </c>
      <c r="AP678">
        <v>-10267.019816939999</v>
      </c>
      <c r="AR678" s="5">
        <v>46261</v>
      </c>
      <c r="AS678">
        <v>49</v>
      </c>
      <c r="AT678">
        <v>3</v>
      </c>
      <c r="AU678" t="s">
        <v>144</v>
      </c>
      <c r="AV678" t="s">
        <v>58</v>
      </c>
      <c r="AW678">
        <v>-17.530840260000002</v>
      </c>
      <c r="AX678">
        <v>11.348333330000001</v>
      </c>
      <c r="AY678">
        <v>222.99118071999999</v>
      </c>
      <c r="AZ678">
        <v>222.99118071999999</v>
      </c>
      <c r="BA678">
        <v>0</v>
      </c>
    </row>
    <row r="679" spans="2:53">
      <c r="B679" s="5">
        <v>46261</v>
      </c>
      <c r="C679">
        <v>113</v>
      </c>
      <c r="D679">
        <v>3</v>
      </c>
      <c r="E679" t="s">
        <v>143</v>
      </c>
      <c r="F679" t="s">
        <v>60</v>
      </c>
      <c r="G679" t="s">
        <v>51</v>
      </c>
      <c r="H679">
        <v>5931.4546372300001</v>
      </c>
      <c r="I679">
        <v>0</v>
      </c>
      <c r="J679">
        <v>35</v>
      </c>
      <c r="K679">
        <v>-43.89</v>
      </c>
      <c r="L679">
        <v>0</v>
      </c>
      <c r="M679">
        <v>0</v>
      </c>
      <c r="N679">
        <v>0</v>
      </c>
      <c r="O679" s="90" cm="1">
        <f t="array" ref="O679">VLOOKUP(C679,Calc!$B$4:$BF$291,_xlfn.XLOOKUP(F679&amp;G679,$R$4:$R$9&amp;$S$4:$S$9,$T$4:$T$9),FALSE)</f>
        <v>0</v>
      </c>
      <c r="P679" s="121">
        <f t="shared" si="10"/>
        <v>0</v>
      </c>
      <c r="V679" s="5">
        <v>46261</v>
      </c>
      <c r="W679">
        <v>226</v>
      </c>
      <c r="X679">
        <v>3</v>
      </c>
      <c r="Y679" t="s">
        <v>143</v>
      </c>
      <c r="Z679" t="s">
        <v>58</v>
      </c>
      <c r="AA679">
        <v>11986.20934678</v>
      </c>
      <c r="AB679">
        <v>-7952.0321979099999</v>
      </c>
      <c r="AC679">
        <v>4034.1771488700001</v>
      </c>
      <c r="AD679">
        <v>-15.606965199999999</v>
      </c>
      <c r="AE679">
        <v>7.4096435999999999</v>
      </c>
      <c r="AF679">
        <v>-8.1973216000000004</v>
      </c>
      <c r="AG679" s="1"/>
      <c r="AH679" s="5">
        <v>46261</v>
      </c>
      <c r="AI679">
        <v>68</v>
      </c>
      <c r="AJ679">
        <v>3</v>
      </c>
      <c r="AL679" t="s">
        <v>147</v>
      </c>
      <c r="AM679" t="s">
        <v>51</v>
      </c>
      <c r="AN679">
        <v>31.60344066</v>
      </c>
      <c r="AO679">
        <v>0</v>
      </c>
      <c r="AP679">
        <v>0</v>
      </c>
      <c r="AR679" s="5">
        <v>46261</v>
      </c>
      <c r="AS679">
        <v>49</v>
      </c>
      <c r="AT679">
        <v>3</v>
      </c>
      <c r="AU679" t="s">
        <v>144</v>
      </c>
      <c r="AV679" t="s">
        <v>146</v>
      </c>
      <c r="AW679">
        <v>6.1825069299999997</v>
      </c>
      <c r="AX679">
        <v>11.348333330000001</v>
      </c>
      <c r="AY679">
        <v>0</v>
      </c>
      <c r="AZ679">
        <v>0</v>
      </c>
      <c r="BA679">
        <v>0</v>
      </c>
    </row>
    <row r="680" spans="2:53">
      <c r="B680" s="5">
        <v>46261</v>
      </c>
      <c r="C680">
        <v>113</v>
      </c>
      <c r="D680">
        <v>3</v>
      </c>
      <c r="E680" t="s">
        <v>143</v>
      </c>
      <c r="F680" t="s">
        <v>54</v>
      </c>
      <c r="G680" t="s">
        <v>52</v>
      </c>
      <c r="H680">
        <v>5931.4546372300001</v>
      </c>
      <c r="I680">
        <v>0</v>
      </c>
      <c r="J680">
        <v>141.78</v>
      </c>
      <c r="K680">
        <v>-106.78</v>
      </c>
      <c r="L680">
        <v>0</v>
      </c>
      <c r="M680">
        <v>0</v>
      </c>
      <c r="N680">
        <v>0</v>
      </c>
      <c r="O680" s="90" cm="1">
        <f t="array" ref="O680">VLOOKUP(C680,Calc!$B$4:$BF$291,_xlfn.XLOOKUP(F680&amp;G680,$R$4:$R$9&amp;$S$4:$S$9,$T$4:$T$9),FALSE)</f>
        <v>0</v>
      </c>
      <c r="P680" s="121">
        <f t="shared" si="10"/>
        <v>0</v>
      </c>
      <c r="V680" s="5">
        <v>46261</v>
      </c>
      <c r="W680">
        <v>226</v>
      </c>
      <c r="X680">
        <v>3</v>
      </c>
      <c r="Y680" t="s">
        <v>143</v>
      </c>
      <c r="Z680" t="s">
        <v>52</v>
      </c>
      <c r="AA680">
        <v>11986.20934678</v>
      </c>
      <c r="AB680">
        <v>-7952.0321979099999</v>
      </c>
      <c r="AC680">
        <v>4034.1771488700001</v>
      </c>
      <c r="AD680">
        <v>-9.9913102600000006</v>
      </c>
      <c r="AE680">
        <v>14.9425425</v>
      </c>
      <c r="AF680">
        <v>4.9512322299999996</v>
      </c>
      <c r="AG680" s="1"/>
      <c r="AH680" s="5">
        <v>46261</v>
      </c>
      <c r="AI680">
        <v>68</v>
      </c>
      <c r="AJ680">
        <v>3</v>
      </c>
      <c r="AK680" t="s">
        <v>143</v>
      </c>
      <c r="AL680" t="s">
        <v>60</v>
      </c>
      <c r="AM680" t="s">
        <v>58</v>
      </c>
      <c r="AN680">
        <v>48.084677300000003</v>
      </c>
      <c r="AO680">
        <v>0</v>
      </c>
      <c r="AP680">
        <v>0</v>
      </c>
      <c r="AR680" s="5">
        <v>46261</v>
      </c>
      <c r="AS680">
        <v>49</v>
      </c>
      <c r="AT680">
        <v>3</v>
      </c>
      <c r="AU680" t="s">
        <v>57</v>
      </c>
      <c r="AV680" t="s">
        <v>58</v>
      </c>
      <c r="AW680">
        <v>-0.3775268</v>
      </c>
      <c r="AX680">
        <v>0.46</v>
      </c>
      <c r="AY680">
        <v>0</v>
      </c>
      <c r="AZ680">
        <v>-18.04986044</v>
      </c>
      <c r="BA680">
        <v>0</v>
      </c>
    </row>
    <row r="681" spans="2:53">
      <c r="B681" s="5">
        <v>46261</v>
      </c>
      <c r="C681">
        <v>113</v>
      </c>
      <c r="D681">
        <v>3</v>
      </c>
      <c r="E681" t="s">
        <v>143</v>
      </c>
      <c r="F681" t="s">
        <v>54</v>
      </c>
      <c r="G681" t="s">
        <v>51</v>
      </c>
      <c r="H681">
        <v>5931.4546372300001</v>
      </c>
      <c r="I681">
        <v>-53.864734130000002</v>
      </c>
      <c r="J681">
        <v>35</v>
      </c>
      <c r="K681">
        <v>106.78</v>
      </c>
      <c r="L681">
        <v>5751.6763107500001</v>
      </c>
      <c r="M681">
        <v>5201.0387061199999</v>
      </c>
      <c r="N681">
        <v>5201.0387061199999</v>
      </c>
      <c r="O681" s="90" cm="1">
        <f t="array" ref="O681">VLOOKUP(C681,Calc!$B$4:$BF$291,_xlfn.XLOOKUP(F681&amp;G681,$R$4:$R$9&amp;$S$4:$S$9,$T$4:$T$9),FALSE)</f>
        <v>5201.0387061259053</v>
      </c>
      <c r="P681" s="121">
        <f t="shared" si="10"/>
        <v>5.905349098611623E-9</v>
      </c>
      <c r="V681" s="5">
        <v>46261</v>
      </c>
      <c r="W681">
        <v>226</v>
      </c>
      <c r="X681">
        <v>3</v>
      </c>
      <c r="Y681" t="s">
        <v>143</v>
      </c>
      <c r="Z681" t="s">
        <v>51</v>
      </c>
      <c r="AA681">
        <v>11986.20934678</v>
      </c>
      <c r="AB681">
        <v>-7952.0321979099999</v>
      </c>
      <c r="AC681">
        <v>4034.1771488700001</v>
      </c>
      <c r="AD681">
        <v>-21.627542500000001</v>
      </c>
      <c r="AE681">
        <v>14.591965200000001</v>
      </c>
      <c r="AF681">
        <v>-7.0355772999999999</v>
      </c>
      <c r="AG681" s="1"/>
      <c r="AH681" s="5">
        <v>46261</v>
      </c>
      <c r="AI681">
        <v>68</v>
      </c>
      <c r="AJ681">
        <v>3</v>
      </c>
      <c r="AK681" t="s">
        <v>143</v>
      </c>
      <c r="AL681" t="s">
        <v>60</v>
      </c>
      <c r="AM681" t="s">
        <v>51</v>
      </c>
      <c r="AN681">
        <v>-48.119677299999999</v>
      </c>
      <c r="AO681">
        <v>24479.005421779999</v>
      </c>
      <c r="AP681">
        <v>22358.149944500001</v>
      </c>
      <c r="AR681" s="5">
        <v>46261</v>
      </c>
      <c r="AS681">
        <v>49</v>
      </c>
      <c r="AT681">
        <v>3</v>
      </c>
      <c r="AU681" t="s">
        <v>57</v>
      </c>
      <c r="AV681" t="s">
        <v>52</v>
      </c>
      <c r="AW681">
        <v>-8.2473199999999997E-2</v>
      </c>
      <c r="AX681">
        <v>0.46</v>
      </c>
      <c r="AY681">
        <v>0</v>
      </c>
      <c r="AZ681">
        <v>0</v>
      </c>
      <c r="BA681">
        <v>0</v>
      </c>
    </row>
    <row r="682" spans="2:53">
      <c r="B682" s="5">
        <v>46261</v>
      </c>
      <c r="C682">
        <v>114</v>
      </c>
      <c r="D682">
        <v>3</v>
      </c>
      <c r="E682" t="s">
        <v>143</v>
      </c>
      <c r="F682" t="s">
        <v>57</v>
      </c>
      <c r="G682" t="s">
        <v>58</v>
      </c>
      <c r="H682">
        <v>3328.46776955</v>
      </c>
      <c r="I682">
        <v>-0.70132516</v>
      </c>
      <c r="J682">
        <v>-9.5</v>
      </c>
      <c r="K682">
        <v>114.91</v>
      </c>
      <c r="L682">
        <v>80.589274900000007</v>
      </c>
      <c r="M682">
        <v>69.097276879999995</v>
      </c>
      <c r="N682">
        <v>69.097276879999995</v>
      </c>
      <c r="O682" s="90" cm="1">
        <f t="array" ref="O682">VLOOKUP(C682,Calc!$B$4:$BF$291,_xlfn.XLOOKUP(F682&amp;G682,$R$4:$R$9&amp;$S$4:$S$9,$T$4:$T$9),FALSE)</f>
        <v>69.097276883721364</v>
      </c>
      <c r="P682" s="121">
        <f t="shared" si="10"/>
        <v>3.7213681025605183E-9</v>
      </c>
      <c r="V682" s="5">
        <v>46261</v>
      </c>
      <c r="W682">
        <v>227</v>
      </c>
      <c r="X682">
        <v>3</v>
      </c>
      <c r="Y682" t="s">
        <v>143</v>
      </c>
      <c r="Z682" t="s">
        <v>58</v>
      </c>
      <c r="AA682">
        <v>1226.86867708</v>
      </c>
      <c r="AB682">
        <v>-7079.6456242000004</v>
      </c>
      <c r="AC682">
        <v>-5852.77694711</v>
      </c>
      <c r="AD682">
        <v>0</v>
      </c>
      <c r="AE682">
        <v>0</v>
      </c>
      <c r="AF682">
        <v>0</v>
      </c>
      <c r="AG682" s="1"/>
      <c r="AH682" s="5">
        <v>46261</v>
      </c>
      <c r="AI682">
        <v>68</v>
      </c>
      <c r="AJ682">
        <v>3</v>
      </c>
      <c r="AK682" t="s">
        <v>143</v>
      </c>
      <c r="AL682" t="s">
        <v>54</v>
      </c>
      <c r="AM682" t="s">
        <v>52</v>
      </c>
      <c r="AN682">
        <v>43.998012860000003</v>
      </c>
      <c r="AO682">
        <v>0</v>
      </c>
      <c r="AP682">
        <v>0</v>
      </c>
      <c r="AR682" s="5">
        <v>46261</v>
      </c>
      <c r="AS682">
        <v>49</v>
      </c>
      <c r="AT682">
        <v>3</v>
      </c>
      <c r="AU682" t="s">
        <v>147</v>
      </c>
      <c r="AV682" t="s">
        <v>148</v>
      </c>
      <c r="AW682">
        <v>-26.283505000000002</v>
      </c>
      <c r="AX682">
        <v>0.755</v>
      </c>
      <c r="AY682">
        <v>-9060.26249775</v>
      </c>
      <c r="AZ682">
        <v>-9060.26249775</v>
      </c>
      <c r="BA682">
        <v>0</v>
      </c>
    </row>
    <row r="683" spans="2:53">
      <c r="B683" s="5">
        <v>46261</v>
      </c>
      <c r="C683">
        <v>114</v>
      </c>
      <c r="D683">
        <v>3</v>
      </c>
      <c r="E683" t="s">
        <v>143</v>
      </c>
      <c r="F683" t="s">
        <v>57</v>
      </c>
      <c r="G683" t="s">
        <v>52</v>
      </c>
      <c r="H683">
        <v>3328.46776955</v>
      </c>
      <c r="I683">
        <v>0</v>
      </c>
      <c r="J683">
        <v>105.41</v>
      </c>
      <c r="K683">
        <v>-114.91</v>
      </c>
      <c r="L683">
        <v>0</v>
      </c>
      <c r="M683">
        <v>0</v>
      </c>
      <c r="N683">
        <v>0</v>
      </c>
      <c r="O683" s="90" cm="1">
        <f t="array" ref="O683">VLOOKUP(C683,Calc!$B$4:$BF$291,_xlfn.XLOOKUP(F683&amp;G683,$R$4:$R$9&amp;$S$4:$S$9,$T$4:$T$9),FALSE)</f>
        <v>0</v>
      </c>
      <c r="P683" s="121">
        <f t="shared" si="10"/>
        <v>0</v>
      </c>
      <c r="V683" s="5">
        <v>46261</v>
      </c>
      <c r="W683">
        <v>227</v>
      </c>
      <c r="X683">
        <v>3</v>
      </c>
      <c r="Y683" t="s">
        <v>143</v>
      </c>
      <c r="Z683" t="s">
        <v>52</v>
      </c>
      <c r="AA683">
        <v>1226.86867708</v>
      </c>
      <c r="AB683">
        <v>-7079.6456242000004</v>
      </c>
      <c r="AC683">
        <v>-5852.77694711</v>
      </c>
      <c r="AD683">
        <v>0</v>
      </c>
      <c r="AE683">
        <v>0</v>
      </c>
      <c r="AF683">
        <v>0</v>
      </c>
      <c r="AG683" s="1"/>
      <c r="AH683" s="5">
        <v>46261</v>
      </c>
      <c r="AI683">
        <v>68</v>
      </c>
      <c r="AJ683">
        <v>3</v>
      </c>
      <c r="AK683" t="s">
        <v>143</v>
      </c>
      <c r="AL683" t="s">
        <v>54</v>
      </c>
      <c r="AM683" t="s">
        <v>51</v>
      </c>
      <c r="AN683">
        <v>-50.269679529999998</v>
      </c>
      <c r="AO683">
        <v>2207.3517207800001</v>
      </c>
      <c r="AP683">
        <v>2341.6159956299998</v>
      </c>
      <c r="AR683" s="5">
        <v>46261</v>
      </c>
      <c r="AS683">
        <v>49</v>
      </c>
      <c r="AT683">
        <v>3</v>
      </c>
      <c r="AU683" t="s">
        <v>147</v>
      </c>
      <c r="AV683" t="s">
        <v>51</v>
      </c>
      <c r="AW683">
        <v>25.528504999999999</v>
      </c>
      <c r="AX683">
        <v>0.755</v>
      </c>
      <c r="AY683">
        <v>0</v>
      </c>
      <c r="AZ683">
        <v>0</v>
      </c>
      <c r="BA683">
        <v>0</v>
      </c>
    </row>
    <row r="684" spans="2:53">
      <c r="B684" s="5">
        <v>46261</v>
      </c>
      <c r="C684">
        <v>114</v>
      </c>
      <c r="D684">
        <v>3</v>
      </c>
      <c r="E684" t="s">
        <v>143</v>
      </c>
      <c r="F684" t="s">
        <v>60</v>
      </c>
      <c r="G684" t="s">
        <v>58</v>
      </c>
      <c r="H684">
        <v>3328.46776955</v>
      </c>
      <c r="I684">
        <v>0</v>
      </c>
      <c r="J684">
        <v>-9.5</v>
      </c>
      <c r="K684">
        <v>44.5</v>
      </c>
      <c r="L684">
        <v>0</v>
      </c>
      <c r="M684">
        <v>0</v>
      </c>
      <c r="N684">
        <v>0</v>
      </c>
      <c r="O684" s="90" cm="1">
        <f t="array" ref="O684">VLOOKUP(C684,Calc!$B$4:$BF$291,_xlfn.XLOOKUP(F684&amp;G684,$R$4:$R$9&amp;$S$4:$S$9,$T$4:$T$9),FALSE)</f>
        <v>0</v>
      </c>
      <c r="P684" s="121">
        <f t="shared" si="10"/>
        <v>0</v>
      </c>
      <c r="V684" s="5">
        <v>46261</v>
      </c>
      <c r="W684">
        <v>227</v>
      </c>
      <c r="X684">
        <v>3</v>
      </c>
      <c r="Y684" t="s">
        <v>143</v>
      </c>
      <c r="Z684" t="s">
        <v>51</v>
      </c>
      <c r="AA684">
        <v>1226.86867708</v>
      </c>
      <c r="AB684">
        <v>-7079.6456242000004</v>
      </c>
      <c r="AC684">
        <v>-5852.77694711</v>
      </c>
      <c r="AD684">
        <v>0</v>
      </c>
      <c r="AE684">
        <v>0</v>
      </c>
      <c r="AF684">
        <v>0</v>
      </c>
      <c r="AG684" s="1"/>
      <c r="AH684" s="5">
        <v>46261</v>
      </c>
      <c r="AI684">
        <v>69</v>
      </c>
      <c r="AJ684">
        <v>3</v>
      </c>
      <c r="AL684" t="s">
        <v>144</v>
      </c>
      <c r="AM684" t="s">
        <v>58</v>
      </c>
      <c r="AN684">
        <v>-51.491549460000002</v>
      </c>
      <c r="AO684">
        <v>-57727.313380549997</v>
      </c>
      <c r="AP684">
        <v>-57727.313380549997</v>
      </c>
      <c r="AR684" s="5">
        <v>46261</v>
      </c>
      <c r="AS684">
        <v>49</v>
      </c>
      <c r="AT684">
        <v>3</v>
      </c>
      <c r="AU684" t="s">
        <v>60</v>
      </c>
      <c r="AV684" t="s">
        <v>58</v>
      </c>
      <c r="AW684">
        <v>62.379550430000002</v>
      </c>
      <c r="AX684">
        <v>0.20416666</v>
      </c>
      <c r="AY684">
        <v>0</v>
      </c>
      <c r="AZ684">
        <v>0</v>
      </c>
      <c r="BA684">
        <v>0</v>
      </c>
    </row>
    <row r="685" spans="2:53">
      <c r="B685" s="5">
        <v>46261</v>
      </c>
      <c r="C685">
        <v>114</v>
      </c>
      <c r="D685">
        <v>3</v>
      </c>
      <c r="E685" t="s">
        <v>143</v>
      </c>
      <c r="F685" t="s">
        <v>60</v>
      </c>
      <c r="G685" t="s">
        <v>51</v>
      </c>
      <c r="H685">
        <v>3328.46776955</v>
      </c>
      <c r="I685">
        <v>0</v>
      </c>
      <c r="J685">
        <v>35</v>
      </c>
      <c r="K685">
        <v>-44.5</v>
      </c>
      <c r="L685">
        <v>0</v>
      </c>
      <c r="M685">
        <v>0</v>
      </c>
      <c r="N685">
        <v>0</v>
      </c>
      <c r="O685" s="90" cm="1">
        <f t="array" ref="O685">VLOOKUP(C685,Calc!$B$4:$BF$291,_xlfn.XLOOKUP(F685&amp;G685,$R$4:$R$9&amp;$S$4:$S$9,$T$4:$T$9),FALSE)</f>
        <v>0</v>
      </c>
      <c r="P685" s="121">
        <f t="shared" si="10"/>
        <v>0</v>
      </c>
      <c r="V685" s="5">
        <v>46261</v>
      </c>
      <c r="W685">
        <v>228</v>
      </c>
      <c r="X685">
        <v>3</v>
      </c>
      <c r="Y685" t="s">
        <v>143</v>
      </c>
      <c r="Z685" t="s">
        <v>58</v>
      </c>
      <c r="AA685">
        <v>487.54474635000003</v>
      </c>
      <c r="AB685">
        <v>-6593.6978370799998</v>
      </c>
      <c r="AC685">
        <v>-6106.1530907200004</v>
      </c>
      <c r="AD685">
        <v>0</v>
      </c>
      <c r="AE685">
        <v>0</v>
      </c>
      <c r="AF685">
        <v>0</v>
      </c>
      <c r="AG685" s="1"/>
      <c r="AH685" s="5">
        <v>46261</v>
      </c>
      <c r="AI685">
        <v>69</v>
      </c>
      <c r="AJ685">
        <v>3</v>
      </c>
      <c r="AL685" t="s">
        <v>144</v>
      </c>
      <c r="AM685" t="s">
        <v>146</v>
      </c>
      <c r="AN685">
        <v>40.201549460000003</v>
      </c>
      <c r="AO685">
        <v>0</v>
      </c>
      <c r="AP685">
        <v>0</v>
      </c>
      <c r="AR685" s="5">
        <v>46261</v>
      </c>
      <c r="AS685">
        <v>49</v>
      </c>
      <c r="AT685">
        <v>3</v>
      </c>
      <c r="AU685" t="s">
        <v>60</v>
      </c>
      <c r="AV685" t="s">
        <v>51</v>
      </c>
      <c r="AW685">
        <v>-62.583717100000001</v>
      </c>
      <c r="AX685">
        <v>0.20416666</v>
      </c>
      <c r="AY685">
        <v>0</v>
      </c>
      <c r="AZ685">
        <v>-1470.8198331999999</v>
      </c>
      <c r="BA685">
        <v>0</v>
      </c>
    </row>
    <row r="686" spans="2:53">
      <c r="B686" s="5">
        <v>46261</v>
      </c>
      <c r="C686">
        <v>114</v>
      </c>
      <c r="D686">
        <v>3</v>
      </c>
      <c r="E686" t="s">
        <v>143</v>
      </c>
      <c r="F686" t="s">
        <v>54</v>
      </c>
      <c r="G686" t="s">
        <v>52</v>
      </c>
      <c r="H686">
        <v>3328.46776955</v>
      </c>
      <c r="I686">
        <v>0</v>
      </c>
      <c r="J686">
        <v>105.41</v>
      </c>
      <c r="K686">
        <v>-70.41</v>
      </c>
      <c r="L686">
        <v>0</v>
      </c>
      <c r="M686">
        <v>0</v>
      </c>
      <c r="N686">
        <v>0</v>
      </c>
      <c r="O686" s="90" cm="1">
        <f t="array" ref="O686">VLOOKUP(C686,Calc!$B$4:$BF$291,_xlfn.XLOOKUP(F686&amp;G686,$R$4:$R$9&amp;$S$4:$S$9,$T$4:$T$9),FALSE)</f>
        <v>0</v>
      </c>
      <c r="P686" s="121">
        <f t="shared" si="10"/>
        <v>0</v>
      </c>
      <c r="V686" s="5">
        <v>46261</v>
      </c>
      <c r="W686">
        <v>228</v>
      </c>
      <c r="X686">
        <v>3</v>
      </c>
      <c r="Y686" t="s">
        <v>143</v>
      </c>
      <c r="Z686" t="s">
        <v>52</v>
      </c>
      <c r="AA686">
        <v>487.54474635000003</v>
      </c>
      <c r="AB686">
        <v>-6593.6978370799998</v>
      </c>
      <c r="AC686">
        <v>-6106.1530907200004</v>
      </c>
      <c r="AD686">
        <v>0</v>
      </c>
      <c r="AE686">
        <v>0</v>
      </c>
      <c r="AF686">
        <v>0</v>
      </c>
      <c r="AG686" s="1"/>
      <c r="AH686" s="5">
        <v>46261</v>
      </c>
      <c r="AI686">
        <v>69</v>
      </c>
      <c r="AJ686">
        <v>3</v>
      </c>
      <c r="AK686" t="s">
        <v>143</v>
      </c>
      <c r="AL686" t="s">
        <v>57</v>
      </c>
      <c r="AM686" t="s">
        <v>58</v>
      </c>
      <c r="AN686">
        <v>6.1938193999999998</v>
      </c>
      <c r="AO686">
        <v>0</v>
      </c>
      <c r="AP686">
        <v>0</v>
      </c>
      <c r="AR686" s="5">
        <v>46261</v>
      </c>
      <c r="AS686">
        <v>49</v>
      </c>
      <c r="AT686">
        <v>3</v>
      </c>
      <c r="AU686" t="s">
        <v>54</v>
      </c>
      <c r="AV686" t="s">
        <v>52</v>
      </c>
      <c r="AW686">
        <v>33.315230829999997</v>
      </c>
      <c r="AX686">
        <v>6.01333333</v>
      </c>
      <c r="AY686">
        <v>0</v>
      </c>
      <c r="AZ686">
        <v>0</v>
      </c>
      <c r="BA686">
        <v>0</v>
      </c>
    </row>
    <row r="687" spans="2:53">
      <c r="B687" s="5">
        <v>46261</v>
      </c>
      <c r="C687">
        <v>114</v>
      </c>
      <c r="D687">
        <v>3</v>
      </c>
      <c r="E687" t="s">
        <v>143</v>
      </c>
      <c r="F687" t="s">
        <v>54</v>
      </c>
      <c r="G687" t="s">
        <v>51</v>
      </c>
      <c r="H687">
        <v>3328.46776955</v>
      </c>
      <c r="I687">
        <v>-53.990295099999997</v>
      </c>
      <c r="J687">
        <v>35</v>
      </c>
      <c r="K687">
        <v>70.41</v>
      </c>
      <c r="L687">
        <v>3801.4566779900001</v>
      </c>
      <c r="M687">
        <v>3259.3704926700002</v>
      </c>
      <c r="N687">
        <v>3259.3704926700002</v>
      </c>
      <c r="O687" s="90" cm="1">
        <f t="array" ref="O687">VLOOKUP(C687,Calc!$B$4:$BF$291,_xlfn.XLOOKUP(F687&amp;G687,$R$4:$R$9&amp;$S$4:$S$9,$T$4:$T$9),FALSE)</f>
        <v>3259.3704926756122</v>
      </c>
      <c r="P687" s="121">
        <f t="shared" si="10"/>
        <v>5.6120370572898537E-9</v>
      </c>
      <c r="V687" s="5">
        <v>46261</v>
      </c>
      <c r="W687">
        <v>228</v>
      </c>
      <c r="X687">
        <v>3</v>
      </c>
      <c r="Y687" t="s">
        <v>143</v>
      </c>
      <c r="Z687" t="s">
        <v>51</v>
      </c>
      <c r="AA687">
        <v>487.54474635000003</v>
      </c>
      <c r="AB687">
        <v>-6593.6978370799998</v>
      </c>
      <c r="AC687">
        <v>-6106.1530907200004</v>
      </c>
      <c r="AD687">
        <v>0</v>
      </c>
      <c r="AE687">
        <v>0</v>
      </c>
      <c r="AF687">
        <v>0</v>
      </c>
      <c r="AG687" s="1"/>
      <c r="AH687" s="5">
        <v>46261</v>
      </c>
      <c r="AI687">
        <v>69</v>
      </c>
      <c r="AJ687">
        <v>3</v>
      </c>
      <c r="AK687" t="s">
        <v>143</v>
      </c>
      <c r="AL687" t="s">
        <v>57</v>
      </c>
      <c r="AM687" t="s">
        <v>52</v>
      </c>
      <c r="AN687">
        <v>-6.9213193999999998</v>
      </c>
      <c r="AO687">
        <v>0</v>
      </c>
      <c r="AP687">
        <v>2441.2531132300001</v>
      </c>
      <c r="AR687" s="5">
        <v>46261</v>
      </c>
      <c r="AS687">
        <v>49</v>
      </c>
      <c r="AT687">
        <v>3</v>
      </c>
      <c r="AU687" t="s">
        <v>54</v>
      </c>
      <c r="AV687" t="s">
        <v>51</v>
      </c>
      <c r="AW687">
        <v>-39.328564159999999</v>
      </c>
      <c r="AX687">
        <v>6.01333333</v>
      </c>
      <c r="AY687">
        <v>8307.6930206399993</v>
      </c>
      <c r="AZ687">
        <v>9796.5627143000002</v>
      </c>
      <c r="BA687">
        <v>0</v>
      </c>
    </row>
    <row r="688" spans="2:53">
      <c r="B688" s="5">
        <v>46261</v>
      </c>
      <c r="C688">
        <v>115</v>
      </c>
      <c r="D688">
        <v>3</v>
      </c>
      <c r="E688" t="s">
        <v>143</v>
      </c>
      <c r="F688" t="s">
        <v>57</v>
      </c>
      <c r="G688" t="s">
        <v>58</v>
      </c>
      <c r="H688">
        <v>4264.8289546300002</v>
      </c>
      <c r="I688">
        <v>0</v>
      </c>
      <c r="J688">
        <v>-10.210000000000001</v>
      </c>
      <c r="K688">
        <v>108.67</v>
      </c>
      <c r="L688">
        <v>0</v>
      </c>
      <c r="M688">
        <v>0</v>
      </c>
      <c r="N688">
        <v>0</v>
      </c>
      <c r="O688" s="90" cm="1">
        <f t="array" ref="O688">VLOOKUP(C688,Calc!$B$4:$BF$291,_xlfn.XLOOKUP(F688&amp;G688,$R$4:$R$9&amp;$S$4:$S$9,$T$4:$T$9),FALSE)</f>
        <v>0</v>
      </c>
      <c r="P688" s="121">
        <f t="shared" si="10"/>
        <v>0</v>
      </c>
      <c r="V688" s="5">
        <v>46261</v>
      </c>
      <c r="W688">
        <v>229</v>
      </c>
      <c r="X688">
        <v>3</v>
      </c>
      <c r="Y688" t="s">
        <v>143</v>
      </c>
      <c r="Z688" t="s">
        <v>58</v>
      </c>
      <c r="AA688">
        <v>12128.53353626</v>
      </c>
      <c r="AB688">
        <v>-6303.2424502000003</v>
      </c>
      <c r="AC688">
        <v>5825.2910860499996</v>
      </c>
      <c r="AD688">
        <v>-15.78905016</v>
      </c>
      <c r="AE688">
        <v>6.1157871999999998</v>
      </c>
      <c r="AF688">
        <v>-9.6732629600000006</v>
      </c>
      <c r="AG688" s="1"/>
      <c r="AH688" s="5">
        <v>46261</v>
      </c>
      <c r="AI688">
        <v>69</v>
      </c>
      <c r="AJ688">
        <v>3</v>
      </c>
      <c r="AL688" t="s">
        <v>147</v>
      </c>
      <c r="AM688" t="s">
        <v>148</v>
      </c>
      <c r="AN688">
        <v>-31.264513999999998</v>
      </c>
      <c r="AO688">
        <v>-9885.0376030799998</v>
      </c>
      <c r="AP688">
        <v>-9885.0376030799998</v>
      </c>
      <c r="AR688" s="5">
        <v>46261</v>
      </c>
      <c r="AS688">
        <v>49</v>
      </c>
      <c r="AT688">
        <v>3</v>
      </c>
      <c r="AU688" t="s">
        <v>50</v>
      </c>
      <c r="AV688" t="s">
        <v>52</v>
      </c>
      <c r="AW688">
        <v>0</v>
      </c>
      <c r="AX688">
        <v>0</v>
      </c>
      <c r="AY688">
        <v>0</v>
      </c>
      <c r="AZ688">
        <v>0</v>
      </c>
      <c r="BA688">
        <v>0</v>
      </c>
    </row>
    <row r="689" spans="2:53">
      <c r="B689" s="5">
        <v>46261</v>
      </c>
      <c r="C689">
        <v>115</v>
      </c>
      <c r="D689">
        <v>3</v>
      </c>
      <c r="E689" t="s">
        <v>143</v>
      </c>
      <c r="F689" t="s">
        <v>57</v>
      </c>
      <c r="G689" t="s">
        <v>52</v>
      </c>
      <c r="H689">
        <v>4264.8289546300002</v>
      </c>
      <c r="I689">
        <v>0</v>
      </c>
      <c r="J689">
        <v>98.46</v>
      </c>
      <c r="K689">
        <v>-108.67</v>
      </c>
      <c r="L689">
        <v>0</v>
      </c>
      <c r="M689">
        <v>0</v>
      </c>
      <c r="N689">
        <v>0</v>
      </c>
      <c r="O689" s="90" cm="1">
        <f t="array" ref="O689">VLOOKUP(C689,Calc!$B$4:$BF$291,_xlfn.XLOOKUP(F689&amp;G689,$R$4:$R$9&amp;$S$4:$S$9,$T$4:$T$9),FALSE)</f>
        <v>0</v>
      </c>
      <c r="P689" s="121">
        <f t="shared" si="10"/>
        <v>0</v>
      </c>
      <c r="V689" s="5">
        <v>46261</v>
      </c>
      <c r="W689">
        <v>229</v>
      </c>
      <c r="X689">
        <v>3</v>
      </c>
      <c r="Y689" t="s">
        <v>143</v>
      </c>
      <c r="Z689" t="s">
        <v>52</v>
      </c>
      <c r="AA689">
        <v>12128.53353626</v>
      </c>
      <c r="AB689">
        <v>-6303.2424502000003</v>
      </c>
      <c r="AC689">
        <v>5825.2910860499996</v>
      </c>
      <c r="AD689">
        <v>-8.6649538600000007</v>
      </c>
      <c r="AE689">
        <v>2.8291167000000002</v>
      </c>
      <c r="AF689">
        <v>-5.8358371599999996</v>
      </c>
      <c r="AG689" s="1"/>
      <c r="AH689" s="5">
        <v>46261</v>
      </c>
      <c r="AI689">
        <v>69</v>
      </c>
      <c r="AJ689">
        <v>3</v>
      </c>
      <c r="AL689" t="s">
        <v>147</v>
      </c>
      <c r="AM689" t="s">
        <v>51</v>
      </c>
      <c r="AN689">
        <v>30.412013999999999</v>
      </c>
      <c r="AO689">
        <v>0</v>
      </c>
      <c r="AP689">
        <v>0</v>
      </c>
      <c r="AR689" s="5">
        <v>46261</v>
      </c>
      <c r="AS689">
        <v>49</v>
      </c>
      <c r="AT689">
        <v>3</v>
      </c>
      <c r="AU689" t="s">
        <v>50</v>
      </c>
      <c r="AV689" t="s">
        <v>51</v>
      </c>
      <c r="AW689">
        <v>0</v>
      </c>
      <c r="AX689">
        <v>0</v>
      </c>
      <c r="AY689">
        <v>0</v>
      </c>
      <c r="AZ689">
        <v>0</v>
      </c>
      <c r="BA689">
        <v>0</v>
      </c>
    </row>
    <row r="690" spans="2:53">
      <c r="B690" s="5">
        <v>46261</v>
      </c>
      <c r="C690">
        <v>115</v>
      </c>
      <c r="D690">
        <v>3</v>
      </c>
      <c r="E690" t="s">
        <v>143</v>
      </c>
      <c r="F690" t="s">
        <v>60</v>
      </c>
      <c r="G690" t="s">
        <v>58</v>
      </c>
      <c r="H690">
        <v>4264.8289546300002</v>
      </c>
      <c r="I690">
        <v>0</v>
      </c>
      <c r="J690">
        <v>-10.210000000000001</v>
      </c>
      <c r="K690">
        <v>19.16</v>
      </c>
      <c r="L690">
        <v>0</v>
      </c>
      <c r="M690">
        <v>0</v>
      </c>
      <c r="N690">
        <v>0</v>
      </c>
      <c r="O690" s="90" cm="1">
        <f t="array" ref="O690">VLOOKUP(C690,Calc!$B$4:$BF$291,_xlfn.XLOOKUP(F690&amp;G690,$R$4:$R$9&amp;$S$4:$S$9,$T$4:$T$9),FALSE)</f>
        <v>0</v>
      </c>
      <c r="P690" s="121">
        <f t="shared" si="10"/>
        <v>0</v>
      </c>
      <c r="V690" s="5">
        <v>46261</v>
      </c>
      <c r="W690">
        <v>229</v>
      </c>
      <c r="X690">
        <v>3</v>
      </c>
      <c r="Y690" t="s">
        <v>143</v>
      </c>
      <c r="Z690" t="s">
        <v>51</v>
      </c>
      <c r="AA690">
        <v>12128.53353626</v>
      </c>
      <c r="AB690">
        <v>-6303.2424502000003</v>
      </c>
      <c r="AC690">
        <v>5825.2910860499996</v>
      </c>
      <c r="AD690">
        <v>-9.9166167000000005</v>
      </c>
      <c r="AE690">
        <v>14.7023835</v>
      </c>
      <c r="AF690">
        <v>4.7857668000000002</v>
      </c>
      <c r="AG690" s="1"/>
      <c r="AH690" s="5">
        <v>46261</v>
      </c>
      <c r="AI690">
        <v>69</v>
      </c>
      <c r="AJ690">
        <v>3</v>
      </c>
      <c r="AK690" t="s">
        <v>143</v>
      </c>
      <c r="AL690" t="s">
        <v>60</v>
      </c>
      <c r="AM690" t="s">
        <v>58</v>
      </c>
      <c r="AN690">
        <v>56.925091260000002</v>
      </c>
      <c r="AO690">
        <v>0</v>
      </c>
      <c r="AP690">
        <v>0</v>
      </c>
      <c r="AR690" s="5">
        <v>46261</v>
      </c>
      <c r="AS690">
        <v>50</v>
      </c>
      <c r="AT690">
        <v>3</v>
      </c>
      <c r="AU690" t="s">
        <v>145</v>
      </c>
      <c r="AV690" t="s">
        <v>58</v>
      </c>
      <c r="AW690">
        <v>-2.3045990000000001</v>
      </c>
      <c r="AX690">
        <v>1.7</v>
      </c>
      <c r="AY690">
        <v>78.635355660000002</v>
      </c>
      <c r="AZ690">
        <v>78.635355660000002</v>
      </c>
      <c r="BA690">
        <v>0</v>
      </c>
    </row>
    <row r="691" spans="2:53">
      <c r="B691" s="5">
        <v>46261</v>
      </c>
      <c r="C691">
        <v>115</v>
      </c>
      <c r="D691">
        <v>3</v>
      </c>
      <c r="E691" t="s">
        <v>143</v>
      </c>
      <c r="F691" t="s">
        <v>60</v>
      </c>
      <c r="G691" t="s">
        <v>51</v>
      </c>
      <c r="H691">
        <v>4264.8289546300002</v>
      </c>
      <c r="I691">
        <v>4.54373833</v>
      </c>
      <c r="J691">
        <v>8.9499999999999993</v>
      </c>
      <c r="K691">
        <v>-19.16</v>
      </c>
      <c r="L691">
        <v>-87.058026459999994</v>
      </c>
      <c r="M691">
        <v>-86.012912540000002</v>
      </c>
      <c r="N691">
        <v>0</v>
      </c>
      <c r="O691" s="90" cm="1">
        <f t="array" ref="O691">VLOOKUP(C691,Calc!$B$4:$BF$291,_xlfn.XLOOKUP(F691&amp;G691,$R$4:$R$9&amp;$S$4:$S$9,$T$4:$T$9),FALSE)</f>
        <v>0</v>
      </c>
      <c r="P691" s="121">
        <f t="shared" si="10"/>
        <v>0</v>
      </c>
      <c r="V691" s="5">
        <v>46261</v>
      </c>
      <c r="W691">
        <v>230</v>
      </c>
      <c r="X691">
        <v>3</v>
      </c>
      <c r="Y691" t="s">
        <v>143</v>
      </c>
      <c r="Z691" t="s">
        <v>58</v>
      </c>
      <c r="AA691">
        <v>15356.36675737</v>
      </c>
      <c r="AB691">
        <v>-6050.8268131799996</v>
      </c>
      <c r="AC691">
        <v>9305.53994418</v>
      </c>
      <c r="AD691">
        <v>-19.926055659999999</v>
      </c>
      <c r="AE691">
        <v>4.8868071999999998</v>
      </c>
      <c r="AF691">
        <v>-15.03924846</v>
      </c>
      <c r="AG691" s="1"/>
      <c r="AH691" s="5">
        <v>46261</v>
      </c>
      <c r="AI691">
        <v>69</v>
      </c>
      <c r="AJ691">
        <v>3</v>
      </c>
      <c r="AK691" t="s">
        <v>143</v>
      </c>
      <c r="AL691" t="s">
        <v>60</v>
      </c>
      <c r="AM691" t="s">
        <v>51</v>
      </c>
      <c r="AN691">
        <v>-56.933424600000002</v>
      </c>
      <c r="AO691">
        <v>29115.203968850001</v>
      </c>
      <c r="AP691">
        <v>26469.87577233</v>
      </c>
      <c r="AR691" s="5">
        <v>46261</v>
      </c>
      <c r="AS691">
        <v>50</v>
      </c>
      <c r="AT691">
        <v>3</v>
      </c>
      <c r="AU691" t="s">
        <v>145</v>
      </c>
      <c r="AV691" t="s">
        <v>146</v>
      </c>
      <c r="AW691">
        <v>0.604599</v>
      </c>
      <c r="AX691">
        <v>1.7</v>
      </c>
      <c r="AY691">
        <v>0</v>
      </c>
      <c r="AZ691">
        <v>0</v>
      </c>
      <c r="BA691">
        <v>0</v>
      </c>
    </row>
    <row r="692" spans="2:53">
      <c r="B692" s="5">
        <v>46261</v>
      </c>
      <c r="C692">
        <v>115</v>
      </c>
      <c r="D692">
        <v>3</v>
      </c>
      <c r="E692" t="s">
        <v>143</v>
      </c>
      <c r="F692" t="s">
        <v>54</v>
      </c>
      <c r="G692" t="s">
        <v>52</v>
      </c>
      <c r="H692">
        <v>4264.8289546300002</v>
      </c>
      <c r="I692">
        <v>0</v>
      </c>
      <c r="J692">
        <v>98.46</v>
      </c>
      <c r="K692">
        <v>-89.51</v>
      </c>
      <c r="L692">
        <v>0</v>
      </c>
      <c r="M692">
        <v>0</v>
      </c>
      <c r="N692">
        <v>0</v>
      </c>
      <c r="O692" s="90" cm="1">
        <f t="array" ref="O692">VLOOKUP(C692,Calc!$B$4:$BF$291,_xlfn.XLOOKUP(F692&amp;G692,$R$4:$R$9&amp;$S$4:$S$9,$T$4:$T$9),FALSE)</f>
        <v>0</v>
      </c>
      <c r="P692" s="121">
        <f t="shared" si="10"/>
        <v>0</v>
      </c>
      <c r="V692" s="5">
        <v>46261</v>
      </c>
      <c r="W692">
        <v>230</v>
      </c>
      <c r="X692">
        <v>3</v>
      </c>
      <c r="Y692" t="s">
        <v>143</v>
      </c>
      <c r="Z692" t="s">
        <v>52</v>
      </c>
      <c r="AA692">
        <v>15356.36675737</v>
      </c>
      <c r="AB692">
        <v>-6050.8268131799996</v>
      </c>
      <c r="AC692">
        <v>9305.53994418</v>
      </c>
      <c r="AD692">
        <v>-7.3434738599999996</v>
      </c>
      <c r="AE692">
        <v>2.4727573299999999</v>
      </c>
      <c r="AF692">
        <v>-4.8707165300000002</v>
      </c>
      <c r="AG692" s="1"/>
      <c r="AH692" s="5">
        <v>46261</v>
      </c>
      <c r="AI692">
        <v>69</v>
      </c>
      <c r="AJ692">
        <v>3</v>
      </c>
      <c r="AK692" t="s">
        <v>143</v>
      </c>
      <c r="AL692" t="s">
        <v>54</v>
      </c>
      <c r="AM692" t="s">
        <v>52</v>
      </c>
      <c r="AN692">
        <v>39.280336929999997</v>
      </c>
      <c r="AO692">
        <v>0</v>
      </c>
      <c r="AP692">
        <v>0</v>
      </c>
      <c r="AR692" s="5">
        <v>46261</v>
      </c>
      <c r="AS692">
        <v>50</v>
      </c>
      <c r="AT692">
        <v>3</v>
      </c>
      <c r="AU692" t="s">
        <v>144</v>
      </c>
      <c r="AV692" t="s">
        <v>58</v>
      </c>
      <c r="AW692">
        <v>-19.70092773</v>
      </c>
      <c r="AX692">
        <v>10.68916666</v>
      </c>
      <c r="AY692">
        <v>537.89211229</v>
      </c>
      <c r="AZ692">
        <v>537.89211229</v>
      </c>
      <c r="BA692">
        <v>0</v>
      </c>
    </row>
    <row r="693" spans="2:53">
      <c r="B693" s="5">
        <v>46261</v>
      </c>
      <c r="C693">
        <v>115</v>
      </c>
      <c r="D693">
        <v>3</v>
      </c>
      <c r="E693" t="s">
        <v>143</v>
      </c>
      <c r="F693" t="s">
        <v>54</v>
      </c>
      <c r="G693" t="s">
        <v>51</v>
      </c>
      <c r="H693">
        <v>4264.8289546300002</v>
      </c>
      <c r="I693">
        <v>49.197938559999997</v>
      </c>
      <c r="J693">
        <v>8.9499999999999993</v>
      </c>
      <c r="K693">
        <v>89.51</v>
      </c>
      <c r="L693">
        <v>4403.7074811000002</v>
      </c>
      <c r="M693">
        <v>4350.8418671700001</v>
      </c>
      <c r="N693">
        <v>4264.8289546300002</v>
      </c>
      <c r="O693" s="90" cm="1">
        <f t="array" ref="O693">VLOOKUP(C693,Calc!$B$4:$BF$291,_xlfn.XLOOKUP(F693&amp;G693,$R$4:$R$9&amp;$S$4:$S$9,$T$4:$T$9),FALSE)</f>
        <v>4264.8289546356664</v>
      </c>
      <c r="P693" s="121">
        <f t="shared" si="10"/>
        <v>5.6661519920453429E-9</v>
      </c>
      <c r="V693" s="5">
        <v>46261</v>
      </c>
      <c r="W693">
        <v>230</v>
      </c>
      <c r="X693">
        <v>3</v>
      </c>
      <c r="Y693" t="s">
        <v>143</v>
      </c>
      <c r="Z693" t="s">
        <v>51</v>
      </c>
      <c r="AA693">
        <v>15356.36675737</v>
      </c>
      <c r="AB693">
        <v>-6050.8268131799996</v>
      </c>
      <c r="AC693">
        <v>9305.53994418</v>
      </c>
      <c r="AD693">
        <v>-9.1610906599999993</v>
      </c>
      <c r="AE693">
        <v>18.754389</v>
      </c>
      <c r="AF693">
        <v>9.5932983299999997</v>
      </c>
      <c r="AG693" s="1"/>
      <c r="AH693" s="5">
        <v>46261</v>
      </c>
      <c r="AI693">
        <v>69</v>
      </c>
      <c r="AJ693">
        <v>3</v>
      </c>
      <c r="AK693" t="s">
        <v>143</v>
      </c>
      <c r="AL693" t="s">
        <v>54</v>
      </c>
      <c r="AM693" t="s">
        <v>51</v>
      </c>
      <c r="AN693">
        <v>-45.703670260000003</v>
      </c>
      <c r="AO693">
        <v>1917.32277507</v>
      </c>
      <c r="AP693">
        <v>2121.3978583600001</v>
      </c>
      <c r="AR693" s="5">
        <v>46261</v>
      </c>
      <c r="AS693">
        <v>50</v>
      </c>
      <c r="AT693">
        <v>3</v>
      </c>
      <c r="AU693" t="s">
        <v>144</v>
      </c>
      <c r="AV693" t="s">
        <v>146</v>
      </c>
      <c r="AW693">
        <v>9.0117610599999995</v>
      </c>
      <c r="AX693">
        <v>10.68916666</v>
      </c>
      <c r="AY693">
        <v>0</v>
      </c>
      <c r="AZ693">
        <v>0</v>
      </c>
      <c r="BA693">
        <v>0</v>
      </c>
    </row>
    <row r="694" spans="2:53">
      <c r="B694" s="5">
        <v>46261</v>
      </c>
      <c r="C694">
        <v>116</v>
      </c>
      <c r="D694">
        <v>3</v>
      </c>
      <c r="E694" t="s">
        <v>143</v>
      </c>
      <c r="F694" t="s">
        <v>57</v>
      </c>
      <c r="G694" t="s">
        <v>58</v>
      </c>
      <c r="H694">
        <v>7627.8038411300004</v>
      </c>
      <c r="I694">
        <v>-0.38289960000000001</v>
      </c>
      <c r="J694">
        <v>-11.85</v>
      </c>
      <c r="K694">
        <v>149.88999999999999</v>
      </c>
      <c r="L694">
        <v>57.392821040000001</v>
      </c>
      <c r="M694">
        <v>51.931052899999997</v>
      </c>
      <c r="N694">
        <v>51.931052899999997</v>
      </c>
      <c r="O694" s="90" cm="1">
        <f t="array" ref="O694">VLOOKUP(C694,Calc!$B$4:$BF$291,_xlfn.XLOOKUP(F694&amp;G694,$R$4:$R$9&amp;$S$4:$S$9,$T$4:$T$9),FALSE)</f>
        <v>51.931052906298305</v>
      </c>
      <c r="P694" s="121">
        <f t="shared" si="10"/>
        <v>6.2983076531963889E-9</v>
      </c>
      <c r="V694" s="5">
        <v>46261</v>
      </c>
      <c r="W694">
        <v>231</v>
      </c>
      <c r="X694">
        <v>3</v>
      </c>
      <c r="Y694" t="s">
        <v>143</v>
      </c>
      <c r="Z694" t="s">
        <v>58</v>
      </c>
      <c r="AA694">
        <v>6734.879844</v>
      </c>
      <c r="AB694">
        <v>-5602.3123788499997</v>
      </c>
      <c r="AC694">
        <v>1132.5674651500001</v>
      </c>
      <c r="AD694">
        <v>-8.8859998000000004</v>
      </c>
      <c r="AE694">
        <v>4.247357</v>
      </c>
      <c r="AF694">
        <v>-4.6386428000000004</v>
      </c>
      <c r="AG694" s="1"/>
      <c r="AH694" s="5">
        <v>46261</v>
      </c>
      <c r="AI694">
        <v>70</v>
      </c>
      <c r="AJ694">
        <v>3</v>
      </c>
      <c r="AL694" t="s">
        <v>144</v>
      </c>
      <c r="AM694" t="s">
        <v>58</v>
      </c>
      <c r="AN694">
        <v>-53.045941730000003</v>
      </c>
      <c r="AO694">
        <v>-59816.400323790003</v>
      </c>
      <c r="AP694">
        <v>-59816.400323790003</v>
      </c>
      <c r="AR694" s="5">
        <v>46261</v>
      </c>
      <c r="AS694">
        <v>50</v>
      </c>
      <c r="AT694">
        <v>3</v>
      </c>
      <c r="AU694" t="s">
        <v>57</v>
      </c>
      <c r="AV694" t="s">
        <v>58</v>
      </c>
      <c r="AW694">
        <v>-7.2034399999999998E-2</v>
      </c>
      <c r="AX694">
        <v>0.51500000000000001</v>
      </c>
      <c r="AY694">
        <v>0</v>
      </c>
      <c r="AZ694">
        <v>0</v>
      </c>
      <c r="BA694">
        <v>0</v>
      </c>
    </row>
    <row r="695" spans="2:53">
      <c r="B695" s="5">
        <v>46261</v>
      </c>
      <c r="C695">
        <v>116</v>
      </c>
      <c r="D695">
        <v>3</v>
      </c>
      <c r="E695" t="s">
        <v>143</v>
      </c>
      <c r="F695" t="s">
        <v>57</v>
      </c>
      <c r="G695" t="s">
        <v>52</v>
      </c>
      <c r="H695">
        <v>7627.8038411300004</v>
      </c>
      <c r="I695">
        <v>0</v>
      </c>
      <c r="J695">
        <v>138.04</v>
      </c>
      <c r="K695">
        <v>-149.88999999999999</v>
      </c>
      <c r="L695">
        <v>0</v>
      </c>
      <c r="M695">
        <v>0</v>
      </c>
      <c r="N695">
        <v>0</v>
      </c>
      <c r="O695" s="90" cm="1">
        <f t="array" ref="O695">VLOOKUP(C695,Calc!$B$4:$BF$291,_xlfn.XLOOKUP(F695&amp;G695,$R$4:$R$9&amp;$S$4:$S$9,$T$4:$T$9),FALSE)</f>
        <v>0</v>
      </c>
      <c r="P695" s="121">
        <f t="shared" si="10"/>
        <v>0</v>
      </c>
      <c r="V695" s="5">
        <v>46261</v>
      </c>
      <c r="W695">
        <v>231</v>
      </c>
      <c r="X695">
        <v>3</v>
      </c>
      <c r="Y695" t="s">
        <v>143</v>
      </c>
      <c r="Z695" t="s">
        <v>52</v>
      </c>
      <c r="AA695">
        <v>6734.879844</v>
      </c>
      <c r="AB695">
        <v>-5602.3123788499997</v>
      </c>
      <c r="AC695">
        <v>1132.5674651500001</v>
      </c>
      <c r="AD695">
        <v>-6.4790236600000002</v>
      </c>
      <c r="AE695">
        <v>0.23120652999999999</v>
      </c>
      <c r="AF695">
        <v>-6.2478171299999996</v>
      </c>
      <c r="AG695" s="1"/>
      <c r="AH695" s="5">
        <v>46261</v>
      </c>
      <c r="AI695">
        <v>70</v>
      </c>
      <c r="AJ695">
        <v>3</v>
      </c>
      <c r="AL695" t="s">
        <v>144</v>
      </c>
      <c r="AM695" t="s">
        <v>146</v>
      </c>
      <c r="AN695">
        <v>41.840108399999998</v>
      </c>
      <c r="AO695">
        <v>0</v>
      </c>
      <c r="AP695">
        <v>0</v>
      </c>
      <c r="AR695" s="5">
        <v>46261</v>
      </c>
      <c r="AS695">
        <v>50</v>
      </c>
      <c r="AT695">
        <v>3</v>
      </c>
      <c r="AU695" t="s">
        <v>57</v>
      </c>
      <c r="AV695" t="s">
        <v>52</v>
      </c>
      <c r="AW695">
        <v>-0.44296560000000001</v>
      </c>
      <c r="AX695">
        <v>0.51500000000000001</v>
      </c>
      <c r="AY695">
        <v>0</v>
      </c>
      <c r="AZ695">
        <v>-130.10353502000001</v>
      </c>
      <c r="BA695">
        <v>0</v>
      </c>
    </row>
    <row r="696" spans="2:53">
      <c r="B696" s="5">
        <v>46261</v>
      </c>
      <c r="C696">
        <v>116</v>
      </c>
      <c r="D696">
        <v>3</v>
      </c>
      <c r="E696" t="s">
        <v>143</v>
      </c>
      <c r="F696" t="s">
        <v>60</v>
      </c>
      <c r="G696" t="s">
        <v>58</v>
      </c>
      <c r="H696">
        <v>7627.8038411300004</v>
      </c>
      <c r="I696">
        <v>0</v>
      </c>
      <c r="J696">
        <v>-11.85</v>
      </c>
      <c r="K696">
        <v>17.52</v>
      </c>
      <c r="L696">
        <v>0</v>
      </c>
      <c r="M696">
        <v>0</v>
      </c>
      <c r="N696">
        <v>0</v>
      </c>
      <c r="O696" s="90" cm="1">
        <f t="array" ref="O696">VLOOKUP(C696,Calc!$B$4:$BF$291,_xlfn.XLOOKUP(F696&amp;G696,$R$4:$R$9&amp;$S$4:$S$9,$T$4:$T$9),FALSE)</f>
        <v>0</v>
      </c>
      <c r="P696" s="121">
        <f t="shared" si="10"/>
        <v>0</v>
      </c>
      <c r="V696" s="5">
        <v>46261</v>
      </c>
      <c r="W696">
        <v>231</v>
      </c>
      <c r="X696">
        <v>3</v>
      </c>
      <c r="Y696" t="s">
        <v>143</v>
      </c>
      <c r="Z696" t="s">
        <v>51</v>
      </c>
      <c r="AA696">
        <v>6734.879844</v>
      </c>
      <c r="AB696">
        <v>-5602.3123788499997</v>
      </c>
      <c r="AC696">
        <v>1132.5674651500001</v>
      </c>
      <c r="AD696">
        <v>-6.5270398600000004</v>
      </c>
      <c r="AE696">
        <v>7.7959997999999997</v>
      </c>
      <c r="AF696">
        <v>1.2689599300000001</v>
      </c>
      <c r="AG696" s="1"/>
      <c r="AH696" s="5">
        <v>46261</v>
      </c>
      <c r="AI696">
        <v>70</v>
      </c>
      <c r="AJ696">
        <v>3</v>
      </c>
      <c r="AK696" t="s">
        <v>143</v>
      </c>
      <c r="AL696" t="s">
        <v>57</v>
      </c>
      <c r="AM696" t="s">
        <v>58</v>
      </c>
      <c r="AN696">
        <v>6.2563008</v>
      </c>
      <c r="AO696">
        <v>0</v>
      </c>
      <c r="AP696">
        <v>0</v>
      </c>
      <c r="AR696" s="5">
        <v>46261</v>
      </c>
      <c r="AS696">
        <v>50</v>
      </c>
      <c r="AT696">
        <v>3</v>
      </c>
      <c r="AU696" t="s">
        <v>147</v>
      </c>
      <c r="AV696" t="s">
        <v>148</v>
      </c>
      <c r="AW696">
        <v>-18.538553</v>
      </c>
      <c r="AX696">
        <v>0.79583333000000001</v>
      </c>
      <c r="AY696">
        <v>-6391.9708111500004</v>
      </c>
      <c r="AZ696">
        <v>-6391.9708111500004</v>
      </c>
      <c r="BA696">
        <v>0</v>
      </c>
    </row>
    <row r="697" spans="2:53">
      <c r="B697" s="5">
        <v>46261</v>
      </c>
      <c r="C697">
        <v>116</v>
      </c>
      <c r="D697">
        <v>3</v>
      </c>
      <c r="E697" t="s">
        <v>143</v>
      </c>
      <c r="F697" t="s">
        <v>60</v>
      </c>
      <c r="G697" t="s">
        <v>51</v>
      </c>
      <c r="H697">
        <v>7627.8038411300004</v>
      </c>
      <c r="I697">
        <v>0</v>
      </c>
      <c r="J697">
        <v>5.67</v>
      </c>
      <c r="K697">
        <v>-17.52</v>
      </c>
      <c r="L697">
        <v>0</v>
      </c>
      <c r="M697">
        <v>0</v>
      </c>
      <c r="N697">
        <v>0</v>
      </c>
      <c r="O697" s="90" cm="1">
        <f t="array" ref="O697">VLOOKUP(C697,Calc!$B$4:$BF$291,_xlfn.XLOOKUP(F697&amp;G697,$R$4:$R$9&amp;$S$4:$S$9,$T$4:$T$9),FALSE)</f>
        <v>0</v>
      </c>
      <c r="P697" s="121">
        <f t="shared" si="10"/>
        <v>0</v>
      </c>
      <c r="V697" s="5">
        <v>46261</v>
      </c>
      <c r="W697">
        <v>232</v>
      </c>
      <c r="X697">
        <v>3</v>
      </c>
      <c r="Y697" t="s">
        <v>143</v>
      </c>
      <c r="Z697" t="s">
        <v>58</v>
      </c>
      <c r="AA697">
        <v>4917.2950264199999</v>
      </c>
      <c r="AB697">
        <v>-4990.6723628899999</v>
      </c>
      <c r="AC697">
        <v>-73.377336470000003</v>
      </c>
      <c r="AD697">
        <v>0</v>
      </c>
      <c r="AE697">
        <v>0</v>
      </c>
      <c r="AF697">
        <v>0</v>
      </c>
      <c r="AG697" s="1"/>
      <c r="AH697" s="5">
        <v>46261</v>
      </c>
      <c r="AI697">
        <v>70</v>
      </c>
      <c r="AJ697">
        <v>3</v>
      </c>
      <c r="AK697" t="s">
        <v>143</v>
      </c>
      <c r="AL697" t="s">
        <v>57</v>
      </c>
      <c r="AM697" t="s">
        <v>52</v>
      </c>
      <c r="AN697">
        <v>-7.01963413</v>
      </c>
      <c r="AO697">
        <v>0</v>
      </c>
      <c r="AP697">
        <v>2666.1180813400001</v>
      </c>
      <c r="AR697" s="5">
        <v>46261</v>
      </c>
      <c r="AS697">
        <v>50</v>
      </c>
      <c r="AT697">
        <v>3</v>
      </c>
      <c r="AU697" t="s">
        <v>147</v>
      </c>
      <c r="AV697" t="s">
        <v>51</v>
      </c>
      <c r="AW697">
        <v>17.742719659999999</v>
      </c>
      <c r="AX697">
        <v>0.79583333000000001</v>
      </c>
      <c r="AY697">
        <v>0</v>
      </c>
      <c r="AZ697">
        <v>0</v>
      </c>
      <c r="BA697">
        <v>0</v>
      </c>
    </row>
    <row r="698" spans="2:53">
      <c r="B698" s="5">
        <v>46261</v>
      </c>
      <c r="C698">
        <v>116</v>
      </c>
      <c r="D698">
        <v>3</v>
      </c>
      <c r="E698" t="s">
        <v>143</v>
      </c>
      <c r="F698" t="s">
        <v>54</v>
      </c>
      <c r="G698" t="s">
        <v>52</v>
      </c>
      <c r="H698">
        <v>7627.8038411300004</v>
      </c>
      <c r="I698">
        <v>0</v>
      </c>
      <c r="J698">
        <v>138.04</v>
      </c>
      <c r="K698">
        <v>-132.37</v>
      </c>
      <c r="L698">
        <v>0</v>
      </c>
      <c r="M698">
        <v>0</v>
      </c>
      <c r="N698">
        <v>0</v>
      </c>
      <c r="O698" s="90" cm="1">
        <f t="array" ref="O698">VLOOKUP(C698,Calc!$B$4:$BF$291,_xlfn.XLOOKUP(F698&amp;G698,$R$4:$R$9&amp;$S$4:$S$9,$T$4:$T$9),FALSE)</f>
        <v>0</v>
      </c>
      <c r="P698" s="121">
        <f t="shared" si="10"/>
        <v>0</v>
      </c>
      <c r="V698" s="5">
        <v>46261</v>
      </c>
      <c r="W698">
        <v>232</v>
      </c>
      <c r="X698">
        <v>3</v>
      </c>
      <c r="Y698" t="s">
        <v>143</v>
      </c>
      <c r="Z698" t="s">
        <v>52</v>
      </c>
      <c r="AA698">
        <v>4917.2950264199999</v>
      </c>
      <c r="AB698">
        <v>-4990.6723628899999</v>
      </c>
      <c r="AC698">
        <v>-73.377336470000003</v>
      </c>
      <c r="AD698">
        <v>0</v>
      </c>
      <c r="AE698">
        <v>0</v>
      </c>
      <c r="AF698">
        <v>0</v>
      </c>
      <c r="AG698" s="1"/>
      <c r="AH698" s="5">
        <v>46261</v>
      </c>
      <c r="AI698">
        <v>70</v>
      </c>
      <c r="AJ698">
        <v>3</v>
      </c>
      <c r="AL698" t="s">
        <v>147</v>
      </c>
      <c r="AM698" t="s">
        <v>148</v>
      </c>
      <c r="AN698">
        <v>-32.379832999999998</v>
      </c>
      <c r="AO698">
        <v>-9447.9251332599997</v>
      </c>
      <c r="AP698">
        <v>-9447.9251332599997</v>
      </c>
      <c r="AR698" s="5">
        <v>46261</v>
      </c>
      <c r="AS698">
        <v>50</v>
      </c>
      <c r="AT698">
        <v>3</v>
      </c>
      <c r="AU698" t="s">
        <v>60</v>
      </c>
      <c r="AV698" t="s">
        <v>58</v>
      </c>
      <c r="AW698">
        <v>63.252783100000002</v>
      </c>
      <c r="AX698">
        <v>0.1575</v>
      </c>
      <c r="AY698">
        <v>0</v>
      </c>
      <c r="AZ698">
        <v>0</v>
      </c>
      <c r="BA698">
        <v>0</v>
      </c>
    </row>
    <row r="699" spans="2:53">
      <c r="B699" s="5">
        <v>46261</v>
      </c>
      <c r="C699">
        <v>116</v>
      </c>
      <c r="D699">
        <v>3</v>
      </c>
      <c r="E699" t="s">
        <v>143</v>
      </c>
      <c r="F699" t="s">
        <v>54</v>
      </c>
      <c r="G699" t="s">
        <v>51</v>
      </c>
      <c r="H699">
        <v>7627.8038411300004</v>
      </c>
      <c r="I699">
        <v>-63.251896100000003</v>
      </c>
      <c r="J699">
        <v>5.67</v>
      </c>
      <c r="K699">
        <v>132.37</v>
      </c>
      <c r="L699">
        <v>8372.6534867499995</v>
      </c>
      <c r="M699">
        <v>7575.8727882200001</v>
      </c>
      <c r="N699">
        <v>7575.8727882200001</v>
      </c>
      <c r="O699" s="90" cm="1">
        <f t="array" ref="O699">VLOOKUP(C699,Calc!$B$4:$BF$291,_xlfn.XLOOKUP(F699&amp;G699,$R$4:$R$9&amp;$S$4:$S$9,$T$4:$T$9),FALSE)</f>
        <v>7575.8727882280336</v>
      </c>
      <c r="P699" s="121">
        <f t="shared" si="10"/>
        <v>8.0335667007602751E-9</v>
      </c>
      <c r="V699" s="5">
        <v>46261</v>
      </c>
      <c r="W699">
        <v>232</v>
      </c>
      <c r="X699">
        <v>3</v>
      </c>
      <c r="Y699" t="s">
        <v>143</v>
      </c>
      <c r="Z699" t="s">
        <v>51</v>
      </c>
      <c r="AA699">
        <v>4917.2950264199999</v>
      </c>
      <c r="AB699">
        <v>-4990.6723628899999</v>
      </c>
      <c r="AC699">
        <v>-73.377336470000003</v>
      </c>
      <c r="AD699">
        <v>0</v>
      </c>
      <c r="AE699">
        <v>0</v>
      </c>
      <c r="AF699">
        <v>0</v>
      </c>
      <c r="AG699" s="1"/>
      <c r="AH699" s="5">
        <v>46261</v>
      </c>
      <c r="AI699">
        <v>70</v>
      </c>
      <c r="AJ699">
        <v>3</v>
      </c>
      <c r="AL699" t="s">
        <v>147</v>
      </c>
      <c r="AM699" t="s">
        <v>51</v>
      </c>
      <c r="AN699">
        <v>31.535666330000002</v>
      </c>
      <c r="AO699">
        <v>0</v>
      </c>
      <c r="AP699">
        <v>0</v>
      </c>
      <c r="AR699" s="5">
        <v>46261</v>
      </c>
      <c r="AS699">
        <v>50</v>
      </c>
      <c r="AT699">
        <v>3</v>
      </c>
      <c r="AU699" t="s">
        <v>60</v>
      </c>
      <c r="AV699" t="s">
        <v>51</v>
      </c>
      <c r="AW699">
        <v>-63.410283100000001</v>
      </c>
      <c r="AX699">
        <v>0.1575</v>
      </c>
      <c r="AY699">
        <v>0</v>
      </c>
      <c r="AZ699">
        <v>-3097.7492855700002</v>
      </c>
      <c r="BA699">
        <v>0</v>
      </c>
    </row>
    <row r="700" spans="2:53">
      <c r="B700" s="5">
        <v>46261</v>
      </c>
      <c r="C700">
        <v>117</v>
      </c>
      <c r="D700">
        <v>3</v>
      </c>
      <c r="E700" t="s">
        <v>143</v>
      </c>
      <c r="F700" t="s">
        <v>57</v>
      </c>
      <c r="G700" t="s">
        <v>58</v>
      </c>
      <c r="H700">
        <v>18388.82157023</v>
      </c>
      <c r="I700">
        <v>-6.2968965299999997</v>
      </c>
      <c r="J700">
        <v>-9.5</v>
      </c>
      <c r="K700">
        <v>320.74</v>
      </c>
      <c r="L700">
        <v>2019.6665941000001</v>
      </c>
      <c r="M700">
        <v>1832.58034617</v>
      </c>
      <c r="N700">
        <v>1832.58034617</v>
      </c>
      <c r="O700" s="90" cm="1">
        <f t="array" ref="O700">VLOOKUP(C700,Calc!$B$4:$BF$291,_xlfn.XLOOKUP(F700&amp;G700,$R$4:$R$9&amp;$S$4:$S$9,$T$4:$T$9),FALSE)</f>
        <v>1832.5803461740493</v>
      </c>
      <c r="P700" s="121">
        <f t="shared" si="10"/>
        <v>4.0492977859685197E-9</v>
      </c>
      <c r="V700" s="5">
        <v>46261</v>
      </c>
      <c r="W700">
        <v>233</v>
      </c>
      <c r="X700">
        <v>3</v>
      </c>
      <c r="Y700" t="s">
        <v>143</v>
      </c>
      <c r="Z700" t="s">
        <v>58</v>
      </c>
      <c r="AA700">
        <v>3042.7494575300002</v>
      </c>
      <c r="AB700">
        <v>-7471.2055789799997</v>
      </c>
      <c r="AC700">
        <v>-4428.4561214400001</v>
      </c>
      <c r="AD700">
        <v>0</v>
      </c>
      <c r="AE700">
        <v>0</v>
      </c>
      <c r="AF700">
        <v>0</v>
      </c>
      <c r="AG700" s="1"/>
      <c r="AH700" s="5">
        <v>46261</v>
      </c>
      <c r="AI700">
        <v>70</v>
      </c>
      <c r="AJ700">
        <v>3</v>
      </c>
      <c r="AK700" t="s">
        <v>143</v>
      </c>
      <c r="AL700" t="s">
        <v>60</v>
      </c>
      <c r="AM700" t="s">
        <v>58</v>
      </c>
      <c r="AN700">
        <v>56.380260329999999</v>
      </c>
      <c r="AO700">
        <v>0</v>
      </c>
      <c r="AP700">
        <v>0</v>
      </c>
      <c r="AR700" s="5">
        <v>46261</v>
      </c>
      <c r="AS700">
        <v>50</v>
      </c>
      <c r="AT700">
        <v>3</v>
      </c>
      <c r="AU700" t="s">
        <v>54</v>
      </c>
      <c r="AV700" t="s">
        <v>52</v>
      </c>
      <c r="AW700">
        <v>35.981152729999998</v>
      </c>
      <c r="AX700">
        <v>6.3533333299999999</v>
      </c>
      <c r="AY700">
        <v>0</v>
      </c>
      <c r="AZ700">
        <v>0</v>
      </c>
      <c r="BA700">
        <v>0</v>
      </c>
    </row>
    <row r="701" spans="2:53">
      <c r="B701" s="5">
        <v>46261</v>
      </c>
      <c r="C701">
        <v>117</v>
      </c>
      <c r="D701">
        <v>3</v>
      </c>
      <c r="E701" t="s">
        <v>143</v>
      </c>
      <c r="F701" t="s">
        <v>57</v>
      </c>
      <c r="G701" t="s">
        <v>52</v>
      </c>
      <c r="H701">
        <v>18388.82157023</v>
      </c>
      <c r="I701">
        <v>0</v>
      </c>
      <c r="J701">
        <v>311.24</v>
      </c>
      <c r="K701">
        <v>-320.74</v>
      </c>
      <c r="L701">
        <v>0</v>
      </c>
      <c r="M701">
        <v>0</v>
      </c>
      <c r="N701">
        <v>0</v>
      </c>
      <c r="O701" s="90" cm="1">
        <f t="array" ref="O701">VLOOKUP(C701,Calc!$B$4:$BF$291,_xlfn.XLOOKUP(F701&amp;G701,$R$4:$R$9&amp;$S$4:$S$9,$T$4:$T$9),FALSE)</f>
        <v>0</v>
      </c>
      <c r="P701" s="121">
        <f t="shared" si="10"/>
        <v>0</v>
      </c>
      <c r="V701" s="5">
        <v>46261</v>
      </c>
      <c r="W701">
        <v>233</v>
      </c>
      <c r="X701">
        <v>3</v>
      </c>
      <c r="Y701" t="s">
        <v>143</v>
      </c>
      <c r="Z701" t="s">
        <v>52</v>
      </c>
      <c r="AA701">
        <v>3042.7494575300002</v>
      </c>
      <c r="AB701">
        <v>-7471.2055789799997</v>
      </c>
      <c r="AC701">
        <v>-4428.4561214400001</v>
      </c>
      <c r="AD701">
        <v>0</v>
      </c>
      <c r="AE701">
        <v>0</v>
      </c>
      <c r="AF701">
        <v>0</v>
      </c>
      <c r="AG701" s="1"/>
      <c r="AH701" s="5">
        <v>46261</v>
      </c>
      <c r="AI701">
        <v>70</v>
      </c>
      <c r="AJ701">
        <v>3</v>
      </c>
      <c r="AK701" t="s">
        <v>143</v>
      </c>
      <c r="AL701" t="s">
        <v>60</v>
      </c>
      <c r="AM701" t="s">
        <v>51</v>
      </c>
      <c r="AN701">
        <v>-56.386927</v>
      </c>
      <c r="AO701">
        <v>27116.54515093</v>
      </c>
      <c r="AP701">
        <v>24806.914546659998</v>
      </c>
      <c r="AR701" s="5">
        <v>46261</v>
      </c>
      <c r="AS701">
        <v>50</v>
      </c>
      <c r="AT701">
        <v>3</v>
      </c>
      <c r="AU701" t="s">
        <v>54</v>
      </c>
      <c r="AV701" t="s">
        <v>51</v>
      </c>
      <c r="AW701">
        <v>-42.334486060000003</v>
      </c>
      <c r="AX701">
        <v>6.3533333299999999</v>
      </c>
      <c r="AY701">
        <v>7353.4423279499997</v>
      </c>
      <c r="AZ701">
        <v>10581.29514855</v>
      </c>
      <c r="BA701">
        <v>0</v>
      </c>
    </row>
    <row r="702" spans="2:53">
      <c r="B702" s="5">
        <v>46261</v>
      </c>
      <c r="C702">
        <v>117</v>
      </c>
      <c r="D702">
        <v>3</v>
      </c>
      <c r="E702" t="s">
        <v>143</v>
      </c>
      <c r="F702" t="s">
        <v>60</v>
      </c>
      <c r="G702" t="s">
        <v>58</v>
      </c>
      <c r="H702">
        <v>18388.82157023</v>
      </c>
      <c r="I702">
        <v>0</v>
      </c>
      <c r="J702">
        <v>-9.5</v>
      </c>
      <c r="K702">
        <v>15.17</v>
      </c>
      <c r="L702">
        <v>0</v>
      </c>
      <c r="M702">
        <v>0</v>
      </c>
      <c r="N702">
        <v>0</v>
      </c>
      <c r="O702" s="90" cm="1">
        <f t="array" ref="O702">VLOOKUP(C702,Calc!$B$4:$BF$291,_xlfn.XLOOKUP(F702&amp;G702,$R$4:$R$9&amp;$S$4:$S$9,$T$4:$T$9),FALSE)</f>
        <v>0</v>
      </c>
      <c r="P702" s="121">
        <f t="shared" si="10"/>
        <v>0</v>
      </c>
      <c r="V702" s="5">
        <v>46261</v>
      </c>
      <c r="W702">
        <v>233</v>
      </c>
      <c r="X702">
        <v>3</v>
      </c>
      <c r="Y702" t="s">
        <v>143</v>
      </c>
      <c r="Z702" t="s">
        <v>51</v>
      </c>
      <c r="AA702">
        <v>3042.7494575300002</v>
      </c>
      <c r="AB702">
        <v>-7471.2055789799997</v>
      </c>
      <c r="AC702">
        <v>-4428.4561214400001</v>
      </c>
      <c r="AD702">
        <v>0</v>
      </c>
      <c r="AE702">
        <v>0</v>
      </c>
      <c r="AF702">
        <v>0</v>
      </c>
      <c r="AG702" s="1"/>
      <c r="AH702" s="5">
        <v>46261</v>
      </c>
      <c r="AI702">
        <v>70</v>
      </c>
      <c r="AJ702">
        <v>3</v>
      </c>
      <c r="AK702" t="s">
        <v>143</v>
      </c>
      <c r="AL702" t="s">
        <v>54</v>
      </c>
      <c r="AM702" t="s">
        <v>52</v>
      </c>
      <c r="AN702">
        <v>33.798631260000001</v>
      </c>
      <c r="AO702">
        <v>0</v>
      </c>
      <c r="AP702">
        <v>0</v>
      </c>
      <c r="AR702" s="5">
        <v>46261</v>
      </c>
      <c r="AS702">
        <v>50</v>
      </c>
      <c r="AT702">
        <v>3</v>
      </c>
      <c r="AU702" t="s">
        <v>50</v>
      </c>
      <c r="AV702" t="s">
        <v>52</v>
      </c>
      <c r="AW702">
        <v>0</v>
      </c>
      <c r="AX702">
        <v>0</v>
      </c>
      <c r="AY702">
        <v>0</v>
      </c>
      <c r="AZ702">
        <v>0</v>
      </c>
      <c r="BA702">
        <v>0</v>
      </c>
    </row>
    <row r="703" spans="2:53">
      <c r="B703" s="5">
        <v>46261</v>
      </c>
      <c r="C703">
        <v>117</v>
      </c>
      <c r="D703">
        <v>3</v>
      </c>
      <c r="E703" t="s">
        <v>143</v>
      </c>
      <c r="F703" t="s">
        <v>60</v>
      </c>
      <c r="G703" t="s">
        <v>51</v>
      </c>
      <c r="H703">
        <v>18388.82157023</v>
      </c>
      <c r="I703">
        <v>0</v>
      </c>
      <c r="J703">
        <v>5.67</v>
      </c>
      <c r="K703">
        <v>-15.17</v>
      </c>
      <c r="L703">
        <v>0</v>
      </c>
      <c r="M703">
        <v>0</v>
      </c>
      <c r="N703">
        <v>0</v>
      </c>
      <c r="O703" s="90" cm="1">
        <f t="array" ref="O703">VLOOKUP(C703,Calc!$B$4:$BF$291,_xlfn.XLOOKUP(F703&amp;G703,$R$4:$R$9&amp;$S$4:$S$9,$T$4:$T$9),FALSE)</f>
        <v>0</v>
      </c>
      <c r="P703" s="121">
        <f t="shared" si="10"/>
        <v>0</v>
      </c>
      <c r="V703" s="5">
        <v>46261</v>
      </c>
      <c r="W703">
        <v>234</v>
      </c>
      <c r="X703">
        <v>3</v>
      </c>
      <c r="Y703" t="s">
        <v>143</v>
      </c>
      <c r="Z703" t="s">
        <v>58</v>
      </c>
      <c r="AA703">
        <v>0</v>
      </c>
      <c r="AB703">
        <v>-11503.945956510001</v>
      </c>
      <c r="AC703">
        <v>-11503.945956510001</v>
      </c>
      <c r="AD703">
        <v>0</v>
      </c>
      <c r="AE703">
        <v>0</v>
      </c>
      <c r="AF703">
        <v>0</v>
      </c>
      <c r="AG703" s="1"/>
      <c r="AH703" s="5">
        <v>46261</v>
      </c>
      <c r="AI703">
        <v>70</v>
      </c>
      <c r="AJ703">
        <v>3</v>
      </c>
      <c r="AK703" t="s">
        <v>143</v>
      </c>
      <c r="AL703" t="s">
        <v>54</v>
      </c>
      <c r="AM703" t="s">
        <v>51</v>
      </c>
      <c r="AN703">
        <v>-40.462797930000001</v>
      </c>
      <c r="AO703">
        <v>153.34551103999999</v>
      </c>
      <c r="AP703">
        <v>-203.14196602000001</v>
      </c>
      <c r="AR703" s="5">
        <v>46261</v>
      </c>
      <c r="AS703">
        <v>50</v>
      </c>
      <c r="AT703">
        <v>3</v>
      </c>
      <c r="AU703" t="s">
        <v>50</v>
      </c>
      <c r="AV703" t="s">
        <v>51</v>
      </c>
      <c r="AW703">
        <v>0</v>
      </c>
      <c r="AX703">
        <v>0</v>
      </c>
      <c r="AY703">
        <v>0</v>
      </c>
      <c r="AZ703">
        <v>0</v>
      </c>
      <c r="BA703">
        <v>0</v>
      </c>
    </row>
    <row r="704" spans="2:53">
      <c r="B704" s="5">
        <v>46261</v>
      </c>
      <c r="C704">
        <v>117</v>
      </c>
      <c r="D704">
        <v>3</v>
      </c>
      <c r="E704" t="s">
        <v>143</v>
      </c>
      <c r="F704" t="s">
        <v>54</v>
      </c>
      <c r="G704" t="s">
        <v>52</v>
      </c>
      <c r="H704">
        <v>18388.82157023</v>
      </c>
      <c r="I704">
        <v>0</v>
      </c>
      <c r="J704">
        <v>311.24</v>
      </c>
      <c r="K704">
        <v>-305.57</v>
      </c>
      <c r="L704">
        <v>0</v>
      </c>
      <c r="M704">
        <v>0</v>
      </c>
      <c r="N704">
        <v>0</v>
      </c>
      <c r="O704" s="90" cm="1">
        <f t="array" ref="O704">VLOOKUP(C704,Calc!$B$4:$BF$291,_xlfn.XLOOKUP(F704&amp;G704,$R$4:$R$9&amp;$S$4:$S$9,$T$4:$T$9),FALSE)</f>
        <v>0</v>
      </c>
      <c r="P704" s="121">
        <f t="shared" si="10"/>
        <v>0</v>
      </c>
      <c r="V704" s="5">
        <v>46261</v>
      </c>
      <c r="W704">
        <v>234</v>
      </c>
      <c r="X704">
        <v>3</v>
      </c>
      <c r="Y704" t="s">
        <v>143</v>
      </c>
      <c r="Z704" t="s">
        <v>52</v>
      </c>
      <c r="AA704">
        <v>0</v>
      </c>
      <c r="AB704">
        <v>-11503.945956510001</v>
      </c>
      <c r="AC704">
        <v>-11503.945956510001</v>
      </c>
      <c r="AD704">
        <v>0</v>
      </c>
      <c r="AE704">
        <v>0</v>
      </c>
      <c r="AF704">
        <v>0</v>
      </c>
      <c r="AG704" s="1"/>
      <c r="AH704" s="5">
        <v>46261</v>
      </c>
      <c r="AI704">
        <v>71</v>
      </c>
      <c r="AJ704">
        <v>3</v>
      </c>
      <c r="AL704" t="s">
        <v>144</v>
      </c>
      <c r="AM704" t="s">
        <v>58</v>
      </c>
      <c r="AN704">
        <v>-50.706616199999999</v>
      </c>
      <c r="AO704">
        <v>-58009.860384469997</v>
      </c>
      <c r="AP704">
        <v>-58009.860384469997</v>
      </c>
      <c r="AR704" s="5">
        <v>46261</v>
      </c>
      <c r="AS704">
        <v>51</v>
      </c>
      <c r="AT704">
        <v>3</v>
      </c>
      <c r="AU704" t="s">
        <v>145</v>
      </c>
      <c r="AV704" t="s">
        <v>58</v>
      </c>
      <c r="AW704">
        <v>-1.1630197</v>
      </c>
      <c r="AX704">
        <v>9.1666600000000001E-3</v>
      </c>
      <c r="AY704">
        <v>0.96049415999999999</v>
      </c>
      <c r="AZ704">
        <v>0.96049415999999999</v>
      </c>
      <c r="BA704">
        <v>0</v>
      </c>
    </row>
    <row r="705" spans="2:53">
      <c r="B705" s="5">
        <v>46261</v>
      </c>
      <c r="C705">
        <v>117</v>
      </c>
      <c r="D705">
        <v>3</v>
      </c>
      <c r="E705" t="s">
        <v>143</v>
      </c>
      <c r="F705" t="s">
        <v>54</v>
      </c>
      <c r="G705" t="s">
        <v>51</v>
      </c>
      <c r="H705">
        <v>18388.82157023</v>
      </c>
      <c r="I705">
        <v>-59.712834729999997</v>
      </c>
      <c r="J705">
        <v>5.67</v>
      </c>
      <c r="K705">
        <v>305.57</v>
      </c>
      <c r="L705">
        <v>18246.45090946</v>
      </c>
      <c r="M705">
        <v>16556.241224050002</v>
      </c>
      <c r="N705">
        <v>16556.241224050002</v>
      </c>
      <c r="O705" s="90" cm="1">
        <f t="array" ref="O705">VLOOKUP(C705,Calc!$B$4:$BF$291,_xlfn.XLOOKUP(F705&amp;G705,$R$4:$R$9&amp;$S$4:$S$9,$T$4:$T$9),FALSE)</f>
        <v>16556.241224058616</v>
      </c>
      <c r="P705" s="121">
        <f t="shared" si="10"/>
        <v>8.6147338151931763E-9</v>
      </c>
      <c r="V705" s="5">
        <v>46261</v>
      </c>
      <c r="W705">
        <v>234</v>
      </c>
      <c r="X705">
        <v>3</v>
      </c>
      <c r="Y705" t="s">
        <v>143</v>
      </c>
      <c r="Z705" t="s">
        <v>51</v>
      </c>
      <c r="AA705">
        <v>0</v>
      </c>
      <c r="AB705">
        <v>-11503.945956510001</v>
      </c>
      <c r="AC705">
        <v>-11503.945956510001</v>
      </c>
      <c r="AD705">
        <v>0</v>
      </c>
      <c r="AE705">
        <v>0</v>
      </c>
      <c r="AF705">
        <v>0</v>
      </c>
      <c r="AG705" s="1"/>
      <c r="AH705" s="5">
        <v>46261</v>
      </c>
      <c r="AI705">
        <v>71</v>
      </c>
      <c r="AJ705">
        <v>3</v>
      </c>
      <c r="AL705" t="s">
        <v>144</v>
      </c>
      <c r="AM705" t="s">
        <v>146</v>
      </c>
      <c r="AN705">
        <v>40.510782859999999</v>
      </c>
      <c r="AO705">
        <v>0</v>
      </c>
      <c r="AP705">
        <v>0</v>
      </c>
      <c r="AR705" s="5">
        <v>46261</v>
      </c>
      <c r="AS705">
        <v>51</v>
      </c>
      <c r="AT705">
        <v>3</v>
      </c>
      <c r="AU705" t="s">
        <v>145</v>
      </c>
      <c r="AV705" t="s">
        <v>146</v>
      </c>
      <c r="AW705">
        <v>1.1538530300000001</v>
      </c>
      <c r="AX705">
        <v>9.1666600000000001E-3</v>
      </c>
      <c r="AY705">
        <v>0</v>
      </c>
      <c r="AZ705">
        <v>0</v>
      </c>
      <c r="BA705">
        <v>0</v>
      </c>
    </row>
    <row r="706" spans="2:53">
      <c r="B706" s="5">
        <v>46261</v>
      </c>
      <c r="C706">
        <v>118</v>
      </c>
      <c r="D706">
        <v>3</v>
      </c>
      <c r="E706" t="s">
        <v>143</v>
      </c>
      <c r="F706" t="s">
        <v>57</v>
      </c>
      <c r="G706" t="s">
        <v>58</v>
      </c>
      <c r="H706">
        <v>16933.806230049999</v>
      </c>
      <c r="I706">
        <v>-10.862584999999999</v>
      </c>
      <c r="J706">
        <v>-8.8800000000000008</v>
      </c>
      <c r="K706">
        <v>320.12</v>
      </c>
      <c r="L706">
        <v>3477.3307101999999</v>
      </c>
      <c r="M706">
        <v>3160.8095030899999</v>
      </c>
      <c r="N706">
        <v>3160.8095030899999</v>
      </c>
      <c r="O706" s="90" cm="1">
        <f t="array" ref="O706">VLOOKUP(C706,Calc!$B$4:$BF$291,_xlfn.XLOOKUP(F706&amp;G706,$R$4:$R$9&amp;$S$4:$S$9,$T$4:$T$9),FALSE)</f>
        <v>3160.8095030932122</v>
      </c>
      <c r="P706" s="121">
        <f t="shared" si="10"/>
        <v>3.2123352866619825E-9</v>
      </c>
      <c r="V706" s="5">
        <v>46261</v>
      </c>
      <c r="W706">
        <v>235</v>
      </c>
      <c r="X706">
        <v>3</v>
      </c>
      <c r="Y706" t="s">
        <v>143</v>
      </c>
      <c r="Z706" t="s">
        <v>58</v>
      </c>
      <c r="AA706">
        <v>0</v>
      </c>
      <c r="AB706">
        <v>-4377.7191149800001</v>
      </c>
      <c r="AC706">
        <v>-4377.7191149800001</v>
      </c>
      <c r="AD706">
        <v>0</v>
      </c>
      <c r="AE706">
        <v>0</v>
      </c>
      <c r="AF706">
        <v>0</v>
      </c>
      <c r="AG706" s="1"/>
      <c r="AH706" s="5">
        <v>46261</v>
      </c>
      <c r="AI706">
        <v>71</v>
      </c>
      <c r="AJ706">
        <v>3</v>
      </c>
      <c r="AK706" t="s">
        <v>143</v>
      </c>
      <c r="AL706" t="s">
        <v>57</v>
      </c>
      <c r="AM706" t="s">
        <v>58</v>
      </c>
      <c r="AN706">
        <v>5.4473178000000004</v>
      </c>
      <c r="AO706">
        <v>0</v>
      </c>
      <c r="AP706">
        <v>0</v>
      </c>
      <c r="AR706" s="5">
        <v>46261</v>
      </c>
      <c r="AS706">
        <v>51</v>
      </c>
      <c r="AT706">
        <v>3</v>
      </c>
      <c r="AU706" t="s">
        <v>144</v>
      </c>
      <c r="AV706" t="s">
        <v>58</v>
      </c>
      <c r="AW706">
        <v>-21.395907229999999</v>
      </c>
      <c r="AX706">
        <v>11.889166660000001</v>
      </c>
      <c r="AY706">
        <v>427.88858231</v>
      </c>
      <c r="AZ706">
        <v>427.88858231</v>
      </c>
      <c r="BA706">
        <v>0</v>
      </c>
    </row>
    <row r="707" spans="2:53">
      <c r="B707" s="5">
        <v>46261</v>
      </c>
      <c r="C707">
        <v>118</v>
      </c>
      <c r="D707">
        <v>3</v>
      </c>
      <c r="E707" t="s">
        <v>143</v>
      </c>
      <c r="F707" t="s">
        <v>57</v>
      </c>
      <c r="G707" t="s">
        <v>52</v>
      </c>
      <c r="H707">
        <v>16933.806230049999</v>
      </c>
      <c r="I707">
        <v>0</v>
      </c>
      <c r="J707">
        <v>311.24</v>
      </c>
      <c r="K707">
        <v>-320.12</v>
      </c>
      <c r="L707">
        <v>0</v>
      </c>
      <c r="M707">
        <v>0</v>
      </c>
      <c r="N707">
        <v>0</v>
      </c>
      <c r="O707" s="90" cm="1">
        <f t="array" ref="O707">VLOOKUP(C707,Calc!$B$4:$BF$291,_xlfn.XLOOKUP(F707&amp;G707,$R$4:$R$9&amp;$S$4:$S$9,$T$4:$T$9),FALSE)</f>
        <v>0</v>
      </c>
      <c r="P707" s="121">
        <f t="shared" si="10"/>
        <v>0</v>
      </c>
      <c r="V707" s="5">
        <v>46261</v>
      </c>
      <c r="W707">
        <v>235</v>
      </c>
      <c r="X707">
        <v>3</v>
      </c>
      <c r="Y707" t="s">
        <v>143</v>
      </c>
      <c r="Z707" t="s">
        <v>52</v>
      </c>
      <c r="AA707">
        <v>0</v>
      </c>
      <c r="AB707">
        <v>-4377.7191149800001</v>
      </c>
      <c r="AC707">
        <v>-4377.7191149800001</v>
      </c>
      <c r="AD707">
        <v>0</v>
      </c>
      <c r="AE707">
        <v>0</v>
      </c>
      <c r="AF707">
        <v>0</v>
      </c>
      <c r="AG707" s="1"/>
      <c r="AH707" s="5">
        <v>46261</v>
      </c>
      <c r="AI707">
        <v>71</v>
      </c>
      <c r="AJ707">
        <v>3</v>
      </c>
      <c r="AK707" t="s">
        <v>143</v>
      </c>
      <c r="AL707" t="s">
        <v>57</v>
      </c>
      <c r="AM707" t="s">
        <v>52</v>
      </c>
      <c r="AN707">
        <v>-6.2298178000000002</v>
      </c>
      <c r="AO707">
        <v>0</v>
      </c>
      <c r="AP707">
        <v>2102.9821525799998</v>
      </c>
      <c r="AR707" s="5">
        <v>46261</v>
      </c>
      <c r="AS707">
        <v>51</v>
      </c>
      <c r="AT707">
        <v>3</v>
      </c>
      <c r="AU707" t="s">
        <v>144</v>
      </c>
      <c r="AV707" t="s">
        <v>146</v>
      </c>
      <c r="AW707">
        <v>9.5067405600000008</v>
      </c>
      <c r="AX707">
        <v>11.889166660000001</v>
      </c>
      <c r="AY707">
        <v>0</v>
      </c>
      <c r="AZ707">
        <v>0</v>
      </c>
      <c r="BA707">
        <v>0</v>
      </c>
    </row>
    <row r="708" spans="2:53">
      <c r="B708" s="5">
        <v>46261</v>
      </c>
      <c r="C708">
        <v>118</v>
      </c>
      <c r="D708">
        <v>3</v>
      </c>
      <c r="E708" t="s">
        <v>143</v>
      </c>
      <c r="F708" t="s">
        <v>60</v>
      </c>
      <c r="G708" t="s">
        <v>58</v>
      </c>
      <c r="H708">
        <v>16933.806230049999</v>
      </c>
      <c r="I708">
        <v>0</v>
      </c>
      <c r="J708">
        <v>-8.8800000000000008</v>
      </c>
      <c r="K708">
        <v>16.260000000000002</v>
      </c>
      <c r="L708">
        <v>0</v>
      </c>
      <c r="M708">
        <v>0</v>
      </c>
      <c r="N708">
        <v>0</v>
      </c>
      <c r="O708" s="90" cm="1">
        <f t="array" ref="O708">VLOOKUP(C708,Calc!$B$4:$BF$291,_xlfn.XLOOKUP(F708&amp;G708,$R$4:$R$9&amp;$S$4:$S$9,$T$4:$T$9),FALSE)</f>
        <v>0</v>
      </c>
      <c r="P708" s="121">
        <f t="shared" ref="P708:P771" si="11">O708-N708</f>
        <v>0</v>
      </c>
      <c r="V708" s="5">
        <v>46261</v>
      </c>
      <c r="W708">
        <v>235</v>
      </c>
      <c r="X708">
        <v>3</v>
      </c>
      <c r="Y708" t="s">
        <v>143</v>
      </c>
      <c r="Z708" t="s">
        <v>51</v>
      </c>
      <c r="AA708">
        <v>0</v>
      </c>
      <c r="AB708">
        <v>-4377.7191149800001</v>
      </c>
      <c r="AC708">
        <v>-4377.7191149800001</v>
      </c>
      <c r="AD708">
        <v>0</v>
      </c>
      <c r="AE708">
        <v>0</v>
      </c>
      <c r="AF708">
        <v>0</v>
      </c>
      <c r="AG708" s="1"/>
      <c r="AH708" s="5">
        <v>46261</v>
      </c>
      <c r="AI708">
        <v>71</v>
      </c>
      <c r="AJ708">
        <v>3</v>
      </c>
      <c r="AL708" t="s">
        <v>147</v>
      </c>
      <c r="AM708" t="s">
        <v>148</v>
      </c>
      <c r="AN708">
        <v>-33.193873000000004</v>
      </c>
      <c r="AO708">
        <v>-9678.6258220599993</v>
      </c>
      <c r="AP708">
        <v>-9678.6258220599993</v>
      </c>
      <c r="AR708" s="5">
        <v>46261</v>
      </c>
      <c r="AS708">
        <v>51</v>
      </c>
      <c r="AT708">
        <v>3</v>
      </c>
      <c r="AU708" t="s">
        <v>57</v>
      </c>
      <c r="AV708" t="s">
        <v>58</v>
      </c>
      <c r="AW708">
        <v>0.46225680000000002</v>
      </c>
      <c r="AX708">
        <v>0.57750000000000001</v>
      </c>
      <c r="AY708">
        <v>0</v>
      </c>
      <c r="AZ708">
        <v>0</v>
      </c>
      <c r="BA708">
        <v>0</v>
      </c>
    </row>
    <row r="709" spans="2:53">
      <c r="B709" s="5">
        <v>46261</v>
      </c>
      <c r="C709">
        <v>118</v>
      </c>
      <c r="D709">
        <v>3</v>
      </c>
      <c r="E709" t="s">
        <v>143</v>
      </c>
      <c r="F709" t="s">
        <v>60</v>
      </c>
      <c r="G709" t="s">
        <v>51</v>
      </c>
      <c r="H709">
        <v>16933.806230049999</v>
      </c>
      <c r="I709">
        <v>0</v>
      </c>
      <c r="J709">
        <v>7.38</v>
      </c>
      <c r="K709">
        <v>-16.260000000000002</v>
      </c>
      <c r="L709">
        <v>0</v>
      </c>
      <c r="M709">
        <v>0</v>
      </c>
      <c r="N709">
        <v>0</v>
      </c>
      <c r="O709" s="90" cm="1">
        <f t="array" ref="O709">VLOOKUP(C709,Calc!$B$4:$BF$291,_xlfn.XLOOKUP(F709&amp;G709,$R$4:$R$9&amp;$S$4:$S$9,$T$4:$T$9),FALSE)</f>
        <v>0</v>
      </c>
      <c r="P709" s="121">
        <f t="shared" si="11"/>
        <v>0</v>
      </c>
      <c r="V709" s="5">
        <v>46261</v>
      </c>
      <c r="W709">
        <v>236</v>
      </c>
      <c r="X709">
        <v>3</v>
      </c>
      <c r="Y709" t="s">
        <v>143</v>
      </c>
      <c r="Z709" t="s">
        <v>58</v>
      </c>
      <c r="AA709">
        <v>7705.6086218099999</v>
      </c>
      <c r="AB709">
        <v>-5624.6740043999998</v>
      </c>
      <c r="AC709">
        <v>2080.9346174000002</v>
      </c>
      <c r="AD709">
        <v>-10.15351566</v>
      </c>
      <c r="AE709">
        <v>5.1287627999999996</v>
      </c>
      <c r="AF709">
        <v>-5.0247528600000004</v>
      </c>
      <c r="AG709" s="1"/>
      <c r="AH709" s="5">
        <v>46261</v>
      </c>
      <c r="AI709">
        <v>71</v>
      </c>
      <c r="AJ709">
        <v>3</v>
      </c>
      <c r="AL709" t="s">
        <v>147</v>
      </c>
      <c r="AM709" t="s">
        <v>51</v>
      </c>
      <c r="AN709">
        <v>32.442206329999998</v>
      </c>
      <c r="AO709">
        <v>0</v>
      </c>
      <c r="AP709">
        <v>0</v>
      </c>
      <c r="AR709" s="5">
        <v>46261</v>
      </c>
      <c r="AS709">
        <v>51</v>
      </c>
      <c r="AT709">
        <v>3</v>
      </c>
      <c r="AU709" t="s">
        <v>57</v>
      </c>
      <c r="AV709" t="s">
        <v>52</v>
      </c>
      <c r="AW709">
        <v>-1.0397567999999999</v>
      </c>
      <c r="AX709">
        <v>0.57750000000000001</v>
      </c>
      <c r="AY709">
        <v>0</v>
      </c>
      <c r="AZ709">
        <v>-246.08431365000001</v>
      </c>
      <c r="BA709">
        <v>0</v>
      </c>
    </row>
    <row r="710" spans="2:53">
      <c r="B710" s="5">
        <v>46261</v>
      </c>
      <c r="C710">
        <v>118</v>
      </c>
      <c r="D710">
        <v>3</v>
      </c>
      <c r="E710" t="s">
        <v>143</v>
      </c>
      <c r="F710" t="s">
        <v>54</v>
      </c>
      <c r="G710" t="s">
        <v>52</v>
      </c>
      <c r="H710">
        <v>16933.806230049999</v>
      </c>
      <c r="I710">
        <v>0</v>
      </c>
      <c r="J710">
        <v>311.24</v>
      </c>
      <c r="K710">
        <v>-303.86</v>
      </c>
      <c r="L710">
        <v>0</v>
      </c>
      <c r="M710">
        <v>0</v>
      </c>
      <c r="N710">
        <v>0</v>
      </c>
      <c r="O710" s="90" cm="1">
        <f t="array" ref="O710">VLOOKUP(C710,Calc!$B$4:$BF$291,_xlfn.XLOOKUP(F710&amp;G710,$R$4:$R$9&amp;$S$4:$S$9,$T$4:$T$9),FALSE)</f>
        <v>0</v>
      </c>
      <c r="P710" s="121">
        <f t="shared" si="11"/>
        <v>0</v>
      </c>
      <c r="V710" s="5">
        <v>46261</v>
      </c>
      <c r="W710">
        <v>236</v>
      </c>
      <c r="X710">
        <v>3</v>
      </c>
      <c r="Y710" t="s">
        <v>143</v>
      </c>
      <c r="Z710" t="s">
        <v>52</v>
      </c>
      <c r="AA710">
        <v>7705.6086218099999</v>
      </c>
      <c r="AB710">
        <v>-5624.6740043999998</v>
      </c>
      <c r="AC710">
        <v>2080.9346174000002</v>
      </c>
      <c r="AD710">
        <v>-7.4637627999999996</v>
      </c>
      <c r="AE710">
        <v>7.1056410300000001</v>
      </c>
      <c r="AF710">
        <v>-0.35812176000000001</v>
      </c>
      <c r="AG710" s="1"/>
      <c r="AH710" s="5">
        <v>46261</v>
      </c>
      <c r="AI710">
        <v>71</v>
      </c>
      <c r="AJ710">
        <v>3</v>
      </c>
      <c r="AK710" t="s">
        <v>143</v>
      </c>
      <c r="AL710" t="s">
        <v>60</v>
      </c>
      <c r="AM710" t="s">
        <v>58</v>
      </c>
      <c r="AN710">
        <v>50.730070429999998</v>
      </c>
      <c r="AO710">
        <v>0</v>
      </c>
      <c r="AP710">
        <v>0</v>
      </c>
      <c r="AR710" s="5">
        <v>46261</v>
      </c>
      <c r="AS710">
        <v>51</v>
      </c>
      <c r="AT710">
        <v>3</v>
      </c>
      <c r="AU710" t="s">
        <v>147</v>
      </c>
      <c r="AV710" t="s">
        <v>148</v>
      </c>
      <c r="AW710">
        <v>-17.755448999999999</v>
      </c>
      <c r="AX710">
        <v>0.73666666000000003</v>
      </c>
      <c r="AY710">
        <v>-6121.4617439699996</v>
      </c>
      <c r="AZ710">
        <v>-6121.4617439699996</v>
      </c>
      <c r="BA710">
        <v>0</v>
      </c>
    </row>
    <row r="711" spans="2:53">
      <c r="B711" s="5">
        <v>46261</v>
      </c>
      <c r="C711">
        <v>118</v>
      </c>
      <c r="D711">
        <v>3</v>
      </c>
      <c r="E711" t="s">
        <v>143</v>
      </c>
      <c r="F711" t="s">
        <v>54</v>
      </c>
      <c r="G711" t="s">
        <v>51</v>
      </c>
      <c r="H711">
        <v>16933.806230049999</v>
      </c>
      <c r="I711">
        <v>-49.8657763</v>
      </c>
      <c r="J711">
        <v>7.38</v>
      </c>
      <c r="K711">
        <v>303.86</v>
      </c>
      <c r="L711">
        <v>15152.21478651</v>
      </c>
      <c r="M711">
        <v>13772.996726949999</v>
      </c>
      <c r="N711">
        <v>13772.996726949999</v>
      </c>
      <c r="O711" s="90" cm="1">
        <f t="array" ref="O711">VLOOKUP(C711,Calc!$B$4:$BF$291,_xlfn.XLOOKUP(F711&amp;G711,$R$4:$R$9&amp;$S$4:$S$9,$T$4:$T$9),FALSE)</f>
        <v>13772.996726958123</v>
      </c>
      <c r="P711" s="121">
        <f t="shared" si="11"/>
        <v>8.123606676235795E-9</v>
      </c>
      <c r="V711" s="5">
        <v>46261</v>
      </c>
      <c r="W711">
        <v>236</v>
      </c>
      <c r="X711">
        <v>3</v>
      </c>
      <c r="Y711" t="s">
        <v>143</v>
      </c>
      <c r="Z711" t="s">
        <v>51</v>
      </c>
      <c r="AA711">
        <v>7705.6086218099999</v>
      </c>
      <c r="AB711">
        <v>-5624.6740043999998</v>
      </c>
      <c r="AC711">
        <v>2080.9346174000002</v>
      </c>
      <c r="AD711">
        <v>-13.611474360000001</v>
      </c>
      <c r="AE711">
        <v>8.9793489999999991</v>
      </c>
      <c r="AF711">
        <v>-4.6321253599999999</v>
      </c>
      <c r="AG711" s="1"/>
      <c r="AH711" s="5">
        <v>46261</v>
      </c>
      <c r="AI711">
        <v>71</v>
      </c>
      <c r="AJ711">
        <v>3</v>
      </c>
      <c r="AK711" t="s">
        <v>143</v>
      </c>
      <c r="AL711" t="s">
        <v>60</v>
      </c>
      <c r="AM711" t="s">
        <v>51</v>
      </c>
      <c r="AN711">
        <v>-50.6967371</v>
      </c>
      <c r="AO711">
        <v>24273.58975544</v>
      </c>
      <c r="AP711">
        <v>22323.230990659998</v>
      </c>
      <c r="AR711" s="5">
        <v>46261</v>
      </c>
      <c r="AS711">
        <v>51</v>
      </c>
      <c r="AT711">
        <v>3</v>
      </c>
      <c r="AU711" t="s">
        <v>147</v>
      </c>
      <c r="AV711" t="s">
        <v>51</v>
      </c>
      <c r="AW711">
        <v>17.018782330000001</v>
      </c>
      <c r="AX711">
        <v>0.73666666000000003</v>
      </c>
      <c r="AY711">
        <v>0</v>
      </c>
      <c r="AZ711">
        <v>0</v>
      </c>
      <c r="BA711">
        <v>0</v>
      </c>
    </row>
    <row r="712" spans="2:53">
      <c r="B712" s="5">
        <v>46261</v>
      </c>
      <c r="C712">
        <v>119</v>
      </c>
      <c r="D712">
        <v>3</v>
      </c>
      <c r="E712" t="s">
        <v>143</v>
      </c>
      <c r="F712" t="s">
        <v>57</v>
      </c>
      <c r="G712" t="s">
        <v>58</v>
      </c>
      <c r="H712">
        <v>30533.16073852</v>
      </c>
      <c r="I712">
        <v>-16.180735299999998</v>
      </c>
      <c r="J712">
        <v>-8.89</v>
      </c>
      <c r="K712">
        <v>506.39</v>
      </c>
      <c r="L712">
        <v>8193.7625485600001</v>
      </c>
      <c r="M712">
        <v>7588.8995983699997</v>
      </c>
      <c r="N712">
        <v>7588.8995983699997</v>
      </c>
      <c r="O712" s="90" cm="1">
        <f t="array" ref="O712">VLOOKUP(C712,Calc!$B$4:$BF$291,_xlfn.XLOOKUP(F712&amp;G712,$R$4:$R$9&amp;$S$4:$S$9,$T$4:$T$9),FALSE)</f>
        <v>7588.8995983740178</v>
      </c>
      <c r="P712" s="121">
        <f t="shared" si="11"/>
        <v>4.018147592432797E-9</v>
      </c>
      <c r="V712" s="5">
        <v>46261</v>
      </c>
      <c r="W712">
        <v>237</v>
      </c>
      <c r="X712">
        <v>3</v>
      </c>
      <c r="Y712" t="s">
        <v>143</v>
      </c>
      <c r="Z712" t="s">
        <v>58</v>
      </c>
      <c r="AA712">
        <v>13293.06826568</v>
      </c>
      <c r="AB712">
        <v>-5900.5818443400003</v>
      </c>
      <c r="AC712">
        <v>7392.4864213299998</v>
      </c>
      <c r="AD712">
        <v>-17.330336500000001</v>
      </c>
      <c r="AE712">
        <v>4.8026358</v>
      </c>
      <c r="AF712">
        <v>-12.5277007</v>
      </c>
      <c r="AG712" s="1"/>
      <c r="AH712" s="5">
        <v>46261</v>
      </c>
      <c r="AI712">
        <v>71</v>
      </c>
      <c r="AJ712">
        <v>3</v>
      </c>
      <c r="AK712" t="s">
        <v>143</v>
      </c>
      <c r="AL712" t="s">
        <v>54</v>
      </c>
      <c r="AM712" t="s">
        <v>52</v>
      </c>
      <c r="AN712">
        <v>39.332616760000001</v>
      </c>
      <c r="AO712">
        <v>0</v>
      </c>
      <c r="AP712">
        <v>0</v>
      </c>
      <c r="AR712" s="5">
        <v>46261</v>
      </c>
      <c r="AS712">
        <v>51</v>
      </c>
      <c r="AT712">
        <v>3</v>
      </c>
      <c r="AU712" t="s">
        <v>60</v>
      </c>
      <c r="AV712" t="s">
        <v>58</v>
      </c>
      <c r="AW712">
        <v>63.345990800000003</v>
      </c>
      <c r="AX712">
        <v>0.1525</v>
      </c>
      <c r="AY712">
        <v>0</v>
      </c>
      <c r="AZ712">
        <v>0</v>
      </c>
      <c r="BA712">
        <v>0</v>
      </c>
    </row>
    <row r="713" spans="2:53">
      <c r="B713" s="5">
        <v>46261</v>
      </c>
      <c r="C713">
        <v>119</v>
      </c>
      <c r="D713">
        <v>3</v>
      </c>
      <c r="E713" t="s">
        <v>143</v>
      </c>
      <c r="F713" t="s">
        <v>57</v>
      </c>
      <c r="G713" t="s">
        <v>52</v>
      </c>
      <c r="H713">
        <v>30533.16073852</v>
      </c>
      <c r="I713">
        <v>0</v>
      </c>
      <c r="J713">
        <v>497.5</v>
      </c>
      <c r="K713">
        <v>-506.39</v>
      </c>
      <c r="L713">
        <v>0</v>
      </c>
      <c r="M713">
        <v>0</v>
      </c>
      <c r="N713">
        <v>0</v>
      </c>
      <c r="O713" s="90" cm="1">
        <f t="array" ref="O713">VLOOKUP(C713,Calc!$B$4:$BF$291,_xlfn.XLOOKUP(F713&amp;G713,$R$4:$R$9&amp;$S$4:$S$9,$T$4:$T$9),FALSE)</f>
        <v>0</v>
      </c>
      <c r="P713" s="121">
        <f t="shared" si="11"/>
        <v>0</v>
      </c>
      <c r="V713" s="5">
        <v>46261</v>
      </c>
      <c r="W713">
        <v>237</v>
      </c>
      <c r="X713">
        <v>3</v>
      </c>
      <c r="Y713" t="s">
        <v>143</v>
      </c>
      <c r="Z713" t="s">
        <v>52</v>
      </c>
      <c r="AA713">
        <v>13293.06826568</v>
      </c>
      <c r="AB713">
        <v>-5900.5818443400003</v>
      </c>
      <c r="AC713">
        <v>7392.4864213299998</v>
      </c>
      <c r="AD713">
        <v>-7.1859691300000001</v>
      </c>
      <c r="AE713">
        <v>2.0154535600000001</v>
      </c>
      <c r="AF713">
        <v>-5.1705155600000001</v>
      </c>
      <c r="AG713" s="1"/>
      <c r="AH713" s="5">
        <v>46261</v>
      </c>
      <c r="AI713">
        <v>71</v>
      </c>
      <c r="AJ713">
        <v>3</v>
      </c>
      <c r="AK713" t="s">
        <v>143</v>
      </c>
      <c r="AL713" t="s">
        <v>54</v>
      </c>
      <c r="AM713" t="s">
        <v>51</v>
      </c>
      <c r="AN713">
        <v>-46.384283430000004</v>
      </c>
      <c r="AO713">
        <v>1288.2749902600001</v>
      </c>
      <c r="AP713">
        <v>1135.65160246</v>
      </c>
      <c r="AR713" s="5">
        <v>46261</v>
      </c>
      <c r="AS713">
        <v>51</v>
      </c>
      <c r="AT713">
        <v>3</v>
      </c>
      <c r="AU713" t="s">
        <v>60</v>
      </c>
      <c r="AV713" t="s">
        <v>51</v>
      </c>
      <c r="AW713">
        <v>-63.498490799999999</v>
      </c>
      <c r="AX713">
        <v>0.1525</v>
      </c>
      <c r="AY713">
        <v>0</v>
      </c>
      <c r="AZ713">
        <v>-2611.9864157699999</v>
      </c>
      <c r="BA713">
        <v>0</v>
      </c>
    </row>
    <row r="714" spans="2:53">
      <c r="B714" s="5">
        <v>46261</v>
      </c>
      <c r="C714">
        <v>119</v>
      </c>
      <c r="D714">
        <v>3</v>
      </c>
      <c r="E714" t="s">
        <v>143</v>
      </c>
      <c r="F714" t="s">
        <v>60</v>
      </c>
      <c r="G714" t="s">
        <v>58</v>
      </c>
      <c r="H714">
        <v>30533.16073852</v>
      </c>
      <c r="I714">
        <v>0</v>
      </c>
      <c r="J714">
        <v>-8.89</v>
      </c>
      <c r="K714">
        <v>8.91</v>
      </c>
      <c r="L714">
        <v>0</v>
      </c>
      <c r="M714">
        <v>0</v>
      </c>
      <c r="N714">
        <v>0</v>
      </c>
      <c r="O714" s="90" cm="1">
        <f t="array" ref="O714">VLOOKUP(C714,Calc!$B$4:$BF$291,_xlfn.XLOOKUP(F714&amp;G714,$R$4:$R$9&amp;$S$4:$S$9,$T$4:$T$9),FALSE)</f>
        <v>0</v>
      </c>
      <c r="P714" s="121">
        <f t="shared" si="11"/>
        <v>0</v>
      </c>
      <c r="V714" s="5">
        <v>46261</v>
      </c>
      <c r="W714">
        <v>237</v>
      </c>
      <c r="X714">
        <v>3</v>
      </c>
      <c r="Y714" t="s">
        <v>143</v>
      </c>
      <c r="Z714" t="s">
        <v>51</v>
      </c>
      <c r="AA714">
        <v>13293.06826568</v>
      </c>
      <c r="AB714">
        <v>-5900.5818443400003</v>
      </c>
      <c r="AC714">
        <v>7392.4864213299998</v>
      </c>
      <c r="AD714">
        <v>-8.2896202300000006</v>
      </c>
      <c r="AE714">
        <v>16.110336499999999</v>
      </c>
      <c r="AF714">
        <v>7.8207162600000002</v>
      </c>
      <c r="AG714" s="1"/>
      <c r="AH714" s="5">
        <v>46261</v>
      </c>
      <c r="AI714">
        <v>72</v>
      </c>
      <c r="AJ714">
        <v>3</v>
      </c>
      <c r="AL714" t="s">
        <v>144</v>
      </c>
      <c r="AM714" t="s">
        <v>58</v>
      </c>
      <c r="AN714">
        <v>-47.522748159999999</v>
      </c>
      <c r="AO714">
        <v>-54469.250510650003</v>
      </c>
      <c r="AP714">
        <v>-54469.250510650003</v>
      </c>
      <c r="AR714" s="5">
        <v>46261</v>
      </c>
      <c r="AS714">
        <v>51</v>
      </c>
      <c r="AT714">
        <v>3</v>
      </c>
      <c r="AU714" t="s">
        <v>54</v>
      </c>
      <c r="AV714" t="s">
        <v>52</v>
      </c>
      <c r="AW714">
        <v>39.087138359999997</v>
      </c>
      <c r="AX714">
        <v>6.8266666599999999</v>
      </c>
      <c r="AY714">
        <v>0</v>
      </c>
      <c r="AZ714">
        <v>0</v>
      </c>
      <c r="BA714">
        <v>0</v>
      </c>
    </row>
    <row r="715" spans="2:53">
      <c r="B715" s="5">
        <v>46261</v>
      </c>
      <c r="C715">
        <v>119</v>
      </c>
      <c r="D715">
        <v>3</v>
      </c>
      <c r="E715" t="s">
        <v>143</v>
      </c>
      <c r="F715" t="s">
        <v>60</v>
      </c>
      <c r="G715" t="s">
        <v>51</v>
      </c>
      <c r="H715">
        <v>30533.16073852</v>
      </c>
      <c r="I715">
        <v>0</v>
      </c>
      <c r="J715">
        <v>0.02</v>
      </c>
      <c r="K715">
        <v>-8.91</v>
      </c>
      <c r="L715">
        <v>0</v>
      </c>
      <c r="M715">
        <v>0</v>
      </c>
      <c r="N715">
        <v>0</v>
      </c>
      <c r="O715" s="90" cm="1">
        <f t="array" ref="O715">VLOOKUP(C715,Calc!$B$4:$BF$291,_xlfn.XLOOKUP(F715&amp;G715,$R$4:$R$9&amp;$S$4:$S$9,$T$4:$T$9),FALSE)</f>
        <v>0</v>
      </c>
      <c r="P715" s="121">
        <f t="shared" si="11"/>
        <v>0</v>
      </c>
      <c r="V715" s="5">
        <v>46261</v>
      </c>
      <c r="W715">
        <v>238</v>
      </c>
      <c r="X715">
        <v>3</v>
      </c>
      <c r="Y715" t="s">
        <v>143</v>
      </c>
      <c r="Z715" t="s">
        <v>58</v>
      </c>
      <c r="AA715">
        <v>10992.210666999999</v>
      </c>
      <c r="AB715">
        <v>-4707.8738498700004</v>
      </c>
      <c r="AC715">
        <v>6284.3368171299999</v>
      </c>
      <c r="AD715">
        <v>-14.3326774</v>
      </c>
      <c r="AE715">
        <v>4.2464541999999996</v>
      </c>
      <c r="AF715">
        <v>-10.086223199999999</v>
      </c>
      <c r="AG715" s="1"/>
      <c r="AH715" s="5">
        <v>46261</v>
      </c>
      <c r="AI715">
        <v>72</v>
      </c>
      <c r="AJ715">
        <v>3</v>
      </c>
      <c r="AL715" t="s">
        <v>144</v>
      </c>
      <c r="AM715" t="s">
        <v>146</v>
      </c>
      <c r="AN715">
        <v>37.842748159999999</v>
      </c>
      <c r="AO715">
        <v>0</v>
      </c>
      <c r="AP715">
        <v>0</v>
      </c>
      <c r="AR715" s="5">
        <v>46261</v>
      </c>
      <c r="AS715">
        <v>51</v>
      </c>
      <c r="AT715">
        <v>3</v>
      </c>
      <c r="AU715" t="s">
        <v>54</v>
      </c>
      <c r="AV715" t="s">
        <v>51</v>
      </c>
      <c r="AW715">
        <v>-45.913805029999999</v>
      </c>
      <c r="AX715">
        <v>6.8266666599999999</v>
      </c>
      <c r="AY715">
        <v>5514.7742470699995</v>
      </c>
      <c r="AZ715">
        <v>8372.8449765000005</v>
      </c>
      <c r="BA715">
        <v>0</v>
      </c>
    </row>
    <row r="716" spans="2:53">
      <c r="B716" s="5">
        <v>46261</v>
      </c>
      <c r="C716">
        <v>119</v>
      </c>
      <c r="D716">
        <v>3</v>
      </c>
      <c r="E716" t="s">
        <v>143</v>
      </c>
      <c r="F716" t="s">
        <v>54</v>
      </c>
      <c r="G716" t="s">
        <v>52</v>
      </c>
      <c r="H716">
        <v>30533.16073852</v>
      </c>
      <c r="I716">
        <v>0</v>
      </c>
      <c r="J716">
        <v>497.5</v>
      </c>
      <c r="K716">
        <v>-497.48</v>
      </c>
      <c r="L716">
        <v>0</v>
      </c>
      <c r="M716">
        <v>0</v>
      </c>
      <c r="N716">
        <v>0</v>
      </c>
      <c r="O716" s="90" cm="1">
        <f t="array" ref="O716">VLOOKUP(C716,Calc!$B$4:$BF$291,_xlfn.XLOOKUP(F716&amp;G716,$R$4:$R$9&amp;$S$4:$S$9,$T$4:$T$9),FALSE)</f>
        <v>0</v>
      </c>
      <c r="P716" s="121">
        <f t="shared" si="11"/>
        <v>0</v>
      </c>
      <c r="V716" s="5">
        <v>46261</v>
      </c>
      <c r="W716">
        <v>238</v>
      </c>
      <c r="X716">
        <v>3</v>
      </c>
      <c r="Y716" t="s">
        <v>143</v>
      </c>
      <c r="Z716" t="s">
        <v>52</v>
      </c>
      <c r="AA716">
        <v>10992.210666999999</v>
      </c>
      <c r="AB716">
        <v>-4707.8738498700004</v>
      </c>
      <c r="AC716">
        <v>6284.3368171299999</v>
      </c>
      <c r="AD716">
        <v>-9.3801532999999999</v>
      </c>
      <c r="AE716">
        <v>0</v>
      </c>
      <c r="AF716">
        <v>-9.3801532999999999</v>
      </c>
      <c r="AG716" s="1"/>
      <c r="AH716" s="5">
        <v>46261</v>
      </c>
      <c r="AI716">
        <v>72</v>
      </c>
      <c r="AJ716">
        <v>3</v>
      </c>
      <c r="AK716" t="s">
        <v>143</v>
      </c>
      <c r="AL716" t="s">
        <v>57</v>
      </c>
      <c r="AM716" t="s">
        <v>58</v>
      </c>
      <c r="AN716">
        <v>8.3131103999999993</v>
      </c>
      <c r="AO716">
        <v>0</v>
      </c>
      <c r="AP716">
        <v>0</v>
      </c>
      <c r="AR716" s="5">
        <v>46261</v>
      </c>
      <c r="AS716">
        <v>51</v>
      </c>
      <c r="AT716">
        <v>3</v>
      </c>
      <c r="AU716" t="s">
        <v>50</v>
      </c>
      <c r="AV716" t="s">
        <v>52</v>
      </c>
      <c r="AW716">
        <v>0</v>
      </c>
      <c r="AX716">
        <v>0</v>
      </c>
      <c r="AY716">
        <v>0</v>
      </c>
      <c r="AZ716">
        <v>0</v>
      </c>
      <c r="BA716">
        <v>0</v>
      </c>
    </row>
    <row r="717" spans="2:53">
      <c r="B717" s="5">
        <v>46261</v>
      </c>
      <c r="C717">
        <v>119</v>
      </c>
      <c r="D717">
        <v>3</v>
      </c>
      <c r="E717" t="s">
        <v>143</v>
      </c>
      <c r="F717" t="s">
        <v>54</v>
      </c>
      <c r="G717" t="s">
        <v>51</v>
      </c>
      <c r="H717">
        <v>30533.16073852</v>
      </c>
      <c r="I717">
        <v>-49.796981500000001</v>
      </c>
      <c r="J717">
        <v>0.02</v>
      </c>
      <c r="K717">
        <v>497.48</v>
      </c>
      <c r="L717">
        <v>24773.00235662</v>
      </c>
      <c r="M717">
        <v>22944.261140139999</v>
      </c>
      <c r="N717">
        <v>22944.261140139999</v>
      </c>
      <c r="O717" s="90" cm="1">
        <f t="array" ref="O717">VLOOKUP(C717,Calc!$B$4:$BF$291,_xlfn.XLOOKUP(F717&amp;G717,$R$4:$R$9&amp;$S$4:$S$9,$T$4:$T$9),FALSE)</f>
        <v>22944.261140146318</v>
      </c>
      <c r="P717" s="121">
        <f t="shared" si="11"/>
        <v>6.3191691879183054E-9</v>
      </c>
      <c r="V717" s="5">
        <v>46261</v>
      </c>
      <c r="W717">
        <v>238</v>
      </c>
      <c r="X717">
        <v>3</v>
      </c>
      <c r="Y717" t="s">
        <v>143</v>
      </c>
      <c r="Z717" t="s">
        <v>51</v>
      </c>
      <c r="AA717">
        <v>10992.210666999999</v>
      </c>
      <c r="AB717">
        <v>-4707.8738498700004</v>
      </c>
      <c r="AC717">
        <v>6284.3368171299999</v>
      </c>
      <c r="AD717">
        <v>-3.3813008999999998</v>
      </c>
      <c r="AE717">
        <v>13.3151774</v>
      </c>
      <c r="AF717">
        <v>9.9338765000000002</v>
      </c>
      <c r="AG717" s="1"/>
      <c r="AH717" s="5">
        <v>46261</v>
      </c>
      <c r="AI717">
        <v>72</v>
      </c>
      <c r="AJ717">
        <v>3</v>
      </c>
      <c r="AK717" t="s">
        <v>143</v>
      </c>
      <c r="AL717" t="s">
        <v>57</v>
      </c>
      <c r="AM717" t="s">
        <v>52</v>
      </c>
      <c r="AN717">
        <v>-9.1272770600000008</v>
      </c>
      <c r="AO717">
        <v>0</v>
      </c>
      <c r="AP717">
        <v>3507.3319822399999</v>
      </c>
      <c r="AR717" s="5">
        <v>46261</v>
      </c>
      <c r="AS717">
        <v>51</v>
      </c>
      <c r="AT717">
        <v>3</v>
      </c>
      <c r="AU717" t="s">
        <v>50</v>
      </c>
      <c r="AV717" t="s">
        <v>51</v>
      </c>
      <c r="AW717">
        <v>0</v>
      </c>
      <c r="AX717">
        <v>0</v>
      </c>
      <c r="AY717">
        <v>0</v>
      </c>
      <c r="AZ717">
        <v>0</v>
      </c>
      <c r="BA717">
        <v>0</v>
      </c>
    </row>
    <row r="718" spans="2:53">
      <c r="B718" s="5">
        <v>46261</v>
      </c>
      <c r="C718">
        <v>120</v>
      </c>
      <c r="D718">
        <v>3</v>
      </c>
      <c r="E718" t="s">
        <v>143</v>
      </c>
      <c r="F718" t="s">
        <v>57</v>
      </c>
      <c r="G718" t="s">
        <v>58</v>
      </c>
      <c r="H718">
        <v>19211.84327876</v>
      </c>
      <c r="I718">
        <v>-19.2885998</v>
      </c>
      <c r="J718">
        <v>-8.8800000000000008</v>
      </c>
      <c r="K718">
        <v>320.12</v>
      </c>
      <c r="L718">
        <v>6174.66656797</v>
      </c>
      <c r="M718">
        <v>5717.1960239199998</v>
      </c>
      <c r="N718">
        <v>5717.1960239199998</v>
      </c>
      <c r="O718" s="90" cm="1">
        <f t="array" ref="O718">VLOOKUP(C718,Calc!$B$4:$BF$291,_xlfn.XLOOKUP(F718&amp;G718,$R$4:$R$9&amp;$S$4:$S$9,$T$4:$T$9),FALSE)</f>
        <v>5717.1960239266082</v>
      </c>
      <c r="P718" s="121">
        <f t="shared" si="11"/>
        <v>6.6083885030820966E-9</v>
      </c>
      <c r="V718" s="5">
        <v>46261</v>
      </c>
      <c r="W718">
        <v>239</v>
      </c>
      <c r="X718">
        <v>3</v>
      </c>
      <c r="Y718" t="s">
        <v>143</v>
      </c>
      <c r="Z718" t="s">
        <v>58</v>
      </c>
      <c r="AA718">
        <v>7701.6262851000001</v>
      </c>
      <c r="AB718">
        <v>-7696.2025338499998</v>
      </c>
      <c r="AC718">
        <v>5.4237512399999996</v>
      </c>
      <c r="AD718">
        <v>-10.15224913</v>
      </c>
      <c r="AE718">
        <v>4.8103667999999997</v>
      </c>
      <c r="AF718">
        <v>-5.3418823299999998</v>
      </c>
      <c r="AG718" s="1"/>
      <c r="AH718" s="5">
        <v>46261</v>
      </c>
      <c r="AI718">
        <v>72</v>
      </c>
      <c r="AJ718">
        <v>3</v>
      </c>
      <c r="AL718" t="s">
        <v>147</v>
      </c>
      <c r="AM718" t="s">
        <v>148</v>
      </c>
      <c r="AN718">
        <v>-32.965553</v>
      </c>
      <c r="AO718">
        <v>-8164.5754066600002</v>
      </c>
      <c r="AP718">
        <v>-8164.5754066600002</v>
      </c>
      <c r="AR718" s="5">
        <v>46261</v>
      </c>
      <c r="AS718">
        <v>52</v>
      </c>
      <c r="AT718">
        <v>3</v>
      </c>
      <c r="AU718" t="s">
        <v>145</v>
      </c>
      <c r="AV718" t="s">
        <v>58</v>
      </c>
      <c r="AW718">
        <v>-1.1821630000000001</v>
      </c>
      <c r="AX718">
        <v>6.8333329999999998E-2</v>
      </c>
      <c r="AY718">
        <v>-0.24394595999999999</v>
      </c>
      <c r="AZ718">
        <v>-0.24394595999999999</v>
      </c>
      <c r="BA718">
        <v>0</v>
      </c>
    </row>
    <row r="719" spans="2:53">
      <c r="B719" s="5">
        <v>46261</v>
      </c>
      <c r="C719">
        <v>120</v>
      </c>
      <c r="D719">
        <v>3</v>
      </c>
      <c r="E719" t="s">
        <v>143</v>
      </c>
      <c r="F719" t="s">
        <v>57</v>
      </c>
      <c r="G719" t="s">
        <v>52</v>
      </c>
      <c r="H719">
        <v>19211.84327876</v>
      </c>
      <c r="I719">
        <v>0</v>
      </c>
      <c r="J719">
        <v>311.24</v>
      </c>
      <c r="K719">
        <v>-320.12</v>
      </c>
      <c r="L719">
        <v>0</v>
      </c>
      <c r="M719">
        <v>0</v>
      </c>
      <c r="N719">
        <v>0</v>
      </c>
      <c r="O719" s="90" cm="1">
        <f t="array" ref="O719">VLOOKUP(C719,Calc!$B$4:$BF$291,_xlfn.XLOOKUP(F719&amp;G719,$R$4:$R$9&amp;$S$4:$S$9,$T$4:$T$9),FALSE)</f>
        <v>0</v>
      </c>
      <c r="P719" s="121">
        <f t="shared" si="11"/>
        <v>0</v>
      </c>
      <c r="V719" s="5">
        <v>46261</v>
      </c>
      <c r="W719">
        <v>239</v>
      </c>
      <c r="X719">
        <v>3</v>
      </c>
      <c r="Y719" t="s">
        <v>143</v>
      </c>
      <c r="Z719" t="s">
        <v>52</v>
      </c>
      <c r="AA719">
        <v>7701.6262851000001</v>
      </c>
      <c r="AB719">
        <v>-7696.2025338499998</v>
      </c>
      <c r="AC719">
        <v>5.4237512399999996</v>
      </c>
      <c r="AD719">
        <v>-17.684793299999999</v>
      </c>
      <c r="AE719">
        <v>0</v>
      </c>
      <c r="AF719">
        <v>-17.684793299999999</v>
      </c>
      <c r="AG719" s="1"/>
      <c r="AH719" s="5">
        <v>46261</v>
      </c>
      <c r="AI719">
        <v>72</v>
      </c>
      <c r="AJ719">
        <v>3</v>
      </c>
      <c r="AL719" t="s">
        <v>147</v>
      </c>
      <c r="AM719" t="s">
        <v>51</v>
      </c>
      <c r="AN719">
        <v>32.196386330000003</v>
      </c>
      <c r="AO719">
        <v>0</v>
      </c>
      <c r="AP719">
        <v>0</v>
      </c>
      <c r="AR719" s="5">
        <v>46261</v>
      </c>
      <c r="AS719">
        <v>52</v>
      </c>
      <c r="AT719">
        <v>3</v>
      </c>
      <c r="AU719" t="s">
        <v>145</v>
      </c>
      <c r="AV719" t="s">
        <v>146</v>
      </c>
      <c r="AW719">
        <v>1.1138296599999999</v>
      </c>
      <c r="AX719">
        <v>6.8333329999999998E-2</v>
      </c>
      <c r="AY719">
        <v>0</v>
      </c>
      <c r="AZ719">
        <v>0</v>
      </c>
      <c r="BA719">
        <v>0</v>
      </c>
    </row>
    <row r="720" spans="2:53">
      <c r="B720" s="5">
        <v>46261</v>
      </c>
      <c r="C720">
        <v>120</v>
      </c>
      <c r="D720">
        <v>3</v>
      </c>
      <c r="E720" t="s">
        <v>143</v>
      </c>
      <c r="F720" t="s">
        <v>60</v>
      </c>
      <c r="G720" t="s">
        <v>58</v>
      </c>
      <c r="H720">
        <v>19211.84327876</v>
      </c>
      <c r="I720">
        <v>0</v>
      </c>
      <c r="J720">
        <v>-8.8800000000000008</v>
      </c>
      <c r="K720">
        <v>16.34</v>
      </c>
      <c r="L720">
        <v>0</v>
      </c>
      <c r="M720">
        <v>0</v>
      </c>
      <c r="N720">
        <v>0</v>
      </c>
      <c r="O720" s="90" cm="1">
        <f t="array" ref="O720">VLOOKUP(C720,Calc!$B$4:$BF$291,_xlfn.XLOOKUP(F720&amp;G720,$R$4:$R$9&amp;$S$4:$S$9,$T$4:$T$9),FALSE)</f>
        <v>0</v>
      </c>
      <c r="P720" s="121">
        <f t="shared" si="11"/>
        <v>0</v>
      </c>
      <c r="V720" s="5">
        <v>46261</v>
      </c>
      <c r="W720">
        <v>239</v>
      </c>
      <c r="X720">
        <v>3</v>
      </c>
      <c r="Y720" t="s">
        <v>143</v>
      </c>
      <c r="Z720" t="s">
        <v>51</v>
      </c>
      <c r="AA720">
        <v>7701.6262851000001</v>
      </c>
      <c r="AB720">
        <v>-7696.2025338499998</v>
      </c>
      <c r="AC720">
        <v>5.4237512399999996</v>
      </c>
      <c r="AD720">
        <v>0</v>
      </c>
      <c r="AE720">
        <v>11.792508959999999</v>
      </c>
      <c r="AF720">
        <v>11.792508959999999</v>
      </c>
      <c r="AG720" s="1"/>
      <c r="AH720" s="5">
        <v>46261</v>
      </c>
      <c r="AI720">
        <v>72</v>
      </c>
      <c r="AJ720">
        <v>3</v>
      </c>
      <c r="AK720" t="s">
        <v>143</v>
      </c>
      <c r="AL720" t="s">
        <v>60</v>
      </c>
      <c r="AM720" t="s">
        <v>58</v>
      </c>
      <c r="AN720">
        <v>50.655241099999998</v>
      </c>
      <c r="AO720">
        <v>0</v>
      </c>
      <c r="AP720">
        <v>0</v>
      </c>
      <c r="AR720" s="5">
        <v>46261</v>
      </c>
      <c r="AS720">
        <v>52</v>
      </c>
      <c r="AT720">
        <v>3</v>
      </c>
      <c r="AU720" t="s">
        <v>144</v>
      </c>
      <c r="AV720" t="s">
        <v>58</v>
      </c>
      <c r="AW720">
        <v>-24.1311301</v>
      </c>
      <c r="AX720">
        <v>11.922499999999999</v>
      </c>
      <c r="AY720">
        <v>157.77760688999999</v>
      </c>
      <c r="AZ720">
        <v>157.77760688999999</v>
      </c>
      <c r="BA720">
        <v>0</v>
      </c>
    </row>
    <row r="721" spans="2:53">
      <c r="B721" s="5">
        <v>46261</v>
      </c>
      <c r="C721">
        <v>120</v>
      </c>
      <c r="D721">
        <v>3</v>
      </c>
      <c r="E721" t="s">
        <v>143</v>
      </c>
      <c r="F721" t="s">
        <v>60</v>
      </c>
      <c r="G721" t="s">
        <v>51</v>
      </c>
      <c r="H721">
        <v>19211.84327876</v>
      </c>
      <c r="I721">
        <v>0</v>
      </c>
      <c r="J721">
        <v>7.46</v>
      </c>
      <c r="K721">
        <v>-16.34</v>
      </c>
      <c r="L721">
        <v>0</v>
      </c>
      <c r="M721">
        <v>0</v>
      </c>
      <c r="N721">
        <v>0</v>
      </c>
      <c r="O721" s="90" cm="1">
        <f t="array" ref="O721">VLOOKUP(C721,Calc!$B$4:$BF$291,_xlfn.XLOOKUP(F721&amp;G721,$R$4:$R$9&amp;$S$4:$S$9,$T$4:$T$9),FALSE)</f>
        <v>0</v>
      </c>
      <c r="P721" s="121">
        <f t="shared" si="11"/>
        <v>0</v>
      </c>
      <c r="V721" s="5">
        <v>46261</v>
      </c>
      <c r="W721">
        <v>240</v>
      </c>
      <c r="X721">
        <v>3</v>
      </c>
      <c r="Y721" t="s">
        <v>143</v>
      </c>
      <c r="Z721" t="s">
        <v>58</v>
      </c>
      <c r="AA721">
        <v>5400.8323440800004</v>
      </c>
      <c r="AB721">
        <v>-4710.3522172200001</v>
      </c>
      <c r="AC721">
        <v>690.48012686000004</v>
      </c>
      <c r="AD721">
        <v>-7.73594223</v>
      </c>
      <c r="AE721">
        <v>5.8457797999999999</v>
      </c>
      <c r="AF721">
        <v>-1.8901624299999999</v>
      </c>
      <c r="AG721" s="1"/>
      <c r="AH721" s="5">
        <v>46261</v>
      </c>
      <c r="AI721">
        <v>72</v>
      </c>
      <c r="AJ721">
        <v>3</v>
      </c>
      <c r="AK721" t="s">
        <v>143</v>
      </c>
      <c r="AL721" t="s">
        <v>60</v>
      </c>
      <c r="AM721" t="s">
        <v>51</v>
      </c>
      <c r="AN721">
        <v>-50.625241099999997</v>
      </c>
      <c r="AO721">
        <v>21447.502737139999</v>
      </c>
      <c r="AP721">
        <v>20011.970234500001</v>
      </c>
      <c r="AR721" s="5">
        <v>46261</v>
      </c>
      <c r="AS721">
        <v>52</v>
      </c>
      <c r="AT721">
        <v>3</v>
      </c>
      <c r="AU721" t="s">
        <v>144</v>
      </c>
      <c r="AV721" t="s">
        <v>146</v>
      </c>
      <c r="AW721">
        <v>12.208630100000001</v>
      </c>
      <c r="AX721">
        <v>11.922499999999999</v>
      </c>
      <c r="AY721">
        <v>0</v>
      </c>
      <c r="AZ721">
        <v>0</v>
      </c>
      <c r="BA721">
        <v>0</v>
      </c>
    </row>
    <row r="722" spans="2:53">
      <c r="B722" s="5">
        <v>46261</v>
      </c>
      <c r="C722">
        <v>120</v>
      </c>
      <c r="D722">
        <v>3</v>
      </c>
      <c r="E722" t="s">
        <v>143</v>
      </c>
      <c r="F722" t="s">
        <v>54</v>
      </c>
      <c r="G722" t="s">
        <v>52</v>
      </c>
      <c r="H722">
        <v>19211.84327876</v>
      </c>
      <c r="I722">
        <v>0</v>
      </c>
      <c r="J722">
        <v>311.24</v>
      </c>
      <c r="K722">
        <v>-303.77999999999997</v>
      </c>
      <c r="L722">
        <v>0</v>
      </c>
      <c r="M722">
        <v>0</v>
      </c>
      <c r="N722">
        <v>0</v>
      </c>
      <c r="O722" s="90" cm="1">
        <f t="array" ref="O722">VLOOKUP(C722,Calc!$B$4:$BF$291,_xlfn.XLOOKUP(F722&amp;G722,$R$4:$R$9&amp;$S$4:$S$9,$T$4:$T$9),FALSE)</f>
        <v>0</v>
      </c>
      <c r="P722" s="121">
        <f t="shared" si="11"/>
        <v>0</v>
      </c>
      <c r="V722" s="5">
        <v>46261</v>
      </c>
      <c r="W722">
        <v>240</v>
      </c>
      <c r="X722">
        <v>3</v>
      </c>
      <c r="Y722" t="s">
        <v>143</v>
      </c>
      <c r="Z722" t="s">
        <v>52</v>
      </c>
      <c r="AA722">
        <v>5400.8323440800004</v>
      </c>
      <c r="AB722">
        <v>-4710.3522172200001</v>
      </c>
      <c r="AC722">
        <v>690.48012686000004</v>
      </c>
      <c r="AD722">
        <v>-18.552235400000001</v>
      </c>
      <c r="AE722">
        <v>0</v>
      </c>
      <c r="AF722">
        <v>-18.552235400000001</v>
      </c>
      <c r="AG722" s="1"/>
      <c r="AH722" s="5">
        <v>46261</v>
      </c>
      <c r="AI722">
        <v>72</v>
      </c>
      <c r="AJ722">
        <v>3</v>
      </c>
      <c r="AK722" t="s">
        <v>143</v>
      </c>
      <c r="AL722" t="s">
        <v>54</v>
      </c>
      <c r="AM722" t="s">
        <v>52</v>
      </c>
      <c r="AN722">
        <v>40.65690816</v>
      </c>
      <c r="AO722">
        <v>0</v>
      </c>
      <c r="AP722">
        <v>0</v>
      </c>
      <c r="AR722" s="5">
        <v>46261</v>
      </c>
      <c r="AS722">
        <v>52</v>
      </c>
      <c r="AT722">
        <v>3</v>
      </c>
      <c r="AU722" t="s">
        <v>57</v>
      </c>
      <c r="AV722" t="s">
        <v>58</v>
      </c>
      <c r="AW722">
        <v>0.6137184</v>
      </c>
      <c r="AX722">
        <v>0.51916666</v>
      </c>
      <c r="AY722">
        <v>0</v>
      </c>
      <c r="AZ722">
        <v>0</v>
      </c>
      <c r="BA722">
        <v>0</v>
      </c>
    </row>
    <row r="723" spans="2:53">
      <c r="B723" s="5">
        <v>46261</v>
      </c>
      <c r="C723">
        <v>120</v>
      </c>
      <c r="D723">
        <v>3</v>
      </c>
      <c r="E723" t="s">
        <v>143</v>
      </c>
      <c r="F723" t="s">
        <v>54</v>
      </c>
      <c r="G723" t="s">
        <v>51</v>
      </c>
      <c r="H723">
        <v>19211.84327876</v>
      </c>
      <c r="I723">
        <v>-47.976966699999998</v>
      </c>
      <c r="J723">
        <v>7.46</v>
      </c>
      <c r="K723">
        <v>303.77999999999997</v>
      </c>
      <c r="L723">
        <v>14574.442944120001</v>
      </c>
      <c r="M723">
        <v>13494.64725484</v>
      </c>
      <c r="N723">
        <v>13494.64725484</v>
      </c>
      <c r="O723" s="90" cm="1">
        <f t="array" ref="O723">VLOOKUP(C723,Calc!$B$4:$BF$291,_xlfn.XLOOKUP(F723&amp;G723,$R$4:$R$9&amp;$S$4:$S$9,$T$4:$T$9),FALSE)</f>
        <v>13494.647254842059</v>
      </c>
      <c r="P723" s="121">
        <f t="shared" si="11"/>
        <v>2.0590960048139095E-9</v>
      </c>
      <c r="V723" s="5">
        <v>46261</v>
      </c>
      <c r="W723">
        <v>240</v>
      </c>
      <c r="X723">
        <v>3</v>
      </c>
      <c r="Y723" t="s">
        <v>143</v>
      </c>
      <c r="Z723" t="s">
        <v>51</v>
      </c>
      <c r="AA723">
        <v>5400.8323440800004</v>
      </c>
      <c r="AB723">
        <v>-4710.3522172200001</v>
      </c>
      <c r="AC723">
        <v>690.48012686000004</v>
      </c>
      <c r="AD723">
        <v>0</v>
      </c>
      <c r="AE723">
        <v>8.8382311599999994</v>
      </c>
      <c r="AF723">
        <v>8.8382311599999994</v>
      </c>
      <c r="AG723" s="1"/>
      <c r="AH723" s="5">
        <v>46261</v>
      </c>
      <c r="AI723">
        <v>72</v>
      </c>
      <c r="AJ723">
        <v>3</v>
      </c>
      <c r="AK723" t="s">
        <v>143</v>
      </c>
      <c r="AL723" t="s">
        <v>54</v>
      </c>
      <c r="AM723" t="s">
        <v>51</v>
      </c>
      <c r="AN723">
        <v>-47.273574830000001</v>
      </c>
      <c r="AO723">
        <v>0</v>
      </c>
      <c r="AP723">
        <v>-2071.7994795999998</v>
      </c>
      <c r="AR723" s="5">
        <v>46261</v>
      </c>
      <c r="AS723">
        <v>52</v>
      </c>
      <c r="AT723">
        <v>3</v>
      </c>
      <c r="AU723" t="s">
        <v>57</v>
      </c>
      <c r="AV723" t="s">
        <v>52</v>
      </c>
      <c r="AW723">
        <v>-1.13288506</v>
      </c>
      <c r="AX723">
        <v>0.51916666</v>
      </c>
      <c r="AY723">
        <v>0</v>
      </c>
      <c r="AZ723">
        <v>-349.52818001999998</v>
      </c>
      <c r="BA723">
        <v>0</v>
      </c>
    </row>
    <row r="724" spans="2:53">
      <c r="B724" s="5">
        <v>46261</v>
      </c>
      <c r="C724">
        <v>121</v>
      </c>
      <c r="D724">
        <v>3</v>
      </c>
      <c r="E724" t="s">
        <v>143</v>
      </c>
      <c r="F724" t="s">
        <v>57</v>
      </c>
      <c r="G724" t="s">
        <v>58</v>
      </c>
      <c r="H724">
        <v>38805.381496729999</v>
      </c>
      <c r="I724">
        <v>-11.56646823</v>
      </c>
      <c r="J724">
        <v>-10.54</v>
      </c>
      <c r="K724">
        <v>610.54</v>
      </c>
      <c r="L724">
        <v>7061.7915151699999</v>
      </c>
      <c r="M724">
        <v>7033.6066143600001</v>
      </c>
      <c r="N724">
        <v>7033.6066143600001</v>
      </c>
      <c r="O724" s="90" cm="1">
        <f t="array" ref="O724">VLOOKUP(C724,Calc!$B$4:$BF$291,_xlfn.XLOOKUP(F724&amp;G724,$R$4:$R$9&amp;$S$4:$S$9,$T$4:$T$9),FALSE)</f>
        <v>7033.6066143653616</v>
      </c>
      <c r="P724" s="121">
        <f t="shared" si="11"/>
        <v>5.361471266951412E-9</v>
      </c>
      <c r="V724" s="5">
        <v>46261</v>
      </c>
      <c r="W724">
        <v>241</v>
      </c>
      <c r="X724">
        <v>3</v>
      </c>
      <c r="Y724" t="s">
        <v>143</v>
      </c>
      <c r="Z724" t="s">
        <v>58</v>
      </c>
      <c r="AA724">
        <v>4954.3998984899999</v>
      </c>
      <c r="AB724">
        <v>-9273.7527897799991</v>
      </c>
      <c r="AC724">
        <v>-4319.3528912800002</v>
      </c>
      <c r="AD724">
        <v>0</v>
      </c>
      <c r="AE724">
        <v>0</v>
      </c>
      <c r="AF724">
        <v>0</v>
      </c>
      <c r="AG724" s="1"/>
      <c r="AH724" s="5">
        <v>46261</v>
      </c>
      <c r="AI724">
        <v>73</v>
      </c>
      <c r="AJ724">
        <v>3</v>
      </c>
      <c r="AL724" t="s">
        <v>144</v>
      </c>
      <c r="AM724" t="s">
        <v>58</v>
      </c>
      <c r="AN724">
        <v>-48.44494023</v>
      </c>
      <c r="AO724">
        <v>-59302.410349999998</v>
      </c>
      <c r="AP724">
        <v>-59302.410349999998</v>
      </c>
      <c r="AR724" s="5">
        <v>46261</v>
      </c>
      <c r="AS724">
        <v>52</v>
      </c>
      <c r="AT724">
        <v>3</v>
      </c>
      <c r="AU724" t="s">
        <v>147</v>
      </c>
      <c r="AV724" t="s">
        <v>148</v>
      </c>
      <c r="AW724">
        <v>-18.812225000000002</v>
      </c>
      <c r="AX724">
        <v>0.74166666000000003</v>
      </c>
      <c r="AY724">
        <v>-6485.5811292500002</v>
      </c>
      <c r="AZ724">
        <v>-6485.5811292500002</v>
      </c>
      <c r="BA724">
        <v>0</v>
      </c>
    </row>
    <row r="725" spans="2:53">
      <c r="B725" s="5">
        <v>46261</v>
      </c>
      <c r="C725">
        <v>121</v>
      </c>
      <c r="D725">
        <v>3</v>
      </c>
      <c r="E725" t="s">
        <v>143</v>
      </c>
      <c r="F725" t="s">
        <v>57</v>
      </c>
      <c r="G725" t="s">
        <v>52</v>
      </c>
      <c r="H725">
        <v>38805.381496729999</v>
      </c>
      <c r="I725">
        <v>0</v>
      </c>
      <c r="J725">
        <v>600</v>
      </c>
      <c r="K725">
        <v>-610.54</v>
      </c>
      <c r="L725">
        <v>0</v>
      </c>
      <c r="M725">
        <v>0</v>
      </c>
      <c r="N725">
        <v>0</v>
      </c>
      <c r="O725" s="90" cm="1">
        <f t="array" ref="O725">VLOOKUP(C725,Calc!$B$4:$BF$291,_xlfn.XLOOKUP(F725&amp;G725,$R$4:$R$9&amp;$S$4:$S$9,$T$4:$T$9),FALSE)</f>
        <v>0</v>
      </c>
      <c r="P725" s="121">
        <f t="shared" si="11"/>
        <v>0</v>
      </c>
      <c r="V725" s="5">
        <v>46261</v>
      </c>
      <c r="W725">
        <v>241</v>
      </c>
      <c r="X725">
        <v>3</v>
      </c>
      <c r="Y725" t="s">
        <v>143</v>
      </c>
      <c r="Z725" t="s">
        <v>52</v>
      </c>
      <c r="AA725">
        <v>4954.3998984899999</v>
      </c>
      <c r="AB725">
        <v>-9273.7527897799991</v>
      </c>
      <c r="AC725">
        <v>-4319.3528912800002</v>
      </c>
      <c r="AD725">
        <v>0</v>
      </c>
      <c r="AE725">
        <v>0</v>
      </c>
      <c r="AF725">
        <v>0</v>
      </c>
      <c r="AG725" s="1"/>
      <c r="AH725" s="5">
        <v>46261</v>
      </c>
      <c r="AI725">
        <v>73</v>
      </c>
      <c r="AJ725">
        <v>3</v>
      </c>
      <c r="AL725" t="s">
        <v>144</v>
      </c>
      <c r="AM725" t="s">
        <v>146</v>
      </c>
      <c r="AN725">
        <v>35.079940229999998</v>
      </c>
      <c r="AO725">
        <v>0</v>
      </c>
      <c r="AP725">
        <v>0</v>
      </c>
      <c r="AR725" s="5">
        <v>46261</v>
      </c>
      <c r="AS725">
        <v>52</v>
      </c>
      <c r="AT725">
        <v>3</v>
      </c>
      <c r="AU725" t="s">
        <v>147</v>
      </c>
      <c r="AV725" t="s">
        <v>51</v>
      </c>
      <c r="AW725">
        <v>18.070558330000001</v>
      </c>
      <c r="AX725">
        <v>0.74166666000000003</v>
      </c>
      <c r="AY725">
        <v>0</v>
      </c>
      <c r="AZ725">
        <v>0</v>
      </c>
      <c r="BA725">
        <v>0</v>
      </c>
    </row>
    <row r="726" spans="2:53">
      <c r="B726" s="5">
        <v>46261</v>
      </c>
      <c r="C726">
        <v>121</v>
      </c>
      <c r="D726">
        <v>3</v>
      </c>
      <c r="E726" t="s">
        <v>143</v>
      </c>
      <c r="F726" t="s">
        <v>60</v>
      </c>
      <c r="G726" t="s">
        <v>58</v>
      </c>
      <c r="H726">
        <v>38805.381496729999</v>
      </c>
      <c r="I726">
        <v>0</v>
      </c>
      <c r="J726">
        <v>-10.54</v>
      </c>
      <c r="K726">
        <v>10.56</v>
      </c>
      <c r="L726">
        <v>0</v>
      </c>
      <c r="M726">
        <v>0</v>
      </c>
      <c r="N726">
        <v>0</v>
      </c>
      <c r="O726" s="90" cm="1">
        <f t="array" ref="O726">VLOOKUP(C726,Calc!$B$4:$BF$291,_xlfn.XLOOKUP(F726&amp;G726,$R$4:$R$9&amp;$S$4:$S$9,$T$4:$T$9),FALSE)</f>
        <v>0</v>
      </c>
      <c r="P726" s="121">
        <f t="shared" si="11"/>
        <v>0</v>
      </c>
      <c r="V726" s="5">
        <v>46261</v>
      </c>
      <c r="W726">
        <v>241</v>
      </c>
      <c r="X726">
        <v>3</v>
      </c>
      <c r="Y726" t="s">
        <v>143</v>
      </c>
      <c r="Z726" t="s">
        <v>51</v>
      </c>
      <c r="AA726">
        <v>4954.3998984899999</v>
      </c>
      <c r="AB726">
        <v>-9273.7527897799991</v>
      </c>
      <c r="AC726">
        <v>-4319.3528912800002</v>
      </c>
      <c r="AD726">
        <v>0</v>
      </c>
      <c r="AE726">
        <v>0</v>
      </c>
      <c r="AF726">
        <v>0</v>
      </c>
      <c r="AG726" s="1"/>
      <c r="AH726" s="5">
        <v>46261</v>
      </c>
      <c r="AI726">
        <v>73</v>
      </c>
      <c r="AJ726">
        <v>3</v>
      </c>
      <c r="AK726" t="s">
        <v>143</v>
      </c>
      <c r="AL726" t="s">
        <v>57</v>
      </c>
      <c r="AM726" t="s">
        <v>58</v>
      </c>
      <c r="AN726">
        <v>9.2833495999999993</v>
      </c>
      <c r="AO726">
        <v>0</v>
      </c>
      <c r="AP726">
        <v>0</v>
      </c>
      <c r="AR726" s="5">
        <v>46261</v>
      </c>
      <c r="AS726">
        <v>52</v>
      </c>
      <c r="AT726">
        <v>3</v>
      </c>
      <c r="AU726" t="s">
        <v>60</v>
      </c>
      <c r="AV726" t="s">
        <v>58</v>
      </c>
      <c r="AW726">
        <v>64.920773929999996</v>
      </c>
      <c r="AX726">
        <v>0.16666665999999999</v>
      </c>
      <c r="AY726">
        <v>0</v>
      </c>
      <c r="AZ726">
        <v>0</v>
      </c>
      <c r="BA726">
        <v>0</v>
      </c>
    </row>
    <row r="727" spans="2:53">
      <c r="B727" s="5">
        <v>46261</v>
      </c>
      <c r="C727">
        <v>121</v>
      </c>
      <c r="D727">
        <v>3</v>
      </c>
      <c r="E727" t="s">
        <v>143</v>
      </c>
      <c r="F727" t="s">
        <v>60</v>
      </c>
      <c r="G727" t="s">
        <v>51</v>
      </c>
      <c r="H727">
        <v>38805.381496729999</v>
      </c>
      <c r="I727">
        <v>0</v>
      </c>
      <c r="J727">
        <v>0.02</v>
      </c>
      <c r="K727">
        <v>-10.56</v>
      </c>
      <c r="L727">
        <v>0</v>
      </c>
      <c r="M727">
        <v>0</v>
      </c>
      <c r="N727">
        <v>0</v>
      </c>
      <c r="O727" s="90" cm="1">
        <f t="array" ref="O727">VLOOKUP(C727,Calc!$B$4:$BF$291,_xlfn.XLOOKUP(F727&amp;G727,$R$4:$R$9&amp;$S$4:$S$9,$T$4:$T$9),FALSE)</f>
        <v>0</v>
      </c>
      <c r="P727" s="121">
        <f t="shared" si="11"/>
        <v>0</v>
      </c>
      <c r="V727" s="5">
        <v>46261</v>
      </c>
      <c r="W727">
        <v>242</v>
      </c>
      <c r="X727">
        <v>3</v>
      </c>
      <c r="Y727" t="s">
        <v>143</v>
      </c>
      <c r="Z727" t="s">
        <v>58</v>
      </c>
      <c r="AA727">
        <v>2565.0934038599999</v>
      </c>
      <c r="AB727">
        <v>-8906.1203084000008</v>
      </c>
      <c r="AC727">
        <v>-6341.0269045300001</v>
      </c>
      <c r="AD727">
        <v>0</v>
      </c>
      <c r="AE727">
        <v>0</v>
      </c>
      <c r="AF727">
        <v>0</v>
      </c>
      <c r="AG727" s="1"/>
      <c r="AH727" s="5">
        <v>46261</v>
      </c>
      <c r="AI727">
        <v>73</v>
      </c>
      <c r="AJ727">
        <v>3</v>
      </c>
      <c r="AK727" t="s">
        <v>143</v>
      </c>
      <c r="AL727" t="s">
        <v>57</v>
      </c>
      <c r="AM727" t="s">
        <v>52</v>
      </c>
      <c r="AN727">
        <v>-10.11668293</v>
      </c>
      <c r="AO727">
        <v>0</v>
      </c>
      <c r="AP727">
        <v>3715.5936442799998</v>
      </c>
      <c r="AR727" s="5">
        <v>46261</v>
      </c>
      <c r="AS727">
        <v>52</v>
      </c>
      <c r="AT727">
        <v>3</v>
      </c>
      <c r="AU727" t="s">
        <v>60</v>
      </c>
      <c r="AV727" t="s">
        <v>51</v>
      </c>
      <c r="AW727">
        <v>-65.087440599999994</v>
      </c>
      <c r="AX727">
        <v>0.16666665999999999</v>
      </c>
      <c r="AY727">
        <v>0</v>
      </c>
      <c r="AZ727">
        <v>-1301.3081018800001</v>
      </c>
      <c r="BA727">
        <v>0</v>
      </c>
    </row>
    <row r="728" spans="2:53">
      <c r="B728" s="5">
        <v>46261</v>
      </c>
      <c r="C728">
        <v>121</v>
      </c>
      <c r="D728">
        <v>3</v>
      </c>
      <c r="E728" t="s">
        <v>143</v>
      </c>
      <c r="F728" t="s">
        <v>54</v>
      </c>
      <c r="G728" t="s">
        <v>52</v>
      </c>
      <c r="H728">
        <v>38805.381496729999</v>
      </c>
      <c r="I728">
        <v>0</v>
      </c>
      <c r="J728">
        <v>600</v>
      </c>
      <c r="K728">
        <v>-599.98</v>
      </c>
      <c r="L728">
        <v>0</v>
      </c>
      <c r="M728">
        <v>0</v>
      </c>
      <c r="N728">
        <v>0</v>
      </c>
      <c r="O728" s="90" cm="1">
        <f t="array" ref="O728">VLOOKUP(C728,Calc!$B$4:$BF$291,_xlfn.XLOOKUP(F728&amp;G728,$R$4:$R$9&amp;$S$4:$S$9,$T$4:$T$9),FALSE)</f>
        <v>0</v>
      </c>
      <c r="P728" s="121">
        <f t="shared" si="11"/>
        <v>0</v>
      </c>
      <c r="V728" s="5">
        <v>46261</v>
      </c>
      <c r="W728">
        <v>242</v>
      </c>
      <c r="X728">
        <v>3</v>
      </c>
      <c r="Y728" t="s">
        <v>143</v>
      </c>
      <c r="Z728" t="s">
        <v>52</v>
      </c>
      <c r="AA728">
        <v>2565.0934038599999</v>
      </c>
      <c r="AB728">
        <v>-8906.1203084000008</v>
      </c>
      <c r="AC728">
        <v>-6341.0269045300001</v>
      </c>
      <c r="AD728">
        <v>0</v>
      </c>
      <c r="AE728">
        <v>0</v>
      </c>
      <c r="AF728">
        <v>0</v>
      </c>
      <c r="AG728" s="1"/>
      <c r="AH728" s="5">
        <v>46261</v>
      </c>
      <c r="AI728">
        <v>73</v>
      </c>
      <c r="AJ728">
        <v>3</v>
      </c>
      <c r="AL728" t="s">
        <v>147</v>
      </c>
      <c r="AM728" t="s">
        <v>148</v>
      </c>
      <c r="AN728">
        <v>-31.019442000000002</v>
      </c>
      <c r="AO728">
        <v>-6962.0474177899996</v>
      </c>
      <c r="AP728">
        <v>-6962.0474177899996</v>
      </c>
      <c r="AR728" s="5">
        <v>46261</v>
      </c>
      <c r="AS728">
        <v>52</v>
      </c>
      <c r="AT728">
        <v>3</v>
      </c>
      <c r="AU728" t="s">
        <v>54</v>
      </c>
      <c r="AV728" t="s">
        <v>52</v>
      </c>
      <c r="AW728">
        <v>37.051356560000002</v>
      </c>
      <c r="AX728">
        <v>6.3741666600000002</v>
      </c>
      <c r="AY728">
        <v>0</v>
      </c>
      <c r="AZ728">
        <v>0</v>
      </c>
      <c r="BA728">
        <v>0</v>
      </c>
    </row>
    <row r="729" spans="2:53">
      <c r="B729" s="5">
        <v>46261</v>
      </c>
      <c r="C729">
        <v>121</v>
      </c>
      <c r="D729">
        <v>3</v>
      </c>
      <c r="E729" t="s">
        <v>143</v>
      </c>
      <c r="F729" t="s">
        <v>54</v>
      </c>
      <c r="G729" t="s">
        <v>51</v>
      </c>
      <c r="H729">
        <v>38805.381496729999</v>
      </c>
      <c r="I729">
        <v>-53.166922200000002</v>
      </c>
      <c r="J729">
        <v>0.02</v>
      </c>
      <c r="K729">
        <v>599.98</v>
      </c>
      <c r="L729">
        <v>31899.089981550002</v>
      </c>
      <c r="M729">
        <v>31771.774882360001</v>
      </c>
      <c r="N729">
        <v>31771.774882360001</v>
      </c>
      <c r="O729" s="90" cm="1">
        <f t="array" ref="O729">VLOOKUP(C729,Calc!$B$4:$BF$291,_xlfn.XLOOKUP(F729&amp;G729,$R$4:$R$9&amp;$S$4:$S$9,$T$4:$T$9),FALSE)</f>
        <v>31771.774882369969</v>
      </c>
      <c r="P729" s="121">
        <f t="shared" si="11"/>
        <v>9.9680619314312935E-9</v>
      </c>
      <c r="V729" s="5">
        <v>46261</v>
      </c>
      <c r="W729">
        <v>242</v>
      </c>
      <c r="X729">
        <v>3</v>
      </c>
      <c r="Y729" t="s">
        <v>143</v>
      </c>
      <c r="Z729" t="s">
        <v>51</v>
      </c>
      <c r="AA729">
        <v>2565.0934038599999</v>
      </c>
      <c r="AB729">
        <v>-8906.1203084000008</v>
      </c>
      <c r="AC729">
        <v>-6341.0269045300001</v>
      </c>
      <c r="AD729">
        <v>0</v>
      </c>
      <c r="AE729">
        <v>0</v>
      </c>
      <c r="AF729">
        <v>0</v>
      </c>
      <c r="AG729" s="1"/>
      <c r="AH729" s="5">
        <v>46261</v>
      </c>
      <c r="AI729">
        <v>73</v>
      </c>
      <c r="AJ729">
        <v>3</v>
      </c>
      <c r="AL729" t="s">
        <v>147</v>
      </c>
      <c r="AM729" t="s">
        <v>51</v>
      </c>
      <c r="AN729">
        <v>30.22360866</v>
      </c>
      <c r="AO729">
        <v>0</v>
      </c>
      <c r="AP729">
        <v>0</v>
      </c>
      <c r="AR729" s="5">
        <v>46261</v>
      </c>
      <c r="AS729">
        <v>52</v>
      </c>
      <c r="AT729">
        <v>3</v>
      </c>
      <c r="AU729" t="s">
        <v>54</v>
      </c>
      <c r="AV729" t="s">
        <v>51</v>
      </c>
      <c r="AW729">
        <v>-43.425523230000003</v>
      </c>
      <c r="AX729">
        <v>6.3741666600000002</v>
      </c>
      <c r="AY729">
        <v>9246.1364887799991</v>
      </c>
      <c r="AZ729">
        <v>10896.972770689999</v>
      </c>
      <c r="BA729">
        <v>0</v>
      </c>
    </row>
    <row r="730" spans="2:53">
      <c r="B730" s="5">
        <v>46261</v>
      </c>
      <c r="C730">
        <v>122</v>
      </c>
      <c r="D730">
        <v>3</v>
      </c>
      <c r="E730" t="s">
        <v>143</v>
      </c>
      <c r="F730" t="s">
        <v>57</v>
      </c>
      <c r="G730" t="s">
        <v>58</v>
      </c>
      <c r="H730">
        <v>42074.003737769999</v>
      </c>
      <c r="I730">
        <v>-17.048316400000001</v>
      </c>
      <c r="J730">
        <v>-8.89</v>
      </c>
      <c r="K730">
        <v>608.89</v>
      </c>
      <c r="L730">
        <v>10380.549372789999</v>
      </c>
      <c r="M730">
        <v>10341.95814579</v>
      </c>
      <c r="N730">
        <v>10341.95814579</v>
      </c>
      <c r="O730" s="90" cm="1">
        <f t="array" ref="O730">VLOOKUP(C730,Calc!$B$4:$BF$291,_xlfn.XLOOKUP(F730&amp;G730,$R$4:$R$9&amp;$S$4:$S$9,$T$4:$T$9),FALSE)</f>
        <v>10341.958145799636</v>
      </c>
      <c r="P730" s="121">
        <f t="shared" si="11"/>
        <v>9.6351868705824018E-9</v>
      </c>
      <c r="V730" s="5">
        <v>46261</v>
      </c>
      <c r="W730">
        <v>243</v>
      </c>
      <c r="X730">
        <v>3</v>
      </c>
      <c r="Y730" t="s">
        <v>143</v>
      </c>
      <c r="Z730" t="s">
        <v>58</v>
      </c>
      <c r="AA730">
        <v>4162.4355776299999</v>
      </c>
      <c r="AB730">
        <v>-941.24648630000002</v>
      </c>
      <c r="AC730">
        <v>3221.1890913299999</v>
      </c>
      <c r="AD730">
        <v>0</v>
      </c>
      <c r="AE730">
        <v>12.8209132</v>
      </c>
      <c r="AF730">
        <v>12.8209132</v>
      </c>
      <c r="AG730" s="1"/>
      <c r="AH730" s="5">
        <v>46261</v>
      </c>
      <c r="AI730">
        <v>73</v>
      </c>
      <c r="AJ730">
        <v>3</v>
      </c>
      <c r="AK730" t="s">
        <v>143</v>
      </c>
      <c r="AL730" t="s">
        <v>60</v>
      </c>
      <c r="AM730" t="s">
        <v>58</v>
      </c>
      <c r="AN730">
        <v>48.302425759999998</v>
      </c>
      <c r="AO730">
        <v>0</v>
      </c>
      <c r="AP730">
        <v>0</v>
      </c>
      <c r="AR730" s="5">
        <v>46261</v>
      </c>
      <c r="AS730">
        <v>52</v>
      </c>
      <c r="AT730">
        <v>3</v>
      </c>
      <c r="AU730" t="s">
        <v>50</v>
      </c>
      <c r="AV730" t="s">
        <v>52</v>
      </c>
      <c r="AW730">
        <v>0</v>
      </c>
      <c r="AX730">
        <v>0</v>
      </c>
      <c r="AY730">
        <v>0</v>
      </c>
      <c r="AZ730">
        <v>0</v>
      </c>
      <c r="BA730">
        <v>0</v>
      </c>
    </row>
    <row r="731" spans="2:53">
      <c r="B731" s="5">
        <v>46261</v>
      </c>
      <c r="C731">
        <v>122</v>
      </c>
      <c r="D731">
        <v>3</v>
      </c>
      <c r="E731" t="s">
        <v>143</v>
      </c>
      <c r="F731" t="s">
        <v>57</v>
      </c>
      <c r="G731" t="s">
        <v>52</v>
      </c>
      <c r="H731">
        <v>42074.003737769999</v>
      </c>
      <c r="I731">
        <v>0</v>
      </c>
      <c r="J731">
        <v>600</v>
      </c>
      <c r="K731">
        <v>-608.89</v>
      </c>
      <c r="L731">
        <v>0</v>
      </c>
      <c r="M731">
        <v>0</v>
      </c>
      <c r="N731">
        <v>0</v>
      </c>
      <c r="O731" s="90" cm="1">
        <f t="array" ref="O731">VLOOKUP(C731,Calc!$B$4:$BF$291,_xlfn.XLOOKUP(F731&amp;G731,$R$4:$R$9&amp;$S$4:$S$9,$T$4:$T$9),FALSE)</f>
        <v>0</v>
      </c>
      <c r="P731" s="121">
        <f t="shared" si="11"/>
        <v>0</v>
      </c>
      <c r="V731" s="5">
        <v>46261</v>
      </c>
      <c r="W731">
        <v>243</v>
      </c>
      <c r="X731">
        <v>3</v>
      </c>
      <c r="Y731" t="s">
        <v>143</v>
      </c>
      <c r="Z731" t="s">
        <v>52</v>
      </c>
      <c r="AA731">
        <v>4162.4355776299999</v>
      </c>
      <c r="AB731">
        <v>-941.24648630000002</v>
      </c>
      <c r="AC731">
        <v>3221.1890913299999</v>
      </c>
      <c r="AD731">
        <v>-20.797750529999998</v>
      </c>
      <c r="AE731">
        <v>0</v>
      </c>
      <c r="AF731">
        <v>-20.797750529999998</v>
      </c>
      <c r="AG731" s="1"/>
      <c r="AH731" s="5">
        <v>46261</v>
      </c>
      <c r="AI731">
        <v>73</v>
      </c>
      <c r="AJ731">
        <v>3</v>
      </c>
      <c r="AK731" t="s">
        <v>143</v>
      </c>
      <c r="AL731" t="s">
        <v>60</v>
      </c>
      <c r="AM731" t="s">
        <v>51</v>
      </c>
      <c r="AN731">
        <v>-48.2857591</v>
      </c>
      <c r="AO731">
        <v>19539.457462269998</v>
      </c>
      <c r="AP731">
        <v>17918.969956289999</v>
      </c>
      <c r="AR731" s="5">
        <v>46261</v>
      </c>
      <c r="AS731">
        <v>52</v>
      </c>
      <c r="AT731">
        <v>3</v>
      </c>
      <c r="AU731" t="s">
        <v>50</v>
      </c>
      <c r="AV731" t="s">
        <v>51</v>
      </c>
      <c r="AW731">
        <v>0</v>
      </c>
      <c r="AX731">
        <v>0</v>
      </c>
      <c r="AY731">
        <v>0</v>
      </c>
      <c r="AZ731">
        <v>0</v>
      </c>
      <c r="BA731">
        <v>0</v>
      </c>
    </row>
    <row r="732" spans="2:53">
      <c r="B732" s="5">
        <v>46261</v>
      </c>
      <c r="C732">
        <v>122</v>
      </c>
      <c r="D732">
        <v>3</v>
      </c>
      <c r="E732" t="s">
        <v>143</v>
      </c>
      <c r="F732" t="s">
        <v>60</v>
      </c>
      <c r="G732" t="s">
        <v>58</v>
      </c>
      <c r="H732">
        <v>42074.003737769999</v>
      </c>
      <c r="I732">
        <v>0</v>
      </c>
      <c r="J732">
        <v>-8.89</v>
      </c>
      <c r="K732">
        <v>13.1</v>
      </c>
      <c r="L732">
        <v>0</v>
      </c>
      <c r="M732">
        <v>0</v>
      </c>
      <c r="N732">
        <v>0</v>
      </c>
      <c r="O732" s="90" cm="1">
        <f t="array" ref="O732">VLOOKUP(C732,Calc!$B$4:$BF$291,_xlfn.XLOOKUP(F732&amp;G732,$R$4:$R$9&amp;$S$4:$S$9,$T$4:$T$9),FALSE)</f>
        <v>0</v>
      </c>
      <c r="P732" s="121">
        <f t="shared" si="11"/>
        <v>0</v>
      </c>
      <c r="V732" s="5">
        <v>46261</v>
      </c>
      <c r="W732">
        <v>243</v>
      </c>
      <c r="X732">
        <v>3</v>
      </c>
      <c r="Y732" t="s">
        <v>143</v>
      </c>
      <c r="Z732" t="s">
        <v>51</v>
      </c>
      <c r="AA732">
        <v>4162.4355776299999</v>
      </c>
      <c r="AB732">
        <v>-941.24648630000002</v>
      </c>
      <c r="AC732">
        <v>3221.1890913299999</v>
      </c>
      <c r="AD732">
        <v>-4.6359034000000001</v>
      </c>
      <c r="AE732">
        <v>1.9419074000000001</v>
      </c>
      <c r="AF732">
        <v>-2.6939959999999998</v>
      </c>
      <c r="AG732" s="1"/>
      <c r="AH732" s="5">
        <v>46261</v>
      </c>
      <c r="AI732">
        <v>73</v>
      </c>
      <c r="AJ732">
        <v>3</v>
      </c>
      <c r="AK732" t="s">
        <v>143</v>
      </c>
      <c r="AL732" t="s">
        <v>54</v>
      </c>
      <c r="AM732" t="s">
        <v>52</v>
      </c>
      <c r="AN732">
        <v>33.186860199999998</v>
      </c>
      <c r="AO732">
        <v>0</v>
      </c>
      <c r="AP732">
        <v>0</v>
      </c>
      <c r="AR732" s="5">
        <v>46261</v>
      </c>
      <c r="AS732">
        <v>53</v>
      </c>
      <c r="AT732">
        <v>3</v>
      </c>
      <c r="AU732" t="s">
        <v>145</v>
      </c>
      <c r="AV732" t="s">
        <v>58</v>
      </c>
      <c r="AW732">
        <v>-1.1898500999999999</v>
      </c>
      <c r="AX732">
        <v>0.01</v>
      </c>
      <c r="AY732">
        <v>-0.93553810000000004</v>
      </c>
      <c r="AZ732">
        <v>-0.93553810000000004</v>
      </c>
      <c r="BA732">
        <v>0</v>
      </c>
    </row>
    <row r="733" spans="2:53">
      <c r="B733" s="5">
        <v>46261</v>
      </c>
      <c r="C733">
        <v>122</v>
      </c>
      <c r="D733">
        <v>3</v>
      </c>
      <c r="E733" t="s">
        <v>143</v>
      </c>
      <c r="F733" t="s">
        <v>60</v>
      </c>
      <c r="G733" t="s">
        <v>51</v>
      </c>
      <c r="H733">
        <v>42074.003737769999</v>
      </c>
      <c r="I733">
        <v>0</v>
      </c>
      <c r="J733">
        <v>4.21</v>
      </c>
      <c r="K733">
        <v>-13.1</v>
      </c>
      <c r="L733">
        <v>0</v>
      </c>
      <c r="M733">
        <v>0</v>
      </c>
      <c r="N733">
        <v>0</v>
      </c>
      <c r="O733" s="90" cm="1">
        <f t="array" ref="O733">VLOOKUP(C733,Calc!$B$4:$BF$291,_xlfn.XLOOKUP(F733&amp;G733,$R$4:$R$9&amp;$S$4:$S$9,$T$4:$T$9),FALSE)</f>
        <v>0</v>
      </c>
      <c r="P733" s="121">
        <f t="shared" si="11"/>
        <v>0</v>
      </c>
      <c r="V733" s="5">
        <v>46261</v>
      </c>
      <c r="W733">
        <v>244</v>
      </c>
      <c r="X733">
        <v>3</v>
      </c>
      <c r="Y733" t="s">
        <v>143</v>
      </c>
      <c r="Z733" t="s">
        <v>58</v>
      </c>
      <c r="AA733">
        <v>4932.18533484</v>
      </c>
      <c r="AB733">
        <v>-887.26520420999998</v>
      </c>
      <c r="AC733">
        <v>4044.9201306300001</v>
      </c>
      <c r="AD733">
        <v>0</v>
      </c>
      <c r="AE733">
        <v>14.168025030000001</v>
      </c>
      <c r="AF733">
        <v>14.168025030000001</v>
      </c>
      <c r="AG733" s="1"/>
      <c r="AH733" s="5">
        <v>46261</v>
      </c>
      <c r="AI733">
        <v>73</v>
      </c>
      <c r="AJ733">
        <v>3</v>
      </c>
      <c r="AK733" t="s">
        <v>143</v>
      </c>
      <c r="AL733" t="s">
        <v>54</v>
      </c>
      <c r="AM733" t="s">
        <v>51</v>
      </c>
      <c r="AN733">
        <v>-39.769360200000001</v>
      </c>
      <c r="AO733">
        <v>0</v>
      </c>
      <c r="AP733">
        <v>-2095.1061383000001</v>
      </c>
      <c r="AR733" s="5">
        <v>46261</v>
      </c>
      <c r="AS733">
        <v>53</v>
      </c>
      <c r="AT733">
        <v>3</v>
      </c>
      <c r="AU733" t="s">
        <v>145</v>
      </c>
      <c r="AV733" t="s">
        <v>146</v>
      </c>
      <c r="AW733">
        <v>1.1798500999999999</v>
      </c>
      <c r="AX733">
        <v>0.01</v>
      </c>
      <c r="AY733">
        <v>0</v>
      </c>
      <c r="AZ733">
        <v>0</v>
      </c>
      <c r="BA733">
        <v>0</v>
      </c>
    </row>
    <row r="734" spans="2:53">
      <c r="B734" s="5">
        <v>46261</v>
      </c>
      <c r="C734">
        <v>122</v>
      </c>
      <c r="D734">
        <v>3</v>
      </c>
      <c r="E734" t="s">
        <v>143</v>
      </c>
      <c r="F734" t="s">
        <v>54</v>
      </c>
      <c r="G734" t="s">
        <v>52</v>
      </c>
      <c r="H734">
        <v>42074.003737769999</v>
      </c>
      <c r="I734">
        <v>0</v>
      </c>
      <c r="J734">
        <v>600</v>
      </c>
      <c r="K734">
        <v>-595.79</v>
      </c>
      <c r="L734">
        <v>0</v>
      </c>
      <c r="M734">
        <v>0</v>
      </c>
      <c r="N734">
        <v>0</v>
      </c>
      <c r="O734" s="90" cm="1">
        <f t="array" ref="O734">VLOOKUP(C734,Calc!$B$4:$BF$291,_xlfn.XLOOKUP(F734&amp;G734,$R$4:$R$9&amp;$S$4:$S$9,$T$4:$T$9),FALSE)</f>
        <v>0</v>
      </c>
      <c r="P734" s="121">
        <f t="shared" si="11"/>
        <v>0</v>
      </c>
      <c r="V734" s="5">
        <v>46261</v>
      </c>
      <c r="W734">
        <v>244</v>
      </c>
      <c r="X734">
        <v>3</v>
      </c>
      <c r="Y734" t="s">
        <v>143</v>
      </c>
      <c r="Z734" t="s">
        <v>52</v>
      </c>
      <c r="AA734">
        <v>4932.18533484</v>
      </c>
      <c r="AB734">
        <v>-887.26520420999998</v>
      </c>
      <c r="AC734">
        <v>4044.9201306300001</v>
      </c>
      <c r="AD734">
        <v>-20.983657359999999</v>
      </c>
      <c r="AE734">
        <v>0</v>
      </c>
      <c r="AF734">
        <v>-20.983657359999999</v>
      </c>
      <c r="AG734" s="1"/>
      <c r="AH734" s="5">
        <v>46261</v>
      </c>
      <c r="AI734">
        <v>74</v>
      </c>
      <c r="AJ734">
        <v>3</v>
      </c>
      <c r="AL734" t="s">
        <v>144</v>
      </c>
      <c r="AM734" t="s">
        <v>58</v>
      </c>
      <c r="AN734">
        <v>-52.840302360000003</v>
      </c>
      <c r="AO734">
        <v>-65971.286883330002</v>
      </c>
      <c r="AP734">
        <v>-65971.286883330002</v>
      </c>
      <c r="AR734" s="5">
        <v>46261</v>
      </c>
      <c r="AS734">
        <v>53</v>
      </c>
      <c r="AT734">
        <v>3</v>
      </c>
      <c r="AU734" t="s">
        <v>144</v>
      </c>
      <c r="AV734" t="s">
        <v>58</v>
      </c>
      <c r="AW734">
        <v>-25.314635259999999</v>
      </c>
      <c r="AX734">
        <v>11.998333329999999</v>
      </c>
      <c r="AY734">
        <v>392.00194391000002</v>
      </c>
      <c r="AZ734">
        <v>392.00194391000002</v>
      </c>
      <c r="BA734">
        <v>0</v>
      </c>
    </row>
    <row r="735" spans="2:53">
      <c r="B735" s="5">
        <v>46261</v>
      </c>
      <c r="C735">
        <v>122</v>
      </c>
      <c r="D735">
        <v>3</v>
      </c>
      <c r="E735" t="s">
        <v>143</v>
      </c>
      <c r="F735" t="s">
        <v>54</v>
      </c>
      <c r="G735" t="s">
        <v>51</v>
      </c>
      <c r="H735">
        <v>42074.003737769999</v>
      </c>
      <c r="I735">
        <v>-53.459195960000002</v>
      </c>
      <c r="J735">
        <v>4.21</v>
      </c>
      <c r="K735">
        <v>595.79</v>
      </c>
      <c r="L735">
        <v>31850.45436498</v>
      </c>
      <c r="M735">
        <v>31732.04559197</v>
      </c>
      <c r="N735">
        <v>31732.04559197</v>
      </c>
      <c r="O735" s="90" cm="1">
        <f t="array" ref="O735">VLOOKUP(C735,Calc!$B$4:$BF$291,_xlfn.XLOOKUP(F735&amp;G735,$R$4:$R$9&amp;$S$4:$S$9,$T$4:$T$9),FALSE)</f>
        <v>31732.045591976705</v>
      </c>
      <c r="P735" s="121">
        <f t="shared" si="11"/>
        <v>6.704794941470027E-9</v>
      </c>
      <c r="V735" s="5">
        <v>46261</v>
      </c>
      <c r="W735">
        <v>244</v>
      </c>
      <c r="X735">
        <v>3</v>
      </c>
      <c r="Y735" t="s">
        <v>143</v>
      </c>
      <c r="Z735" t="s">
        <v>51</v>
      </c>
      <c r="AA735">
        <v>4932.18533484</v>
      </c>
      <c r="AB735">
        <v>-887.26520420999998</v>
      </c>
      <c r="AC735">
        <v>4044.9201306300001</v>
      </c>
      <c r="AD735">
        <v>-6.4294836999999996</v>
      </c>
      <c r="AE735">
        <v>2.53844936</v>
      </c>
      <c r="AF735">
        <v>-3.8910343300000001</v>
      </c>
      <c r="AG735" s="1"/>
      <c r="AH735" s="5">
        <v>46261</v>
      </c>
      <c r="AI735">
        <v>74</v>
      </c>
      <c r="AJ735">
        <v>3</v>
      </c>
      <c r="AL735" t="s">
        <v>144</v>
      </c>
      <c r="AM735" t="s">
        <v>146</v>
      </c>
      <c r="AN735">
        <v>39.551135700000003</v>
      </c>
      <c r="AO735">
        <v>0</v>
      </c>
      <c r="AP735">
        <v>0</v>
      </c>
      <c r="AR735" s="5">
        <v>46261</v>
      </c>
      <c r="AS735">
        <v>53</v>
      </c>
      <c r="AT735">
        <v>3</v>
      </c>
      <c r="AU735" t="s">
        <v>144</v>
      </c>
      <c r="AV735" t="s">
        <v>146</v>
      </c>
      <c r="AW735">
        <v>13.31630193</v>
      </c>
      <c r="AX735">
        <v>11.998333329999999</v>
      </c>
      <c r="AY735">
        <v>0</v>
      </c>
      <c r="AZ735">
        <v>0</v>
      </c>
      <c r="BA735">
        <v>0</v>
      </c>
    </row>
    <row r="736" spans="2:53">
      <c r="B736" s="5">
        <v>46261</v>
      </c>
      <c r="C736">
        <v>123</v>
      </c>
      <c r="D736">
        <v>3</v>
      </c>
      <c r="E736" t="s">
        <v>143</v>
      </c>
      <c r="F736" t="s">
        <v>57</v>
      </c>
      <c r="G736" t="s">
        <v>58</v>
      </c>
      <c r="H736">
        <v>44456.837434660003</v>
      </c>
      <c r="I736">
        <v>-16.49184013</v>
      </c>
      <c r="J736">
        <v>100.05</v>
      </c>
      <c r="K736">
        <v>499.95</v>
      </c>
      <c r="L736">
        <v>8245.09547466</v>
      </c>
      <c r="M736">
        <v>7817.1107449499996</v>
      </c>
      <c r="N736">
        <v>7817.1107449499996</v>
      </c>
      <c r="O736" s="90" cm="1">
        <f t="array" ref="O736">VLOOKUP(C736,Calc!$B$4:$BF$291,_xlfn.XLOOKUP(F736&amp;G736,$R$4:$R$9&amp;$S$4:$S$9,$T$4:$T$9),FALSE)</f>
        <v>7817.1107449505562</v>
      </c>
      <c r="P736" s="121">
        <f t="shared" si="11"/>
        <v>5.5661075748503208E-10</v>
      </c>
      <c r="V736" s="5">
        <v>46261</v>
      </c>
      <c r="W736">
        <v>245</v>
      </c>
      <c r="X736">
        <v>3</v>
      </c>
      <c r="Y736" t="s">
        <v>143</v>
      </c>
      <c r="Z736" t="s">
        <v>58</v>
      </c>
      <c r="AA736">
        <v>3492.3112027799998</v>
      </c>
      <c r="AB736">
        <v>-765.22953286999996</v>
      </c>
      <c r="AC736">
        <v>2727.0816699100001</v>
      </c>
      <c r="AD736">
        <v>0</v>
      </c>
      <c r="AE736">
        <v>9.8770378999999995</v>
      </c>
      <c r="AF736">
        <v>9.8770378999999995</v>
      </c>
      <c r="AG736" s="1"/>
      <c r="AH736" s="5">
        <v>46261</v>
      </c>
      <c r="AI736">
        <v>74</v>
      </c>
      <c r="AJ736">
        <v>3</v>
      </c>
      <c r="AK736" t="s">
        <v>143</v>
      </c>
      <c r="AL736" t="s">
        <v>57</v>
      </c>
      <c r="AM736" t="s">
        <v>58</v>
      </c>
      <c r="AN736">
        <v>7.6403682000000002</v>
      </c>
      <c r="AO736">
        <v>0</v>
      </c>
      <c r="AP736">
        <v>0</v>
      </c>
      <c r="AR736" s="5">
        <v>46261</v>
      </c>
      <c r="AS736">
        <v>53</v>
      </c>
      <c r="AT736">
        <v>3</v>
      </c>
      <c r="AU736" t="s">
        <v>57</v>
      </c>
      <c r="AV736" t="s">
        <v>58</v>
      </c>
      <c r="AW736">
        <v>-1.7699599999999999E-2</v>
      </c>
      <c r="AX736">
        <v>0.53749999999999998</v>
      </c>
      <c r="AY736">
        <v>0</v>
      </c>
      <c r="AZ736">
        <v>0</v>
      </c>
      <c r="BA736">
        <v>0</v>
      </c>
    </row>
    <row r="737" spans="2:53">
      <c r="B737" s="5">
        <v>46261</v>
      </c>
      <c r="C737">
        <v>123</v>
      </c>
      <c r="D737">
        <v>3</v>
      </c>
      <c r="E737" t="s">
        <v>143</v>
      </c>
      <c r="F737" t="s">
        <v>57</v>
      </c>
      <c r="G737" t="s">
        <v>52</v>
      </c>
      <c r="H737">
        <v>44456.837434660003</v>
      </c>
      <c r="I737">
        <v>0</v>
      </c>
      <c r="J737">
        <v>600</v>
      </c>
      <c r="K737">
        <v>-499.95</v>
      </c>
      <c r="L737">
        <v>0</v>
      </c>
      <c r="M737">
        <v>0</v>
      </c>
      <c r="N737">
        <v>0</v>
      </c>
      <c r="O737" s="90" cm="1">
        <f t="array" ref="O737">VLOOKUP(C737,Calc!$B$4:$BF$291,_xlfn.XLOOKUP(F737&amp;G737,$R$4:$R$9&amp;$S$4:$S$9,$T$4:$T$9),FALSE)</f>
        <v>0</v>
      </c>
      <c r="P737" s="121">
        <f t="shared" si="11"/>
        <v>0</v>
      </c>
      <c r="V737" s="5">
        <v>46261</v>
      </c>
      <c r="W737">
        <v>245</v>
      </c>
      <c r="X737">
        <v>3</v>
      </c>
      <c r="Y737" t="s">
        <v>143</v>
      </c>
      <c r="Z737" t="s">
        <v>52</v>
      </c>
      <c r="AA737">
        <v>3492.3112027799998</v>
      </c>
      <c r="AB737">
        <v>-765.22953286999996</v>
      </c>
      <c r="AC737">
        <v>2727.0816699100001</v>
      </c>
      <c r="AD737">
        <v>-26.632393</v>
      </c>
      <c r="AE737">
        <v>0</v>
      </c>
      <c r="AF737">
        <v>-26.632393</v>
      </c>
      <c r="AG737" s="1"/>
      <c r="AH737" s="5">
        <v>46261</v>
      </c>
      <c r="AI737">
        <v>74</v>
      </c>
      <c r="AJ737">
        <v>3</v>
      </c>
      <c r="AK737" t="s">
        <v>143</v>
      </c>
      <c r="AL737" t="s">
        <v>57</v>
      </c>
      <c r="AM737" t="s">
        <v>52</v>
      </c>
      <c r="AN737">
        <v>-8.5312015300000006</v>
      </c>
      <c r="AO737">
        <v>0</v>
      </c>
      <c r="AP737">
        <v>2823.7397609</v>
      </c>
      <c r="AR737" s="5">
        <v>46261</v>
      </c>
      <c r="AS737">
        <v>53</v>
      </c>
      <c r="AT737">
        <v>3</v>
      </c>
      <c r="AU737" t="s">
        <v>57</v>
      </c>
      <c r="AV737" t="s">
        <v>52</v>
      </c>
      <c r="AW737">
        <v>-0.51980040000000005</v>
      </c>
      <c r="AX737">
        <v>0.53749999999999998</v>
      </c>
      <c r="AY737">
        <v>0</v>
      </c>
      <c r="AZ737">
        <v>-155.73048484</v>
      </c>
      <c r="BA737">
        <v>0</v>
      </c>
    </row>
    <row r="738" spans="2:53">
      <c r="B738" s="5">
        <v>46261</v>
      </c>
      <c r="C738">
        <v>123</v>
      </c>
      <c r="D738">
        <v>3</v>
      </c>
      <c r="E738" t="s">
        <v>143</v>
      </c>
      <c r="F738" t="s">
        <v>60</v>
      </c>
      <c r="G738" t="s">
        <v>58</v>
      </c>
      <c r="H738">
        <v>44456.837434660003</v>
      </c>
      <c r="I738">
        <v>0</v>
      </c>
      <c r="J738">
        <v>100.05</v>
      </c>
      <c r="K738">
        <v>-100.05</v>
      </c>
      <c r="L738">
        <v>0</v>
      </c>
      <c r="M738">
        <v>0</v>
      </c>
      <c r="N738">
        <v>0</v>
      </c>
      <c r="O738" s="90" cm="1">
        <f t="array" ref="O738">VLOOKUP(C738,Calc!$B$4:$BF$291,_xlfn.XLOOKUP(F738&amp;G738,$R$4:$R$9&amp;$S$4:$S$9,$T$4:$T$9),FALSE)</f>
        <v>0</v>
      </c>
      <c r="P738" s="121">
        <f t="shared" si="11"/>
        <v>0</v>
      </c>
      <c r="V738" s="5">
        <v>46261</v>
      </c>
      <c r="W738">
        <v>245</v>
      </c>
      <c r="X738">
        <v>3</v>
      </c>
      <c r="Y738" t="s">
        <v>143</v>
      </c>
      <c r="Z738" t="s">
        <v>51</v>
      </c>
      <c r="AA738">
        <v>3492.3112027799998</v>
      </c>
      <c r="AB738">
        <v>-765.22953286999996</v>
      </c>
      <c r="AC738">
        <v>2727.0816699100001</v>
      </c>
      <c r="AD738">
        <v>-3.6532029000000001</v>
      </c>
      <c r="AE738">
        <v>9.6377246599999999</v>
      </c>
      <c r="AF738">
        <v>5.9845217599999998</v>
      </c>
      <c r="AG738" s="1"/>
      <c r="AH738" s="5">
        <v>46261</v>
      </c>
      <c r="AI738">
        <v>74</v>
      </c>
      <c r="AJ738">
        <v>3</v>
      </c>
      <c r="AL738" t="s">
        <v>147</v>
      </c>
      <c r="AM738" t="s">
        <v>148</v>
      </c>
      <c r="AN738">
        <v>-28.930506000000001</v>
      </c>
      <c r="AO738">
        <v>-6426.6747433999999</v>
      </c>
      <c r="AP738">
        <v>-6426.6747433999999</v>
      </c>
      <c r="AR738" s="5">
        <v>46261</v>
      </c>
      <c r="AS738">
        <v>53</v>
      </c>
      <c r="AT738">
        <v>3</v>
      </c>
      <c r="AU738" t="s">
        <v>147</v>
      </c>
      <c r="AV738" t="s">
        <v>148</v>
      </c>
      <c r="AW738">
        <v>-23.610009000000002</v>
      </c>
      <c r="AX738">
        <v>0.75916665999999999</v>
      </c>
      <c r="AY738">
        <v>-8138.6608757699996</v>
      </c>
      <c r="AZ738">
        <v>-8138.6608757699996</v>
      </c>
      <c r="BA738">
        <v>0</v>
      </c>
    </row>
    <row r="739" spans="2:53">
      <c r="B739" s="5">
        <v>46261</v>
      </c>
      <c r="C739">
        <v>123</v>
      </c>
      <c r="D739">
        <v>3</v>
      </c>
      <c r="E739" t="s">
        <v>143</v>
      </c>
      <c r="F739" t="s">
        <v>60</v>
      </c>
      <c r="G739" t="s">
        <v>51</v>
      </c>
      <c r="H739">
        <v>44456.837434660003</v>
      </c>
      <c r="I739">
        <v>0</v>
      </c>
      <c r="J739">
        <v>0</v>
      </c>
      <c r="K739">
        <v>100.05</v>
      </c>
      <c r="L739">
        <v>0</v>
      </c>
      <c r="M739">
        <v>0</v>
      </c>
      <c r="N739">
        <v>0</v>
      </c>
      <c r="O739" s="90" cm="1">
        <f t="array" ref="O739">VLOOKUP(C739,Calc!$B$4:$BF$291,_xlfn.XLOOKUP(F739&amp;G739,$R$4:$R$9&amp;$S$4:$S$9,$T$4:$T$9),FALSE)</f>
        <v>0</v>
      </c>
      <c r="P739" s="121">
        <f t="shared" si="11"/>
        <v>0</v>
      </c>
      <c r="V739" s="5">
        <v>46261</v>
      </c>
      <c r="W739">
        <v>246</v>
      </c>
      <c r="X739">
        <v>3</v>
      </c>
      <c r="Y739" t="s">
        <v>143</v>
      </c>
      <c r="Z739" t="s">
        <v>58</v>
      </c>
      <c r="AA739">
        <v>3703.8005251</v>
      </c>
      <c r="AB739">
        <v>-584.58061057999998</v>
      </c>
      <c r="AC739">
        <v>3119.2199145200002</v>
      </c>
      <c r="AD739">
        <v>0</v>
      </c>
      <c r="AE739">
        <v>9.4186084000000001</v>
      </c>
      <c r="AF739">
        <v>9.4186084000000001</v>
      </c>
      <c r="AG739" s="1"/>
      <c r="AH739" s="5">
        <v>46261</v>
      </c>
      <c r="AI739">
        <v>74</v>
      </c>
      <c r="AJ739">
        <v>3</v>
      </c>
      <c r="AL739" t="s">
        <v>147</v>
      </c>
      <c r="AM739" t="s">
        <v>51</v>
      </c>
      <c r="AN739">
        <v>27.979672659999999</v>
      </c>
      <c r="AO739">
        <v>0</v>
      </c>
      <c r="AP739">
        <v>0</v>
      </c>
      <c r="AR739" s="5">
        <v>46261</v>
      </c>
      <c r="AS739">
        <v>53</v>
      </c>
      <c r="AT739">
        <v>3</v>
      </c>
      <c r="AU739" t="s">
        <v>147</v>
      </c>
      <c r="AV739" t="s">
        <v>51</v>
      </c>
      <c r="AW739">
        <v>22.850842329999999</v>
      </c>
      <c r="AX739">
        <v>0.75916665999999999</v>
      </c>
      <c r="AY739">
        <v>0</v>
      </c>
      <c r="AZ739">
        <v>0</v>
      </c>
      <c r="BA739">
        <v>0</v>
      </c>
    </row>
    <row r="740" spans="2:53">
      <c r="B740" s="5">
        <v>46261</v>
      </c>
      <c r="C740">
        <v>123</v>
      </c>
      <c r="D740">
        <v>3</v>
      </c>
      <c r="E740" t="s">
        <v>143</v>
      </c>
      <c r="F740" t="s">
        <v>54</v>
      </c>
      <c r="G740" t="s">
        <v>52</v>
      </c>
      <c r="H740">
        <v>44456.837434660003</v>
      </c>
      <c r="I740">
        <v>0</v>
      </c>
      <c r="J740">
        <v>600</v>
      </c>
      <c r="K740">
        <v>-600</v>
      </c>
      <c r="L740">
        <v>0</v>
      </c>
      <c r="M740">
        <v>0</v>
      </c>
      <c r="N740">
        <v>0</v>
      </c>
      <c r="O740" s="90" cm="1">
        <f t="array" ref="O740">VLOOKUP(C740,Calc!$B$4:$BF$291,_xlfn.XLOOKUP(F740&amp;G740,$R$4:$R$9&amp;$S$4:$S$9,$T$4:$T$9),FALSE)</f>
        <v>0</v>
      </c>
      <c r="P740" s="121">
        <f t="shared" si="11"/>
        <v>0</v>
      </c>
      <c r="V740" s="5">
        <v>46261</v>
      </c>
      <c r="W740">
        <v>246</v>
      </c>
      <c r="X740">
        <v>3</v>
      </c>
      <c r="Y740" t="s">
        <v>143</v>
      </c>
      <c r="Z740" t="s">
        <v>52</v>
      </c>
      <c r="AA740">
        <v>3703.8005251</v>
      </c>
      <c r="AB740">
        <v>-584.58061057999998</v>
      </c>
      <c r="AC740">
        <v>3119.2199145200002</v>
      </c>
      <c r="AD740">
        <v>-28.3462721</v>
      </c>
      <c r="AE740">
        <v>0</v>
      </c>
      <c r="AF740">
        <v>-28.3462721</v>
      </c>
      <c r="AG740" s="1"/>
      <c r="AH740" s="5">
        <v>46261</v>
      </c>
      <c r="AI740">
        <v>74</v>
      </c>
      <c r="AJ740">
        <v>3</v>
      </c>
      <c r="AK740" t="s">
        <v>143</v>
      </c>
      <c r="AL740" t="s">
        <v>60</v>
      </c>
      <c r="AM740" t="s">
        <v>58</v>
      </c>
      <c r="AN740">
        <v>45.521938130000002</v>
      </c>
      <c r="AO740">
        <v>0</v>
      </c>
      <c r="AP740">
        <v>0</v>
      </c>
      <c r="AR740" s="5">
        <v>46261</v>
      </c>
      <c r="AS740">
        <v>53</v>
      </c>
      <c r="AT740">
        <v>3</v>
      </c>
      <c r="AU740" t="s">
        <v>60</v>
      </c>
      <c r="AV740" t="s">
        <v>58</v>
      </c>
      <c r="AW740">
        <v>61.533667729999998</v>
      </c>
      <c r="AX740">
        <v>0.14916666000000001</v>
      </c>
      <c r="AY740">
        <v>0</v>
      </c>
      <c r="AZ740">
        <v>0</v>
      </c>
      <c r="BA740">
        <v>0</v>
      </c>
    </row>
    <row r="741" spans="2:53">
      <c r="B741" s="5">
        <v>46261</v>
      </c>
      <c r="C741">
        <v>123</v>
      </c>
      <c r="D741">
        <v>3</v>
      </c>
      <c r="E741" t="s">
        <v>143</v>
      </c>
      <c r="F741" t="s">
        <v>54</v>
      </c>
      <c r="G741" t="s">
        <v>51</v>
      </c>
      <c r="H741">
        <v>44456.837434660003</v>
      </c>
      <c r="I741">
        <v>-64.409569930000004</v>
      </c>
      <c r="J741">
        <v>0</v>
      </c>
      <c r="K741">
        <v>600</v>
      </c>
      <c r="L741">
        <v>38645.741959999999</v>
      </c>
      <c r="M741">
        <v>36639.726689700001</v>
      </c>
      <c r="N741">
        <v>36639.726689700001</v>
      </c>
      <c r="O741" s="90" cm="1">
        <f t="array" ref="O741">VLOOKUP(C741,Calc!$B$4:$BF$291,_xlfn.XLOOKUP(F741&amp;G741,$R$4:$R$9&amp;$S$4:$S$9,$T$4:$T$9),FALSE)</f>
        <v>36639.726689709445</v>
      </c>
      <c r="P741" s="121">
        <f t="shared" si="11"/>
        <v>9.4441929832100868E-9</v>
      </c>
      <c r="V741" s="5">
        <v>46261</v>
      </c>
      <c r="W741">
        <v>246</v>
      </c>
      <c r="X741">
        <v>3</v>
      </c>
      <c r="Y741" t="s">
        <v>143</v>
      </c>
      <c r="Z741" t="s">
        <v>51</v>
      </c>
      <c r="AA741">
        <v>3703.8005251</v>
      </c>
      <c r="AB741">
        <v>-584.58061057999998</v>
      </c>
      <c r="AC741">
        <v>3119.2199145200002</v>
      </c>
      <c r="AD741">
        <v>-2.7928438</v>
      </c>
      <c r="AE741">
        <v>10.451340829999999</v>
      </c>
      <c r="AF741">
        <v>7.6584970300000004</v>
      </c>
      <c r="AG741" s="1"/>
      <c r="AH741" s="5">
        <v>46261</v>
      </c>
      <c r="AI741">
        <v>74</v>
      </c>
      <c r="AJ741">
        <v>3</v>
      </c>
      <c r="AK741" t="s">
        <v>143</v>
      </c>
      <c r="AL741" t="s">
        <v>60</v>
      </c>
      <c r="AM741" t="s">
        <v>51</v>
      </c>
      <c r="AN741">
        <v>-45.476104800000002</v>
      </c>
      <c r="AO741">
        <v>18128.094378059999</v>
      </c>
      <c r="AP741">
        <v>16739.478030089998</v>
      </c>
      <c r="AR741" s="5">
        <v>46261</v>
      </c>
      <c r="AS741">
        <v>53</v>
      </c>
      <c r="AT741">
        <v>3</v>
      </c>
      <c r="AU741" t="s">
        <v>60</v>
      </c>
      <c r="AV741" t="s">
        <v>51</v>
      </c>
      <c r="AW741">
        <v>-61.682834399999997</v>
      </c>
      <c r="AX741">
        <v>0.14916666000000001</v>
      </c>
      <c r="AY741">
        <v>0</v>
      </c>
      <c r="AZ741">
        <v>-2433.8869971700001</v>
      </c>
      <c r="BA741">
        <v>0</v>
      </c>
    </row>
    <row r="742" spans="2:53">
      <c r="B742" s="5">
        <v>46261</v>
      </c>
      <c r="C742">
        <v>124</v>
      </c>
      <c r="D742">
        <v>3</v>
      </c>
      <c r="E742" t="s">
        <v>143</v>
      </c>
      <c r="F742" t="s">
        <v>57</v>
      </c>
      <c r="G742" t="s">
        <v>58</v>
      </c>
      <c r="H742">
        <v>40798.670470910001</v>
      </c>
      <c r="I742">
        <v>-5.7845682600000004</v>
      </c>
      <c r="J742">
        <v>37.24</v>
      </c>
      <c r="K742">
        <v>562.76</v>
      </c>
      <c r="L742">
        <v>3255.3236377399999</v>
      </c>
      <c r="M742">
        <v>2862.4593389000001</v>
      </c>
      <c r="N742">
        <v>2862.4593389000001</v>
      </c>
      <c r="O742" s="90" cm="1">
        <f t="array" ref="O742">VLOOKUP(C742,Calc!$B$4:$BF$291,_xlfn.XLOOKUP(F742&amp;G742,$R$4:$R$9&amp;$S$4:$S$9,$T$4:$T$9),FALSE)</f>
        <v>2862.4593389079951</v>
      </c>
      <c r="P742" s="121">
        <f t="shared" si="11"/>
        <v>7.9949131759349257E-9</v>
      </c>
      <c r="V742" s="5">
        <v>46261</v>
      </c>
      <c r="W742">
        <v>247</v>
      </c>
      <c r="X742">
        <v>3</v>
      </c>
      <c r="Y742" t="s">
        <v>143</v>
      </c>
      <c r="Z742" t="s">
        <v>58</v>
      </c>
      <c r="AA742">
        <v>4340.5949883499998</v>
      </c>
      <c r="AB742">
        <v>-1416.3627777700001</v>
      </c>
      <c r="AC742">
        <v>2924.2322105799999</v>
      </c>
      <c r="AD742">
        <v>0</v>
      </c>
      <c r="AE742">
        <v>12.86159196</v>
      </c>
      <c r="AF742">
        <v>12.86159196</v>
      </c>
      <c r="AG742" s="1"/>
      <c r="AH742" s="5">
        <v>46261</v>
      </c>
      <c r="AI742">
        <v>74</v>
      </c>
      <c r="AJ742">
        <v>3</v>
      </c>
      <c r="AK742" t="s">
        <v>143</v>
      </c>
      <c r="AL742" t="s">
        <v>54</v>
      </c>
      <c r="AM742" t="s">
        <v>52</v>
      </c>
      <c r="AN742">
        <v>34.277158100000001</v>
      </c>
      <c r="AO742">
        <v>0</v>
      </c>
      <c r="AP742">
        <v>0</v>
      </c>
      <c r="AR742" s="5">
        <v>46261</v>
      </c>
      <c r="AS742">
        <v>53</v>
      </c>
      <c r="AT742">
        <v>3</v>
      </c>
      <c r="AU742" t="s">
        <v>54</v>
      </c>
      <c r="AV742" t="s">
        <v>52</v>
      </c>
      <c r="AW742">
        <v>37.669059359999999</v>
      </c>
      <c r="AX742">
        <v>6.5616666600000002</v>
      </c>
      <c r="AY742">
        <v>0</v>
      </c>
      <c r="AZ742">
        <v>0</v>
      </c>
      <c r="BA742">
        <v>0</v>
      </c>
    </row>
    <row r="743" spans="2:53">
      <c r="B743" s="5">
        <v>46261</v>
      </c>
      <c r="C743">
        <v>124</v>
      </c>
      <c r="D743">
        <v>3</v>
      </c>
      <c r="E743" t="s">
        <v>143</v>
      </c>
      <c r="F743" t="s">
        <v>57</v>
      </c>
      <c r="G743" t="s">
        <v>52</v>
      </c>
      <c r="H743">
        <v>40798.670470910001</v>
      </c>
      <c r="I743">
        <v>0</v>
      </c>
      <c r="J743">
        <v>600</v>
      </c>
      <c r="K743">
        <v>-562.76</v>
      </c>
      <c r="L743">
        <v>0</v>
      </c>
      <c r="M743">
        <v>0</v>
      </c>
      <c r="N743">
        <v>0</v>
      </c>
      <c r="O743" s="90" cm="1">
        <f t="array" ref="O743">VLOOKUP(C743,Calc!$B$4:$BF$291,_xlfn.XLOOKUP(F743&amp;G743,$R$4:$R$9&amp;$S$4:$S$9,$T$4:$T$9),FALSE)</f>
        <v>0</v>
      </c>
      <c r="P743" s="121">
        <f t="shared" si="11"/>
        <v>0</v>
      </c>
      <c r="V743" s="5">
        <v>46261</v>
      </c>
      <c r="W743">
        <v>247</v>
      </c>
      <c r="X743">
        <v>3</v>
      </c>
      <c r="Y743" t="s">
        <v>143</v>
      </c>
      <c r="Z743" t="s">
        <v>52</v>
      </c>
      <c r="AA743">
        <v>4340.5949883499998</v>
      </c>
      <c r="AB743">
        <v>-1416.3627777700001</v>
      </c>
      <c r="AC743">
        <v>2924.2322105799999</v>
      </c>
      <c r="AD743">
        <v>-27.619342700000001</v>
      </c>
      <c r="AE743">
        <v>0</v>
      </c>
      <c r="AF743">
        <v>-27.619342700000001</v>
      </c>
      <c r="AG743" s="1"/>
      <c r="AH743" s="5">
        <v>46261</v>
      </c>
      <c r="AI743">
        <v>74</v>
      </c>
      <c r="AJ743">
        <v>3</v>
      </c>
      <c r="AK743" t="s">
        <v>143</v>
      </c>
      <c r="AL743" t="s">
        <v>54</v>
      </c>
      <c r="AM743" t="s">
        <v>51</v>
      </c>
      <c r="AN743">
        <v>-41.074658100000001</v>
      </c>
      <c r="AO743">
        <v>0</v>
      </c>
      <c r="AP743">
        <v>-1435.12341294</v>
      </c>
      <c r="AR743" s="5">
        <v>46261</v>
      </c>
      <c r="AS743">
        <v>53</v>
      </c>
      <c r="AT743">
        <v>3</v>
      </c>
      <c r="AU743" t="s">
        <v>54</v>
      </c>
      <c r="AV743" t="s">
        <v>51</v>
      </c>
      <c r="AW743">
        <v>-44.23072603</v>
      </c>
      <c r="AX743">
        <v>6.5616666600000002</v>
      </c>
      <c r="AY743">
        <v>8488.5639058899997</v>
      </c>
      <c r="AZ743">
        <v>11078.181387909999</v>
      </c>
      <c r="BA743">
        <v>0</v>
      </c>
    </row>
    <row r="744" spans="2:53">
      <c r="B744" s="5">
        <v>46261</v>
      </c>
      <c r="C744">
        <v>124</v>
      </c>
      <c r="D744">
        <v>3</v>
      </c>
      <c r="E744" t="s">
        <v>143</v>
      </c>
      <c r="F744" t="s">
        <v>60</v>
      </c>
      <c r="G744" t="s">
        <v>58</v>
      </c>
      <c r="H744">
        <v>40798.670470910001</v>
      </c>
      <c r="I744">
        <v>0</v>
      </c>
      <c r="J744">
        <v>37.24</v>
      </c>
      <c r="K744">
        <v>-42.24</v>
      </c>
      <c r="L744">
        <v>0</v>
      </c>
      <c r="M744">
        <v>0</v>
      </c>
      <c r="N744">
        <v>0</v>
      </c>
      <c r="O744" s="90" cm="1">
        <f t="array" ref="O744">VLOOKUP(C744,Calc!$B$4:$BF$291,_xlfn.XLOOKUP(F744&amp;G744,$R$4:$R$9&amp;$S$4:$S$9,$T$4:$T$9),FALSE)</f>
        <v>0</v>
      </c>
      <c r="P744" s="121">
        <f t="shared" si="11"/>
        <v>0</v>
      </c>
      <c r="V744" s="5">
        <v>46261</v>
      </c>
      <c r="W744">
        <v>247</v>
      </c>
      <c r="X744">
        <v>3</v>
      </c>
      <c r="Y744" t="s">
        <v>143</v>
      </c>
      <c r="Z744" t="s">
        <v>51</v>
      </c>
      <c r="AA744">
        <v>4340.5949883499998</v>
      </c>
      <c r="AB744">
        <v>-1416.3627777700001</v>
      </c>
      <c r="AC744">
        <v>2924.2322105799999</v>
      </c>
      <c r="AD744">
        <v>-3.1630269000000002</v>
      </c>
      <c r="AE744">
        <v>7.16577763</v>
      </c>
      <c r="AF744">
        <v>4.0027507299999998</v>
      </c>
      <c r="AG744" s="1"/>
      <c r="AH744" s="5">
        <v>46261</v>
      </c>
      <c r="AI744">
        <v>75</v>
      </c>
      <c r="AJ744">
        <v>3</v>
      </c>
      <c r="AL744" t="s">
        <v>144</v>
      </c>
      <c r="AM744" t="s">
        <v>58</v>
      </c>
      <c r="AN744">
        <v>-47.874989399999997</v>
      </c>
      <c r="AO744">
        <v>-51709.042188480002</v>
      </c>
      <c r="AP744">
        <v>-51709.042188480002</v>
      </c>
      <c r="AR744" s="5">
        <v>46261</v>
      </c>
      <c r="AS744">
        <v>53</v>
      </c>
      <c r="AT744">
        <v>3</v>
      </c>
      <c r="AU744" t="s">
        <v>50</v>
      </c>
      <c r="AV744" t="s">
        <v>52</v>
      </c>
      <c r="AW744">
        <v>0</v>
      </c>
      <c r="AX744">
        <v>0</v>
      </c>
      <c r="AY744">
        <v>0</v>
      </c>
      <c r="AZ744">
        <v>0</v>
      </c>
      <c r="BA744">
        <v>0</v>
      </c>
    </row>
    <row r="745" spans="2:53">
      <c r="B745" s="5">
        <v>46261</v>
      </c>
      <c r="C745">
        <v>124</v>
      </c>
      <c r="D745">
        <v>3</v>
      </c>
      <c r="E745" t="s">
        <v>143</v>
      </c>
      <c r="F745" t="s">
        <v>60</v>
      </c>
      <c r="G745" t="s">
        <v>51</v>
      </c>
      <c r="H745">
        <v>40798.670470910001</v>
      </c>
      <c r="I745">
        <v>0</v>
      </c>
      <c r="J745">
        <v>-5</v>
      </c>
      <c r="K745">
        <v>42.24</v>
      </c>
      <c r="L745">
        <v>0</v>
      </c>
      <c r="M745">
        <v>0</v>
      </c>
      <c r="N745">
        <v>0</v>
      </c>
      <c r="O745" s="90" cm="1">
        <f t="array" ref="O745">VLOOKUP(C745,Calc!$B$4:$BF$291,_xlfn.XLOOKUP(F745&amp;G745,$R$4:$R$9&amp;$S$4:$S$9,$T$4:$T$9),FALSE)</f>
        <v>0</v>
      </c>
      <c r="P745" s="121">
        <f t="shared" si="11"/>
        <v>0</v>
      </c>
      <c r="V745" s="5">
        <v>46261</v>
      </c>
      <c r="W745">
        <v>248</v>
      </c>
      <c r="X745">
        <v>3</v>
      </c>
      <c r="Y745" t="s">
        <v>143</v>
      </c>
      <c r="Z745" t="s">
        <v>58</v>
      </c>
      <c r="AA745">
        <v>5617.5197519800004</v>
      </c>
      <c r="AB745">
        <v>-935.91244787000005</v>
      </c>
      <c r="AC745">
        <v>4681.6073041</v>
      </c>
      <c r="AD745">
        <v>0</v>
      </c>
      <c r="AE745">
        <v>15.65302256</v>
      </c>
      <c r="AF745">
        <v>15.65302256</v>
      </c>
      <c r="AG745" s="1"/>
      <c r="AH745" s="5">
        <v>46261</v>
      </c>
      <c r="AI745">
        <v>75</v>
      </c>
      <c r="AJ745">
        <v>3</v>
      </c>
      <c r="AL745" t="s">
        <v>144</v>
      </c>
      <c r="AM745" t="s">
        <v>146</v>
      </c>
      <c r="AN745">
        <v>35.276656060000001</v>
      </c>
      <c r="AO745">
        <v>0</v>
      </c>
      <c r="AP745">
        <v>0</v>
      </c>
      <c r="AR745" s="5">
        <v>46261</v>
      </c>
      <c r="AS745">
        <v>53</v>
      </c>
      <c r="AT745">
        <v>3</v>
      </c>
      <c r="AU745" t="s">
        <v>50</v>
      </c>
      <c r="AV745" t="s">
        <v>51</v>
      </c>
      <c r="AW745">
        <v>0</v>
      </c>
      <c r="AX745">
        <v>0</v>
      </c>
      <c r="AY745">
        <v>0</v>
      </c>
      <c r="AZ745">
        <v>0</v>
      </c>
      <c r="BA745">
        <v>0</v>
      </c>
    </row>
    <row r="746" spans="2:53">
      <c r="B746" s="5">
        <v>46261</v>
      </c>
      <c r="C746">
        <v>124</v>
      </c>
      <c r="D746">
        <v>3</v>
      </c>
      <c r="E746" t="s">
        <v>143</v>
      </c>
      <c r="F746" t="s">
        <v>54</v>
      </c>
      <c r="G746" t="s">
        <v>52</v>
      </c>
      <c r="H746">
        <v>40798.670470910001</v>
      </c>
      <c r="I746">
        <v>0</v>
      </c>
      <c r="J746">
        <v>600</v>
      </c>
      <c r="K746">
        <v>-605</v>
      </c>
      <c r="L746">
        <v>0</v>
      </c>
      <c r="M746">
        <v>0</v>
      </c>
      <c r="N746">
        <v>0</v>
      </c>
      <c r="O746" s="90" cm="1">
        <f t="array" ref="O746">VLOOKUP(C746,Calc!$B$4:$BF$291,_xlfn.XLOOKUP(F746&amp;G746,$R$4:$R$9&amp;$S$4:$S$9,$T$4:$T$9),FALSE)</f>
        <v>0</v>
      </c>
      <c r="P746" s="121">
        <f t="shared" si="11"/>
        <v>0</v>
      </c>
      <c r="V746" s="5">
        <v>46261</v>
      </c>
      <c r="W746">
        <v>248</v>
      </c>
      <c r="X746">
        <v>3</v>
      </c>
      <c r="Y746" t="s">
        <v>143</v>
      </c>
      <c r="Z746" t="s">
        <v>52</v>
      </c>
      <c r="AA746">
        <v>5617.5197519800004</v>
      </c>
      <c r="AB746">
        <v>-935.91244787000005</v>
      </c>
      <c r="AC746">
        <v>4681.6073041</v>
      </c>
      <c r="AD746">
        <v>-24.331480760000002</v>
      </c>
      <c r="AE746">
        <v>0</v>
      </c>
      <c r="AF746">
        <v>-24.331480760000002</v>
      </c>
      <c r="AG746" s="1"/>
      <c r="AH746" s="5">
        <v>46261</v>
      </c>
      <c r="AI746">
        <v>75</v>
      </c>
      <c r="AJ746">
        <v>3</v>
      </c>
      <c r="AK746" t="s">
        <v>143</v>
      </c>
      <c r="AL746" t="s">
        <v>57</v>
      </c>
      <c r="AM746" t="s">
        <v>58</v>
      </c>
      <c r="AN746">
        <v>8.1821103999999991</v>
      </c>
      <c r="AO746">
        <v>0</v>
      </c>
      <c r="AP746">
        <v>0</v>
      </c>
      <c r="AR746" s="5">
        <v>46261</v>
      </c>
      <c r="AS746">
        <v>54</v>
      </c>
      <c r="AT746">
        <v>3</v>
      </c>
      <c r="AU746" t="s">
        <v>145</v>
      </c>
      <c r="AV746" t="s">
        <v>58</v>
      </c>
      <c r="AW746">
        <v>-1.6929093</v>
      </c>
      <c r="AX746">
        <v>0.09</v>
      </c>
      <c r="AY746">
        <v>-0.47962932000000003</v>
      </c>
      <c r="AZ746">
        <v>-0.47962932000000003</v>
      </c>
      <c r="BA746">
        <v>0</v>
      </c>
    </row>
    <row r="747" spans="2:53">
      <c r="B747" s="5">
        <v>46261</v>
      </c>
      <c r="C747">
        <v>124</v>
      </c>
      <c r="D747">
        <v>3</v>
      </c>
      <c r="E747" t="s">
        <v>143</v>
      </c>
      <c r="F747" t="s">
        <v>54</v>
      </c>
      <c r="G747" t="s">
        <v>51</v>
      </c>
      <c r="H747">
        <v>40798.670470910001</v>
      </c>
      <c r="I747">
        <v>-71.310490630000004</v>
      </c>
      <c r="J747">
        <v>-5</v>
      </c>
      <c r="K747">
        <v>605</v>
      </c>
      <c r="L747">
        <v>43142.846833160002</v>
      </c>
      <c r="M747">
        <v>37936.211131999997</v>
      </c>
      <c r="N747">
        <v>37936.211131999997</v>
      </c>
      <c r="O747" s="90" cm="1">
        <f t="array" ref="O747">VLOOKUP(C747,Calc!$B$4:$BF$291,_xlfn.XLOOKUP(F747&amp;G747,$R$4:$R$9&amp;$S$4:$S$9,$T$4:$T$9),FALSE)</f>
        <v>37936.211132008008</v>
      </c>
      <c r="P747" s="121">
        <f t="shared" si="11"/>
        <v>8.0108293332159519E-9</v>
      </c>
      <c r="V747" s="5">
        <v>46261</v>
      </c>
      <c r="W747">
        <v>248</v>
      </c>
      <c r="X747">
        <v>3</v>
      </c>
      <c r="Y747" t="s">
        <v>143</v>
      </c>
      <c r="Z747" t="s">
        <v>51</v>
      </c>
      <c r="AA747">
        <v>5617.5197519800004</v>
      </c>
      <c r="AB747">
        <v>-935.91244787000005</v>
      </c>
      <c r="AC747">
        <v>4681.6073041</v>
      </c>
      <c r="AD747">
        <v>-8.3575259000000006</v>
      </c>
      <c r="AE747">
        <v>6.1993174299999998</v>
      </c>
      <c r="AF747">
        <v>-2.15820846</v>
      </c>
      <c r="AG747" s="1"/>
      <c r="AH747" s="5">
        <v>46261</v>
      </c>
      <c r="AI747">
        <v>75</v>
      </c>
      <c r="AJ747">
        <v>3</v>
      </c>
      <c r="AK747" t="s">
        <v>143</v>
      </c>
      <c r="AL747" t="s">
        <v>57</v>
      </c>
      <c r="AM747" t="s">
        <v>52</v>
      </c>
      <c r="AN747">
        <v>-9.0946104000000005</v>
      </c>
      <c r="AO747">
        <v>0</v>
      </c>
      <c r="AP747">
        <v>2591.0811067200002</v>
      </c>
      <c r="AR747" s="5">
        <v>46261</v>
      </c>
      <c r="AS747">
        <v>54</v>
      </c>
      <c r="AT747">
        <v>3</v>
      </c>
      <c r="AU747" t="s">
        <v>145</v>
      </c>
      <c r="AV747" t="s">
        <v>146</v>
      </c>
      <c r="AW747">
        <v>1.6029093000000001</v>
      </c>
      <c r="AX747">
        <v>0.09</v>
      </c>
      <c r="AY747">
        <v>0</v>
      </c>
      <c r="AZ747">
        <v>0</v>
      </c>
      <c r="BA747">
        <v>0</v>
      </c>
    </row>
    <row r="748" spans="2:53">
      <c r="B748" s="5">
        <v>46261</v>
      </c>
      <c r="C748">
        <v>125</v>
      </c>
      <c r="D748">
        <v>3</v>
      </c>
      <c r="E748" t="s">
        <v>143</v>
      </c>
      <c r="F748" t="s">
        <v>57</v>
      </c>
      <c r="G748" t="s">
        <v>58</v>
      </c>
      <c r="H748">
        <v>2.2771500200000001</v>
      </c>
      <c r="I748">
        <v>-1.38250133</v>
      </c>
      <c r="J748">
        <v>-0.24</v>
      </c>
      <c r="K748">
        <v>-0.03</v>
      </c>
      <c r="L748">
        <v>-4.1475039999999998E-2</v>
      </c>
      <c r="M748">
        <v>-5.0032380000000001E-2</v>
      </c>
      <c r="N748">
        <v>0</v>
      </c>
      <c r="O748" s="90" cm="1">
        <f t="array" ref="O748">VLOOKUP(C748,Calc!$B$4:$BF$291,_xlfn.XLOOKUP(F748&amp;G748,$R$4:$R$9&amp;$S$4:$S$9,$T$4:$T$9),FALSE)</f>
        <v>0</v>
      </c>
      <c r="P748" s="121">
        <f t="shared" si="11"/>
        <v>0</v>
      </c>
      <c r="V748" s="5">
        <v>46261</v>
      </c>
      <c r="W748">
        <v>249</v>
      </c>
      <c r="X748">
        <v>3</v>
      </c>
      <c r="Y748" t="s">
        <v>143</v>
      </c>
      <c r="Z748" t="s">
        <v>58</v>
      </c>
      <c r="AA748">
        <v>5828.1352694899997</v>
      </c>
      <c r="AB748">
        <v>-2407.5154701500001</v>
      </c>
      <c r="AC748">
        <v>3420.6197993400001</v>
      </c>
      <c r="AD748">
        <v>0</v>
      </c>
      <c r="AE748">
        <v>19.169138530000001</v>
      </c>
      <c r="AF748">
        <v>19.169138530000001</v>
      </c>
      <c r="AG748" s="1"/>
      <c r="AH748" s="5">
        <v>46261</v>
      </c>
      <c r="AI748">
        <v>75</v>
      </c>
      <c r="AJ748">
        <v>3</v>
      </c>
      <c r="AL748" t="s">
        <v>147</v>
      </c>
      <c r="AM748" t="s">
        <v>148</v>
      </c>
      <c r="AN748">
        <v>-28.100514</v>
      </c>
      <c r="AO748">
        <v>-4954.7868004700003</v>
      </c>
      <c r="AP748">
        <v>-4954.7868004700003</v>
      </c>
      <c r="AR748" s="5">
        <v>46261</v>
      </c>
      <c r="AS748">
        <v>54</v>
      </c>
      <c r="AT748">
        <v>3</v>
      </c>
      <c r="AU748" t="s">
        <v>144</v>
      </c>
      <c r="AV748" t="s">
        <v>58</v>
      </c>
      <c r="AW748">
        <v>-25.665181530000002</v>
      </c>
      <c r="AX748">
        <v>12.09666666</v>
      </c>
      <c r="AY748">
        <v>159.61481516000001</v>
      </c>
      <c r="AZ748">
        <v>159.61481516000001</v>
      </c>
      <c r="BA748">
        <v>0</v>
      </c>
    </row>
    <row r="749" spans="2:53">
      <c r="B749" s="5">
        <v>46261</v>
      </c>
      <c r="C749">
        <v>125</v>
      </c>
      <c r="D749">
        <v>3</v>
      </c>
      <c r="E749" t="s">
        <v>143</v>
      </c>
      <c r="F749" t="s">
        <v>57</v>
      </c>
      <c r="G749" t="s">
        <v>52</v>
      </c>
      <c r="H749">
        <v>2.2771500200000001</v>
      </c>
      <c r="I749">
        <v>0</v>
      </c>
      <c r="J749">
        <v>-0.27</v>
      </c>
      <c r="K749">
        <v>0.03</v>
      </c>
      <c r="L749">
        <v>0</v>
      </c>
      <c r="M749">
        <v>0</v>
      </c>
      <c r="N749">
        <v>0</v>
      </c>
      <c r="O749" s="90" cm="1">
        <f t="array" ref="O749">VLOOKUP(C749,Calc!$B$4:$BF$291,_xlfn.XLOOKUP(F749&amp;G749,$R$4:$R$9&amp;$S$4:$S$9,$T$4:$T$9),FALSE)</f>
        <v>0</v>
      </c>
      <c r="P749" s="121">
        <f t="shared" si="11"/>
        <v>0</v>
      </c>
      <c r="V749" s="5">
        <v>46261</v>
      </c>
      <c r="W749">
        <v>249</v>
      </c>
      <c r="X749">
        <v>3</v>
      </c>
      <c r="Y749" t="s">
        <v>143</v>
      </c>
      <c r="Z749" t="s">
        <v>52</v>
      </c>
      <c r="AA749">
        <v>5828.1352694899997</v>
      </c>
      <c r="AB749">
        <v>-2407.5154701500001</v>
      </c>
      <c r="AC749">
        <v>3420.6197993400001</v>
      </c>
      <c r="AD749">
        <v>-19.549458529999999</v>
      </c>
      <c r="AE749">
        <v>0</v>
      </c>
      <c r="AF749">
        <v>-19.549458529999999</v>
      </c>
      <c r="AG749" s="1"/>
      <c r="AH749" s="5">
        <v>46261</v>
      </c>
      <c r="AI749">
        <v>75</v>
      </c>
      <c r="AJ749">
        <v>3</v>
      </c>
      <c r="AL749" t="s">
        <v>147</v>
      </c>
      <c r="AM749" t="s">
        <v>51</v>
      </c>
      <c r="AN749">
        <v>27.191347329999999</v>
      </c>
      <c r="AO749">
        <v>0</v>
      </c>
      <c r="AP749">
        <v>0</v>
      </c>
      <c r="AR749" s="5">
        <v>46261</v>
      </c>
      <c r="AS749">
        <v>54</v>
      </c>
      <c r="AT749">
        <v>3</v>
      </c>
      <c r="AU749" t="s">
        <v>144</v>
      </c>
      <c r="AV749" t="s">
        <v>146</v>
      </c>
      <c r="AW749">
        <v>13.568514860000001</v>
      </c>
      <c r="AX749">
        <v>12.09666666</v>
      </c>
      <c r="AY749">
        <v>0</v>
      </c>
      <c r="AZ749">
        <v>0</v>
      </c>
      <c r="BA749">
        <v>0</v>
      </c>
    </row>
    <row r="750" spans="2:53">
      <c r="B750" s="5">
        <v>46261</v>
      </c>
      <c r="C750">
        <v>125</v>
      </c>
      <c r="D750">
        <v>3</v>
      </c>
      <c r="E750" t="s">
        <v>143</v>
      </c>
      <c r="F750" t="s">
        <v>60</v>
      </c>
      <c r="G750" t="s">
        <v>58</v>
      </c>
      <c r="H750">
        <v>2.2771500200000001</v>
      </c>
      <c r="I750">
        <v>0</v>
      </c>
      <c r="J750">
        <v>-0.24</v>
      </c>
      <c r="K750">
        <v>-0.06</v>
      </c>
      <c r="L750">
        <v>0</v>
      </c>
      <c r="M750">
        <v>0</v>
      </c>
      <c r="N750">
        <v>0</v>
      </c>
      <c r="O750" s="90" cm="1">
        <f t="array" ref="O750">VLOOKUP(C750,Calc!$B$4:$BF$291,_xlfn.XLOOKUP(F750&amp;G750,$R$4:$R$9&amp;$S$4:$S$9,$T$4:$T$9),FALSE)</f>
        <v>0</v>
      </c>
      <c r="P750" s="121">
        <f t="shared" si="11"/>
        <v>0</v>
      </c>
      <c r="V750" s="5">
        <v>46261</v>
      </c>
      <c r="W750">
        <v>249</v>
      </c>
      <c r="X750">
        <v>3</v>
      </c>
      <c r="Y750" t="s">
        <v>143</v>
      </c>
      <c r="Z750" t="s">
        <v>51</v>
      </c>
      <c r="AA750">
        <v>5828.1352694899997</v>
      </c>
      <c r="AB750">
        <v>-2407.5154701500001</v>
      </c>
      <c r="AC750">
        <v>3420.6197993400001</v>
      </c>
      <c r="AD750">
        <v>-12.542115799999999</v>
      </c>
      <c r="AE750">
        <v>2.8657691299999999</v>
      </c>
      <c r="AF750">
        <v>-9.6763466600000001</v>
      </c>
      <c r="AG750" s="1"/>
      <c r="AH750" s="5">
        <v>46261</v>
      </c>
      <c r="AI750">
        <v>75</v>
      </c>
      <c r="AJ750">
        <v>3</v>
      </c>
      <c r="AK750" t="s">
        <v>143</v>
      </c>
      <c r="AL750" t="s">
        <v>60</v>
      </c>
      <c r="AM750" t="s">
        <v>58</v>
      </c>
      <c r="AN750">
        <v>37.52599756</v>
      </c>
      <c r="AO750">
        <v>0</v>
      </c>
      <c r="AP750">
        <v>0</v>
      </c>
      <c r="AR750" s="5">
        <v>46261</v>
      </c>
      <c r="AS750">
        <v>54</v>
      </c>
      <c r="AT750">
        <v>3</v>
      </c>
      <c r="AU750" t="s">
        <v>57</v>
      </c>
      <c r="AV750" t="s">
        <v>58</v>
      </c>
      <c r="AW750">
        <v>-0.1352322</v>
      </c>
      <c r="AX750">
        <v>0.51749999999999996</v>
      </c>
      <c r="AY750">
        <v>0</v>
      </c>
      <c r="AZ750">
        <v>0</v>
      </c>
      <c r="BA750">
        <v>0</v>
      </c>
    </row>
    <row r="751" spans="2:53">
      <c r="B751" s="5">
        <v>46261</v>
      </c>
      <c r="C751">
        <v>125</v>
      </c>
      <c r="D751">
        <v>3</v>
      </c>
      <c r="E751" t="s">
        <v>143</v>
      </c>
      <c r="F751" t="s">
        <v>60</v>
      </c>
      <c r="G751" t="s">
        <v>51</v>
      </c>
      <c r="H751">
        <v>2.2771500200000001</v>
      </c>
      <c r="I751">
        <v>0</v>
      </c>
      <c r="J751">
        <v>-0.3</v>
      </c>
      <c r="K751">
        <v>0.06</v>
      </c>
      <c r="L751">
        <v>0</v>
      </c>
      <c r="M751">
        <v>0</v>
      </c>
      <c r="N751">
        <v>0</v>
      </c>
      <c r="O751" s="90" cm="1">
        <f t="array" ref="O751">VLOOKUP(C751,Calc!$B$4:$BF$291,_xlfn.XLOOKUP(F751&amp;G751,$R$4:$R$9&amp;$S$4:$S$9,$T$4:$T$9),FALSE)</f>
        <v>0</v>
      </c>
      <c r="P751" s="121">
        <f t="shared" si="11"/>
        <v>0</v>
      </c>
      <c r="V751" s="5">
        <v>46261</v>
      </c>
      <c r="W751">
        <v>250</v>
      </c>
      <c r="X751">
        <v>3</v>
      </c>
      <c r="Y751" t="s">
        <v>143</v>
      </c>
      <c r="Z751" t="s">
        <v>58</v>
      </c>
      <c r="AA751">
        <v>8051.8059249600001</v>
      </c>
      <c r="AB751">
        <v>-500.11154585999998</v>
      </c>
      <c r="AC751">
        <v>7551.6943791000003</v>
      </c>
      <c r="AD751">
        <v>0</v>
      </c>
      <c r="AE751">
        <v>19.3400994</v>
      </c>
      <c r="AF751">
        <v>19.3400994</v>
      </c>
      <c r="AG751" s="1"/>
      <c r="AH751" s="5">
        <v>46261</v>
      </c>
      <c r="AI751">
        <v>75</v>
      </c>
      <c r="AJ751">
        <v>3</v>
      </c>
      <c r="AK751" t="s">
        <v>143</v>
      </c>
      <c r="AL751" t="s">
        <v>60</v>
      </c>
      <c r="AM751" t="s">
        <v>51</v>
      </c>
      <c r="AN751">
        <v>-37.469330900000003</v>
      </c>
      <c r="AO751">
        <v>12830.96153828</v>
      </c>
      <c r="AP751">
        <v>12030.13471391</v>
      </c>
      <c r="AR751" s="5">
        <v>46261</v>
      </c>
      <c r="AS751">
        <v>54</v>
      </c>
      <c r="AT751">
        <v>3</v>
      </c>
      <c r="AU751" t="s">
        <v>57</v>
      </c>
      <c r="AV751" t="s">
        <v>52</v>
      </c>
      <c r="AW751">
        <v>-0.38226779999999999</v>
      </c>
      <c r="AX751">
        <v>0.51749999999999996</v>
      </c>
      <c r="AY751">
        <v>0</v>
      </c>
      <c r="AZ751">
        <v>-113.01428788</v>
      </c>
      <c r="BA751">
        <v>0</v>
      </c>
    </row>
    <row r="752" spans="2:53">
      <c r="B752" s="5">
        <v>46261</v>
      </c>
      <c r="C752">
        <v>125</v>
      </c>
      <c r="D752">
        <v>3</v>
      </c>
      <c r="E752" t="s">
        <v>143</v>
      </c>
      <c r="F752" t="s">
        <v>54</v>
      </c>
      <c r="G752" t="s">
        <v>52</v>
      </c>
      <c r="H752">
        <v>2.2771500200000001</v>
      </c>
      <c r="I752">
        <v>0</v>
      </c>
      <c r="J752">
        <v>-0.27</v>
      </c>
      <c r="K752">
        <v>-0.03</v>
      </c>
      <c r="L752">
        <v>0</v>
      </c>
      <c r="M752">
        <v>0</v>
      </c>
      <c r="N752">
        <v>0</v>
      </c>
      <c r="O752" s="90" cm="1">
        <f t="array" ref="O752">VLOOKUP(C752,Calc!$B$4:$BF$291,_xlfn.XLOOKUP(F752&amp;G752,$R$4:$R$9&amp;$S$4:$S$9,$T$4:$T$9),FALSE)</f>
        <v>0</v>
      </c>
      <c r="P752" s="121">
        <f t="shared" si="11"/>
        <v>0</v>
      </c>
      <c r="V752" s="5">
        <v>46261</v>
      </c>
      <c r="W752">
        <v>250</v>
      </c>
      <c r="X752">
        <v>3</v>
      </c>
      <c r="Y752" t="s">
        <v>143</v>
      </c>
      <c r="Z752" t="s">
        <v>52</v>
      </c>
      <c r="AA752">
        <v>8051.8059249600001</v>
      </c>
      <c r="AB752">
        <v>-500.11154585999998</v>
      </c>
      <c r="AC752">
        <v>7551.6943791000003</v>
      </c>
      <c r="AD752">
        <v>-18.938623799999998</v>
      </c>
      <c r="AE752">
        <v>0</v>
      </c>
      <c r="AF752">
        <v>-18.938623799999998</v>
      </c>
      <c r="AG752" s="1"/>
      <c r="AH752" s="5">
        <v>46261</v>
      </c>
      <c r="AI752">
        <v>75</v>
      </c>
      <c r="AJ752">
        <v>3</v>
      </c>
      <c r="AK752" t="s">
        <v>143</v>
      </c>
      <c r="AL752" t="s">
        <v>54</v>
      </c>
      <c r="AM752" t="s">
        <v>52</v>
      </c>
      <c r="AN752">
        <v>37.948949229999997</v>
      </c>
      <c r="AO752">
        <v>0</v>
      </c>
      <c r="AP752">
        <v>0</v>
      </c>
      <c r="AR752" s="5">
        <v>46261</v>
      </c>
      <c r="AS752">
        <v>54</v>
      </c>
      <c r="AT752">
        <v>3</v>
      </c>
      <c r="AU752" t="s">
        <v>147</v>
      </c>
      <c r="AV752" t="s">
        <v>148</v>
      </c>
      <c r="AW752">
        <v>-25.518825</v>
      </c>
      <c r="AX752">
        <v>0.72583333000000005</v>
      </c>
      <c r="AY752">
        <v>-8796.1162522499999</v>
      </c>
      <c r="AZ752">
        <v>-8796.1162522499999</v>
      </c>
      <c r="BA752">
        <v>0</v>
      </c>
    </row>
    <row r="753" spans="2:53">
      <c r="B753" s="5">
        <v>46261</v>
      </c>
      <c r="C753">
        <v>125</v>
      </c>
      <c r="D753">
        <v>3</v>
      </c>
      <c r="E753" t="s">
        <v>143</v>
      </c>
      <c r="F753" t="s">
        <v>54</v>
      </c>
      <c r="G753" t="s">
        <v>51</v>
      </c>
      <c r="H753">
        <v>2.2771500200000001</v>
      </c>
      <c r="I753">
        <v>-64.305002029999997</v>
      </c>
      <c r="J753">
        <v>-0.3</v>
      </c>
      <c r="K753">
        <v>0.03</v>
      </c>
      <c r="L753">
        <v>1.92915006</v>
      </c>
      <c r="M753">
        <v>2.3271823999999999</v>
      </c>
      <c r="N753">
        <v>2.2771500200000001</v>
      </c>
      <c r="O753" s="90" cm="1">
        <f t="array" ref="O753">VLOOKUP(C753,Calc!$B$4:$BF$291,_xlfn.XLOOKUP(F753&amp;G753,$R$4:$R$9&amp;$S$4:$S$9,$T$4:$T$9),FALSE)</f>
        <v>2.2771500209999962</v>
      </c>
      <c r="P753" s="121">
        <f t="shared" si="11"/>
        <v>9.9999608593748235E-10</v>
      </c>
      <c r="V753" s="5">
        <v>46261</v>
      </c>
      <c r="W753">
        <v>250</v>
      </c>
      <c r="X753">
        <v>3</v>
      </c>
      <c r="Y753" t="s">
        <v>143</v>
      </c>
      <c r="Z753" t="s">
        <v>51</v>
      </c>
      <c r="AA753">
        <v>8051.8059249600001</v>
      </c>
      <c r="AB753">
        <v>-500.11154585999998</v>
      </c>
      <c r="AC753">
        <v>7551.6943791000003</v>
      </c>
      <c r="AD753">
        <v>-11.6856268</v>
      </c>
      <c r="AE753">
        <v>0.49581786</v>
      </c>
      <c r="AF753">
        <v>-11.18980893</v>
      </c>
      <c r="AG753" s="1"/>
      <c r="AH753" s="5">
        <v>46261</v>
      </c>
      <c r="AI753">
        <v>75</v>
      </c>
      <c r="AJ753">
        <v>3</v>
      </c>
      <c r="AK753" t="s">
        <v>143</v>
      </c>
      <c r="AL753" t="s">
        <v>54</v>
      </c>
      <c r="AM753" t="s">
        <v>51</v>
      </c>
      <c r="AN753">
        <v>-44.794782560000002</v>
      </c>
      <c r="AO753">
        <v>0</v>
      </c>
      <c r="AP753">
        <v>-1790.25428235</v>
      </c>
      <c r="AR753" s="5">
        <v>46261</v>
      </c>
      <c r="AS753">
        <v>54</v>
      </c>
      <c r="AT753">
        <v>3</v>
      </c>
      <c r="AU753" t="s">
        <v>147</v>
      </c>
      <c r="AV753" t="s">
        <v>51</v>
      </c>
      <c r="AW753">
        <v>24.792991659999998</v>
      </c>
      <c r="AX753">
        <v>0.72583333000000005</v>
      </c>
      <c r="AY753">
        <v>0</v>
      </c>
      <c r="AZ753">
        <v>0</v>
      </c>
      <c r="BA753">
        <v>0</v>
      </c>
    </row>
    <row r="754" spans="2:53">
      <c r="B754" s="5">
        <v>46261</v>
      </c>
      <c r="C754">
        <v>126</v>
      </c>
      <c r="D754">
        <v>3</v>
      </c>
      <c r="E754" t="s">
        <v>143</v>
      </c>
      <c r="F754" t="s">
        <v>57</v>
      </c>
      <c r="G754" t="s">
        <v>58</v>
      </c>
      <c r="H754">
        <v>2.2471130000000001</v>
      </c>
      <c r="I754">
        <v>0</v>
      </c>
      <c r="J754">
        <v>-0.24</v>
      </c>
      <c r="K754">
        <v>-0.03</v>
      </c>
      <c r="L754">
        <v>0</v>
      </c>
      <c r="M754">
        <v>0</v>
      </c>
      <c r="N754">
        <v>0</v>
      </c>
      <c r="O754" s="90" cm="1">
        <f t="array" ref="O754">VLOOKUP(C754,Calc!$B$4:$BF$291,_xlfn.XLOOKUP(F754&amp;G754,$R$4:$R$9&amp;$S$4:$S$9,$T$4:$T$9),FALSE)</f>
        <v>0</v>
      </c>
      <c r="P754" s="121">
        <f t="shared" si="11"/>
        <v>0</v>
      </c>
      <c r="V754" s="5">
        <v>46261</v>
      </c>
      <c r="W754">
        <v>251</v>
      </c>
      <c r="X754">
        <v>3</v>
      </c>
      <c r="Y754" t="s">
        <v>143</v>
      </c>
      <c r="Z754" t="s">
        <v>58</v>
      </c>
      <c r="AA754">
        <v>6187.67878896</v>
      </c>
      <c r="AB754">
        <v>-505.10822414</v>
      </c>
      <c r="AC754">
        <v>5682.5705648200001</v>
      </c>
      <c r="AD754">
        <v>0</v>
      </c>
      <c r="AE754">
        <v>15.1075149</v>
      </c>
      <c r="AF754">
        <v>15.1075149</v>
      </c>
      <c r="AG754" s="1"/>
      <c r="AH754" s="5">
        <v>46261</v>
      </c>
      <c r="AI754">
        <v>76</v>
      </c>
      <c r="AJ754">
        <v>3</v>
      </c>
      <c r="AL754" t="s">
        <v>144</v>
      </c>
      <c r="AM754" t="s">
        <v>58</v>
      </c>
      <c r="AN754">
        <v>-43.259761900000001</v>
      </c>
      <c r="AO754">
        <v>-46281.911881940003</v>
      </c>
      <c r="AP754">
        <v>-46281.911881940003</v>
      </c>
      <c r="AR754" s="5">
        <v>46261</v>
      </c>
      <c r="AS754">
        <v>54</v>
      </c>
      <c r="AT754">
        <v>3</v>
      </c>
      <c r="AU754" t="s">
        <v>60</v>
      </c>
      <c r="AV754" t="s">
        <v>58</v>
      </c>
      <c r="AW754">
        <v>55.649631659999997</v>
      </c>
      <c r="AX754">
        <v>0.15833332999999999</v>
      </c>
      <c r="AY754">
        <v>0</v>
      </c>
      <c r="AZ754">
        <v>0</v>
      </c>
      <c r="BA754">
        <v>0</v>
      </c>
    </row>
    <row r="755" spans="2:53">
      <c r="B755" s="5">
        <v>46261</v>
      </c>
      <c r="C755">
        <v>126</v>
      </c>
      <c r="D755">
        <v>3</v>
      </c>
      <c r="E755" t="s">
        <v>143</v>
      </c>
      <c r="F755" t="s">
        <v>57</v>
      </c>
      <c r="G755" t="s">
        <v>52</v>
      </c>
      <c r="H755">
        <v>2.2471130000000001</v>
      </c>
      <c r="I755">
        <v>0</v>
      </c>
      <c r="J755">
        <v>-0.27</v>
      </c>
      <c r="K755">
        <v>0.03</v>
      </c>
      <c r="L755">
        <v>0</v>
      </c>
      <c r="M755">
        <v>0</v>
      </c>
      <c r="N755">
        <v>0</v>
      </c>
      <c r="O755" s="90" cm="1">
        <f t="array" ref="O755">VLOOKUP(C755,Calc!$B$4:$BF$291,_xlfn.XLOOKUP(F755&amp;G755,$R$4:$R$9&amp;$S$4:$S$9,$T$4:$T$9),FALSE)</f>
        <v>0</v>
      </c>
      <c r="P755" s="121">
        <f t="shared" si="11"/>
        <v>0</v>
      </c>
      <c r="V755" s="5">
        <v>46261</v>
      </c>
      <c r="W755">
        <v>251</v>
      </c>
      <c r="X755">
        <v>3</v>
      </c>
      <c r="Y755" t="s">
        <v>143</v>
      </c>
      <c r="Z755" t="s">
        <v>52</v>
      </c>
      <c r="AA755">
        <v>6187.67878896</v>
      </c>
      <c r="AB755">
        <v>-505.10822414</v>
      </c>
      <c r="AC755">
        <v>5682.5705648200001</v>
      </c>
      <c r="AD755">
        <v>-18.023027259999999</v>
      </c>
      <c r="AE755">
        <v>0</v>
      </c>
      <c r="AF755">
        <v>-18.023027259999999</v>
      </c>
      <c r="AG755" s="1"/>
      <c r="AH755" s="5">
        <v>46261</v>
      </c>
      <c r="AI755">
        <v>76</v>
      </c>
      <c r="AJ755">
        <v>3</v>
      </c>
      <c r="AL755" t="s">
        <v>144</v>
      </c>
      <c r="AM755" t="s">
        <v>146</v>
      </c>
      <c r="AN755">
        <v>31.152261899999999</v>
      </c>
      <c r="AO755">
        <v>0</v>
      </c>
      <c r="AP755">
        <v>0</v>
      </c>
      <c r="AR755" s="5">
        <v>46261</v>
      </c>
      <c r="AS755">
        <v>54</v>
      </c>
      <c r="AT755">
        <v>3</v>
      </c>
      <c r="AU755" t="s">
        <v>60</v>
      </c>
      <c r="AV755" t="s">
        <v>51</v>
      </c>
      <c r="AW755">
        <v>-55.807965000000003</v>
      </c>
      <c r="AX755">
        <v>0.15833332999999999</v>
      </c>
      <c r="AY755">
        <v>0</v>
      </c>
      <c r="AZ755">
        <v>-1120.01184281</v>
      </c>
      <c r="BA755">
        <v>0</v>
      </c>
    </row>
    <row r="756" spans="2:53">
      <c r="B756" s="5">
        <v>46261</v>
      </c>
      <c r="C756">
        <v>126</v>
      </c>
      <c r="D756">
        <v>3</v>
      </c>
      <c r="E756" t="s">
        <v>143</v>
      </c>
      <c r="F756" t="s">
        <v>60</v>
      </c>
      <c r="G756" t="s">
        <v>58</v>
      </c>
      <c r="H756">
        <v>2.2471130000000001</v>
      </c>
      <c r="I756">
        <v>0</v>
      </c>
      <c r="J756">
        <v>-0.24</v>
      </c>
      <c r="K756">
        <v>-0.06</v>
      </c>
      <c r="L756">
        <v>0</v>
      </c>
      <c r="M756">
        <v>0</v>
      </c>
      <c r="N756">
        <v>0</v>
      </c>
      <c r="O756" s="90" cm="1">
        <f t="array" ref="O756">VLOOKUP(C756,Calc!$B$4:$BF$291,_xlfn.XLOOKUP(F756&amp;G756,$R$4:$R$9&amp;$S$4:$S$9,$T$4:$T$9),FALSE)</f>
        <v>0</v>
      </c>
      <c r="P756" s="121">
        <f t="shared" si="11"/>
        <v>0</v>
      </c>
      <c r="V756" s="5">
        <v>46261</v>
      </c>
      <c r="W756">
        <v>251</v>
      </c>
      <c r="X756">
        <v>3</v>
      </c>
      <c r="Y756" t="s">
        <v>143</v>
      </c>
      <c r="Z756" t="s">
        <v>51</v>
      </c>
      <c r="AA756">
        <v>6187.67878896</v>
      </c>
      <c r="AB756">
        <v>-505.10822414</v>
      </c>
      <c r="AC756">
        <v>5682.5705648200001</v>
      </c>
      <c r="AD756">
        <v>-7.9733166999999998</v>
      </c>
      <c r="AE756">
        <v>2.1624000000000001E-3</v>
      </c>
      <c r="AF756">
        <v>-7.9711543000000002</v>
      </c>
      <c r="AG756" s="1"/>
      <c r="AH756" s="5">
        <v>46261</v>
      </c>
      <c r="AI756">
        <v>76</v>
      </c>
      <c r="AJ756">
        <v>3</v>
      </c>
      <c r="AK756" t="s">
        <v>143</v>
      </c>
      <c r="AL756" t="s">
        <v>57</v>
      </c>
      <c r="AM756" t="s">
        <v>58</v>
      </c>
      <c r="AN756">
        <v>10.894224599999999</v>
      </c>
      <c r="AO756">
        <v>0</v>
      </c>
      <c r="AP756">
        <v>0</v>
      </c>
      <c r="AR756" s="5">
        <v>46261</v>
      </c>
      <c r="AS756">
        <v>54</v>
      </c>
      <c r="AT756">
        <v>3</v>
      </c>
      <c r="AU756" t="s">
        <v>54</v>
      </c>
      <c r="AV756" t="s">
        <v>52</v>
      </c>
      <c r="AW756">
        <v>38.735332</v>
      </c>
      <c r="AX756">
        <v>6.3775000000000004</v>
      </c>
      <c r="AY756">
        <v>0</v>
      </c>
      <c r="AZ756">
        <v>0</v>
      </c>
      <c r="BA756">
        <v>0</v>
      </c>
    </row>
    <row r="757" spans="2:53">
      <c r="B757" s="5">
        <v>46261</v>
      </c>
      <c r="C757">
        <v>126</v>
      </c>
      <c r="D757">
        <v>3</v>
      </c>
      <c r="E757" t="s">
        <v>143</v>
      </c>
      <c r="F757" t="s">
        <v>60</v>
      </c>
      <c r="G757" t="s">
        <v>51</v>
      </c>
      <c r="H757">
        <v>2.2471130000000001</v>
      </c>
      <c r="I757">
        <v>1.9257518600000001</v>
      </c>
      <c r="J757">
        <v>-0.3</v>
      </c>
      <c r="K757">
        <v>0.06</v>
      </c>
      <c r="L757">
        <v>0.11554511000000001</v>
      </c>
      <c r="M757">
        <v>0.14302534</v>
      </c>
      <c r="N757">
        <v>0.14302534</v>
      </c>
      <c r="O757" s="90" cm="1">
        <f t="array" ref="O757">VLOOKUP(C757,Calc!$B$4:$BF$291,_xlfn.XLOOKUP(F757&amp;G757,$R$4:$R$9&amp;$S$4:$S$9,$T$4:$T$9),FALSE)</f>
        <v>0.1430253470803001</v>
      </c>
      <c r="P757" s="121">
        <f t="shared" si="11"/>
        <v>7.0803000962182949E-9</v>
      </c>
      <c r="V757" s="5">
        <v>46261</v>
      </c>
      <c r="W757">
        <v>252</v>
      </c>
      <c r="X757">
        <v>3</v>
      </c>
      <c r="Y757" t="s">
        <v>143</v>
      </c>
      <c r="Z757" t="s">
        <v>58</v>
      </c>
      <c r="AA757">
        <v>7010.4769751499998</v>
      </c>
      <c r="AB757">
        <v>-510.00965050000002</v>
      </c>
      <c r="AC757">
        <v>6500.4673246499997</v>
      </c>
      <c r="AD757">
        <v>0</v>
      </c>
      <c r="AE757">
        <v>17.038336099999999</v>
      </c>
      <c r="AF757">
        <v>17.038336099999999</v>
      </c>
      <c r="AG757" s="1"/>
      <c r="AH757" s="5">
        <v>46261</v>
      </c>
      <c r="AI757">
        <v>76</v>
      </c>
      <c r="AJ757">
        <v>3</v>
      </c>
      <c r="AK757" t="s">
        <v>143</v>
      </c>
      <c r="AL757" t="s">
        <v>57</v>
      </c>
      <c r="AM757" t="s">
        <v>52</v>
      </c>
      <c r="AN757">
        <v>-11.7417246</v>
      </c>
      <c r="AO757">
        <v>0</v>
      </c>
      <c r="AP757">
        <v>3999.0054050799999</v>
      </c>
      <c r="AR757" s="5">
        <v>46261</v>
      </c>
      <c r="AS757">
        <v>54</v>
      </c>
      <c r="AT757">
        <v>3</v>
      </c>
      <c r="AU757" t="s">
        <v>54</v>
      </c>
      <c r="AV757" t="s">
        <v>51</v>
      </c>
      <c r="AW757">
        <v>-45.112831999999997</v>
      </c>
      <c r="AX757">
        <v>6.3775000000000004</v>
      </c>
      <c r="AY757">
        <v>10160.835210859999</v>
      </c>
      <c r="AZ757">
        <v>11393.861341559999</v>
      </c>
      <c r="BA757">
        <v>0</v>
      </c>
    </row>
    <row r="758" spans="2:53">
      <c r="B758" s="5">
        <v>46261</v>
      </c>
      <c r="C758">
        <v>126</v>
      </c>
      <c r="D758">
        <v>3</v>
      </c>
      <c r="E758" t="s">
        <v>143</v>
      </c>
      <c r="F758" t="s">
        <v>54</v>
      </c>
      <c r="G758" t="s">
        <v>52</v>
      </c>
      <c r="H758">
        <v>2.2471130000000001</v>
      </c>
      <c r="I758">
        <v>0</v>
      </c>
      <c r="J758">
        <v>-0.27</v>
      </c>
      <c r="K758">
        <v>-0.03</v>
      </c>
      <c r="L758">
        <v>0</v>
      </c>
      <c r="M758">
        <v>0</v>
      </c>
      <c r="N758">
        <v>0</v>
      </c>
      <c r="O758" s="90" cm="1">
        <f t="array" ref="O758">VLOOKUP(C758,Calc!$B$4:$BF$291,_xlfn.XLOOKUP(F758&amp;G758,$R$4:$R$9&amp;$S$4:$S$9,$T$4:$T$9),FALSE)</f>
        <v>0</v>
      </c>
      <c r="P758" s="121">
        <f t="shared" si="11"/>
        <v>0</v>
      </c>
      <c r="V758" s="5">
        <v>46261</v>
      </c>
      <c r="W758">
        <v>252</v>
      </c>
      <c r="X758">
        <v>3</v>
      </c>
      <c r="Y758" t="s">
        <v>143</v>
      </c>
      <c r="Z758" t="s">
        <v>52</v>
      </c>
      <c r="AA758">
        <v>7010.4769751499998</v>
      </c>
      <c r="AB758">
        <v>-510.00965050000002</v>
      </c>
      <c r="AC758">
        <v>6500.4673246499997</v>
      </c>
      <c r="AD758">
        <v>-18.124105159999999</v>
      </c>
      <c r="AE758">
        <v>0</v>
      </c>
      <c r="AF758">
        <v>-18.124105159999999</v>
      </c>
      <c r="AG758" s="1"/>
      <c r="AH758" s="5">
        <v>46261</v>
      </c>
      <c r="AI758">
        <v>76</v>
      </c>
      <c r="AJ758">
        <v>3</v>
      </c>
      <c r="AL758" t="s">
        <v>147</v>
      </c>
      <c r="AM758" t="s">
        <v>148</v>
      </c>
      <c r="AN758">
        <v>-30.499186000000002</v>
      </c>
      <c r="AO758">
        <v>-5350.9065798600004</v>
      </c>
      <c r="AP758">
        <v>-5350.9065798600004</v>
      </c>
      <c r="AR758" s="5">
        <v>46261</v>
      </c>
      <c r="AS758">
        <v>54</v>
      </c>
      <c r="AT758">
        <v>3</v>
      </c>
      <c r="AU758" t="s">
        <v>50</v>
      </c>
      <c r="AV758" t="s">
        <v>52</v>
      </c>
      <c r="AW758">
        <v>0</v>
      </c>
      <c r="AX758">
        <v>0</v>
      </c>
      <c r="AY758">
        <v>0</v>
      </c>
      <c r="AZ758">
        <v>0</v>
      </c>
      <c r="BA758">
        <v>0</v>
      </c>
    </row>
    <row r="759" spans="2:53">
      <c r="B759" s="5">
        <v>46261</v>
      </c>
      <c r="C759">
        <v>126</v>
      </c>
      <c r="D759">
        <v>3</v>
      </c>
      <c r="E759" t="s">
        <v>143</v>
      </c>
      <c r="F759" t="s">
        <v>54</v>
      </c>
      <c r="G759" t="s">
        <v>51</v>
      </c>
      <c r="H759">
        <v>2.2471130000000001</v>
      </c>
      <c r="I759">
        <v>56.660596400000003</v>
      </c>
      <c r="J759">
        <v>-0.3</v>
      </c>
      <c r="K759">
        <v>0.03</v>
      </c>
      <c r="L759">
        <v>1.6998178900000001</v>
      </c>
      <c r="M759">
        <v>2.1040876499999999</v>
      </c>
      <c r="N759">
        <v>2.1040876499999999</v>
      </c>
      <c r="O759" s="90" cm="1">
        <f t="array" ref="O759">VLOOKUP(C759,Calc!$B$4:$BF$291,_xlfn.XLOOKUP(F759&amp;G759,$R$4:$R$9&amp;$S$4:$S$9,$T$4:$T$9),FALSE)</f>
        <v>2.1040876569196976</v>
      </c>
      <c r="P759" s="121">
        <f t="shared" si="11"/>
        <v>6.9196977037222496E-9</v>
      </c>
      <c r="V759" s="5">
        <v>46261</v>
      </c>
      <c r="W759">
        <v>252</v>
      </c>
      <c r="X759">
        <v>3</v>
      </c>
      <c r="Y759" t="s">
        <v>143</v>
      </c>
      <c r="Z759" t="s">
        <v>51</v>
      </c>
      <c r="AA759">
        <v>7010.4769751499998</v>
      </c>
      <c r="AB759">
        <v>-510.00965050000002</v>
      </c>
      <c r="AC759">
        <v>6500.4673246499997</v>
      </c>
      <c r="AD759">
        <v>-10.004876100000001</v>
      </c>
      <c r="AE759">
        <v>6.3978499999999994E-2</v>
      </c>
      <c r="AF759">
        <v>-9.9408975999999996</v>
      </c>
      <c r="AG759" s="1"/>
      <c r="AH759" s="5">
        <v>46261</v>
      </c>
      <c r="AI759">
        <v>76</v>
      </c>
      <c r="AJ759">
        <v>3</v>
      </c>
      <c r="AL759" t="s">
        <v>147</v>
      </c>
      <c r="AM759" t="s">
        <v>51</v>
      </c>
      <c r="AN759">
        <v>29.661686</v>
      </c>
      <c r="AO759">
        <v>0</v>
      </c>
      <c r="AP759">
        <v>0</v>
      </c>
      <c r="AR759" s="5">
        <v>46261</v>
      </c>
      <c r="AS759">
        <v>54</v>
      </c>
      <c r="AT759">
        <v>3</v>
      </c>
      <c r="AU759" t="s">
        <v>50</v>
      </c>
      <c r="AV759" t="s">
        <v>51</v>
      </c>
      <c r="AW759">
        <v>0</v>
      </c>
      <c r="AX759">
        <v>0</v>
      </c>
      <c r="AY759">
        <v>0</v>
      </c>
      <c r="AZ759">
        <v>0</v>
      </c>
      <c r="BA759">
        <v>0</v>
      </c>
    </row>
    <row r="760" spans="2:53">
      <c r="B760" s="5">
        <v>46261</v>
      </c>
      <c r="C760">
        <v>127</v>
      </c>
      <c r="D760">
        <v>3</v>
      </c>
      <c r="E760" t="s">
        <v>143</v>
      </c>
      <c r="F760" t="s">
        <v>57</v>
      </c>
      <c r="G760" t="s">
        <v>58</v>
      </c>
      <c r="H760">
        <v>-48.850176820000001</v>
      </c>
      <c r="I760">
        <v>0</v>
      </c>
      <c r="J760">
        <v>4.4800000000000004</v>
      </c>
      <c r="K760">
        <v>0.56999999999999995</v>
      </c>
      <c r="L760">
        <v>0</v>
      </c>
      <c r="M760">
        <v>0</v>
      </c>
      <c r="N760">
        <v>0</v>
      </c>
      <c r="O760" s="90" cm="1">
        <f t="array" ref="O760">VLOOKUP(C760,Calc!$B$4:$BF$291,_xlfn.XLOOKUP(F760&amp;G760,$R$4:$R$9&amp;$S$4:$S$9,$T$4:$T$9),FALSE)</f>
        <v>0</v>
      </c>
      <c r="P760" s="121">
        <f t="shared" si="11"/>
        <v>0</v>
      </c>
      <c r="V760" s="5">
        <v>46261</v>
      </c>
      <c r="W760">
        <v>253</v>
      </c>
      <c r="X760">
        <v>3</v>
      </c>
      <c r="Y760" t="s">
        <v>143</v>
      </c>
      <c r="Z760" t="s">
        <v>58</v>
      </c>
      <c r="AA760">
        <v>8523.4521176500002</v>
      </c>
      <c r="AB760">
        <v>-509.22940962000001</v>
      </c>
      <c r="AC760">
        <v>8014.22270802</v>
      </c>
      <c r="AD760">
        <v>0</v>
      </c>
      <c r="AE760">
        <v>20.539254660000001</v>
      </c>
      <c r="AF760">
        <v>20.539254660000001</v>
      </c>
      <c r="AG760" s="1"/>
      <c r="AH760" s="5">
        <v>46261</v>
      </c>
      <c r="AI760">
        <v>76</v>
      </c>
      <c r="AJ760">
        <v>3</v>
      </c>
      <c r="AK760" t="s">
        <v>143</v>
      </c>
      <c r="AL760" t="s">
        <v>60</v>
      </c>
      <c r="AM760" t="s">
        <v>58</v>
      </c>
      <c r="AN760">
        <v>33.640498630000003</v>
      </c>
      <c r="AO760">
        <v>0</v>
      </c>
      <c r="AP760">
        <v>0</v>
      </c>
      <c r="AR760" s="5">
        <v>46261</v>
      </c>
      <c r="AS760">
        <v>55</v>
      </c>
      <c r="AT760">
        <v>3</v>
      </c>
      <c r="AU760" t="s">
        <v>145</v>
      </c>
      <c r="AV760" t="s">
        <v>58</v>
      </c>
      <c r="AW760">
        <v>-1.7336585</v>
      </c>
      <c r="AX760">
        <v>2.416666E-2</v>
      </c>
      <c r="AY760">
        <v>1.43114835</v>
      </c>
      <c r="AZ760">
        <v>1.43114835</v>
      </c>
      <c r="BA760">
        <v>0</v>
      </c>
    </row>
    <row r="761" spans="2:53">
      <c r="B761" s="5">
        <v>46261</v>
      </c>
      <c r="C761">
        <v>127</v>
      </c>
      <c r="D761">
        <v>3</v>
      </c>
      <c r="E761" t="s">
        <v>143</v>
      </c>
      <c r="F761" t="s">
        <v>57</v>
      </c>
      <c r="G761" t="s">
        <v>52</v>
      </c>
      <c r="H761">
        <v>-48.850176820000001</v>
      </c>
      <c r="I761">
        <v>0</v>
      </c>
      <c r="J761">
        <v>5.05</v>
      </c>
      <c r="K761">
        <v>-0.56999999999999995</v>
      </c>
      <c r="L761">
        <v>0</v>
      </c>
      <c r="M761">
        <v>0</v>
      </c>
      <c r="N761">
        <v>0</v>
      </c>
      <c r="O761" s="90" cm="1">
        <f t="array" ref="O761">VLOOKUP(C761,Calc!$B$4:$BF$291,_xlfn.XLOOKUP(F761&amp;G761,$R$4:$R$9&amp;$S$4:$S$9,$T$4:$T$9),FALSE)</f>
        <v>0</v>
      </c>
      <c r="P761" s="121">
        <f t="shared" si="11"/>
        <v>0</v>
      </c>
      <c r="V761" s="5">
        <v>46261</v>
      </c>
      <c r="W761">
        <v>253</v>
      </c>
      <c r="X761">
        <v>3</v>
      </c>
      <c r="Y761" t="s">
        <v>143</v>
      </c>
      <c r="Z761" t="s">
        <v>52</v>
      </c>
      <c r="AA761">
        <v>8523.4521176500002</v>
      </c>
      <c r="AB761">
        <v>-509.22940962000001</v>
      </c>
      <c r="AC761">
        <v>8014.22270802</v>
      </c>
      <c r="AD761">
        <v>-17.94865793</v>
      </c>
      <c r="AE761">
        <v>0</v>
      </c>
      <c r="AF761">
        <v>-17.94865793</v>
      </c>
      <c r="AG761" s="1"/>
      <c r="AH761" s="5">
        <v>46261</v>
      </c>
      <c r="AI761">
        <v>76</v>
      </c>
      <c r="AJ761">
        <v>3</v>
      </c>
      <c r="AK761" t="s">
        <v>143</v>
      </c>
      <c r="AL761" t="s">
        <v>60</v>
      </c>
      <c r="AM761" t="s">
        <v>51</v>
      </c>
      <c r="AN761">
        <v>-33.569665299999997</v>
      </c>
      <c r="AO761">
        <v>11058.27049502</v>
      </c>
      <c r="AP761">
        <v>10788.1161589</v>
      </c>
      <c r="AR761" s="5">
        <v>46261</v>
      </c>
      <c r="AS761">
        <v>55</v>
      </c>
      <c r="AT761">
        <v>3</v>
      </c>
      <c r="AU761" t="s">
        <v>145</v>
      </c>
      <c r="AV761" t="s">
        <v>146</v>
      </c>
      <c r="AW761">
        <v>1.7094918299999999</v>
      </c>
      <c r="AX761">
        <v>2.416666E-2</v>
      </c>
      <c r="AY761">
        <v>0</v>
      </c>
      <c r="AZ761">
        <v>0</v>
      </c>
      <c r="BA761">
        <v>0</v>
      </c>
    </row>
    <row r="762" spans="2:53">
      <c r="B762" s="5">
        <v>46261</v>
      </c>
      <c r="C762">
        <v>127</v>
      </c>
      <c r="D762">
        <v>3</v>
      </c>
      <c r="E762" t="s">
        <v>143</v>
      </c>
      <c r="F762" t="s">
        <v>60</v>
      </c>
      <c r="G762" t="s">
        <v>58</v>
      </c>
      <c r="H762">
        <v>-48.850176820000001</v>
      </c>
      <c r="I762">
        <v>0</v>
      </c>
      <c r="J762">
        <v>4.4800000000000004</v>
      </c>
      <c r="K762">
        <v>1.19</v>
      </c>
      <c r="L762">
        <v>0</v>
      </c>
      <c r="M762">
        <v>0</v>
      </c>
      <c r="N762">
        <v>0</v>
      </c>
      <c r="O762" s="90" cm="1">
        <f t="array" ref="O762">VLOOKUP(C762,Calc!$B$4:$BF$291,_xlfn.XLOOKUP(F762&amp;G762,$R$4:$R$9&amp;$S$4:$S$9,$T$4:$T$9),FALSE)</f>
        <v>0</v>
      </c>
      <c r="P762" s="121">
        <f t="shared" si="11"/>
        <v>0</v>
      </c>
      <c r="V762" s="5">
        <v>46261</v>
      </c>
      <c r="W762">
        <v>253</v>
      </c>
      <c r="X762">
        <v>3</v>
      </c>
      <c r="Y762" t="s">
        <v>143</v>
      </c>
      <c r="Z762" t="s">
        <v>51</v>
      </c>
      <c r="AA762">
        <v>8523.4521176500002</v>
      </c>
      <c r="AB762">
        <v>-509.22940962000001</v>
      </c>
      <c r="AC762">
        <v>8014.22270802</v>
      </c>
      <c r="AD762">
        <v>-13.338930059999999</v>
      </c>
      <c r="AE762">
        <v>0</v>
      </c>
      <c r="AF762">
        <v>-13.338930059999999</v>
      </c>
      <c r="AG762" s="1"/>
      <c r="AH762" s="5">
        <v>46261</v>
      </c>
      <c r="AI762">
        <v>76</v>
      </c>
      <c r="AJ762">
        <v>3</v>
      </c>
      <c r="AK762" t="s">
        <v>143</v>
      </c>
      <c r="AL762" t="s">
        <v>54</v>
      </c>
      <c r="AM762" t="s">
        <v>52</v>
      </c>
      <c r="AN762">
        <v>43.277609900000002</v>
      </c>
      <c r="AO762">
        <v>0</v>
      </c>
      <c r="AP762">
        <v>0</v>
      </c>
      <c r="AR762" s="5">
        <v>46261</v>
      </c>
      <c r="AS762">
        <v>55</v>
      </c>
      <c r="AT762">
        <v>3</v>
      </c>
      <c r="AU762" t="s">
        <v>144</v>
      </c>
      <c r="AV762" t="s">
        <v>58</v>
      </c>
      <c r="AW762">
        <v>-27.420890660000001</v>
      </c>
      <c r="AX762">
        <v>12.12833333</v>
      </c>
      <c r="AY762">
        <v>204.23077663000001</v>
      </c>
      <c r="AZ762">
        <v>204.23077663000001</v>
      </c>
      <c r="BA762">
        <v>0</v>
      </c>
    </row>
    <row r="763" spans="2:53">
      <c r="B763" s="5">
        <v>46261</v>
      </c>
      <c r="C763">
        <v>127</v>
      </c>
      <c r="D763">
        <v>3</v>
      </c>
      <c r="E763" t="s">
        <v>143</v>
      </c>
      <c r="F763" t="s">
        <v>60</v>
      </c>
      <c r="G763" t="s">
        <v>51</v>
      </c>
      <c r="H763">
        <v>-48.850176820000001</v>
      </c>
      <c r="I763">
        <v>0</v>
      </c>
      <c r="J763">
        <v>5.67</v>
      </c>
      <c r="K763">
        <v>-1.19</v>
      </c>
      <c r="L763">
        <v>0</v>
      </c>
      <c r="M763">
        <v>0</v>
      </c>
      <c r="N763">
        <v>0</v>
      </c>
      <c r="O763" s="90" cm="1">
        <f t="array" ref="O763">VLOOKUP(C763,Calc!$B$4:$BF$291,_xlfn.XLOOKUP(F763&amp;G763,$R$4:$R$9&amp;$S$4:$S$9,$T$4:$T$9),FALSE)</f>
        <v>0</v>
      </c>
      <c r="P763" s="121">
        <f t="shared" si="11"/>
        <v>0</v>
      </c>
      <c r="V763" s="5">
        <v>46261</v>
      </c>
      <c r="W763">
        <v>254</v>
      </c>
      <c r="X763">
        <v>3</v>
      </c>
      <c r="Y763" t="s">
        <v>143</v>
      </c>
      <c r="Z763" t="s">
        <v>58</v>
      </c>
      <c r="AA763">
        <v>8990.6370634499999</v>
      </c>
      <c r="AB763">
        <v>-692.68666479000001</v>
      </c>
      <c r="AC763">
        <v>8297.9503986599993</v>
      </c>
      <c r="AD763">
        <v>0</v>
      </c>
      <c r="AE763">
        <v>23.139825429999998</v>
      </c>
      <c r="AF763">
        <v>23.139825429999998</v>
      </c>
      <c r="AG763" s="1"/>
      <c r="AH763" s="5">
        <v>46261</v>
      </c>
      <c r="AI763">
        <v>76</v>
      </c>
      <c r="AJ763">
        <v>3</v>
      </c>
      <c r="AK763" t="s">
        <v>143</v>
      </c>
      <c r="AL763" t="s">
        <v>54</v>
      </c>
      <c r="AM763" t="s">
        <v>51</v>
      </c>
      <c r="AN763">
        <v>-50.455109899999997</v>
      </c>
      <c r="AO763">
        <v>0</v>
      </c>
      <c r="AP763">
        <v>-3728.8510689599998</v>
      </c>
      <c r="AR763" s="5">
        <v>46261</v>
      </c>
      <c r="AS763">
        <v>55</v>
      </c>
      <c r="AT763">
        <v>3</v>
      </c>
      <c r="AU763" t="s">
        <v>144</v>
      </c>
      <c r="AV763" t="s">
        <v>146</v>
      </c>
      <c r="AW763">
        <v>15.292557329999999</v>
      </c>
      <c r="AX763">
        <v>12.12833333</v>
      </c>
      <c r="AY763">
        <v>0</v>
      </c>
      <c r="AZ763">
        <v>0</v>
      </c>
      <c r="BA763">
        <v>0</v>
      </c>
    </row>
    <row r="764" spans="2:53">
      <c r="B764" s="5">
        <v>46261</v>
      </c>
      <c r="C764">
        <v>127</v>
      </c>
      <c r="D764">
        <v>3</v>
      </c>
      <c r="E764" t="s">
        <v>143</v>
      </c>
      <c r="F764" t="s">
        <v>54</v>
      </c>
      <c r="G764" t="s">
        <v>52</v>
      </c>
      <c r="H764">
        <v>-48.850176820000001</v>
      </c>
      <c r="I764">
        <v>0</v>
      </c>
      <c r="J764">
        <v>5.05</v>
      </c>
      <c r="K764">
        <v>0.62</v>
      </c>
      <c r="L764">
        <v>0</v>
      </c>
      <c r="M764">
        <v>0</v>
      </c>
      <c r="N764">
        <v>0</v>
      </c>
      <c r="O764" s="90" cm="1">
        <f t="array" ref="O764">VLOOKUP(C764,Calc!$B$4:$BF$291,_xlfn.XLOOKUP(F764&amp;G764,$R$4:$R$9&amp;$S$4:$S$9,$T$4:$T$9),FALSE)</f>
        <v>0</v>
      </c>
      <c r="P764" s="121">
        <f t="shared" si="11"/>
        <v>0</v>
      </c>
      <c r="V764" s="5">
        <v>46261</v>
      </c>
      <c r="W764">
        <v>254</v>
      </c>
      <c r="X764">
        <v>3</v>
      </c>
      <c r="Y764" t="s">
        <v>143</v>
      </c>
      <c r="Z764" t="s">
        <v>52</v>
      </c>
      <c r="AA764">
        <v>8990.6370634499999</v>
      </c>
      <c r="AB764">
        <v>-692.68666479000001</v>
      </c>
      <c r="AC764">
        <v>8297.9503986599993</v>
      </c>
      <c r="AD764">
        <v>-16.237583900000001</v>
      </c>
      <c r="AE764">
        <v>0</v>
      </c>
      <c r="AF764">
        <v>-16.237583900000001</v>
      </c>
      <c r="AG764" s="1"/>
      <c r="AH764" s="5">
        <v>46261</v>
      </c>
      <c r="AI764">
        <v>77</v>
      </c>
      <c r="AJ764">
        <v>3</v>
      </c>
      <c r="AL764" t="s">
        <v>144</v>
      </c>
      <c r="AM764" t="s">
        <v>58</v>
      </c>
      <c r="AN764">
        <v>-45.290260029999999</v>
      </c>
      <c r="AO764">
        <v>-50279.570196970002</v>
      </c>
      <c r="AP764">
        <v>-50279.570196970002</v>
      </c>
      <c r="AR764" s="5">
        <v>46261</v>
      </c>
      <c r="AS764">
        <v>55</v>
      </c>
      <c r="AT764">
        <v>3</v>
      </c>
      <c r="AU764" t="s">
        <v>57</v>
      </c>
      <c r="AV764" t="s">
        <v>58</v>
      </c>
      <c r="AW764">
        <v>1.51568E-2</v>
      </c>
      <c r="AX764">
        <v>0.52249999999999996</v>
      </c>
      <c r="AY764">
        <v>0</v>
      </c>
      <c r="AZ764">
        <v>0</v>
      </c>
      <c r="BA764">
        <v>0</v>
      </c>
    </row>
    <row r="765" spans="2:53">
      <c r="B765" s="5">
        <v>46261</v>
      </c>
      <c r="C765">
        <v>127</v>
      </c>
      <c r="D765">
        <v>3</v>
      </c>
      <c r="E765" t="s">
        <v>143</v>
      </c>
      <c r="F765" t="s">
        <v>54</v>
      </c>
      <c r="G765" t="s">
        <v>51</v>
      </c>
      <c r="H765">
        <v>-48.850176820000001</v>
      </c>
      <c r="I765">
        <v>0</v>
      </c>
      <c r="J765">
        <v>5.67</v>
      </c>
      <c r="K765">
        <v>-0.62</v>
      </c>
      <c r="L765">
        <v>0</v>
      </c>
      <c r="M765">
        <v>0</v>
      </c>
      <c r="N765">
        <v>0</v>
      </c>
      <c r="O765" s="90" cm="1">
        <f t="array" ref="O765">VLOOKUP(C765,Calc!$B$4:$BF$291,_xlfn.XLOOKUP(F765&amp;G765,$R$4:$R$9&amp;$S$4:$S$9,$T$4:$T$9),FALSE)</f>
        <v>0</v>
      </c>
      <c r="P765" s="121">
        <f t="shared" si="11"/>
        <v>0</v>
      </c>
      <c r="V765" s="5">
        <v>46261</v>
      </c>
      <c r="W765">
        <v>254</v>
      </c>
      <c r="X765">
        <v>3</v>
      </c>
      <c r="Y765" t="s">
        <v>143</v>
      </c>
      <c r="Z765" t="s">
        <v>51</v>
      </c>
      <c r="AA765">
        <v>8990.6370634499999</v>
      </c>
      <c r="AB765">
        <v>-692.68666479000001</v>
      </c>
      <c r="AC765">
        <v>8297.9503986599993</v>
      </c>
      <c r="AD765">
        <v>-18.108074859999999</v>
      </c>
      <c r="AE765">
        <v>0</v>
      </c>
      <c r="AF765">
        <v>-18.108074859999999</v>
      </c>
      <c r="AG765" s="1"/>
      <c r="AH765" s="5">
        <v>46261</v>
      </c>
      <c r="AI765">
        <v>77</v>
      </c>
      <c r="AJ765">
        <v>3</v>
      </c>
      <c r="AL765" t="s">
        <v>144</v>
      </c>
      <c r="AM765" t="s">
        <v>146</v>
      </c>
      <c r="AN765">
        <v>34.4844267</v>
      </c>
      <c r="AO765">
        <v>0</v>
      </c>
      <c r="AP765">
        <v>0</v>
      </c>
      <c r="AR765" s="5">
        <v>46261</v>
      </c>
      <c r="AS765">
        <v>55</v>
      </c>
      <c r="AT765">
        <v>3</v>
      </c>
      <c r="AU765" t="s">
        <v>57</v>
      </c>
      <c r="AV765" t="s">
        <v>52</v>
      </c>
      <c r="AW765">
        <v>-0.53765680000000005</v>
      </c>
      <c r="AX765">
        <v>0.52249999999999996</v>
      </c>
      <c r="AY765">
        <v>0</v>
      </c>
      <c r="AZ765">
        <v>-119.17325393</v>
      </c>
      <c r="BA765">
        <v>0</v>
      </c>
    </row>
    <row r="766" spans="2:53">
      <c r="B766" s="5">
        <v>46261</v>
      </c>
      <c r="C766">
        <v>128</v>
      </c>
      <c r="D766">
        <v>3</v>
      </c>
      <c r="E766" t="s">
        <v>143</v>
      </c>
      <c r="F766" t="s">
        <v>57</v>
      </c>
      <c r="G766" t="s">
        <v>58</v>
      </c>
      <c r="H766">
        <v>-40.421322680000003</v>
      </c>
      <c r="I766">
        <v>0</v>
      </c>
      <c r="J766">
        <v>4.47</v>
      </c>
      <c r="K766">
        <v>0.59</v>
      </c>
      <c r="L766">
        <v>0</v>
      </c>
      <c r="M766">
        <v>0</v>
      </c>
      <c r="N766">
        <v>0</v>
      </c>
      <c r="O766" s="90" cm="1">
        <f t="array" ref="O766">VLOOKUP(C766,Calc!$B$4:$BF$291,_xlfn.XLOOKUP(F766&amp;G766,$R$4:$R$9&amp;$S$4:$S$9,$T$4:$T$9),FALSE)</f>
        <v>0</v>
      </c>
      <c r="P766" s="121">
        <f t="shared" si="11"/>
        <v>0</v>
      </c>
      <c r="V766" s="5">
        <v>46261</v>
      </c>
      <c r="W766">
        <v>255</v>
      </c>
      <c r="X766">
        <v>3</v>
      </c>
      <c r="Y766" t="s">
        <v>143</v>
      </c>
      <c r="Z766" t="s">
        <v>58</v>
      </c>
      <c r="AA766">
        <v>8316.6748995199996</v>
      </c>
      <c r="AB766">
        <v>-754.40492738</v>
      </c>
      <c r="AC766">
        <v>7562.2699721299996</v>
      </c>
      <c r="AD766">
        <v>0</v>
      </c>
      <c r="AE766">
        <v>22.178032200000001</v>
      </c>
      <c r="AF766">
        <v>22.178032200000001</v>
      </c>
      <c r="AG766" s="1"/>
      <c r="AH766" s="5">
        <v>46261</v>
      </c>
      <c r="AI766">
        <v>77</v>
      </c>
      <c r="AJ766">
        <v>3</v>
      </c>
      <c r="AK766" t="s">
        <v>143</v>
      </c>
      <c r="AL766" t="s">
        <v>57</v>
      </c>
      <c r="AM766" t="s">
        <v>58</v>
      </c>
      <c r="AN766">
        <v>12.591177800000001</v>
      </c>
      <c r="AO766">
        <v>0</v>
      </c>
      <c r="AP766">
        <v>0</v>
      </c>
      <c r="AR766" s="5">
        <v>46261</v>
      </c>
      <c r="AS766">
        <v>55</v>
      </c>
      <c r="AT766">
        <v>3</v>
      </c>
      <c r="AU766" t="s">
        <v>147</v>
      </c>
      <c r="AV766" t="s">
        <v>148</v>
      </c>
      <c r="AW766">
        <v>-23.850657000000002</v>
      </c>
      <c r="AX766">
        <v>0.69499999999999995</v>
      </c>
      <c r="AY766">
        <v>-8221.2075062099993</v>
      </c>
      <c r="AZ766">
        <v>-8221.2075062099993</v>
      </c>
      <c r="BA766">
        <v>0</v>
      </c>
    </row>
    <row r="767" spans="2:53">
      <c r="B767" s="5">
        <v>46261</v>
      </c>
      <c r="C767">
        <v>128</v>
      </c>
      <c r="D767">
        <v>3</v>
      </c>
      <c r="E767" t="s">
        <v>143</v>
      </c>
      <c r="F767" t="s">
        <v>57</v>
      </c>
      <c r="G767" t="s">
        <v>52</v>
      </c>
      <c r="H767">
        <v>-40.421322680000003</v>
      </c>
      <c r="I767">
        <v>0</v>
      </c>
      <c r="J767">
        <v>5.0599999999999996</v>
      </c>
      <c r="K767">
        <v>-0.59</v>
      </c>
      <c r="L767">
        <v>0</v>
      </c>
      <c r="M767">
        <v>0</v>
      </c>
      <c r="N767">
        <v>0</v>
      </c>
      <c r="O767" s="90" cm="1">
        <f t="array" ref="O767">VLOOKUP(C767,Calc!$B$4:$BF$291,_xlfn.XLOOKUP(F767&amp;G767,$R$4:$R$9&amp;$S$4:$S$9,$T$4:$T$9),FALSE)</f>
        <v>0</v>
      </c>
      <c r="P767" s="121">
        <f t="shared" si="11"/>
        <v>0</v>
      </c>
      <c r="V767" s="5">
        <v>46261</v>
      </c>
      <c r="W767">
        <v>255</v>
      </c>
      <c r="X767">
        <v>3</v>
      </c>
      <c r="Y767" t="s">
        <v>143</v>
      </c>
      <c r="Z767" t="s">
        <v>52</v>
      </c>
      <c r="AA767">
        <v>8316.6748995199996</v>
      </c>
      <c r="AB767">
        <v>-754.40492738</v>
      </c>
      <c r="AC767">
        <v>7562.2699721299996</v>
      </c>
      <c r="AD767">
        <v>-13.981157359999999</v>
      </c>
      <c r="AE767">
        <v>0</v>
      </c>
      <c r="AF767">
        <v>-13.981157359999999</v>
      </c>
      <c r="AG767" s="1"/>
      <c r="AH767" s="5">
        <v>46261</v>
      </c>
      <c r="AI767">
        <v>77</v>
      </c>
      <c r="AJ767">
        <v>3</v>
      </c>
      <c r="AK767" t="s">
        <v>143</v>
      </c>
      <c r="AL767" t="s">
        <v>57</v>
      </c>
      <c r="AM767" t="s">
        <v>52</v>
      </c>
      <c r="AN767">
        <v>-13.403677800000001</v>
      </c>
      <c r="AO767">
        <v>0</v>
      </c>
      <c r="AP767">
        <v>4359.4276417900001</v>
      </c>
      <c r="AR767" s="5">
        <v>46261</v>
      </c>
      <c r="AS767">
        <v>55</v>
      </c>
      <c r="AT767">
        <v>3</v>
      </c>
      <c r="AU767" t="s">
        <v>147</v>
      </c>
      <c r="AV767" t="s">
        <v>51</v>
      </c>
      <c r="AW767">
        <v>23.155657000000001</v>
      </c>
      <c r="AX767">
        <v>0.69499999999999995</v>
      </c>
      <c r="AY767">
        <v>0</v>
      </c>
      <c r="AZ767">
        <v>0</v>
      </c>
      <c r="BA767">
        <v>0</v>
      </c>
    </row>
    <row r="768" spans="2:53">
      <c r="B768" s="5">
        <v>46261</v>
      </c>
      <c r="C768">
        <v>128</v>
      </c>
      <c r="D768">
        <v>3</v>
      </c>
      <c r="E768" t="s">
        <v>143</v>
      </c>
      <c r="F768" t="s">
        <v>60</v>
      </c>
      <c r="G768" t="s">
        <v>58</v>
      </c>
      <c r="H768">
        <v>-40.421322680000003</v>
      </c>
      <c r="I768">
        <v>0</v>
      </c>
      <c r="J768">
        <v>4.47</v>
      </c>
      <c r="K768">
        <v>1.2</v>
      </c>
      <c r="L768">
        <v>0</v>
      </c>
      <c r="M768">
        <v>0</v>
      </c>
      <c r="N768">
        <v>0</v>
      </c>
      <c r="O768" s="90" cm="1">
        <f t="array" ref="O768">VLOOKUP(C768,Calc!$B$4:$BF$291,_xlfn.XLOOKUP(F768&amp;G768,$R$4:$R$9&amp;$S$4:$S$9,$T$4:$T$9),FALSE)</f>
        <v>0</v>
      </c>
      <c r="P768" s="121">
        <f t="shared" si="11"/>
        <v>0</v>
      </c>
      <c r="V768" s="5">
        <v>46261</v>
      </c>
      <c r="W768">
        <v>255</v>
      </c>
      <c r="X768">
        <v>3</v>
      </c>
      <c r="Y768" t="s">
        <v>143</v>
      </c>
      <c r="Z768" t="s">
        <v>51</v>
      </c>
      <c r="AA768">
        <v>8316.6748995199996</v>
      </c>
      <c r="AB768">
        <v>-754.40492738</v>
      </c>
      <c r="AC768">
        <v>7562.2699721299996</v>
      </c>
      <c r="AD768">
        <v>-19.2585415</v>
      </c>
      <c r="AE768">
        <v>0</v>
      </c>
      <c r="AF768">
        <v>-19.2585415</v>
      </c>
      <c r="AG768" s="1"/>
      <c r="AH768" s="5">
        <v>46261</v>
      </c>
      <c r="AI768">
        <v>77</v>
      </c>
      <c r="AJ768">
        <v>3</v>
      </c>
      <c r="AL768" t="s">
        <v>147</v>
      </c>
      <c r="AM768" t="s">
        <v>148</v>
      </c>
      <c r="AN768">
        <v>-32.466704999999997</v>
      </c>
      <c r="AO768">
        <v>-5673.5104612100004</v>
      </c>
      <c r="AP768">
        <v>-5673.5104612100004</v>
      </c>
      <c r="AR768" s="5">
        <v>46261</v>
      </c>
      <c r="AS768">
        <v>55</v>
      </c>
      <c r="AT768">
        <v>3</v>
      </c>
      <c r="AU768" t="s">
        <v>60</v>
      </c>
      <c r="AV768" t="s">
        <v>58</v>
      </c>
      <c r="AW768">
        <v>54.346085029999998</v>
      </c>
      <c r="AX768">
        <v>0.15666666000000001</v>
      </c>
      <c r="AY768">
        <v>0</v>
      </c>
      <c r="AZ768">
        <v>0</v>
      </c>
      <c r="BA768">
        <v>0</v>
      </c>
    </row>
    <row r="769" spans="2:53">
      <c r="B769" s="5">
        <v>46261</v>
      </c>
      <c r="C769">
        <v>128</v>
      </c>
      <c r="D769">
        <v>3</v>
      </c>
      <c r="E769" t="s">
        <v>143</v>
      </c>
      <c r="F769" t="s">
        <v>60</v>
      </c>
      <c r="G769" t="s">
        <v>51</v>
      </c>
      <c r="H769">
        <v>-40.421322680000003</v>
      </c>
      <c r="I769">
        <v>0</v>
      </c>
      <c r="J769">
        <v>5.67</v>
      </c>
      <c r="K769">
        <v>-1.2</v>
      </c>
      <c r="L769">
        <v>0</v>
      </c>
      <c r="M769">
        <v>0</v>
      </c>
      <c r="N769">
        <v>0</v>
      </c>
      <c r="O769" s="90" cm="1">
        <f t="array" ref="O769">VLOOKUP(C769,Calc!$B$4:$BF$291,_xlfn.XLOOKUP(F769&amp;G769,$R$4:$R$9&amp;$S$4:$S$9,$T$4:$T$9),FALSE)</f>
        <v>0</v>
      </c>
      <c r="P769" s="121">
        <f t="shared" si="11"/>
        <v>0</v>
      </c>
      <c r="V769" s="5">
        <v>46261</v>
      </c>
      <c r="W769">
        <v>256</v>
      </c>
      <c r="X769">
        <v>3</v>
      </c>
      <c r="Y769" t="s">
        <v>143</v>
      </c>
      <c r="Z769" t="s">
        <v>58</v>
      </c>
      <c r="AA769">
        <v>10646.1884104</v>
      </c>
      <c r="AB769">
        <v>-773.11795418999998</v>
      </c>
      <c r="AC769">
        <v>9873.07045621</v>
      </c>
      <c r="AD769">
        <v>0</v>
      </c>
      <c r="AE769">
        <v>28.452933760000001</v>
      </c>
      <c r="AF769">
        <v>28.452933760000001</v>
      </c>
      <c r="AG769" s="1"/>
      <c r="AH769" s="5">
        <v>46261</v>
      </c>
      <c r="AI769">
        <v>77</v>
      </c>
      <c r="AJ769">
        <v>3</v>
      </c>
      <c r="AL769" t="s">
        <v>147</v>
      </c>
      <c r="AM769" t="s">
        <v>51</v>
      </c>
      <c r="AN769">
        <v>31.700871660000001</v>
      </c>
      <c r="AO769">
        <v>0</v>
      </c>
      <c r="AP769">
        <v>0</v>
      </c>
      <c r="AR769" s="5">
        <v>46261</v>
      </c>
      <c r="AS769">
        <v>55</v>
      </c>
      <c r="AT769">
        <v>3</v>
      </c>
      <c r="AU769" t="s">
        <v>60</v>
      </c>
      <c r="AV769" t="s">
        <v>51</v>
      </c>
      <c r="AW769">
        <v>-54.502751699999997</v>
      </c>
      <c r="AX769">
        <v>0.15666666000000001</v>
      </c>
      <c r="AY769">
        <v>0</v>
      </c>
      <c r="AZ769">
        <v>-1182.3721886200001</v>
      </c>
      <c r="BA769">
        <v>0</v>
      </c>
    </row>
    <row r="770" spans="2:53">
      <c r="B770" s="5">
        <v>46261</v>
      </c>
      <c r="C770">
        <v>128</v>
      </c>
      <c r="D770">
        <v>3</v>
      </c>
      <c r="E770" t="s">
        <v>143</v>
      </c>
      <c r="F770" t="s">
        <v>54</v>
      </c>
      <c r="G770" t="s">
        <v>52</v>
      </c>
      <c r="H770">
        <v>-40.421322680000003</v>
      </c>
      <c r="I770">
        <v>0</v>
      </c>
      <c r="J770">
        <v>5.0599999999999996</v>
      </c>
      <c r="K770">
        <v>0.61</v>
      </c>
      <c r="L770">
        <v>0</v>
      </c>
      <c r="M770">
        <v>0</v>
      </c>
      <c r="N770">
        <v>0</v>
      </c>
      <c r="O770" s="90" cm="1">
        <f t="array" ref="O770">VLOOKUP(C770,Calc!$B$4:$BF$291,_xlfn.XLOOKUP(F770&amp;G770,$R$4:$R$9&amp;$S$4:$S$9,$T$4:$T$9),FALSE)</f>
        <v>0</v>
      </c>
      <c r="P770" s="121">
        <f t="shared" si="11"/>
        <v>0</v>
      </c>
      <c r="V770" s="5">
        <v>46261</v>
      </c>
      <c r="W770">
        <v>256</v>
      </c>
      <c r="X770">
        <v>3</v>
      </c>
      <c r="Y770" t="s">
        <v>143</v>
      </c>
      <c r="Z770" t="s">
        <v>52</v>
      </c>
      <c r="AA770">
        <v>10646.1884104</v>
      </c>
      <c r="AB770">
        <v>-773.11795418999998</v>
      </c>
      <c r="AC770">
        <v>9873.07045621</v>
      </c>
      <c r="AD770">
        <v>-16.327378629999998</v>
      </c>
      <c r="AE770">
        <v>0</v>
      </c>
      <c r="AF770">
        <v>-16.327378629999998</v>
      </c>
      <c r="AG770" s="1"/>
      <c r="AH770" s="5">
        <v>46261</v>
      </c>
      <c r="AI770">
        <v>77</v>
      </c>
      <c r="AJ770">
        <v>3</v>
      </c>
      <c r="AK770" t="s">
        <v>143</v>
      </c>
      <c r="AL770" t="s">
        <v>60</v>
      </c>
      <c r="AM770" t="s">
        <v>58</v>
      </c>
      <c r="AN770">
        <v>35.273129730000001</v>
      </c>
      <c r="AO770">
        <v>0</v>
      </c>
      <c r="AP770">
        <v>0</v>
      </c>
      <c r="AR770" s="5">
        <v>46261</v>
      </c>
      <c r="AS770">
        <v>55</v>
      </c>
      <c r="AT770">
        <v>3</v>
      </c>
      <c r="AU770" t="s">
        <v>54</v>
      </c>
      <c r="AV770" t="s">
        <v>52</v>
      </c>
      <c r="AW770">
        <v>43.416979929999997</v>
      </c>
      <c r="AX770">
        <v>6.3808333299999997</v>
      </c>
      <c r="AY770">
        <v>0</v>
      </c>
      <c r="AZ770">
        <v>0</v>
      </c>
      <c r="BA770">
        <v>0</v>
      </c>
    </row>
    <row r="771" spans="2:53">
      <c r="B771" s="5">
        <v>46261</v>
      </c>
      <c r="C771">
        <v>128</v>
      </c>
      <c r="D771">
        <v>3</v>
      </c>
      <c r="E771" t="s">
        <v>143</v>
      </c>
      <c r="F771" t="s">
        <v>54</v>
      </c>
      <c r="G771" t="s">
        <v>51</v>
      </c>
      <c r="H771">
        <v>-40.421322680000003</v>
      </c>
      <c r="I771">
        <v>0</v>
      </c>
      <c r="J771">
        <v>5.67</v>
      </c>
      <c r="K771">
        <v>-0.61</v>
      </c>
      <c r="L771">
        <v>0</v>
      </c>
      <c r="M771">
        <v>0</v>
      </c>
      <c r="N771">
        <v>0</v>
      </c>
      <c r="O771" s="90" cm="1">
        <f t="array" ref="O771">VLOOKUP(C771,Calc!$B$4:$BF$291,_xlfn.XLOOKUP(F771&amp;G771,$R$4:$R$9&amp;$S$4:$S$9,$T$4:$T$9),FALSE)</f>
        <v>0</v>
      </c>
      <c r="P771" s="121">
        <f t="shared" si="11"/>
        <v>0</v>
      </c>
      <c r="V771" s="5">
        <v>46261</v>
      </c>
      <c r="W771">
        <v>256</v>
      </c>
      <c r="X771">
        <v>3</v>
      </c>
      <c r="Y771" t="s">
        <v>143</v>
      </c>
      <c r="Z771" t="s">
        <v>51</v>
      </c>
      <c r="AA771">
        <v>10646.1884104</v>
      </c>
      <c r="AB771">
        <v>-773.11795418999998</v>
      </c>
      <c r="AC771">
        <v>9873.07045621</v>
      </c>
      <c r="AD771">
        <v>-23.035555129999999</v>
      </c>
      <c r="AE771">
        <v>0</v>
      </c>
      <c r="AF771">
        <v>-23.035555129999999</v>
      </c>
      <c r="AG771" s="1"/>
      <c r="AH771" s="5">
        <v>46261</v>
      </c>
      <c r="AI771">
        <v>77</v>
      </c>
      <c r="AJ771">
        <v>3</v>
      </c>
      <c r="AK771" t="s">
        <v>143</v>
      </c>
      <c r="AL771" t="s">
        <v>60</v>
      </c>
      <c r="AM771" t="s">
        <v>51</v>
      </c>
      <c r="AN771">
        <v>-35.182296399999998</v>
      </c>
      <c r="AO771">
        <v>13087.577182020001</v>
      </c>
      <c r="AP771">
        <v>11314.65802655</v>
      </c>
      <c r="AR771" s="5">
        <v>46261</v>
      </c>
      <c r="AS771">
        <v>55</v>
      </c>
      <c r="AT771">
        <v>3</v>
      </c>
      <c r="AU771" t="s">
        <v>54</v>
      </c>
      <c r="AV771" t="s">
        <v>51</v>
      </c>
      <c r="AW771">
        <v>-49.797813259999998</v>
      </c>
      <c r="AX771">
        <v>6.3808333299999997</v>
      </c>
      <c r="AY771">
        <v>8019.9369174699996</v>
      </c>
      <c r="AZ771">
        <v>9321.4823600300006</v>
      </c>
      <c r="BA771">
        <v>0</v>
      </c>
    </row>
    <row r="772" spans="2:53">
      <c r="B772" s="5">
        <v>46261</v>
      </c>
      <c r="C772">
        <v>129</v>
      </c>
      <c r="D772">
        <v>3</v>
      </c>
      <c r="E772" t="s">
        <v>143</v>
      </c>
      <c r="F772" t="s">
        <v>57</v>
      </c>
      <c r="G772" t="s">
        <v>58</v>
      </c>
      <c r="H772">
        <v>-23.30448449</v>
      </c>
      <c r="I772">
        <v>0</v>
      </c>
      <c r="J772">
        <v>4.49</v>
      </c>
      <c r="K772">
        <v>0.56999999999999995</v>
      </c>
      <c r="L772">
        <v>0</v>
      </c>
      <c r="M772">
        <v>0</v>
      </c>
      <c r="N772">
        <v>0</v>
      </c>
      <c r="O772" s="90" cm="1">
        <f t="array" ref="O772">VLOOKUP(C772,Calc!$B$4:$BF$291,_xlfn.XLOOKUP(F772&amp;G772,$R$4:$R$9&amp;$S$4:$S$9,$T$4:$T$9),FALSE)</f>
        <v>0</v>
      </c>
      <c r="P772" s="121">
        <f t="shared" ref="P772:P835" si="12">O772-N772</f>
        <v>0</v>
      </c>
      <c r="V772" s="5">
        <v>46261</v>
      </c>
      <c r="W772">
        <v>257</v>
      </c>
      <c r="X772">
        <v>3</v>
      </c>
      <c r="Y772" t="s">
        <v>143</v>
      </c>
      <c r="Z772" t="s">
        <v>58</v>
      </c>
      <c r="AA772">
        <v>10846.02566506</v>
      </c>
      <c r="AB772">
        <v>-887.59720775999995</v>
      </c>
      <c r="AC772">
        <v>9958.4284573000004</v>
      </c>
      <c r="AD772">
        <v>0</v>
      </c>
      <c r="AE772">
        <v>28.365741400000001</v>
      </c>
      <c r="AF772">
        <v>28.365741400000001</v>
      </c>
      <c r="AG772" s="1"/>
      <c r="AH772" s="5">
        <v>46261</v>
      </c>
      <c r="AI772">
        <v>77</v>
      </c>
      <c r="AJ772">
        <v>3</v>
      </c>
      <c r="AK772" t="s">
        <v>143</v>
      </c>
      <c r="AL772" t="s">
        <v>54</v>
      </c>
      <c r="AM772" t="s">
        <v>52</v>
      </c>
      <c r="AN772">
        <v>40.588906860000002</v>
      </c>
      <c r="AO772">
        <v>0</v>
      </c>
      <c r="AP772">
        <v>0</v>
      </c>
      <c r="AR772" s="5">
        <v>46261</v>
      </c>
      <c r="AS772">
        <v>55</v>
      </c>
      <c r="AT772">
        <v>3</v>
      </c>
      <c r="AU772" t="s">
        <v>50</v>
      </c>
      <c r="AV772" t="s">
        <v>52</v>
      </c>
      <c r="AW772">
        <v>0</v>
      </c>
      <c r="AX772">
        <v>0</v>
      </c>
      <c r="AY772">
        <v>0</v>
      </c>
      <c r="AZ772">
        <v>0</v>
      </c>
      <c r="BA772">
        <v>0</v>
      </c>
    </row>
    <row r="773" spans="2:53">
      <c r="B773" s="5">
        <v>46261</v>
      </c>
      <c r="C773">
        <v>129</v>
      </c>
      <c r="D773">
        <v>3</v>
      </c>
      <c r="E773" t="s">
        <v>143</v>
      </c>
      <c r="F773" t="s">
        <v>57</v>
      </c>
      <c r="G773" t="s">
        <v>52</v>
      </c>
      <c r="H773">
        <v>-23.30448449</v>
      </c>
      <c r="I773">
        <v>0</v>
      </c>
      <c r="J773">
        <v>5.0599999999999996</v>
      </c>
      <c r="K773">
        <v>-0.56999999999999995</v>
      </c>
      <c r="L773">
        <v>0</v>
      </c>
      <c r="M773">
        <v>0</v>
      </c>
      <c r="N773">
        <v>0</v>
      </c>
      <c r="O773" s="90" cm="1">
        <f t="array" ref="O773">VLOOKUP(C773,Calc!$B$4:$BF$291,_xlfn.XLOOKUP(F773&amp;G773,$R$4:$R$9&amp;$S$4:$S$9,$T$4:$T$9),FALSE)</f>
        <v>0</v>
      </c>
      <c r="P773" s="121">
        <f t="shared" si="12"/>
        <v>0</v>
      </c>
      <c r="V773" s="5">
        <v>46261</v>
      </c>
      <c r="W773">
        <v>257</v>
      </c>
      <c r="X773">
        <v>3</v>
      </c>
      <c r="Y773" t="s">
        <v>143</v>
      </c>
      <c r="Z773" t="s">
        <v>52</v>
      </c>
      <c r="AA773">
        <v>10846.02566506</v>
      </c>
      <c r="AB773">
        <v>-887.59720775999995</v>
      </c>
      <c r="AC773">
        <v>9958.4284573000004</v>
      </c>
      <c r="AD773">
        <v>-13.154261460000001</v>
      </c>
      <c r="AE773">
        <v>0</v>
      </c>
      <c r="AF773">
        <v>-13.154261460000001</v>
      </c>
      <c r="AG773" s="1"/>
      <c r="AH773" s="5">
        <v>46261</v>
      </c>
      <c r="AI773">
        <v>77</v>
      </c>
      <c r="AJ773">
        <v>3</v>
      </c>
      <c r="AK773" t="s">
        <v>143</v>
      </c>
      <c r="AL773" t="s">
        <v>54</v>
      </c>
      <c r="AM773" t="s">
        <v>51</v>
      </c>
      <c r="AN773">
        <v>-47.023073529999998</v>
      </c>
      <c r="AO773">
        <v>0</v>
      </c>
      <c r="AP773">
        <v>-2586.5084863100001</v>
      </c>
      <c r="AR773" s="5">
        <v>46261</v>
      </c>
      <c r="AS773">
        <v>55</v>
      </c>
      <c r="AT773">
        <v>3</v>
      </c>
      <c r="AU773" t="s">
        <v>50</v>
      </c>
      <c r="AV773" t="s">
        <v>51</v>
      </c>
      <c r="AW773">
        <v>0</v>
      </c>
      <c r="AX773">
        <v>0</v>
      </c>
      <c r="AY773">
        <v>0</v>
      </c>
      <c r="AZ773">
        <v>0</v>
      </c>
      <c r="BA773">
        <v>0</v>
      </c>
    </row>
    <row r="774" spans="2:53">
      <c r="B774" s="5">
        <v>46261</v>
      </c>
      <c r="C774">
        <v>129</v>
      </c>
      <c r="D774">
        <v>3</v>
      </c>
      <c r="E774" t="s">
        <v>143</v>
      </c>
      <c r="F774" t="s">
        <v>60</v>
      </c>
      <c r="G774" t="s">
        <v>58</v>
      </c>
      <c r="H774">
        <v>-23.30448449</v>
      </c>
      <c r="I774">
        <v>0</v>
      </c>
      <c r="J774">
        <v>4.49</v>
      </c>
      <c r="K774">
        <v>1.18</v>
      </c>
      <c r="L774">
        <v>0</v>
      </c>
      <c r="M774">
        <v>0</v>
      </c>
      <c r="N774">
        <v>0</v>
      </c>
      <c r="O774" s="90" cm="1">
        <f t="array" ref="O774">VLOOKUP(C774,Calc!$B$4:$BF$291,_xlfn.XLOOKUP(F774&amp;G774,$R$4:$R$9&amp;$S$4:$S$9,$T$4:$T$9),FALSE)</f>
        <v>0</v>
      </c>
      <c r="P774" s="121">
        <f t="shared" si="12"/>
        <v>0</v>
      </c>
      <c r="V774" s="5">
        <v>46261</v>
      </c>
      <c r="W774">
        <v>257</v>
      </c>
      <c r="X774">
        <v>3</v>
      </c>
      <c r="Y774" t="s">
        <v>143</v>
      </c>
      <c r="Z774" t="s">
        <v>51</v>
      </c>
      <c r="AA774">
        <v>10846.02566506</v>
      </c>
      <c r="AB774">
        <v>-887.59720775999995</v>
      </c>
      <c r="AC774">
        <v>9958.4284573000004</v>
      </c>
      <c r="AD774">
        <v>-26.641479929999999</v>
      </c>
      <c r="AE774">
        <v>0</v>
      </c>
      <c r="AF774">
        <v>-26.641479929999999</v>
      </c>
      <c r="AG774" s="1"/>
      <c r="AH774" s="5">
        <v>46261</v>
      </c>
      <c r="AI774">
        <v>78</v>
      </c>
      <c r="AJ774">
        <v>3</v>
      </c>
      <c r="AL774" t="s">
        <v>144</v>
      </c>
      <c r="AM774" t="s">
        <v>58</v>
      </c>
      <c r="AN774">
        <v>-48.60806736</v>
      </c>
      <c r="AO774">
        <v>-55159.44409859</v>
      </c>
      <c r="AP774">
        <v>-55159.44409859</v>
      </c>
      <c r="AR774" s="5">
        <v>46261</v>
      </c>
      <c r="AS774">
        <v>56</v>
      </c>
      <c r="AT774">
        <v>3</v>
      </c>
      <c r="AU774" t="s">
        <v>145</v>
      </c>
      <c r="AV774" t="s">
        <v>58</v>
      </c>
      <c r="AW774">
        <v>-1.6449811000000001</v>
      </c>
      <c r="AX774">
        <v>0.01</v>
      </c>
      <c r="AY774">
        <v>-0.64844073000000002</v>
      </c>
      <c r="AZ774">
        <v>-0.64844073000000002</v>
      </c>
      <c r="BA774">
        <v>0</v>
      </c>
    </row>
    <row r="775" spans="2:53">
      <c r="B775" s="5">
        <v>46261</v>
      </c>
      <c r="C775">
        <v>129</v>
      </c>
      <c r="D775">
        <v>3</v>
      </c>
      <c r="E775" t="s">
        <v>143</v>
      </c>
      <c r="F775" t="s">
        <v>60</v>
      </c>
      <c r="G775" t="s">
        <v>51</v>
      </c>
      <c r="H775">
        <v>-23.30448449</v>
      </c>
      <c r="I775">
        <v>0</v>
      </c>
      <c r="J775">
        <v>5.67</v>
      </c>
      <c r="K775">
        <v>-1.18</v>
      </c>
      <c r="L775">
        <v>0</v>
      </c>
      <c r="M775">
        <v>0</v>
      </c>
      <c r="N775">
        <v>0</v>
      </c>
      <c r="O775" s="90" cm="1">
        <f t="array" ref="O775">VLOOKUP(C775,Calc!$B$4:$BF$291,_xlfn.XLOOKUP(F775&amp;G775,$R$4:$R$9&amp;$S$4:$S$9,$T$4:$T$9),FALSE)</f>
        <v>0</v>
      </c>
      <c r="P775" s="121">
        <f t="shared" si="12"/>
        <v>0</v>
      </c>
      <c r="V775" s="5">
        <v>46261</v>
      </c>
      <c r="W775">
        <v>258</v>
      </c>
      <c r="X775">
        <v>3</v>
      </c>
      <c r="Y775" t="s">
        <v>143</v>
      </c>
      <c r="Z775" t="s">
        <v>58</v>
      </c>
      <c r="AA775">
        <v>10812.31732735</v>
      </c>
      <c r="AB775">
        <v>-943.34034812000004</v>
      </c>
      <c r="AC775">
        <v>9868.9769792299994</v>
      </c>
      <c r="AD775">
        <v>0</v>
      </c>
      <c r="AE775">
        <v>28.60393363</v>
      </c>
      <c r="AF775">
        <v>28.60393363</v>
      </c>
      <c r="AG775" s="1"/>
      <c r="AH775" s="5">
        <v>46261</v>
      </c>
      <c r="AI775">
        <v>78</v>
      </c>
      <c r="AJ775">
        <v>3</v>
      </c>
      <c r="AL775" t="s">
        <v>144</v>
      </c>
      <c r="AM775" t="s">
        <v>146</v>
      </c>
      <c r="AN775">
        <v>38.255567360000001</v>
      </c>
      <c r="AO775">
        <v>0</v>
      </c>
      <c r="AP775">
        <v>0</v>
      </c>
      <c r="AR775" s="5">
        <v>46261</v>
      </c>
      <c r="AS775">
        <v>56</v>
      </c>
      <c r="AT775">
        <v>3</v>
      </c>
      <c r="AU775" t="s">
        <v>145</v>
      </c>
      <c r="AV775" t="s">
        <v>146</v>
      </c>
      <c r="AW775">
        <v>1.6349811000000001</v>
      </c>
      <c r="AX775">
        <v>0.01</v>
      </c>
      <c r="AY775">
        <v>0</v>
      </c>
      <c r="AZ775">
        <v>0</v>
      </c>
      <c r="BA775">
        <v>0</v>
      </c>
    </row>
    <row r="776" spans="2:53">
      <c r="B776" s="5">
        <v>46261</v>
      </c>
      <c r="C776">
        <v>129</v>
      </c>
      <c r="D776">
        <v>3</v>
      </c>
      <c r="E776" t="s">
        <v>143</v>
      </c>
      <c r="F776" t="s">
        <v>54</v>
      </c>
      <c r="G776" t="s">
        <v>52</v>
      </c>
      <c r="H776">
        <v>-23.30448449</v>
      </c>
      <c r="I776">
        <v>0</v>
      </c>
      <c r="J776">
        <v>5.0599999999999996</v>
      </c>
      <c r="K776">
        <v>0.61</v>
      </c>
      <c r="L776">
        <v>0</v>
      </c>
      <c r="M776">
        <v>0</v>
      </c>
      <c r="N776">
        <v>0</v>
      </c>
      <c r="O776" s="90" cm="1">
        <f t="array" ref="O776">VLOOKUP(C776,Calc!$B$4:$BF$291,_xlfn.XLOOKUP(F776&amp;G776,$R$4:$R$9&amp;$S$4:$S$9,$T$4:$T$9),FALSE)</f>
        <v>0</v>
      </c>
      <c r="P776" s="121">
        <f t="shared" si="12"/>
        <v>0</v>
      </c>
      <c r="V776" s="5">
        <v>46261</v>
      </c>
      <c r="W776">
        <v>258</v>
      </c>
      <c r="X776">
        <v>3</v>
      </c>
      <c r="Y776" t="s">
        <v>143</v>
      </c>
      <c r="Z776" t="s">
        <v>52</v>
      </c>
      <c r="AA776">
        <v>10812.31732735</v>
      </c>
      <c r="AB776">
        <v>-943.34034812000004</v>
      </c>
      <c r="AC776">
        <v>9868.9769792299994</v>
      </c>
      <c r="AD776">
        <v>-11.1814736</v>
      </c>
      <c r="AE776">
        <v>1.6901610300000001</v>
      </c>
      <c r="AF776">
        <v>-9.4913125600000008</v>
      </c>
      <c r="AG776" s="1"/>
      <c r="AH776" s="5">
        <v>46261</v>
      </c>
      <c r="AI776">
        <v>78</v>
      </c>
      <c r="AJ776">
        <v>3</v>
      </c>
      <c r="AK776" t="s">
        <v>143</v>
      </c>
      <c r="AL776" t="s">
        <v>57</v>
      </c>
      <c r="AM776" t="s">
        <v>58</v>
      </c>
      <c r="AN776">
        <v>10.980176800000001</v>
      </c>
      <c r="AO776">
        <v>0</v>
      </c>
      <c r="AP776">
        <v>0</v>
      </c>
      <c r="AR776" s="5">
        <v>46261</v>
      </c>
      <c r="AS776">
        <v>56</v>
      </c>
      <c r="AT776">
        <v>3</v>
      </c>
      <c r="AU776" t="s">
        <v>144</v>
      </c>
      <c r="AV776" t="s">
        <v>58</v>
      </c>
      <c r="AW776">
        <v>-30.589514059999999</v>
      </c>
      <c r="AX776">
        <v>12.11083333</v>
      </c>
      <c r="AY776">
        <v>175.87787144000001</v>
      </c>
      <c r="AZ776">
        <v>175.87787144000001</v>
      </c>
      <c r="BA776">
        <v>0</v>
      </c>
    </row>
    <row r="777" spans="2:53">
      <c r="B777" s="5">
        <v>46261</v>
      </c>
      <c r="C777">
        <v>129</v>
      </c>
      <c r="D777">
        <v>3</v>
      </c>
      <c r="E777" t="s">
        <v>143</v>
      </c>
      <c r="F777" t="s">
        <v>54</v>
      </c>
      <c r="G777" t="s">
        <v>51</v>
      </c>
      <c r="H777">
        <v>-23.30448449</v>
      </c>
      <c r="I777">
        <v>0</v>
      </c>
      <c r="J777">
        <v>5.67</v>
      </c>
      <c r="K777">
        <v>-0.61</v>
      </c>
      <c r="L777">
        <v>0</v>
      </c>
      <c r="M777">
        <v>0</v>
      </c>
      <c r="N777">
        <v>0</v>
      </c>
      <c r="O777" s="90" cm="1">
        <f t="array" ref="O777">VLOOKUP(C777,Calc!$B$4:$BF$291,_xlfn.XLOOKUP(F777&amp;G777,$R$4:$R$9&amp;$S$4:$S$9,$T$4:$T$9),FALSE)</f>
        <v>0</v>
      </c>
      <c r="P777" s="121">
        <f t="shared" si="12"/>
        <v>0</v>
      </c>
      <c r="V777" s="5">
        <v>46261</v>
      </c>
      <c r="W777">
        <v>258</v>
      </c>
      <c r="X777">
        <v>3</v>
      </c>
      <c r="Y777" t="s">
        <v>143</v>
      </c>
      <c r="Z777" t="s">
        <v>51</v>
      </c>
      <c r="AA777">
        <v>10812.31732735</v>
      </c>
      <c r="AB777">
        <v>-943.34034812000004</v>
      </c>
      <c r="AC777">
        <v>9868.9769792299994</v>
      </c>
      <c r="AD777">
        <v>-30.110121060000001</v>
      </c>
      <c r="AE777">
        <v>0</v>
      </c>
      <c r="AF777">
        <v>-30.110121060000001</v>
      </c>
      <c r="AG777" s="1"/>
      <c r="AH777" s="5">
        <v>46261</v>
      </c>
      <c r="AI777">
        <v>78</v>
      </c>
      <c r="AJ777">
        <v>3</v>
      </c>
      <c r="AK777" t="s">
        <v>143</v>
      </c>
      <c r="AL777" t="s">
        <v>57</v>
      </c>
      <c r="AM777" t="s">
        <v>52</v>
      </c>
      <c r="AN777">
        <v>-11.667676800000001</v>
      </c>
      <c r="AO777">
        <v>0</v>
      </c>
      <c r="AP777">
        <v>4399.2772959599997</v>
      </c>
      <c r="AR777" s="5">
        <v>46261</v>
      </c>
      <c r="AS777">
        <v>56</v>
      </c>
      <c r="AT777">
        <v>3</v>
      </c>
      <c r="AU777" t="s">
        <v>144</v>
      </c>
      <c r="AV777" t="s">
        <v>146</v>
      </c>
      <c r="AW777">
        <v>18.478680730000001</v>
      </c>
      <c r="AX777">
        <v>12.11083333</v>
      </c>
      <c r="AY777">
        <v>0</v>
      </c>
      <c r="AZ777">
        <v>0</v>
      </c>
      <c r="BA777">
        <v>0</v>
      </c>
    </row>
    <row r="778" spans="2:53">
      <c r="B778" s="5">
        <v>46261</v>
      </c>
      <c r="C778">
        <v>130</v>
      </c>
      <c r="D778">
        <v>3</v>
      </c>
      <c r="E778" t="s">
        <v>143</v>
      </c>
      <c r="F778" t="s">
        <v>57</v>
      </c>
      <c r="G778" t="s">
        <v>58</v>
      </c>
      <c r="H778">
        <v>29057.247653440001</v>
      </c>
      <c r="I778">
        <v>-21.38932016</v>
      </c>
      <c r="J778">
        <v>27.35</v>
      </c>
      <c r="K778">
        <v>572.65</v>
      </c>
      <c r="L778">
        <v>12248.59419344</v>
      </c>
      <c r="M778">
        <v>11902.066257480001</v>
      </c>
      <c r="N778">
        <v>11902.066257480001</v>
      </c>
      <c r="O778" s="90" cm="1">
        <f t="array" ref="O778">VLOOKUP(C778,Calc!$B$4:$BF$291,_xlfn.XLOOKUP(F778&amp;G778,$R$4:$R$9&amp;$S$4:$S$9,$T$4:$T$9),FALSE)</f>
        <v>11902.066257488228</v>
      </c>
      <c r="P778" s="121">
        <f t="shared" si="12"/>
        <v>8.2272890722379088E-9</v>
      </c>
      <c r="V778" s="5">
        <v>46261</v>
      </c>
      <c r="W778">
        <v>259</v>
      </c>
      <c r="X778">
        <v>3</v>
      </c>
      <c r="Y778" t="s">
        <v>143</v>
      </c>
      <c r="Z778" t="s">
        <v>58</v>
      </c>
      <c r="AA778">
        <v>6626.4652057800004</v>
      </c>
      <c r="AB778">
        <v>-1371.89526331</v>
      </c>
      <c r="AC778">
        <v>5254.5699424599998</v>
      </c>
      <c r="AD778">
        <v>0</v>
      </c>
      <c r="AE778">
        <v>22.054658629999999</v>
      </c>
      <c r="AF778">
        <v>22.054658629999999</v>
      </c>
      <c r="AG778" s="1"/>
      <c r="AH778" s="5">
        <v>46261</v>
      </c>
      <c r="AI778">
        <v>78</v>
      </c>
      <c r="AJ778">
        <v>3</v>
      </c>
      <c r="AL778" t="s">
        <v>147</v>
      </c>
      <c r="AM778" t="s">
        <v>148</v>
      </c>
      <c r="AN778">
        <v>-31.525562000000001</v>
      </c>
      <c r="AO778">
        <v>-3798.9553524799999</v>
      </c>
      <c r="AP778">
        <v>-3798.9553524799999</v>
      </c>
      <c r="AR778" s="5">
        <v>46261</v>
      </c>
      <c r="AS778">
        <v>56</v>
      </c>
      <c r="AT778">
        <v>3</v>
      </c>
      <c r="AU778" t="s">
        <v>57</v>
      </c>
      <c r="AV778" t="s">
        <v>58</v>
      </c>
      <c r="AW778">
        <v>8.4924399999999997E-2</v>
      </c>
      <c r="AX778">
        <v>0.52333333000000004</v>
      </c>
      <c r="AY778">
        <v>0</v>
      </c>
      <c r="AZ778">
        <v>0</v>
      </c>
      <c r="BA778">
        <v>0</v>
      </c>
    </row>
    <row r="779" spans="2:53">
      <c r="B779" s="5">
        <v>46261</v>
      </c>
      <c r="C779">
        <v>130</v>
      </c>
      <c r="D779">
        <v>3</v>
      </c>
      <c r="E779" t="s">
        <v>143</v>
      </c>
      <c r="F779" t="s">
        <v>57</v>
      </c>
      <c r="G779" t="s">
        <v>52</v>
      </c>
      <c r="H779">
        <v>29057.247653440001</v>
      </c>
      <c r="I779">
        <v>0</v>
      </c>
      <c r="J779">
        <v>600</v>
      </c>
      <c r="K779">
        <v>-572.65</v>
      </c>
      <c r="L779">
        <v>0</v>
      </c>
      <c r="M779">
        <v>0</v>
      </c>
      <c r="N779">
        <v>0</v>
      </c>
      <c r="O779" s="90" cm="1">
        <f t="array" ref="O779">VLOOKUP(C779,Calc!$B$4:$BF$291,_xlfn.XLOOKUP(F779&amp;G779,$R$4:$R$9&amp;$S$4:$S$9,$T$4:$T$9),FALSE)</f>
        <v>0</v>
      </c>
      <c r="P779" s="121">
        <f t="shared" si="12"/>
        <v>0</v>
      </c>
      <c r="V779" s="5">
        <v>46261</v>
      </c>
      <c r="W779">
        <v>259</v>
      </c>
      <c r="X779">
        <v>3</v>
      </c>
      <c r="Y779" t="s">
        <v>143</v>
      </c>
      <c r="Z779" t="s">
        <v>52</v>
      </c>
      <c r="AA779">
        <v>6626.4652057800004</v>
      </c>
      <c r="AB779">
        <v>-1371.89526331</v>
      </c>
      <c r="AC779">
        <v>5254.5699424599998</v>
      </c>
      <c r="AD779">
        <v>-11.54960393</v>
      </c>
      <c r="AE779">
        <v>2.0608323300000002</v>
      </c>
      <c r="AF779">
        <v>-9.4887715999999998</v>
      </c>
      <c r="AG779" s="1"/>
      <c r="AH779" s="5">
        <v>46261</v>
      </c>
      <c r="AI779">
        <v>78</v>
      </c>
      <c r="AJ779">
        <v>3</v>
      </c>
      <c r="AL779" t="s">
        <v>147</v>
      </c>
      <c r="AM779" t="s">
        <v>51</v>
      </c>
      <c r="AN779">
        <v>30.793061999999999</v>
      </c>
      <c r="AO779">
        <v>0</v>
      </c>
      <c r="AP779">
        <v>0</v>
      </c>
      <c r="AR779" s="5">
        <v>46261</v>
      </c>
      <c r="AS779">
        <v>56</v>
      </c>
      <c r="AT779">
        <v>3</v>
      </c>
      <c r="AU779" t="s">
        <v>57</v>
      </c>
      <c r="AV779" t="s">
        <v>52</v>
      </c>
      <c r="AW779">
        <v>-0.60825773000000005</v>
      </c>
      <c r="AX779">
        <v>0.52333333000000004</v>
      </c>
      <c r="AY779">
        <v>0</v>
      </c>
      <c r="AZ779">
        <v>-184.23030888</v>
      </c>
      <c r="BA779">
        <v>0</v>
      </c>
    </row>
    <row r="780" spans="2:53">
      <c r="B780" s="5">
        <v>46261</v>
      </c>
      <c r="C780">
        <v>130</v>
      </c>
      <c r="D780">
        <v>3</v>
      </c>
      <c r="E780" t="s">
        <v>143</v>
      </c>
      <c r="F780" t="s">
        <v>60</v>
      </c>
      <c r="G780" t="s">
        <v>58</v>
      </c>
      <c r="H780">
        <v>29057.247653440001</v>
      </c>
      <c r="I780">
        <v>0</v>
      </c>
      <c r="J780">
        <v>27.35</v>
      </c>
      <c r="K780">
        <v>-27.35</v>
      </c>
      <c r="L780">
        <v>0</v>
      </c>
      <c r="M780">
        <v>0</v>
      </c>
      <c r="N780">
        <v>0</v>
      </c>
      <c r="O780" s="90" cm="1">
        <f t="array" ref="O780">VLOOKUP(C780,Calc!$B$4:$BF$291,_xlfn.XLOOKUP(F780&amp;G780,$R$4:$R$9&amp;$S$4:$S$9,$T$4:$T$9),FALSE)</f>
        <v>0</v>
      </c>
      <c r="P780" s="121">
        <f t="shared" si="12"/>
        <v>0</v>
      </c>
      <c r="V780" s="5">
        <v>46261</v>
      </c>
      <c r="W780">
        <v>259</v>
      </c>
      <c r="X780">
        <v>3</v>
      </c>
      <c r="Y780" t="s">
        <v>143</v>
      </c>
      <c r="Z780" t="s">
        <v>51</v>
      </c>
      <c r="AA780">
        <v>6626.4652057800004</v>
      </c>
      <c r="AB780">
        <v>-1371.89526331</v>
      </c>
      <c r="AC780">
        <v>5254.5699424599998</v>
      </c>
      <c r="AD780">
        <v>-23.254220360000001</v>
      </c>
      <c r="AE780">
        <v>0</v>
      </c>
      <c r="AF780">
        <v>-23.254220360000001</v>
      </c>
      <c r="AG780" s="1"/>
      <c r="AH780" s="5">
        <v>46261</v>
      </c>
      <c r="AI780">
        <v>78</v>
      </c>
      <c r="AJ780">
        <v>3</v>
      </c>
      <c r="AK780" t="s">
        <v>143</v>
      </c>
      <c r="AL780" t="s">
        <v>60</v>
      </c>
      <c r="AM780" t="s">
        <v>58</v>
      </c>
      <c r="AN780">
        <v>34.8232997</v>
      </c>
      <c r="AO780">
        <v>0</v>
      </c>
      <c r="AP780">
        <v>0</v>
      </c>
      <c r="AR780" s="5">
        <v>46261</v>
      </c>
      <c r="AS780">
        <v>56</v>
      </c>
      <c r="AT780">
        <v>3</v>
      </c>
      <c r="AU780" t="s">
        <v>147</v>
      </c>
      <c r="AV780" t="s">
        <v>148</v>
      </c>
      <c r="AW780">
        <v>-24.868400999999999</v>
      </c>
      <c r="AX780">
        <v>0.73916665999999998</v>
      </c>
      <c r="AY780">
        <v>-8572.1012715300003</v>
      </c>
      <c r="AZ780">
        <v>-8572.1012715300003</v>
      </c>
      <c r="BA780">
        <v>0</v>
      </c>
    </row>
    <row r="781" spans="2:53">
      <c r="B781" s="5">
        <v>46261</v>
      </c>
      <c r="C781">
        <v>130</v>
      </c>
      <c r="D781">
        <v>3</v>
      </c>
      <c r="E781" t="s">
        <v>143</v>
      </c>
      <c r="F781" t="s">
        <v>60</v>
      </c>
      <c r="G781" t="s">
        <v>51</v>
      </c>
      <c r="H781">
        <v>29057.247653440001</v>
      </c>
      <c r="I781">
        <v>0</v>
      </c>
      <c r="J781">
        <v>0</v>
      </c>
      <c r="K781">
        <v>27.35</v>
      </c>
      <c r="L781">
        <v>0</v>
      </c>
      <c r="M781">
        <v>0</v>
      </c>
      <c r="N781">
        <v>0</v>
      </c>
      <c r="O781" s="90" cm="1">
        <f t="array" ref="O781">VLOOKUP(C781,Calc!$B$4:$BF$291,_xlfn.XLOOKUP(F781&amp;G781,$R$4:$R$9&amp;$S$4:$S$9,$T$4:$T$9),FALSE)</f>
        <v>0</v>
      </c>
      <c r="P781" s="121">
        <f t="shared" si="12"/>
        <v>0</v>
      </c>
      <c r="V781" s="5">
        <v>46261</v>
      </c>
      <c r="W781">
        <v>260</v>
      </c>
      <c r="X781">
        <v>3</v>
      </c>
      <c r="Y781" t="s">
        <v>143</v>
      </c>
      <c r="Z781" t="s">
        <v>58</v>
      </c>
      <c r="AA781">
        <v>4677.0945319100001</v>
      </c>
      <c r="AB781">
        <v>-1204.93071603</v>
      </c>
      <c r="AC781">
        <v>3472.1638158699998</v>
      </c>
      <c r="AD781">
        <v>0</v>
      </c>
      <c r="AE781">
        <v>14.47066813</v>
      </c>
      <c r="AF781">
        <v>14.47066813</v>
      </c>
      <c r="AG781" s="1"/>
      <c r="AH781" s="5">
        <v>46261</v>
      </c>
      <c r="AI781">
        <v>78</v>
      </c>
      <c r="AJ781">
        <v>3</v>
      </c>
      <c r="AK781" t="s">
        <v>143</v>
      </c>
      <c r="AL781" t="s">
        <v>60</v>
      </c>
      <c r="AM781" t="s">
        <v>51</v>
      </c>
      <c r="AN781">
        <v>-34.825799699999997</v>
      </c>
      <c r="AO781">
        <v>6433.9518083900002</v>
      </c>
      <c r="AP781">
        <v>9222.0147925399997</v>
      </c>
      <c r="AR781" s="5">
        <v>46261</v>
      </c>
      <c r="AS781">
        <v>56</v>
      </c>
      <c r="AT781">
        <v>3</v>
      </c>
      <c r="AU781" t="s">
        <v>147</v>
      </c>
      <c r="AV781" t="s">
        <v>51</v>
      </c>
      <c r="AW781">
        <v>24.129234329999999</v>
      </c>
      <c r="AX781">
        <v>0.73916665999999998</v>
      </c>
      <c r="AY781">
        <v>0</v>
      </c>
      <c r="AZ781">
        <v>0</v>
      </c>
      <c r="BA781">
        <v>0</v>
      </c>
    </row>
    <row r="782" spans="2:53">
      <c r="B782" s="5">
        <v>46261</v>
      </c>
      <c r="C782">
        <v>130</v>
      </c>
      <c r="D782">
        <v>3</v>
      </c>
      <c r="E782" t="s">
        <v>143</v>
      </c>
      <c r="F782" t="s">
        <v>54</v>
      </c>
      <c r="G782" t="s">
        <v>52</v>
      </c>
      <c r="H782">
        <v>29057.247653440001</v>
      </c>
      <c r="I782">
        <v>0</v>
      </c>
      <c r="J782">
        <v>600</v>
      </c>
      <c r="K782">
        <v>-600</v>
      </c>
      <c r="L782">
        <v>0</v>
      </c>
      <c r="M782">
        <v>0</v>
      </c>
      <c r="N782">
        <v>0</v>
      </c>
      <c r="O782" s="90" cm="1">
        <f t="array" ref="O782">VLOOKUP(C782,Calc!$B$4:$BF$291,_xlfn.XLOOKUP(F782&amp;G782,$R$4:$R$9&amp;$S$4:$S$9,$T$4:$T$9),FALSE)</f>
        <v>0</v>
      </c>
      <c r="P782" s="121">
        <f t="shared" si="12"/>
        <v>0</v>
      </c>
      <c r="V782" s="5">
        <v>46261</v>
      </c>
      <c r="W782">
        <v>260</v>
      </c>
      <c r="X782">
        <v>3</v>
      </c>
      <c r="Y782" t="s">
        <v>143</v>
      </c>
      <c r="Z782" t="s">
        <v>52</v>
      </c>
      <c r="AA782">
        <v>4677.0945319100001</v>
      </c>
      <c r="AB782">
        <v>-1204.93071603</v>
      </c>
      <c r="AC782">
        <v>3472.1638158699998</v>
      </c>
      <c r="AD782">
        <v>-11.702498</v>
      </c>
      <c r="AE782">
        <v>0.13907222999999999</v>
      </c>
      <c r="AF782">
        <v>-11.563425759999999</v>
      </c>
      <c r="AG782" s="1"/>
      <c r="AH782" s="5">
        <v>46261</v>
      </c>
      <c r="AI782">
        <v>78</v>
      </c>
      <c r="AJ782">
        <v>3</v>
      </c>
      <c r="AK782" t="s">
        <v>143</v>
      </c>
      <c r="AL782" t="s">
        <v>54</v>
      </c>
      <c r="AM782" t="s">
        <v>52</v>
      </c>
      <c r="AN782">
        <v>40.844036000000003</v>
      </c>
      <c r="AO782">
        <v>0</v>
      </c>
      <c r="AP782">
        <v>0</v>
      </c>
      <c r="AR782" s="5">
        <v>46261</v>
      </c>
      <c r="AS782">
        <v>56</v>
      </c>
      <c r="AT782">
        <v>3</v>
      </c>
      <c r="AU782" t="s">
        <v>60</v>
      </c>
      <c r="AV782" t="s">
        <v>58</v>
      </c>
      <c r="AW782">
        <v>57.581956859999998</v>
      </c>
      <c r="AX782">
        <v>0.14333333000000001</v>
      </c>
      <c r="AY782">
        <v>0</v>
      </c>
      <c r="AZ782">
        <v>0</v>
      </c>
      <c r="BA782">
        <v>0</v>
      </c>
    </row>
    <row r="783" spans="2:53">
      <c r="B783" s="5">
        <v>46261</v>
      </c>
      <c r="C783">
        <v>130</v>
      </c>
      <c r="D783">
        <v>3</v>
      </c>
      <c r="E783" t="s">
        <v>143</v>
      </c>
      <c r="F783" t="s">
        <v>54</v>
      </c>
      <c r="G783" t="s">
        <v>51</v>
      </c>
      <c r="H783">
        <v>29057.247653440001</v>
      </c>
      <c r="I783">
        <v>-29.42442243</v>
      </c>
      <c r="J783">
        <v>0</v>
      </c>
      <c r="K783">
        <v>600</v>
      </c>
      <c r="L783">
        <v>17654.653460000001</v>
      </c>
      <c r="M783">
        <v>17155.18139595</v>
      </c>
      <c r="N783">
        <v>17155.18139595</v>
      </c>
      <c r="O783" s="90" cm="1">
        <f t="array" ref="O783">VLOOKUP(C783,Calc!$B$4:$BF$291,_xlfn.XLOOKUP(F783&amp;G783,$R$4:$R$9&amp;$S$4:$S$9,$T$4:$T$9),FALSE)</f>
        <v>17155.181395953437</v>
      </c>
      <c r="P783" s="121">
        <f t="shared" si="12"/>
        <v>3.4378899727016687E-9</v>
      </c>
      <c r="V783" s="5">
        <v>46261</v>
      </c>
      <c r="W783">
        <v>260</v>
      </c>
      <c r="X783">
        <v>3</v>
      </c>
      <c r="Y783" t="s">
        <v>143</v>
      </c>
      <c r="Z783" t="s">
        <v>51</v>
      </c>
      <c r="AA783">
        <v>4677.0945319100001</v>
      </c>
      <c r="AB783">
        <v>-1204.93071603</v>
      </c>
      <c r="AC783">
        <v>3472.1638158699998</v>
      </c>
      <c r="AD783">
        <v>-13.847242359999999</v>
      </c>
      <c r="AE783">
        <v>0</v>
      </c>
      <c r="AF783">
        <v>-13.847242359999999</v>
      </c>
      <c r="AG783" s="1"/>
      <c r="AH783" s="5">
        <v>46261</v>
      </c>
      <c r="AI783">
        <v>78</v>
      </c>
      <c r="AJ783">
        <v>3</v>
      </c>
      <c r="AK783" t="s">
        <v>143</v>
      </c>
      <c r="AL783" t="s">
        <v>54</v>
      </c>
      <c r="AM783" t="s">
        <v>51</v>
      </c>
      <c r="AN783">
        <v>-46.801535999999999</v>
      </c>
      <c r="AO783">
        <v>0</v>
      </c>
      <c r="AP783">
        <v>-7187.34028012</v>
      </c>
      <c r="AR783" s="5">
        <v>46261</v>
      </c>
      <c r="AS783">
        <v>56</v>
      </c>
      <c r="AT783">
        <v>3</v>
      </c>
      <c r="AU783" t="s">
        <v>60</v>
      </c>
      <c r="AV783" t="s">
        <v>51</v>
      </c>
      <c r="AW783">
        <v>-57.725290200000003</v>
      </c>
      <c r="AX783">
        <v>0.14333333000000001</v>
      </c>
      <c r="AY783">
        <v>0</v>
      </c>
      <c r="AZ783">
        <v>-1206.57887678</v>
      </c>
      <c r="BA783">
        <v>0</v>
      </c>
    </row>
    <row r="784" spans="2:53">
      <c r="B784" s="5">
        <v>46261</v>
      </c>
      <c r="C784">
        <v>131</v>
      </c>
      <c r="D784">
        <v>3</v>
      </c>
      <c r="E784" t="s">
        <v>143</v>
      </c>
      <c r="F784" t="s">
        <v>57</v>
      </c>
      <c r="G784" t="s">
        <v>58</v>
      </c>
      <c r="H784">
        <v>30744.583977990002</v>
      </c>
      <c r="I784">
        <v>-12.8632966</v>
      </c>
      <c r="J784">
        <v>27.35</v>
      </c>
      <c r="K784">
        <v>572.65</v>
      </c>
      <c r="L784">
        <v>7366.1667979900003</v>
      </c>
      <c r="M784">
        <v>7169.1268196000001</v>
      </c>
      <c r="N784">
        <v>7169.1268196000001</v>
      </c>
      <c r="O784" s="90" cm="1">
        <f t="array" ref="O784">VLOOKUP(C784,Calc!$B$4:$BF$291,_xlfn.XLOOKUP(F784&amp;G784,$R$4:$R$9&amp;$S$4:$S$9,$T$4:$T$9),FALSE)</f>
        <v>7169.1268196022374</v>
      </c>
      <c r="P784" s="121">
        <f t="shared" si="12"/>
        <v>2.2373569663614035E-9</v>
      </c>
      <c r="V784" s="5">
        <v>46261</v>
      </c>
      <c r="W784">
        <v>261</v>
      </c>
      <c r="X784">
        <v>3</v>
      </c>
      <c r="Y784" t="s">
        <v>143</v>
      </c>
      <c r="Z784" t="s">
        <v>58</v>
      </c>
      <c r="AA784">
        <v>5258.8324990299998</v>
      </c>
      <c r="AB784">
        <v>-1442.9217391300001</v>
      </c>
      <c r="AC784">
        <v>3815.91075989</v>
      </c>
      <c r="AD784">
        <v>0</v>
      </c>
      <c r="AE784">
        <v>17.450633199999999</v>
      </c>
      <c r="AF784">
        <v>17.450633199999999</v>
      </c>
      <c r="AG784" s="1"/>
      <c r="AH784" s="5">
        <v>46261</v>
      </c>
      <c r="AI784">
        <v>79</v>
      </c>
      <c r="AJ784">
        <v>3</v>
      </c>
      <c r="AL784" t="s">
        <v>144</v>
      </c>
      <c r="AM784" t="s">
        <v>58</v>
      </c>
      <c r="AN784">
        <v>-53.723299760000003</v>
      </c>
      <c r="AO784">
        <v>-62351.975256949998</v>
      </c>
      <c r="AP784">
        <v>-62351.975256949998</v>
      </c>
      <c r="AR784" s="5">
        <v>46261</v>
      </c>
      <c r="AS784">
        <v>56</v>
      </c>
      <c r="AT784">
        <v>3</v>
      </c>
      <c r="AU784" t="s">
        <v>54</v>
      </c>
      <c r="AV784" t="s">
        <v>52</v>
      </c>
      <c r="AW784">
        <v>41.306455229999997</v>
      </c>
      <c r="AX784">
        <v>6.3558333300000003</v>
      </c>
      <c r="AY784">
        <v>0</v>
      </c>
      <c r="AZ784">
        <v>0</v>
      </c>
      <c r="BA784">
        <v>0</v>
      </c>
    </row>
    <row r="785" spans="2:53">
      <c r="B785" s="5">
        <v>46261</v>
      </c>
      <c r="C785">
        <v>131</v>
      </c>
      <c r="D785">
        <v>3</v>
      </c>
      <c r="E785" t="s">
        <v>143</v>
      </c>
      <c r="F785" t="s">
        <v>57</v>
      </c>
      <c r="G785" t="s">
        <v>52</v>
      </c>
      <c r="H785">
        <v>30744.583977990002</v>
      </c>
      <c r="I785">
        <v>0</v>
      </c>
      <c r="J785">
        <v>600</v>
      </c>
      <c r="K785">
        <v>-572.65</v>
      </c>
      <c r="L785">
        <v>0</v>
      </c>
      <c r="M785">
        <v>0</v>
      </c>
      <c r="N785">
        <v>0</v>
      </c>
      <c r="O785" s="90" cm="1">
        <f t="array" ref="O785">VLOOKUP(C785,Calc!$B$4:$BF$291,_xlfn.XLOOKUP(F785&amp;G785,$R$4:$R$9&amp;$S$4:$S$9,$T$4:$T$9),FALSE)</f>
        <v>0</v>
      </c>
      <c r="P785" s="121">
        <f t="shared" si="12"/>
        <v>0</v>
      </c>
      <c r="V785" s="5">
        <v>46261</v>
      </c>
      <c r="W785">
        <v>261</v>
      </c>
      <c r="X785">
        <v>3</v>
      </c>
      <c r="Y785" t="s">
        <v>143</v>
      </c>
      <c r="Z785" t="s">
        <v>52</v>
      </c>
      <c r="AA785">
        <v>5258.8324990299998</v>
      </c>
      <c r="AB785">
        <v>-1442.9217391300001</v>
      </c>
      <c r="AC785">
        <v>3815.91075989</v>
      </c>
      <c r="AD785">
        <v>-12.031348599999999</v>
      </c>
      <c r="AE785">
        <v>1.9950545900000001</v>
      </c>
      <c r="AF785">
        <v>-10.036294</v>
      </c>
      <c r="AG785" s="1"/>
      <c r="AH785" s="5">
        <v>46261</v>
      </c>
      <c r="AI785">
        <v>79</v>
      </c>
      <c r="AJ785">
        <v>3</v>
      </c>
      <c r="AL785" t="s">
        <v>144</v>
      </c>
      <c r="AM785" t="s">
        <v>146</v>
      </c>
      <c r="AN785">
        <v>43.728299759999999</v>
      </c>
      <c r="AO785">
        <v>0</v>
      </c>
      <c r="AP785">
        <v>0</v>
      </c>
      <c r="AR785" s="5">
        <v>46261</v>
      </c>
      <c r="AS785">
        <v>56</v>
      </c>
      <c r="AT785">
        <v>3</v>
      </c>
      <c r="AU785" t="s">
        <v>54</v>
      </c>
      <c r="AV785" t="s">
        <v>51</v>
      </c>
      <c r="AW785">
        <v>-47.66228856</v>
      </c>
      <c r="AX785">
        <v>6.3558333300000003</v>
      </c>
      <c r="AY785">
        <v>10761.86204957</v>
      </c>
      <c r="AZ785">
        <v>12152.67123525</v>
      </c>
      <c r="BA785">
        <v>0</v>
      </c>
    </row>
    <row r="786" spans="2:53">
      <c r="B786" s="5">
        <v>46261</v>
      </c>
      <c r="C786">
        <v>131</v>
      </c>
      <c r="D786">
        <v>3</v>
      </c>
      <c r="E786" t="s">
        <v>143</v>
      </c>
      <c r="F786" t="s">
        <v>60</v>
      </c>
      <c r="G786" t="s">
        <v>58</v>
      </c>
      <c r="H786">
        <v>30744.583977990002</v>
      </c>
      <c r="I786">
        <v>0</v>
      </c>
      <c r="J786">
        <v>27.35</v>
      </c>
      <c r="K786">
        <v>-27.35</v>
      </c>
      <c r="L786">
        <v>0</v>
      </c>
      <c r="M786">
        <v>0</v>
      </c>
      <c r="N786">
        <v>0</v>
      </c>
      <c r="O786" s="90" cm="1">
        <f t="array" ref="O786">VLOOKUP(C786,Calc!$B$4:$BF$291,_xlfn.XLOOKUP(F786&amp;G786,$R$4:$R$9&amp;$S$4:$S$9,$T$4:$T$9),FALSE)</f>
        <v>0</v>
      </c>
      <c r="P786" s="121">
        <f t="shared" si="12"/>
        <v>0</v>
      </c>
      <c r="V786" s="5">
        <v>46261</v>
      </c>
      <c r="W786">
        <v>261</v>
      </c>
      <c r="X786">
        <v>3</v>
      </c>
      <c r="Y786" t="s">
        <v>143</v>
      </c>
      <c r="Z786" t="s">
        <v>51</v>
      </c>
      <c r="AA786">
        <v>5258.8324990299998</v>
      </c>
      <c r="AB786">
        <v>-1442.9217391300001</v>
      </c>
      <c r="AC786">
        <v>3815.91075989</v>
      </c>
      <c r="AD786">
        <v>-18.7318392</v>
      </c>
      <c r="AE786">
        <v>0</v>
      </c>
      <c r="AF786">
        <v>-18.7318392</v>
      </c>
      <c r="AG786" s="1"/>
      <c r="AH786" s="5">
        <v>46261</v>
      </c>
      <c r="AI786">
        <v>79</v>
      </c>
      <c r="AJ786">
        <v>3</v>
      </c>
      <c r="AK786" t="s">
        <v>143</v>
      </c>
      <c r="AL786" t="s">
        <v>57</v>
      </c>
      <c r="AM786" t="s">
        <v>58</v>
      </c>
      <c r="AN786">
        <v>10.5448828</v>
      </c>
      <c r="AO786">
        <v>0</v>
      </c>
      <c r="AP786">
        <v>0</v>
      </c>
      <c r="AR786" s="5">
        <v>46261</v>
      </c>
      <c r="AS786">
        <v>56</v>
      </c>
      <c r="AT786">
        <v>3</v>
      </c>
      <c r="AU786" t="s">
        <v>50</v>
      </c>
      <c r="AV786" t="s">
        <v>52</v>
      </c>
      <c r="AW786">
        <v>0</v>
      </c>
      <c r="AX786">
        <v>0</v>
      </c>
      <c r="AY786">
        <v>0</v>
      </c>
      <c r="AZ786">
        <v>0</v>
      </c>
      <c r="BA786">
        <v>0</v>
      </c>
    </row>
    <row r="787" spans="2:53">
      <c r="B787" s="5">
        <v>46261</v>
      </c>
      <c r="C787">
        <v>131</v>
      </c>
      <c r="D787">
        <v>3</v>
      </c>
      <c r="E787" t="s">
        <v>143</v>
      </c>
      <c r="F787" t="s">
        <v>60</v>
      </c>
      <c r="G787" t="s">
        <v>51</v>
      </c>
      <c r="H787">
        <v>30744.583977990002</v>
      </c>
      <c r="I787">
        <v>0</v>
      </c>
      <c r="J787">
        <v>0</v>
      </c>
      <c r="K787">
        <v>27.35</v>
      </c>
      <c r="L787">
        <v>0</v>
      </c>
      <c r="M787">
        <v>0</v>
      </c>
      <c r="N787">
        <v>0</v>
      </c>
      <c r="O787" s="90" cm="1">
        <f t="array" ref="O787">VLOOKUP(C787,Calc!$B$4:$BF$291,_xlfn.XLOOKUP(F787&amp;G787,$R$4:$R$9&amp;$S$4:$S$9,$T$4:$T$9),FALSE)</f>
        <v>0</v>
      </c>
      <c r="P787" s="121">
        <f t="shared" si="12"/>
        <v>0</v>
      </c>
      <c r="V787" s="5">
        <v>46261</v>
      </c>
      <c r="W787">
        <v>262</v>
      </c>
      <c r="X787">
        <v>3</v>
      </c>
      <c r="Y787" t="s">
        <v>143</v>
      </c>
      <c r="Z787" t="s">
        <v>58</v>
      </c>
      <c r="AA787">
        <v>5389.0940807300003</v>
      </c>
      <c r="AB787">
        <v>-1384.2724607499999</v>
      </c>
      <c r="AC787">
        <v>4004.82161997</v>
      </c>
      <c r="AD787">
        <v>0</v>
      </c>
      <c r="AE787">
        <v>18.396129200000001</v>
      </c>
      <c r="AF787">
        <v>18.396129200000001</v>
      </c>
      <c r="AG787" s="1"/>
      <c r="AH787" s="5">
        <v>46261</v>
      </c>
      <c r="AI787">
        <v>79</v>
      </c>
      <c r="AJ787">
        <v>3</v>
      </c>
      <c r="AK787" t="s">
        <v>143</v>
      </c>
      <c r="AL787" t="s">
        <v>57</v>
      </c>
      <c r="AM787" t="s">
        <v>52</v>
      </c>
      <c r="AN787">
        <v>-11.2323828</v>
      </c>
      <c r="AO787">
        <v>0</v>
      </c>
      <c r="AP787">
        <v>4486.0622801700001</v>
      </c>
      <c r="AR787" s="5">
        <v>46261</v>
      </c>
      <c r="AS787">
        <v>56</v>
      </c>
      <c r="AT787">
        <v>3</v>
      </c>
      <c r="AU787" t="s">
        <v>50</v>
      </c>
      <c r="AV787" t="s">
        <v>51</v>
      </c>
      <c r="AW787">
        <v>0</v>
      </c>
      <c r="AX787">
        <v>0</v>
      </c>
      <c r="AY787">
        <v>0</v>
      </c>
      <c r="AZ787">
        <v>0</v>
      </c>
      <c r="BA787">
        <v>0</v>
      </c>
    </row>
    <row r="788" spans="2:53">
      <c r="B788" s="5">
        <v>46261</v>
      </c>
      <c r="C788">
        <v>131</v>
      </c>
      <c r="D788">
        <v>3</v>
      </c>
      <c r="E788" t="s">
        <v>143</v>
      </c>
      <c r="F788" t="s">
        <v>54</v>
      </c>
      <c r="G788" t="s">
        <v>52</v>
      </c>
      <c r="H788">
        <v>30744.583977990002</v>
      </c>
      <c r="I788">
        <v>0</v>
      </c>
      <c r="J788">
        <v>600</v>
      </c>
      <c r="K788">
        <v>-600</v>
      </c>
      <c r="L788">
        <v>0</v>
      </c>
      <c r="M788">
        <v>0</v>
      </c>
      <c r="N788">
        <v>0</v>
      </c>
      <c r="O788" s="90" cm="1">
        <f t="array" ref="O788">VLOOKUP(C788,Calc!$B$4:$BF$291,_xlfn.XLOOKUP(F788&amp;G788,$R$4:$R$9&amp;$S$4:$S$9,$T$4:$T$9),FALSE)</f>
        <v>0</v>
      </c>
      <c r="P788" s="121">
        <f t="shared" si="12"/>
        <v>0</v>
      </c>
      <c r="V788" s="5">
        <v>46261</v>
      </c>
      <c r="W788">
        <v>262</v>
      </c>
      <c r="X788">
        <v>3</v>
      </c>
      <c r="Y788" t="s">
        <v>143</v>
      </c>
      <c r="Z788" t="s">
        <v>52</v>
      </c>
      <c r="AA788">
        <v>5389.0940807300003</v>
      </c>
      <c r="AB788">
        <v>-1384.2724607499999</v>
      </c>
      <c r="AC788">
        <v>4004.82161997</v>
      </c>
      <c r="AD788">
        <v>-11.325626</v>
      </c>
      <c r="AE788">
        <v>4.1333314000000003</v>
      </c>
      <c r="AF788">
        <v>-7.1922945900000004</v>
      </c>
      <c r="AG788" s="1"/>
      <c r="AH788" s="5">
        <v>46261</v>
      </c>
      <c r="AI788">
        <v>79</v>
      </c>
      <c r="AJ788">
        <v>3</v>
      </c>
      <c r="AL788" t="s">
        <v>147</v>
      </c>
      <c r="AM788" t="s">
        <v>148</v>
      </c>
      <c r="AN788">
        <v>-31.238969999999998</v>
      </c>
      <c r="AO788">
        <v>-3237.1963126999999</v>
      </c>
      <c r="AP788">
        <v>-3237.1963126999999</v>
      </c>
      <c r="AR788" s="5">
        <v>46261</v>
      </c>
      <c r="AS788">
        <v>57</v>
      </c>
      <c r="AT788">
        <v>3</v>
      </c>
      <c r="AU788" t="s">
        <v>145</v>
      </c>
      <c r="AV788" t="s">
        <v>58</v>
      </c>
      <c r="AW788">
        <v>-1.5606125</v>
      </c>
      <c r="AX788">
        <v>5.0000000000000001E-3</v>
      </c>
      <c r="AY788">
        <v>-0.12922961999999999</v>
      </c>
      <c r="AZ788">
        <v>-0.12922961999999999</v>
      </c>
      <c r="BA788">
        <v>0</v>
      </c>
    </row>
    <row r="789" spans="2:53">
      <c r="B789" s="5">
        <v>46261</v>
      </c>
      <c r="C789">
        <v>131</v>
      </c>
      <c r="D789">
        <v>3</v>
      </c>
      <c r="E789" t="s">
        <v>143</v>
      </c>
      <c r="F789" t="s">
        <v>54</v>
      </c>
      <c r="G789" t="s">
        <v>51</v>
      </c>
      <c r="H789">
        <v>30744.583977990002</v>
      </c>
      <c r="I789">
        <v>-40.372361959999999</v>
      </c>
      <c r="J789">
        <v>0</v>
      </c>
      <c r="K789">
        <v>600</v>
      </c>
      <c r="L789">
        <v>24223.41718</v>
      </c>
      <c r="M789">
        <v>23575.457158379999</v>
      </c>
      <c r="N789">
        <v>23575.457158379999</v>
      </c>
      <c r="O789" s="90" cm="1">
        <f t="array" ref="O789">VLOOKUP(C789,Calc!$B$4:$BF$291,_xlfn.XLOOKUP(F789&amp;G789,$R$4:$R$9&amp;$S$4:$S$9,$T$4:$T$9),FALSE)</f>
        <v>23575.457158387766</v>
      </c>
      <c r="P789" s="121">
        <f t="shared" si="12"/>
        <v>7.7670847531408072E-9</v>
      </c>
      <c r="V789" s="5">
        <v>46261</v>
      </c>
      <c r="W789">
        <v>262</v>
      </c>
      <c r="X789">
        <v>3</v>
      </c>
      <c r="Y789" t="s">
        <v>143</v>
      </c>
      <c r="Z789" t="s">
        <v>51</v>
      </c>
      <c r="AA789">
        <v>5389.0940807300003</v>
      </c>
      <c r="AB789">
        <v>-1384.2724607499999</v>
      </c>
      <c r="AC789">
        <v>4004.82161997</v>
      </c>
      <c r="AD789">
        <v>-22.176334600000001</v>
      </c>
      <c r="AE789">
        <v>0</v>
      </c>
      <c r="AF789">
        <v>-22.176334600000001</v>
      </c>
      <c r="AG789" s="1"/>
      <c r="AH789" s="5">
        <v>46261</v>
      </c>
      <c r="AI789">
        <v>79</v>
      </c>
      <c r="AJ789">
        <v>3</v>
      </c>
      <c r="AL789" t="s">
        <v>147</v>
      </c>
      <c r="AM789" t="s">
        <v>51</v>
      </c>
      <c r="AN789">
        <v>30.591470000000001</v>
      </c>
      <c r="AO789">
        <v>0</v>
      </c>
      <c r="AP789">
        <v>0</v>
      </c>
      <c r="AR789" s="5">
        <v>46261</v>
      </c>
      <c r="AS789">
        <v>57</v>
      </c>
      <c r="AT789">
        <v>3</v>
      </c>
      <c r="AU789" t="s">
        <v>145</v>
      </c>
      <c r="AV789" t="s">
        <v>146</v>
      </c>
      <c r="AW789">
        <v>1.5556125000000001</v>
      </c>
      <c r="AX789">
        <v>5.0000000000000001E-3</v>
      </c>
      <c r="AY789">
        <v>0</v>
      </c>
      <c r="AZ789">
        <v>0</v>
      </c>
      <c r="BA789">
        <v>0</v>
      </c>
    </row>
    <row r="790" spans="2:53">
      <c r="B790" s="5">
        <v>46261</v>
      </c>
      <c r="C790">
        <v>132</v>
      </c>
      <c r="D790">
        <v>3</v>
      </c>
      <c r="E790" t="s">
        <v>143</v>
      </c>
      <c r="F790" t="s">
        <v>57</v>
      </c>
      <c r="G790" t="s">
        <v>58</v>
      </c>
      <c r="H790">
        <v>31116.864619579999</v>
      </c>
      <c r="I790">
        <v>-15.409817200000001</v>
      </c>
      <c r="J790">
        <v>27.35</v>
      </c>
      <c r="K790">
        <v>572.65</v>
      </c>
      <c r="L790">
        <v>8824.4318195800006</v>
      </c>
      <c r="M790">
        <v>8587.1036307400009</v>
      </c>
      <c r="N790">
        <v>8587.1036307400009</v>
      </c>
      <c r="O790" s="90" cm="1">
        <f t="array" ref="O790">VLOOKUP(C790,Calc!$B$4:$BF$291,_xlfn.XLOOKUP(F790&amp;G790,$R$4:$R$9&amp;$S$4:$S$9,$T$4:$T$9),FALSE)</f>
        <v>8587.1036307433769</v>
      </c>
      <c r="P790" s="121">
        <f t="shared" si="12"/>
        <v>3.3760443329811096E-9</v>
      </c>
      <c r="V790" s="5">
        <v>46261</v>
      </c>
      <c r="W790">
        <v>263</v>
      </c>
      <c r="X790">
        <v>3</v>
      </c>
      <c r="Y790" t="s">
        <v>143</v>
      </c>
      <c r="Z790" t="s">
        <v>58</v>
      </c>
      <c r="AA790">
        <v>6372.6105175100001</v>
      </c>
      <c r="AB790">
        <v>-1837.80528215</v>
      </c>
      <c r="AC790">
        <v>4534.8052353499997</v>
      </c>
      <c r="AD790">
        <v>0</v>
      </c>
      <c r="AE790">
        <v>20.823994800000001</v>
      </c>
      <c r="AF790">
        <v>20.823994800000001</v>
      </c>
      <c r="AG790" s="1"/>
      <c r="AH790" s="5">
        <v>46261</v>
      </c>
      <c r="AI790">
        <v>79</v>
      </c>
      <c r="AJ790">
        <v>3</v>
      </c>
      <c r="AK790" t="s">
        <v>143</v>
      </c>
      <c r="AL790" t="s">
        <v>60</v>
      </c>
      <c r="AM790" t="s">
        <v>58</v>
      </c>
      <c r="AN790">
        <v>31.518182960000001</v>
      </c>
      <c r="AO790">
        <v>0</v>
      </c>
      <c r="AP790">
        <v>0</v>
      </c>
      <c r="AR790" s="5">
        <v>46261</v>
      </c>
      <c r="AS790">
        <v>57</v>
      </c>
      <c r="AT790">
        <v>3</v>
      </c>
      <c r="AU790" t="s">
        <v>144</v>
      </c>
      <c r="AV790" t="s">
        <v>58</v>
      </c>
      <c r="AW790">
        <v>-34.375379160000001</v>
      </c>
      <c r="AX790">
        <v>12.125833330000001</v>
      </c>
      <c r="AY790">
        <v>174.14472570000001</v>
      </c>
      <c r="AZ790">
        <v>174.14472570000001</v>
      </c>
      <c r="BA790">
        <v>0</v>
      </c>
    </row>
    <row r="791" spans="2:53">
      <c r="B791" s="5">
        <v>46261</v>
      </c>
      <c r="C791">
        <v>132</v>
      </c>
      <c r="D791">
        <v>3</v>
      </c>
      <c r="E791" t="s">
        <v>143</v>
      </c>
      <c r="F791" t="s">
        <v>57</v>
      </c>
      <c r="G791" t="s">
        <v>52</v>
      </c>
      <c r="H791">
        <v>31116.864619579999</v>
      </c>
      <c r="I791">
        <v>0</v>
      </c>
      <c r="J791">
        <v>600</v>
      </c>
      <c r="K791">
        <v>-572.65</v>
      </c>
      <c r="L791">
        <v>0</v>
      </c>
      <c r="M791">
        <v>0</v>
      </c>
      <c r="N791">
        <v>0</v>
      </c>
      <c r="O791" s="90" cm="1">
        <f t="array" ref="O791">VLOOKUP(C791,Calc!$B$4:$BF$291,_xlfn.XLOOKUP(F791&amp;G791,$R$4:$R$9&amp;$S$4:$S$9,$T$4:$T$9),FALSE)</f>
        <v>0</v>
      </c>
      <c r="P791" s="121">
        <f t="shared" si="12"/>
        <v>0</v>
      </c>
      <c r="V791" s="5">
        <v>46261</v>
      </c>
      <c r="W791">
        <v>263</v>
      </c>
      <c r="X791">
        <v>3</v>
      </c>
      <c r="Y791" t="s">
        <v>143</v>
      </c>
      <c r="Z791" t="s">
        <v>52</v>
      </c>
      <c r="AA791">
        <v>6372.6105175100001</v>
      </c>
      <c r="AB791">
        <v>-1837.80528215</v>
      </c>
      <c r="AC791">
        <v>4534.8052353499997</v>
      </c>
      <c r="AD791">
        <v>-9.3596605999999998</v>
      </c>
      <c r="AE791">
        <v>8.5186834000000005</v>
      </c>
      <c r="AF791">
        <v>-0.84097719999999998</v>
      </c>
      <c r="AG791" s="1"/>
      <c r="AH791" s="5">
        <v>46261</v>
      </c>
      <c r="AI791">
        <v>79</v>
      </c>
      <c r="AJ791">
        <v>3</v>
      </c>
      <c r="AK791" t="s">
        <v>143</v>
      </c>
      <c r="AL791" t="s">
        <v>60</v>
      </c>
      <c r="AM791" t="s">
        <v>51</v>
      </c>
      <c r="AN791">
        <v>-31.591516299999999</v>
      </c>
      <c r="AO791">
        <v>2344.87549975</v>
      </c>
      <c r="AP791">
        <v>7807.8227457800003</v>
      </c>
      <c r="AR791" s="5">
        <v>46261</v>
      </c>
      <c r="AS791">
        <v>57</v>
      </c>
      <c r="AT791">
        <v>3</v>
      </c>
      <c r="AU791" t="s">
        <v>144</v>
      </c>
      <c r="AV791" t="s">
        <v>146</v>
      </c>
      <c r="AW791">
        <v>22.249545829999999</v>
      </c>
      <c r="AX791">
        <v>12.125833330000001</v>
      </c>
      <c r="AY791">
        <v>0</v>
      </c>
      <c r="AZ791">
        <v>0</v>
      </c>
      <c r="BA791">
        <v>0</v>
      </c>
    </row>
    <row r="792" spans="2:53">
      <c r="B792" s="5">
        <v>46261</v>
      </c>
      <c r="C792">
        <v>132</v>
      </c>
      <c r="D792">
        <v>3</v>
      </c>
      <c r="E792" t="s">
        <v>143</v>
      </c>
      <c r="F792" t="s">
        <v>60</v>
      </c>
      <c r="G792" t="s">
        <v>58</v>
      </c>
      <c r="H792">
        <v>31116.864619579999</v>
      </c>
      <c r="I792">
        <v>0</v>
      </c>
      <c r="J792">
        <v>27.35</v>
      </c>
      <c r="K792">
        <v>-27.35</v>
      </c>
      <c r="L792">
        <v>0</v>
      </c>
      <c r="M792">
        <v>0</v>
      </c>
      <c r="N792">
        <v>0</v>
      </c>
      <c r="O792" s="90" cm="1">
        <f t="array" ref="O792">VLOOKUP(C792,Calc!$B$4:$BF$291,_xlfn.XLOOKUP(F792&amp;G792,$R$4:$R$9&amp;$S$4:$S$9,$T$4:$T$9),FALSE)</f>
        <v>0</v>
      </c>
      <c r="P792" s="121">
        <f t="shared" si="12"/>
        <v>0</v>
      </c>
      <c r="V792" s="5">
        <v>46261</v>
      </c>
      <c r="W792">
        <v>263</v>
      </c>
      <c r="X792">
        <v>3</v>
      </c>
      <c r="Y792" t="s">
        <v>143</v>
      </c>
      <c r="Z792" t="s">
        <v>51</v>
      </c>
      <c r="AA792">
        <v>6372.6105175100001</v>
      </c>
      <c r="AB792">
        <v>-1837.80528215</v>
      </c>
      <c r="AC792">
        <v>4534.8052353499997</v>
      </c>
      <c r="AD792">
        <v>-32.053017599999997</v>
      </c>
      <c r="AE792">
        <v>0</v>
      </c>
      <c r="AF792">
        <v>-32.053017599999997</v>
      </c>
      <c r="AG792" s="1"/>
      <c r="AH792" s="5">
        <v>46261</v>
      </c>
      <c r="AI792">
        <v>79</v>
      </c>
      <c r="AJ792">
        <v>3</v>
      </c>
      <c r="AK792" t="s">
        <v>143</v>
      </c>
      <c r="AL792" t="s">
        <v>54</v>
      </c>
      <c r="AM792" t="s">
        <v>52</v>
      </c>
      <c r="AN792">
        <v>46.425994559999999</v>
      </c>
      <c r="AO792">
        <v>0</v>
      </c>
      <c r="AP792">
        <v>0</v>
      </c>
      <c r="AR792" s="5">
        <v>46261</v>
      </c>
      <c r="AS792">
        <v>57</v>
      </c>
      <c r="AT792">
        <v>3</v>
      </c>
      <c r="AU792" t="s">
        <v>57</v>
      </c>
      <c r="AV792" t="s">
        <v>58</v>
      </c>
      <c r="AW792">
        <v>0.700654</v>
      </c>
      <c r="AX792">
        <v>0.50833333000000003</v>
      </c>
      <c r="AY792">
        <v>0</v>
      </c>
      <c r="AZ792">
        <v>0</v>
      </c>
      <c r="BA792">
        <v>0</v>
      </c>
    </row>
    <row r="793" spans="2:53">
      <c r="B793" s="5">
        <v>46261</v>
      </c>
      <c r="C793">
        <v>132</v>
      </c>
      <c r="D793">
        <v>3</v>
      </c>
      <c r="E793" t="s">
        <v>143</v>
      </c>
      <c r="F793" t="s">
        <v>60</v>
      </c>
      <c r="G793" t="s">
        <v>51</v>
      </c>
      <c r="H793">
        <v>31116.864619579999</v>
      </c>
      <c r="I793">
        <v>0</v>
      </c>
      <c r="J793">
        <v>0</v>
      </c>
      <c r="K793">
        <v>27.35</v>
      </c>
      <c r="L793">
        <v>0</v>
      </c>
      <c r="M793">
        <v>0</v>
      </c>
      <c r="N793">
        <v>0</v>
      </c>
      <c r="O793" s="90" cm="1">
        <f t="array" ref="O793">VLOOKUP(C793,Calc!$B$4:$BF$291,_xlfn.XLOOKUP(F793&amp;G793,$R$4:$R$9&amp;$S$4:$S$9,$T$4:$T$9),FALSE)</f>
        <v>0</v>
      </c>
      <c r="P793" s="121">
        <f t="shared" si="12"/>
        <v>0</v>
      </c>
      <c r="V793" s="5">
        <v>46261</v>
      </c>
      <c r="W793">
        <v>264</v>
      </c>
      <c r="X793">
        <v>3</v>
      </c>
      <c r="Y793" t="s">
        <v>143</v>
      </c>
      <c r="Z793" t="s">
        <v>58</v>
      </c>
      <c r="AA793">
        <v>4072.9469939800001</v>
      </c>
      <c r="AB793">
        <v>-2308.8354255600002</v>
      </c>
      <c r="AC793">
        <v>1764.11156841</v>
      </c>
      <c r="AD793">
        <v>0</v>
      </c>
      <c r="AE793">
        <v>18.688663859999998</v>
      </c>
      <c r="AF793">
        <v>18.688663859999998</v>
      </c>
      <c r="AG793" s="1"/>
      <c r="AH793" s="5">
        <v>46261</v>
      </c>
      <c r="AI793">
        <v>79</v>
      </c>
      <c r="AJ793">
        <v>3</v>
      </c>
      <c r="AK793" t="s">
        <v>143</v>
      </c>
      <c r="AL793" t="s">
        <v>54</v>
      </c>
      <c r="AM793" t="s">
        <v>51</v>
      </c>
      <c r="AN793">
        <v>-52.442661229999999</v>
      </c>
      <c r="AO793">
        <v>0</v>
      </c>
      <c r="AP793">
        <v>-9949.0095261999995</v>
      </c>
      <c r="AR793" s="5">
        <v>46261</v>
      </c>
      <c r="AS793">
        <v>57</v>
      </c>
      <c r="AT793">
        <v>3</v>
      </c>
      <c r="AU793" t="s">
        <v>57</v>
      </c>
      <c r="AV793" t="s">
        <v>52</v>
      </c>
      <c r="AW793">
        <v>-1.20898733</v>
      </c>
      <c r="AX793">
        <v>0.50833333000000003</v>
      </c>
      <c r="AY793">
        <v>0</v>
      </c>
      <c r="AZ793">
        <v>-373.83248888999998</v>
      </c>
      <c r="BA793">
        <v>0</v>
      </c>
    </row>
    <row r="794" spans="2:53">
      <c r="B794" s="5">
        <v>46261</v>
      </c>
      <c r="C794">
        <v>132</v>
      </c>
      <c r="D794">
        <v>3</v>
      </c>
      <c r="E794" t="s">
        <v>143</v>
      </c>
      <c r="F794" t="s">
        <v>54</v>
      </c>
      <c r="G794" t="s">
        <v>52</v>
      </c>
      <c r="H794">
        <v>31116.864619579999</v>
      </c>
      <c r="I794">
        <v>0</v>
      </c>
      <c r="J794">
        <v>600</v>
      </c>
      <c r="K794">
        <v>-600</v>
      </c>
      <c r="L794">
        <v>0</v>
      </c>
      <c r="M794">
        <v>0</v>
      </c>
      <c r="N794">
        <v>0</v>
      </c>
      <c r="O794" s="90" cm="1">
        <f t="array" ref="O794">VLOOKUP(C794,Calc!$B$4:$BF$291,_xlfn.XLOOKUP(F794&amp;G794,$R$4:$R$9&amp;$S$4:$S$9,$T$4:$T$9),FALSE)</f>
        <v>0</v>
      </c>
      <c r="P794" s="121">
        <f t="shared" si="12"/>
        <v>0</v>
      </c>
      <c r="V794" s="5">
        <v>46261</v>
      </c>
      <c r="W794">
        <v>264</v>
      </c>
      <c r="X794">
        <v>3</v>
      </c>
      <c r="Y794" t="s">
        <v>143</v>
      </c>
      <c r="Z794" t="s">
        <v>52</v>
      </c>
      <c r="AA794">
        <v>4072.9469939800001</v>
      </c>
      <c r="AB794">
        <v>-2308.8354255600002</v>
      </c>
      <c r="AC794">
        <v>1764.11156841</v>
      </c>
      <c r="AD794">
        <v>-8.09162493</v>
      </c>
      <c r="AE794">
        <v>11.070960599999999</v>
      </c>
      <c r="AF794">
        <v>2.9793356599999998</v>
      </c>
      <c r="AG794" s="1"/>
      <c r="AH794" s="5">
        <v>46261</v>
      </c>
      <c r="AI794">
        <v>80</v>
      </c>
      <c r="AJ794">
        <v>3</v>
      </c>
      <c r="AL794" t="s">
        <v>144</v>
      </c>
      <c r="AM794" t="s">
        <v>58</v>
      </c>
      <c r="AN794">
        <v>-54.269994560000001</v>
      </c>
      <c r="AO794">
        <v>-2767.92446053</v>
      </c>
      <c r="AP794">
        <v>-2767.92446053</v>
      </c>
      <c r="AR794" s="5">
        <v>46261</v>
      </c>
      <c r="AS794">
        <v>57</v>
      </c>
      <c r="AT794">
        <v>3</v>
      </c>
      <c r="AU794" t="s">
        <v>147</v>
      </c>
      <c r="AV794" t="s">
        <v>148</v>
      </c>
      <c r="AW794">
        <v>-27.573664999999998</v>
      </c>
      <c r="AX794">
        <v>0.73750000000000004</v>
      </c>
      <c r="AY794">
        <v>-9470.0692479000008</v>
      </c>
      <c r="AZ794">
        <v>-9470.0692479000008</v>
      </c>
      <c r="BA794">
        <v>0</v>
      </c>
    </row>
    <row r="795" spans="2:53">
      <c r="B795" s="5">
        <v>46261</v>
      </c>
      <c r="C795">
        <v>132</v>
      </c>
      <c r="D795">
        <v>3</v>
      </c>
      <c r="E795" t="s">
        <v>143</v>
      </c>
      <c r="F795" t="s">
        <v>54</v>
      </c>
      <c r="G795" t="s">
        <v>51</v>
      </c>
      <c r="H795">
        <v>31116.864619579999</v>
      </c>
      <c r="I795">
        <v>-38.587387999999997</v>
      </c>
      <c r="J795">
        <v>0</v>
      </c>
      <c r="K795">
        <v>600</v>
      </c>
      <c r="L795">
        <v>23152.432799999999</v>
      </c>
      <c r="M795">
        <v>22529.760988829999</v>
      </c>
      <c r="N795">
        <v>22529.760988829999</v>
      </c>
      <c r="O795" s="90" cm="1">
        <f t="array" ref="O795">VLOOKUP(C795,Calc!$B$4:$BF$291,_xlfn.XLOOKUP(F795&amp;G795,$R$4:$R$9&amp;$S$4:$S$9,$T$4:$T$9),FALSE)</f>
        <v>22529.760988836624</v>
      </c>
      <c r="P795" s="121">
        <f t="shared" si="12"/>
        <v>6.6247594077140093E-9</v>
      </c>
      <c r="V795" s="5">
        <v>46261</v>
      </c>
      <c r="W795">
        <v>264</v>
      </c>
      <c r="X795">
        <v>3</v>
      </c>
      <c r="Y795" t="s">
        <v>143</v>
      </c>
      <c r="Z795" t="s">
        <v>51</v>
      </c>
      <c r="AA795">
        <v>4072.9469939800001</v>
      </c>
      <c r="AB795">
        <v>-2308.8354255600002</v>
      </c>
      <c r="AC795">
        <v>1764.11156841</v>
      </c>
      <c r="AD795">
        <v>-32.667166199999997</v>
      </c>
      <c r="AE795">
        <v>0</v>
      </c>
      <c r="AF795">
        <v>-32.667166199999997</v>
      </c>
      <c r="AG795" s="1"/>
      <c r="AH795" s="5">
        <v>46261</v>
      </c>
      <c r="AI795">
        <v>80</v>
      </c>
      <c r="AJ795">
        <v>3</v>
      </c>
      <c r="AL795" t="s">
        <v>144</v>
      </c>
      <c r="AM795" t="s">
        <v>146</v>
      </c>
      <c r="AN795">
        <v>43.798327899999997</v>
      </c>
      <c r="AO795">
        <v>0</v>
      </c>
      <c r="AP795">
        <v>0</v>
      </c>
      <c r="AR795" s="5">
        <v>46261</v>
      </c>
      <c r="AS795">
        <v>57</v>
      </c>
      <c r="AT795">
        <v>3</v>
      </c>
      <c r="AU795" t="s">
        <v>147</v>
      </c>
      <c r="AV795" t="s">
        <v>51</v>
      </c>
      <c r="AW795">
        <v>26.836165000000001</v>
      </c>
      <c r="AX795">
        <v>0.73750000000000004</v>
      </c>
      <c r="AY795">
        <v>0</v>
      </c>
      <c r="AZ795">
        <v>0</v>
      </c>
      <c r="BA795">
        <v>0</v>
      </c>
    </row>
    <row r="796" spans="2:53">
      <c r="B796" s="5">
        <v>46261</v>
      </c>
      <c r="C796">
        <v>133</v>
      </c>
      <c r="D796">
        <v>3</v>
      </c>
      <c r="E796" t="s">
        <v>143</v>
      </c>
      <c r="F796" t="s">
        <v>57</v>
      </c>
      <c r="G796" t="s">
        <v>58</v>
      </c>
      <c r="H796">
        <v>31248.2990446</v>
      </c>
      <c r="I796">
        <v>-19.22631213</v>
      </c>
      <c r="J796">
        <v>38.42</v>
      </c>
      <c r="K796">
        <v>561.58000000000004</v>
      </c>
      <c r="L796">
        <v>10797.112367829999</v>
      </c>
      <c r="M796">
        <v>10510.21005784</v>
      </c>
      <c r="N796">
        <v>10510.21005784</v>
      </c>
      <c r="O796" s="90" cm="1">
        <f t="array" ref="O796">VLOOKUP(C796,Calc!$B$4:$BF$291,_xlfn.XLOOKUP(F796&amp;G796,$R$4:$R$9&amp;$S$4:$S$9,$T$4:$T$9),FALSE)</f>
        <v>10510.21005784151</v>
      </c>
      <c r="P796" s="121">
        <f t="shared" si="12"/>
        <v>1.5097612049430609E-9</v>
      </c>
      <c r="V796" s="5">
        <v>46261</v>
      </c>
      <c r="W796">
        <v>265</v>
      </c>
      <c r="X796">
        <v>3</v>
      </c>
      <c r="Y796" t="s">
        <v>143</v>
      </c>
      <c r="Z796" t="s">
        <v>58</v>
      </c>
      <c r="AA796">
        <v>3061.8448186700002</v>
      </c>
      <c r="AB796">
        <v>-1821.0259938300001</v>
      </c>
      <c r="AC796">
        <v>1240.81882483</v>
      </c>
      <c r="AD796">
        <v>0</v>
      </c>
      <c r="AE796">
        <v>16.254521400000002</v>
      </c>
      <c r="AF796">
        <v>16.254521400000002</v>
      </c>
      <c r="AG796" s="1"/>
      <c r="AH796" s="5">
        <v>46261</v>
      </c>
      <c r="AI796">
        <v>80</v>
      </c>
      <c r="AJ796">
        <v>3</v>
      </c>
      <c r="AK796" t="s">
        <v>143</v>
      </c>
      <c r="AL796" t="s">
        <v>57</v>
      </c>
      <c r="AM796" t="s">
        <v>58</v>
      </c>
      <c r="AN796">
        <v>11.7332812</v>
      </c>
      <c r="AO796">
        <v>0</v>
      </c>
      <c r="AP796">
        <v>0</v>
      </c>
      <c r="AR796" s="5">
        <v>46261</v>
      </c>
      <c r="AS796">
        <v>57</v>
      </c>
      <c r="AT796">
        <v>3</v>
      </c>
      <c r="AU796" t="s">
        <v>60</v>
      </c>
      <c r="AV796" t="s">
        <v>58</v>
      </c>
      <c r="AW796">
        <v>64.129472960000001</v>
      </c>
      <c r="AX796">
        <v>0.14333333000000001</v>
      </c>
      <c r="AY796">
        <v>0</v>
      </c>
      <c r="AZ796">
        <v>0</v>
      </c>
      <c r="BA796">
        <v>0</v>
      </c>
    </row>
    <row r="797" spans="2:53">
      <c r="B797" s="5">
        <v>46261</v>
      </c>
      <c r="C797">
        <v>133</v>
      </c>
      <c r="D797">
        <v>3</v>
      </c>
      <c r="E797" t="s">
        <v>143</v>
      </c>
      <c r="F797" t="s">
        <v>57</v>
      </c>
      <c r="G797" t="s">
        <v>52</v>
      </c>
      <c r="H797">
        <v>31248.2990446</v>
      </c>
      <c r="I797">
        <v>0</v>
      </c>
      <c r="J797">
        <v>600</v>
      </c>
      <c r="K797">
        <v>-561.58000000000004</v>
      </c>
      <c r="L797">
        <v>0</v>
      </c>
      <c r="M797">
        <v>0</v>
      </c>
      <c r="N797">
        <v>0</v>
      </c>
      <c r="O797" s="90" cm="1">
        <f t="array" ref="O797">VLOOKUP(C797,Calc!$B$4:$BF$291,_xlfn.XLOOKUP(F797&amp;G797,$R$4:$R$9&amp;$S$4:$S$9,$T$4:$T$9),FALSE)</f>
        <v>0</v>
      </c>
      <c r="P797" s="121">
        <f t="shared" si="12"/>
        <v>0</v>
      </c>
      <c r="V797" s="5">
        <v>46261</v>
      </c>
      <c r="W797">
        <v>265</v>
      </c>
      <c r="X797">
        <v>3</v>
      </c>
      <c r="Y797" t="s">
        <v>143</v>
      </c>
      <c r="Z797" t="s">
        <v>52</v>
      </c>
      <c r="AA797">
        <v>3061.8448186700002</v>
      </c>
      <c r="AB797">
        <v>-1821.0259938300001</v>
      </c>
      <c r="AC797">
        <v>1240.81882483</v>
      </c>
      <c r="AD797">
        <v>-8.6769691299999998</v>
      </c>
      <c r="AE797">
        <v>10.052897059999999</v>
      </c>
      <c r="AF797">
        <v>1.37592793</v>
      </c>
      <c r="AG797" s="1"/>
      <c r="AH797" s="5">
        <v>46261</v>
      </c>
      <c r="AI797">
        <v>80</v>
      </c>
      <c r="AJ797">
        <v>3</v>
      </c>
      <c r="AK797" t="s">
        <v>143</v>
      </c>
      <c r="AL797" t="s">
        <v>57</v>
      </c>
      <c r="AM797" t="s">
        <v>52</v>
      </c>
      <c r="AN797">
        <v>-12.25994786</v>
      </c>
      <c r="AO797">
        <v>0</v>
      </c>
      <c r="AP797">
        <v>-7015.44882426</v>
      </c>
      <c r="AR797" s="5">
        <v>46261</v>
      </c>
      <c r="AS797">
        <v>57</v>
      </c>
      <c r="AT797">
        <v>3</v>
      </c>
      <c r="AU797" t="s">
        <v>60</v>
      </c>
      <c r="AV797" t="s">
        <v>51</v>
      </c>
      <c r="AW797">
        <v>-64.272806299999999</v>
      </c>
      <c r="AX797">
        <v>0.14333333000000001</v>
      </c>
      <c r="AY797">
        <v>0</v>
      </c>
      <c r="AZ797">
        <v>-1383.6290371600001</v>
      </c>
      <c r="BA797">
        <v>0</v>
      </c>
    </row>
    <row r="798" spans="2:53">
      <c r="B798" s="5">
        <v>46261</v>
      </c>
      <c r="C798">
        <v>133</v>
      </c>
      <c r="D798">
        <v>3</v>
      </c>
      <c r="E798" t="s">
        <v>143</v>
      </c>
      <c r="F798" t="s">
        <v>60</v>
      </c>
      <c r="G798" t="s">
        <v>58</v>
      </c>
      <c r="H798">
        <v>31248.2990446</v>
      </c>
      <c r="I798">
        <v>0</v>
      </c>
      <c r="J798">
        <v>38.42</v>
      </c>
      <c r="K798">
        <v>-38.4</v>
      </c>
      <c r="L798">
        <v>0</v>
      </c>
      <c r="M798">
        <v>0</v>
      </c>
      <c r="N798">
        <v>0</v>
      </c>
      <c r="O798" s="90" cm="1">
        <f t="array" ref="O798">VLOOKUP(C798,Calc!$B$4:$BF$291,_xlfn.XLOOKUP(F798&amp;G798,$R$4:$R$9&amp;$S$4:$S$9,$T$4:$T$9),FALSE)</f>
        <v>0</v>
      </c>
      <c r="P798" s="121">
        <f t="shared" si="12"/>
        <v>0</v>
      </c>
      <c r="V798" s="5">
        <v>46261</v>
      </c>
      <c r="W798">
        <v>265</v>
      </c>
      <c r="X798">
        <v>3</v>
      </c>
      <c r="Y798" t="s">
        <v>143</v>
      </c>
      <c r="Z798" t="s">
        <v>51</v>
      </c>
      <c r="AA798">
        <v>3061.8448186700002</v>
      </c>
      <c r="AB798">
        <v>-1821.0259938300001</v>
      </c>
      <c r="AC798">
        <v>1240.81882483</v>
      </c>
      <c r="AD798">
        <v>-28.79544933</v>
      </c>
      <c r="AE798">
        <v>0</v>
      </c>
      <c r="AF798">
        <v>-28.79544933</v>
      </c>
      <c r="AG798" s="1"/>
      <c r="AH798" s="5">
        <v>46261</v>
      </c>
      <c r="AI798">
        <v>80</v>
      </c>
      <c r="AJ798">
        <v>3</v>
      </c>
      <c r="AL798" t="s">
        <v>147</v>
      </c>
      <c r="AM798" t="s">
        <v>148</v>
      </c>
      <c r="AN798">
        <v>-33.084983999999999</v>
      </c>
      <c r="AO798">
        <v>-3492.88646518</v>
      </c>
      <c r="AP798">
        <v>-3492.88646518</v>
      </c>
      <c r="AR798" s="5">
        <v>46261</v>
      </c>
      <c r="AS798">
        <v>57</v>
      </c>
      <c r="AT798">
        <v>3</v>
      </c>
      <c r="AU798" t="s">
        <v>54</v>
      </c>
      <c r="AV798" t="s">
        <v>52</v>
      </c>
      <c r="AW798">
        <v>33.087468100000002</v>
      </c>
      <c r="AX798">
        <v>6.3550000000000004</v>
      </c>
      <c r="AY798">
        <v>0</v>
      </c>
      <c r="AZ798">
        <v>0</v>
      </c>
      <c r="BA798">
        <v>0</v>
      </c>
    </row>
    <row r="799" spans="2:53">
      <c r="B799" s="5">
        <v>46261</v>
      </c>
      <c r="C799">
        <v>133</v>
      </c>
      <c r="D799">
        <v>3</v>
      </c>
      <c r="E799" t="s">
        <v>143</v>
      </c>
      <c r="F799" t="s">
        <v>60</v>
      </c>
      <c r="G799" t="s">
        <v>51</v>
      </c>
      <c r="H799">
        <v>31248.2990446</v>
      </c>
      <c r="I799">
        <v>0</v>
      </c>
      <c r="J799">
        <v>0.02</v>
      </c>
      <c r="K799">
        <v>38.4</v>
      </c>
      <c r="L799">
        <v>0</v>
      </c>
      <c r="M799">
        <v>0</v>
      </c>
      <c r="N799">
        <v>0</v>
      </c>
      <c r="O799" s="90" cm="1">
        <f t="array" ref="O799">VLOOKUP(C799,Calc!$B$4:$BF$291,_xlfn.XLOOKUP(F799&amp;G799,$R$4:$R$9&amp;$S$4:$S$9,$T$4:$T$9),FALSE)</f>
        <v>0</v>
      </c>
      <c r="P799" s="121">
        <f t="shared" si="12"/>
        <v>0</v>
      </c>
      <c r="V799" s="5">
        <v>46261</v>
      </c>
      <c r="W799">
        <v>266</v>
      </c>
      <c r="X799">
        <v>3</v>
      </c>
      <c r="Y799" t="s">
        <v>143</v>
      </c>
      <c r="Z799" t="s">
        <v>58</v>
      </c>
      <c r="AA799">
        <v>4339.0704844100001</v>
      </c>
      <c r="AB799">
        <v>-1559.7523693799999</v>
      </c>
      <c r="AC799">
        <v>2779.3181150300002</v>
      </c>
      <c r="AD799">
        <v>0</v>
      </c>
      <c r="AE799">
        <v>21.430131530000001</v>
      </c>
      <c r="AF799">
        <v>21.430131530000001</v>
      </c>
      <c r="AG799" s="1"/>
      <c r="AH799" s="5">
        <v>46261</v>
      </c>
      <c r="AI799">
        <v>80</v>
      </c>
      <c r="AJ799">
        <v>3</v>
      </c>
      <c r="AL799" t="s">
        <v>147</v>
      </c>
      <c r="AM799" t="s">
        <v>51</v>
      </c>
      <c r="AN799">
        <v>32.159150660000002</v>
      </c>
      <c r="AO799">
        <v>0</v>
      </c>
      <c r="AP799">
        <v>0</v>
      </c>
      <c r="AR799" s="5">
        <v>46261</v>
      </c>
      <c r="AS799">
        <v>57</v>
      </c>
      <c r="AT799">
        <v>3</v>
      </c>
      <c r="AU799" t="s">
        <v>54</v>
      </c>
      <c r="AV799" t="s">
        <v>51</v>
      </c>
      <c r="AW799">
        <v>-39.442468099999999</v>
      </c>
      <c r="AX799">
        <v>6.3550000000000004</v>
      </c>
      <c r="AY799">
        <v>7919.0749270300003</v>
      </c>
      <c r="AZ799">
        <v>9676.5364530900006</v>
      </c>
      <c r="BA799">
        <v>0</v>
      </c>
    </row>
    <row r="800" spans="2:53">
      <c r="B800" s="5">
        <v>46261</v>
      </c>
      <c r="C800">
        <v>133</v>
      </c>
      <c r="D800">
        <v>3</v>
      </c>
      <c r="E800" t="s">
        <v>143</v>
      </c>
      <c r="F800" t="s">
        <v>54</v>
      </c>
      <c r="G800" t="s">
        <v>52</v>
      </c>
      <c r="H800">
        <v>31248.2990446</v>
      </c>
      <c r="I800">
        <v>0</v>
      </c>
      <c r="J800">
        <v>600</v>
      </c>
      <c r="K800">
        <v>-599.98</v>
      </c>
      <c r="L800">
        <v>0</v>
      </c>
      <c r="M800">
        <v>0</v>
      </c>
      <c r="N800">
        <v>0</v>
      </c>
      <c r="O800" s="90" cm="1">
        <f t="array" ref="O800">VLOOKUP(C800,Calc!$B$4:$BF$291,_xlfn.XLOOKUP(F800&amp;G800,$R$4:$R$9&amp;$S$4:$S$9,$T$4:$T$9),FALSE)</f>
        <v>0</v>
      </c>
      <c r="P800" s="121">
        <f t="shared" si="12"/>
        <v>0</v>
      </c>
      <c r="V800" s="5">
        <v>46261</v>
      </c>
      <c r="W800">
        <v>266</v>
      </c>
      <c r="X800">
        <v>3</v>
      </c>
      <c r="Y800" t="s">
        <v>143</v>
      </c>
      <c r="Z800" t="s">
        <v>52</v>
      </c>
      <c r="AA800">
        <v>4339.0704844100001</v>
      </c>
      <c r="AB800">
        <v>-1559.7523693799999</v>
      </c>
      <c r="AC800">
        <v>2779.3181150300002</v>
      </c>
      <c r="AD800">
        <v>-11.055776059999999</v>
      </c>
      <c r="AE800">
        <v>12.91765803</v>
      </c>
      <c r="AF800">
        <v>1.8618819600000001</v>
      </c>
      <c r="AG800" s="1"/>
      <c r="AH800" s="5">
        <v>46261</v>
      </c>
      <c r="AI800">
        <v>80</v>
      </c>
      <c r="AJ800">
        <v>3</v>
      </c>
      <c r="AK800" t="s">
        <v>143</v>
      </c>
      <c r="AL800" t="s">
        <v>60</v>
      </c>
      <c r="AM800" t="s">
        <v>58</v>
      </c>
      <c r="AN800">
        <v>27.346973630000001</v>
      </c>
      <c r="AO800">
        <v>0</v>
      </c>
      <c r="AP800">
        <v>0</v>
      </c>
      <c r="AR800" s="5">
        <v>46261</v>
      </c>
      <c r="AS800">
        <v>57</v>
      </c>
      <c r="AT800">
        <v>3</v>
      </c>
      <c r="AU800" t="s">
        <v>50</v>
      </c>
      <c r="AV800" t="s">
        <v>52</v>
      </c>
      <c r="AW800">
        <v>0</v>
      </c>
      <c r="AX800">
        <v>0</v>
      </c>
      <c r="AY800">
        <v>0</v>
      </c>
      <c r="AZ800">
        <v>0</v>
      </c>
      <c r="BA800">
        <v>0</v>
      </c>
    </row>
    <row r="801" spans="2:53">
      <c r="B801" s="5">
        <v>46261</v>
      </c>
      <c r="C801">
        <v>133</v>
      </c>
      <c r="D801">
        <v>3</v>
      </c>
      <c r="E801" t="s">
        <v>143</v>
      </c>
      <c r="F801" t="s">
        <v>54</v>
      </c>
      <c r="G801" t="s">
        <v>51</v>
      </c>
      <c r="H801">
        <v>31248.2990446</v>
      </c>
      <c r="I801">
        <v>-35.508161399999999</v>
      </c>
      <c r="J801">
        <v>0.02</v>
      </c>
      <c r="K801">
        <v>599.98</v>
      </c>
      <c r="L801">
        <v>21304.186676770001</v>
      </c>
      <c r="M801">
        <v>20738.088986760002</v>
      </c>
      <c r="N801">
        <v>20738.088986760002</v>
      </c>
      <c r="O801" s="90" cm="1">
        <f t="array" ref="O801">VLOOKUP(C801,Calc!$B$4:$BF$291,_xlfn.XLOOKUP(F801&amp;G801,$R$4:$R$9&amp;$S$4:$S$9,$T$4:$T$9),FALSE)</f>
        <v>20738.08898676782</v>
      </c>
      <c r="P801" s="121">
        <f t="shared" si="12"/>
        <v>7.8180164564400911E-9</v>
      </c>
      <c r="V801" s="5">
        <v>46261</v>
      </c>
      <c r="W801">
        <v>266</v>
      </c>
      <c r="X801">
        <v>3</v>
      </c>
      <c r="Y801" t="s">
        <v>143</v>
      </c>
      <c r="Z801" t="s">
        <v>51</v>
      </c>
      <c r="AA801">
        <v>4339.0704844100001</v>
      </c>
      <c r="AB801">
        <v>-1559.7523693799999</v>
      </c>
      <c r="AC801">
        <v>2779.3181150300002</v>
      </c>
      <c r="AD801">
        <v>-33.471180160000003</v>
      </c>
      <c r="AE801">
        <v>0</v>
      </c>
      <c r="AF801">
        <v>-33.471180160000003</v>
      </c>
      <c r="AG801" s="1"/>
      <c r="AH801" s="5">
        <v>46261</v>
      </c>
      <c r="AI801">
        <v>80</v>
      </c>
      <c r="AJ801">
        <v>3</v>
      </c>
      <c r="AK801" t="s">
        <v>143</v>
      </c>
      <c r="AL801" t="s">
        <v>60</v>
      </c>
      <c r="AM801" t="s">
        <v>51</v>
      </c>
      <c r="AN801">
        <v>-27.366140300000001</v>
      </c>
      <c r="AO801">
        <v>0</v>
      </c>
      <c r="AP801">
        <v>-23295.968032100001</v>
      </c>
      <c r="AR801" s="5">
        <v>46261</v>
      </c>
      <c r="AS801">
        <v>57</v>
      </c>
      <c r="AT801">
        <v>3</v>
      </c>
      <c r="AU801" t="s">
        <v>50</v>
      </c>
      <c r="AV801" t="s">
        <v>51</v>
      </c>
      <c r="AW801">
        <v>0</v>
      </c>
      <c r="AX801">
        <v>0</v>
      </c>
      <c r="AY801">
        <v>0</v>
      </c>
      <c r="AZ801">
        <v>0</v>
      </c>
      <c r="BA801">
        <v>0</v>
      </c>
    </row>
    <row r="802" spans="2:53">
      <c r="B802" s="5">
        <v>46261</v>
      </c>
      <c r="C802">
        <v>134</v>
      </c>
      <c r="D802">
        <v>3</v>
      </c>
      <c r="E802" t="s">
        <v>143</v>
      </c>
      <c r="F802" t="s">
        <v>57</v>
      </c>
      <c r="G802" t="s">
        <v>58</v>
      </c>
      <c r="H802">
        <v>30744.28692771</v>
      </c>
      <c r="I802">
        <v>-18.202331860000001</v>
      </c>
      <c r="J802">
        <v>38.42</v>
      </c>
      <c r="K802">
        <v>561.58000000000004</v>
      </c>
      <c r="L802">
        <v>10222.06552968</v>
      </c>
      <c r="M802">
        <v>9946.8977701099993</v>
      </c>
      <c r="N802">
        <v>9946.8977701099993</v>
      </c>
      <c r="O802" s="90" cm="1">
        <f t="array" ref="O802">VLOOKUP(C802,Calc!$B$4:$BF$291,_xlfn.XLOOKUP(F802&amp;G802,$R$4:$R$9&amp;$S$4:$S$9,$T$4:$T$9),FALSE)</f>
        <v>9946.8977701125077</v>
      </c>
      <c r="P802" s="121">
        <f t="shared" si="12"/>
        <v>2.5083863874897361E-9</v>
      </c>
      <c r="V802" s="5">
        <v>46261</v>
      </c>
      <c r="W802">
        <v>267</v>
      </c>
      <c r="X802">
        <v>3</v>
      </c>
      <c r="Y802" t="s">
        <v>143</v>
      </c>
      <c r="Z802" t="s">
        <v>58</v>
      </c>
      <c r="AA802">
        <v>3127.0694571200002</v>
      </c>
      <c r="AB802">
        <v>0</v>
      </c>
      <c r="AC802">
        <v>3127.0694571200002</v>
      </c>
      <c r="AD802">
        <v>0</v>
      </c>
      <c r="AE802">
        <v>13.47922443</v>
      </c>
      <c r="AF802">
        <v>13.47922443</v>
      </c>
      <c r="AG802" s="1"/>
      <c r="AH802" s="5">
        <v>46261</v>
      </c>
      <c r="AI802">
        <v>80</v>
      </c>
      <c r="AJ802">
        <v>3</v>
      </c>
      <c r="AK802" t="s">
        <v>143</v>
      </c>
      <c r="AL802" t="s">
        <v>54</v>
      </c>
      <c r="AM802" t="s">
        <v>52</v>
      </c>
      <c r="AN802">
        <v>46.592198629999999</v>
      </c>
      <c r="AO802">
        <v>0</v>
      </c>
      <c r="AP802">
        <v>0</v>
      </c>
      <c r="AR802" s="5">
        <v>46261</v>
      </c>
      <c r="AS802">
        <v>58</v>
      </c>
      <c r="AT802">
        <v>3</v>
      </c>
      <c r="AU802" t="s">
        <v>145</v>
      </c>
      <c r="AV802" t="s">
        <v>58</v>
      </c>
      <c r="AW802">
        <v>-1.6114961000000001</v>
      </c>
      <c r="AX802">
        <v>4.9166660000000001E-2</v>
      </c>
      <c r="AY802">
        <v>-0.52908021000000005</v>
      </c>
      <c r="AZ802">
        <v>-0.52908021000000005</v>
      </c>
      <c r="BA802">
        <v>0</v>
      </c>
    </row>
    <row r="803" spans="2:53">
      <c r="B803" s="5">
        <v>46261</v>
      </c>
      <c r="C803">
        <v>134</v>
      </c>
      <c r="D803">
        <v>3</v>
      </c>
      <c r="E803" t="s">
        <v>143</v>
      </c>
      <c r="F803" t="s">
        <v>57</v>
      </c>
      <c r="G803" t="s">
        <v>52</v>
      </c>
      <c r="H803">
        <v>30744.28692771</v>
      </c>
      <c r="I803">
        <v>0</v>
      </c>
      <c r="J803">
        <v>600</v>
      </c>
      <c r="K803">
        <v>-561.58000000000004</v>
      </c>
      <c r="L803">
        <v>0</v>
      </c>
      <c r="M803">
        <v>0</v>
      </c>
      <c r="N803">
        <v>0</v>
      </c>
      <c r="O803" s="90" cm="1">
        <f t="array" ref="O803">VLOOKUP(C803,Calc!$B$4:$BF$291,_xlfn.XLOOKUP(F803&amp;G803,$R$4:$R$9&amp;$S$4:$S$9,$T$4:$T$9),FALSE)</f>
        <v>0</v>
      </c>
      <c r="P803" s="121">
        <f t="shared" si="12"/>
        <v>0</v>
      </c>
      <c r="V803" s="5">
        <v>46261</v>
      </c>
      <c r="W803">
        <v>267</v>
      </c>
      <c r="X803">
        <v>3</v>
      </c>
      <c r="Y803" t="s">
        <v>143</v>
      </c>
      <c r="Z803" t="s">
        <v>52</v>
      </c>
      <c r="AA803">
        <v>3127.0694571200002</v>
      </c>
      <c r="AB803">
        <v>0</v>
      </c>
      <c r="AC803">
        <v>3127.0694571200002</v>
      </c>
      <c r="AD803">
        <v>-12.176199860000001</v>
      </c>
      <c r="AE803">
        <v>20.142428800000001</v>
      </c>
      <c r="AF803">
        <v>7.9662289299999998</v>
      </c>
      <c r="AG803" s="1"/>
      <c r="AH803" s="5">
        <v>46261</v>
      </c>
      <c r="AI803">
        <v>80</v>
      </c>
      <c r="AJ803">
        <v>3</v>
      </c>
      <c r="AK803" t="s">
        <v>143</v>
      </c>
      <c r="AL803" t="s">
        <v>54</v>
      </c>
      <c r="AM803" t="s">
        <v>51</v>
      </c>
      <c r="AN803">
        <v>-51.85553196</v>
      </c>
      <c r="AO803">
        <v>0</v>
      </c>
      <c r="AP803">
        <v>-13144.70323795</v>
      </c>
      <c r="AR803" s="5">
        <v>46261</v>
      </c>
      <c r="AS803">
        <v>58</v>
      </c>
      <c r="AT803">
        <v>3</v>
      </c>
      <c r="AU803" t="s">
        <v>145</v>
      </c>
      <c r="AV803" t="s">
        <v>146</v>
      </c>
      <c r="AW803">
        <v>1.5623294299999999</v>
      </c>
      <c r="AX803">
        <v>4.9166660000000001E-2</v>
      </c>
      <c r="AY803">
        <v>0</v>
      </c>
      <c r="AZ803">
        <v>0</v>
      </c>
      <c r="BA803">
        <v>0</v>
      </c>
    </row>
    <row r="804" spans="2:53">
      <c r="B804" s="5">
        <v>46261</v>
      </c>
      <c r="C804">
        <v>134</v>
      </c>
      <c r="D804">
        <v>3</v>
      </c>
      <c r="E804" t="s">
        <v>143</v>
      </c>
      <c r="F804" t="s">
        <v>60</v>
      </c>
      <c r="G804" t="s">
        <v>58</v>
      </c>
      <c r="H804">
        <v>30744.28692771</v>
      </c>
      <c r="I804">
        <v>0</v>
      </c>
      <c r="J804">
        <v>38.42</v>
      </c>
      <c r="K804">
        <v>-33.340000000000003</v>
      </c>
      <c r="L804">
        <v>0</v>
      </c>
      <c r="M804">
        <v>0</v>
      </c>
      <c r="N804">
        <v>0</v>
      </c>
      <c r="O804" s="90" cm="1">
        <f t="array" ref="O804">VLOOKUP(C804,Calc!$B$4:$BF$291,_xlfn.XLOOKUP(F804&amp;G804,$R$4:$R$9&amp;$S$4:$S$9,$T$4:$T$9),FALSE)</f>
        <v>0</v>
      </c>
      <c r="P804" s="121">
        <f t="shared" si="12"/>
        <v>0</v>
      </c>
      <c r="V804" s="5">
        <v>46261</v>
      </c>
      <c r="W804">
        <v>267</v>
      </c>
      <c r="X804">
        <v>3</v>
      </c>
      <c r="Y804" t="s">
        <v>143</v>
      </c>
      <c r="Z804" t="s">
        <v>51</v>
      </c>
      <c r="AA804">
        <v>3127.0694571200002</v>
      </c>
      <c r="AB804">
        <v>0</v>
      </c>
      <c r="AC804">
        <v>3127.0694571200002</v>
      </c>
      <c r="AD804">
        <v>-31.9837867</v>
      </c>
      <c r="AE804">
        <v>0</v>
      </c>
      <c r="AF804">
        <v>-31.9837867</v>
      </c>
      <c r="AG804" s="1"/>
      <c r="AH804" s="5">
        <v>46261</v>
      </c>
      <c r="AI804">
        <v>81</v>
      </c>
      <c r="AJ804">
        <v>3</v>
      </c>
      <c r="AL804" t="s">
        <v>144</v>
      </c>
      <c r="AM804" t="s">
        <v>58</v>
      </c>
      <c r="AN804">
        <v>-53.944710800000003</v>
      </c>
      <c r="AO804">
        <v>-4943.2054832900003</v>
      </c>
      <c r="AP804">
        <v>-4943.2054832900003</v>
      </c>
      <c r="AR804" s="5">
        <v>46261</v>
      </c>
      <c r="AS804">
        <v>58</v>
      </c>
      <c r="AT804">
        <v>3</v>
      </c>
      <c r="AU804" t="s">
        <v>144</v>
      </c>
      <c r="AV804" t="s">
        <v>58</v>
      </c>
      <c r="AW804">
        <v>-33.4453338</v>
      </c>
      <c r="AX804">
        <v>12.09</v>
      </c>
      <c r="AY804">
        <v>160.15513296</v>
      </c>
      <c r="AZ804">
        <v>160.15513296</v>
      </c>
      <c r="BA804">
        <v>0</v>
      </c>
    </row>
    <row r="805" spans="2:53">
      <c r="B805" s="5">
        <v>46261</v>
      </c>
      <c r="C805">
        <v>134</v>
      </c>
      <c r="D805">
        <v>3</v>
      </c>
      <c r="E805" t="s">
        <v>143</v>
      </c>
      <c r="F805" t="s">
        <v>60</v>
      </c>
      <c r="G805" t="s">
        <v>51</v>
      </c>
      <c r="H805">
        <v>30744.28692771</v>
      </c>
      <c r="I805">
        <v>0</v>
      </c>
      <c r="J805">
        <v>5.08</v>
      </c>
      <c r="K805">
        <v>33.340000000000003</v>
      </c>
      <c r="L805">
        <v>0</v>
      </c>
      <c r="M805">
        <v>0</v>
      </c>
      <c r="N805">
        <v>0</v>
      </c>
      <c r="O805" s="90" cm="1">
        <f t="array" ref="O805">VLOOKUP(C805,Calc!$B$4:$BF$291,_xlfn.XLOOKUP(F805&amp;G805,$R$4:$R$9&amp;$S$4:$S$9,$T$4:$T$9),FALSE)</f>
        <v>0</v>
      </c>
      <c r="P805" s="121">
        <f t="shared" si="12"/>
        <v>0</v>
      </c>
      <c r="V805" s="5">
        <v>46261</v>
      </c>
      <c r="W805">
        <v>268</v>
      </c>
      <c r="X805">
        <v>3</v>
      </c>
      <c r="Y805" t="s">
        <v>143</v>
      </c>
      <c r="Z805" t="s">
        <v>58</v>
      </c>
      <c r="AA805">
        <v>2778.8575211900002</v>
      </c>
      <c r="AB805">
        <v>-297.66397420999999</v>
      </c>
      <c r="AC805">
        <v>2481.1935469800001</v>
      </c>
      <c r="AD805">
        <v>0</v>
      </c>
      <c r="AE805">
        <v>12.4522931</v>
      </c>
      <c r="AF805">
        <v>12.4522931</v>
      </c>
      <c r="AG805" s="1"/>
      <c r="AH805" s="5">
        <v>46261</v>
      </c>
      <c r="AI805">
        <v>81</v>
      </c>
      <c r="AJ805">
        <v>3</v>
      </c>
      <c r="AL805" t="s">
        <v>144</v>
      </c>
      <c r="AM805" t="s">
        <v>146</v>
      </c>
      <c r="AN805">
        <v>45.373877460000003</v>
      </c>
      <c r="AO805">
        <v>0</v>
      </c>
      <c r="AP805">
        <v>0</v>
      </c>
      <c r="AR805" s="5">
        <v>46261</v>
      </c>
      <c r="AS805">
        <v>58</v>
      </c>
      <c r="AT805">
        <v>3</v>
      </c>
      <c r="AU805" t="s">
        <v>144</v>
      </c>
      <c r="AV805" t="s">
        <v>146</v>
      </c>
      <c r="AW805">
        <v>21.3553338</v>
      </c>
      <c r="AX805">
        <v>12.09</v>
      </c>
      <c r="AY805">
        <v>0</v>
      </c>
      <c r="AZ805">
        <v>0</v>
      </c>
      <c r="BA805">
        <v>0</v>
      </c>
    </row>
    <row r="806" spans="2:53">
      <c r="B806" s="5">
        <v>46261</v>
      </c>
      <c r="C806">
        <v>134</v>
      </c>
      <c r="D806">
        <v>3</v>
      </c>
      <c r="E806" t="s">
        <v>143</v>
      </c>
      <c r="F806" t="s">
        <v>54</v>
      </c>
      <c r="G806" t="s">
        <v>52</v>
      </c>
      <c r="H806">
        <v>30744.28692771</v>
      </c>
      <c r="I806">
        <v>0</v>
      </c>
      <c r="J806">
        <v>600</v>
      </c>
      <c r="K806">
        <v>-594.91999999999996</v>
      </c>
      <c r="L806">
        <v>0</v>
      </c>
      <c r="M806">
        <v>0</v>
      </c>
      <c r="N806">
        <v>0</v>
      </c>
      <c r="O806" s="90" cm="1">
        <f t="array" ref="O806">VLOOKUP(C806,Calc!$B$4:$BF$291,_xlfn.XLOOKUP(F806&amp;G806,$R$4:$R$9&amp;$S$4:$S$9,$T$4:$T$9),FALSE)</f>
        <v>0</v>
      </c>
      <c r="P806" s="121">
        <f t="shared" si="12"/>
        <v>0</v>
      </c>
      <c r="V806" s="5">
        <v>46261</v>
      </c>
      <c r="W806">
        <v>268</v>
      </c>
      <c r="X806">
        <v>3</v>
      </c>
      <c r="Y806" t="s">
        <v>143</v>
      </c>
      <c r="Z806" t="s">
        <v>52</v>
      </c>
      <c r="AA806">
        <v>2778.8575211900002</v>
      </c>
      <c r="AB806">
        <v>-297.66397420999999</v>
      </c>
      <c r="AC806">
        <v>2481.1935469800001</v>
      </c>
      <c r="AD806">
        <v>-11.492419330000001</v>
      </c>
      <c r="AE806">
        <v>26.276124800000002</v>
      </c>
      <c r="AF806">
        <v>14.78370546</v>
      </c>
      <c r="AG806" s="1"/>
      <c r="AH806" s="5">
        <v>46261</v>
      </c>
      <c r="AI806">
        <v>81</v>
      </c>
      <c r="AJ806">
        <v>3</v>
      </c>
      <c r="AK806" t="s">
        <v>143</v>
      </c>
      <c r="AL806" t="s">
        <v>57</v>
      </c>
      <c r="AM806" t="s">
        <v>58</v>
      </c>
      <c r="AN806">
        <v>11.417184600000001</v>
      </c>
      <c r="AO806">
        <v>0</v>
      </c>
      <c r="AP806">
        <v>0</v>
      </c>
      <c r="AR806" s="5">
        <v>46261</v>
      </c>
      <c r="AS806">
        <v>58</v>
      </c>
      <c r="AT806">
        <v>3</v>
      </c>
      <c r="AU806" t="s">
        <v>57</v>
      </c>
      <c r="AV806" t="s">
        <v>58</v>
      </c>
      <c r="AW806">
        <v>1.5279967999999999</v>
      </c>
      <c r="AX806">
        <v>0.56333332999999997</v>
      </c>
      <c r="AY806">
        <v>0</v>
      </c>
      <c r="AZ806">
        <v>0</v>
      </c>
      <c r="BA806">
        <v>0</v>
      </c>
    </row>
    <row r="807" spans="2:53">
      <c r="B807" s="5">
        <v>46261</v>
      </c>
      <c r="C807">
        <v>134</v>
      </c>
      <c r="D807">
        <v>3</v>
      </c>
      <c r="E807" t="s">
        <v>143</v>
      </c>
      <c r="F807" t="s">
        <v>54</v>
      </c>
      <c r="G807" t="s">
        <v>51</v>
      </c>
      <c r="H807">
        <v>30744.28692771</v>
      </c>
      <c r="I807">
        <v>-35.925370460000003</v>
      </c>
      <c r="J807">
        <v>5.08</v>
      </c>
      <c r="K807">
        <v>594.91999999999996</v>
      </c>
      <c r="L807">
        <v>21372.721398019999</v>
      </c>
      <c r="M807">
        <v>20797.389157590002</v>
      </c>
      <c r="N807">
        <v>20797.389157590002</v>
      </c>
      <c r="O807" s="90" cm="1">
        <f t="array" ref="O807">VLOOKUP(C807,Calc!$B$4:$BF$291,_xlfn.XLOOKUP(F807&amp;G807,$R$4:$R$9&amp;$S$4:$S$9,$T$4:$T$9),FALSE)</f>
        <v>20797.389157599493</v>
      </c>
      <c r="P807" s="121">
        <f t="shared" si="12"/>
        <v>9.4914867077022791E-9</v>
      </c>
      <c r="V807" s="5">
        <v>46261</v>
      </c>
      <c r="W807">
        <v>268</v>
      </c>
      <c r="X807">
        <v>3</v>
      </c>
      <c r="Y807" t="s">
        <v>143</v>
      </c>
      <c r="Z807" t="s">
        <v>51</v>
      </c>
      <c r="AA807">
        <v>2778.8575211900002</v>
      </c>
      <c r="AB807">
        <v>-297.66397420999999</v>
      </c>
      <c r="AC807">
        <v>2481.1935469800001</v>
      </c>
      <c r="AD807">
        <v>-37.536831900000003</v>
      </c>
      <c r="AE807">
        <v>0</v>
      </c>
      <c r="AF807">
        <v>-37.536831900000003</v>
      </c>
      <c r="AG807" s="1"/>
      <c r="AH807" s="5">
        <v>46261</v>
      </c>
      <c r="AI807">
        <v>81</v>
      </c>
      <c r="AJ807">
        <v>3</v>
      </c>
      <c r="AK807" t="s">
        <v>143</v>
      </c>
      <c r="AL807" t="s">
        <v>57</v>
      </c>
      <c r="AM807" t="s">
        <v>52</v>
      </c>
      <c r="AN807">
        <v>-12.00301793</v>
      </c>
      <c r="AO807">
        <v>0</v>
      </c>
      <c r="AP807">
        <v>-6826.1846939500001</v>
      </c>
      <c r="AR807" s="5">
        <v>46261</v>
      </c>
      <c r="AS807">
        <v>58</v>
      </c>
      <c r="AT807">
        <v>3</v>
      </c>
      <c r="AU807" t="s">
        <v>57</v>
      </c>
      <c r="AV807" t="s">
        <v>52</v>
      </c>
      <c r="AW807">
        <v>-2.0913301299999998</v>
      </c>
      <c r="AX807">
        <v>0.56333332999999997</v>
      </c>
      <c r="AY807">
        <v>0</v>
      </c>
      <c r="AZ807">
        <v>-399.40451622</v>
      </c>
      <c r="BA807">
        <v>0</v>
      </c>
    </row>
    <row r="808" spans="2:53">
      <c r="B808" s="5">
        <v>46261</v>
      </c>
      <c r="C808">
        <v>135</v>
      </c>
      <c r="D808">
        <v>3</v>
      </c>
      <c r="E808" t="s">
        <v>143</v>
      </c>
      <c r="F808" t="s">
        <v>57</v>
      </c>
      <c r="G808" t="s">
        <v>58</v>
      </c>
      <c r="H808">
        <v>29057.482595270001</v>
      </c>
      <c r="I808">
        <v>-16.250045360000001</v>
      </c>
      <c r="J808">
        <v>38.42</v>
      </c>
      <c r="K808">
        <v>561.58000000000004</v>
      </c>
      <c r="L808">
        <v>9125.7004770099993</v>
      </c>
      <c r="M808">
        <v>8865.5980302099997</v>
      </c>
      <c r="N808">
        <v>8865.5980302099997</v>
      </c>
      <c r="O808" s="90" cm="1">
        <f t="array" ref="O808">VLOOKUP(C808,Calc!$B$4:$BF$291,_xlfn.XLOOKUP(F808&amp;G808,$R$4:$R$9&amp;$S$4:$S$9,$T$4:$T$9),FALSE)</f>
        <v>8865.5980302167536</v>
      </c>
      <c r="P808" s="121">
        <f t="shared" si="12"/>
        <v>6.7539076553657651E-9</v>
      </c>
      <c r="V808" s="5">
        <v>46261</v>
      </c>
      <c r="W808">
        <v>269</v>
      </c>
      <c r="X808">
        <v>3</v>
      </c>
      <c r="Y808" t="s">
        <v>143</v>
      </c>
      <c r="Z808" t="s">
        <v>58</v>
      </c>
      <c r="AA808">
        <v>3527.2699313600001</v>
      </c>
      <c r="AB808">
        <v>-227.46625477000001</v>
      </c>
      <c r="AC808">
        <v>3299.8036765799998</v>
      </c>
      <c r="AD808">
        <v>0</v>
      </c>
      <c r="AE808">
        <v>14.113981799999999</v>
      </c>
      <c r="AF808">
        <v>14.113981799999999</v>
      </c>
      <c r="AG808" s="1"/>
      <c r="AH808" s="5">
        <v>46261</v>
      </c>
      <c r="AI808">
        <v>81</v>
      </c>
      <c r="AJ808">
        <v>3</v>
      </c>
      <c r="AL808" t="s">
        <v>147</v>
      </c>
      <c r="AM808" t="s">
        <v>148</v>
      </c>
      <c r="AN808">
        <v>-33.806753999999998</v>
      </c>
      <c r="AO808">
        <v>-3538.4139799499999</v>
      </c>
      <c r="AP808">
        <v>-3538.4139799499999</v>
      </c>
      <c r="AR808" s="5">
        <v>46261</v>
      </c>
      <c r="AS808">
        <v>58</v>
      </c>
      <c r="AT808">
        <v>3</v>
      </c>
      <c r="AU808" t="s">
        <v>147</v>
      </c>
      <c r="AV808" t="s">
        <v>148</v>
      </c>
      <c r="AW808">
        <v>-27.163641999999999</v>
      </c>
      <c r="AX808">
        <v>0.73</v>
      </c>
      <c r="AY808">
        <v>-9276.6696053399992</v>
      </c>
      <c r="AZ808">
        <v>-9276.6696053399992</v>
      </c>
      <c r="BA808">
        <v>0</v>
      </c>
    </row>
    <row r="809" spans="2:53">
      <c r="B809" s="5">
        <v>46261</v>
      </c>
      <c r="C809">
        <v>135</v>
      </c>
      <c r="D809">
        <v>3</v>
      </c>
      <c r="E809" t="s">
        <v>143</v>
      </c>
      <c r="F809" t="s">
        <v>57</v>
      </c>
      <c r="G809" t="s">
        <v>52</v>
      </c>
      <c r="H809">
        <v>29057.482595270001</v>
      </c>
      <c r="I809">
        <v>0</v>
      </c>
      <c r="J809">
        <v>600</v>
      </c>
      <c r="K809">
        <v>-561.58000000000004</v>
      </c>
      <c r="L809">
        <v>0</v>
      </c>
      <c r="M809">
        <v>0</v>
      </c>
      <c r="N809">
        <v>0</v>
      </c>
      <c r="O809" s="90" cm="1">
        <f t="array" ref="O809">VLOOKUP(C809,Calc!$B$4:$BF$291,_xlfn.XLOOKUP(F809&amp;G809,$R$4:$R$9&amp;$S$4:$S$9,$T$4:$T$9),FALSE)</f>
        <v>0</v>
      </c>
      <c r="P809" s="121">
        <f t="shared" si="12"/>
        <v>0</v>
      </c>
      <c r="V809" s="5">
        <v>46261</v>
      </c>
      <c r="W809">
        <v>269</v>
      </c>
      <c r="X809">
        <v>3</v>
      </c>
      <c r="Y809" t="s">
        <v>143</v>
      </c>
      <c r="Z809" t="s">
        <v>52</v>
      </c>
      <c r="AA809">
        <v>3527.2699313600001</v>
      </c>
      <c r="AB809">
        <v>-227.46625477000001</v>
      </c>
      <c r="AC809">
        <v>3299.8036765799998</v>
      </c>
      <c r="AD809">
        <v>-10.9378428</v>
      </c>
      <c r="AE809">
        <v>28.585003199999999</v>
      </c>
      <c r="AF809">
        <v>17.647160400000001</v>
      </c>
      <c r="AG809" s="1"/>
      <c r="AH809" s="5">
        <v>46261</v>
      </c>
      <c r="AI809">
        <v>81</v>
      </c>
      <c r="AJ809">
        <v>3</v>
      </c>
      <c r="AL809" t="s">
        <v>147</v>
      </c>
      <c r="AM809" t="s">
        <v>51</v>
      </c>
      <c r="AN809">
        <v>32.982587330000001</v>
      </c>
      <c r="AO809">
        <v>0</v>
      </c>
      <c r="AP809">
        <v>0</v>
      </c>
      <c r="AR809" s="5">
        <v>46261</v>
      </c>
      <c r="AS809">
        <v>58</v>
      </c>
      <c r="AT809">
        <v>3</v>
      </c>
      <c r="AU809" t="s">
        <v>147</v>
      </c>
      <c r="AV809" t="s">
        <v>51</v>
      </c>
      <c r="AW809">
        <v>26.433641999999999</v>
      </c>
      <c r="AX809">
        <v>0.73</v>
      </c>
      <c r="AY809">
        <v>0</v>
      </c>
      <c r="AZ809">
        <v>0</v>
      </c>
      <c r="BA809">
        <v>0</v>
      </c>
    </row>
    <row r="810" spans="2:53">
      <c r="B810" s="5">
        <v>46261</v>
      </c>
      <c r="C810">
        <v>135</v>
      </c>
      <c r="D810">
        <v>3</v>
      </c>
      <c r="E810" t="s">
        <v>143</v>
      </c>
      <c r="F810" t="s">
        <v>60</v>
      </c>
      <c r="G810" t="s">
        <v>58</v>
      </c>
      <c r="H810">
        <v>29057.482595270001</v>
      </c>
      <c r="I810">
        <v>0</v>
      </c>
      <c r="J810">
        <v>38.42</v>
      </c>
      <c r="K810">
        <v>-32.75</v>
      </c>
      <c r="L810">
        <v>0</v>
      </c>
      <c r="M810">
        <v>0</v>
      </c>
      <c r="N810">
        <v>0</v>
      </c>
      <c r="O810" s="90" cm="1">
        <f t="array" ref="O810">VLOOKUP(C810,Calc!$B$4:$BF$291,_xlfn.XLOOKUP(F810&amp;G810,$R$4:$R$9&amp;$S$4:$S$9,$T$4:$T$9),FALSE)</f>
        <v>0</v>
      </c>
      <c r="P810" s="121">
        <f t="shared" si="12"/>
        <v>0</v>
      </c>
      <c r="V810" s="5">
        <v>46261</v>
      </c>
      <c r="W810">
        <v>269</v>
      </c>
      <c r="X810">
        <v>3</v>
      </c>
      <c r="Y810" t="s">
        <v>143</v>
      </c>
      <c r="Z810" t="s">
        <v>51</v>
      </c>
      <c r="AA810">
        <v>3527.2699313600001</v>
      </c>
      <c r="AB810">
        <v>-227.46625477000001</v>
      </c>
      <c r="AC810">
        <v>3299.8036765799998</v>
      </c>
      <c r="AD810">
        <v>-42.246142200000001</v>
      </c>
      <c r="AE810">
        <v>0</v>
      </c>
      <c r="AF810">
        <v>-42.246142200000001</v>
      </c>
      <c r="AG810" s="1"/>
      <c r="AH810" s="5">
        <v>46261</v>
      </c>
      <c r="AI810">
        <v>81</v>
      </c>
      <c r="AJ810">
        <v>3</v>
      </c>
      <c r="AK810" t="s">
        <v>143</v>
      </c>
      <c r="AL810" t="s">
        <v>60</v>
      </c>
      <c r="AM810" t="s">
        <v>58</v>
      </c>
      <c r="AN810">
        <v>24.75560746</v>
      </c>
      <c r="AO810">
        <v>0</v>
      </c>
      <c r="AP810">
        <v>0</v>
      </c>
      <c r="AR810" s="5">
        <v>46261</v>
      </c>
      <c r="AS810">
        <v>58</v>
      </c>
      <c r="AT810">
        <v>3</v>
      </c>
      <c r="AU810" t="s">
        <v>60</v>
      </c>
      <c r="AV810" t="s">
        <v>58</v>
      </c>
      <c r="AW810">
        <v>51.062929160000003</v>
      </c>
      <c r="AX810">
        <v>0.14083333000000001</v>
      </c>
      <c r="AY810">
        <v>0</v>
      </c>
      <c r="AZ810">
        <v>0</v>
      </c>
      <c r="BA810">
        <v>0</v>
      </c>
    </row>
    <row r="811" spans="2:53">
      <c r="B811" s="5">
        <v>46261</v>
      </c>
      <c r="C811">
        <v>135</v>
      </c>
      <c r="D811">
        <v>3</v>
      </c>
      <c r="E811" t="s">
        <v>143</v>
      </c>
      <c r="F811" t="s">
        <v>60</v>
      </c>
      <c r="G811" t="s">
        <v>51</v>
      </c>
      <c r="H811">
        <v>29057.482595270001</v>
      </c>
      <c r="I811">
        <v>0</v>
      </c>
      <c r="J811">
        <v>5.67</v>
      </c>
      <c r="K811">
        <v>32.75</v>
      </c>
      <c r="L811">
        <v>0</v>
      </c>
      <c r="M811">
        <v>0</v>
      </c>
      <c r="N811">
        <v>0</v>
      </c>
      <c r="O811" s="90" cm="1">
        <f t="array" ref="O811">VLOOKUP(C811,Calc!$B$4:$BF$291,_xlfn.XLOOKUP(F811&amp;G811,$R$4:$R$9&amp;$S$4:$S$9,$T$4:$T$9),FALSE)</f>
        <v>0</v>
      </c>
      <c r="P811" s="121">
        <f t="shared" si="12"/>
        <v>0</v>
      </c>
      <c r="V811" s="5">
        <v>46261</v>
      </c>
      <c r="W811">
        <v>270</v>
      </c>
      <c r="X811">
        <v>3</v>
      </c>
      <c r="Y811" t="s">
        <v>143</v>
      </c>
      <c r="Z811" t="s">
        <v>58</v>
      </c>
      <c r="AA811">
        <v>3578.0298622199998</v>
      </c>
      <c r="AB811">
        <v>-147.19188622999999</v>
      </c>
      <c r="AC811">
        <v>3430.8379759899999</v>
      </c>
      <c r="AD811">
        <v>0</v>
      </c>
      <c r="AE811">
        <v>14.2010422</v>
      </c>
      <c r="AF811">
        <v>14.2010422</v>
      </c>
      <c r="AG811" s="1"/>
      <c r="AH811" s="5">
        <v>46261</v>
      </c>
      <c r="AI811">
        <v>81</v>
      </c>
      <c r="AJ811">
        <v>3</v>
      </c>
      <c r="AK811" t="s">
        <v>143</v>
      </c>
      <c r="AL811" t="s">
        <v>60</v>
      </c>
      <c r="AM811" t="s">
        <v>51</v>
      </c>
      <c r="AN811">
        <v>-24.836440799999998</v>
      </c>
      <c r="AO811">
        <v>0</v>
      </c>
      <c r="AP811">
        <v>-21104.448264949999</v>
      </c>
      <c r="AR811" s="5">
        <v>46261</v>
      </c>
      <c r="AS811">
        <v>58</v>
      </c>
      <c r="AT811">
        <v>3</v>
      </c>
      <c r="AU811" t="s">
        <v>60</v>
      </c>
      <c r="AV811" t="s">
        <v>51</v>
      </c>
      <c r="AW811">
        <v>-51.203762500000003</v>
      </c>
      <c r="AX811">
        <v>0.14083333000000001</v>
      </c>
      <c r="AY811">
        <v>0</v>
      </c>
      <c r="AZ811">
        <v>-1206.85621595</v>
      </c>
      <c r="BA811">
        <v>0</v>
      </c>
    </row>
    <row r="812" spans="2:53">
      <c r="B812" s="5">
        <v>46261</v>
      </c>
      <c r="C812">
        <v>135</v>
      </c>
      <c r="D812">
        <v>3</v>
      </c>
      <c r="E812" t="s">
        <v>143</v>
      </c>
      <c r="F812" t="s">
        <v>54</v>
      </c>
      <c r="G812" t="s">
        <v>52</v>
      </c>
      <c r="H812">
        <v>29057.482595270001</v>
      </c>
      <c r="I812">
        <v>0</v>
      </c>
      <c r="J812">
        <v>600</v>
      </c>
      <c r="K812">
        <v>-594.33000000000004</v>
      </c>
      <c r="L812">
        <v>0</v>
      </c>
      <c r="M812">
        <v>0</v>
      </c>
      <c r="N812">
        <v>0</v>
      </c>
      <c r="O812" s="90" cm="1">
        <f t="array" ref="O812">VLOOKUP(C812,Calc!$B$4:$BF$291,_xlfn.XLOOKUP(F812&amp;G812,$R$4:$R$9&amp;$S$4:$S$9,$T$4:$T$9),FALSE)</f>
        <v>0</v>
      </c>
      <c r="P812" s="121">
        <f t="shared" si="12"/>
        <v>0</v>
      </c>
      <c r="V812" s="5">
        <v>46261</v>
      </c>
      <c r="W812">
        <v>270</v>
      </c>
      <c r="X812">
        <v>3</v>
      </c>
      <c r="Y812" t="s">
        <v>143</v>
      </c>
      <c r="Z812" t="s">
        <v>52</v>
      </c>
      <c r="AA812">
        <v>3578.0298622199998</v>
      </c>
      <c r="AB812">
        <v>-147.19188622999999</v>
      </c>
      <c r="AC812">
        <v>3430.8379759899999</v>
      </c>
      <c r="AD812">
        <v>-10.476486059999999</v>
      </c>
      <c r="AE812">
        <v>32.048893100000001</v>
      </c>
      <c r="AF812">
        <v>21.572407030000001</v>
      </c>
      <c r="AG812" s="1"/>
      <c r="AH812" s="5">
        <v>46261</v>
      </c>
      <c r="AI812">
        <v>81</v>
      </c>
      <c r="AJ812">
        <v>3</v>
      </c>
      <c r="AK812" t="s">
        <v>143</v>
      </c>
      <c r="AL812" t="s">
        <v>54</v>
      </c>
      <c r="AM812" t="s">
        <v>52</v>
      </c>
      <c r="AN812">
        <v>48.648218559999997</v>
      </c>
      <c r="AO812">
        <v>0</v>
      </c>
      <c r="AP812">
        <v>0</v>
      </c>
      <c r="AR812" s="5">
        <v>46261</v>
      </c>
      <c r="AS812">
        <v>58</v>
      </c>
      <c r="AT812">
        <v>3</v>
      </c>
      <c r="AU812" t="s">
        <v>54</v>
      </c>
      <c r="AV812" t="s">
        <v>52</v>
      </c>
      <c r="AW812">
        <v>38.282661500000003</v>
      </c>
      <c r="AX812">
        <v>6.5949999999999998</v>
      </c>
      <c r="AY812">
        <v>0</v>
      </c>
      <c r="AZ812">
        <v>0</v>
      </c>
      <c r="BA812">
        <v>0</v>
      </c>
    </row>
    <row r="813" spans="2:53">
      <c r="B813" s="5">
        <v>46261</v>
      </c>
      <c r="C813">
        <v>135</v>
      </c>
      <c r="D813">
        <v>3</v>
      </c>
      <c r="E813" t="s">
        <v>143</v>
      </c>
      <c r="F813" t="s">
        <v>54</v>
      </c>
      <c r="G813" t="s">
        <v>51</v>
      </c>
      <c r="H813">
        <v>29057.482595270001</v>
      </c>
      <c r="I813">
        <v>-34.970945630000003</v>
      </c>
      <c r="J813">
        <v>5.67</v>
      </c>
      <c r="K813">
        <v>594.33000000000004</v>
      </c>
      <c r="L813">
        <v>20784.282118250001</v>
      </c>
      <c r="M813">
        <v>20191.884565050001</v>
      </c>
      <c r="N813">
        <v>20191.884565050001</v>
      </c>
      <c r="O813" s="90" cm="1">
        <f t="array" ref="O813">VLOOKUP(C813,Calc!$B$4:$BF$291,_xlfn.XLOOKUP(F813&amp;G813,$R$4:$R$9&amp;$S$4:$S$9,$T$4:$T$9),FALSE)</f>
        <v>20191.884565054912</v>
      </c>
      <c r="P813" s="121">
        <f t="shared" si="12"/>
        <v>4.9112713895738125E-9</v>
      </c>
      <c r="V813" s="5">
        <v>46261</v>
      </c>
      <c r="W813">
        <v>270</v>
      </c>
      <c r="X813">
        <v>3</v>
      </c>
      <c r="Y813" t="s">
        <v>143</v>
      </c>
      <c r="Z813" t="s">
        <v>51</v>
      </c>
      <c r="AA813">
        <v>3578.0298622199998</v>
      </c>
      <c r="AB813">
        <v>-147.19188622999999</v>
      </c>
      <c r="AC813">
        <v>3430.8379759899999</v>
      </c>
      <c r="AD813">
        <v>-46.5051159</v>
      </c>
      <c r="AE813">
        <v>0</v>
      </c>
      <c r="AF813">
        <v>-46.5051159</v>
      </c>
      <c r="AG813" s="1"/>
      <c r="AH813" s="5">
        <v>46261</v>
      </c>
      <c r="AI813">
        <v>81</v>
      </c>
      <c r="AJ813">
        <v>3</v>
      </c>
      <c r="AK813" t="s">
        <v>143</v>
      </c>
      <c r="AL813" t="s">
        <v>54</v>
      </c>
      <c r="AM813" t="s">
        <v>51</v>
      </c>
      <c r="AN813">
        <v>-54.102385230000003</v>
      </c>
      <c r="AO813">
        <v>0</v>
      </c>
      <c r="AP813">
        <v>-13714.812258690001</v>
      </c>
      <c r="AR813" s="5">
        <v>46261</v>
      </c>
      <c r="AS813">
        <v>58</v>
      </c>
      <c r="AT813">
        <v>3</v>
      </c>
      <c r="AU813" t="s">
        <v>54</v>
      </c>
      <c r="AV813" t="s">
        <v>51</v>
      </c>
      <c r="AW813">
        <v>-44.877661500000002</v>
      </c>
      <c r="AX813">
        <v>6.5949999999999998</v>
      </c>
      <c r="AY813">
        <v>4893.2995859900002</v>
      </c>
      <c r="AZ813">
        <v>6499.5603181799997</v>
      </c>
      <c r="BA813">
        <v>0</v>
      </c>
    </row>
    <row r="814" spans="2:53">
      <c r="B814" s="5">
        <v>46261</v>
      </c>
      <c r="C814">
        <v>136</v>
      </c>
      <c r="D814">
        <v>3</v>
      </c>
      <c r="E814" t="s">
        <v>143</v>
      </c>
      <c r="F814" t="s">
        <v>57</v>
      </c>
      <c r="G814" t="s">
        <v>58</v>
      </c>
      <c r="H814">
        <v>22981.98316444</v>
      </c>
      <c r="I814">
        <v>0</v>
      </c>
      <c r="J814">
        <v>38.42</v>
      </c>
      <c r="K814">
        <v>561.58000000000004</v>
      </c>
      <c r="L814">
        <v>0</v>
      </c>
      <c r="M814">
        <v>0</v>
      </c>
      <c r="N814">
        <v>0</v>
      </c>
      <c r="O814" s="90" cm="1">
        <f t="array" ref="O814">VLOOKUP(C814,Calc!$B$4:$BF$291,_xlfn.XLOOKUP(F814&amp;G814,$R$4:$R$9&amp;$S$4:$S$9,$T$4:$T$9),FALSE)</f>
        <v>0</v>
      </c>
      <c r="P814" s="121">
        <f t="shared" si="12"/>
        <v>0</v>
      </c>
      <c r="V814" s="5">
        <v>46261</v>
      </c>
      <c r="W814">
        <v>271</v>
      </c>
      <c r="X814">
        <v>3</v>
      </c>
      <c r="Y814" t="s">
        <v>143</v>
      </c>
      <c r="Z814" t="s">
        <v>58</v>
      </c>
      <c r="AA814">
        <v>5415.7881156800004</v>
      </c>
      <c r="AB814">
        <v>-516.91483923999999</v>
      </c>
      <c r="AC814">
        <v>4898.8732764300003</v>
      </c>
      <c r="AD814">
        <v>0</v>
      </c>
      <c r="AE814">
        <v>19.898826459999999</v>
      </c>
      <c r="AF814">
        <v>19.898826459999999</v>
      </c>
      <c r="AG814" s="1"/>
      <c r="AH814" s="5">
        <v>46261</v>
      </c>
      <c r="AI814">
        <v>82</v>
      </c>
      <c r="AJ814">
        <v>3</v>
      </c>
      <c r="AL814" t="s">
        <v>144</v>
      </c>
      <c r="AM814" t="s">
        <v>58</v>
      </c>
      <c r="AN814">
        <v>-53.990458599999997</v>
      </c>
      <c r="AO814">
        <v>-2036.32693698</v>
      </c>
      <c r="AP814">
        <v>-2036.32693698</v>
      </c>
      <c r="AR814" s="5">
        <v>46261</v>
      </c>
      <c r="AS814">
        <v>58</v>
      </c>
      <c r="AT814">
        <v>3</v>
      </c>
      <c r="AU814" t="s">
        <v>50</v>
      </c>
      <c r="AV814" t="s">
        <v>52</v>
      </c>
      <c r="AW814">
        <v>0</v>
      </c>
      <c r="AX814">
        <v>0</v>
      </c>
      <c r="AY814">
        <v>0</v>
      </c>
      <c r="AZ814">
        <v>0</v>
      </c>
      <c r="BA814">
        <v>0</v>
      </c>
    </row>
    <row r="815" spans="2:53">
      <c r="B815" s="5">
        <v>46261</v>
      </c>
      <c r="C815">
        <v>136</v>
      </c>
      <c r="D815">
        <v>3</v>
      </c>
      <c r="E815" t="s">
        <v>143</v>
      </c>
      <c r="F815" t="s">
        <v>57</v>
      </c>
      <c r="G815" t="s">
        <v>52</v>
      </c>
      <c r="H815">
        <v>22981.98316444</v>
      </c>
      <c r="I815">
        <v>0</v>
      </c>
      <c r="J815">
        <v>600</v>
      </c>
      <c r="K815">
        <v>-561.58000000000004</v>
      </c>
      <c r="L815">
        <v>0</v>
      </c>
      <c r="M815">
        <v>0</v>
      </c>
      <c r="N815">
        <v>0</v>
      </c>
      <c r="O815" s="90" cm="1">
        <f t="array" ref="O815">VLOOKUP(C815,Calc!$B$4:$BF$291,_xlfn.XLOOKUP(F815&amp;G815,$R$4:$R$9&amp;$S$4:$S$9,$T$4:$T$9),FALSE)</f>
        <v>0</v>
      </c>
      <c r="P815" s="121">
        <f t="shared" si="12"/>
        <v>0</v>
      </c>
      <c r="V815" s="5">
        <v>46261</v>
      </c>
      <c r="W815">
        <v>271</v>
      </c>
      <c r="X815">
        <v>3</v>
      </c>
      <c r="Y815" t="s">
        <v>143</v>
      </c>
      <c r="Z815" t="s">
        <v>52</v>
      </c>
      <c r="AA815">
        <v>5415.7881156800004</v>
      </c>
      <c r="AB815">
        <v>-516.91483923999999</v>
      </c>
      <c r="AC815">
        <v>4898.8732764300003</v>
      </c>
      <c r="AD815">
        <v>-9.5086884000000005</v>
      </c>
      <c r="AE815">
        <v>25.687474999999999</v>
      </c>
      <c r="AF815">
        <v>16.178786599999999</v>
      </c>
      <c r="AG815" s="1"/>
      <c r="AH815" s="5">
        <v>46261</v>
      </c>
      <c r="AI815">
        <v>82</v>
      </c>
      <c r="AJ815">
        <v>3</v>
      </c>
      <c r="AL815" t="s">
        <v>144</v>
      </c>
      <c r="AM815" t="s">
        <v>146</v>
      </c>
      <c r="AN815">
        <v>42.973791929999997</v>
      </c>
      <c r="AO815">
        <v>0</v>
      </c>
      <c r="AP815">
        <v>0</v>
      </c>
      <c r="AR815" s="5">
        <v>46261</v>
      </c>
      <c r="AS815">
        <v>58</v>
      </c>
      <c r="AT815">
        <v>3</v>
      </c>
      <c r="AU815" t="s">
        <v>50</v>
      </c>
      <c r="AV815" t="s">
        <v>51</v>
      </c>
      <c r="AW815">
        <v>0</v>
      </c>
      <c r="AX815">
        <v>0</v>
      </c>
      <c r="AY815">
        <v>0</v>
      </c>
      <c r="AZ815">
        <v>0</v>
      </c>
      <c r="BA815">
        <v>0</v>
      </c>
    </row>
    <row r="816" spans="2:53">
      <c r="B816" s="5">
        <v>46261</v>
      </c>
      <c r="C816">
        <v>136</v>
      </c>
      <c r="D816">
        <v>3</v>
      </c>
      <c r="E816" t="s">
        <v>143</v>
      </c>
      <c r="F816" t="s">
        <v>60</v>
      </c>
      <c r="G816" t="s">
        <v>58</v>
      </c>
      <c r="H816">
        <v>22981.98316444</v>
      </c>
      <c r="I816">
        <v>0</v>
      </c>
      <c r="J816">
        <v>38.42</v>
      </c>
      <c r="K816">
        <v>-33.340000000000003</v>
      </c>
      <c r="L816">
        <v>0</v>
      </c>
      <c r="M816">
        <v>0</v>
      </c>
      <c r="N816">
        <v>0</v>
      </c>
      <c r="O816" s="90" cm="1">
        <f t="array" ref="O816">VLOOKUP(C816,Calc!$B$4:$BF$291,_xlfn.XLOOKUP(F816&amp;G816,$R$4:$R$9&amp;$S$4:$S$9,$T$4:$T$9),FALSE)</f>
        <v>0</v>
      </c>
      <c r="P816" s="121">
        <f t="shared" si="12"/>
        <v>0</v>
      </c>
      <c r="V816" s="5">
        <v>46261</v>
      </c>
      <c r="W816">
        <v>271</v>
      </c>
      <c r="X816">
        <v>3</v>
      </c>
      <c r="Y816" t="s">
        <v>143</v>
      </c>
      <c r="Z816" t="s">
        <v>51</v>
      </c>
      <c r="AA816">
        <v>5415.7881156800004</v>
      </c>
      <c r="AB816">
        <v>-516.91483923999999</v>
      </c>
      <c r="AC816">
        <v>4898.8732764300003</v>
      </c>
      <c r="AD816">
        <v>-47.668446400000001</v>
      </c>
      <c r="AE816">
        <v>0</v>
      </c>
      <c r="AF816">
        <v>-47.668446400000001</v>
      </c>
      <c r="AG816" s="1"/>
      <c r="AH816" s="5">
        <v>46261</v>
      </c>
      <c r="AI816">
        <v>82</v>
      </c>
      <c r="AJ816">
        <v>3</v>
      </c>
      <c r="AK816" t="s">
        <v>143</v>
      </c>
      <c r="AL816" t="s">
        <v>57</v>
      </c>
      <c r="AM816" t="s">
        <v>58</v>
      </c>
      <c r="AN816">
        <v>11.6771406</v>
      </c>
      <c r="AO816">
        <v>0</v>
      </c>
      <c r="AP816">
        <v>0</v>
      </c>
      <c r="AR816" s="5">
        <v>46261</v>
      </c>
      <c r="AS816">
        <v>59</v>
      </c>
      <c r="AT816">
        <v>3</v>
      </c>
      <c r="AU816" t="s">
        <v>145</v>
      </c>
      <c r="AV816" t="s">
        <v>58</v>
      </c>
      <c r="AW816">
        <v>-1.3214383999999999</v>
      </c>
      <c r="AX816">
        <v>1.7500000000000002E-2</v>
      </c>
      <c r="AY816">
        <v>-0.33809728</v>
      </c>
      <c r="AZ816">
        <v>-0.33809728</v>
      </c>
      <c r="BA816">
        <v>0</v>
      </c>
    </row>
    <row r="817" spans="2:53">
      <c r="B817" s="5">
        <v>46261</v>
      </c>
      <c r="C817">
        <v>136</v>
      </c>
      <c r="D817">
        <v>3</v>
      </c>
      <c r="E817" t="s">
        <v>143</v>
      </c>
      <c r="F817" t="s">
        <v>60</v>
      </c>
      <c r="G817" t="s">
        <v>51</v>
      </c>
      <c r="H817">
        <v>22981.98316444</v>
      </c>
      <c r="I817">
        <v>0.44160265999999998</v>
      </c>
      <c r="J817">
        <v>5.08</v>
      </c>
      <c r="K817">
        <v>33.340000000000003</v>
      </c>
      <c r="L817">
        <v>14.7230329</v>
      </c>
      <c r="M817">
        <v>14.71837242</v>
      </c>
      <c r="N817">
        <v>14.71837242</v>
      </c>
      <c r="O817" s="90" cm="1">
        <f t="array" ref="O817">VLOOKUP(C817,Calc!$B$4:$BF$291,_xlfn.XLOOKUP(F817&amp;G817,$R$4:$R$9&amp;$S$4:$S$9,$T$4:$T$9),FALSE)</f>
        <v>14.718372426880284</v>
      </c>
      <c r="P817" s="121">
        <f t="shared" si="12"/>
        <v>6.8802847863480565E-9</v>
      </c>
      <c r="V817" s="5">
        <v>46261</v>
      </c>
      <c r="W817">
        <v>272</v>
      </c>
      <c r="X817">
        <v>3</v>
      </c>
      <c r="Y817" t="s">
        <v>143</v>
      </c>
      <c r="Z817" t="s">
        <v>58</v>
      </c>
      <c r="AA817">
        <v>6150.0684116100001</v>
      </c>
      <c r="AB817">
        <v>0</v>
      </c>
      <c r="AC817">
        <v>6150.0684116100001</v>
      </c>
      <c r="AD817">
        <v>0</v>
      </c>
      <c r="AE817">
        <v>22.686542230000001</v>
      </c>
      <c r="AF817">
        <v>22.686542230000001</v>
      </c>
      <c r="AG817" s="1"/>
      <c r="AH817" s="5">
        <v>46261</v>
      </c>
      <c r="AI817">
        <v>82</v>
      </c>
      <c r="AJ817">
        <v>3</v>
      </c>
      <c r="AK817" t="s">
        <v>143</v>
      </c>
      <c r="AL817" t="s">
        <v>57</v>
      </c>
      <c r="AM817" t="s">
        <v>52</v>
      </c>
      <c r="AN817">
        <v>-12.1821406</v>
      </c>
      <c r="AO817">
        <v>0</v>
      </c>
      <c r="AP817">
        <v>-6971.9307234999997</v>
      </c>
      <c r="AR817" s="5">
        <v>46261</v>
      </c>
      <c r="AS817">
        <v>59</v>
      </c>
      <c r="AT817">
        <v>3</v>
      </c>
      <c r="AU817" t="s">
        <v>145</v>
      </c>
      <c r="AV817" t="s">
        <v>146</v>
      </c>
      <c r="AW817">
        <v>1.3039384000000001</v>
      </c>
      <c r="AX817">
        <v>1.7500000000000002E-2</v>
      </c>
      <c r="AY817">
        <v>0</v>
      </c>
      <c r="AZ817">
        <v>0</v>
      </c>
      <c r="BA817">
        <v>0</v>
      </c>
    </row>
    <row r="818" spans="2:53">
      <c r="B818" s="5">
        <v>46261</v>
      </c>
      <c r="C818">
        <v>136</v>
      </c>
      <c r="D818">
        <v>3</v>
      </c>
      <c r="E818" t="s">
        <v>143</v>
      </c>
      <c r="F818" t="s">
        <v>54</v>
      </c>
      <c r="G818" t="s">
        <v>52</v>
      </c>
      <c r="H818">
        <v>22981.98316444</v>
      </c>
      <c r="I818">
        <v>0</v>
      </c>
      <c r="J818">
        <v>600</v>
      </c>
      <c r="K818">
        <v>-594.91999999999996</v>
      </c>
      <c r="L818">
        <v>0</v>
      </c>
      <c r="M818">
        <v>0</v>
      </c>
      <c r="N818">
        <v>0</v>
      </c>
      <c r="O818" s="90" cm="1">
        <f t="array" ref="O818">VLOOKUP(C818,Calc!$B$4:$BF$291,_xlfn.XLOOKUP(F818&amp;G818,$R$4:$R$9&amp;$S$4:$S$9,$T$4:$T$9),FALSE)</f>
        <v>0</v>
      </c>
      <c r="P818" s="121">
        <f t="shared" si="12"/>
        <v>0</v>
      </c>
      <c r="V818" s="5">
        <v>46261</v>
      </c>
      <c r="W818">
        <v>272</v>
      </c>
      <c r="X818">
        <v>3</v>
      </c>
      <c r="Y818" t="s">
        <v>143</v>
      </c>
      <c r="Z818" t="s">
        <v>52</v>
      </c>
      <c r="AA818">
        <v>6150.0684116100001</v>
      </c>
      <c r="AB818">
        <v>0</v>
      </c>
      <c r="AC818">
        <v>6150.0684116100001</v>
      </c>
      <c r="AD818">
        <v>-10.84958333</v>
      </c>
      <c r="AE818">
        <v>22.150522460000001</v>
      </c>
      <c r="AF818">
        <v>11.30093913</v>
      </c>
      <c r="AG818" s="1"/>
      <c r="AH818" s="5">
        <v>46261</v>
      </c>
      <c r="AI818">
        <v>82</v>
      </c>
      <c r="AJ818">
        <v>3</v>
      </c>
      <c r="AL818" t="s">
        <v>147</v>
      </c>
      <c r="AM818" t="s">
        <v>148</v>
      </c>
      <c r="AN818">
        <v>-33.744002000000002</v>
      </c>
      <c r="AO818">
        <v>-3511.2568587199999</v>
      </c>
      <c r="AP818">
        <v>-3511.2568587199999</v>
      </c>
      <c r="AR818" s="5">
        <v>46261</v>
      </c>
      <c r="AS818">
        <v>59</v>
      </c>
      <c r="AT818">
        <v>3</v>
      </c>
      <c r="AU818" t="s">
        <v>144</v>
      </c>
      <c r="AV818" t="s">
        <v>58</v>
      </c>
      <c r="AW818">
        <v>-39.501331129999997</v>
      </c>
      <c r="AX818">
        <v>12.10666666</v>
      </c>
      <c r="AY818">
        <v>159.70813432</v>
      </c>
      <c r="AZ818">
        <v>159.70813432</v>
      </c>
      <c r="BA818">
        <v>0</v>
      </c>
    </row>
    <row r="819" spans="2:53">
      <c r="B819" s="5">
        <v>46261</v>
      </c>
      <c r="C819">
        <v>136</v>
      </c>
      <c r="D819">
        <v>3</v>
      </c>
      <c r="E819" t="s">
        <v>143</v>
      </c>
      <c r="F819" t="s">
        <v>54</v>
      </c>
      <c r="G819" t="s">
        <v>51</v>
      </c>
      <c r="H819">
        <v>22981.98316444</v>
      </c>
      <c r="I819">
        <v>38.617859930000002</v>
      </c>
      <c r="J819">
        <v>5.08</v>
      </c>
      <c r="K819">
        <v>594.91999999999996</v>
      </c>
      <c r="L819">
        <v>22974.537231530001</v>
      </c>
      <c r="M819">
        <v>22967.264792009999</v>
      </c>
      <c r="N819">
        <v>22967.264792009999</v>
      </c>
      <c r="O819" s="90" cm="1">
        <f t="array" ref="O819">VLOOKUP(C819,Calc!$B$4:$BF$291,_xlfn.XLOOKUP(F819&amp;G819,$R$4:$R$9&amp;$S$4:$S$9,$T$4:$T$9),FALSE)</f>
        <v>22967.264792018454</v>
      </c>
      <c r="P819" s="121">
        <f t="shared" si="12"/>
        <v>8.4546627476811409E-9</v>
      </c>
      <c r="V819" s="5">
        <v>46261</v>
      </c>
      <c r="W819">
        <v>272</v>
      </c>
      <c r="X819">
        <v>3</v>
      </c>
      <c r="Y819" t="s">
        <v>143</v>
      </c>
      <c r="Z819" t="s">
        <v>51</v>
      </c>
      <c r="AA819">
        <v>6150.0684116100001</v>
      </c>
      <c r="AB819">
        <v>0</v>
      </c>
      <c r="AC819">
        <v>6150.0684116100001</v>
      </c>
      <c r="AD819">
        <v>-45.731648030000002</v>
      </c>
      <c r="AE819">
        <v>0</v>
      </c>
      <c r="AF819">
        <v>-45.731648030000002</v>
      </c>
      <c r="AG819" s="1"/>
      <c r="AH819" s="5">
        <v>46261</v>
      </c>
      <c r="AI819">
        <v>82</v>
      </c>
      <c r="AJ819">
        <v>3</v>
      </c>
      <c r="AL819" t="s">
        <v>147</v>
      </c>
      <c r="AM819" t="s">
        <v>51</v>
      </c>
      <c r="AN819">
        <v>33.00316866</v>
      </c>
      <c r="AO819">
        <v>0</v>
      </c>
      <c r="AP819">
        <v>0</v>
      </c>
      <c r="AR819" s="5">
        <v>46261</v>
      </c>
      <c r="AS819">
        <v>59</v>
      </c>
      <c r="AT819">
        <v>3</v>
      </c>
      <c r="AU819" t="s">
        <v>144</v>
      </c>
      <c r="AV819" t="s">
        <v>146</v>
      </c>
      <c r="AW819">
        <v>27.394664460000001</v>
      </c>
      <c r="AX819">
        <v>12.10666666</v>
      </c>
      <c r="AY819">
        <v>0</v>
      </c>
      <c r="AZ819">
        <v>0</v>
      </c>
      <c r="BA819">
        <v>0</v>
      </c>
    </row>
    <row r="820" spans="2:53">
      <c r="B820" s="5">
        <v>46261</v>
      </c>
      <c r="C820">
        <v>137</v>
      </c>
      <c r="D820">
        <v>3</v>
      </c>
      <c r="E820" t="s">
        <v>143</v>
      </c>
      <c r="F820" t="s">
        <v>57</v>
      </c>
      <c r="G820" t="s">
        <v>58</v>
      </c>
      <c r="H820">
        <v>25437.719429770001</v>
      </c>
      <c r="I820">
        <v>-3.69506443</v>
      </c>
      <c r="J820">
        <v>38.42</v>
      </c>
      <c r="K820">
        <v>561.58000000000004</v>
      </c>
      <c r="L820">
        <v>2075.0742844699998</v>
      </c>
      <c r="M820">
        <v>2008.58907894</v>
      </c>
      <c r="N820">
        <v>2008.58907894</v>
      </c>
      <c r="O820" s="90" cm="1">
        <f t="array" ref="O820">VLOOKUP(C820,Calc!$B$4:$BF$291,_xlfn.XLOOKUP(F820&amp;G820,$R$4:$R$9&amp;$S$4:$S$9,$T$4:$T$9),FALSE)</f>
        <v>2008.5890789426469</v>
      </c>
      <c r="P820" s="121">
        <f t="shared" si="12"/>
        <v>2.6468569558346644E-9</v>
      </c>
      <c r="V820" s="5">
        <v>46261</v>
      </c>
      <c r="W820">
        <v>273</v>
      </c>
      <c r="X820">
        <v>3</v>
      </c>
      <c r="Y820" t="s">
        <v>143</v>
      </c>
      <c r="Z820" t="s">
        <v>58</v>
      </c>
      <c r="AA820">
        <v>5600.7332493399999</v>
      </c>
      <c r="AB820">
        <v>0</v>
      </c>
      <c r="AC820">
        <v>5600.7332493399999</v>
      </c>
      <c r="AD820">
        <v>0</v>
      </c>
      <c r="AE820">
        <v>19.78056673</v>
      </c>
      <c r="AF820">
        <v>19.78056673</v>
      </c>
      <c r="AG820" s="1"/>
      <c r="AH820" s="5">
        <v>46261</v>
      </c>
      <c r="AI820">
        <v>82</v>
      </c>
      <c r="AJ820">
        <v>3</v>
      </c>
      <c r="AK820" t="s">
        <v>143</v>
      </c>
      <c r="AL820" t="s">
        <v>60</v>
      </c>
      <c r="AM820" t="s">
        <v>58</v>
      </c>
      <c r="AN820">
        <v>24.315344759999999</v>
      </c>
      <c r="AO820">
        <v>0</v>
      </c>
      <c r="AP820">
        <v>0</v>
      </c>
      <c r="AR820" s="5">
        <v>46261</v>
      </c>
      <c r="AS820">
        <v>59</v>
      </c>
      <c r="AT820">
        <v>3</v>
      </c>
      <c r="AU820" t="s">
        <v>57</v>
      </c>
      <c r="AV820" t="s">
        <v>58</v>
      </c>
      <c r="AW820">
        <v>2.1089655999999999</v>
      </c>
      <c r="AX820">
        <v>0.56916666000000005</v>
      </c>
      <c r="AY820">
        <v>0</v>
      </c>
      <c r="AZ820">
        <v>0</v>
      </c>
      <c r="BA820">
        <v>0</v>
      </c>
    </row>
    <row r="821" spans="2:53">
      <c r="B821" s="5">
        <v>46261</v>
      </c>
      <c r="C821">
        <v>137</v>
      </c>
      <c r="D821">
        <v>3</v>
      </c>
      <c r="E821" t="s">
        <v>143</v>
      </c>
      <c r="F821" t="s">
        <v>57</v>
      </c>
      <c r="G821" t="s">
        <v>52</v>
      </c>
      <c r="H821">
        <v>25437.719429770001</v>
      </c>
      <c r="I821">
        <v>0</v>
      </c>
      <c r="J821">
        <v>600</v>
      </c>
      <c r="K821">
        <v>-561.58000000000004</v>
      </c>
      <c r="L821">
        <v>0</v>
      </c>
      <c r="M821">
        <v>0</v>
      </c>
      <c r="N821">
        <v>0</v>
      </c>
      <c r="O821" s="90" cm="1">
        <f t="array" ref="O821">VLOOKUP(C821,Calc!$B$4:$BF$291,_xlfn.XLOOKUP(F821&amp;G821,$R$4:$R$9&amp;$S$4:$S$9,$T$4:$T$9),FALSE)</f>
        <v>0</v>
      </c>
      <c r="P821" s="121">
        <f t="shared" si="12"/>
        <v>0</v>
      </c>
      <c r="V821" s="5">
        <v>46261</v>
      </c>
      <c r="W821">
        <v>273</v>
      </c>
      <c r="X821">
        <v>3</v>
      </c>
      <c r="Y821" t="s">
        <v>143</v>
      </c>
      <c r="Z821" t="s">
        <v>52</v>
      </c>
      <c r="AA821">
        <v>5600.7332493399999</v>
      </c>
      <c r="AB821">
        <v>0</v>
      </c>
      <c r="AC821">
        <v>5600.7332493399999</v>
      </c>
      <c r="AD821">
        <v>-11.32414193</v>
      </c>
      <c r="AE821">
        <v>21.105834399999999</v>
      </c>
      <c r="AF821">
        <v>9.7816924600000004</v>
      </c>
      <c r="AG821" s="1"/>
      <c r="AH821" s="5">
        <v>46261</v>
      </c>
      <c r="AI821">
        <v>82</v>
      </c>
      <c r="AJ821">
        <v>3</v>
      </c>
      <c r="AK821" t="s">
        <v>143</v>
      </c>
      <c r="AL821" t="s">
        <v>60</v>
      </c>
      <c r="AM821" t="s">
        <v>51</v>
      </c>
      <c r="AN821">
        <v>-24.383678100000001</v>
      </c>
      <c r="AO821">
        <v>0</v>
      </c>
      <c r="AP821">
        <v>-20726.334800979999</v>
      </c>
      <c r="AR821" s="5">
        <v>46261</v>
      </c>
      <c r="AS821">
        <v>59</v>
      </c>
      <c r="AT821">
        <v>3</v>
      </c>
      <c r="AU821" t="s">
        <v>57</v>
      </c>
      <c r="AV821" t="s">
        <v>52</v>
      </c>
      <c r="AW821">
        <v>-2.6781322599999999</v>
      </c>
      <c r="AX821">
        <v>0.56916666000000005</v>
      </c>
      <c r="AY821">
        <v>0</v>
      </c>
      <c r="AZ821">
        <v>-544.91967340999997</v>
      </c>
      <c r="BA821">
        <v>0</v>
      </c>
    </row>
    <row r="822" spans="2:53">
      <c r="B822" s="5">
        <v>46261</v>
      </c>
      <c r="C822">
        <v>137</v>
      </c>
      <c r="D822">
        <v>3</v>
      </c>
      <c r="E822" t="s">
        <v>143</v>
      </c>
      <c r="F822" t="s">
        <v>60</v>
      </c>
      <c r="G822" t="s">
        <v>58</v>
      </c>
      <c r="H822">
        <v>25437.719429770001</v>
      </c>
      <c r="I822">
        <v>0</v>
      </c>
      <c r="J822">
        <v>38.42</v>
      </c>
      <c r="K822">
        <v>-33.340000000000003</v>
      </c>
      <c r="L822">
        <v>0</v>
      </c>
      <c r="M822">
        <v>0</v>
      </c>
      <c r="N822">
        <v>0</v>
      </c>
      <c r="O822" s="90" cm="1">
        <f t="array" ref="O822">VLOOKUP(C822,Calc!$B$4:$BF$291,_xlfn.XLOOKUP(F822&amp;G822,$R$4:$R$9&amp;$S$4:$S$9,$T$4:$T$9),FALSE)</f>
        <v>0</v>
      </c>
      <c r="P822" s="121">
        <f t="shared" si="12"/>
        <v>0</v>
      </c>
      <c r="V822" s="5">
        <v>46261</v>
      </c>
      <c r="W822">
        <v>273</v>
      </c>
      <c r="X822">
        <v>3</v>
      </c>
      <c r="Y822" t="s">
        <v>143</v>
      </c>
      <c r="Z822" t="s">
        <v>51</v>
      </c>
      <c r="AA822">
        <v>5600.7332493399999</v>
      </c>
      <c r="AB822">
        <v>0</v>
      </c>
      <c r="AC822">
        <v>5600.7332493399999</v>
      </c>
      <c r="AD822">
        <v>-40.814759199999997</v>
      </c>
      <c r="AE822">
        <v>0</v>
      </c>
      <c r="AF822">
        <v>-40.814759199999997</v>
      </c>
      <c r="AG822" s="1"/>
      <c r="AH822" s="5">
        <v>46261</v>
      </c>
      <c r="AI822">
        <v>82</v>
      </c>
      <c r="AJ822">
        <v>3</v>
      </c>
      <c r="AK822" t="s">
        <v>143</v>
      </c>
      <c r="AL822" t="s">
        <v>54</v>
      </c>
      <c r="AM822" t="s">
        <v>52</v>
      </c>
      <c r="AN822">
        <v>49.663039699999999</v>
      </c>
      <c r="AO822">
        <v>0</v>
      </c>
      <c r="AP822">
        <v>0</v>
      </c>
      <c r="AR822" s="5">
        <v>46261</v>
      </c>
      <c r="AS822">
        <v>59</v>
      </c>
      <c r="AT822">
        <v>3</v>
      </c>
      <c r="AU822" t="s">
        <v>147</v>
      </c>
      <c r="AV822" t="s">
        <v>148</v>
      </c>
      <c r="AW822">
        <v>-27.079649</v>
      </c>
      <c r="AX822">
        <v>0.64833333000000004</v>
      </c>
      <c r="AY822">
        <v>-8558.1970314600003</v>
      </c>
      <c r="AZ822">
        <v>-8558.1970314600003</v>
      </c>
      <c r="BA822">
        <v>0</v>
      </c>
    </row>
    <row r="823" spans="2:53">
      <c r="B823" s="5">
        <v>46261</v>
      </c>
      <c r="C823">
        <v>137</v>
      </c>
      <c r="D823">
        <v>3</v>
      </c>
      <c r="E823" t="s">
        <v>143</v>
      </c>
      <c r="F823" t="s">
        <v>60</v>
      </c>
      <c r="G823" t="s">
        <v>51</v>
      </c>
      <c r="H823">
        <v>25437.719429770001</v>
      </c>
      <c r="I823">
        <v>0</v>
      </c>
      <c r="J823">
        <v>5.08</v>
      </c>
      <c r="K823">
        <v>33.340000000000003</v>
      </c>
      <c r="L823">
        <v>0</v>
      </c>
      <c r="M823">
        <v>0</v>
      </c>
      <c r="N823">
        <v>0</v>
      </c>
      <c r="O823" s="90" cm="1">
        <f t="array" ref="O823">VLOOKUP(C823,Calc!$B$4:$BF$291,_xlfn.XLOOKUP(F823&amp;G823,$R$4:$R$9&amp;$S$4:$S$9,$T$4:$T$9),FALSE)</f>
        <v>0</v>
      </c>
      <c r="P823" s="121">
        <f t="shared" si="12"/>
        <v>0</v>
      </c>
      <c r="V823" s="5">
        <v>46261</v>
      </c>
      <c r="W823">
        <v>274</v>
      </c>
      <c r="X823">
        <v>3</v>
      </c>
      <c r="Y823" t="s">
        <v>143</v>
      </c>
      <c r="Z823" t="s">
        <v>58</v>
      </c>
      <c r="AA823">
        <v>8833.8549414499994</v>
      </c>
      <c r="AB823">
        <v>0</v>
      </c>
      <c r="AC823">
        <v>8833.8549414499994</v>
      </c>
      <c r="AD823">
        <v>0</v>
      </c>
      <c r="AE823">
        <v>25.916860159999999</v>
      </c>
      <c r="AF823">
        <v>25.916860159999999</v>
      </c>
      <c r="AG823" s="1"/>
      <c r="AH823" s="5">
        <v>46261</v>
      </c>
      <c r="AI823">
        <v>82</v>
      </c>
      <c r="AJ823">
        <v>3</v>
      </c>
      <c r="AK823" t="s">
        <v>143</v>
      </c>
      <c r="AL823" t="s">
        <v>54</v>
      </c>
      <c r="AM823" t="s">
        <v>51</v>
      </c>
      <c r="AN823">
        <v>-54.738039700000002</v>
      </c>
      <c r="AO823">
        <v>0</v>
      </c>
      <c r="AP823">
        <v>-13917.066984040001</v>
      </c>
      <c r="AR823" s="5">
        <v>46261</v>
      </c>
      <c r="AS823">
        <v>59</v>
      </c>
      <c r="AT823">
        <v>3</v>
      </c>
      <c r="AU823" t="s">
        <v>147</v>
      </c>
      <c r="AV823" t="s">
        <v>51</v>
      </c>
      <c r="AW823">
        <v>26.431315659999999</v>
      </c>
      <c r="AX823">
        <v>0.64833333000000004</v>
      </c>
      <c r="AY823">
        <v>0</v>
      </c>
      <c r="AZ823">
        <v>0</v>
      </c>
      <c r="BA823">
        <v>0</v>
      </c>
    </row>
    <row r="824" spans="2:53">
      <c r="B824" s="5">
        <v>46261</v>
      </c>
      <c r="C824">
        <v>137</v>
      </c>
      <c r="D824">
        <v>3</v>
      </c>
      <c r="E824" t="s">
        <v>143</v>
      </c>
      <c r="F824" t="s">
        <v>54</v>
      </c>
      <c r="G824" t="s">
        <v>52</v>
      </c>
      <c r="H824">
        <v>25437.719429770001</v>
      </c>
      <c r="I824">
        <v>0</v>
      </c>
      <c r="J824">
        <v>600</v>
      </c>
      <c r="K824">
        <v>-594.91999999999996</v>
      </c>
      <c r="L824">
        <v>0</v>
      </c>
      <c r="M824">
        <v>0</v>
      </c>
      <c r="N824">
        <v>0</v>
      </c>
      <c r="O824" s="90" cm="1">
        <f t="array" ref="O824">VLOOKUP(C824,Calc!$B$4:$BF$291,_xlfn.XLOOKUP(F824&amp;G824,$R$4:$R$9&amp;$S$4:$S$9,$T$4:$T$9),FALSE)</f>
        <v>0</v>
      </c>
      <c r="P824" s="121">
        <f t="shared" si="12"/>
        <v>0</v>
      </c>
      <c r="V824" s="5">
        <v>46261</v>
      </c>
      <c r="W824">
        <v>274</v>
      </c>
      <c r="X824">
        <v>3</v>
      </c>
      <c r="Y824" t="s">
        <v>143</v>
      </c>
      <c r="Z824" t="s">
        <v>52</v>
      </c>
      <c r="AA824">
        <v>8833.8549414499994</v>
      </c>
      <c r="AB824">
        <v>0</v>
      </c>
      <c r="AC824">
        <v>8833.8549414499994</v>
      </c>
      <c r="AD824">
        <v>-10.88549633</v>
      </c>
      <c r="AE824">
        <v>19.569821399999999</v>
      </c>
      <c r="AF824">
        <v>8.6843250600000008</v>
      </c>
      <c r="AG824" s="1"/>
      <c r="AH824" s="5">
        <v>46261</v>
      </c>
      <c r="AI824">
        <v>83</v>
      </c>
      <c r="AJ824">
        <v>3</v>
      </c>
      <c r="AL824" t="s">
        <v>144</v>
      </c>
      <c r="AM824" t="s">
        <v>58</v>
      </c>
      <c r="AN824">
        <v>-52.488943300000003</v>
      </c>
      <c r="AO824">
        <v>-320.27190396999998</v>
      </c>
      <c r="AP824">
        <v>-320.27190396999998</v>
      </c>
      <c r="AR824" s="5">
        <v>46261</v>
      </c>
      <c r="AS824">
        <v>59</v>
      </c>
      <c r="AT824">
        <v>3</v>
      </c>
      <c r="AU824" t="s">
        <v>60</v>
      </c>
      <c r="AV824" t="s">
        <v>58</v>
      </c>
      <c r="AW824">
        <v>50.718069300000003</v>
      </c>
      <c r="AX824">
        <v>0.125</v>
      </c>
      <c r="AY824">
        <v>0</v>
      </c>
      <c r="AZ824">
        <v>0</v>
      </c>
      <c r="BA824">
        <v>0</v>
      </c>
    </row>
    <row r="825" spans="2:53">
      <c r="B825" s="5">
        <v>46261</v>
      </c>
      <c r="C825">
        <v>137</v>
      </c>
      <c r="D825">
        <v>3</v>
      </c>
      <c r="E825" t="s">
        <v>143</v>
      </c>
      <c r="F825" t="s">
        <v>54</v>
      </c>
      <c r="G825" t="s">
        <v>51</v>
      </c>
      <c r="H825">
        <v>25437.719429770001</v>
      </c>
      <c r="I825">
        <v>-40.685546199999997</v>
      </c>
      <c r="J825">
        <v>5.08</v>
      </c>
      <c r="K825">
        <v>594.91999999999996</v>
      </c>
      <c r="L825">
        <v>24204.645145300001</v>
      </c>
      <c r="M825">
        <v>23429.130350830001</v>
      </c>
      <c r="N825">
        <v>23429.130350830001</v>
      </c>
      <c r="O825" s="90" cm="1">
        <f t="array" ref="O825">VLOOKUP(C825,Calc!$B$4:$BF$291,_xlfn.XLOOKUP(F825&amp;G825,$R$4:$R$9&amp;$S$4:$S$9,$T$4:$T$9),FALSE)</f>
        <v>23429.130350832689</v>
      </c>
      <c r="P825" s="121">
        <f t="shared" si="12"/>
        <v>2.6884663384407759E-9</v>
      </c>
      <c r="V825" s="5">
        <v>46261</v>
      </c>
      <c r="W825">
        <v>274</v>
      </c>
      <c r="X825">
        <v>3</v>
      </c>
      <c r="Y825" t="s">
        <v>143</v>
      </c>
      <c r="Z825" t="s">
        <v>51</v>
      </c>
      <c r="AA825">
        <v>8833.8549414499994</v>
      </c>
      <c r="AB825">
        <v>0</v>
      </c>
      <c r="AC825">
        <v>8833.8549414499994</v>
      </c>
      <c r="AD825">
        <v>-46.2253519</v>
      </c>
      <c r="AE825">
        <v>0</v>
      </c>
      <c r="AF825">
        <v>-46.2253519</v>
      </c>
      <c r="AG825" s="1"/>
      <c r="AH825" s="5">
        <v>46261</v>
      </c>
      <c r="AI825">
        <v>83</v>
      </c>
      <c r="AJ825">
        <v>3</v>
      </c>
      <c r="AL825" t="s">
        <v>144</v>
      </c>
      <c r="AM825" t="s">
        <v>146</v>
      </c>
      <c r="AN825">
        <v>40.234776629999999</v>
      </c>
      <c r="AO825">
        <v>0</v>
      </c>
      <c r="AP825">
        <v>0</v>
      </c>
      <c r="AR825" s="5">
        <v>46261</v>
      </c>
      <c r="AS825">
        <v>59</v>
      </c>
      <c r="AT825">
        <v>3</v>
      </c>
      <c r="AU825" t="s">
        <v>60</v>
      </c>
      <c r="AV825" t="s">
        <v>51</v>
      </c>
      <c r="AW825">
        <v>-50.843069300000003</v>
      </c>
      <c r="AX825">
        <v>0.125</v>
      </c>
      <c r="AY825">
        <v>0</v>
      </c>
      <c r="AZ825">
        <v>-2500.2111902500001</v>
      </c>
      <c r="BA825">
        <v>0</v>
      </c>
    </row>
    <row r="826" spans="2:53">
      <c r="B826" s="5">
        <v>46261</v>
      </c>
      <c r="C826">
        <v>138</v>
      </c>
      <c r="D826">
        <v>3</v>
      </c>
      <c r="E826" t="s">
        <v>143</v>
      </c>
      <c r="F826" t="s">
        <v>57</v>
      </c>
      <c r="G826" t="s">
        <v>58</v>
      </c>
      <c r="H826">
        <v>18664.497186469998</v>
      </c>
      <c r="I826">
        <v>-1.99296523</v>
      </c>
      <c r="J826">
        <v>38.42</v>
      </c>
      <c r="K826">
        <v>561.58000000000004</v>
      </c>
      <c r="L826">
        <v>1119.20941573</v>
      </c>
      <c r="M826">
        <v>1052.1019365899999</v>
      </c>
      <c r="N826">
        <v>1052.1019365899999</v>
      </c>
      <c r="O826" s="90" cm="1">
        <f t="array" ref="O826">VLOOKUP(C826,Calc!$B$4:$BF$291,_xlfn.XLOOKUP(F826&amp;G826,$R$4:$R$9&amp;$S$4:$S$9,$T$4:$T$9),FALSE)</f>
        <v>1052.1019365995394</v>
      </c>
      <c r="P826" s="121">
        <f t="shared" si="12"/>
        <v>9.5394625532208011E-9</v>
      </c>
      <c r="V826" s="5">
        <v>46261</v>
      </c>
      <c r="W826">
        <v>275</v>
      </c>
      <c r="X826">
        <v>3</v>
      </c>
      <c r="Y826" t="s">
        <v>143</v>
      </c>
      <c r="Z826" t="s">
        <v>58</v>
      </c>
      <c r="AA826">
        <v>6623.3168775499998</v>
      </c>
      <c r="AB826">
        <v>-832.63097904999995</v>
      </c>
      <c r="AC826">
        <v>5790.6858984999999</v>
      </c>
      <c r="AD826">
        <v>0</v>
      </c>
      <c r="AE826">
        <v>32.82939786</v>
      </c>
      <c r="AF826">
        <v>32.82939786</v>
      </c>
      <c r="AG826" s="1"/>
      <c r="AH826" s="5">
        <v>46261</v>
      </c>
      <c r="AI826">
        <v>83</v>
      </c>
      <c r="AJ826">
        <v>3</v>
      </c>
      <c r="AK826" t="s">
        <v>143</v>
      </c>
      <c r="AL826" t="s">
        <v>57</v>
      </c>
      <c r="AM826" t="s">
        <v>58</v>
      </c>
      <c r="AN826">
        <v>12.049500999999999</v>
      </c>
      <c r="AO826">
        <v>0</v>
      </c>
      <c r="AP826">
        <v>0</v>
      </c>
      <c r="AR826" s="5">
        <v>46261</v>
      </c>
      <c r="AS826">
        <v>59</v>
      </c>
      <c r="AT826">
        <v>3</v>
      </c>
      <c r="AU826" t="s">
        <v>54</v>
      </c>
      <c r="AV826" t="s">
        <v>52</v>
      </c>
      <c r="AW826">
        <v>37.1229303</v>
      </c>
      <c r="AX826">
        <v>6.5975000000000001</v>
      </c>
      <c r="AY826">
        <v>0</v>
      </c>
      <c r="AZ826">
        <v>0</v>
      </c>
      <c r="BA826">
        <v>0</v>
      </c>
    </row>
    <row r="827" spans="2:53">
      <c r="B827" s="5">
        <v>46261</v>
      </c>
      <c r="C827">
        <v>138</v>
      </c>
      <c r="D827">
        <v>3</v>
      </c>
      <c r="E827" t="s">
        <v>143</v>
      </c>
      <c r="F827" t="s">
        <v>57</v>
      </c>
      <c r="G827" t="s">
        <v>52</v>
      </c>
      <c r="H827">
        <v>18664.497186469998</v>
      </c>
      <c r="I827">
        <v>0</v>
      </c>
      <c r="J827">
        <v>600</v>
      </c>
      <c r="K827">
        <v>-561.58000000000004</v>
      </c>
      <c r="L827">
        <v>0</v>
      </c>
      <c r="M827">
        <v>0</v>
      </c>
      <c r="N827">
        <v>0</v>
      </c>
      <c r="O827" s="90" cm="1">
        <f t="array" ref="O827">VLOOKUP(C827,Calc!$B$4:$BF$291,_xlfn.XLOOKUP(F827&amp;G827,$R$4:$R$9&amp;$S$4:$S$9,$T$4:$T$9),FALSE)</f>
        <v>0</v>
      </c>
      <c r="P827" s="121">
        <f t="shared" si="12"/>
        <v>0</v>
      </c>
      <c r="V827" s="5">
        <v>46261</v>
      </c>
      <c r="W827">
        <v>275</v>
      </c>
      <c r="X827">
        <v>3</v>
      </c>
      <c r="Y827" t="s">
        <v>143</v>
      </c>
      <c r="Z827" t="s">
        <v>52</v>
      </c>
      <c r="AA827">
        <v>6623.3168775499998</v>
      </c>
      <c r="AB827">
        <v>-832.63097904999995</v>
      </c>
      <c r="AC827">
        <v>5790.6858984999999</v>
      </c>
      <c r="AD827">
        <v>-10.65360506</v>
      </c>
      <c r="AE827">
        <v>16.723708999999999</v>
      </c>
      <c r="AF827">
        <v>6.0701039300000001</v>
      </c>
      <c r="AG827" s="1"/>
      <c r="AH827" s="5">
        <v>46261</v>
      </c>
      <c r="AI827">
        <v>83</v>
      </c>
      <c r="AJ827">
        <v>3</v>
      </c>
      <c r="AK827" t="s">
        <v>143</v>
      </c>
      <c r="AL827" t="s">
        <v>57</v>
      </c>
      <c r="AM827" t="s">
        <v>52</v>
      </c>
      <c r="AN827">
        <v>-12.469500999999999</v>
      </c>
      <c r="AO827">
        <v>0</v>
      </c>
      <c r="AP827">
        <v>-7204.6369029899997</v>
      </c>
      <c r="AR827" s="5">
        <v>46261</v>
      </c>
      <c r="AS827">
        <v>59</v>
      </c>
      <c r="AT827">
        <v>3</v>
      </c>
      <c r="AU827" t="s">
        <v>54</v>
      </c>
      <c r="AV827" t="s">
        <v>51</v>
      </c>
      <c r="AW827">
        <v>-43.720430299999997</v>
      </c>
      <c r="AX827">
        <v>6.5975000000000001</v>
      </c>
      <c r="AY827">
        <v>2562.6511139200002</v>
      </c>
      <c r="AZ827">
        <v>5607.7819775799999</v>
      </c>
      <c r="BA827">
        <v>0</v>
      </c>
    </row>
    <row r="828" spans="2:53">
      <c r="B828" s="5">
        <v>46261</v>
      </c>
      <c r="C828">
        <v>138</v>
      </c>
      <c r="D828">
        <v>3</v>
      </c>
      <c r="E828" t="s">
        <v>143</v>
      </c>
      <c r="F828" t="s">
        <v>60</v>
      </c>
      <c r="G828" t="s">
        <v>58</v>
      </c>
      <c r="H828">
        <v>18664.497186469998</v>
      </c>
      <c r="I828">
        <v>0</v>
      </c>
      <c r="J828">
        <v>38.42</v>
      </c>
      <c r="K828">
        <v>-32.75</v>
      </c>
      <c r="L828">
        <v>0</v>
      </c>
      <c r="M828">
        <v>0</v>
      </c>
      <c r="N828">
        <v>0</v>
      </c>
      <c r="O828" s="90" cm="1">
        <f t="array" ref="O828">VLOOKUP(C828,Calc!$B$4:$BF$291,_xlfn.XLOOKUP(F828&amp;G828,$R$4:$R$9&amp;$S$4:$S$9,$T$4:$T$9),FALSE)</f>
        <v>0</v>
      </c>
      <c r="P828" s="121">
        <f t="shared" si="12"/>
        <v>0</v>
      </c>
      <c r="V828" s="5">
        <v>46261</v>
      </c>
      <c r="W828">
        <v>275</v>
      </c>
      <c r="X828">
        <v>3</v>
      </c>
      <c r="Y828" t="s">
        <v>143</v>
      </c>
      <c r="Z828" t="s">
        <v>51</v>
      </c>
      <c r="AA828">
        <v>6623.3168775499998</v>
      </c>
      <c r="AB828">
        <v>-832.63097904999995</v>
      </c>
      <c r="AC828">
        <v>5790.6858984999999</v>
      </c>
      <c r="AD828">
        <v>-49.717001799999998</v>
      </c>
      <c r="AE828">
        <v>0</v>
      </c>
      <c r="AF828">
        <v>-49.717001799999998</v>
      </c>
      <c r="AG828" s="1"/>
      <c r="AH828" s="5">
        <v>46261</v>
      </c>
      <c r="AI828">
        <v>83</v>
      </c>
      <c r="AJ828">
        <v>3</v>
      </c>
      <c r="AL828" t="s">
        <v>147</v>
      </c>
      <c r="AM828" t="s">
        <v>148</v>
      </c>
      <c r="AN828">
        <v>-33.259399999999999</v>
      </c>
      <c r="AO828">
        <v>-3370.9961720000001</v>
      </c>
      <c r="AP828">
        <v>-3370.9961720000001</v>
      </c>
      <c r="AR828" s="5">
        <v>46261</v>
      </c>
      <c r="AS828">
        <v>59</v>
      </c>
      <c r="AT828">
        <v>3</v>
      </c>
      <c r="AU828" t="s">
        <v>50</v>
      </c>
      <c r="AV828" t="s">
        <v>52</v>
      </c>
      <c r="AW828">
        <v>0</v>
      </c>
      <c r="AX828">
        <v>0</v>
      </c>
      <c r="AY828">
        <v>0</v>
      </c>
      <c r="AZ828">
        <v>0</v>
      </c>
      <c r="BA828">
        <v>0</v>
      </c>
    </row>
    <row r="829" spans="2:53">
      <c r="B829" s="5">
        <v>46261</v>
      </c>
      <c r="C829">
        <v>138</v>
      </c>
      <c r="D829">
        <v>3</v>
      </c>
      <c r="E829" t="s">
        <v>143</v>
      </c>
      <c r="F829" t="s">
        <v>60</v>
      </c>
      <c r="G829" t="s">
        <v>51</v>
      </c>
      <c r="H829">
        <v>18664.497186469998</v>
      </c>
      <c r="I829">
        <v>0</v>
      </c>
      <c r="J829">
        <v>5.67</v>
      </c>
      <c r="K829">
        <v>32.75</v>
      </c>
      <c r="L829">
        <v>0</v>
      </c>
      <c r="M829">
        <v>0</v>
      </c>
      <c r="N829">
        <v>0</v>
      </c>
      <c r="O829" s="90" cm="1">
        <f t="array" ref="O829">VLOOKUP(C829,Calc!$B$4:$BF$291,_xlfn.XLOOKUP(F829&amp;G829,$R$4:$R$9&amp;$S$4:$S$9,$T$4:$T$9),FALSE)</f>
        <v>0</v>
      </c>
      <c r="P829" s="121">
        <f t="shared" si="12"/>
        <v>0</v>
      </c>
      <c r="V829" s="5">
        <v>46261</v>
      </c>
      <c r="W829">
        <v>276</v>
      </c>
      <c r="X829">
        <v>3</v>
      </c>
      <c r="Y829" t="s">
        <v>143</v>
      </c>
      <c r="Z829" t="s">
        <v>58</v>
      </c>
      <c r="AA829">
        <v>10574.749511849999</v>
      </c>
      <c r="AB829">
        <v>0</v>
      </c>
      <c r="AC829">
        <v>10574.749511849999</v>
      </c>
      <c r="AD829">
        <v>0</v>
      </c>
      <c r="AE829">
        <v>27.498472629999998</v>
      </c>
      <c r="AF829">
        <v>27.498472629999998</v>
      </c>
      <c r="AG829" s="1"/>
      <c r="AH829" s="5">
        <v>46261</v>
      </c>
      <c r="AI829">
        <v>83</v>
      </c>
      <c r="AJ829">
        <v>3</v>
      </c>
      <c r="AL829" t="s">
        <v>147</v>
      </c>
      <c r="AM829" t="s">
        <v>51</v>
      </c>
      <c r="AN829">
        <v>32.671900000000001</v>
      </c>
      <c r="AO829">
        <v>0</v>
      </c>
      <c r="AP829">
        <v>0</v>
      </c>
      <c r="AR829" s="5">
        <v>46261</v>
      </c>
      <c r="AS829">
        <v>59</v>
      </c>
      <c r="AT829">
        <v>3</v>
      </c>
      <c r="AU829" t="s">
        <v>50</v>
      </c>
      <c r="AV829" t="s">
        <v>51</v>
      </c>
      <c r="AW829">
        <v>0</v>
      </c>
      <c r="AX829">
        <v>0</v>
      </c>
      <c r="AY829">
        <v>0</v>
      </c>
      <c r="AZ829">
        <v>0</v>
      </c>
      <c r="BA829">
        <v>0</v>
      </c>
    </row>
    <row r="830" spans="2:53">
      <c r="B830" s="5">
        <v>46261</v>
      </c>
      <c r="C830">
        <v>138</v>
      </c>
      <c r="D830">
        <v>3</v>
      </c>
      <c r="E830" t="s">
        <v>143</v>
      </c>
      <c r="F830" t="s">
        <v>54</v>
      </c>
      <c r="G830" t="s">
        <v>52</v>
      </c>
      <c r="H830">
        <v>18664.497186469998</v>
      </c>
      <c r="I830">
        <v>0</v>
      </c>
      <c r="J830">
        <v>600</v>
      </c>
      <c r="K830">
        <v>-594.33000000000004</v>
      </c>
      <c r="L830">
        <v>0</v>
      </c>
      <c r="M830">
        <v>0</v>
      </c>
      <c r="N830">
        <v>0</v>
      </c>
      <c r="O830" s="90" cm="1">
        <f t="array" ref="O830">VLOOKUP(C830,Calc!$B$4:$BF$291,_xlfn.XLOOKUP(F830&amp;G830,$R$4:$R$9&amp;$S$4:$S$9,$T$4:$T$9),FALSE)</f>
        <v>0</v>
      </c>
      <c r="P830" s="121">
        <f t="shared" si="12"/>
        <v>0</v>
      </c>
      <c r="V830" s="5">
        <v>46261</v>
      </c>
      <c r="W830">
        <v>276</v>
      </c>
      <c r="X830">
        <v>3</v>
      </c>
      <c r="Y830" t="s">
        <v>143</v>
      </c>
      <c r="Z830" t="s">
        <v>52</v>
      </c>
      <c r="AA830">
        <v>10574.749511849999</v>
      </c>
      <c r="AB830">
        <v>0</v>
      </c>
      <c r="AC830">
        <v>10574.749511849999</v>
      </c>
      <c r="AD830">
        <v>-11.206583999999999</v>
      </c>
      <c r="AE830">
        <v>15.835852429999999</v>
      </c>
      <c r="AF830">
        <v>4.6292684299999998</v>
      </c>
      <c r="AG830" s="1"/>
      <c r="AH830" s="5">
        <v>46261</v>
      </c>
      <c r="AI830">
        <v>83</v>
      </c>
      <c r="AJ830">
        <v>3</v>
      </c>
      <c r="AK830" t="s">
        <v>143</v>
      </c>
      <c r="AL830" t="s">
        <v>60</v>
      </c>
      <c r="AM830" t="s">
        <v>58</v>
      </c>
      <c r="AN830">
        <v>24.2157619</v>
      </c>
      <c r="AO830">
        <v>0</v>
      </c>
      <c r="AP830">
        <v>0</v>
      </c>
      <c r="AR830" s="5">
        <v>46261</v>
      </c>
      <c r="AS830">
        <v>60</v>
      </c>
      <c r="AT830">
        <v>3</v>
      </c>
      <c r="AU830" t="s">
        <v>145</v>
      </c>
      <c r="AV830" t="s">
        <v>58</v>
      </c>
      <c r="AW830">
        <v>-1.3631841</v>
      </c>
      <c r="AX830">
        <v>0.17416666</v>
      </c>
      <c r="AY830">
        <v>7.5591838999999998</v>
      </c>
      <c r="AZ830">
        <v>7.5591838999999998</v>
      </c>
      <c r="BA830">
        <v>0</v>
      </c>
    </row>
    <row r="831" spans="2:53">
      <c r="B831" s="5">
        <v>46261</v>
      </c>
      <c r="C831">
        <v>138</v>
      </c>
      <c r="D831">
        <v>3</v>
      </c>
      <c r="E831" t="s">
        <v>143</v>
      </c>
      <c r="F831" t="s">
        <v>54</v>
      </c>
      <c r="G831" t="s">
        <v>51</v>
      </c>
      <c r="H831">
        <v>18664.497186469998</v>
      </c>
      <c r="I831">
        <v>-31.524216800000001</v>
      </c>
      <c r="J831">
        <v>5.67</v>
      </c>
      <c r="K831">
        <v>594.33000000000004</v>
      </c>
      <c r="L831">
        <v>18735.78777074</v>
      </c>
      <c r="M831">
        <v>17612.395249869998</v>
      </c>
      <c r="N831">
        <v>17612.395249869998</v>
      </c>
      <c r="O831" s="90" cm="1">
        <f t="array" ref="O831">VLOOKUP(C831,Calc!$B$4:$BF$291,_xlfn.XLOOKUP(F831&amp;G831,$R$4:$R$9&amp;$S$4:$S$9,$T$4:$T$9),FALSE)</f>
        <v>17612.395249879795</v>
      </c>
      <c r="P831" s="121">
        <f t="shared" si="12"/>
        <v>9.797076927497983E-9</v>
      </c>
      <c r="V831" s="5">
        <v>46261</v>
      </c>
      <c r="W831">
        <v>276</v>
      </c>
      <c r="X831">
        <v>3</v>
      </c>
      <c r="Y831" t="s">
        <v>143</v>
      </c>
      <c r="Z831" t="s">
        <v>51</v>
      </c>
      <c r="AA831">
        <v>10574.749511849999</v>
      </c>
      <c r="AB831">
        <v>0</v>
      </c>
      <c r="AC831">
        <v>10574.749511849999</v>
      </c>
      <c r="AD831">
        <v>-43.955241059999999</v>
      </c>
      <c r="AE831">
        <v>0</v>
      </c>
      <c r="AF831">
        <v>-43.955241059999999</v>
      </c>
      <c r="AG831" s="1"/>
      <c r="AH831" s="5">
        <v>46261</v>
      </c>
      <c r="AI831">
        <v>83</v>
      </c>
      <c r="AJ831">
        <v>3</v>
      </c>
      <c r="AK831" t="s">
        <v>143</v>
      </c>
      <c r="AL831" t="s">
        <v>60</v>
      </c>
      <c r="AM831" t="s">
        <v>51</v>
      </c>
      <c r="AN831">
        <v>-24.275761899999999</v>
      </c>
      <c r="AO831">
        <v>0</v>
      </c>
      <c r="AP831">
        <v>-20678.9931445</v>
      </c>
      <c r="AR831" s="5">
        <v>46261</v>
      </c>
      <c r="AS831">
        <v>60</v>
      </c>
      <c r="AT831">
        <v>3</v>
      </c>
      <c r="AU831" t="s">
        <v>145</v>
      </c>
      <c r="AV831" t="s">
        <v>146</v>
      </c>
      <c r="AW831">
        <v>1.18901743</v>
      </c>
      <c r="AX831">
        <v>0.17416666</v>
      </c>
      <c r="AY831">
        <v>0</v>
      </c>
      <c r="AZ831">
        <v>0</v>
      </c>
      <c r="BA831">
        <v>0</v>
      </c>
    </row>
    <row r="832" spans="2:53">
      <c r="B832" s="5">
        <v>46261</v>
      </c>
      <c r="C832">
        <v>139</v>
      </c>
      <c r="D832">
        <v>3</v>
      </c>
      <c r="E832" t="s">
        <v>143</v>
      </c>
      <c r="F832" t="s">
        <v>57</v>
      </c>
      <c r="G832" t="s">
        <v>58</v>
      </c>
      <c r="H832">
        <v>18143.62251329</v>
      </c>
      <c r="I832">
        <v>-5.9297069999999996</v>
      </c>
      <c r="J832">
        <v>43.41</v>
      </c>
      <c r="K832">
        <v>556.59</v>
      </c>
      <c r="L832">
        <v>3300.4156191299999</v>
      </c>
      <c r="M832">
        <v>3154.2104715800001</v>
      </c>
      <c r="N832">
        <v>3154.2104715800001</v>
      </c>
      <c r="O832" s="90" cm="1">
        <f t="array" ref="O832">VLOOKUP(C832,Calc!$B$4:$BF$291,_xlfn.XLOOKUP(F832&amp;G832,$R$4:$R$9&amp;$S$4:$S$9,$T$4:$T$9),FALSE)</f>
        <v>3154.2104715825863</v>
      </c>
      <c r="P832" s="121">
        <f t="shared" si="12"/>
        <v>2.5861481844913214E-9</v>
      </c>
      <c r="V832" s="5">
        <v>46261</v>
      </c>
      <c r="W832">
        <v>277</v>
      </c>
      <c r="X832">
        <v>3</v>
      </c>
      <c r="Y832" t="s">
        <v>143</v>
      </c>
      <c r="Z832" t="s">
        <v>58</v>
      </c>
      <c r="AA832">
        <v>8357.4518068899997</v>
      </c>
      <c r="AB832">
        <v>0</v>
      </c>
      <c r="AC832">
        <v>8357.4518068899997</v>
      </c>
      <c r="AD832">
        <v>0</v>
      </c>
      <c r="AE832">
        <v>20.453052629999998</v>
      </c>
      <c r="AF832">
        <v>20.453052629999998</v>
      </c>
      <c r="AG832" s="1"/>
      <c r="AH832" s="5">
        <v>46261</v>
      </c>
      <c r="AI832">
        <v>83</v>
      </c>
      <c r="AJ832">
        <v>3</v>
      </c>
      <c r="AK832" t="s">
        <v>143</v>
      </c>
      <c r="AL832" t="s">
        <v>54</v>
      </c>
      <c r="AM832" t="s">
        <v>52</v>
      </c>
      <c r="AN832">
        <v>46.215861599999997</v>
      </c>
      <c r="AO832">
        <v>0</v>
      </c>
      <c r="AP832">
        <v>0</v>
      </c>
      <c r="AR832" s="5">
        <v>46261</v>
      </c>
      <c r="AS832">
        <v>60</v>
      </c>
      <c r="AT832">
        <v>3</v>
      </c>
      <c r="AU832" t="s">
        <v>144</v>
      </c>
      <c r="AV832" t="s">
        <v>58</v>
      </c>
      <c r="AW832">
        <v>-39.746061830000002</v>
      </c>
      <c r="AX832">
        <v>11.70416666</v>
      </c>
      <c r="AY832">
        <v>322.83985740999998</v>
      </c>
      <c r="AZ832">
        <v>322.83985740999998</v>
      </c>
      <c r="BA832">
        <v>0</v>
      </c>
    </row>
    <row r="833" spans="2:53">
      <c r="B833" s="5">
        <v>46261</v>
      </c>
      <c r="C833">
        <v>139</v>
      </c>
      <c r="D833">
        <v>3</v>
      </c>
      <c r="E833" t="s">
        <v>143</v>
      </c>
      <c r="F833" t="s">
        <v>57</v>
      </c>
      <c r="G833" t="s">
        <v>52</v>
      </c>
      <c r="H833">
        <v>18143.62251329</v>
      </c>
      <c r="I833">
        <v>0</v>
      </c>
      <c r="J833">
        <v>600</v>
      </c>
      <c r="K833">
        <v>-556.59</v>
      </c>
      <c r="L833">
        <v>0</v>
      </c>
      <c r="M833">
        <v>0</v>
      </c>
      <c r="N833">
        <v>0</v>
      </c>
      <c r="O833" s="90" cm="1">
        <f t="array" ref="O833">VLOOKUP(C833,Calc!$B$4:$BF$291,_xlfn.XLOOKUP(F833&amp;G833,$R$4:$R$9&amp;$S$4:$S$9,$T$4:$T$9),FALSE)</f>
        <v>0</v>
      </c>
      <c r="P833" s="121">
        <f t="shared" si="12"/>
        <v>0</v>
      </c>
      <c r="V833" s="5">
        <v>46261</v>
      </c>
      <c r="W833">
        <v>277</v>
      </c>
      <c r="X833">
        <v>3</v>
      </c>
      <c r="Y833" t="s">
        <v>143</v>
      </c>
      <c r="Z833" t="s">
        <v>52</v>
      </c>
      <c r="AA833">
        <v>8357.4518068899997</v>
      </c>
      <c r="AB833">
        <v>0</v>
      </c>
      <c r="AC833">
        <v>8357.4518068899997</v>
      </c>
      <c r="AD833">
        <v>-10.652720459999999</v>
      </c>
      <c r="AE833">
        <v>16.03409156</v>
      </c>
      <c r="AF833">
        <v>5.3813711</v>
      </c>
      <c r="AG833" s="1"/>
      <c r="AH833" s="5">
        <v>46261</v>
      </c>
      <c r="AI833">
        <v>83</v>
      </c>
      <c r="AJ833">
        <v>3</v>
      </c>
      <c r="AK833" t="s">
        <v>143</v>
      </c>
      <c r="AL833" t="s">
        <v>54</v>
      </c>
      <c r="AM833" t="s">
        <v>51</v>
      </c>
      <c r="AN833">
        <v>-50.893361599999999</v>
      </c>
      <c r="AO833">
        <v>0</v>
      </c>
      <c r="AP833">
        <v>-12985.200242319999</v>
      </c>
      <c r="AR833" s="5">
        <v>46261</v>
      </c>
      <c r="AS833">
        <v>60</v>
      </c>
      <c r="AT833">
        <v>3</v>
      </c>
      <c r="AU833" t="s">
        <v>144</v>
      </c>
      <c r="AV833" t="s">
        <v>146</v>
      </c>
      <c r="AW833">
        <v>28.041895159999999</v>
      </c>
      <c r="AX833">
        <v>11.70416666</v>
      </c>
      <c r="AY833">
        <v>0</v>
      </c>
      <c r="AZ833">
        <v>0</v>
      </c>
      <c r="BA833">
        <v>0</v>
      </c>
    </row>
    <row r="834" spans="2:53">
      <c r="B834" s="5">
        <v>46261</v>
      </c>
      <c r="C834">
        <v>139</v>
      </c>
      <c r="D834">
        <v>3</v>
      </c>
      <c r="E834" t="s">
        <v>143</v>
      </c>
      <c r="F834" t="s">
        <v>60</v>
      </c>
      <c r="G834" t="s">
        <v>58</v>
      </c>
      <c r="H834">
        <v>18143.62251329</v>
      </c>
      <c r="I834">
        <v>0</v>
      </c>
      <c r="J834">
        <v>43.41</v>
      </c>
      <c r="K834">
        <v>-38.33</v>
      </c>
      <c r="L834">
        <v>0</v>
      </c>
      <c r="M834">
        <v>0</v>
      </c>
      <c r="N834">
        <v>0</v>
      </c>
      <c r="O834" s="90" cm="1">
        <f t="array" ref="O834">VLOOKUP(C834,Calc!$B$4:$BF$291,_xlfn.XLOOKUP(F834&amp;G834,$R$4:$R$9&amp;$S$4:$S$9,$T$4:$T$9),FALSE)</f>
        <v>0</v>
      </c>
      <c r="P834" s="121">
        <f t="shared" si="12"/>
        <v>0</v>
      </c>
      <c r="V834" s="5">
        <v>46261</v>
      </c>
      <c r="W834">
        <v>277</v>
      </c>
      <c r="X834">
        <v>3</v>
      </c>
      <c r="Y834" t="s">
        <v>143</v>
      </c>
      <c r="Z834" t="s">
        <v>51</v>
      </c>
      <c r="AA834">
        <v>8357.4518068899997</v>
      </c>
      <c r="AB834">
        <v>0</v>
      </c>
      <c r="AC834">
        <v>8357.4518068899997</v>
      </c>
      <c r="AD834">
        <v>-37.234423730000003</v>
      </c>
      <c r="AE834">
        <v>0</v>
      </c>
      <c r="AF834">
        <v>-37.234423730000003</v>
      </c>
      <c r="AG834" s="1"/>
      <c r="AH834" s="5">
        <v>46261</v>
      </c>
      <c r="AI834">
        <v>84</v>
      </c>
      <c r="AJ834">
        <v>3</v>
      </c>
      <c r="AL834" t="s">
        <v>144</v>
      </c>
      <c r="AM834" t="s">
        <v>58</v>
      </c>
      <c r="AN834">
        <v>-46.618169860000002</v>
      </c>
      <c r="AO834">
        <v>-2128.7217000000001</v>
      </c>
      <c r="AP834">
        <v>-2128.7217000000001</v>
      </c>
      <c r="AR834" s="5">
        <v>46261</v>
      </c>
      <c r="AS834">
        <v>60</v>
      </c>
      <c r="AT834">
        <v>3</v>
      </c>
      <c r="AU834" t="s">
        <v>57</v>
      </c>
      <c r="AV834" t="s">
        <v>58</v>
      </c>
      <c r="AW834">
        <v>2.4590618000000002</v>
      </c>
      <c r="AX834">
        <v>0.54</v>
      </c>
      <c r="AY834">
        <v>0</v>
      </c>
      <c r="AZ834">
        <v>0</v>
      </c>
      <c r="BA834">
        <v>0</v>
      </c>
    </row>
    <row r="835" spans="2:53">
      <c r="B835" s="5">
        <v>46261</v>
      </c>
      <c r="C835">
        <v>139</v>
      </c>
      <c r="D835">
        <v>3</v>
      </c>
      <c r="E835" t="s">
        <v>143</v>
      </c>
      <c r="F835" t="s">
        <v>60</v>
      </c>
      <c r="G835" t="s">
        <v>51</v>
      </c>
      <c r="H835">
        <v>18143.62251329</v>
      </c>
      <c r="I835">
        <v>0</v>
      </c>
      <c r="J835">
        <v>5.08</v>
      </c>
      <c r="K835">
        <v>38.33</v>
      </c>
      <c r="L835">
        <v>0</v>
      </c>
      <c r="M835">
        <v>0</v>
      </c>
      <c r="N835">
        <v>0</v>
      </c>
      <c r="O835" s="90" cm="1">
        <f t="array" ref="O835">VLOOKUP(C835,Calc!$B$4:$BF$291,_xlfn.XLOOKUP(F835&amp;G835,$R$4:$R$9&amp;$S$4:$S$9,$T$4:$T$9),FALSE)</f>
        <v>0</v>
      </c>
      <c r="P835" s="121">
        <f t="shared" si="12"/>
        <v>0</v>
      </c>
      <c r="V835" s="5">
        <v>46261</v>
      </c>
      <c r="W835">
        <v>278</v>
      </c>
      <c r="X835">
        <v>3</v>
      </c>
      <c r="Y835" t="s">
        <v>143</v>
      </c>
      <c r="Z835" t="s">
        <v>58</v>
      </c>
      <c r="AA835">
        <v>8407.5994955799997</v>
      </c>
      <c r="AB835">
        <v>0</v>
      </c>
      <c r="AC835">
        <v>8407.5994955799997</v>
      </c>
      <c r="AD835">
        <v>0</v>
      </c>
      <c r="AE835">
        <v>19.929545359999999</v>
      </c>
      <c r="AF835">
        <v>19.929545359999999</v>
      </c>
      <c r="AG835" s="1"/>
      <c r="AH835" s="5">
        <v>46261</v>
      </c>
      <c r="AI835">
        <v>84</v>
      </c>
      <c r="AJ835">
        <v>3</v>
      </c>
      <c r="AL835" t="s">
        <v>144</v>
      </c>
      <c r="AM835" t="s">
        <v>146</v>
      </c>
      <c r="AN835">
        <v>37.093169860000003</v>
      </c>
      <c r="AO835">
        <v>0</v>
      </c>
      <c r="AP835">
        <v>0</v>
      </c>
      <c r="AR835" s="5">
        <v>46261</v>
      </c>
      <c r="AS835">
        <v>60</v>
      </c>
      <c r="AT835">
        <v>3</v>
      </c>
      <c r="AU835" t="s">
        <v>57</v>
      </c>
      <c r="AV835" t="s">
        <v>52</v>
      </c>
      <c r="AW835">
        <v>-2.9990618000000002</v>
      </c>
      <c r="AX835">
        <v>0.54</v>
      </c>
      <c r="AY835">
        <v>0</v>
      </c>
      <c r="AZ835">
        <v>-593.82481837</v>
      </c>
      <c r="BA835">
        <v>0</v>
      </c>
    </row>
    <row r="836" spans="2:53">
      <c r="B836" s="5">
        <v>46261</v>
      </c>
      <c r="C836">
        <v>139</v>
      </c>
      <c r="D836">
        <v>3</v>
      </c>
      <c r="E836" t="s">
        <v>143</v>
      </c>
      <c r="F836" t="s">
        <v>54</v>
      </c>
      <c r="G836" t="s">
        <v>52</v>
      </c>
      <c r="H836">
        <v>18143.62251329</v>
      </c>
      <c r="I836">
        <v>0</v>
      </c>
      <c r="J836">
        <v>600</v>
      </c>
      <c r="K836">
        <v>-594.91999999999996</v>
      </c>
      <c r="L836">
        <v>0</v>
      </c>
      <c r="M836">
        <v>0</v>
      </c>
      <c r="N836">
        <v>0</v>
      </c>
      <c r="O836" s="90" cm="1">
        <f t="array" ref="O836">VLOOKUP(C836,Calc!$B$4:$BF$291,_xlfn.XLOOKUP(F836&amp;G836,$R$4:$R$9&amp;$S$4:$S$9,$T$4:$T$9),FALSE)</f>
        <v>0</v>
      </c>
      <c r="P836" s="121">
        <f t="shared" ref="P836:P899" si="13">O836-N836</f>
        <v>0</v>
      </c>
      <c r="V836" s="5">
        <v>46261</v>
      </c>
      <c r="W836">
        <v>278</v>
      </c>
      <c r="X836">
        <v>3</v>
      </c>
      <c r="Y836" t="s">
        <v>143</v>
      </c>
      <c r="Z836" t="s">
        <v>52</v>
      </c>
      <c r="AA836">
        <v>8407.5994955799997</v>
      </c>
      <c r="AB836">
        <v>0</v>
      </c>
      <c r="AC836">
        <v>8407.5994955799997</v>
      </c>
      <c r="AD836">
        <v>-9.4417702600000002</v>
      </c>
      <c r="AE836">
        <v>16.4283261</v>
      </c>
      <c r="AF836">
        <v>6.9865558300000004</v>
      </c>
      <c r="AG836" s="1"/>
      <c r="AH836" s="5">
        <v>46261</v>
      </c>
      <c r="AI836">
        <v>84</v>
      </c>
      <c r="AJ836">
        <v>3</v>
      </c>
      <c r="AK836" t="s">
        <v>143</v>
      </c>
      <c r="AL836" t="s">
        <v>57</v>
      </c>
      <c r="AM836" t="s">
        <v>58</v>
      </c>
      <c r="AN836">
        <v>12.8373496</v>
      </c>
      <c r="AO836">
        <v>0</v>
      </c>
      <c r="AP836">
        <v>0</v>
      </c>
      <c r="AR836" s="5">
        <v>46261</v>
      </c>
      <c r="AS836">
        <v>60</v>
      </c>
      <c r="AT836">
        <v>3</v>
      </c>
      <c r="AU836" t="s">
        <v>147</v>
      </c>
      <c r="AV836" t="s">
        <v>148</v>
      </c>
      <c r="AW836">
        <v>-24.891273000000002</v>
      </c>
      <c r="AX836">
        <v>0.77583332999999999</v>
      </c>
      <c r="AY836">
        <v>-8098.3782938100003</v>
      </c>
      <c r="AZ836">
        <v>-8098.3782938100003</v>
      </c>
      <c r="BA836">
        <v>0</v>
      </c>
    </row>
    <row r="837" spans="2:53">
      <c r="B837" s="5">
        <v>46261</v>
      </c>
      <c r="C837">
        <v>139</v>
      </c>
      <c r="D837">
        <v>3</v>
      </c>
      <c r="E837" t="s">
        <v>143</v>
      </c>
      <c r="F837" t="s">
        <v>54</v>
      </c>
      <c r="G837" t="s">
        <v>51</v>
      </c>
      <c r="H837">
        <v>18143.62251329</v>
      </c>
      <c r="I837">
        <v>-26.363556259999999</v>
      </c>
      <c r="J837">
        <v>5.08</v>
      </c>
      <c r="K837">
        <v>594.91999999999996</v>
      </c>
      <c r="L837">
        <v>15684.206894159999</v>
      </c>
      <c r="M837">
        <v>14989.41204171</v>
      </c>
      <c r="N837">
        <v>14989.41204171</v>
      </c>
      <c r="O837" s="90" cm="1">
        <f t="array" ref="O837">VLOOKUP(C837,Calc!$B$4:$BF$291,_xlfn.XLOOKUP(F837&amp;G837,$R$4:$R$9&amp;$S$4:$S$9,$T$4:$T$9),FALSE)</f>
        <v>14989.412041712752</v>
      </c>
      <c r="P837" s="121">
        <f t="shared" si="13"/>
        <v>2.7521309675648808E-9</v>
      </c>
      <c r="V837" s="5">
        <v>46261</v>
      </c>
      <c r="W837">
        <v>278</v>
      </c>
      <c r="X837">
        <v>3</v>
      </c>
      <c r="Y837" t="s">
        <v>143</v>
      </c>
      <c r="Z837" t="s">
        <v>51</v>
      </c>
      <c r="AA837">
        <v>8407.5994955799997</v>
      </c>
      <c r="AB837">
        <v>0</v>
      </c>
      <c r="AC837">
        <v>8407.5994955799997</v>
      </c>
      <c r="AD837">
        <v>-38.831101199999999</v>
      </c>
      <c r="AE837">
        <v>0</v>
      </c>
      <c r="AF837">
        <v>-38.831101199999999</v>
      </c>
      <c r="AG837" s="1"/>
      <c r="AH837" s="5">
        <v>46261</v>
      </c>
      <c r="AI837">
        <v>84</v>
      </c>
      <c r="AJ837">
        <v>3</v>
      </c>
      <c r="AK837" t="s">
        <v>143</v>
      </c>
      <c r="AL837" t="s">
        <v>57</v>
      </c>
      <c r="AM837" t="s">
        <v>52</v>
      </c>
      <c r="AN837">
        <v>-12.99818293</v>
      </c>
      <c r="AO837">
        <v>0</v>
      </c>
      <c r="AP837">
        <v>-7933.5174525499997</v>
      </c>
      <c r="AR837" s="5">
        <v>46261</v>
      </c>
      <c r="AS837">
        <v>60</v>
      </c>
      <c r="AT837">
        <v>3</v>
      </c>
      <c r="AU837" t="s">
        <v>147</v>
      </c>
      <c r="AV837" t="s">
        <v>51</v>
      </c>
      <c r="AW837">
        <v>24.11543966</v>
      </c>
      <c r="AX837">
        <v>0.77583332999999999</v>
      </c>
      <c r="AY837">
        <v>0</v>
      </c>
      <c r="AZ837">
        <v>0</v>
      </c>
      <c r="BA837">
        <v>0</v>
      </c>
    </row>
    <row r="838" spans="2:53">
      <c r="B838" s="5">
        <v>46261</v>
      </c>
      <c r="C838">
        <v>140</v>
      </c>
      <c r="D838">
        <v>3</v>
      </c>
      <c r="E838" t="s">
        <v>143</v>
      </c>
      <c r="F838" t="s">
        <v>57</v>
      </c>
      <c r="G838" t="s">
        <v>58</v>
      </c>
      <c r="H838">
        <v>14396.653531190001</v>
      </c>
      <c r="I838">
        <v>-5.4740850999999999</v>
      </c>
      <c r="J838">
        <v>43.41</v>
      </c>
      <c r="K838">
        <v>556.59</v>
      </c>
      <c r="L838">
        <v>3046.8210257999999</v>
      </c>
      <c r="M838">
        <v>2881.4967502300001</v>
      </c>
      <c r="N838">
        <v>2881.4967502300001</v>
      </c>
      <c r="O838" s="90" cm="1">
        <f t="array" ref="O838">VLOOKUP(C838,Calc!$B$4:$BF$291,_xlfn.XLOOKUP(F838&amp;G838,$R$4:$R$9&amp;$S$4:$S$9,$T$4:$T$9),FALSE)</f>
        <v>2881.496750237678</v>
      </c>
      <c r="P838" s="121">
        <f t="shared" si="13"/>
        <v>7.6779542723670602E-9</v>
      </c>
      <c r="V838" s="5">
        <v>46261</v>
      </c>
      <c r="W838">
        <v>279</v>
      </c>
      <c r="X838">
        <v>3</v>
      </c>
      <c r="Y838" t="s">
        <v>143</v>
      </c>
      <c r="Z838" t="s">
        <v>58</v>
      </c>
      <c r="AA838">
        <v>9914.3478212299997</v>
      </c>
      <c r="AB838">
        <v>0</v>
      </c>
      <c r="AC838">
        <v>9914.3478212299997</v>
      </c>
      <c r="AD838">
        <v>0</v>
      </c>
      <c r="AE838">
        <v>22.145807529999999</v>
      </c>
      <c r="AF838">
        <v>22.145807529999999</v>
      </c>
      <c r="AG838" s="1"/>
      <c r="AH838" s="5">
        <v>46261</v>
      </c>
      <c r="AI838">
        <v>84</v>
      </c>
      <c r="AJ838">
        <v>3</v>
      </c>
      <c r="AL838" t="s">
        <v>147</v>
      </c>
      <c r="AM838" t="s">
        <v>148</v>
      </c>
      <c r="AN838">
        <v>-32.603225999999999</v>
      </c>
      <c r="AO838">
        <v>-2546.3448286799999</v>
      </c>
      <c r="AP838">
        <v>-2546.3448286799999</v>
      </c>
      <c r="AR838" s="5">
        <v>46261</v>
      </c>
      <c r="AS838">
        <v>60</v>
      </c>
      <c r="AT838">
        <v>3</v>
      </c>
      <c r="AU838" t="s">
        <v>60</v>
      </c>
      <c r="AV838" t="s">
        <v>58</v>
      </c>
      <c r="AW838">
        <v>51.96736713</v>
      </c>
      <c r="AX838">
        <v>0.10916666</v>
      </c>
      <c r="AY838">
        <v>0</v>
      </c>
      <c r="AZ838">
        <v>0</v>
      </c>
      <c r="BA838">
        <v>0</v>
      </c>
    </row>
    <row r="839" spans="2:53">
      <c r="B839" s="5">
        <v>46261</v>
      </c>
      <c r="C839">
        <v>140</v>
      </c>
      <c r="D839">
        <v>3</v>
      </c>
      <c r="E839" t="s">
        <v>143</v>
      </c>
      <c r="F839" t="s">
        <v>57</v>
      </c>
      <c r="G839" t="s">
        <v>52</v>
      </c>
      <c r="H839">
        <v>14396.653531190001</v>
      </c>
      <c r="I839">
        <v>0</v>
      </c>
      <c r="J839">
        <v>600</v>
      </c>
      <c r="K839">
        <v>-556.59</v>
      </c>
      <c r="L839">
        <v>0</v>
      </c>
      <c r="M839">
        <v>0</v>
      </c>
      <c r="N839">
        <v>0</v>
      </c>
      <c r="O839" s="90" cm="1">
        <f t="array" ref="O839">VLOOKUP(C839,Calc!$B$4:$BF$291,_xlfn.XLOOKUP(F839&amp;G839,$R$4:$R$9&amp;$S$4:$S$9,$T$4:$T$9),FALSE)</f>
        <v>0</v>
      </c>
      <c r="P839" s="121">
        <f t="shared" si="13"/>
        <v>0</v>
      </c>
      <c r="V839" s="5">
        <v>46261</v>
      </c>
      <c r="W839">
        <v>279</v>
      </c>
      <c r="X839">
        <v>3</v>
      </c>
      <c r="Y839" t="s">
        <v>143</v>
      </c>
      <c r="Z839" t="s">
        <v>52</v>
      </c>
      <c r="AA839">
        <v>9914.3478212299997</v>
      </c>
      <c r="AB839">
        <v>0</v>
      </c>
      <c r="AC839">
        <v>9914.3478212299997</v>
      </c>
      <c r="AD839">
        <v>-8.3173594000000008</v>
      </c>
      <c r="AE839">
        <v>19.8863026</v>
      </c>
      <c r="AF839">
        <v>11.5689432</v>
      </c>
      <c r="AG839" s="1"/>
      <c r="AH839" s="5">
        <v>46261</v>
      </c>
      <c r="AI839">
        <v>84</v>
      </c>
      <c r="AJ839">
        <v>3</v>
      </c>
      <c r="AL839" t="s">
        <v>147</v>
      </c>
      <c r="AM839" t="s">
        <v>51</v>
      </c>
      <c r="AN839">
        <v>32.02405933</v>
      </c>
      <c r="AO839">
        <v>0</v>
      </c>
      <c r="AP839">
        <v>0</v>
      </c>
      <c r="AR839" s="5">
        <v>46261</v>
      </c>
      <c r="AS839">
        <v>60</v>
      </c>
      <c r="AT839">
        <v>3</v>
      </c>
      <c r="AU839" t="s">
        <v>60</v>
      </c>
      <c r="AV839" t="s">
        <v>51</v>
      </c>
      <c r="AW839">
        <v>-52.0765338</v>
      </c>
      <c r="AX839">
        <v>0.10916666</v>
      </c>
      <c r="AY839">
        <v>0</v>
      </c>
      <c r="AZ839">
        <v>-2325.7436191900001</v>
      </c>
      <c r="BA839">
        <v>0</v>
      </c>
    </row>
    <row r="840" spans="2:53">
      <c r="B840" s="5">
        <v>46261</v>
      </c>
      <c r="C840">
        <v>140</v>
      </c>
      <c r="D840">
        <v>3</v>
      </c>
      <c r="E840" t="s">
        <v>143</v>
      </c>
      <c r="F840" t="s">
        <v>60</v>
      </c>
      <c r="G840" t="s">
        <v>58</v>
      </c>
      <c r="H840">
        <v>14396.653531190001</v>
      </c>
      <c r="I840">
        <v>0</v>
      </c>
      <c r="J840">
        <v>43.41</v>
      </c>
      <c r="K840">
        <v>-43.39</v>
      </c>
      <c r="L840">
        <v>0</v>
      </c>
      <c r="M840">
        <v>0</v>
      </c>
      <c r="N840">
        <v>0</v>
      </c>
      <c r="O840" s="90" cm="1">
        <f t="array" ref="O840">VLOOKUP(C840,Calc!$B$4:$BF$291,_xlfn.XLOOKUP(F840&amp;G840,$R$4:$R$9&amp;$S$4:$S$9,$T$4:$T$9),FALSE)</f>
        <v>0</v>
      </c>
      <c r="P840" s="121">
        <f t="shared" si="13"/>
        <v>0</v>
      </c>
      <c r="V840" s="5">
        <v>46261</v>
      </c>
      <c r="W840">
        <v>279</v>
      </c>
      <c r="X840">
        <v>3</v>
      </c>
      <c r="Y840" t="s">
        <v>143</v>
      </c>
      <c r="Z840" t="s">
        <v>51</v>
      </c>
      <c r="AA840">
        <v>9914.3478212299997</v>
      </c>
      <c r="AB840">
        <v>0</v>
      </c>
      <c r="AC840">
        <v>9914.3478212299997</v>
      </c>
      <c r="AD840">
        <v>-45.326417399999997</v>
      </c>
      <c r="AE840">
        <v>0</v>
      </c>
      <c r="AF840">
        <v>-45.326417399999997</v>
      </c>
      <c r="AG840" s="1"/>
      <c r="AH840" s="5">
        <v>46261</v>
      </c>
      <c r="AI840">
        <v>84</v>
      </c>
      <c r="AJ840">
        <v>3</v>
      </c>
      <c r="AK840" t="s">
        <v>143</v>
      </c>
      <c r="AL840" t="s">
        <v>60</v>
      </c>
      <c r="AM840" t="s">
        <v>58</v>
      </c>
      <c r="AN840">
        <v>21.133727759999999</v>
      </c>
      <c r="AO840">
        <v>0</v>
      </c>
      <c r="AP840">
        <v>0</v>
      </c>
      <c r="AR840" s="5">
        <v>46261</v>
      </c>
      <c r="AS840">
        <v>60</v>
      </c>
      <c r="AT840">
        <v>3</v>
      </c>
      <c r="AU840" t="s">
        <v>54</v>
      </c>
      <c r="AV840" t="s">
        <v>52</v>
      </c>
      <c r="AW840">
        <v>37.590430359999999</v>
      </c>
      <c r="AX840">
        <v>6.3791666600000001</v>
      </c>
      <c r="AY840">
        <v>0</v>
      </c>
      <c r="AZ840">
        <v>0</v>
      </c>
      <c r="BA840">
        <v>0</v>
      </c>
    </row>
    <row r="841" spans="2:53">
      <c r="B841" s="5">
        <v>46261</v>
      </c>
      <c r="C841">
        <v>140</v>
      </c>
      <c r="D841">
        <v>3</v>
      </c>
      <c r="E841" t="s">
        <v>143</v>
      </c>
      <c r="F841" t="s">
        <v>60</v>
      </c>
      <c r="G841" t="s">
        <v>51</v>
      </c>
      <c r="H841">
        <v>14396.653531190001</v>
      </c>
      <c r="I841">
        <v>0</v>
      </c>
      <c r="J841">
        <v>0.02</v>
      </c>
      <c r="K841">
        <v>43.39</v>
      </c>
      <c r="L841">
        <v>0</v>
      </c>
      <c r="M841">
        <v>0</v>
      </c>
      <c r="N841">
        <v>0</v>
      </c>
      <c r="O841" s="90" cm="1">
        <f t="array" ref="O841">VLOOKUP(C841,Calc!$B$4:$BF$291,_xlfn.XLOOKUP(F841&amp;G841,$R$4:$R$9&amp;$S$4:$S$9,$T$4:$T$9),FALSE)</f>
        <v>0</v>
      </c>
      <c r="P841" s="121">
        <f t="shared" si="13"/>
        <v>0</v>
      </c>
      <c r="V841" s="5">
        <v>46261</v>
      </c>
      <c r="W841">
        <v>280</v>
      </c>
      <c r="X841">
        <v>3</v>
      </c>
      <c r="Y841" t="s">
        <v>143</v>
      </c>
      <c r="Z841" t="s">
        <v>58</v>
      </c>
      <c r="AA841">
        <v>11414.86128117</v>
      </c>
      <c r="AB841">
        <v>0</v>
      </c>
      <c r="AC841">
        <v>11414.86128117</v>
      </c>
      <c r="AD841">
        <v>0</v>
      </c>
      <c r="AE841">
        <v>26.2334557</v>
      </c>
      <c r="AF841">
        <v>26.2334557</v>
      </c>
      <c r="AG841" s="1"/>
      <c r="AH841" s="5">
        <v>46261</v>
      </c>
      <c r="AI841">
        <v>84</v>
      </c>
      <c r="AJ841">
        <v>3</v>
      </c>
      <c r="AK841" t="s">
        <v>143</v>
      </c>
      <c r="AL841" t="s">
        <v>60</v>
      </c>
      <c r="AM841" t="s">
        <v>51</v>
      </c>
      <c r="AN841">
        <v>-21.2270611</v>
      </c>
      <c r="AO841">
        <v>0</v>
      </c>
      <c r="AP841">
        <v>-18560.557125920001</v>
      </c>
      <c r="AR841" s="5">
        <v>46261</v>
      </c>
      <c r="AS841">
        <v>60</v>
      </c>
      <c r="AT841">
        <v>3</v>
      </c>
      <c r="AU841" t="s">
        <v>54</v>
      </c>
      <c r="AV841" t="s">
        <v>51</v>
      </c>
      <c r="AW841">
        <v>-43.969597030000003</v>
      </c>
      <c r="AX841">
        <v>6.3791666600000001</v>
      </c>
      <c r="AY841">
        <v>2808.2265054600002</v>
      </c>
      <c r="AZ841">
        <v>5727.7949430299996</v>
      </c>
      <c r="BA841">
        <v>0</v>
      </c>
    </row>
    <row r="842" spans="2:53">
      <c r="B842" s="5">
        <v>46261</v>
      </c>
      <c r="C842">
        <v>140</v>
      </c>
      <c r="D842">
        <v>3</v>
      </c>
      <c r="E842" t="s">
        <v>143</v>
      </c>
      <c r="F842" t="s">
        <v>54</v>
      </c>
      <c r="G842" t="s">
        <v>52</v>
      </c>
      <c r="H842">
        <v>14396.653531190001</v>
      </c>
      <c r="I842">
        <v>0</v>
      </c>
      <c r="J842">
        <v>600</v>
      </c>
      <c r="K842">
        <v>-599.98</v>
      </c>
      <c r="L842">
        <v>0</v>
      </c>
      <c r="M842">
        <v>0</v>
      </c>
      <c r="N842">
        <v>0</v>
      </c>
      <c r="O842" s="90" cm="1">
        <f t="array" ref="O842">VLOOKUP(C842,Calc!$B$4:$BF$291,_xlfn.XLOOKUP(F842&amp;G842,$R$4:$R$9&amp;$S$4:$S$9,$T$4:$T$9),FALSE)</f>
        <v>0</v>
      </c>
      <c r="P842" s="121">
        <f t="shared" si="13"/>
        <v>0</v>
      </c>
      <c r="V842" s="5">
        <v>46261</v>
      </c>
      <c r="W842">
        <v>280</v>
      </c>
      <c r="X842">
        <v>3</v>
      </c>
      <c r="Y842" t="s">
        <v>143</v>
      </c>
      <c r="Z842" t="s">
        <v>52</v>
      </c>
      <c r="AA842">
        <v>11414.86128117</v>
      </c>
      <c r="AB842">
        <v>0</v>
      </c>
      <c r="AC842">
        <v>11414.86128117</v>
      </c>
      <c r="AD842">
        <v>-7.8330085299999999</v>
      </c>
      <c r="AE842">
        <v>16.490171629999999</v>
      </c>
      <c r="AF842">
        <v>8.6571631</v>
      </c>
      <c r="AG842" s="1"/>
      <c r="AH842" s="5">
        <v>46261</v>
      </c>
      <c r="AI842">
        <v>84</v>
      </c>
      <c r="AJ842">
        <v>3</v>
      </c>
      <c r="AK842" t="s">
        <v>143</v>
      </c>
      <c r="AL842" t="s">
        <v>54</v>
      </c>
      <c r="AM842" t="s">
        <v>52</v>
      </c>
      <c r="AN842">
        <v>50.59337266</v>
      </c>
      <c r="AO842">
        <v>0</v>
      </c>
      <c r="AP842">
        <v>0</v>
      </c>
      <c r="AR842" s="5">
        <v>46261</v>
      </c>
      <c r="AS842">
        <v>60</v>
      </c>
      <c r="AT842">
        <v>3</v>
      </c>
      <c r="AU842" t="s">
        <v>50</v>
      </c>
      <c r="AV842" t="s">
        <v>52</v>
      </c>
      <c r="AW842">
        <v>0</v>
      </c>
      <c r="AX842">
        <v>0</v>
      </c>
      <c r="AY842">
        <v>0</v>
      </c>
      <c r="AZ842">
        <v>0</v>
      </c>
      <c r="BA842">
        <v>0</v>
      </c>
    </row>
    <row r="843" spans="2:53">
      <c r="B843" s="5">
        <v>46261</v>
      </c>
      <c r="C843">
        <v>140</v>
      </c>
      <c r="D843">
        <v>3</v>
      </c>
      <c r="E843" t="s">
        <v>143</v>
      </c>
      <c r="F843" t="s">
        <v>54</v>
      </c>
      <c r="G843" t="s">
        <v>51</v>
      </c>
      <c r="H843">
        <v>14396.653531190001</v>
      </c>
      <c r="I843">
        <v>-20.293730629999999</v>
      </c>
      <c r="J843">
        <v>0.02</v>
      </c>
      <c r="K843">
        <v>599.98</v>
      </c>
      <c r="L843">
        <v>12175.83250538</v>
      </c>
      <c r="M843">
        <v>11515.156780949999</v>
      </c>
      <c r="N843">
        <v>11515.156780949999</v>
      </c>
      <c r="O843" s="90" cm="1">
        <f t="array" ref="O843">VLOOKUP(C843,Calc!$B$4:$BF$291,_xlfn.XLOOKUP(F843&amp;G843,$R$4:$R$9&amp;$S$4:$S$9,$T$4:$T$9),FALSE)</f>
        <v>11515.156780958656</v>
      </c>
      <c r="P843" s="121">
        <f t="shared" si="13"/>
        <v>8.656570571474731E-9</v>
      </c>
      <c r="V843" s="5">
        <v>46261</v>
      </c>
      <c r="W843">
        <v>280</v>
      </c>
      <c r="X843">
        <v>3</v>
      </c>
      <c r="Y843" t="s">
        <v>143</v>
      </c>
      <c r="Z843" t="s">
        <v>51</v>
      </c>
      <c r="AA843">
        <v>11414.86128117</v>
      </c>
      <c r="AB843">
        <v>0</v>
      </c>
      <c r="AC843">
        <v>11414.86128117</v>
      </c>
      <c r="AD843">
        <v>-46.034785460000002</v>
      </c>
      <c r="AE843">
        <v>0</v>
      </c>
      <c r="AF843">
        <v>-46.034785460000002</v>
      </c>
      <c r="AG843" s="1"/>
      <c r="AH843" s="5">
        <v>46261</v>
      </c>
      <c r="AI843">
        <v>84</v>
      </c>
      <c r="AJ843">
        <v>3</v>
      </c>
      <c r="AK843" t="s">
        <v>143</v>
      </c>
      <c r="AL843" t="s">
        <v>54</v>
      </c>
      <c r="AM843" t="s">
        <v>51</v>
      </c>
      <c r="AN843">
        <v>-54.297539329999999</v>
      </c>
      <c r="AO843">
        <v>0</v>
      </c>
      <c r="AP843">
        <v>-14141.9541801</v>
      </c>
      <c r="AR843" s="5">
        <v>46261</v>
      </c>
      <c r="AS843">
        <v>60</v>
      </c>
      <c r="AT843">
        <v>3</v>
      </c>
      <c r="AU843" t="s">
        <v>50</v>
      </c>
      <c r="AV843" t="s">
        <v>51</v>
      </c>
      <c r="AW843">
        <v>0</v>
      </c>
      <c r="AX843">
        <v>0</v>
      </c>
      <c r="AY843">
        <v>0</v>
      </c>
      <c r="AZ843">
        <v>0</v>
      </c>
      <c r="BA843">
        <v>0</v>
      </c>
    </row>
    <row r="844" spans="2:53">
      <c r="B844" s="5">
        <v>46261</v>
      </c>
      <c r="C844">
        <v>141</v>
      </c>
      <c r="D844">
        <v>3</v>
      </c>
      <c r="E844" t="s">
        <v>143</v>
      </c>
      <c r="F844" t="s">
        <v>57</v>
      </c>
      <c r="G844" t="s">
        <v>58</v>
      </c>
      <c r="H844">
        <v>15402.793685979999</v>
      </c>
      <c r="I844">
        <v>-2.62112203</v>
      </c>
      <c r="J844">
        <v>43.41</v>
      </c>
      <c r="K844">
        <v>556.59</v>
      </c>
      <c r="L844">
        <v>1458.8903125300001</v>
      </c>
      <c r="M844">
        <v>1382.5922440500001</v>
      </c>
      <c r="N844">
        <v>1382.5922440500001</v>
      </c>
      <c r="O844" s="90" cm="1">
        <f t="array" ref="O844">VLOOKUP(C844,Calc!$B$4:$BF$291,_xlfn.XLOOKUP(F844&amp;G844,$R$4:$R$9&amp;$S$4:$S$9,$T$4:$T$9),FALSE)</f>
        <v>1382.5922440524669</v>
      </c>
      <c r="P844" s="121">
        <f t="shared" si="13"/>
        <v>2.4667770048836246E-9</v>
      </c>
      <c r="V844" s="5">
        <v>46261</v>
      </c>
      <c r="W844">
        <v>281</v>
      </c>
      <c r="X844">
        <v>3</v>
      </c>
      <c r="Y844" t="s">
        <v>143</v>
      </c>
      <c r="Z844" t="s">
        <v>58</v>
      </c>
      <c r="AA844">
        <v>9375.9664413699993</v>
      </c>
      <c r="AB844">
        <v>0</v>
      </c>
      <c r="AC844">
        <v>9375.9664413699993</v>
      </c>
      <c r="AD844">
        <v>0</v>
      </c>
      <c r="AE844">
        <v>23.789566529999998</v>
      </c>
      <c r="AF844">
        <v>23.789566529999998</v>
      </c>
      <c r="AG844" s="1"/>
      <c r="AH844" s="5">
        <v>46261</v>
      </c>
      <c r="AI844">
        <v>85</v>
      </c>
      <c r="AJ844">
        <v>3</v>
      </c>
      <c r="AL844" t="s">
        <v>144</v>
      </c>
      <c r="AM844" t="s">
        <v>58</v>
      </c>
      <c r="AN844">
        <v>-51.31268996</v>
      </c>
      <c r="AO844">
        <v>-790.10346005999997</v>
      </c>
      <c r="AP844">
        <v>-790.10346005999997</v>
      </c>
      <c r="AR844" s="5">
        <v>46261</v>
      </c>
      <c r="AS844">
        <v>61</v>
      </c>
      <c r="AT844">
        <v>3</v>
      </c>
      <c r="AU844" t="s">
        <v>145</v>
      </c>
      <c r="AV844" t="s">
        <v>58</v>
      </c>
      <c r="AW844">
        <v>-1.2697868999999999</v>
      </c>
      <c r="AX844">
        <v>0.16</v>
      </c>
      <c r="AY844">
        <v>6.95594775</v>
      </c>
      <c r="AZ844">
        <v>6.95594775</v>
      </c>
      <c r="BA844">
        <v>0</v>
      </c>
    </row>
    <row r="845" spans="2:53">
      <c r="B845" s="5">
        <v>46261</v>
      </c>
      <c r="C845">
        <v>141</v>
      </c>
      <c r="D845">
        <v>3</v>
      </c>
      <c r="E845" t="s">
        <v>143</v>
      </c>
      <c r="F845" t="s">
        <v>57</v>
      </c>
      <c r="G845" t="s">
        <v>52</v>
      </c>
      <c r="H845">
        <v>15402.793685979999</v>
      </c>
      <c r="I845">
        <v>0</v>
      </c>
      <c r="J845">
        <v>600</v>
      </c>
      <c r="K845">
        <v>-556.59</v>
      </c>
      <c r="L845">
        <v>0</v>
      </c>
      <c r="M845">
        <v>0</v>
      </c>
      <c r="N845">
        <v>0</v>
      </c>
      <c r="O845" s="90" cm="1">
        <f t="array" ref="O845">VLOOKUP(C845,Calc!$B$4:$BF$291,_xlfn.XLOOKUP(F845&amp;G845,$R$4:$R$9&amp;$S$4:$S$9,$T$4:$T$9),FALSE)</f>
        <v>0</v>
      </c>
      <c r="P845" s="121">
        <f t="shared" si="13"/>
        <v>0</v>
      </c>
      <c r="V845" s="5">
        <v>46261</v>
      </c>
      <c r="W845">
        <v>281</v>
      </c>
      <c r="X845">
        <v>3</v>
      </c>
      <c r="Y845" t="s">
        <v>143</v>
      </c>
      <c r="Z845" t="s">
        <v>52</v>
      </c>
      <c r="AA845">
        <v>9375.9664413699993</v>
      </c>
      <c r="AB845">
        <v>0</v>
      </c>
      <c r="AC845">
        <v>9375.9664413699993</v>
      </c>
      <c r="AD845">
        <v>-7.9301534599999997</v>
      </c>
      <c r="AE845">
        <v>11.83315623</v>
      </c>
      <c r="AF845">
        <v>3.9030027600000001</v>
      </c>
      <c r="AG845" s="1"/>
      <c r="AH845" s="5">
        <v>46261</v>
      </c>
      <c r="AI845">
        <v>85</v>
      </c>
      <c r="AJ845">
        <v>3</v>
      </c>
      <c r="AL845" t="s">
        <v>144</v>
      </c>
      <c r="AM845" t="s">
        <v>146</v>
      </c>
      <c r="AN845">
        <v>39.663523300000001</v>
      </c>
      <c r="AO845">
        <v>0</v>
      </c>
      <c r="AP845">
        <v>0</v>
      </c>
      <c r="AR845" s="5">
        <v>46261</v>
      </c>
      <c r="AS845">
        <v>61</v>
      </c>
      <c r="AT845">
        <v>3</v>
      </c>
      <c r="AU845" t="s">
        <v>145</v>
      </c>
      <c r="AV845" t="s">
        <v>146</v>
      </c>
      <c r="AW845">
        <v>1.1097869</v>
      </c>
      <c r="AX845">
        <v>0.16</v>
      </c>
      <c r="AY845">
        <v>0</v>
      </c>
      <c r="AZ845">
        <v>0</v>
      </c>
      <c r="BA845">
        <v>0</v>
      </c>
    </row>
    <row r="846" spans="2:53">
      <c r="B846" s="5">
        <v>46261</v>
      </c>
      <c r="C846">
        <v>141</v>
      </c>
      <c r="D846">
        <v>3</v>
      </c>
      <c r="E846" t="s">
        <v>143</v>
      </c>
      <c r="F846" t="s">
        <v>60</v>
      </c>
      <c r="G846" t="s">
        <v>58</v>
      </c>
      <c r="H846">
        <v>15402.793685979999</v>
      </c>
      <c r="I846">
        <v>0</v>
      </c>
      <c r="J846">
        <v>43.41</v>
      </c>
      <c r="K846">
        <v>-43.39</v>
      </c>
      <c r="L846">
        <v>0</v>
      </c>
      <c r="M846">
        <v>0</v>
      </c>
      <c r="N846">
        <v>0</v>
      </c>
      <c r="O846" s="90" cm="1">
        <f t="array" ref="O846">VLOOKUP(C846,Calc!$B$4:$BF$291,_xlfn.XLOOKUP(F846&amp;G846,$R$4:$R$9&amp;$S$4:$S$9,$T$4:$T$9),FALSE)</f>
        <v>0</v>
      </c>
      <c r="P846" s="121">
        <f t="shared" si="13"/>
        <v>0</v>
      </c>
      <c r="V846" s="5">
        <v>46261</v>
      </c>
      <c r="W846">
        <v>281</v>
      </c>
      <c r="X846">
        <v>3</v>
      </c>
      <c r="Y846" t="s">
        <v>143</v>
      </c>
      <c r="Z846" t="s">
        <v>51</v>
      </c>
      <c r="AA846">
        <v>9375.9664413699993</v>
      </c>
      <c r="AB846">
        <v>0</v>
      </c>
      <c r="AC846">
        <v>9375.9664413699993</v>
      </c>
      <c r="AD846">
        <v>-39.214235960000003</v>
      </c>
      <c r="AE846">
        <v>0</v>
      </c>
      <c r="AF846">
        <v>-39.214235960000003</v>
      </c>
      <c r="AG846" s="1"/>
      <c r="AH846" s="5">
        <v>46261</v>
      </c>
      <c r="AI846">
        <v>85</v>
      </c>
      <c r="AJ846">
        <v>3</v>
      </c>
      <c r="AK846" t="s">
        <v>143</v>
      </c>
      <c r="AL846" t="s">
        <v>57</v>
      </c>
      <c r="AM846" t="s">
        <v>58</v>
      </c>
      <c r="AN846">
        <v>12.265468800000001</v>
      </c>
      <c r="AO846">
        <v>0</v>
      </c>
      <c r="AP846">
        <v>0</v>
      </c>
      <c r="AR846" s="5">
        <v>46261</v>
      </c>
      <c r="AS846">
        <v>61</v>
      </c>
      <c r="AT846">
        <v>3</v>
      </c>
      <c r="AU846" t="s">
        <v>144</v>
      </c>
      <c r="AV846" t="s">
        <v>58</v>
      </c>
      <c r="AW846">
        <v>-36.45848943</v>
      </c>
      <c r="AX846">
        <v>11.244166659999999</v>
      </c>
      <c r="AY846">
        <v>302.53328435999998</v>
      </c>
      <c r="AZ846">
        <v>302.53328435999998</v>
      </c>
      <c r="BA846">
        <v>0</v>
      </c>
    </row>
    <row r="847" spans="2:53">
      <c r="B847" s="5">
        <v>46261</v>
      </c>
      <c r="C847">
        <v>141</v>
      </c>
      <c r="D847">
        <v>3</v>
      </c>
      <c r="E847" t="s">
        <v>143</v>
      </c>
      <c r="F847" t="s">
        <v>60</v>
      </c>
      <c r="G847" t="s">
        <v>51</v>
      </c>
      <c r="H847">
        <v>15402.793685979999</v>
      </c>
      <c r="I847">
        <v>0</v>
      </c>
      <c r="J847">
        <v>0.02</v>
      </c>
      <c r="K847">
        <v>43.39</v>
      </c>
      <c r="L847">
        <v>0</v>
      </c>
      <c r="M847">
        <v>0</v>
      </c>
      <c r="N847">
        <v>0</v>
      </c>
      <c r="O847" s="90" cm="1">
        <f t="array" ref="O847">VLOOKUP(C847,Calc!$B$4:$BF$291,_xlfn.XLOOKUP(F847&amp;G847,$R$4:$R$9&amp;$S$4:$S$9,$T$4:$T$9),FALSE)</f>
        <v>0</v>
      </c>
      <c r="P847" s="121">
        <f t="shared" si="13"/>
        <v>0</v>
      </c>
      <c r="V847" s="5">
        <v>46261</v>
      </c>
      <c r="W847">
        <v>282</v>
      </c>
      <c r="X847">
        <v>3</v>
      </c>
      <c r="Y847" t="s">
        <v>143</v>
      </c>
      <c r="Z847" t="s">
        <v>58</v>
      </c>
      <c r="AA847">
        <v>9422.0715291899996</v>
      </c>
      <c r="AB847">
        <v>0</v>
      </c>
      <c r="AC847">
        <v>9422.0715291899996</v>
      </c>
      <c r="AD847">
        <v>0</v>
      </c>
      <c r="AE847">
        <v>20.947420699999999</v>
      </c>
      <c r="AF847">
        <v>20.947420699999999</v>
      </c>
      <c r="AG847" s="1"/>
      <c r="AH847" s="5">
        <v>46261</v>
      </c>
      <c r="AI847">
        <v>85</v>
      </c>
      <c r="AJ847">
        <v>3</v>
      </c>
      <c r="AK847" t="s">
        <v>143</v>
      </c>
      <c r="AL847" t="s">
        <v>57</v>
      </c>
      <c r="AM847" t="s">
        <v>52</v>
      </c>
      <c r="AN847">
        <v>-12.476302130000001</v>
      </c>
      <c r="AO847">
        <v>0</v>
      </c>
      <c r="AP847">
        <v>-7585.6014006900004</v>
      </c>
      <c r="AR847" s="5">
        <v>46261</v>
      </c>
      <c r="AS847">
        <v>61</v>
      </c>
      <c r="AT847">
        <v>3</v>
      </c>
      <c r="AU847" t="s">
        <v>144</v>
      </c>
      <c r="AV847" t="s">
        <v>146</v>
      </c>
      <c r="AW847">
        <v>25.214322760000002</v>
      </c>
      <c r="AX847">
        <v>11.244166659999999</v>
      </c>
      <c r="AY847">
        <v>0</v>
      </c>
      <c r="AZ847">
        <v>0</v>
      </c>
      <c r="BA847">
        <v>0</v>
      </c>
    </row>
    <row r="848" spans="2:53">
      <c r="B848" s="5">
        <v>46261</v>
      </c>
      <c r="C848">
        <v>141</v>
      </c>
      <c r="D848">
        <v>3</v>
      </c>
      <c r="E848" t="s">
        <v>143</v>
      </c>
      <c r="F848" t="s">
        <v>54</v>
      </c>
      <c r="G848" t="s">
        <v>52</v>
      </c>
      <c r="H848">
        <v>15402.793685979999</v>
      </c>
      <c r="I848">
        <v>0</v>
      </c>
      <c r="J848">
        <v>600</v>
      </c>
      <c r="K848">
        <v>-599.98</v>
      </c>
      <c r="L848">
        <v>0</v>
      </c>
      <c r="M848">
        <v>0</v>
      </c>
      <c r="N848">
        <v>0</v>
      </c>
      <c r="O848" s="90" cm="1">
        <f t="array" ref="O848">VLOOKUP(C848,Calc!$B$4:$BF$291,_xlfn.XLOOKUP(F848&amp;G848,$R$4:$R$9&amp;$S$4:$S$9,$T$4:$T$9),FALSE)</f>
        <v>0</v>
      </c>
      <c r="P848" s="121">
        <f t="shared" si="13"/>
        <v>0</v>
      </c>
      <c r="V848" s="5">
        <v>46261</v>
      </c>
      <c r="W848">
        <v>282</v>
      </c>
      <c r="X848">
        <v>3</v>
      </c>
      <c r="Y848" t="s">
        <v>143</v>
      </c>
      <c r="Z848" t="s">
        <v>52</v>
      </c>
      <c r="AA848">
        <v>9422.0715291899996</v>
      </c>
      <c r="AB848">
        <v>0</v>
      </c>
      <c r="AC848">
        <v>9422.0715291899996</v>
      </c>
      <c r="AD848">
        <v>-7.1400491300000004</v>
      </c>
      <c r="AE848">
        <v>10.710167029999999</v>
      </c>
      <c r="AF848">
        <v>3.5701179000000001</v>
      </c>
      <c r="AG848" s="1"/>
      <c r="AH848" s="5">
        <v>46261</v>
      </c>
      <c r="AI848">
        <v>85</v>
      </c>
      <c r="AJ848">
        <v>3</v>
      </c>
      <c r="AL848" t="s">
        <v>147</v>
      </c>
      <c r="AM848" t="s">
        <v>148</v>
      </c>
      <c r="AN848">
        <v>-35.223872999999998</v>
      </c>
      <c r="AO848">
        <v>429.12957635999999</v>
      </c>
      <c r="AP848">
        <v>429.12957635999999</v>
      </c>
      <c r="AR848" s="5">
        <v>46261</v>
      </c>
      <c r="AS848">
        <v>61</v>
      </c>
      <c r="AT848">
        <v>3</v>
      </c>
      <c r="AU848" t="s">
        <v>57</v>
      </c>
      <c r="AV848" t="s">
        <v>58</v>
      </c>
      <c r="AW848">
        <v>1.1481002</v>
      </c>
      <c r="AX848">
        <v>0.55666665999999998</v>
      </c>
      <c r="AY848">
        <v>0</v>
      </c>
      <c r="AZ848">
        <v>0</v>
      </c>
      <c r="BA848">
        <v>0</v>
      </c>
    </row>
    <row r="849" spans="2:53">
      <c r="B849" s="5">
        <v>46261</v>
      </c>
      <c r="C849">
        <v>141</v>
      </c>
      <c r="D849">
        <v>3</v>
      </c>
      <c r="E849" t="s">
        <v>143</v>
      </c>
      <c r="F849" t="s">
        <v>54</v>
      </c>
      <c r="G849" t="s">
        <v>51</v>
      </c>
      <c r="H849">
        <v>15402.793685979999</v>
      </c>
      <c r="I849">
        <v>-24.65732753</v>
      </c>
      <c r="J849">
        <v>0.02</v>
      </c>
      <c r="K849">
        <v>599.98</v>
      </c>
      <c r="L849">
        <v>14793.90337344</v>
      </c>
      <c r="M849">
        <v>14020.20144192</v>
      </c>
      <c r="N849">
        <v>14020.20144192</v>
      </c>
      <c r="O849" s="90" cm="1">
        <f t="array" ref="O849">VLOOKUP(C849,Calc!$B$4:$BF$291,_xlfn.XLOOKUP(F849&amp;G849,$R$4:$R$9&amp;$S$4:$S$9,$T$4:$T$9),FALSE)</f>
        <v>14020.201441929865</v>
      </c>
      <c r="P849" s="121">
        <f t="shared" si="13"/>
        <v>9.8643795354291797E-9</v>
      </c>
      <c r="V849" s="5">
        <v>46261</v>
      </c>
      <c r="W849">
        <v>282</v>
      </c>
      <c r="X849">
        <v>3</v>
      </c>
      <c r="Y849" t="s">
        <v>143</v>
      </c>
      <c r="Z849" t="s">
        <v>51</v>
      </c>
      <c r="AA849">
        <v>9422.0715291899996</v>
      </c>
      <c r="AB849">
        <v>0</v>
      </c>
      <c r="AC849">
        <v>9422.0715291899996</v>
      </c>
      <c r="AD849">
        <v>-36.046705260000003</v>
      </c>
      <c r="AE849">
        <v>0</v>
      </c>
      <c r="AF849">
        <v>-36.046705260000003</v>
      </c>
      <c r="AG849" s="1"/>
      <c r="AH849" s="5">
        <v>46261</v>
      </c>
      <c r="AI849">
        <v>85</v>
      </c>
      <c r="AJ849">
        <v>3</v>
      </c>
      <c r="AL849" t="s">
        <v>147</v>
      </c>
      <c r="AM849" t="s">
        <v>51</v>
      </c>
      <c r="AN849">
        <v>34.316372999999999</v>
      </c>
      <c r="AO849">
        <v>0</v>
      </c>
      <c r="AP849">
        <v>0</v>
      </c>
      <c r="AR849" s="5">
        <v>46261</v>
      </c>
      <c r="AS849">
        <v>61</v>
      </c>
      <c r="AT849">
        <v>3</v>
      </c>
      <c r="AU849" t="s">
        <v>57</v>
      </c>
      <c r="AV849" t="s">
        <v>52</v>
      </c>
      <c r="AW849">
        <v>-1.7047668600000001</v>
      </c>
      <c r="AX849">
        <v>0.55666665999999998</v>
      </c>
      <c r="AY849">
        <v>0</v>
      </c>
      <c r="AZ849">
        <v>-328.74569714</v>
      </c>
      <c r="BA849">
        <v>0</v>
      </c>
    </row>
    <row r="850" spans="2:53">
      <c r="B850" s="5">
        <v>46261</v>
      </c>
      <c r="C850">
        <v>142</v>
      </c>
      <c r="D850">
        <v>3</v>
      </c>
      <c r="E850" t="s">
        <v>143</v>
      </c>
      <c r="F850" t="s">
        <v>57</v>
      </c>
      <c r="G850" t="s">
        <v>58</v>
      </c>
      <c r="H850">
        <v>15879.80387118</v>
      </c>
      <c r="I850">
        <v>-10.8996084</v>
      </c>
      <c r="J850">
        <v>43.41</v>
      </c>
      <c r="K850">
        <v>556.59</v>
      </c>
      <c r="L850">
        <v>6066.6130393499998</v>
      </c>
      <c r="M850">
        <v>5769.59166405</v>
      </c>
      <c r="N850">
        <v>5769.59166405</v>
      </c>
      <c r="O850" s="90" cm="1">
        <f t="array" ref="O850">VLOOKUP(C850,Calc!$B$4:$BF$291,_xlfn.XLOOKUP(F850&amp;G850,$R$4:$R$9&amp;$S$4:$S$9,$T$4:$T$9),FALSE)</f>
        <v>5769.591664052833</v>
      </c>
      <c r="P850" s="121">
        <f t="shared" si="13"/>
        <v>2.8330759960226715E-9</v>
      </c>
      <c r="V850" s="5">
        <v>46261</v>
      </c>
      <c r="W850">
        <v>283</v>
      </c>
      <c r="X850">
        <v>3</v>
      </c>
      <c r="Y850" t="s">
        <v>143</v>
      </c>
      <c r="Z850" t="s">
        <v>58</v>
      </c>
      <c r="AA850">
        <v>11719.05507065</v>
      </c>
      <c r="AB850">
        <v>0</v>
      </c>
      <c r="AC850">
        <v>11719.05507065</v>
      </c>
      <c r="AD850">
        <v>0</v>
      </c>
      <c r="AE850">
        <v>22.951068660000001</v>
      </c>
      <c r="AF850">
        <v>22.951068660000001</v>
      </c>
      <c r="AG850" s="1"/>
      <c r="AH850" s="5">
        <v>46261</v>
      </c>
      <c r="AI850">
        <v>85</v>
      </c>
      <c r="AJ850">
        <v>3</v>
      </c>
      <c r="AK850" t="s">
        <v>143</v>
      </c>
      <c r="AL850" t="s">
        <v>60</v>
      </c>
      <c r="AM850" t="s">
        <v>58</v>
      </c>
      <c r="AN850">
        <v>25.439529830000001</v>
      </c>
      <c r="AO850">
        <v>0</v>
      </c>
      <c r="AP850">
        <v>0</v>
      </c>
      <c r="AR850" s="5">
        <v>46261</v>
      </c>
      <c r="AS850">
        <v>61</v>
      </c>
      <c r="AT850">
        <v>3</v>
      </c>
      <c r="AU850" t="s">
        <v>147</v>
      </c>
      <c r="AV850" t="s">
        <v>148</v>
      </c>
      <c r="AW850">
        <v>-24.024393</v>
      </c>
      <c r="AX850">
        <v>0.72583333000000005</v>
      </c>
      <c r="AY850">
        <v>-7598.3733281200002</v>
      </c>
      <c r="AZ850">
        <v>-7598.3733281200002</v>
      </c>
      <c r="BA850">
        <v>0</v>
      </c>
    </row>
    <row r="851" spans="2:53">
      <c r="B851" s="5">
        <v>46261</v>
      </c>
      <c r="C851">
        <v>142</v>
      </c>
      <c r="D851">
        <v>3</v>
      </c>
      <c r="E851" t="s">
        <v>143</v>
      </c>
      <c r="F851" t="s">
        <v>57</v>
      </c>
      <c r="G851" t="s">
        <v>52</v>
      </c>
      <c r="H851">
        <v>15879.80387118</v>
      </c>
      <c r="I851">
        <v>0</v>
      </c>
      <c r="J851">
        <v>600</v>
      </c>
      <c r="K851">
        <v>-556.59</v>
      </c>
      <c r="L851">
        <v>0</v>
      </c>
      <c r="M851">
        <v>0</v>
      </c>
      <c r="N851">
        <v>0</v>
      </c>
      <c r="O851" s="90" cm="1">
        <f t="array" ref="O851">VLOOKUP(C851,Calc!$B$4:$BF$291,_xlfn.XLOOKUP(F851&amp;G851,$R$4:$R$9&amp;$S$4:$S$9,$T$4:$T$9),FALSE)</f>
        <v>0</v>
      </c>
      <c r="P851" s="121">
        <f t="shared" si="13"/>
        <v>0</v>
      </c>
      <c r="V851" s="5">
        <v>46261</v>
      </c>
      <c r="W851">
        <v>283</v>
      </c>
      <c r="X851">
        <v>3</v>
      </c>
      <c r="Y851" t="s">
        <v>143</v>
      </c>
      <c r="Z851" t="s">
        <v>52</v>
      </c>
      <c r="AA851">
        <v>11719.05507065</v>
      </c>
      <c r="AB851">
        <v>0</v>
      </c>
      <c r="AC851">
        <v>11719.05507065</v>
      </c>
      <c r="AD851">
        <v>-7.1695088</v>
      </c>
      <c r="AE851">
        <v>14.8570312</v>
      </c>
      <c r="AF851">
        <v>7.6875223999999998</v>
      </c>
      <c r="AG851" s="1"/>
      <c r="AH851" s="5">
        <v>46261</v>
      </c>
      <c r="AI851">
        <v>85</v>
      </c>
      <c r="AJ851">
        <v>3</v>
      </c>
      <c r="AK851" t="s">
        <v>143</v>
      </c>
      <c r="AL851" t="s">
        <v>60</v>
      </c>
      <c r="AM851" t="s">
        <v>51</v>
      </c>
      <c r="AN851">
        <v>-25.326196500000002</v>
      </c>
      <c r="AO851">
        <v>0</v>
      </c>
      <c r="AP851">
        <v>-22279.580854430002</v>
      </c>
      <c r="AR851" s="5">
        <v>46261</v>
      </c>
      <c r="AS851">
        <v>61</v>
      </c>
      <c r="AT851">
        <v>3</v>
      </c>
      <c r="AU851" t="s">
        <v>147</v>
      </c>
      <c r="AV851" t="s">
        <v>51</v>
      </c>
      <c r="AW851">
        <v>23.298559659999999</v>
      </c>
      <c r="AX851">
        <v>0.72583333000000005</v>
      </c>
      <c r="AY851">
        <v>0</v>
      </c>
      <c r="AZ851">
        <v>0</v>
      </c>
      <c r="BA851">
        <v>0</v>
      </c>
    </row>
    <row r="852" spans="2:53">
      <c r="B852" s="5">
        <v>46261</v>
      </c>
      <c r="C852">
        <v>142</v>
      </c>
      <c r="D852">
        <v>3</v>
      </c>
      <c r="E852" t="s">
        <v>143</v>
      </c>
      <c r="F852" t="s">
        <v>60</v>
      </c>
      <c r="G852" t="s">
        <v>58</v>
      </c>
      <c r="H852">
        <v>15879.80387118</v>
      </c>
      <c r="I852">
        <v>0</v>
      </c>
      <c r="J852">
        <v>43.41</v>
      </c>
      <c r="K852">
        <v>-43.39</v>
      </c>
      <c r="L852">
        <v>0</v>
      </c>
      <c r="M852">
        <v>0</v>
      </c>
      <c r="N852">
        <v>0</v>
      </c>
      <c r="O852" s="90" cm="1">
        <f t="array" ref="O852">VLOOKUP(C852,Calc!$B$4:$BF$291,_xlfn.XLOOKUP(F852&amp;G852,$R$4:$R$9&amp;$S$4:$S$9,$T$4:$T$9),FALSE)</f>
        <v>0</v>
      </c>
      <c r="P852" s="121">
        <f t="shared" si="13"/>
        <v>0</v>
      </c>
      <c r="V852" s="5">
        <v>46261</v>
      </c>
      <c r="W852">
        <v>283</v>
      </c>
      <c r="X852">
        <v>3</v>
      </c>
      <c r="Y852" t="s">
        <v>143</v>
      </c>
      <c r="Z852" t="s">
        <v>51</v>
      </c>
      <c r="AA852">
        <v>11719.05507065</v>
      </c>
      <c r="AB852">
        <v>0</v>
      </c>
      <c r="AC852">
        <v>11719.05507065</v>
      </c>
      <c r="AD852">
        <v>-42.136924399999998</v>
      </c>
      <c r="AE852">
        <v>0</v>
      </c>
      <c r="AF852">
        <v>-42.136924399999998</v>
      </c>
      <c r="AG852" s="1"/>
      <c r="AH852" s="5">
        <v>46261</v>
      </c>
      <c r="AI852">
        <v>85</v>
      </c>
      <c r="AJ852">
        <v>3</v>
      </c>
      <c r="AK852" t="s">
        <v>143</v>
      </c>
      <c r="AL852" t="s">
        <v>54</v>
      </c>
      <c r="AM852" t="s">
        <v>52</v>
      </c>
      <c r="AN852">
        <v>52.77098573</v>
      </c>
      <c r="AO852">
        <v>0</v>
      </c>
      <c r="AP852">
        <v>0</v>
      </c>
      <c r="AR852" s="5">
        <v>46261</v>
      </c>
      <c r="AS852">
        <v>61</v>
      </c>
      <c r="AT852">
        <v>3</v>
      </c>
      <c r="AU852" t="s">
        <v>60</v>
      </c>
      <c r="AV852" t="s">
        <v>58</v>
      </c>
      <c r="AW852">
        <v>46.164429730000002</v>
      </c>
      <c r="AX852">
        <v>9.6666660000000001E-2</v>
      </c>
      <c r="AY852">
        <v>0</v>
      </c>
      <c r="AZ852">
        <v>0</v>
      </c>
      <c r="BA852">
        <v>0</v>
      </c>
    </row>
    <row r="853" spans="2:53">
      <c r="B853" s="5">
        <v>46261</v>
      </c>
      <c r="C853">
        <v>142</v>
      </c>
      <c r="D853">
        <v>3</v>
      </c>
      <c r="E853" t="s">
        <v>143</v>
      </c>
      <c r="F853" t="s">
        <v>60</v>
      </c>
      <c r="G853" t="s">
        <v>51</v>
      </c>
      <c r="H853">
        <v>15879.80387118</v>
      </c>
      <c r="I853">
        <v>0</v>
      </c>
      <c r="J853">
        <v>0.02</v>
      </c>
      <c r="K853">
        <v>43.39</v>
      </c>
      <c r="L853">
        <v>0</v>
      </c>
      <c r="M853">
        <v>0</v>
      </c>
      <c r="N853">
        <v>0</v>
      </c>
      <c r="O853" s="90" cm="1">
        <f t="array" ref="O853">VLOOKUP(C853,Calc!$B$4:$BF$291,_xlfn.XLOOKUP(F853&amp;G853,$R$4:$R$9&amp;$S$4:$S$9,$T$4:$T$9),FALSE)</f>
        <v>0</v>
      </c>
      <c r="P853" s="121">
        <f t="shared" si="13"/>
        <v>0</v>
      </c>
      <c r="V853" s="5">
        <v>46261</v>
      </c>
      <c r="W853">
        <v>284</v>
      </c>
      <c r="X853">
        <v>3</v>
      </c>
      <c r="Y853" t="s">
        <v>143</v>
      </c>
      <c r="Z853" t="s">
        <v>58</v>
      </c>
      <c r="AA853">
        <v>14572.76598065</v>
      </c>
      <c r="AB853">
        <v>0</v>
      </c>
      <c r="AC853">
        <v>14572.76598065</v>
      </c>
      <c r="AD853">
        <v>0</v>
      </c>
      <c r="AE853">
        <v>25.9237523</v>
      </c>
      <c r="AF853">
        <v>25.9237523</v>
      </c>
      <c r="AG853" s="1"/>
      <c r="AH853" s="5">
        <v>46261</v>
      </c>
      <c r="AI853">
        <v>85</v>
      </c>
      <c r="AJ853">
        <v>3</v>
      </c>
      <c r="AK853" t="s">
        <v>143</v>
      </c>
      <c r="AL853" t="s">
        <v>54</v>
      </c>
      <c r="AM853" t="s">
        <v>51</v>
      </c>
      <c r="AN853">
        <v>-56.594319059999997</v>
      </c>
      <c r="AO853">
        <v>0</v>
      </c>
      <c r="AP853">
        <v>-14720.492586640001</v>
      </c>
      <c r="AR853" s="5">
        <v>46261</v>
      </c>
      <c r="AS853">
        <v>61</v>
      </c>
      <c r="AT853">
        <v>3</v>
      </c>
      <c r="AU853" t="s">
        <v>60</v>
      </c>
      <c r="AV853" t="s">
        <v>51</v>
      </c>
      <c r="AW853">
        <v>-46.2610964</v>
      </c>
      <c r="AX853">
        <v>9.6666660000000001E-2</v>
      </c>
      <c r="AY853">
        <v>0</v>
      </c>
      <c r="AZ853">
        <v>-2495.8008946300001</v>
      </c>
      <c r="BA853">
        <v>0</v>
      </c>
    </row>
    <row r="854" spans="2:53">
      <c r="B854" s="5">
        <v>46261</v>
      </c>
      <c r="C854">
        <v>142</v>
      </c>
      <c r="D854">
        <v>3</v>
      </c>
      <c r="E854" t="s">
        <v>143</v>
      </c>
      <c r="F854" t="s">
        <v>54</v>
      </c>
      <c r="G854" t="s">
        <v>52</v>
      </c>
      <c r="H854">
        <v>15879.80387118</v>
      </c>
      <c r="I854">
        <v>0</v>
      </c>
      <c r="J854">
        <v>600</v>
      </c>
      <c r="K854">
        <v>-599.98</v>
      </c>
      <c r="L854">
        <v>0</v>
      </c>
      <c r="M854">
        <v>0</v>
      </c>
      <c r="N854">
        <v>0</v>
      </c>
      <c r="O854" s="90" cm="1">
        <f t="array" ref="O854">VLOOKUP(C854,Calc!$B$4:$BF$291,_xlfn.XLOOKUP(F854&amp;G854,$R$4:$R$9&amp;$S$4:$S$9,$T$4:$T$9),FALSE)</f>
        <v>0</v>
      </c>
      <c r="P854" s="121">
        <f t="shared" si="13"/>
        <v>0</v>
      </c>
      <c r="V854" s="5">
        <v>46261</v>
      </c>
      <c r="W854">
        <v>284</v>
      </c>
      <c r="X854">
        <v>3</v>
      </c>
      <c r="Y854" t="s">
        <v>143</v>
      </c>
      <c r="Z854" t="s">
        <v>52</v>
      </c>
      <c r="AA854">
        <v>14572.76598065</v>
      </c>
      <c r="AB854">
        <v>0</v>
      </c>
      <c r="AC854">
        <v>14572.76598065</v>
      </c>
      <c r="AD854">
        <v>-7.3469525999999998</v>
      </c>
      <c r="AE854">
        <v>16.32433803</v>
      </c>
      <c r="AF854">
        <v>8.97738543</v>
      </c>
      <c r="AG854" s="1"/>
      <c r="AH854" s="5">
        <v>46261</v>
      </c>
      <c r="AI854">
        <v>86</v>
      </c>
      <c r="AJ854">
        <v>3</v>
      </c>
      <c r="AL854" t="s">
        <v>144</v>
      </c>
      <c r="AM854" t="s">
        <v>58</v>
      </c>
      <c r="AN854">
        <v>-54.273763160000001</v>
      </c>
      <c r="AO854">
        <v>-209.13349708000001</v>
      </c>
      <c r="AP854">
        <v>-209.13349708000001</v>
      </c>
      <c r="AR854" s="5">
        <v>46261</v>
      </c>
      <c r="AS854">
        <v>61</v>
      </c>
      <c r="AT854">
        <v>3</v>
      </c>
      <c r="AU854" t="s">
        <v>54</v>
      </c>
      <c r="AV854" t="s">
        <v>52</v>
      </c>
      <c r="AW854">
        <v>38.479932259999998</v>
      </c>
      <c r="AX854">
        <v>6.4766666600000002</v>
      </c>
      <c r="AY854">
        <v>0</v>
      </c>
      <c r="AZ854">
        <v>0</v>
      </c>
      <c r="BA854">
        <v>0</v>
      </c>
    </row>
    <row r="855" spans="2:53">
      <c r="B855" s="5">
        <v>46261</v>
      </c>
      <c r="C855">
        <v>142</v>
      </c>
      <c r="D855">
        <v>3</v>
      </c>
      <c r="E855" t="s">
        <v>143</v>
      </c>
      <c r="F855" t="s">
        <v>54</v>
      </c>
      <c r="G855" t="s">
        <v>51</v>
      </c>
      <c r="H855">
        <v>15879.80387118</v>
      </c>
      <c r="I855">
        <v>-17.718408660000001</v>
      </c>
      <c r="J855">
        <v>0.02</v>
      </c>
      <c r="K855">
        <v>599.98</v>
      </c>
      <c r="L855">
        <v>10630.69083182</v>
      </c>
      <c r="M855">
        <v>10110.212207119999</v>
      </c>
      <c r="N855">
        <v>10110.212207119999</v>
      </c>
      <c r="O855" s="90" cm="1">
        <f t="array" ref="O855">VLOOKUP(C855,Calc!$B$4:$BF$291,_xlfn.XLOOKUP(F855&amp;G855,$R$4:$R$9&amp;$S$4:$S$9,$T$4:$T$9),FALSE)</f>
        <v>10110.212207129833</v>
      </c>
      <c r="P855" s="121">
        <f t="shared" si="13"/>
        <v>9.8334567155689001E-9</v>
      </c>
      <c r="V855" s="5">
        <v>46261</v>
      </c>
      <c r="W855">
        <v>284</v>
      </c>
      <c r="X855">
        <v>3</v>
      </c>
      <c r="Y855" t="s">
        <v>143</v>
      </c>
      <c r="Z855" t="s">
        <v>51</v>
      </c>
      <c r="AA855">
        <v>14572.76598065</v>
      </c>
      <c r="AB855">
        <v>0</v>
      </c>
      <c r="AC855">
        <v>14572.76598065</v>
      </c>
      <c r="AD855">
        <v>-46.454471060000003</v>
      </c>
      <c r="AE855">
        <v>0</v>
      </c>
      <c r="AF855">
        <v>-46.454471060000003</v>
      </c>
      <c r="AG855" s="1"/>
      <c r="AH855" s="5">
        <v>46261</v>
      </c>
      <c r="AI855">
        <v>86</v>
      </c>
      <c r="AJ855">
        <v>3</v>
      </c>
      <c r="AL855" t="s">
        <v>144</v>
      </c>
      <c r="AM855" t="s">
        <v>146</v>
      </c>
      <c r="AN855">
        <v>41.637096499999998</v>
      </c>
      <c r="AO855">
        <v>0</v>
      </c>
      <c r="AP855">
        <v>0</v>
      </c>
      <c r="AR855" s="5">
        <v>46261</v>
      </c>
      <c r="AS855">
        <v>61</v>
      </c>
      <c r="AT855">
        <v>3</v>
      </c>
      <c r="AU855" t="s">
        <v>54</v>
      </c>
      <c r="AV855" t="s">
        <v>51</v>
      </c>
      <c r="AW855">
        <v>-44.956598929999998</v>
      </c>
      <c r="AX855">
        <v>6.4766666600000002</v>
      </c>
      <c r="AY855">
        <v>2530.2842501599998</v>
      </c>
      <c r="AZ855">
        <v>5354.83084194</v>
      </c>
      <c r="BA855">
        <v>0</v>
      </c>
    </row>
    <row r="856" spans="2:53">
      <c r="B856" s="5">
        <v>46261</v>
      </c>
      <c r="C856">
        <v>143</v>
      </c>
      <c r="D856">
        <v>3</v>
      </c>
      <c r="E856" t="s">
        <v>143</v>
      </c>
      <c r="F856" t="s">
        <v>57</v>
      </c>
      <c r="G856" t="s">
        <v>58</v>
      </c>
      <c r="H856">
        <v>15256.2473976</v>
      </c>
      <c r="I856">
        <v>-16.025949829999998</v>
      </c>
      <c r="J856">
        <v>43.41</v>
      </c>
      <c r="K856">
        <v>556.59</v>
      </c>
      <c r="L856">
        <v>8919.8834177299996</v>
      </c>
      <c r="M856">
        <v>8443.3740341400007</v>
      </c>
      <c r="N856">
        <v>8443.3740341400007</v>
      </c>
      <c r="O856" s="90" cm="1">
        <f t="array" ref="O856">VLOOKUP(C856,Calc!$B$4:$BF$291,_xlfn.XLOOKUP(F856&amp;G856,$R$4:$R$9&amp;$S$4:$S$9,$T$4:$T$9),FALSE)</f>
        <v>8443.374034140681</v>
      </c>
      <c r="P856" s="121">
        <f t="shared" si="13"/>
        <v>6.8030203692615032E-10</v>
      </c>
      <c r="V856" s="5">
        <v>46261</v>
      </c>
      <c r="W856">
        <v>285</v>
      </c>
      <c r="X856">
        <v>3</v>
      </c>
      <c r="Y856" t="s">
        <v>143</v>
      </c>
      <c r="Z856" t="s">
        <v>58</v>
      </c>
      <c r="AA856">
        <v>15459.62499792</v>
      </c>
      <c r="AB856">
        <v>0</v>
      </c>
      <c r="AC856">
        <v>15459.62499792</v>
      </c>
      <c r="AD856">
        <v>0</v>
      </c>
      <c r="AE856">
        <v>28.096135360000002</v>
      </c>
      <c r="AF856">
        <v>28.096135360000002</v>
      </c>
      <c r="AG856" s="1"/>
      <c r="AH856" s="5">
        <v>46261</v>
      </c>
      <c r="AI856">
        <v>86</v>
      </c>
      <c r="AJ856">
        <v>3</v>
      </c>
      <c r="AK856" t="s">
        <v>143</v>
      </c>
      <c r="AL856" t="s">
        <v>57</v>
      </c>
      <c r="AM856" t="s">
        <v>58</v>
      </c>
      <c r="AN856">
        <v>10.924630000000001</v>
      </c>
      <c r="AO856">
        <v>0</v>
      </c>
      <c r="AP856">
        <v>0</v>
      </c>
      <c r="AR856" s="5">
        <v>46261</v>
      </c>
      <c r="AS856">
        <v>61</v>
      </c>
      <c r="AT856">
        <v>3</v>
      </c>
      <c r="AU856" t="s">
        <v>50</v>
      </c>
      <c r="AV856" t="s">
        <v>52</v>
      </c>
      <c r="AW856">
        <v>0</v>
      </c>
      <c r="AX856">
        <v>0</v>
      </c>
      <c r="AY856">
        <v>0</v>
      </c>
      <c r="AZ856">
        <v>0</v>
      </c>
      <c r="BA856">
        <v>0</v>
      </c>
    </row>
    <row r="857" spans="2:53">
      <c r="B857" s="5">
        <v>46261</v>
      </c>
      <c r="C857">
        <v>143</v>
      </c>
      <c r="D857">
        <v>3</v>
      </c>
      <c r="E857" t="s">
        <v>143</v>
      </c>
      <c r="F857" t="s">
        <v>57</v>
      </c>
      <c r="G857" t="s">
        <v>52</v>
      </c>
      <c r="H857">
        <v>15256.2473976</v>
      </c>
      <c r="I857">
        <v>0</v>
      </c>
      <c r="J857">
        <v>600</v>
      </c>
      <c r="K857">
        <v>-556.59</v>
      </c>
      <c r="L857">
        <v>0</v>
      </c>
      <c r="M857">
        <v>0</v>
      </c>
      <c r="N857">
        <v>0</v>
      </c>
      <c r="O857" s="90" cm="1">
        <f t="array" ref="O857">VLOOKUP(C857,Calc!$B$4:$BF$291,_xlfn.XLOOKUP(F857&amp;G857,$R$4:$R$9&amp;$S$4:$S$9,$T$4:$T$9),FALSE)</f>
        <v>0</v>
      </c>
      <c r="P857" s="121">
        <f t="shared" si="13"/>
        <v>0</v>
      </c>
      <c r="V857" s="5">
        <v>46261</v>
      </c>
      <c r="W857">
        <v>285</v>
      </c>
      <c r="X857">
        <v>3</v>
      </c>
      <c r="Y857" t="s">
        <v>143</v>
      </c>
      <c r="Z857" t="s">
        <v>52</v>
      </c>
      <c r="AA857">
        <v>15459.62499792</v>
      </c>
      <c r="AB857">
        <v>0</v>
      </c>
      <c r="AC857">
        <v>15459.62499792</v>
      </c>
      <c r="AD857">
        <v>-7.5480430600000004</v>
      </c>
      <c r="AE857">
        <v>16.1374596</v>
      </c>
      <c r="AF857">
        <v>8.5894165299999994</v>
      </c>
      <c r="AG857" s="1"/>
      <c r="AH857" s="5">
        <v>46261</v>
      </c>
      <c r="AI857">
        <v>86</v>
      </c>
      <c r="AJ857">
        <v>3</v>
      </c>
      <c r="AK857" t="s">
        <v>143</v>
      </c>
      <c r="AL857" t="s">
        <v>57</v>
      </c>
      <c r="AM857" t="s">
        <v>52</v>
      </c>
      <c r="AN857">
        <v>-11.308796660000001</v>
      </c>
      <c r="AO857">
        <v>0</v>
      </c>
      <c r="AP857">
        <v>-6760.59809933</v>
      </c>
      <c r="AR857" s="5">
        <v>46261</v>
      </c>
      <c r="AS857">
        <v>61</v>
      </c>
      <c r="AT857">
        <v>3</v>
      </c>
      <c r="AU857" t="s">
        <v>50</v>
      </c>
      <c r="AV857" t="s">
        <v>51</v>
      </c>
      <c r="AW857">
        <v>0</v>
      </c>
      <c r="AX857">
        <v>0</v>
      </c>
      <c r="AY857">
        <v>0</v>
      </c>
      <c r="AZ857">
        <v>0</v>
      </c>
      <c r="BA857">
        <v>0</v>
      </c>
    </row>
    <row r="858" spans="2:53">
      <c r="B858" s="5">
        <v>46261</v>
      </c>
      <c r="C858">
        <v>143</v>
      </c>
      <c r="D858">
        <v>3</v>
      </c>
      <c r="E858" t="s">
        <v>143</v>
      </c>
      <c r="F858" t="s">
        <v>60</v>
      </c>
      <c r="G858" t="s">
        <v>58</v>
      </c>
      <c r="H858">
        <v>15256.2473976</v>
      </c>
      <c r="I858">
        <v>0</v>
      </c>
      <c r="J858">
        <v>43.41</v>
      </c>
      <c r="K858">
        <v>-43.39</v>
      </c>
      <c r="L858">
        <v>0</v>
      </c>
      <c r="M858">
        <v>0</v>
      </c>
      <c r="N858">
        <v>0</v>
      </c>
      <c r="O858" s="90" cm="1">
        <f t="array" ref="O858">VLOOKUP(C858,Calc!$B$4:$BF$291,_xlfn.XLOOKUP(F858&amp;G858,$R$4:$R$9&amp;$S$4:$S$9,$T$4:$T$9),FALSE)</f>
        <v>0</v>
      </c>
      <c r="P858" s="121">
        <f t="shared" si="13"/>
        <v>0</v>
      </c>
      <c r="V858" s="5">
        <v>46261</v>
      </c>
      <c r="W858">
        <v>285</v>
      </c>
      <c r="X858">
        <v>3</v>
      </c>
      <c r="Y858" t="s">
        <v>143</v>
      </c>
      <c r="Z858" t="s">
        <v>51</v>
      </c>
      <c r="AA858">
        <v>15459.62499792</v>
      </c>
      <c r="AB858">
        <v>0</v>
      </c>
      <c r="AC858">
        <v>15459.62499792</v>
      </c>
      <c r="AD858">
        <v>-48.153051900000001</v>
      </c>
      <c r="AE858">
        <v>0</v>
      </c>
      <c r="AF858">
        <v>-48.153051900000001</v>
      </c>
      <c r="AG858" s="1"/>
      <c r="AH858" s="5">
        <v>46261</v>
      </c>
      <c r="AI858">
        <v>86</v>
      </c>
      <c r="AJ858">
        <v>3</v>
      </c>
      <c r="AL858" t="s">
        <v>147</v>
      </c>
      <c r="AM858" t="s">
        <v>148</v>
      </c>
      <c r="AN858">
        <v>-36.189473</v>
      </c>
      <c r="AO858">
        <v>427.40607942000003</v>
      </c>
      <c r="AP858">
        <v>427.40607942000003</v>
      </c>
      <c r="AR858" s="5">
        <v>46261</v>
      </c>
      <c r="AS858">
        <v>62</v>
      </c>
      <c r="AT858">
        <v>3</v>
      </c>
      <c r="AU858" t="s">
        <v>145</v>
      </c>
      <c r="AV858" t="s">
        <v>58</v>
      </c>
      <c r="AW858">
        <v>-0.64641090000000001</v>
      </c>
      <c r="AX858">
        <v>0.16166665999999999</v>
      </c>
      <c r="AY858">
        <v>12.60104728</v>
      </c>
      <c r="AZ858">
        <v>12.60104728</v>
      </c>
      <c r="BA858">
        <v>0</v>
      </c>
    </row>
    <row r="859" spans="2:53">
      <c r="B859" s="5">
        <v>46261</v>
      </c>
      <c r="C859">
        <v>143</v>
      </c>
      <c r="D859">
        <v>3</v>
      </c>
      <c r="E859" t="s">
        <v>143</v>
      </c>
      <c r="F859" t="s">
        <v>60</v>
      </c>
      <c r="G859" t="s">
        <v>51</v>
      </c>
      <c r="H859">
        <v>15256.2473976</v>
      </c>
      <c r="I859">
        <v>0</v>
      </c>
      <c r="J859">
        <v>0.02</v>
      </c>
      <c r="K859">
        <v>43.39</v>
      </c>
      <c r="L859">
        <v>0</v>
      </c>
      <c r="M859">
        <v>0</v>
      </c>
      <c r="N859">
        <v>0</v>
      </c>
      <c r="O859" s="90" cm="1">
        <f t="array" ref="O859">VLOOKUP(C859,Calc!$B$4:$BF$291,_xlfn.XLOOKUP(F859&amp;G859,$R$4:$R$9&amp;$S$4:$S$9,$T$4:$T$9),FALSE)</f>
        <v>0</v>
      </c>
      <c r="P859" s="121">
        <f t="shared" si="13"/>
        <v>0</v>
      </c>
      <c r="V859" s="5">
        <v>46261</v>
      </c>
      <c r="W859">
        <v>286</v>
      </c>
      <c r="X859">
        <v>3</v>
      </c>
      <c r="Y859" t="s">
        <v>143</v>
      </c>
      <c r="Z859" t="s">
        <v>58</v>
      </c>
      <c r="AA859">
        <v>14569.66337364</v>
      </c>
      <c r="AB859">
        <v>0</v>
      </c>
      <c r="AC859">
        <v>14569.66337364</v>
      </c>
      <c r="AD859">
        <v>0</v>
      </c>
      <c r="AE859">
        <v>28.012428029999999</v>
      </c>
      <c r="AF859">
        <v>28.012428029999999</v>
      </c>
      <c r="AG859" s="1"/>
      <c r="AH859" s="5">
        <v>46261</v>
      </c>
      <c r="AI859">
        <v>86</v>
      </c>
      <c r="AJ859">
        <v>3</v>
      </c>
      <c r="AL859" t="s">
        <v>147</v>
      </c>
      <c r="AM859" t="s">
        <v>51</v>
      </c>
      <c r="AN859">
        <v>35.310306330000003</v>
      </c>
      <c r="AO859">
        <v>0</v>
      </c>
      <c r="AP859">
        <v>0</v>
      </c>
      <c r="AR859" s="5">
        <v>46261</v>
      </c>
      <c r="AS859">
        <v>62</v>
      </c>
      <c r="AT859">
        <v>3</v>
      </c>
      <c r="AU859" t="s">
        <v>145</v>
      </c>
      <c r="AV859" t="s">
        <v>146</v>
      </c>
      <c r="AW859">
        <v>0.48474423</v>
      </c>
      <c r="AX859">
        <v>0.16166665999999999</v>
      </c>
      <c r="AY859">
        <v>0</v>
      </c>
      <c r="AZ859">
        <v>0</v>
      </c>
      <c r="BA859">
        <v>0</v>
      </c>
    </row>
    <row r="860" spans="2:53">
      <c r="B860" s="5">
        <v>46261</v>
      </c>
      <c r="C860">
        <v>143</v>
      </c>
      <c r="D860">
        <v>3</v>
      </c>
      <c r="E860" t="s">
        <v>143</v>
      </c>
      <c r="F860" t="s">
        <v>54</v>
      </c>
      <c r="G860" t="s">
        <v>52</v>
      </c>
      <c r="H860">
        <v>15256.2473976</v>
      </c>
      <c r="I860">
        <v>0</v>
      </c>
      <c r="J860">
        <v>600</v>
      </c>
      <c r="K860">
        <v>-599.98</v>
      </c>
      <c r="L860">
        <v>0</v>
      </c>
      <c r="M860">
        <v>0</v>
      </c>
      <c r="N860">
        <v>0</v>
      </c>
      <c r="O860" s="90" cm="1">
        <f t="array" ref="O860">VLOOKUP(C860,Calc!$B$4:$BF$291,_xlfn.XLOOKUP(F860&amp;G860,$R$4:$R$9&amp;$S$4:$S$9,$T$4:$T$9),FALSE)</f>
        <v>0</v>
      </c>
      <c r="P860" s="121">
        <f t="shared" si="13"/>
        <v>0</v>
      </c>
      <c r="V860" s="5">
        <v>46261</v>
      </c>
      <c r="W860">
        <v>286</v>
      </c>
      <c r="X860">
        <v>3</v>
      </c>
      <c r="Y860" t="s">
        <v>143</v>
      </c>
      <c r="Z860" t="s">
        <v>52</v>
      </c>
      <c r="AA860">
        <v>14569.66337364</v>
      </c>
      <c r="AB860">
        <v>0</v>
      </c>
      <c r="AC860">
        <v>14569.66337364</v>
      </c>
      <c r="AD860">
        <v>-7.5016320600000004</v>
      </c>
      <c r="AE860">
        <v>13.461305960000001</v>
      </c>
      <c r="AF860">
        <v>5.9596739000000003</v>
      </c>
      <c r="AG860" s="1"/>
      <c r="AH860" s="5">
        <v>46261</v>
      </c>
      <c r="AI860">
        <v>86</v>
      </c>
      <c r="AJ860">
        <v>3</v>
      </c>
      <c r="AK860" t="s">
        <v>143</v>
      </c>
      <c r="AL860" t="s">
        <v>60</v>
      </c>
      <c r="AM860" t="s">
        <v>58</v>
      </c>
      <c r="AN860">
        <v>30.5325655</v>
      </c>
      <c r="AO860">
        <v>0</v>
      </c>
      <c r="AP860">
        <v>0</v>
      </c>
      <c r="AR860" s="5">
        <v>46261</v>
      </c>
      <c r="AS860">
        <v>62</v>
      </c>
      <c r="AT860">
        <v>3</v>
      </c>
      <c r="AU860" t="s">
        <v>144</v>
      </c>
      <c r="AV860" t="s">
        <v>58</v>
      </c>
      <c r="AW860">
        <v>-36.329751829999999</v>
      </c>
      <c r="AX860">
        <v>10.246666660000001</v>
      </c>
      <c r="AY860">
        <v>753.56492115000003</v>
      </c>
      <c r="AZ860">
        <v>753.56492115000003</v>
      </c>
      <c r="BA860">
        <v>0</v>
      </c>
    </row>
    <row r="861" spans="2:53">
      <c r="B861" s="5">
        <v>46261</v>
      </c>
      <c r="C861">
        <v>143</v>
      </c>
      <c r="D861">
        <v>3</v>
      </c>
      <c r="E861" t="s">
        <v>143</v>
      </c>
      <c r="F861" t="s">
        <v>54</v>
      </c>
      <c r="G861" t="s">
        <v>51</v>
      </c>
      <c r="H861">
        <v>15256.2473976</v>
      </c>
      <c r="I861">
        <v>-11.9960065</v>
      </c>
      <c r="J861">
        <v>0.02</v>
      </c>
      <c r="K861">
        <v>599.98</v>
      </c>
      <c r="L861">
        <v>7197.3639798699996</v>
      </c>
      <c r="M861">
        <v>6812.8733634600003</v>
      </c>
      <c r="N861">
        <v>6812.8733634600003</v>
      </c>
      <c r="O861" s="90" cm="1">
        <f t="array" ref="O861">VLOOKUP(C861,Calc!$B$4:$BF$291,_xlfn.XLOOKUP(F861&amp;G861,$R$4:$R$9&amp;$S$4:$S$9,$T$4:$T$9),FALSE)</f>
        <v>6812.8733634643158</v>
      </c>
      <c r="P861" s="121">
        <f t="shared" si="13"/>
        <v>4.3155523599125445E-9</v>
      </c>
      <c r="V861" s="5">
        <v>46261</v>
      </c>
      <c r="W861">
        <v>286</v>
      </c>
      <c r="X861">
        <v>3</v>
      </c>
      <c r="Y861" t="s">
        <v>143</v>
      </c>
      <c r="Z861" t="s">
        <v>51</v>
      </c>
      <c r="AA861">
        <v>14569.66337364</v>
      </c>
      <c r="AB861">
        <v>0</v>
      </c>
      <c r="AC861">
        <v>14569.66337364</v>
      </c>
      <c r="AD861">
        <v>-45.294601929999999</v>
      </c>
      <c r="AE861">
        <v>0</v>
      </c>
      <c r="AF861">
        <v>-45.294601929999999</v>
      </c>
      <c r="AG861" s="1"/>
      <c r="AH861" s="5">
        <v>46261</v>
      </c>
      <c r="AI861">
        <v>86</v>
      </c>
      <c r="AJ861">
        <v>3</v>
      </c>
      <c r="AK861" t="s">
        <v>143</v>
      </c>
      <c r="AL861" t="s">
        <v>60</v>
      </c>
      <c r="AM861" t="s">
        <v>51</v>
      </c>
      <c r="AN861">
        <v>-30.4825655</v>
      </c>
      <c r="AO861">
        <v>0</v>
      </c>
      <c r="AP861">
        <v>-26763.81959481</v>
      </c>
      <c r="AR861" s="5">
        <v>46261</v>
      </c>
      <c r="AS861">
        <v>62</v>
      </c>
      <c r="AT861">
        <v>3</v>
      </c>
      <c r="AU861" t="s">
        <v>144</v>
      </c>
      <c r="AV861" t="s">
        <v>146</v>
      </c>
      <c r="AW861">
        <v>26.08308516</v>
      </c>
      <c r="AX861">
        <v>10.246666660000001</v>
      </c>
      <c r="AY861">
        <v>0</v>
      </c>
      <c r="AZ861">
        <v>0</v>
      </c>
      <c r="BA861">
        <v>0</v>
      </c>
    </row>
    <row r="862" spans="2:53">
      <c r="B862" s="5">
        <v>46261</v>
      </c>
      <c r="C862">
        <v>144</v>
      </c>
      <c r="D862">
        <v>3</v>
      </c>
      <c r="E862" t="s">
        <v>143</v>
      </c>
      <c r="F862" t="s">
        <v>57</v>
      </c>
      <c r="G862" t="s">
        <v>58</v>
      </c>
      <c r="H862">
        <v>14826.07294455</v>
      </c>
      <c r="I862">
        <v>-18.330007259999999</v>
      </c>
      <c r="J862">
        <v>43.41</v>
      </c>
      <c r="K862">
        <v>556.59</v>
      </c>
      <c r="L862">
        <v>10202.29874455</v>
      </c>
      <c r="M862">
        <v>9610.1734095100001</v>
      </c>
      <c r="N862">
        <v>9610.1734095100001</v>
      </c>
      <c r="O862" s="90" cm="1">
        <f t="array" ref="O862">VLOOKUP(C862,Calc!$B$4:$BF$291,_xlfn.XLOOKUP(F862&amp;G862,$R$4:$R$9&amp;$S$4:$S$9,$T$4:$T$9),FALSE)</f>
        <v>9610.1734095159354</v>
      </c>
      <c r="P862" s="121">
        <f t="shared" si="13"/>
        <v>5.9353624237701297E-9</v>
      </c>
      <c r="V862" s="5">
        <v>46261</v>
      </c>
      <c r="W862">
        <v>287</v>
      </c>
      <c r="X862">
        <v>3</v>
      </c>
      <c r="Y862" t="s">
        <v>143</v>
      </c>
      <c r="Z862" t="s">
        <v>58</v>
      </c>
      <c r="AA862">
        <v>13361.818273860001</v>
      </c>
      <c r="AB862">
        <v>-57.31706217</v>
      </c>
      <c r="AC862">
        <v>13304.50121169</v>
      </c>
      <c r="AD862">
        <v>0</v>
      </c>
      <c r="AE862">
        <v>23.696860829999999</v>
      </c>
      <c r="AF862">
        <v>23.696860829999999</v>
      </c>
      <c r="AG862" s="1"/>
      <c r="AH862" s="5">
        <v>46261</v>
      </c>
      <c r="AI862">
        <v>86</v>
      </c>
      <c r="AJ862">
        <v>3</v>
      </c>
      <c r="AK862" t="s">
        <v>143</v>
      </c>
      <c r="AL862" t="s">
        <v>54</v>
      </c>
      <c r="AM862" t="s">
        <v>52</v>
      </c>
      <c r="AN862">
        <v>47.70254766</v>
      </c>
      <c r="AO862">
        <v>0</v>
      </c>
      <c r="AP862">
        <v>0</v>
      </c>
      <c r="AR862" s="5">
        <v>46261</v>
      </c>
      <c r="AS862">
        <v>62</v>
      </c>
      <c r="AT862">
        <v>3</v>
      </c>
      <c r="AU862" t="s">
        <v>57</v>
      </c>
      <c r="AV862" t="s">
        <v>58</v>
      </c>
      <c r="AW862">
        <v>0.71516900000000005</v>
      </c>
      <c r="AX862">
        <v>0.46250000000000002</v>
      </c>
      <c r="AY862">
        <v>0</v>
      </c>
      <c r="AZ862">
        <v>0</v>
      </c>
      <c r="BA862">
        <v>0</v>
      </c>
    </row>
    <row r="863" spans="2:53">
      <c r="B863" s="5">
        <v>46261</v>
      </c>
      <c r="C863">
        <v>144</v>
      </c>
      <c r="D863">
        <v>3</v>
      </c>
      <c r="E863" t="s">
        <v>143</v>
      </c>
      <c r="F863" t="s">
        <v>57</v>
      </c>
      <c r="G863" t="s">
        <v>52</v>
      </c>
      <c r="H863">
        <v>14826.07294455</v>
      </c>
      <c r="I863">
        <v>0</v>
      </c>
      <c r="J863">
        <v>600</v>
      </c>
      <c r="K863">
        <v>-556.59</v>
      </c>
      <c r="L863">
        <v>0</v>
      </c>
      <c r="M863">
        <v>0</v>
      </c>
      <c r="N863">
        <v>0</v>
      </c>
      <c r="O863" s="90" cm="1">
        <f t="array" ref="O863">VLOOKUP(C863,Calc!$B$4:$BF$291,_xlfn.XLOOKUP(F863&amp;G863,$R$4:$R$9&amp;$S$4:$S$9,$T$4:$T$9),FALSE)</f>
        <v>0</v>
      </c>
      <c r="P863" s="121">
        <f t="shared" si="13"/>
        <v>0</v>
      </c>
      <c r="V863" s="5">
        <v>46261</v>
      </c>
      <c r="W863">
        <v>287</v>
      </c>
      <c r="X863">
        <v>3</v>
      </c>
      <c r="Y863" t="s">
        <v>143</v>
      </c>
      <c r="Z863" t="s">
        <v>52</v>
      </c>
      <c r="AA863">
        <v>13361.818273860001</v>
      </c>
      <c r="AB863">
        <v>-57.31706217</v>
      </c>
      <c r="AC863">
        <v>13304.50121169</v>
      </c>
      <c r="AD863">
        <v>-6.4492621300000001</v>
      </c>
      <c r="AE863">
        <v>14.700294</v>
      </c>
      <c r="AF863">
        <v>8.2510318599999994</v>
      </c>
      <c r="AG863" s="1"/>
      <c r="AH863" s="5">
        <v>46261</v>
      </c>
      <c r="AI863">
        <v>86</v>
      </c>
      <c r="AJ863">
        <v>3</v>
      </c>
      <c r="AK863" t="s">
        <v>143</v>
      </c>
      <c r="AL863" t="s">
        <v>54</v>
      </c>
      <c r="AM863" t="s">
        <v>51</v>
      </c>
      <c r="AN863">
        <v>-51.806714329999998</v>
      </c>
      <c r="AO863">
        <v>0</v>
      </c>
      <c r="AP863">
        <v>-13483.309637079999</v>
      </c>
      <c r="AR863" s="5">
        <v>46261</v>
      </c>
      <c r="AS863">
        <v>62</v>
      </c>
      <c r="AT863">
        <v>3</v>
      </c>
      <c r="AU863" t="s">
        <v>57</v>
      </c>
      <c r="AV863" t="s">
        <v>52</v>
      </c>
      <c r="AW863">
        <v>-1.1776690000000001</v>
      </c>
      <c r="AX863">
        <v>0.46250000000000002</v>
      </c>
      <c r="AY863">
        <v>0</v>
      </c>
      <c r="AZ863">
        <v>-249.78950963</v>
      </c>
      <c r="BA863">
        <v>0</v>
      </c>
    </row>
    <row r="864" spans="2:53">
      <c r="B864" s="5">
        <v>46261</v>
      </c>
      <c r="C864">
        <v>144</v>
      </c>
      <c r="D864">
        <v>3</v>
      </c>
      <c r="E864" t="s">
        <v>143</v>
      </c>
      <c r="F864" t="s">
        <v>60</v>
      </c>
      <c r="G864" t="s">
        <v>58</v>
      </c>
      <c r="H864">
        <v>14826.07294455</v>
      </c>
      <c r="I864">
        <v>0</v>
      </c>
      <c r="J864">
        <v>43.41</v>
      </c>
      <c r="K864">
        <v>-43.41</v>
      </c>
      <c r="L864">
        <v>0</v>
      </c>
      <c r="M864">
        <v>0</v>
      </c>
      <c r="N864">
        <v>0</v>
      </c>
      <c r="O864" s="90" cm="1">
        <f t="array" ref="O864">VLOOKUP(C864,Calc!$B$4:$BF$291,_xlfn.XLOOKUP(F864&amp;G864,$R$4:$R$9&amp;$S$4:$S$9,$T$4:$T$9),FALSE)</f>
        <v>0</v>
      </c>
      <c r="P864" s="121">
        <f t="shared" si="13"/>
        <v>0</v>
      </c>
      <c r="V864" s="5">
        <v>46261</v>
      </c>
      <c r="W864">
        <v>287</v>
      </c>
      <c r="X864">
        <v>3</v>
      </c>
      <c r="Y864" t="s">
        <v>143</v>
      </c>
      <c r="Z864" t="s">
        <v>51</v>
      </c>
      <c r="AA864">
        <v>13361.818273860001</v>
      </c>
      <c r="AB864">
        <v>-57.31706217</v>
      </c>
      <c r="AC864">
        <v>13304.50121169</v>
      </c>
      <c r="AD864">
        <v>-43.395392700000002</v>
      </c>
      <c r="AE864">
        <v>0</v>
      </c>
      <c r="AF864">
        <v>-43.395392700000002</v>
      </c>
      <c r="AG864" s="1"/>
      <c r="AH864" s="5">
        <v>46261</v>
      </c>
      <c r="AI864">
        <v>87</v>
      </c>
      <c r="AJ864">
        <v>3</v>
      </c>
      <c r="AL864" t="s">
        <v>144</v>
      </c>
      <c r="AM864" t="s">
        <v>58</v>
      </c>
      <c r="AN864">
        <v>-56.473087599999999</v>
      </c>
      <c r="AO864">
        <v>-9760.9017066600009</v>
      </c>
      <c r="AP864">
        <v>-9760.9017066600009</v>
      </c>
      <c r="AR864" s="5">
        <v>46261</v>
      </c>
      <c r="AS864">
        <v>62</v>
      </c>
      <c r="AT864">
        <v>3</v>
      </c>
      <c r="AU864" t="s">
        <v>147</v>
      </c>
      <c r="AV864" t="s">
        <v>148</v>
      </c>
      <c r="AW864">
        <v>-27.991136999999998</v>
      </c>
      <c r="AX864">
        <v>0.77583332999999999</v>
      </c>
      <c r="AY864">
        <v>-8929.7169054700007</v>
      </c>
      <c r="AZ864">
        <v>-8929.7169054700007</v>
      </c>
      <c r="BA864">
        <v>0</v>
      </c>
    </row>
    <row r="865" spans="2:53">
      <c r="B865" s="5">
        <v>46261</v>
      </c>
      <c r="C865">
        <v>144</v>
      </c>
      <c r="D865">
        <v>3</v>
      </c>
      <c r="E865" t="s">
        <v>143</v>
      </c>
      <c r="F865" t="s">
        <v>60</v>
      </c>
      <c r="G865" t="s">
        <v>51</v>
      </c>
      <c r="H865">
        <v>14826.07294455</v>
      </c>
      <c r="I865">
        <v>0</v>
      </c>
      <c r="J865">
        <v>0</v>
      </c>
      <c r="K865">
        <v>43.41</v>
      </c>
      <c r="L865">
        <v>0</v>
      </c>
      <c r="M865">
        <v>0</v>
      </c>
      <c r="N865">
        <v>0</v>
      </c>
      <c r="O865" s="90" cm="1">
        <f t="array" ref="O865">VLOOKUP(C865,Calc!$B$4:$BF$291,_xlfn.XLOOKUP(F865&amp;G865,$R$4:$R$9&amp;$S$4:$S$9,$T$4:$T$9),FALSE)</f>
        <v>0</v>
      </c>
      <c r="P865" s="121">
        <f t="shared" si="13"/>
        <v>0</v>
      </c>
      <c r="V865" s="5">
        <v>46261</v>
      </c>
      <c r="W865">
        <v>288</v>
      </c>
      <c r="X865">
        <v>3</v>
      </c>
      <c r="Y865" t="s">
        <v>143</v>
      </c>
      <c r="Z865" t="s">
        <v>58</v>
      </c>
      <c r="AA865">
        <v>12922.06037775</v>
      </c>
      <c r="AB865">
        <v>-13.649393330000001</v>
      </c>
      <c r="AC865">
        <v>12908.410984419999</v>
      </c>
      <c r="AD865">
        <v>0</v>
      </c>
      <c r="AE865">
        <v>21.70273456</v>
      </c>
      <c r="AF865">
        <v>21.70273456</v>
      </c>
      <c r="AG865" s="1"/>
      <c r="AH865" s="5">
        <v>46261</v>
      </c>
      <c r="AI865">
        <v>87</v>
      </c>
      <c r="AJ865">
        <v>3</v>
      </c>
      <c r="AL865" t="s">
        <v>144</v>
      </c>
      <c r="AM865" t="s">
        <v>146</v>
      </c>
      <c r="AN865">
        <v>43.644754259999999</v>
      </c>
      <c r="AO865">
        <v>0</v>
      </c>
      <c r="AP865">
        <v>0</v>
      </c>
      <c r="AR865" s="5">
        <v>46261</v>
      </c>
      <c r="AS865">
        <v>62</v>
      </c>
      <c r="AT865">
        <v>3</v>
      </c>
      <c r="AU865" t="s">
        <v>147</v>
      </c>
      <c r="AV865" t="s">
        <v>51</v>
      </c>
      <c r="AW865">
        <v>27.21530366</v>
      </c>
      <c r="AX865">
        <v>0.77583332999999999</v>
      </c>
      <c r="AY865">
        <v>0</v>
      </c>
      <c r="AZ865">
        <v>0</v>
      </c>
      <c r="BA865">
        <v>0</v>
      </c>
    </row>
    <row r="866" spans="2:53">
      <c r="B866" s="5">
        <v>46261</v>
      </c>
      <c r="C866">
        <v>144</v>
      </c>
      <c r="D866">
        <v>3</v>
      </c>
      <c r="E866" t="s">
        <v>143</v>
      </c>
      <c r="F866" t="s">
        <v>54</v>
      </c>
      <c r="G866" t="s">
        <v>52</v>
      </c>
      <c r="H866">
        <v>14826.07294455</v>
      </c>
      <c r="I866">
        <v>0</v>
      </c>
      <c r="J866">
        <v>600</v>
      </c>
      <c r="K866">
        <v>-600</v>
      </c>
      <c r="L866">
        <v>0</v>
      </c>
      <c r="M866">
        <v>0</v>
      </c>
      <c r="N866">
        <v>0</v>
      </c>
      <c r="O866" s="90" cm="1">
        <f t="array" ref="O866">VLOOKUP(C866,Calc!$B$4:$BF$291,_xlfn.XLOOKUP(F866&amp;G866,$R$4:$R$9&amp;$S$4:$S$9,$T$4:$T$9),FALSE)</f>
        <v>0</v>
      </c>
      <c r="P866" s="121">
        <f t="shared" si="13"/>
        <v>0</v>
      </c>
      <c r="V866" s="5">
        <v>46261</v>
      </c>
      <c r="W866">
        <v>288</v>
      </c>
      <c r="X866">
        <v>3</v>
      </c>
      <c r="Y866" t="s">
        <v>143</v>
      </c>
      <c r="Z866" t="s">
        <v>52</v>
      </c>
      <c r="AA866">
        <v>12922.06037775</v>
      </c>
      <c r="AB866">
        <v>-13.649393330000001</v>
      </c>
      <c r="AC866">
        <v>12908.410984419999</v>
      </c>
      <c r="AD866">
        <v>-6.5801406</v>
      </c>
      <c r="AE866">
        <v>16.448113500000002</v>
      </c>
      <c r="AF866">
        <v>9.8679728999999998</v>
      </c>
      <c r="AG866" s="1"/>
      <c r="AH866" s="5">
        <v>46261</v>
      </c>
      <c r="AI866">
        <v>87</v>
      </c>
      <c r="AJ866">
        <v>3</v>
      </c>
      <c r="AK866" t="s">
        <v>143</v>
      </c>
      <c r="AL866" t="s">
        <v>57</v>
      </c>
      <c r="AM866" t="s">
        <v>58</v>
      </c>
      <c r="AN866">
        <v>11.9077462</v>
      </c>
      <c r="AO866">
        <v>0</v>
      </c>
      <c r="AP866">
        <v>0</v>
      </c>
      <c r="AR866" s="5">
        <v>46261</v>
      </c>
      <c r="AS866">
        <v>62</v>
      </c>
      <c r="AT866">
        <v>3</v>
      </c>
      <c r="AU866" t="s">
        <v>60</v>
      </c>
      <c r="AV866" t="s">
        <v>58</v>
      </c>
      <c r="AW866">
        <v>46.018079729999997</v>
      </c>
      <c r="AX866">
        <v>0.10416665999999999</v>
      </c>
      <c r="AY866">
        <v>0</v>
      </c>
      <c r="AZ866">
        <v>0</v>
      </c>
      <c r="BA866">
        <v>0</v>
      </c>
    </row>
    <row r="867" spans="2:53">
      <c r="B867" s="5">
        <v>46261</v>
      </c>
      <c r="C867">
        <v>144</v>
      </c>
      <c r="D867">
        <v>3</v>
      </c>
      <c r="E867" t="s">
        <v>143</v>
      </c>
      <c r="F867" t="s">
        <v>54</v>
      </c>
      <c r="G867" t="s">
        <v>51</v>
      </c>
      <c r="H867">
        <v>14826.07294455</v>
      </c>
      <c r="I867">
        <v>-9.2287903300000007</v>
      </c>
      <c r="J867">
        <v>0</v>
      </c>
      <c r="K867">
        <v>600</v>
      </c>
      <c r="L867">
        <v>5537.2741999899999</v>
      </c>
      <c r="M867">
        <v>5215.8995350300002</v>
      </c>
      <c r="N867">
        <v>5215.8995350300002</v>
      </c>
      <c r="O867" s="90" cm="1">
        <f t="array" ref="O867">VLOOKUP(C867,Calc!$B$4:$BF$291,_xlfn.XLOOKUP(F867&amp;G867,$R$4:$R$9&amp;$S$4:$S$9,$T$4:$T$9),FALSE)</f>
        <v>5215.8995350380628</v>
      </c>
      <c r="P867" s="121">
        <f t="shared" si="13"/>
        <v>8.0626705312170088E-9</v>
      </c>
      <c r="V867" s="5">
        <v>46261</v>
      </c>
      <c r="W867">
        <v>288</v>
      </c>
      <c r="X867">
        <v>3</v>
      </c>
      <c r="Y867" t="s">
        <v>143</v>
      </c>
      <c r="Z867" t="s">
        <v>51</v>
      </c>
      <c r="AA867">
        <v>12922.06037775</v>
      </c>
      <c r="AB867">
        <v>-13.649393330000001</v>
      </c>
      <c r="AC867">
        <v>12908.410984419999</v>
      </c>
      <c r="AD867">
        <v>-42.881540800000003</v>
      </c>
      <c r="AE867">
        <v>0</v>
      </c>
      <c r="AF867">
        <v>-42.881540800000003</v>
      </c>
      <c r="AG867" s="1"/>
      <c r="AH867" s="5">
        <v>46261</v>
      </c>
      <c r="AI867">
        <v>87</v>
      </c>
      <c r="AJ867">
        <v>3</v>
      </c>
      <c r="AK867" t="s">
        <v>143</v>
      </c>
      <c r="AL867" t="s">
        <v>57</v>
      </c>
      <c r="AM867" t="s">
        <v>52</v>
      </c>
      <c r="AN867">
        <v>-12.929412859999999</v>
      </c>
      <c r="AO867">
        <v>0</v>
      </c>
      <c r="AP867">
        <v>-8711.8218535600008</v>
      </c>
      <c r="AR867" s="5">
        <v>46261</v>
      </c>
      <c r="AS867">
        <v>62</v>
      </c>
      <c r="AT867">
        <v>3</v>
      </c>
      <c r="AU867" t="s">
        <v>60</v>
      </c>
      <c r="AV867" t="s">
        <v>51</v>
      </c>
      <c r="AW867">
        <v>-46.122246400000002</v>
      </c>
      <c r="AX867">
        <v>0.10416665999999999</v>
      </c>
      <c r="AY867">
        <v>0</v>
      </c>
      <c r="AZ867">
        <v>-3725.7451779600001</v>
      </c>
      <c r="BA867">
        <v>0</v>
      </c>
    </row>
    <row r="868" spans="2:53">
      <c r="B868" s="5">
        <v>46261</v>
      </c>
      <c r="C868">
        <v>145</v>
      </c>
      <c r="D868">
        <v>3</v>
      </c>
      <c r="E868" t="s">
        <v>143</v>
      </c>
      <c r="F868" t="s">
        <v>57</v>
      </c>
      <c r="G868" t="s">
        <v>58</v>
      </c>
      <c r="H868">
        <v>11725.61418884</v>
      </c>
      <c r="I868">
        <v>-20.119616799999999</v>
      </c>
      <c r="J868">
        <v>50.1</v>
      </c>
      <c r="K868">
        <v>549.9</v>
      </c>
      <c r="L868">
        <v>11063.77727832</v>
      </c>
      <c r="M868">
        <v>8378.2373505300002</v>
      </c>
      <c r="N868">
        <v>8378.2373505300002</v>
      </c>
      <c r="O868" s="90" cm="1">
        <f t="array" ref="O868">VLOOKUP(C868,Calc!$B$4:$BF$291,_xlfn.XLOOKUP(F868&amp;G868,$R$4:$R$9&amp;$S$4:$S$9,$T$4:$T$9),FALSE)</f>
        <v>8378.2373505323449</v>
      </c>
      <c r="P868" s="121">
        <f t="shared" si="13"/>
        <v>2.344677341170609E-9</v>
      </c>
      <c r="AH868" s="5">
        <v>46261</v>
      </c>
      <c r="AI868">
        <v>87</v>
      </c>
      <c r="AJ868">
        <v>3</v>
      </c>
      <c r="AL868" t="s">
        <v>147</v>
      </c>
      <c r="AM868" t="s">
        <v>148</v>
      </c>
      <c r="AN868">
        <v>-34.887250000000002</v>
      </c>
      <c r="AO868">
        <v>573.12775250000004</v>
      </c>
      <c r="AP868">
        <v>573.12775250000004</v>
      </c>
      <c r="AR868" s="5">
        <v>46261</v>
      </c>
      <c r="AS868">
        <v>62</v>
      </c>
      <c r="AT868">
        <v>3</v>
      </c>
      <c r="AU868" t="s">
        <v>54</v>
      </c>
      <c r="AV868" t="s">
        <v>52</v>
      </c>
      <c r="AW868">
        <v>37.784763400000003</v>
      </c>
      <c r="AX868">
        <v>5.9375</v>
      </c>
      <c r="AY868">
        <v>0</v>
      </c>
      <c r="AZ868">
        <v>0</v>
      </c>
      <c r="BA868">
        <v>0</v>
      </c>
    </row>
    <row r="869" spans="2:53">
      <c r="B869" s="5">
        <v>46261</v>
      </c>
      <c r="C869">
        <v>145</v>
      </c>
      <c r="D869">
        <v>3</v>
      </c>
      <c r="E869" t="s">
        <v>143</v>
      </c>
      <c r="F869" t="s">
        <v>57</v>
      </c>
      <c r="G869" t="s">
        <v>52</v>
      </c>
      <c r="H869">
        <v>11725.61418884</v>
      </c>
      <c r="I869">
        <v>0</v>
      </c>
      <c r="J869">
        <v>600</v>
      </c>
      <c r="K869">
        <v>-549.9</v>
      </c>
      <c r="L869">
        <v>0</v>
      </c>
      <c r="M869">
        <v>0</v>
      </c>
      <c r="N869">
        <v>0</v>
      </c>
      <c r="O869" s="90" cm="1">
        <f t="array" ref="O869">VLOOKUP(C869,Calc!$B$4:$BF$291,_xlfn.XLOOKUP(F869&amp;G869,$R$4:$R$9&amp;$S$4:$S$9,$T$4:$T$9),FALSE)</f>
        <v>0</v>
      </c>
      <c r="P869" s="121">
        <f t="shared" si="13"/>
        <v>0</v>
      </c>
      <c r="AH869" s="5">
        <v>46261</v>
      </c>
      <c r="AI869">
        <v>87</v>
      </c>
      <c r="AJ869">
        <v>3</v>
      </c>
      <c r="AL869" t="s">
        <v>147</v>
      </c>
      <c r="AM869" t="s">
        <v>51</v>
      </c>
      <c r="AN869">
        <v>33.39641666</v>
      </c>
      <c r="AO869">
        <v>0</v>
      </c>
      <c r="AP869">
        <v>0</v>
      </c>
      <c r="AR869" s="5">
        <v>46261</v>
      </c>
      <c r="AS869">
        <v>62</v>
      </c>
      <c r="AT869">
        <v>3</v>
      </c>
      <c r="AU869" t="s">
        <v>54</v>
      </c>
      <c r="AV869" t="s">
        <v>51</v>
      </c>
      <c r="AW869">
        <v>-43.722263400000003</v>
      </c>
      <c r="AX869">
        <v>5.9375</v>
      </c>
      <c r="AY869">
        <v>1516.00365749</v>
      </c>
      <c r="AZ869">
        <v>5491.5383450899999</v>
      </c>
      <c r="BA869">
        <v>0</v>
      </c>
    </row>
    <row r="870" spans="2:53">
      <c r="B870" s="5">
        <v>46261</v>
      </c>
      <c r="C870">
        <v>145</v>
      </c>
      <c r="D870">
        <v>3</v>
      </c>
      <c r="E870" t="s">
        <v>143</v>
      </c>
      <c r="F870" t="s">
        <v>60</v>
      </c>
      <c r="G870" t="s">
        <v>58</v>
      </c>
      <c r="H870">
        <v>11725.61418884</v>
      </c>
      <c r="I870">
        <v>0</v>
      </c>
      <c r="J870">
        <v>50.1</v>
      </c>
      <c r="K870">
        <v>-50.08</v>
      </c>
      <c r="L870">
        <v>0</v>
      </c>
      <c r="M870">
        <v>0</v>
      </c>
      <c r="N870">
        <v>0</v>
      </c>
      <c r="O870" s="90" cm="1">
        <f t="array" ref="O870">VLOOKUP(C870,Calc!$B$4:$BF$291,_xlfn.XLOOKUP(F870&amp;G870,$R$4:$R$9&amp;$S$4:$S$9,$T$4:$T$9),FALSE)</f>
        <v>0</v>
      </c>
      <c r="P870" s="121">
        <f t="shared" si="13"/>
        <v>0</v>
      </c>
      <c r="AH870" s="5">
        <v>46261</v>
      </c>
      <c r="AI870">
        <v>87</v>
      </c>
      <c r="AJ870">
        <v>3</v>
      </c>
      <c r="AK870" t="s">
        <v>143</v>
      </c>
      <c r="AL870" t="s">
        <v>60</v>
      </c>
      <c r="AM870" t="s">
        <v>58</v>
      </c>
      <c r="AN870">
        <v>34.600781830000003</v>
      </c>
      <c r="AO870">
        <v>0</v>
      </c>
      <c r="AP870">
        <v>0</v>
      </c>
      <c r="AR870" s="5">
        <v>46261</v>
      </c>
      <c r="AS870">
        <v>62</v>
      </c>
      <c r="AT870">
        <v>3</v>
      </c>
      <c r="AU870" t="s">
        <v>50</v>
      </c>
      <c r="AV870" t="s">
        <v>52</v>
      </c>
      <c r="AW870">
        <v>0</v>
      </c>
      <c r="AX870">
        <v>0</v>
      </c>
      <c r="AY870">
        <v>0</v>
      </c>
      <c r="AZ870">
        <v>0</v>
      </c>
      <c r="BA870">
        <v>0</v>
      </c>
    </row>
    <row r="871" spans="2:53">
      <c r="B871" s="5">
        <v>46261</v>
      </c>
      <c r="C871">
        <v>145</v>
      </c>
      <c r="D871">
        <v>3</v>
      </c>
      <c r="E871" t="s">
        <v>143</v>
      </c>
      <c r="F871" t="s">
        <v>60</v>
      </c>
      <c r="G871" t="s">
        <v>51</v>
      </c>
      <c r="H871">
        <v>11725.61418884</v>
      </c>
      <c r="I871">
        <v>0</v>
      </c>
      <c r="J871">
        <v>0.02</v>
      </c>
      <c r="K871">
        <v>50.08</v>
      </c>
      <c r="L871">
        <v>0</v>
      </c>
      <c r="M871">
        <v>0</v>
      </c>
      <c r="N871">
        <v>0</v>
      </c>
      <c r="O871" s="90" cm="1">
        <f t="array" ref="O871">VLOOKUP(C871,Calc!$B$4:$BF$291,_xlfn.XLOOKUP(F871&amp;G871,$R$4:$R$9&amp;$S$4:$S$9,$T$4:$T$9),FALSE)</f>
        <v>0</v>
      </c>
      <c r="P871" s="121">
        <f t="shared" si="13"/>
        <v>0</v>
      </c>
      <c r="AH871" s="5">
        <v>46261</v>
      </c>
      <c r="AI871">
        <v>87</v>
      </c>
      <c r="AJ871">
        <v>3</v>
      </c>
      <c r="AK871" t="s">
        <v>143</v>
      </c>
      <c r="AL871" t="s">
        <v>60</v>
      </c>
      <c r="AM871" t="s">
        <v>51</v>
      </c>
      <c r="AN871">
        <v>-34.484948500000002</v>
      </c>
      <c r="AO871">
        <v>0</v>
      </c>
      <c r="AP871">
        <v>-33964.411031160002</v>
      </c>
      <c r="AR871" s="5">
        <v>46261</v>
      </c>
      <c r="AS871">
        <v>62</v>
      </c>
      <c r="AT871">
        <v>3</v>
      </c>
      <c r="AU871" t="s">
        <v>50</v>
      </c>
      <c r="AV871" t="s">
        <v>51</v>
      </c>
      <c r="AW871">
        <v>0</v>
      </c>
      <c r="AX871">
        <v>0</v>
      </c>
      <c r="AY871">
        <v>0</v>
      </c>
      <c r="AZ871">
        <v>0</v>
      </c>
      <c r="BA871">
        <v>0</v>
      </c>
    </row>
    <row r="872" spans="2:53">
      <c r="B872" s="5">
        <v>46261</v>
      </c>
      <c r="C872">
        <v>145</v>
      </c>
      <c r="D872">
        <v>3</v>
      </c>
      <c r="E872" t="s">
        <v>143</v>
      </c>
      <c r="F872" t="s">
        <v>54</v>
      </c>
      <c r="G872" t="s">
        <v>52</v>
      </c>
      <c r="H872">
        <v>11725.61418884</v>
      </c>
      <c r="I872">
        <v>0</v>
      </c>
      <c r="J872">
        <v>600</v>
      </c>
      <c r="K872">
        <v>-599.98</v>
      </c>
      <c r="L872">
        <v>0</v>
      </c>
      <c r="M872">
        <v>0</v>
      </c>
      <c r="N872">
        <v>0</v>
      </c>
      <c r="O872" s="90" cm="1">
        <f t="array" ref="O872">VLOOKUP(C872,Calc!$B$4:$BF$291,_xlfn.XLOOKUP(F872&amp;G872,$R$4:$R$9&amp;$S$4:$S$9,$T$4:$T$9),FALSE)</f>
        <v>0</v>
      </c>
      <c r="P872" s="121">
        <f t="shared" si="13"/>
        <v>0</v>
      </c>
      <c r="AH872" s="5">
        <v>46261</v>
      </c>
      <c r="AI872">
        <v>87</v>
      </c>
      <c r="AJ872">
        <v>3</v>
      </c>
      <c r="AK872" t="s">
        <v>143</v>
      </c>
      <c r="AL872" t="s">
        <v>54</v>
      </c>
      <c r="AM872" t="s">
        <v>52</v>
      </c>
      <c r="AN872">
        <v>46.713614700000001</v>
      </c>
      <c r="AO872">
        <v>0</v>
      </c>
      <c r="AP872">
        <v>0</v>
      </c>
      <c r="AR872" s="5">
        <v>46261</v>
      </c>
      <c r="AS872">
        <v>63</v>
      </c>
      <c r="AT872">
        <v>3</v>
      </c>
      <c r="AU872" t="s">
        <v>145</v>
      </c>
      <c r="AV872" t="s">
        <v>58</v>
      </c>
      <c r="AW872">
        <v>-0.53447520000000004</v>
      </c>
      <c r="AX872">
        <v>0.16166665999999999</v>
      </c>
      <c r="AY872">
        <v>24.067466620000001</v>
      </c>
      <c r="AZ872">
        <v>24.067466620000001</v>
      </c>
      <c r="BA872">
        <v>0</v>
      </c>
    </row>
    <row r="873" spans="2:53">
      <c r="B873" s="5">
        <v>46261</v>
      </c>
      <c r="C873">
        <v>145</v>
      </c>
      <c r="D873">
        <v>3</v>
      </c>
      <c r="E873" t="s">
        <v>143</v>
      </c>
      <c r="F873" t="s">
        <v>54</v>
      </c>
      <c r="G873" t="s">
        <v>51</v>
      </c>
      <c r="H873">
        <v>11725.61418884</v>
      </c>
      <c r="I873">
        <v>-7.3674737600000002</v>
      </c>
      <c r="J873">
        <v>0.02</v>
      </c>
      <c r="K873">
        <v>599.98</v>
      </c>
      <c r="L873">
        <v>4420.3369105199999</v>
      </c>
      <c r="M873">
        <v>3347.37683831</v>
      </c>
      <c r="N873">
        <v>3347.37683831</v>
      </c>
      <c r="O873" s="90" cm="1">
        <f t="array" ref="O873">VLOOKUP(C873,Calc!$B$4:$BF$291,_xlfn.XLOOKUP(F873&amp;G873,$R$4:$R$9&amp;$S$4:$S$9,$T$4:$T$9),FALSE)</f>
        <v>3347.3768383123215</v>
      </c>
      <c r="P873" s="121">
        <f t="shared" si="13"/>
        <v>2.3214852262753993E-9</v>
      </c>
      <c r="AH873" s="5">
        <v>46261</v>
      </c>
      <c r="AI873">
        <v>87</v>
      </c>
      <c r="AJ873">
        <v>3</v>
      </c>
      <c r="AK873" t="s">
        <v>143</v>
      </c>
      <c r="AL873" t="s">
        <v>54</v>
      </c>
      <c r="AM873" t="s">
        <v>51</v>
      </c>
      <c r="AN873">
        <v>-52.456114700000001</v>
      </c>
      <c r="AO873">
        <v>0</v>
      </c>
      <c r="AP873">
        <v>-14422.764519689999</v>
      </c>
      <c r="AR873" s="5">
        <v>46261</v>
      </c>
      <c r="AS873">
        <v>63</v>
      </c>
      <c r="AT873">
        <v>3</v>
      </c>
      <c r="AU873" t="s">
        <v>145</v>
      </c>
      <c r="AV873" t="s">
        <v>146</v>
      </c>
      <c r="AW873">
        <v>0.37280853000000003</v>
      </c>
      <c r="AX873">
        <v>0.16166665999999999</v>
      </c>
      <c r="AY873">
        <v>0</v>
      </c>
      <c r="AZ873">
        <v>0</v>
      </c>
      <c r="BA873">
        <v>0</v>
      </c>
    </row>
    <row r="874" spans="2:53">
      <c r="B874" s="5">
        <v>46261</v>
      </c>
      <c r="C874">
        <v>146</v>
      </c>
      <c r="D874">
        <v>3</v>
      </c>
      <c r="E874" t="s">
        <v>143</v>
      </c>
      <c r="F874" t="s">
        <v>57</v>
      </c>
      <c r="G874" t="s">
        <v>58</v>
      </c>
      <c r="H874">
        <v>6368.9162602200004</v>
      </c>
      <c r="I874">
        <v>-20.72806546</v>
      </c>
      <c r="J874">
        <v>50.1</v>
      </c>
      <c r="K874">
        <v>319.89999999999998</v>
      </c>
      <c r="L874">
        <v>6630.9081427800002</v>
      </c>
      <c r="M874">
        <v>4793.4463796800001</v>
      </c>
      <c r="N874">
        <v>4793.4463796800001</v>
      </c>
      <c r="O874" s="90" cm="1">
        <f t="array" ref="O874">VLOOKUP(C874,Calc!$B$4:$BF$291,_xlfn.XLOOKUP(F874&amp;G874,$R$4:$R$9&amp;$S$4:$S$9,$T$4:$T$9),FALSE)</f>
        <v>4793.4463796824894</v>
      </c>
      <c r="P874" s="121">
        <f t="shared" si="13"/>
        <v>2.4892869987525046E-9</v>
      </c>
      <c r="AH874" s="5">
        <v>46261</v>
      </c>
      <c r="AI874">
        <v>88</v>
      </c>
      <c r="AJ874">
        <v>3</v>
      </c>
      <c r="AL874" t="s">
        <v>144</v>
      </c>
      <c r="AM874" t="s">
        <v>58</v>
      </c>
      <c r="AN874">
        <v>-65.922921459999998</v>
      </c>
      <c r="AO874">
        <v>-13576.66858666</v>
      </c>
      <c r="AP874">
        <v>-13576.66858666</v>
      </c>
      <c r="AR874" s="5">
        <v>46261</v>
      </c>
      <c r="AS874">
        <v>63</v>
      </c>
      <c r="AT874">
        <v>3</v>
      </c>
      <c r="AU874" t="s">
        <v>144</v>
      </c>
      <c r="AV874" t="s">
        <v>58</v>
      </c>
      <c r="AW874">
        <v>-36.996776629999999</v>
      </c>
      <c r="AX874">
        <v>11.316666659999999</v>
      </c>
      <c r="AY874">
        <v>1766.2000872199999</v>
      </c>
      <c r="AZ874">
        <v>1766.2000872199999</v>
      </c>
      <c r="BA874">
        <v>0</v>
      </c>
    </row>
    <row r="875" spans="2:53">
      <c r="B875" s="5">
        <v>46261</v>
      </c>
      <c r="C875">
        <v>146</v>
      </c>
      <c r="D875">
        <v>3</v>
      </c>
      <c r="E875" t="s">
        <v>143</v>
      </c>
      <c r="F875" t="s">
        <v>57</v>
      </c>
      <c r="G875" t="s">
        <v>52</v>
      </c>
      <c r="H875">
        <v>6368.9162602200004</v>
      </c>
      <c r="I875">
        <v>0</v>
      </c>
      <c r="J875">
        <v>370</v>
      </c>
      <c r="K875">
        <v>-319.89999999999998</v>
      </c>
      <c r="L875">
        <v>0</v>
      </c>
      <c r="M875">
        <v>0</v>
      </c>
      <c r="N875">
        <v>0</v>
      </c>
      <c r="O875" s="90" cm="1">
        <f t="array" ref="O875">VLOOKUP(C875,Calc!$B$4:$BF$291,_xlfn.XLOOKUP(F875&amp;G875,$R$4:$R$9&amp;$S$4:$S$9,$T$4:$T$9),FALSE)</f>
        <v>0</v>
      </c>
      <c r="P875" s="121">
        <f t="shared" si="13"/>
        <v>0</v>
      </c>
      <c r="AH875" s="5">
        <v>46261</v>
      </c>
      <c r="AI875">
        <v>88</v>
      </c>
      <c r="AJ875">
        <v>3</v>
      </c>
      <c r="AL875" t="s">
        <v>144</v>
      </c>
      <c r="AM875" t="s">
        <v>146</v>
      </c>
      <c r="AN875">
        <v>53.130421460000001</v>
      </c>
      <c r="AO875">
        <v>0</v>
      </c>
      <c r="AP875">
        <v>0</v>
      </c>
      <c r="AR875" s="5">
        <v>46261</v>
      </c>
      <c r="AS875">
        <v>63</v>
      </c>
      <c r="AT875">
        <v>3</v>
      </c>
      <c r="AU875" t="s">
        <v>144</v>
      </c>
      <c r="AV875" t="s">
        <v>146</v>
      </c>
      <c r="AW875">
        <v>25.680109959999999</v>
      </c>
      <c r="AX875">
        <v>11.316666659999999</v>
      </c>
      <c r="AY875">
        <v>0</v>
      </c>
      <c r="AZ875">
        <v>0</v>
      </c>
      <c r="BA875">
        <v>0</v>
      </c>
    </row>
    <row r="876" spans="2:53">
      <c r="B876" s="5">
        <v>46261</v>
      </c>
      <c r="C876">
        <v>146</v>
      </c>
      <c r="D876">
        <v>3</v>
      </c>
      <c r="E876" t="s">
        <v>143</v>
      </c>
      <c r="F876" t="s">
        <v>60</v>
      </c>
      <c r="G876" t="s">
        <v>58</v>
      </c>
      <c r="H876">
        <v>6368.9162602200004</v>
      </c>
      <c r="I876">
        <v>0</v>
      </c>
      <c r="J876">
        <v>50.1</v>
      </c>
      <c r="K876">
        <v>-45.02</v>
      </c>
      <c r="L876">
        <v>0</v>
      </c>
      <c r="M876">
        <v>0</v>
      </c>
      <c r="N876">
        <v>0</v>
      </c>
      <c r="O876" s="90" cm="1">
        <f t="array" ref="O876">VLOOKUP(C876,Calc!$B$4:$BF$291,_xlfn.XLOOKUP(F876&amp;G876,$R$4:$R$9&amp;$S$4:$S$9,$T$4:$T$9),FALSE)</f>
        <v>0</v>
      </c>
      <c r="P876" s="121">
        <f t="shared" si="13"/>
        <v>0</v>
      </c>
      <c r="AH876" s="5">
        <v>46261</v>
      </c>
      <c r="AI876">
        <v>88</v>
      </c>
      <c r="AJ876">
        <v>3</v>
      </c>
      <c r="AK876" t="s">
        <v>143</v>
      </c>
      <c r="AL876" t="s">
        <v>57</v>
      </c>
      <c r="AM876" t="s">
        <v>58</v>
      </c>
      <c r="AN876">
        <v>10.645428799999999</v>
      </c>
      <c r="AO876">
        <v>0</v>
      </c>
      <c r="AP876">
        <v>0</v>
      </c>
      <c r="AR876" s="5">
        <v>46261</v>
      </c>
      <c r="AS876">
        <v>63</v>
      </c>
      <c r="AT876">
        <v>3</v>
      </c>
      <c r="AU876" t="s">
        <v>57</v>
      </c>
      <c r="AV876" t="s">
        <v>58</v>
      </c>
      <c r="AW876">
        <v>0.79043699999999995</v>
      </c>
      <c r="AX876">
        <v>0.58583333000000004</v>
      </c>
      <c r="AY876">
        <v>0</v>
      </c>
      <c r="AZ876">
        <v>0</v>
      </c>
      <c r="BA876">
        <v>0</v>
      </c>
    </row>
    <row r="877" spans="2:53">
      <c r="B877" s="5">
        <v>46261</v>
      </c>
      <c r="C877">
        <v>146</v>
      </c>
      <c r="D877">
        <v>3</v>
      </c>
      <c r="E877" t="s">
        <v>143</v>
      </c>
      <c r="F877" t="s">
        <v>60</v>
      </c>
      <c r="G877" t="s">
        <v>51</v>
      </c>
      <c r="H877">
        <v>6368.9162602200004</v>
      </c>
      <c r="I877">
        <v>0</v>
      </c>
      <c r="J877">
        <v>5.08</v>
      </c>
      <c r="K877">
        <v>45.02</v>
      </c>
      <c r="L877">
        <v>0</v>
      </c>
      <c r="M877">
        <v>0</v>
      </c>
      <c r="N877">
        <v>0</v>
      </c>
      <c r="O877" s="90" cm="1">
        <f t="array" ref="O877">VLOOKUP(C877,Calc!$B$4:$BF$291,_xlfn.XLOOKUP(F877&amp;G877,$R$4:$R$9&amp;$S$4:$S$9,$T$4:$T$9),FALSE)</f>
        <v>0</v>
      </c>
      <c r="P877" s="121">
        <f t="shared" si="13"/>
        <v>0</v>
      </c>
      <c r="AH877" s="5">
        <v>46261</v>
      </c>
      <c r="AI877">
        <v>88</v>
      </c>
      <c r="AJ877">
        <v>3</v>
      </c>
      <c r="AK877" t="s">
        <v>143</v>
      </c>
      <c r="AL877" t="s">
        <v>57</v>
      </c>
      <c r="AM877" t="s">
        <v>52</v>
      </c>
      <c r="AN877">
        <v>-11.23959546</v>
      </c>
      <c r="AO877">
        <v>0</v>
      </c>
      <c r="AP877">
        <v>-7424.78433752</v>
      </c>
      <c r="AR877" s="5">
        <v>46261</v>
      </c>
      <c r="AS877">
        <v>63</v>
      </c>
      <c r="AT877">
        <v>3</v>
      </c>
      <c r="AU877" t="s">
        <v>57</v>
      </c>
      <c r="AV877" t="s">
        <v>52</v>
      </c>
      <c r="AW877">
        <v>-1.3762703300000001</v>
      </c>
      <c r="AX877">
        <v>0.58583333000000004</v>
      </c>
      <c r="AY877">
        <v>0</v>
      </c>
      <c r="AZ877">
        <v>-735.53336006999996</v>
      </c>
      <c r="BA877">
        <v>0</v>
      </c>
    </row>
    <row r="878" spans="2:53">
      <c r="B878" s="5">
        <v>46261</v>
      </c>
      <c r="C878">
        <v>146</v>
      </c>
      <c r="D878">
        <v>3</v>
      </c>
      <c r="E878" t="s">
        <v>143</v>
      </c>
      <c r="F878" t="s">
        <v>54</v>
      </c>
      <c r="G878" t="s">
        <v>52</v>
      </c>
      <c r="H878">
        <v>6368.9162602200004</v>
      </c>
      <c r="I878">
        <v>0</v>
      </c>
      <c r="J878">
        <v>370</v>
      </c>
      <c r="K878">
        <v>-364.92</v>
      </c>
      <c r="L878">
        <v>0</v>
      </c>
      <c r="M878">
        <v>0</v>
      </c>
      <c r="N878">
        <v>0</v>
      </c>
      <c r="O878" s="90" cm="1">
        <f t="array" ref="O878">VLOOKUP(C878,Calc!$B$4:$BF$291,_xlfn.XLOOKUP(F878&amp;G878,$R$4:$R$9&amp;$S$4:$S$9,$T$4:$T$9),FALSE)</f>
        <v>0</v>
      </c>
      <c r="P878" s="121">
        <f t="shared" si="13"/>
        <v>0</v>
      </c>
      <c r="AH878" s="5">
        <v>46261</v>
      </c>
      <c r="AI878">
        <v>88</v>
      </c>
      <c r="AJ878">
        <v>3</v>
      </c>
      <c r="AL878" t="s">
        <v>147</v>
      </c>
      <c r="AM878" t="s">
        <v>148</v>
      </c>
      <c r="AN878">
        <v>-33.516770000000001</v>
      </c>
      <c r="AO878">
        <v>7.6987302299999998</v>
      </c>
      <c r="AP878">
        <v>7.6987302299999998</v>
      </c>
      <c r="AR878" s="5">
        <v>46261</v>
      </c>
      <c r="AS878">
        <v>63</v>
      </c>
      <c r="AT878">
        <v>3</v>
      </c>
      <c r="AU878" t="s">
        <v>147</v>
      </c>
      <c r="AV878" t="s">
        <v>148</v>
      </c>
      <c r="AW878">
        <v>-27.921265999999999</v>
      </c>
      <c r="AX878">
        <v>0.755</v>
      </c>
      <c r="AY878">
        <v>-8827.7664685199998</v>
      </c>
      <c r="AZ878">
        <v>-8827.7664685199998</v>
      </c>
      <c r="BA878">
        <v>0</v>
      </c>
    </row>
    <row r="879" spans="2:53">
      <c r="B879" s="5">
        <v>46261</v>
      </c>
      <c r="C879">
        <v>146</v>
      </c>
      <c r="D879">
        <v>3</v>
      </c>
      <c r="E879" t="s">
        <v>143</v>
      </c>
      <c r="F879" t="s">
        <v>54</v>
      </c>
      <c r="G879" t="s">
        <v>51</v>
      </c>
      <c r="H879">
        <v>6368.9162602200004</v>
      </c>
      <c r="I879">
        <v>-5.9722444599999998</v>
      </c>
      <c r="J879">
        <v>5.08</v>
      </c>
      <c r="K879">
        <v>364.92</v>
      </c>
      <c r="L879">
        <v>2179.3914507700001</v>
      </c>
      <c r="M879">
        <v>1575.4698805400001</v>
      </c>
      <c r="N879">
        <v>1575.4698805400001</v>
      </c>
      <c r="O879" s="90" cm="1">
        <f t="array" ref="O879">VLOOKUP(C879,Calc!$B$4:$BF$291,_xlfn.XLOOKUP(F879&amp;G879,$R$4:$R$9&amp;$S$4:$S$9,$T$4:$T$9),FALSE)</f>
        <v>1575.4698805468422</v>
      </c>
      <c r="P879" s="121">
        <f t="shared" si="13"/>
        <v>6.8421286414377391E-9</v>
      </c>
      <c r="AH879" s="5">
        <v>46261</v>
      </c>
      <c r="AI879">
        <v>88</v>
      </c>
      <c r="AJ879">
        <v>3</v>
      </c>
      <c r="AL879" t="s">
        <v>147</v>
      </c>
      <c r="AM879" t="s">
        <v>51</v>
      </c>
      <c r="AN879">
        <v>32.610103330000001</v>
      </c>
      <c r="AO879">
        <v>0</v>
      </c>
      <c r="AP879">
        <v>0</v>
      </c>
      <c r="AR879" s="5">
        <v>46261</v>
      </c>
      <c r="AS879">
        <v>63</v>
      </c>
      <c r="AT879">
        <v>3</v>
      </c>
      <c r="AU879" t="s">
        <v>147</v>
      </c>
      <c r="AV879" t="s">
        <v>51</v>
      </c>
      <c r="AW879">
        <v>27.166266</v>
      </c>
      <c r="AX879">
        <v>0.755</v>
      </c>
      <c r="AY879">
        <v>0</v>
      </c>
      <c r="AZ879">
        <v>0</v>
      </c>
      <c r="BA879">
        <v>0</v>
      </c>
    </row>
    <row r="880" spans="2:53">
      <c r="B880" s="5">
        <v>46261</v>
      </c>
      <c r="C880">
        <v>147</v>
      </c>
      <c r="D880">
        <v>3</v>
      </c>
      <c r="E880" t="s">
        <v>143</v>
      </c>
      <c r="F880" t="s">
        <v>57</v>
      </c>
      <c r="G880" t="s">
        <v>58</v>
      </c>
      <c r="H880">
        <v>5767.4328306899997</v>
      </c>
      <c r="I880">
        <v>-28.285410930000001</v>
      </c>
      <c r="J880">
        <v>50.1</v>
      </c>
      <c r="K880">
        <v>250.65</v>
      </c>
      <c r="L880">
        <v>7089.7382504300003</v>
      </c>
      <c r="M880">
        <v>5244.7817894500004</v>
      </c>
      <c r="N880">
        <v>5244.7817894500004</v>
      </c>
      <c r="O880" s="90" cm="1">
        <f t="array" ref="O880">VLOOKUP(C880,Calc!$B$4:$BF$291,_xlfn.XLOOKUP(F880&amp;G880,$R$4:$R$9&amp;$S$4:$S$9,$T$4:$T$9),FALSE)</f>
        <v>5244.7817894553791</v>
      </c>
      <c r="P880" s="121">
        <f t="shared" si="13"/>
        <v>5.3787516662850976E-9</v>
      </c>
      <c r="AH880" s="5">
        <v>46261</v>
      </c>
      <c r="AI880">
        <v>88</v>
      </c>
      <c r="AJ880">
        <v>3</v>
      </c>
      <c r="AK880" t="s">
        <v>143</v>
      </c>
      <c r="AL880" t="s">
        <v>60</v>
      </c>
      <c r="AM880" t="s">
        <v>58</v>
      </c>
      <c r="AN880">
        <v>36.049117729999999</v>
      </c>
      <c r="AO880">
        <v>0</v>
      </c>
      <c r="AP880">
        <v>0</v>
      </c>
      <c r="AR880" s="5">
        <v>46261</v>
      </c>
      <c r="AS880">
        <v>63</v>
      </c>
      <c r="AT880">
        <v>3</v>
      </c>
      <c r="AU880" t="s">
        <v>60</v>
      </c>
      <c r="AV880" t="s">
        <v>58</v>
      </c>
      <c r="AW880">
        <v>41.678407229999998</v>
      </c>
      <c r="AX880">
        <v>6.9166660000000005E-2</v>
      </c>
      <c r="AY880">
        <v>0</v>
      </c>
      <c r="AZ880">
        <v>0</v>
      </c>
      <c r="BA880">
        <v>0</v>
      </c>
    </row>
    <row r="881" spans="2:53">
      <c r="B881" s="5">
        <v>46261</v>
      </c>
      <c r="C881">
        <v>147</v>
      </c>
      <c r="D881">
        <v>3</v>
      </c>
      <c r="E881" t="s">
        <v>143</v>
      </c>
      <c r="F881" t="s">
        <v>57</v>
      </c>
      <c r="G881" t="s">
        <v>52</v>
      </c>
      <c r="H881">
        <v>5767.4328306899997</v>
      </c>
      <c r="I881">
        <v>0</v>
      </c>
      <c r="J881">
        <v>300.75</v>
      </c>
      <c r="K881">
        <v>-250.65</v>
      </c>
      <c r="L881">
        <v>0</v>
      </c>
      <c r="M881">
        <v>0</v>
      </c>
      <c r="N881">
        <v>0</v>
      </c>
      <c r="O881" s="90" cm="1">
        <f t="array" ref="O881">VLOOKUP(C881,Calc!$B$4:$BF$291,_xlfn.XLOOKUP(F881&amp;G881,$R$4:$R$9&amp;$S$4:$S$9,$T$4:$T$9),FALSE)</f>
        <v>0</v>
      </c>
      <c r="P881" s="121">
        <f t="shared" si="13"/>
        <v>0</v>
      </c>
      <c r="AH881" s="5">
        <v>46261</v>
      </c>
      <c r="AI881">
        <v>88</v>
      </c>
      <c r="AJ881">
        <v>3</v>
      </c>
      <c r="AK881" t="s">
        <v>143</v>
      </c>
      <c r="AL881" t="s">
        <v>60</v>
      </c>
      <c r="AM881" t="s">
        <v>51</v>
      </c>
      <c r="AN881">
        <v>-36.080784399999999</v>
      </c>
      <c r="AO881">
        <v>0</v>
      </c>
      <c r="AP881">
        <v>-34621.078678899998</v>
      </c>
      <c r="AR881" s="5">
        <v>46261</v>
      </c>
      <c r="AS881">
        <v>63</v>
      </c>
      <c r="AT881">
        <v>3</v>
      </c>
      <c r="AU881" t="s">
        <v>60</v>
      </c>
      <c r="AV881" t="s">
        <v>51</v>
      </c>
      <c r="AW881">
        <v>-41.747573899999999</v>
      </c>
      <c r="AX881">
        <v>6.9166660000000005E-2</v>
      </c>
      <c r="AY881">
        <v>0</v>
      </c>
      <c r="AZ881">
        <v>-26468.209426500001</v>
      </c>
      <c r="BA881">
        <v>0</v>
      </c>
    </row>
    <row r="882" spans="2:53">
      <c r="B882" s="5">
        <v>46261</v>
      </c>
      <c r="C882">
        <v>147</v>
      </c>
      <c r="D882">
        <v>3</v>
      </c>
      <c r="E882" t="s">
        <v>143</v>
      </c>
      <c r="F882" t="s">
        <v>60</v>
      </c>
      <c r="G882" t="s">
        <v>58</v>
      </c>
      <c r="H882">
        <v>5767.4328306899997</v>
      </c>
      <c r="I882">
        <v>0</v>
      </c>
      <c r="J882">
        <v>50.1</v>
      </c>
      <c r="K882">
        <v>-50.1</v>
      </c>
      <c r="L882">
        <v>0</v>
      </c>
      <c r="M882">
        <v>0</v>
      </c>
      <c r="N882">
        <v>0</v>
      </c>
      <c r="O882" s="90" cm="1">
        <f t="array" ref="O882">VLOOKUP(C882,Calc!$B$4:$BF$291,_xlfn.XLOOKUP(F882&amp;G882,$R$4:$R$9&amp;$S$4:$S$9,$T$4:$T$9),FALSE)</f>
        <v>0</v>
      </c>
      <c r="P882" s="121">
        <f t="shared" si="13"/>
        <v>0</v>
      </c>
      <c r="AH882" s="5">
        <v>46261</v>
      </c>
      <c r="AI882">
        <v>88</v>
      </c>
      <c r="AJ882">
        <v>3</v>
      </c>
      <c r="AK882" t="s">
        <v>143</v>
      </c>
      <c r="AL882" t="s">
        <v>54</v>
      </c>
      <c r="AM882" t="s">
        <v>52</v>
      </c>
      <c r="AN882">
        <v>50.834607830000003</v>
      </c>
      <c r="AO882">
        <v>0</v>
      </c>
      <c r="AP882">
        <v>0</v>
      </c>
      <c r="AR882" s="5">
        <v>46261</v>
      </c>
      <c r="AS882">
        <v>63</v>
      </c>
      <c r="AT882">
        <v>3</v>
      </c>
      <c r="AU882" t="s">
        <v>54</v>
      </c>
      <c r="AV882" t="s">
        <v>52</v>
      </c>
      <c r="AW882">
        <v>39.326282829999997</v>
      </c>
      <c r="AX882">
        <v>6.0158333300000004</v>
      </c>
      <c r="AY882">
        <v>0</v>
      </c>
      <c r="AZ882">
        <v>0</v>
      </c>
      <c r="BA882">
        <v>0</v>
      </c>
    </row>
    <row r="883" spans="2:53">
      <c r="B883" s="5">
        <v>46261</v>
      </c>
      <c r="C883">
        <v>147</v>
      </c>
      <c r="D883">
        <v>3</v>
      </c>
      <c r="E883" t="s">
        <v>143</v>
      </c>
      <c r="F883" t="s">
        <v>60</v>
      </c>
      <c r="G883" t="s">
        <v>51</v>
      </c>
      <c r="H883">
        <v>5767.4328306899997</v>
      </c>
      <c r="I883">
        <v>0</v>
      </c>
      <c r="J883">
        <v>0</v>
      </c>
      <c r="K883">
        <v>50.1</v>
      </c>
      <c r="L883">
        <v>0</v>
      </c>
      <c r="M883">
        <v>0</v>
      </c>
      <c r="N883">
        <v>0</v>
      </c>
      <c r="O883" s="90" cm="1">
        <f t="array" ref="O883">VLOOKUP(C883,Calc!$B$4:$BF$291,_xlfn.XLOOKUP(F883&amp;G883,$R$4:$R$9&amp;$S$4:$S$9,$T$4:$T$9),FALSE)</f>
        <v>0</v>
      </c>
      <c r="P883" s="121">
        <f t="shared" si="13"/>
        <v>0</v>
      </c>
      <c r="AH883" s="5">
        <v>46261</v>
      </c>
      <c r="AI883">
        <v>88</v>
      </c>
      <c r="AJ883">
        <v>3</v>
      </c>
      <c r="AK883" t="s">
        <v>143</v>
      </c>
      <c r="AL883" t="s">
        <v>54</v>
      </c>
      <c r="AM883" t="s">
        <v>51</v>
      </c>
      <c r="AN883">
        <v>-54.737941159999998</v>
      </c>
      <c r="AO883">
        <v>0</v>
      </c>
      <c r="AP883">
        <v>-15016.94782678</v>
      </c>
      <c r="AR883" s="5">
        <v>46261</v>
      </c>
      <c r="AS883">
        <v>63</v>
      </c>
      <c r="AT883">
        <v>3</v>
      </c>
      <c r="AU883" t="s">
        <v>54</v>
      </c>
      <c r="AV883" t="s">
        <v>51</v>
      </c>
      <c r="AW883">
        <v>-45.342116160000003</v>
      </c>
      <c r="AX883">
        <v>6.0158333300000004</v>
      </c>
      <c r="AY883">
        <v>0</v>
      </c>
      <c r="AZ883">
        <v>5878.7274672399999</v>
      </c>
      <c r="BA883">
        <v>0</v>
      </c>
    </row>
    <row r="884" spans="2:53">
      <c r="B884" s="5">
        <v>46261</v>
      </c>
      <c r="C884">
        <v>147</v>
      </c>
      <c r="D884">
        <v>3</v>
      </c>
      <c r="E884" t="s">
        <v>143</v>
      </c>
      <c r="F884" t="s">
        <v>54</v>
      </c>
      <c r="G884" t="s">
        <v>52</v>
      </c>
      <c r="H884">
        <v>5767.4328306899997</v>
      </c>
      <c r="I884">
        <v>0</v>
      </c>
      <c r="J884">
        <v>300.75</v>
      </c>
      <c r="K884">
        <v>-300.75</v>
      </c>
      <c r="L884">
        <v>0</v>
      </c>
      <c r="M884">
        <v>0</v>
      </c>
      <c r="N884">
        <v>0</v>
      </c>
      <c r="O884" s="90" cm="1">
        <f t="array" ref="O884">VLOOKUP(C884,Calc!$B$4:$BF$291,_xlfn.XLOOKUP(F884&amp;G884,$R$4:$R$9&amp;$S$4:$S$9,$T$4:$T$9),FALSE)</f>
        <v>0</v>
      </c>
      <c r="P884" s="121">
        <f t="shared" si="13"/>
        <v>0</v>
      </c>
      <c r="AH884" s="5">
        <v>46261</v>
      </c>
      <c r="AI884">
        <v>89</v>
      </c>
      <c r="AJ884">
        <v>3</v>
      </c>
      <c r="AL884" t="s">
        <v>144</v>
      </c>
      <c r="AM884" t="s">
        <v>58</v>
      </c>
      <c r="AN884">
        <v>-68.688525760000005</v>
      </c>
      <c r="AO884">
        <v>-14592.91030666</v>
      </c>
      <c r="AP884">
        <v>-14592.91030666</v>
      </c>
      <c r="AR884" s="5">
        <v>46261</v>
      </c>
      <c r="AS884">
        <v>63</v>
      </c>
      <c r="AT884">
        <v>3</v>
      </c>
      <c r="AU884" t="s">
        <v>50</v>
      </c>
      <c r="AV884" t="s">
        <v>52</v>
      </c>
      <c r="AW884">
        <v>0</v>
      </c>
      <c r="AX884">
        <v>0</v>
      </c>
      <c r="AY884">
        <v>0</v>
      </c>
      <c r="AZ884">
        <v>0</v>
      </c>
      <c r="BA884">
        <v>0</v>
      </c>
    </row>
    <row r="885" spans="2:53">
      <c r="B885" s="5">
        <v>46261</v>
      </c>
      <c r="C885">
        <v>147</v>
      </c>
      <c r="D885">
        <v>3</v>
      </c>
      <c r="E885" t="s">
        <v>143</v>
      </c>
      <c r="F885" t="s">
        <v>54</v>
      </c>
      <c r="G885" t="s">
        <v>51</v>
      </c>
      <c r="H885">
        <v>5767.4328306899997</v>
      </c>
      <c r="I885">
        <v>-2.34914033</v>
      </c>
      <c r="J885">
        <v>0</v>
      </c>
      <c r="K885">
        <v>300.75</v>
      </c>
      <c r="L885">
        <v>706.50395523999998</v>
      </c>
      <c r="M885">
        <v>522.65104123000003</v>
      </c>
      <c r="N885">
        <v>522.65104123000003</v>
      </c>
      <c r="O885" s="90" cm="1">
        <f t="array" ref="O885">VLOOKUP(C885,Calc!$B$4:$BF$291,_xlfn.XLOOKUP(F885&amp;G885,$R$4:$R$9&amp;$S$4:$S$9,$T$4:$T$9),FALSE)</f>
        <v>522.65104123462129</v>
      </c>
      <c r="P885" s="121">
        <f t="shared" si="13"/>
        <v>4.62125626654597E-9</v>
      </c>
      <c r="AH885" s="5">
        <v>46261</v>
      </c>
      <c r="AI885">
        <v>89</v>
      </c>
      <c r="AJ885">
        <v>3</v>
      </c>
      <c r="AL885" t="s">
        <v>144</v>
      </c>
      <c r="AM885" t="s">
        <v>146</v>
      </c>
      <c r="AN885">
        <v>55.806025759999997</v>
      </c>
      <c r="AO885">
        <v>0</v>
      </c>
      <c r="AP885">
        <v>0</v>
      </c>
      <c r="AR885" s="5">
        <v>46261</v>
      </c>
      <c r="AS885">
        <v>63</v>
      </c>
      <c r="AT885">
        <v>3</v>
      </c>
      <c r="AU885" t="s">
        <v>50</v>
      </c>
      <c r="AV885" t="s">
        <v>51</v>
      </c>
      <c r="AW885">
        <v>0</v>
      </c>
      <c r="AX885">
        <v>0</v>
      </c>
      <c r="AY885">
        <v>0</v>
      </c>
      <c r="AZ885">
        <v>0</v>
      </c>
      <c r="BA885">
        <v>0</v>
      </c>
    </row>
    <row r="886" spans="2:53">
      <c r="B886" s="5">
        <v>46261</v>
      </c>
      <c r="C886">
        <v>148</v>
      </c>
      <c r="D886">
        <v>3</v>
      </c>
      <c r="E886" t="s">
        <v>143</v>
      </c>
      <c r="F886" t="s">
        <v>57</v>
      </c>
      <c r="G886" t="s">
        <v>58</v>
      </c>
      <c r="H886">
        <v>4412.3197038099997</v>
      </c>
      <c r="I886">
        <v>-21.979523100000002</v>
      </c>
      <c r="J886">
        <v>50.1</v>
      </c>
      <c r="K886">
        <v>250.65</v>
      </c>
      <c r="L886">
        <v>5509.1674650100003</v>
      </c>
      <c r="M886">
        <v>3842.3792094800001</v>
      </c>
      <c r="N886">
        <v>3842.3792094800001</v>
      </c>
      <c r="O886" s="90" cm="1">
        <f t="array" ref="O886">VLOOKUP(C886,Calc!$B$4:$BF$291,_xlfn.XLOOKUP(F886&amp;G886,$R$4:$R$9&amp;$S$4:$S$9,$T$4:$T$9),FALSE)</f>
        <v>3842.379209483252</v>
      </c>
      <c r="P886" s="121">
        <f t="shared" si="13"/>
        <v>3.2518983061891049E-9</v>
      </c>
      <c r="AH886" s="5">
        <v>46261</v>
      </c>
      <c r="AI886">
        <v>89</v>
      </c>
      <c r="AJ886">
        <v>3</v>
      </c>
      <c r="AK886" t="s">
        <v>143</v>
      </c>
      <c r="AL886" t="s">
        <v>57</v>
      </c>
      <c r="AM886" t="s">
        <v>58</v>
      </c>
      <c r="AN886">
        <v>8.7325537999999998</v>
      </c>
      <c r="AO886">
        <v>0</v>
      </c>
      <c r="AP886">
        <v>0</v>
      </c>
      <c r="AR886" s="5">
        <v>46261</v>
      </c>
      <c r="AS886">
        <v>64</v>
      </c>
      <c r="AT886">
        <v>3</v>
      </c>
      <c r="AU886" t="s">
        <v>145</v>
      </c>
      <c r="AV886" t="s">
        <v>58</v>
      </c>
      <c r="AW886">
        <v>-0.4778635</v>
      </c>
      <c r="AX886">
        <v>0.33166666</v>
      </c>
      <c r="AY886">
        <v>41.243836760000001</v>
      </c>
      <c r="AZ886">
        <v>41.243836760000001</v>
      </c>
      <c r="BA886">
        <v>0</v>
      </c>
    </row>
    <row r="887" spans="2:53">
      <c r="B887" s="5">
        <v>46261</v>
      </c>
      <c r="C887">
        <v>148</v>
      </c>
      <c r="D887">
        <v>3</v>
      </c>
      <c r="E887" t="s">
        <v>143</v>
      </c>
      <c r="F887" t="s">
        <v>57</v>
      </c>
      <c r="G887" t="s">
        <v>52</v>
      </c>
      <c r="H887">
        <v>4412.3197038099997</v>
      </c>
      <c r="I887">
        <v>0</v>
      </c>
      <c r="J887">
        <v>300.75</v>
      </c>
      <c r="K887">
        <v>-250.65</v>
      </c>
      <c r="L887">
        <v>0</v>
      </c>
      <c r="M887">
        <v>0</v>
      </c>
      <c r="N887">
        <v>0</v>
      </c>
      <c r="O887" s="90" cm="1">
        <f t="array" ref="O887">VLOOKUP(C887,Calc!$B$4:$BF$291,_xlfn.XLOOKUP(F887&amp;G887,$R$4:$R$9&amp;$S$4:$S$9,$T$4:$T$9),FALSE)</f>
        <v>0</v>
      </c>
      <c r="P887" s="121">
        <f t="shared" si="13"/>
        <v>0</v>
      </c>
      <c r="AH887" s="5">
        <v>46261</v>
      </c>
      <c r="AI887">
        <v>89</v>
      </c>
      <c r="AJ887">
        <v>3</v>
      </c>
      <c r="AK887" t="s">
        <v>143</v>
      </c>
      <c r="AL887" t="s">
        <v>57</v>
      </c>
      <c r="AM887" t="s">
        <v>52</v>
      </c>
      <c r="AN887">
        <v>-9.5267204599999999</v>
      </c>
      <c r="AO887">
        <v>0</v>
      </c>
      <c r="AP887">
        <v>-6125.8983522099998</v>
      </c>
      <c r="AR887" s="5">
        <v>46261</v>
      </c>
      <c r="AS887">
        <v>64</v>
      </c>
      <c r="AT887">
        <v>3</v>
      </c>
      <c r="AU887" t="s">
        <v>145</v>
      </c>
      <c r="AV887" t="s">
        <v>146</v>
      </c>
      <c r="AW887">
        <v>0.14619683</v>
      </c>
      <c r="AX887">
        <v>0.33166666</v>
      </c>
      <c r="AY887">
        <v>0</v>
      </c>
      <c r="AZ887">
        <v>0</v>
      </c>
      <c r="BA887">
        <v>0</v>
      </c>
    </row>
    <row r="888" spans="2:53">
      <c r="B888" s="5">
        <v>46261</v>
      </c>
      <c r="C888">
        <v>148</v>
      </c>
      <c r="D888">
        <v>3</v>
      </c>
      <c r="E888" t="s">
        <v>143</v>
      </c>
      <c r="F888" t="s">
        <v>60</v>
      </c>
      <c r="G888" t="s">
        <v>58</v>
      </c>
      <c r="H888">
        <v>4412.3197038099997</v>
      </c>
      <c r="I888">
        <v>0</v>
      </c>
      <c r="J888">
        <v>50.1</v>
      </c>
      <c r="K888">
        <v>-50.1</v>
      </c>
      <c r="L888">
        <v>0</v>
      </c>
      <c r="M888">
        <v>0</v>
      </c>
      <c r="N888">
        <v>0</v>
      </c>
      <c r="O888" s="90" cm="1">
        <f t="array" ref="O888">VLOOKUP(C888,Calc!$B$4:$BF$291,_xlfn.XLOOKUP(F888&amp;G888,$R$4:$R$9&amp;$S$4:$S$9,$T$4:$T$9),FALSE)</f>
        <v>0</v>
      </c>
      <c r="P888" s="121">
        <f t="shared" si="13"/>
        <v>0</v>
      </c>
      <c r="AH888" s="5">
        <v>46261</v>
      </c>
      <c r="AI888">
        <v>89</v>
      </c>
      <c r="AJ888">
        <v>3</v>
      </c>
      <c r="AL888" t="s">
        <v>147</v>
      </c>
      <c r="AM888" t="s">
        <v>148</v>
      </c>
      <c r="AN888">
        <v>-32.693720999999996</v>
      </c>
      <c r="AO888">
        <v>27.398356700000001</v>
      </c>
      <c r="AP888">
        <v>27.398356700000001</v>
      </c>
      <c r="AR888" s="5">
        <v>46261</v>
      </c>
      <c r="AS888">
        <v>64</v>
      </c>
      <c r="AT888">
        <v>3</v>
      </c>
      <c r="AU888" t="s">
        <v>144</v>
      </c>
      <c r="AV888" t="s">
        <v>58</v>
      </c>
      <c r="AW888">
        <v>-38.100460859999998</v>
      </c>
      <c r="AX888">
        <v>11.980833329999999</v>
      </c>
      <c r="AY888">
        <v>1984.97965019</v>
      </c>
      <c r="AZ888">
        <v>1984.97965019</v>
      </c>
      <c r="BA888">
        <v>0</v>
      </c>
    </row>
    <row r="889" spans="2:53">
      <c r="B889" s="5">
        <v>46261</v>
      </c>
      <c r="C889">
        <v>148</v>
      </c>
      <c r="D889">
        <v>3</v>
      </c>
      <c r="E889" t="s">
        <v>143</v>
      </c>
      <c r="F889" t="s">
        <v>60</v>
      </c>
      <c r="G889" t="s">
        <v>51</v>
      </c>
      <c r="H889">
        <v>4412.3197038099997</v>
      </c>
      <c r="I889">
        <v>0</v>
      </c>
      <c r="J889">
        <v>0</v>
      </c>
      <c r="K889">
        <v>50.1</v>
      </c>
      <c r="L889">
        <v>0</v>
      </c>
      <c r="M889">
        <v>0</v>
      </c>
      <c r="N889">
        <v>0</v>
      </c>
      <c r="O889" s="90" cm="1">
        <f t="array" ref="O889">VLOOKUP(C889,Calc!$B$4:$BF$291,_xlfn.XLOOKUP(F889&amp;G889,$R$4:$R$9&amp;$S$4:$S$9,$T$4:$T$9),FALSE)</f>
        <v>0</v>
      </c>
      <c r="P889" s="121">
        <f t="shared" si="13"/>
        <v>0</v>
      </c>
      <c r="AH889" s="5">
        <v>46261</v>
      </c>
      <c r="AI889">
        <v>89</v>
      </c>
      <c r="AJ889">
        <v>3</v>
      </c>
      <c r="AL889" t="s">
        <v>147</v>
      </c>
      <c r="AM889" t="s">
        <v>51</v>
      </c>
      <c r="AN889">
        <v>31.864554330000001</v>
      </c>
      <c r="AO889">
        <v>0</v>
      </c>
      <c r="AP889">
        <v>0</v>
      </c>
      <c r="AR889" s="5">
        <v>46261</v>
      </c>
      <c r="AS889">
        <v>64</v>
      </c>
      <c r="AT889">
        <v>3</v>
      </c>
      <c r="AU889" t="s">
        <v>144</v>
      </c>
      <c r="AV889" t="s">
        <v>146</v>
      </c>
      <c r="AW889">
        <v>26.119627529999999</v>
      </c>
      <c r="AX889">
        <v>11.980833329999999</v>
      </c>
      <c r="AY889">
        <v>0</v>
      </c>
      <c r="AZ889">
        <v>0</v>
      </c>
      <c r="BA889">
        <v>0</v>
      </c>
    </row>
    <row r="890" spans="2:53">
      <c r="B890" s="5">
        <v>46261</v>
      </c>
      <c r="C890">
        <v>148</v>
      </c>
      <c r="D890">
        <v>3</v>
      </c>
      <c r="E890" t="s">
        <v>143</v>
      </c>
      <c r="F890" t="s">
        <v>54</v>
      </c>
      <c r="G890" t="s">
        <v>52</v>
      </c>
      <c r="H890">
        <v>4412.3197038099997</v>
      </c>
      <c r="I890">
        <v>0</v>
      </c>
      <c r="J890">
        <v>300.75</v>
      </c>
      <c r="K890">
        <v>-300.75</v>
      </c>
      <c r="L890">
        <v>0</v>
      </c>
      <c r="M890">
        <v>0</v>
      </c>
      <c r="N890">
        <v>0</v>
      </c>
      <c r="O890" s="90" cm="1">
        <f t="array" ref="O890">VLOOKUP(C890,Calc!$B$4:$BF$291,_xlfn.XLOOKUP(F890&amp;G890,$R$4:$R$9&amp;$S$4:$S$9,$T$4:$T$9),FALSE)</f>
        <v>0</v>
      </c>
      <c r="P890" s="121">
        <f t="shared" si="13"/>
        <v>0</v>
      </c>
      <c r="AH890" s="5">
        <v>46261</v>
      </c>
      <c r="AI890">
        <v>89</v>
      </c>
      <c r="AJ890">
        <v>3</v>
      </c>
      <c r="AK890" t="s">
        <v>143</v>
      </c>
      <c r="AL890" t="s">
        <v>60</v>
      </c>
      <c r="AM890" t="s">
        <v>58</v>
      </c>
      <c r="AN890">
        <v>29.963976599999999</v>
      </c>
      <c r="AO890">
        <v>0</v>
      </c>
      <c r="AP890">
        <v>0</v>
      </c>
      <c r="AR890" s="5">
        <v>46261</v>
      </c>
      <c r="AS890">
        <v>64</v>
      </c>
      <c r="AT890">
        <v>3</v>
      </c>
      <c r="AU890" t="s">
        <v>57</v>
      </c>
      <c r="AV890" t="s">
        <v>58</v>
      </c>
      <c r="AW890">
        <v>1.3304156</v>
      </c>
      <c r="AX890">
        <v>0.43583333000000002</v>
      </c>
      <c r="AY890">
        <v>0</v>
      </c>
      <c r="AZ890">
        <v>0</v>
      </c>
      <c r="BA890">
        <v>0</v>
      </c>
    </row>
    <row r="891" spans="2:53">
      <c r="B891" s="5">
        <v>46261</v>
      </c>
      <c r="C891">
        <v>148</v>
      </c>
      <c r="D891">
        <v>3</v>
      </c>
      <c r="E891" t="s">
        <v>143</v>
      </c>
      <c r="F891" t="s">
        <v>54</v>
      </c>
      <c r="G891" t="s">
        <v>51</v>
      </c>
      <c r="H891">
        <v>4412.3197038099997</v>
      </c>
      <c r="I891">
        <v>-2.7171250599999999</v>
      </c>
      <c r="J891">
        <v>0</v>
      </c>
      <c r="K891">
        <v>300.75</v>
      </c>
      <c r="L891">
        <v>817.17536379000001</v>
      </c>
      <c r="M891">
        <v>569.94049432999998</v>
      </c>
      <c r="N891">
        <v>569.94049432999998</v>
      </c>
      <c r="O891" s="90" cm="1">
        <f t="array" ref="O891">VLOOKUP(C891,Calc!$B$4:$BF$291,_xlfn.XLOOKUP(F891&amp;G891,$R$4:$R$9&amp;$S$4:$S$9,$T$4:$T$9),FALSE)</f>
        <v>569.94049433174837</v>
      </c>
      <c r="P891" s="121">
        <f t="shared" si="13"/>
        <v>1.7483898773207329E-9</v>
      </c>
      <c r="AH891" s="5">
        <v>46261</v>
      </c>
      <c r="AI891">
        <v>89</v>
      </c>
      <c r="AJ891">
        <v>3</v>
      </c>
      <c r="AK891" t="s">
        <v>143</v>
      </c>
      <c r="AL891" t="s">
        <v>60</v>
      </c>
      <c r="AM891" t="s">
        <v>51</v>
      </c>
      <c r="AN891">
        <v>-30.011476600000002</v>
      </c>
      <c r="AO891">
        <v>0</v>
      </c>
      <c r="AP891">
        <v>-28784.61833936</v>
      </c>
      <c r="AR891" s="5">
        <v>46261</v>
      </c>
      <c r="AS891">
        <v>64</v>
      </c>
      <c r="AT891">
        <v>3</v>
      </c>
      <c r="AU891" t="s">
        <v>57</v>
      </c>
      <c r="AV891" t="s">
        <v>52</v>
      </c>
      <c r="AW891">
        <v>-1.7662489299999999</v>
      </c>
      <c r="AX891">
        <v>0.43583333000000002</v>
      </c>
      <c r="AY891">
        <v>0</v>
      </c>
      <c r="AZ891">
        <v>-469.52084896999997</v>
      </c>
      <c r="BA891">
        <v>0</v>
      </c>
    </row>
    <row r="892" spans="2:53">
      <c r="B892" s="5">
        <v>46261</v>
      </c>
      <c r="C892">
        <v>149</v>
      </c>
      <c r="D892">
        <v>3</v>
      </c>
      <c r="E892" t="s">
        <v>143</v>
      </c>
      <c r="F892" t="s">
        <v>57</v>
      </c>
      <c r="G892" t="s">
        <v>58</v>
      </c>
      <c r="H892">
        <v>1753.9287669800001</v>
      </c>
      <c r="I892">
        <v>8.8117001300000002</v>
      </c>
      <c r="J892">
        <v>50.1</v>
      </c>
      <c r="K892">
        <v>250.65</v>
      </c>
      <c r="L892">
        <v>2208.6526384099998</v>
      </c>
      <c r="M892">
        <v>1942.5430577699999</v>
      </c>
      <c r="N892">
        <v>1753.9287669800001</v>
      </c>
      <c r="O892" s="90" cm="1">
        <f t="array" ref="O892">VLOOKUP(C892,Calc!$B$4:$BF$291,_xlfn.XLOOKUP(F892&amp;G892,$R$4:$R$9&amp;$S$4:$S$9,$T$4:$T$9),FALSE)</f>
        <v>1753.9287669860003</v>
      </c>
      <c r="P892" s="121">
        <f t="shared" si="13"/>
        <v>6.0001639212714508E-9</v>
      </c>
      <c r="AH892" s="5">
        <v>46261</v>
      </c>
      <c r="AI892">
        <v>89</v>
      </c>
      <c r="AJ892">
        <v>3</v>
      </c>
      <c r="AK892" t="s">
        <v>143</v>
      </c>
      <c r="AL892" t="s">
        <v>54</v>
      </c>
      <c r="AM892" t="s">
        <v>52</v>
      </c>
      <c r="AN892">
        <v>56.35787646</v>
      </c>
      <c r="AO892">
        <v>0</v>
      </c>
      <c r="AP892">
        <v>0</v>
      </c>
      <c r="AR892" s="5">
        <v>46261</v>
      </c>
      <c r="AS892">
        <v>64</v>
      </c>
      <c r="AT892">
        <v>3</v>
      </c>
      <c r="AU892" t="s">
        <v>147</v>
      </c>
      <c r="AV892" t="s">
        <v>148</v>
      </c>
      <c r="AW892">
        <v>-26.292225999999999</v>
      </c>
      <c r="AX892">
        <v>0.78500000000000003</v>
      </c>
      <c r="AY892">
        <v>-8315.3104797199994</v>
      </c>
      <c r="AZ892">
        <v>-8315.3104797199994</v>
      </c>
      <c r="BA892">
        <v>0</v>
      </c>
    </row>
    <row r="893" spans="2:53">
      <c r="B893" s="5">
        <v>46261</v>
      </c>
      <c r="C893">
        <v>149</v>
      </c>
      <c r="D893">
        <v>3</v>
      </c>
      <c r="E893" t="s">
        <v>143</v>
      </c>
      <c r="F893" t="s">
        <v>57</v>
      </c>
      <c r="G893" t="s">
        <v>52</v>
      </c>
      <c r="H893">
        <v>1753.9287669800001</v>
      </c>
      <c r="I893">
        <v>0</v>
      </c>
      <c r="J893">
        <v>300.75</v>
      </c>
      <c r="K893">
        <v>-250.65</v>
      </c>
      <c r="L893">
        <v>0</v>
      </c>
      <c r="M893">
        <v>0</v>
      </c>
      <c r="N893">
        <v>0</v>
      </c>
      <c r="O893" s="90" cm="1">
        <f t="array" ref="O893">VLOOKUP(C893,Calc!$B$4:$BF$291,_xlfn.XLOOKUP(F893&amp;G893,$R$4:$R$9&amp;$S$4:$S$9,$T$4:$T$9),FALSE)</f>
        <v>0</v>
      </c>
      <c r="P893" s="121">
        <f t="shared" si="13"/>
        <v>0</v>
      </c>
      <c r="AH893" s="5">
        <v>46261</v>
      </c>
      <c r="AI893">
        <v>89</v>
      </c>
      <c r="AJ893">
        <v>3</v>
      </c>
      <c r="AK893" t="s">
        <v>143</v>
      </c>
      <c r="AL893" t="s">
        <v>54</v>
      </c>
      <c r="AM893" t="s">
        <v>51</v>
      </c>
      <c r="AN893">
        <v>-60.449543130000002</v>
      </c>
      <c r="AO893">
        <v>0</v>
      </c>
      <c r="AP893">
        <v>-16522.530169559999</v>
      </c>
      <c r="AR893" s="5">
        <v>46261</v>
      </c>
      <c r="AS893">
        <v>64</v>
      </c>
      <c r="AT893">
        <v>3</v>
      </c>
      <c r="AU893" t="s">
        <v>147</v>
      </c>
      <c r="AV893" t="s">
        <v>51</v>
      </c>
      <c r="AW893">
        <v>25.507225999999999</v>
      </c>
      <c r="AX893">
        <v>0.78500000000000003</v>
      </c>
      <c r="AY893">
        <v>0</v>
      </c>
      <c r="AZ893">
        <v>0</v>
      </c>
      <c r="BA893">
        <v>0</v>
      </c>
    </row>
    <row r="894" spans="2:53">
      <c r="B894" s="5">
        <v>46261</v>
      </c>
      <c r="C894">
        <v>149</v>
      </c>
      <c r="D894">
        <v>3</v>
      </c>
      <c r="E894" t="s">
        <v>143</v>
      </c>
      <c r="F894" t="s">
        <v>60</v>
      </c>
      <c r="G894" t="s">
        <v>58</v>
      </c>
      <c r="H894">
        <v>1753.9287669800001</v>
      </c>
      <c r="I894">
        <v>4.7634967000000001</v>
      </c>
      <c r="J894">
        <v>50.1</v>
      </c>
      <c r="K894">
        <v>-45.02</v>
      </c>
      <c r="L894">
        <v>-214.45262142999999</v>
      </c>
      <c r="M894">
        <v>-188.61429078</v>
      </c>
      <c r="N894">
        <v>0</v>
      </c>
      <c r="O894" s="90" cm="1">
        <f t="array" ref="O894">VLOOKUP(C894,Calc!$B$4:$BF$291,_xlfn.XLOOKUP(F894&amp;G894,$R$4:$R$9&amp;$S$4:$S$9,$T$4:$T$9),FALSE)</f>
        <v>0</v>
      </c>
      <c r="P894" s="121">
        <f t="shared" si="13"/>
        <v>0</v>
      </c>
      <c r="AH894" s="5">
        <v>46261</v>
      </c>
      <c r="AI894">
        <v>90</v>
      </c>
      <c r="AJ894">
        <v>3</v>
      </c>
      <c r="AL894" t="s">
        <v>144</v>
      </c>
      <c r="AM894" t="s">
        <v>58</v>
      </c>
      <c r="AN894">
        <v>-78.709568730000001</v>
      </c>
      <c r="AO894">
        <v>-3680.07766378</v>
      </c>
      <c r="AP894">
        <v>-3680.07766378</v>
      </c>
      <c r="AR894" s="5">
        <v>46261</v>
      </c>
      <c r="AS894">
        <v>64</v>
      </c>
      <c r="AT894">
        <v>3</v>
      </c>
      <c r="AU894" t="s">
        <v>60</v>
      </c>
      <c r="AV894" t="s">
        <v>58</v>
      </c>
      <c r="AW894">
        <v>42.85806753</v>
      </c>
      <c r="AX894">
        <v>7.1666659999999993E-2</v>
      </c>
      <c r="AY894">
        <v>0</v>
      </c>
      <c r="AZ894">
        <v>0</v>
      </c>
      <c r="BA894">
        <v>0</v>
      </c>
    </row>
    <row r="895" spans="2:53">
      <c r="B895" s="5">
        <v>46261</v>
      </c>
      <c r="C895">
        <v>149</v>
      </c>
      <c r="D895">
        <v>3</v>
      </c>
      <c r="E895" t="s">
        <v>143</v>
      </c>
      <c r="F895" t="s">
        <v>60</v>
      </c>
      <c r="G895" t="s">
        <v>51</v>
      </c>
      <c r="H895">
        <v>1753.9287669800001</v>
      </c>
      <c r="I895">
        <v>0</v>
      </c>
      <c r="J895">
        <v>5.08</v>
      </c>
      <c r="K895">
        <v>45.02</v>
      </c>
      <c r="L895">
        <v>0</v>
      </c>
      <c r="M895">
        <v>0</v>
      </c>
      <c r="N895">
        <v>0</v>
      </c>
      <c r="O895" s="90" cm="1">
        <f t="array" ref="O895">VLOOKUP(C895,Calc!$B$4:$BF$291,_xlfn.XLOOKUP(F895&amp;G895,$R$4:$R$9&amp;$S$4:$S$9,$T$4:$T$9),FALSE)</f>
        <v>0</v>
      </c>
      <c r="P895" s="121">
        <f t="shared" si="13"/>
        <v>0</v>
      </c>
      <c r="AH895" s="5">
        <v>46261</v>
      </c>
      <c r="AI895">
        <v>90</v>
      </c>
      <c r="AJ895">
        <v>3</v>
      </c>
      <c r="AL895" t="s">
        <v>144</v>
      </c>
      <c r="AM895" t="s">
        <v>146</v>
      </c>
      <c r="AN895">
        <v>64.790402060000005</v>
      </c>
      <c r="AO895">
        <v>0</v>
      </c>
      <c r="AP895">
        <v>0</v>
      </c>
      <c r="AR895" s="5">
        <v>46261</v>
      </c>
      <c r="AS895">
        <v>64</v>
      </c>
      <c r="AT895">
        <v>3</v>
      </c>
      <c r="AU895" t="s">
        <v>60</v>
      </c>
      <c r="AV895" t="s">
        <v>51</v>
      </c>
      <c r="AW895">
        <v>-42.929734199999999</v>
      </c>
      <c r="AX895">
        <v>7.1666659999999993E-2</v>
      </c>
      <c r="AY895">
        <v>0</v>
      </c>
      <c r="AZ895">
        <v>-6383.2174276899996</v>
      </c>
      <c r="BA895">
        <v>0</v>
      </c>
    </row>
    <row r="896" spans="2:53">
      <c r="B896" s="5">
        <v>46261</v>
      </c>
      <c r="C896">
        <v>149</v>
      </c>
      <c r="D896">
        <v>3</v>
      </c>
      <c r="E896" t="s">
        <v>143</v>
      </c>
      <c r="F896" t="s">
        <v>54</v>
      </c>
      <c r="G896" t="s">
        <v>52</v>
      </c>
      <c r="H896">
        <v>1753.9287669800001</v>
      </c>
      <c r="I896">
        <v>0</v>
      </c>
      <c r="J896">
        <v>300.75</v>
      </c>
      <c r="K896">
        <v>-295.67</v>
      </c>
      <c r="L896">
        <v>0</v>
      </c>
      <c r="M896">
        <v>0</v>
      </c>
      <c r="N896">
        <v>0</v>
      </c>
      <c r="O896" s="90" cm="1">
        <f t="array" ref="O896">VLOOKUP(C896,Calc!$B$4:$BF$291,_xlfn.XLOOKUP(F896&amp;G896,$R$4:$R$9&amp;$S$4:$S$9,$T$4:$T$9),FALSE)</f>
        <v>0</v>
      </c>
      <c r="P896" s="121">
        <f t="shared" si="13"/>
        <v>0</v>
      </c>
      <c r="AH896" s="5">
        <v>46261</v>
      </c>
      <c r="AI896">
        <v>90</v>
      </c>
      <c r="AJ896">
        <v>3</v>
      </c>
      <c r="AK896" t="s">
        <v>143</v>
      </c>
      <c r="AL896" t="s">
        <v>57</v>
      </c>
      <c r="AM896" t="s">
        <v>58</v>
      </c>
      <c r="AN896">
        <v>7.6834315999999996</v>
      </c>
      <c r="AO896">
        <v>0</v>
      </c>
      <c r="AP896">
        <v>0</v>
      </c>
      <c r="AR896" s="5">
        <v>46261</v>
      </c>
      <c r="AS896">
        <v>64</v>
      </c>
      <c r="AT896">
        <v>3</v>
      </c>
      <c r="AU896" t="s">
        <v>54</v>
      </c>
      <c r="AV896" t="s">
        <v>52</v>
      </c>
      <c r="AW896">
        <v>40.856274659999997</v>
      </c>
      <c r="AX896">
        <v>5.7016666599999999</v>
      </c>
      <c r="AY896">
        <v>0</v>
      </c>
      <c r="AZ896">
        <v>0</v>
      </c>
      <c r="BA896">
        <v>0</v>
      </c>
    </row>
    <row r="897" spans="2:53">
      <c r="B897" s="5">
        <v>46261</v>
      </c>
      <c r="C897">
        <v>149</v>
      </c>
      <c r="D897">
        <v>3</v>
      </c>
      <c r="E897" t="s">
        <v>143</v>
      </c>
      <c r="F897" t="s">
        <v>54</v>
      </c>
      <c r="G897" t="s">
        <v>51</v>
      </c>
      <c r="H897">
        <v>1753.9287669800001</v>
      </c>
      <c r="I897">
        <v>0</v>
      </c>
      <c r="J897">
        <v>5.08</v>
      </c>
      <c r="K897">
        <v>295.67</v>
      </c>
      <c r="L897">
        <v>0</v>
      </c>
      <c r="M897">
        <v>0</v>
      </c>
      <c r="N897">
        <v>0</v>
      </c>
      <c r="O897" s="90" cm="1">
        <f t="array" ref="O897">VLOOKUP(C897,Calc!$B$4:$BF$291,_xlfn.XLOOKUP(F897&amp;G897,$R$4:$R$9&amp;$S$4:$S$9,$T$4:$T$9),FALSE)</f>
        <v>0</v>
      </c>
      <c r="P897" s="121">
        <f t="shared" si="13"/>
        <v>0</v>
      </c>
      <c r="AH897" s="5">
        <v>46261</v>
      </c>
      <c r="AI897">
        <v>90</v>
      </c>
      <c r="AJ897">
        <v>3</v>
      </c>
      <c r="AK897" t="s">
        <v>143</v>
      </c>
      <c r="AL897" t="s">
        <v>57</v>
      </c>
      <c r="AM897" t="s">
        <v>52</v>
      </c>
      <c r="AN897">
        <v>-8.7009316000000005</v>
      </c>
      <c r="AO897">
        <v>0</v>
      </c>
      <c r="AP897">
        <v>-5619.1059976500001</v>
      </c>
      <c r="AR897" s="5">
        <v>46261</v>
      </c>
      <c r="AS897">
        <v>64</v>
      </c>
      <c r="AT897">
        <v>3</v>
      </c>
      <c r="AU897" t="s">
        <v>54</v>
      </c>
      <c r="AV897" t="s">
        <v>51</v>
      </c>
      <c r="AW897">
        <v>-46.557941329999998</v>
      </c>
      <c r="AX897">
        <v>5.7016666599999999</v>
      </c>
      <c r="AY897">
        <v>0</v>
      </c>
      <c r="AZ897">
        <v>5726.6443070599998</v>
      </c>
      <c r="BA897">
        <v>0</v>
      </c>
    </row>
    <row r="898" spans="2:53">
      <c r="B898" s="5">
        <v>46261</v>
      </c>
      <c r="C898">
        <v>150</v>
      </c>
      <c r="D898">
        <v>3</v>
      </c>
      <c r="E898" t="s">
        <v>143</v>
      </c>
      <c r="F898" t="s">
        <v>57</v>
      </c>
      <c r="G898" t="s">
        <v>58</v>
      </c>
      <c r="H898">
        <v>4303.0260951700002</v>
      </c>
      <c r="I898">
        <v>15.10050816</v>
      </c>
      <c r="J898">
        <v>50.1</v>
      </c>
      <c r="K898">
        <v>319.89999999999998</v>
      </c>
      <c r="L898">
        <v>4830.6525625100003</v>
      </c>
      <c r="M898">
        <v>4621.8183677099996</v>
      </c>
      <c r="N898">
        <v>4303.0260951700002</v>
      </c>
      <c r="O898" s="90" cm="1">
        <f t="array" ref="O898">VLOOKUP(C898,Calc!$B$4:$BF$291,_xlfn.XLOOKUP(F898&amp;G898,$R$4:$R$9&amp;$S$4:$S$9,$T$4:$T$9),FALSE)</f>
        <v>4303.0260951736664</v>
      </c>
      <c r="P898" s="121">
        <f t="shared" si="13"/>
        <v>3.6661731428466737E-9</v>
      </c>
      <c r="AH898" s="5">
        <v>46261</v>
      </c>
      <c r="AI898">
        <v>90</v>
      </c>
      <c r="AJ898">
        <v>3</v>
      </c>
      <c r="AL898" t="s">
        <v>147</v>
      </c>
      <c r="AM898" t="s">
        <v>148</v>
      </c>
      <c r="AN898">
        <v>-31.969553999999999</v>
      </c>
      <c r="AO898">
        <v>486.93285866000002</v>
      </c>
      <c r="AP898">
        <v>486.93285866000002</v>
      </c>
      <c r="AR898" s="5">
        <v>46261</v>
      </c>
      <c r="AS898">
        <v>64</v>
      </c>
      <c r="AT898">
        <v>3</v>
      </c>
      <c r="AU898" t="s">
        <v>50</v>
      </c>
      <c r="AV898" t="s">
        <v>52</v>
      </c>
      <c r="AW898">
        <v>0</v>
      </c>
      <c r="AX898">
        <v>0</v>
      </c>
      <c r="AY898">
        <v>0</v>
      </c>
      <c r="AZ898">
        <v>0</v>
      </c>
      <c r="BA898">
        <v>0</v>
      </c>
    </row>
    <row r="899" spans="2:53">
      <c r="B899" s="5">
        <v>46261</v>
      </c>
      <c r="C899">
        <v>150</v>
      </c>
      <c r="D899">
        <v>3</v>
      </c>
      <c r="E899" t="s">
        <v>143</v>
      </c>
      <c r="F899" t="s">
        <v>57</v>
      </c>
      <c r="G899" t="s">
        <v>52</v>
      </c>
      <c r="H899">
        <v>4303.0260951700002</v>
      </c>
      <c r="I899">
        <v>0</v>
      </c>
      <c r="J899">
        <v>370</v>
      </c>
      <c r="K899">
        <v>-319.89999999999998</v>
      </c>
      <c r="L899">
        <v>0</v>
      </c>
      <c r="M899">
        <v>0</v>
      </c>
      <c r="N899">
        <v>0</v>
      </c>
      <c r="O899" s="90" cm="1">
        <f t="array" ref="O899">VLOOKUP(C899,Calc!$B$4:$BF$291,_xlfn.XLOOKUP(F899&amp;G899,$R$4:$R$9&amp;$S$4:$S$9,$T$4:$T$9),FALSE)</f>
        <v>0</v>
      </c>
      <c r="P899" s="121">
        <f t="shared" si="13"/>
        <v>0</v>
      </c>
      <c r="AH899" s="5">
        <v>46261</v>
      </c>
      <c r="AI899">
        <v>90</v>
      </c>
      <c r="AJ899">
        <v>3</v>
      </c>
      <c r="AL899" t="s">
        <v>147</v>
      </c>
      <c r="AM899" t="s">
        <v>51</v>
      </c>
      <c r="AN899">
        <v>30.345387330000001</v>
      </c>
      <c r="AO899">
        <v>0</v>
      </c>
      <c r="AP899">
        <v>0</v>
      </c>
      <c r="AR899" s="5">
        <v>46261</v>
      </c>
      <c r="AS899">
        <v>64</v>
      </c>
      <c r="AT899">
        <v>3</v>
      </c>
      <c r="AU899" t="s">
        <v>50</v>
      </c>
      <c r="AV899" t="s">
        <v>51</v>
      </c>
      <c r="AW899">
        <v>0</v>
      </c>
      <c r="AX899">
        <v>0</v>
      </c>
      <c r="AY899">
        <v>0</v>
      </c>
      <c r="AZ899">
        <v>0</v>
      </c>
      <c r="BA899">
        <v>0</v>
      </c>
    </row>
    <row r="900" spans="2:53">
      <c r="B900" s="5">
        <v>46261</v>
      </c>
      <c r="C900">
        <v>150</v>
      </c>
      <c r="D900">
        <v>3</v>
      </c>
      <c r="E900" t="s">
        <v>143</v>
      </c>
      <c r="F900" t="s">
        <v>60</v>
      </c>
      <c r="G900" t="s">
        <v>58</v>
      </c>
      <c r="H900">
        <v>4303.0260951700002</v>
      </c>
      <c r="I900">
        <v>7.4993634299999998</v>
      </c>
      <c r="J900">
        <v>50.1</v>
      </c>
      <c r="K900">
        <v>-44.43</v>
      </c>
      <c r="L900">
        <v>-333.19671734000002</v>
      </c>
      <c r="M900">
        <v>-318.79227254</v>
      </c>
      <c r="N900">
        <v>0</v>
      </c>
      <c r="O900" s="90" cm="1">
        <f t="array" ref="O900">VLOOKUP(C900,Calc!$B$4:$BF$291,_xlfn.XLOOKUP(F900&amp;G900,$R$4:$R$9&amp;$S$4:$S$9,$T$4:$T$9),FALSE)</f>
        <v>0</v>
      </c>
      <c r="P900" s="121">
        <f t="shared" ref="P900:P963" si="14">O900-N900</f>
        <v>0</v>
      </c>
      <c r="AH900" s="5">
        <v>46261</v>
      </c>
      <c r="AI900">
        <v>90</v>
      </c>
      <c r="AJ900">
        <v>3</v>
      </c>
      <c r="AK900" t="s">
        <v>143</v>
      </c>
      <c r="AL900" t="s">
        <v>60</v>
      </c>
      <c r="AM900" t="s">
        <v>58</v>
      </c>
      <c r="AN900">
        <v>34.375554860000001</v>
      </c>
      <c r="AO900">
        <v>0</v>
      </c>
      <c r="AP900">
        <v>0</v>
      </c>
      <c r="AR900" s="5">
        <v>46261</v>
      </c>
      <c r="AS900">
        <v>65</v>
      </c>
      <c r="AT900">
        <v>3</v>
      </c>
      <c r="AU900" t="s">
        <v>145</v>
      </c>
      <c r="AV900" t="s">
        <v>58</v>
      </c>
      <c r="AW900">
        <v>-0.35891770000000001</v>
      </c>
      <c r="AX900">
        <v>0.31166665999999998</v>
      </c>
      <c r="AY900">
        <v>36.22047508</v>
      </c>
      <c r="AZ900">
        <v>36.22047508</v>
      </c>
      <c r="BA900">
        <v>0</v>
      </c>
    </row>
    <row r="901" spans="2:53">
      <c r="B901" s="5">
        <v>46261</v>
      </c>
      <c r="C901">
        <v>150</v>
      </c>
      <c r="D901">
        <v>3</v>
      </c>
      <c r="E901" t="s">
        <v>143</v>
      </c>
      <c r="F901" t="s">
        <v>60</v>
      </c>
      <c r="G901" t="s">
        <v>51</v>
      </c>
      <c r="H901">
        <v>4303.0260951700002</v>
      </c>
      <c r="I901">
        <v>0</v>
      </c>
      <c r="J901">
        <v>5.67</v>
      </c>
      <c r="K901">
        <v>44.43</v>
      </c>
      <c r="L901">
        <v>0</v>
      </c>
      <c r="M901">
        <v>0</v>
      </c>
      <c r="N901">
        <v>0</v>
      </c>
      <c r="O901" s="90" cm="1">
        <f t="array" ref="O901">VLOOKUP(C901,Calc!$B$4:$BF$291,_xlfn.XLOOKUP(F901&amp;G901,$R$4:$R$9&amp;$S$4:$S$9,$T$4:$T$9),FALSE)</f>
        <v>0</v>
      </c>
      <c r="P901" s="121">
        <f t="shared" si="14"/>
        <v>0</v>
      </c>
      <c r="AH901" s="5">
        <v>46261</v>
      </c>
      <c r="AI901">
        <v>90</v>
      </c>
      <c r="AJ901">
        <v>3</v>
      </c>
      <c r="AK901" t="s">
        <v>143</v>
      </c>
      <c r="AL901" t="s">
        <v>60</v>
      </c>
      <c r="AM901" t="s">
        <v>51</v>
      </c>
      <c r="AN901">
        <v>-34.468888200000002</v>
      </c>
      <c r="AO901">
        <v>0</v>
      </c>
      <c r="AP901">
        <v>-33895.510188109998</v>
      </c>
      <c r="AR901" s="5">
        <v>46261</v>
      </c>
      <c r="AS901">
        <v>65</v>
      </c>
      <c r="AT901">
        <v>3</v>
      </c>
      <c r="AU901" t="s">
        <v>145</v>
      </c>
      <c r="AV901" t="s">
        <v>146</v>
      </c>
      <c r="AW901">
        <v>4.7251029999999999E-2</v>
      </c>
      <c r="AX901">
        <v>0.31166665999999998</v>
      </c>
      <c r="AY901">
        <v>0</v>
      </c>
      <c r="AZ901">
        <v>0</v>
      </c>
      <c r="BA901">
        <v>0</v>
      </c>
    </row>
    <row r="902" spans="2:53">
      <c r="B902" s="5">
        <v>46261</v>
      </c>
      <c r="C902">
        <v>150</v>
      </c>
      <c r="D902">
        <v>3</v>
      </c>
      <c r="E902" t="s">
        <v>143</v>
      </c>
      <c r="F902" t="s">
        <v>54</v>
      </c>
      <c r="G902" t="s">
        <v>52</v>
      </c>
      <c r="H902">
        <v>4303.0260951700002</v>
      </c>
      <c r="I902">
        <v>0</v>
      </c>
      <c r="J902">
        <v>370</v>
      </c>
      <c r="K902">
        <v>-364.33</v>
      </c>
      <c r="L902">
        <v>0</v>
      </c>
      <c r="M902">
        <v>0</v>
      </c>
      <c r="N902">
        <v>0</v>
      </c>
      <c r="O902" s="90" cm="1">
        <f t="array" ref="O902">VLOOKUP(C902,Calc!$B$4:$BF$291,_xlfn.XLOOKUP(F902&amp;G902,$R$4:$R$9&amp;$S$4:$S$9,$T$4:$T$9),FALSE)</f>
        <v>0</v>
      </c>
      <c r="P902" s="121">
        <f t="shared" si="14"/>
        <v>0</v>
      </c>
      <c r="AH902" s="5">
        <v>46261</v>
      </c>
      <c r="AI902">
        <v>90</v>
      </c>
      <c r="AJ902">
        <v>3</v>
      </c>
      <c r="AK902" t="s">
        <v>143</v>
      </c>
      <c r="AL902" t="s">
        <v>54</v>
      </c>
      <c r="AM902" t="s">
        <v>52</v>
      </c>
      <c r="AN902">
        <v>52.053452530000001</v>
      </c>
      <c r="AO902">
        <v>0</v>
      </c>
      <c r="AP902">
        <v>0</v>
      </c>
      <c r="AR902" s="5">
        <v>46261</v>
      </c>
      <c r="AS902">
        <v>65</v>
      </c>
      <c r="AT902">
        <v>3</v>
      </c>
      <c r="AU902" t="s">
        <v>144</v>
      </c>
      <c r="AV902" t="s">
        <v>58</v>
      </c>
      <c r="AW902">
        <v>-39.773502659999998</v>
      </c>
      <c r="AX902">
        <v>11.24583333</v>
      </c>
      <c r="AY902">
        <v>1914.7420704199999</v>
      </c>
      <c r="AZ902">
        <v>1914.7420704199999</v>
      </c>
      <c r="BA902">
        <v>0</v>
      </c>
    </row>
    <row r="903" spans="2:53">
      <c r="B903" s="5">
        <v>46261</v>
      </c>
      <c r="C903">
        <v>150</v>
      </c>
      <c r="D903">
        <v>3</v>
      </c>
      <c r="E903" t="s">
        <v>143</v>
      </c>
      <c r="F903" t="s">
        <v>54</v>
      </c>
      <c r="G903" t="s">
        <v>51</v>
      </c>
      <c r="H903">
        <v>4303.0260951700002</v>
      </c>
      <c r="I903">
        <v>0</v>
      </c>
      <c r="J903">
        <v>5.67</v>
      </c>
      <c r="K903">
        <v>364.33</v>
      </c>
      <c r="L903">
        <v>0</v>
      </c>
      <c r="M903">
        <v>0</v>
      </c>
      <c r="N903">
        <v>0</v>
      </c>
      <c r="O903" s="90" cm="1">
        <f t="array" ref="O903">VLOOKUP(C903,Calc!$B$4:$BF$291,_xlfn.XLOOKUP(F903&amp;G903,$R$4:$R$9&amp;$S$4:$S$9,$T$4:$T$9),FALSE)</f>
        <v>0</v>
      </c>
      <c r="P903" s="121">
        <f t="shared" si="14"/>
        <v>0</v>
      </c>
      <c r="AH903" s="5">
        <v>46261</v>
      </c>
      <c r="AI903">
        <v>90</v>
      </c>
      <c r="AJ903">
        <v>3</v>
      </c>
      <c r="AK903" t="s">
        <v>143</v>
      </c>
      <c r="AL903" t="s">
        <v>54</v>
      </c>
      <c r="AM903" t="s">
        <v>51</v>
      </c>
      <c r="AN903">
        <v>-56.169285860000002</v>
      </c>
      <c r="AO903">
        <v>0</v>
      </c>
      <c r="AP903">
        <v>-15587.97447551</v>
      </c>
      <c r="AR903" s="5">
        <v>46261</v>
      </c>
      <c r="AS903">
        <v>65</v>
      </c>
      <c r="AT903">
        <v>3</v>
      </c>
      <c r="AU903" t="s">
        <v>144</v>
      </c>
      <c r="AV903" t="s">
        <v>146</v>
      </c>
      <c r="AW903">
        <v>28.527669329999998</v>
      </c>
      <c r="AX903">
        <v>11.24583333</v>
      </c>
      <c r="AY903">
        <v>0</v>
      </c>
      <c r="AZ903">
        <v>0</v>
      </c>
      <c r="BA903">
        <v>0</v>
      </c>
    </row>
    <row r="904" spans="2:53">
      <c r="B904" s="5">
        <v>46261</v>
      </c>
      <c r="C904">
        <v>151</v>
      </c>
      <c r="D904">
        <v>3</v>
      </c>
      <c r="E904" t="s">
        <v>143</v>
      </c>
      <c r="F904" t="s">
        <v>57</v>
      </c>
      <c r="G904" t="s">
        <v>58</v>
      </c>
      <c r="H904">
        <v>8235.9552585399997</v>
      </c>
      <c r="I904">
        <v>-23.671181959999998</v>
      </c>
      <c r="J904">
        <v>57.65</v>
      </c>
      <c r="K904">
        <v>439.85</v>
      </c>
      <c r="L904">
        <v>10411.769388029999</v>
      </c>
      <c r="M904">
        <v>7817.0531575699997</v>
      </c>
      <c r="N904">
        <v>7817.0531575699997</v>
      </c>
      <c r="O904" s="90" cm="1">
        <f t="array" ref="O904">VLOOKUP(C904,Calc!$B$4:$BF$291,_xlfn.XLOOKUP(F904&amp;G904,$R$4:$R$9&amp;$S$4:$S$9,$T$4:$T$9),FALSE)</f>
        <v>7817.0531575777068</v>
      </c>
      <c r="P904" s="121">
        <f t="shared" si="14"/>
        <v>7.7070581028237939E-9</v>
      </c>
      <c r="AH904" s="5">
        <v>46261</v>
      </c>
      <c r="AI904">
        <v>91</v>
      </c>
      <c r="AJ904">
        <v>3</v>
      </c>
      <c r="AL904" t="s">
        <v>144</v>
      </c>
      <c r="AM904" t="s">
        <v>58</v>
      </c>
      <c r="AN904">
        <v>-77.849623230000006</v>
      </c>
      <c r="AO904">
        <v>-6912.8224194499999</v>
      </c>
      <c r="AP904">
        <v>-6912.8224194499999</v>
      </c>
      <c r="AR904" s="5">
        <v>46261</v>
      </c>
      <c r="AS904">
        <v>65</v>
      </c>
      <c r="AT904">
        <v>3</v>
      </c>
      <c r="AU904" t="s">
        <v>57</v>
      </c>
      <c r="AV904" t="s">
        <v>58</v>
      </c>
      <c r="AW904">
        <v>1.9905944</v>
      </c>
      <c r="AX904">
        <v>0.51416666</v>
      </c>
      <c r="AY904">
        <v>0</v>
      </c>
      <c r="AZ904">
        <v>0</v>
      </c>
      <c r="BA904">
        <v>0</v>
      </c>
    </row>
    <row r="905" spans="2:53">
      <c r="B905" s="5">
        <v>46261</v>
      </c>
      <c r="C905">
        <v>151</v>
      </c>
      <c r="D905">
        <v>3</v>
      </c>
      <c r="E905" t="s">
        <v>143</v>
      </c>
      <c r="F905" t="s">
        <v>57</v>
      </c>
      <c r="G905" t="s">
        <v>52</v>
      </c>
      <c r="H905">
        <v>8235.9552585399997</v>
      </c>
      <c r="I905">
        <v>0</v>
      </c>
      <c r="J905">
        <v>497.5</v>
      </c>
      <c r="K905">
        <v>-439.85</v>
      </c>
      <c r="L905">
        <v>0</v>
      </c>
      <c r="M905">
        <v>0</v>
      </c>
      <c r="N905">
        <v>0</v>
      </c>
      <c r="O905" s="90" cm="1">
        <f t="array" ref="O905">VLOOKUP(C905,Calc!$B$4:$BF$291,_xlfn.XLOOKUP(F905&amp;G905,$R$4:$R$9&amp;$S$4:$S$9,$T$4:$T$9),FALSE)</f>
        <v>0</v>
      </c>
      <c r="P905" s="121">
        <f t="shared" si="14"/>
        <v>0</v>
      </c>
      <c r="AH905" s="5">
        <v>46261</v>
      </c>
      <c r="AI905">
        <v>91</v>
      </c>
      <c r="AJ905">
        <v>3</v>
      </c>
      <c r="AL905" t="s">
        <v>144</v>
      </c>
      <c r="AM905" t="s">
        <v>146</v>
      </c>
      <c r="AN905">
        <v>66.962956559999995</v>
      </c>
      <c r="AO905">
        <v>0</v>
      </c>
      <c r="AP905">
        <v>0</v>
      </c>
      <c r="AR905" s="5">
        <v>46261</v>
      </c>
      <c r="AS905">
        <v>65</v>
      </c>
      <c r="AT905">
        <v>3</v>
      </c>
      <c r="AU905" t="s">
        <v>57</v>
      </c>
      <c r="AV905" t="s">
        <v>52</v>
      </c>
      <c r="AW905">
        <v>-2.5047610599999999</v>
      </c>
      <c r="AX905">
        <v>0.51416666</v>
      </c>
      <c r="AY905">
        <v>0</v>
      </c>
      <c r="AZ905">
        <v>-650.78452235999998</v>
      </c>
      <c r="BA905">
        <v>0</v>
      </c>
    </row>
    <row r="906" spans="2:53">
      <c r="B906" s="5">
        <v>46261</v>
      </c>
      <c r="C906">
        <v>151</v>
      </c>
      <c r="D906">
        <v>3</v>
      </c>
      <c r="E906" t="s">
        <v>143</v>
      </c>
      <c r="F906" t="s">
        <v>60</v>
      </c>
      <c r="G906" t="s">
        <v>58</v>
      </c>
      <c r="H906">
        <v>8235.9552585399997</v>
      </c>
      <c r="I906">
        <v>0</v>
      </c>
      <c r="J906">
        <v>57.65</v>
      </c>
      <c r="K906">
        <v>-59.16</v>
      </c>
      <c r="L906">
        <v>0</v>
      </c>
      <c r="M906">
        <v>0</v>
      </c>
      <c r="N906">
        <v>0</v>
      </c>
      <c r="O906" s="90" cm="1">
        <f t="array" ref="O906">VLOOKUP(C906,Calc!$B$4:$BF$291,_xlfn.XLOOKUP(F906&amp;G906,$R$4:$R$9&amp;$S$4:$S$9,$T$4:$T$9),FALSE)</f>
        <v>0</v>
      </c>
      <c r="P906" s="121">
        <f t="shared" si="14"/>
        <v>0</v>
      </c>
      <c r="AH906" s="5">
        <v>46261</v>
      </c>
      <c r="AI906">
        <v>91</v>
      </c>
      <c r="AJ906">
        <v>3</v>
      </c>
      <c r="AK906" t="s">
        <v>143</v>
      </c>
      <c r="AL906" t="s">
        <v>57</v>
      </c>
      <c r="AM906" t="s">
        <v>58</v>
      </c>
      <c r="AN906">
        <v>6.3760024</v>
      </c>
      <c r="AO906">
        <v>0</v>
      </c>
      <c r="AP906">
        <v>0</v>
      </c>
      <c r="AR906" s="5">
        <v>46261</v>
      </c>
      <c r="AS906">
        <v>65</v>
      </c>
      <c r="AT906">
        <v>3</v>
      </c>
      <c r="AU906" t="s">
        <v>147</v>
      </c>
      <c r="AV906" t="s">
        <v>148</v>
      </c>
      <c r="AW906">
        <v>-25.598433</v>
      </c>
      <c r="AX906">
        <v>0.74750000000000005</v>
      </c>
      <c r="AY906">
        <v>-8095.3005502599999</v>
      </c>
      <c r="AZ906">
        <v>-8095.3005502599999</v>
      </c>
      <c r="BA906">
        <v>0</v>
      </c>
    </row>
    <row r="907" spans="2:53">
      <c r="B907" s="5">
        <v>46261</v>
      </c>
      <c r="C907">
        <v>151</v>
      </c>
      <c r="D907">
        <v>3</v>
      </c>
      <c r="E907" t="s">
        <v>143</v>
      </c>
      <c r="F907" t="s">
        <v>60</v>
      </c>
      <c r="G907" t="s">
        <v>51</v>
      </c>
      <c r="H907">
        <v>8235.9552585399997</v>
      </c>
      <c r="I907">
        <v>0</v>
      </c>
      <c r="J907">
        <v>-1.51</v>
      </c>
      <c r="K907">
        <v>59.16</v>
      </c>
      <c r="L907">
        <v>0</v>
      </c>
      <c r="M907">
        <v>0</v>
      </c>
      <c r="N907">
        <v>0</v>
      </c>
      <c r="O907" s="90" cm="1">
        <f t="array" ref="O907">VLOOKUP(C907,Calc!$B$4:$BF$291,_xlfn.XLOOKUP(F907&amp;G907,$R$4:$R$9&amp;$S$4:$S$9,$T$4:$T$9),FALSE)</f>
        <v>0</v>
      </c>
      <c r="P907" s="121">
        <f t="shared" si="14"/>
        <v>0</v>
      </c>
      <c r="AH907" s="5">
        <v>46261</v>
      </c>
      <c r="AI907">
        <v>91</v>
      </c>
      <c r="AJ907">
        <v>3</v>
      </c>
      <c r="AK907" t="s">
        <v>143</v>
      </c>
      <c r="AL907" t="s">
        <v>57</v>
      </c>
      <c r="AM907" t="s">
        <v>52</v>
      </c>
      <c r="AN907">
        <v>-7.4443357299999997</v>
      </c>
      <c r="AO907">
        <v>0</v>
      </c>
      <c r="AP907">
        <v>-4509.3636771000001</v>
      </c>
      <c r="AR907" s="5">
        <v>46261</v>
      </c>
      <c r="AS907">
        <v>65</v>
      </c>
      <c r="AT907">
        <v>3</v>
      </c>
      <c r="AU907" t="s">
        <v>147</v>
      </c>
      <c r="AV907" t="s">
        <v>51</v>
      </c>
      <c r="AW907">
        <v>24.850933000000001</v>
      </c>
      <c r="AX907">
        <v>0.74750000000000005</v>
      </c>
      <c r="AY907">
        <v>0</v>
      </c>
      <c r="AZ907">
        <v>0</v>
      </c>
      <c r="BA907">
        <v>0</v>
      </c>
    </row>
    <row r="908" spans="2:53">
      <c r="B908" s="5">
        <v>46261</v>
      </c>
      <c r="C908">
        <v>151</v>
      </c>
      <c r="D908">
        <v>3</v>
      </c>
      <c r="E908" t="s">
        <v>143</v>
      </c>
      <c r="F908" t="s">
        <v>54</v>
      </c>
      <c r="G908" t="s">
        <v>52</v>
      </c>
      <c r="H908">
        <v>8235.9552585399997</v>
      </c>
      <c r="I908">
        <v>0</v>
      </c>
      <c r="J908">
        <v>497.5</v>
      </c>
      <c r="K908">
        <v>-499.01</v>
      </c>
      <c r="L908">
        <v>0</v>
      </c>
      <c r="M908">
        <v>0</v>
      </c>
      <c r="N908">
        <v>0</v>
      </c>
      <c r="O908" s="90" cm="1">
        <f t="array" ref="O908">VLOOKUP(C908,Calc!$B$4:$BF$291,_xlfn.XLOOKUP(F908&amp;G908,$R$4:$R$9&amp;$S$4:$S$9,$T$4:$T$9),FALSE)</f>
        <v>0</v>
      </c>
      <c r="P908" s="121">
        <f t="shared" si="14"/>
        <v>0</v>
      </c>
      <c r="AH908" s="5">
        <v>46261</v>
      </c>
      <c r="AI908">
        <v>91</v>
      </c>
      <c r="AJ908">
        <v>3</v>
      </c>
      <c r="AL908" t="s">
        <v>147</v>
      </c>
      <c r="AM908" t="s">
        <v>148</v>
      </c>
      <c r="AN908">
        <v>-31.765706000000002</v>
      </c>
      <c r="AO908">
        <v>463.03047867999999</v>
      </c>
      <c r="AP908">
        <v>463.03047867999999</v>
      </c>
      <c r="AR908" s="5">
        <v>46261</v>
      </c>
      <c r="AS908">
        <v>65</v>
      </c>
      <c r="AT908">
        <v>3</v>
      </c>
      <c r="AU908" t="s">
        <v>60</v>
      </c>
      <c r="AV908" t="s">
        <v>58</v>
      </c>
      <c r="AW908">
        <v>44.698533830000002</v>
      </c>
      <c r="AX908">
        <v>0.15166666000000001</v>
      </c>
      <c r="AY908">
        <v>0</v>
      </c>
      <c r="AZ908">
        <v>0</v>
      </c>
      <c r="BA908">
        <v>0</v>
      </c>
    </row>
    <row r="909" spans="2:53">
      <c r="B909" s="5">
        <v>46261</v>
      </c>
      <c r="C909">
        <v>151</v>
      </c>
      <c r="D909">
        <v>3</v>
      </c>
      <c r="E909" t="s">
        <v>143</v>
      </c>
      <c r="F909" t="s">
        <v>54</v>
      </c>
      <c r="G909" t="s">
        <v>51</v>
      </c>
      <c r="H909">
        <v>8235.9552585399997</v>
      </c>
      <c r="I909">
        <v>-1.1181106000000001</v>
      </c>
      <c r="J909">
        <v>-1.51</v>
      </c>
      <c r="K909">
        <v>499.01</v>
      </c>
      <c r="L909">
        <v>557.94837050000001</v>
      </c>
      <c r="M909">
        <v>418.90210095999998</v>
      </c>
      <c r="N909">
        <v>418.90210095999998</v>
      </c>
      <c r="O909" s="90" cm="1">
        <f t="array" ref="O909">VLOOKUP(C909,Calc!$B$4:$BF$291,_xlfn.XLOOKUP(F909&amp;G909,$R$4:$R$9&amp;$S$4:$S$9,$T$4:$T$9),FALSE)</f>
        <v>418.90210096662611</v>
      </c>
      <c r="P909" s="121">
        <f t="shared" si="14"/>
        <v>6.6261236497666687E-9</v>
      </c>
      <c r="AH909" s="5">
        <v>46261</v>
      </c>
      <c r="AI909">
        <v>91</v>
      </c>
      <c r="AJ909">
        <v>3</v>
      </c>
      <c r="AL909" t="s">
        <v>147</v>
      </c>
      <c r="AM909" t="s">
        <v>51</v>
      </c>
      <c r="AN909">
        <v>30.733205999999999</v>
      </c>
      <c r="AO909">
        <v>0</v>
      </c>
      <c r="AP909">
        <v>0</v>
      </c>
      <c r="AR909" s="5">
        <v>46261</v>
      </c>
      <c r="AS909">
        <v>65</v>
      </c>
      <c r="AT909">
        <v>3</v>
      </c>
      <c r="AU909" t="s">
        <v>60</v>
      </c>
      <c r="AV909" t="s">
        <v>51</v>
      </c>
      <c r="AW909">
        <v>-44.8502005</v>
      </c>
      <c r="AX909">
        <v>0.15166666000000001</v>
      </c>
      <c r="AY909">
        <v>0</v>
      </c>
      <c r="AZ909">
        <v>-6610.8576632200002</v>
      </c>
      <c r="BA909">
        <v>0</v>
      </c>
    </row>
    <row r="910" spans="2:53">
      <c r="B910" s="5">
        <v>46261</v>
      </c>
      <c r="C910">
        <v>152</v>
      </c>
      <c r="D910">
        <v>3</v>
      </c>
      <c r="E910" t="s">
        <v>143</v>
      </c>
      <c r="F910" t="s">
        <v>57</v>
      </c>
      <c r="G910" t="s">
        <v>58</v>
      </c>
      <c r="H910">
        <v>8938.8368966500002</v>
      </c>
      <c r="I910">
        <v>-26.56550713</v>
      </c>
      <c r="J910">
        <v>57.65</v>
      </c>
      <c r="K910">
        <v>439.85</v>
      </c>
      <c r="L910">
        <v>11684.83831259</v>
      </c>
      <c r="M910">
        <v>8853.8688250100004</v>
      </c>
      <c r="N910">
        <v>8853.8688250100004</v>
      </c>
      <c r="O910" s="90" cm="1">
        <f t="array" ref="O910">VLOOKUP(C910,Calc!$B$4:$BF$291,_xlfn.XLOOKUP(F910&amp;G910,$R$4:$R$9&amp;$S$4:$S$9,$T$4:$T$9),FALSE)</f>
        <v>8853.8688250174619</v>
      </c>
      <c r="P910" s="121">
        <f t="shared" si="14"/>
        <v>7.4614945333451033E-9</v>
      </c>
      <c r="AH910" s="5">
        <v>46261</v>
      </c>
      <c r="AI910">
        <v>91</v>
      </c>
      <c r="AJ910">
        <v>3</v>
      </c>
      <c r="AK910" t="s">
        <v>143</v>
      </c>
      <c r="AL910" t="s">
        <v>60</v>
      </c>
      <c r="AM910" t="s">
        <v>58</v>
      </c>
      <c r="AN910">
        <v>33.873462230000001</v>
      </c>
      <c r="AO910">
        <v>0</v>
      </c>
      <c r="AP910">
        <v>0</v>
      </c>
      <c r="AR910" s="5">
        <v>46261</v>
      </c>
      <c r="AS910">
        <v>65</v>
      </c>
      <c r="AT910">
        <v>3</v>
      </c>
      <c r="AU910" t="s">
        <v>54</v>
      </c>
      <c r="AV910" t="s">
        <v>52</v>
      </c>
      <c r="AW910">
        <v>41.510060699999997</v>
      </c>
      <c r="AX910">
        <v>6.0250000000000004</v>
      </c>
      <c r="AY910">
        <v>0</v>
      </c>
      <c r="AZ910">
        <v>0</v>
      </c>
      <c r="BA910">
        <v>0</v>
      </c>
    </row>
    <row r="911" spans="2:53">
      <c r="B911" s="5">
        <v>46261</v>
      </c>
      <c r="C911">
        <v>152</v>
      </c>
      <c r="D911">
        <v>3</v>
      </c>
      <c r="E911" t="s">
        <v>143</v>
      </c>
      <c r="F911" t="s">
        <v>57</v>
      </c>
      <c r="G911" t="s">
        <v>52</v>
      </c>
      <c r="H911">
        <v>8938.8368966500002</v>
      </c>
      <c r="I911">
        <v>0</v>
      </c>
      <c r="J911">
        <v>497.5</v>
      </c>
      <c r="K911">
        <v>-439.85</v>
      </c>
      <c r="L911">
        <v>0</v>
      </c>
      <c r="M911">
        <v>0</v>
      </c>
      <c r="N911">
        <v>0</v>
      </c>
      <c r="O911" s="90" cm="1">
        <f t="array" ref="O911">VLOOKUP(C911,Calc!$B$4:$BF$291,_xlfn.XLOOKUP(F911&amp;G911,$R$4:$R$9&amp;$S$4:$S$9,$T$4:$T$9),FALSE)</f>
        <v>0</v>
      </c>
      <c r="P911" s="121">
        <f t="shared" si="14"/>
        <v>0</v>
      </c>
      <c r="AH911" s="5">
        <v>46261</v>
      </c>
      <c r="AI911">
        <v>91</v>
      </c>
      <c r="AJ911">
        <v>3</v>
      </c>
      <c r="AK911" t="s">
        <v>143</v>
      </c>
      <c r="AL911" t="s">
        <v>60</v>
      </c>
      <c r="AM911" t="s">
        <v>51</v>
      </c>
      <c r="AN911">
        <v>-34.010128899999998</v>
      </c>
      <c r="AO911">
        <v>0</v>
      </c>
      <c r="AP911">
        <v>-32570.104453020002</v>
      </c>
      <c r="AR911" s="5">
        <v>46261</v>
      </c>
      <c r="AS911">
        <v>65</v>
      </c>
      <c r="AT911">
        <v>3</v>
      </c>
      <c r="AU911" t="s">
        <v>54</v>
      </c>
      <c r="AV911" t="s">
        <v>51</v>
      </c>
      <c r="AW911">
        <v>-47.535060700000002</v>
      </c>
      <c r="AX911">
        <v>6.0250000000000004</v>
      </c>
      <c r="AY911">
        <v>0</v>
      </c>
      <c r="AZ911">
        <v>5400.87010603</v>
      </c>
      <c r="BA911">
        <v>0</v>
      </c>
    </row>
    <row r="912" spans="2:53">
      <c r="B912" s="5">
        <v>46261</v>
      </c>
      <c r="C912">
        <v>152</v>
      </c>
      <c r="D912">
        <v>3</v>
      </c>
      <c r="E912" t="s">
        <v>143</v>
      </c>
      <c r="F912" t="s">
        <v>60</v>
      </c>
      <c r="G912" t="s">
        <v>58</v>
      </c>
      <c r="H912">
        <v>8938.8368966500002</v>
      </c>
      <c r="I912">
        <v>0</v>
      </c>
      <c r="J912">
        <v>57.65</v>
      </c>
      <c r="K912">
        <v>-57.75</v>
      </c>
      <c r="L912">
        <v>0</v>
      </c>
      <c r="M912">
        <v>0</v>
      </c>
      <c r="N912">
        <v>0</v>
      </c>
      <c r="O912" s="90" cm="1">
        <f t="array" ref="O912">VLOOKUP(C912,Calc!$B$4:$BF$291,_xlfn.XLOOKUP(F912&amp;G912,$R$4:$R$9&amp;$S$4:$S$9,$T$4:$T$9),FALSE)</f>
        <v>0</v>
      </c>
      <c r="P912" s="121">
        <f t="shared" si="14"/>
        <v>0</v>
      </c>
      <c r="AH912" s="5">
        <v>46261</v>
      </c>
      <c r="AI912">
        <v>91</v>
      </c>
      <c r="AJ912">
        <v>3</v>
      </c>
      <c r="AK912" t="s">
        <v>143</v>
      </c>
      <c r="AL912" t="s">
        <v>54</v>
      </c>
      <c r="AM912" t="s">
        <v>52</v>
      </c>
      <c r="AN912">
        <v>48.832409060000003</v>
      </c>
      <c r="AO912">
        <v>0</v>
      </c>
      <c r="AP912">
        <v>0</v>
      </c>
      <c r="AR912" s="5">
        <v>46261</v>
      </c>
      <c r="AS912">
        <v>65</v>
      </c>
      <c r="AT912">
        <v>3</v>
      </c>
      <c r="AU912" t="s">
        <v>50</v>
      </c>
      <c r="AV912" t="s">
        <v>52</v>
      </c>
      <c r="AW912">
        <v>0</v>
      </c>
      <c r="AX912">
        <v>0</v>
      </c>
      <c r="AY912">
        <v>0</v>
      </c>
      <c r="AZ912">
        <v>0</v>
      </c>
      <c r="BA912">
        <v>0</v>
      </c>
    </row>
    <row r="913" spans="2:53">
      <c r="B913" s="5">
        <v>46261</v>
      </c>
      <c r="C913">
        <v>152</v>
      </c>
      <c r="D913">
        <v>3</v>
      </c>
      <c r="E913" t="s">
        <v>143</v>
      </c>
      <c r="F913" t="s">
        <v>60</v>
      </c>
      <c r="G913" t="s">
        <v>51</v>
      </c>
      <c r="H913">
        <v>8938.8368966500002</v>
      </c>
      <c r="I913">
        <v>0</v>
      </c>
      <c r="J913">
        <v>-0.1</v>
      </c>
      <c r="K913">
        <v>57.75</v>
      </c>
      <c r="L913">
        <v>0</v>
      </c>
      <c r="M913">
        <v>0</v>
      </c>
      <c r="N913">
        <v>0</v>
      </c>
      <c r="O913" s="90" cm="1">
        <f t="array" ref="O913">VLOOKUP(C913,Calc!$B$4:$BF$291,_xlfn.XLOOKUP(F913&amp;G913,$R$4:$R$9&amp;$S$4:$S$9,$T$4:$T$9),FALSE)</f>
        <v>0</v>
      </c>
      <c r="P913" s="121">
        <f t="shared" si="14"/>
        <v>0</v>
      </c>
      <c r="AH913" s="5">
        <v>46261</v>
      </c>
      <c r="AI913">
        <v>91</v>
      </c>
      <c r="AJ913">
        <v>3</v>
      </c>
      <c r="AK913" t="s">
        <v>143</v>
      </c>
      <c r="AL913" t="s">
        <v>54</v>
      </c>
      <c r="AM913" t="s">
        <v>51</v>
      </c>
      <c r="AN913">
        <v>-52.804075730000001</v>
      </c>
      <c r="AO913">
        <v>0</v>
      </c>
      <c r="AP913">
        <v>-14527.90677652</v>
      </c>
      <c r="AR913" s="5">
        <v>46261</v>
      </c>
      <c r="AS913">
        <v>65</v>
      </c>
      <c r="AT913">
        <v>3</v>
      </c>
      <c r="AU913" t="s">
        <v>50</v>
      </c>
      <c r="AV913" t="s">
        <v>51</v>
      </c>
      <c r="AW913">
        <v>0</v>
      </c>
      <c r="AX913">
        <v>0</v>
      </c>
      <c r="AY913">
        <v>0</v>
      </c>
      <c r="AZ913">
        <v>0</v>
      </c>
      <c r="BA913">
        <v>0</v>
      </c>
    </row>
    <row r="914" spans="2:53">
      <c r="B914" s="5">
        <v>46261</v>
      </c>
      <c r="C914">
        <v>152</v>
      </c>
      <c r="D914">
        <v>3</v>
      </c>
      <c r="E914" t="s">
        <v>143</v>
      </c>
      <c r="F914" t="s">
        <v>54</v>
      </c>
      <c r="G914" t="s">
        <v>52</v>
      </c>
      <c r="H914">
        <v>8938.8368966500002</v>
      </c>
      <c r="I914">
        <v>0</v>
      </c>
      <c r="J914">
        <v>497.5</v>
      </c>
      <c r="K914">
        <v>-497.6</v>
      </c>
      <c r="L914">
        <v>0</v>
      </c>
      <c r="M914">
        <v>0</v>
      </c>
      <c r="N914">
        <v>0</v>
      </c>
      <c r="O914" s="90" cm="1">
        <f t="array" ref="O914">VLOOKUP(C914,Calc!$B$4:$BF$291,_xlfn.XLOOKUP(F914&amp;G914,$R$4:$R$9&amp;$S$4:$S$9,$T$4:$T$9),FALSE)</f>
        <v>0</v>
      </c>
      <c r="P914" s="121">
        <f t="shared" si="14"/>
        <v>0</v>
      </c>
      <c r="AH914" s="5">
        <v>46261</v>
      </c>
      <c r="AI914">
        <v>92</v>
      </c>
      <c r="AJ914">
        <v>3</v>
      </c>
      <c r="AL914" t="s">
        <v>144</v>
      </c>
      <c r="AM914" t="s">
        <v>58</v>
      </c>
      <c r="AN914">
        <v>-74.213014700000002</v>
      </c>
      <c r="AO914">
        <v>-4791.0947542699996</v>
      </c>
      <c r="AP914">
        <v>-4791.0947542699996</v>
      </c>
      <c r="AR914" s="5">
        <v>46261</v>
      </c>
      <c r="AS914">
        <v>66</v>
      </c>
      <c r="AT914">
        <v>3</v>
      </c>
      <c r="AU914" t="s">
        <v>145</v>
      </c>
      <c r="AV914" t="s">
        <v>58</v>
      </c>
      <c r="AW914">
        <v>-0.3231927</v>
      </c>
      <c r="AX914">
        <v>0.23499999999999999</v>
      </c>
      <c r="AY914">
        <v>143.47909679</v>
      </c>
      <c r="AZ914">
        <v>143.47909679</v>
      </c>
      <c r="BA914">
        <v>0</v>
      </c>
    </row>
    <row r="915" spans="2:53">
      <c r="B915" s="5">
        <v>46261</v>
      </c>
      <c r="C915">
        <v>152</v>
      </c>
      <c r="D915">
        <v>3</v>
      </c>
      <c r="E915" t="s">
        <v>143</v>
      </c>
      <c r="F915" t="s">
        <v>54</v>
      </c>
      <c r="G915" t="s">
        <v>51</v>
      </c>
      <c r="H915">
        <v>8938.8368966500002</v>
      </c>
      <c r="I915">
        <v>-0.22535385999999999</v>
      </c>
      <c r="J915">
        <v>-0.1</v>
      </c>
      <c r="K915">
        <v>497.6</v>
      </c>
      <c r="L915">
        <v>112.13608404999999</v>
      </c>
      <c r="M915">
        <v>84.968071629999997</v>
      </c>
      <c r="N915">
        <v>84.968071629999997</v>
      </c>
      <c r="O915" s="90" cm="1">
        <f t="array" ref="O915">VLOOKUP(C915,Calc!$B$4:$BF$291,_xlfn.XLOOKUP(F915&amp;G915,$R$4:$R$9&amp;$S$4:$S$9,$T$4:$T$9),FALSE)</f>
        <v>84.968071632538297</v>
      </c>
      <c r="P915" s="121">
        <f t="shared" si="14"/>
        <v>2.5383002366652363E-9</v>
      </c>
      <c r="AH915" s="5">
        <v>46261</v>
      </c>
      <c r="AI915">
        <v>92</v>
      </c>
      <c r="AJ915">
        <v>3</v>
      </c>
      <c r="AL915" t="s">
        <v>144</v>
      </c>
      <c r="AM915" t="s">
        <v>146</v>
      </c>
      <c r="AN915">
        <v>62.386348030000001</v>
      </c>
      <c r="AO915">
        <v>0</v>
      </c>
      <c r="AP915">
        <v>0</v>
      </c>
      <c r="AR915" s="5">
        <v>46261</v>
      </c>
      <c r="AS915">
        <v>66</v>
      </c>
      <c r="AT915">
        <v>3</v>
      </c>
      <c r="AU915" t="s">
        <v>145</v>
      </c>
      <c r="AV915" t="s">
        <v>146</v>
      </c>
      <c r="AW915">
        <v>8.8192699999999999E-2</v>
      </c>
      <c r="AX915">
        <v>0.23499999999999999</v>
      </c>
      <c r="AY915">
        <v>0</v>
      </c>
      <c r="AZ915">
        <v>0</v>
      </c>
      <c r="BA915">
        <v>0</v>
      </c>
    </row>
    <row r="916" spans="2:53">
      <c r="B916" s="5">
        <v>46261</v>
      </c>
      <c r="C916">
        <v>153</v>
      </c>
      <c r="D916">
        <v>3</v>
      </c>
      <c r="E916" t="s">
        <v>143</v>
      </c>
      <c r="F916" t="s">
        <v>57</v>
      </c>
      <c r="G916" t="s">
        <v>58</v>
      </c>
      <c r="H916">
        <v>12216.358979320001</v>
      </c>
      <c r="I916">
        <v>23.175034029999999</v>
      </c>
      <c r="J916">
        <v>57.65</v>
      </c>
      <c r="K916">
        <v>542.35</v>
      </c>
      <c r="L916">
        <v>12568.97970797</v>
      </c>
      <c r="M916">
        <v>12301.695358569999</v>
      </c>
      <c r="N916">
        <v>12216.358979320001</v>
      </c>
      <c r="O916" s="90" cm="1">
        <f t="array" ref="O916">VLOOKUP(C916,Calc!$B$4:$BF$291,_xlfn.XLOOKUP(F916&amp;G916,$R$4:$R$9&amp;$S$4:$S$9,$T$4:$T$9),FALSE)</f>
        <v>12216.358979321669</v>
      </c>
      <c r="P916" s="121">
        <f t="shared" si="14"/>
        <v>1.6680132830515504E-9</v>
      </c>
      <c r="AH916" s="5">
        <v>46261</v>
      </c>
      <c r="AI916">
        <v>92</v>
      </c>
      <c r="AJ916">
        <v>3</v>
      </c>
      <c r="AK916" t="s">
        <v>143</v>
      </c>
      <c r="AL916" t="s">
        <v>57</v>
      </c>
      <c r="AM916" t="s">
        <v>58</v>
      </c>
      <c r="AN916">
        <v>4.5152695999999999</v>
      </c>
      <c r="AO916">
        <v>0</v>
      </c>
      <c r="AP916">
        <v>0</v>
      </c>
      <c r="AR916" s="5">
        <v>46261</v>
      </c>
      <c r="AS916">
        <v>66</v>
      </c>
      <c r="AT916">
        <v>3</v>
      </c>
      <c r="AU916" t="s">
        <v>144</v>
      </c>
      <c r="AV916" t="s">
        <v>58</v>
      </c>
      <c r="AW916">
        <v>-43.665645300000001</v>
      </c>
      <c r="AX916">
        <v>11.94</v>
      </c>
      <c r="AY916">
        <v>8055.8078893800002</v>
      </c>
      <c r="AZ916">
        <v>8055.8078893800002</v>
      </c>
      <c r="BA916">
        <v>0</v>
      </c>
    </row>
    <row r="917" spans="2:53">
      <c r="B917" s="5">
        <v>46261</v>
      </c>
      <c r="C917">
        <v>153</v>
      </c>
      <c r="D917">
        <v>3</v>
      </c>
      <c r="E917" t="s">
        <v>143</v>
      </c>
      <c r="F917" t="s">
        <v>57</v>
      </c>
      <c r="G917" t="s">
        <v>52</v>
      </c>
      <c r="H917">
        <v>12216.358979320001</v>
      </c>
      <c r="I917">
        <v>0</v>
      </c>
      <c r="J917">
        <v>600</v>
      </c>
      <c r="K917">
        <v>-542.35</v>
      </c>
      <c r="L917">
        <v>0</v>
      </c>
      <c r="M917">
        <v>0</v>
      </c>
      <c r="N917">
        <v>0</v>
      </c>
      <c r="O917" s="90" cm="1">
        <f t="array" ref="O917">VLOOKUP(C917,Calc!$B$4:$BF$291,_xlfn.XLOOKUP(F917&amp;G917,$R$4:$R$9&amp;$S$4:$S$9,$T$4:$T$9),FALSE)</f>
        <v>0</v>
      </c>
      <c r="P917" s="121">
        <f t="shared" si="14"/>
        <v>0</v>
      </c>
      <c r="AH917" s="5">
        <v>46261</v>
      </c>
      <c r="AI917">
        <v>92</v>
      </c>
      <c r="AJ917">
        <v>3</v>
      </c>
      <c r="AK917" t="s">
        <v>143</v>
      </c>
      <c r="AL917" t="s">
        <v>57</v>
      </c>
      <c r="AM917" t="s">
        <v>52</v>
      </c>
      <c r="AN917">
        <v>-5.9102696000000003</v>
      </c>
      <c r="AO917">
        <v>0</v>
      </c>
      <c r="AP917">
        <v>-2803.6669708999998</v>
      </c>
      <c r="AR917" s="5">
        <v>46261</v>
      </c>
      <c r="AS917">
        <v>66</v>
      </c>
      <c r="AT917">
        <v>3</v>
      </c>
      <c r="AU917" t="s">
        <v>144</v>
      </c>
      <c r="AV917" t="s">
        <v>146</v>
      </c>
      <c r="AW917">
        <v>31.7256453</v>
      </c>
      <c r="AX917">
        <v>11.94</v>
      </c>
      <c r="AY917">
        <v>0</v>
      </c>
      <c r="AZ917">
        <v>0</v>
      </c>
      <c r="BA917">
        <v>0</v>
      </c>
    </row>
    <row r="918" spans="2:53">
      <c r="B918" s="5">
        <v>46261</v>
      </c>
      <c r="C918">
        <v>153</v>
      </c>
      <c r="D918">
        <v>3</v>
      </c>
      <c r="E918" t="s">
        <v>143</v>
      </c>
      <c r="F918" t="s">
        <v>60</v>
      </c>
      <c r="G918" t="s">
        <v>58</v>
      </c>
      <c r="H918">
        <v>12216.358979320001</v>
      </c>
      <c r="I918">
        <v>1.46170193</v>
      </c>
      <c r="J918">
        <v>57.65</v>
      </c>
      <c r="K918">
        <v>-59.65</v>
      </c>
      <c r="L918">
        <v>-87.190520320000005</v>
      </c>
      <c r="M918">
        <v>-85.336379249999993</v>
      </c>
      <c r="N918">
        <v>0</v>
      </c>
      <c r="O918" s="90" cm="1">
        <f t="array" ref="O918">VLOOKUP(C918,Calc!$B$4:$BF$291,_xlfn.XLOOKUP(F918&amp;G918,$R$4:$R$9&amp;$S$4:$S$9,$T$4:$T$9),FALSE)</f>
        <v>0</v>
      </c>
      <c r="P918" s="121">
        <f t="shared" si="14"/>
        <v>0</v>
      </c>
      <c r="AH918" s="5">
        <v>46261</v>
      </c>
      <c r="AI918">
        <v>92</v>
      </c>
      <c r="AJ918">
        <v>3</v>
      </c>
      <c r="AL918" t="s">
        <v>147</v>
      </c>
      <c r="AM918" t="s">
        <v>148</v>
      </c>
      <c r="AN918">
        <v>-32.669274000000001</v>
      </c>
      <c r="AO918">
        <v>362.65946983999999</v>
      </c>
      <c r="AP918">
        <v>362.65946983999999</v>
      </c>
      <c r="AR918" s="5">
        <v>46261</v>
      </c>
      <c r="AS918">
        <v>66</v>
      </c>
      <c r="AT918">
        <v>3</v>
      </c>
      <c r="AU918" t="s">
        <v>57</v>
      </c>
      <c r="AV918" t="s">
        <v>58</v>
      </c>
      <c r="AW918">
        <v>2.1197906</v>
      </c>
      <c r="AX918">
        <v>0.58083333000000004</v>
      </c>
      <c r="AY918">
        <v>0</v>
      </c>
      <c r="AZ918">
        <v>0</v>
      </c>
      <c r="BA918">
        <v>0</v>
      </c>
    </row>
    <row r="919" spans="2:53">
      <c r="B919" s="5">
        <v>46261</v>
      </c>
      <c r="C919">
        <v>153</v>
      </c>
      <c r="D919">
        <v>3</v>
      </c>
      <c r="E919" t="s">
        <v>143</v>
      </c>
      <c r="F919" t="s">
        <v>60</v>
      </c>
      <c r="G919" t="s">
        <v>51</v>
      </c>
      <c r="H919">
        <v>12216.358979320001</v>
      </c>
      <c r="I919">
        <v>0</v>
      </c>
      <c r="J919">
        <v>-2</v>
      </c>
      <c r="K919">
        <v>59.65</v>
      </c>
      <c r="L919">
        <v>0</v>
      </c>
      <c r="M919">
        <v>0</v>
      </c>
      <c r="N919">
        <v>0</v>
      </c>
      <c r="O919" s="90" cm="1">
        <f t="array" ref="O919">VLOOKUP(C919,Calc!$B$4:$BF$291,_xlfn.XLOOKUP(F919&amp;G919,$R$4:$R$9&amp;$S$4:$S$9,$T$4:$T$9),FALSE)</f>
        <v>0</v>
      </c>
      <c r="P919" s="121">
        <f t="shared" si="14"/>
        <v>0</v>
      </c>
      <c r="AH919" s="5">
        <v>46261</v>
      </c>
      <c r="AI919">
        <v>92</v>
      </c>
      <c r="AJ919">
        <v>3</v>
      </c>
      <c r="AL919" t="s">
        <v>147</v>
      </c>
      <c r="AM919" t="s">
        <v>51</v>
      </c>
      <c r="AN919">
        <v>31.495940659999999</v>
      </c>
      <c r="AO919">
        <v>0</v>
      </c>
      <c r="AP919">
        <v>0</v>
      </c>
      <c r="AR919" s="5">
        <v>46261</v>
      </c>
      <c r="AS919">
        <v>66</v>
      </c>
      <c r="AT919">
        <v>3</v>
      </c>
      <c r="AU919" t="s">
        <v>57</v>
      </c>
      <c r="AV919" t="s">
        <v>52</v>
      </c>
      <c r="AW919">
        <v>-2.7006239299999999</v>
      </c>
      <c r="AX919">
        <v>0.58083333000000004</v>
      </c>
      <c r="AY919">
        <v>0</v>
      </c>
      <c r="AZ919">
        <v>-1758.1216991900001</v>
      </c>
      <c r="BA919">
        <v>0</v>
      </c>
    </row>
    <row r="920" spans="2:53">
      <c r="B920" s="5">
        <v>46261</v>
      </c>
      <c r="C920">
        <v>153</v>
      </c>
      <c r="D920">
        <v>3</v>
      </c>
      <c r="E920" t="s">
        <v>143</v>
      </c>
      <c r="F920" t="s">
        <v>54</v>
      </c>
      <c r="G920" t="s">
        <v>52</v>
      </c>
      <c r="H920">
        <v>12216.358979320001</v>
      </c>
      <c r="I920">
        <v>0</v>
      </c>
      <c r="J920">
        <v>600</v>
      </c>
      <c r="K920">
        <v>-602</v>
      </c>
      <c r="L920">
        <v>0</v>
      </c>
      <c r="M920">
        <v>0</v>
      </c>
      <c r="N920">
        <v>0</v>
      </c>
      <c r="O920" s="90" cm="1">
        <f t="array" ref="O920">VLOOKUP(C920,Calc!$B$4:$BF$291,_xlfn.XLOOKUP(F920&amp;G920,$R$4:$R$9&amp;$S$4:$S$9,$T$4:$T$9),FALSE)</f>
        <v>0</v>
      </c>
      <c r="P920" s="121">
        <f t="shared" si="14"/>
        <v>0</v>
      </c>
      <c r="AH920" s="5">
        <v>46261</v>
      </c>
      <c r="AI920">
        <v>92</v>
      </c>
      <c r="AJ920">
        <v>3</v>
      </c>
      <c r="AK920" t="s">
        <v>143</v>
      </c>
      <c r="AL920" t="s">
        <v>60</v>
      </c>
      <c r="AM920" t="s">
        <v>58</v>
      </c>
      <c r="AN920">
        <v>25.15635953</v>
      </c>
      <c r="AO920">
        <v>0</v>
      </c>
      <c r="AP920">
        <v>0</v>
      </c>
      <c r="AR920" s="5">
        <v>46261</v>
      </c>
      <c r="AS920">
        <v>66</v>
      </c>
      <c r="AT920">
        <v>3</v>
      </c>
      <c r="AU920" t="s">
        <v>147</v>
      </c>
      <c r="AV920" t="s">
        <v>148</v>
      </c>
      <c r="AW920">
        <v>-25.024049000000002</v>
      </c>
      <c r="AX920">
        <v>0.71416665999999995</v>
      </c>
      <c r="AY920">
        <v>-7913.0765591099998</v>
      </c>
      <c r="AZ920">
        <v>-7913.0765591099998</v>
      </c>
      <c r="BA920">
        <v>0</v>
      </c>
    </row>
    <row r="921" spans="2:53">
      <c r="B921" s="5">
        <v>46261</v>
      </c>
      <c r="C921">
        <v>153</v>
      </c>
      <c r="D921">
        <v>3</v>
      </c>
      <c r="E921" t="s">
        <v>143</v>
      </c>
      <c r="F921" t="s">
        <v>54</v>
      </c>
      <c r="G921" t="s">
        <v>51</v>
      </c>
      <c r="H921">
        <v>12216.358979320001</v>
      </c>
      <c r="I921">
        <v>0</v>
      </c>
      <c r="J921">
        <v>-2</v>
      </c>
      <c r="K921">
        <v>602</v>
      </c>
      <c r="L921">
        <v>0</v>
      </c>
      <c r="M921">
        <v>0</v>
      </c>
      <c r="N921">
        <v>0</v>
      </c>
      <c r="O921" s="90" cm="1">
        <f t="array" ref="O921">VLOOKUP(C921,Calc!$B$4:$BF$291,_xlfn.XLOOKUP(F921&amp;G921,$R$4:$R$9&amp;$S$4:$S$9,$T$4:$T$9),FALSE)</f>
        <v>0</v>
      </c>
      <c r="P921" s="121">
        <f t="shared" si="14"/>
        <v>0</v>
      </c>
      <c r="AH921" s="5">
        <v>46261</v>
      </c>
      <c r="AI921">
        <v>92</v>
      </c>
      <c r="AJ921">
        <v>3</v>
      </c>
      <c r="AK921" t="s">
        <v>143</v>
      </c>
      <c r="AL921" t="s">
        <v>60</v>
      </c>
      <c r="AM921" t="s">
        <v>51</v>
      </c>
      <c r="AN921">
        <v>-25.3555262</v>
      </c>
      <c r="AO921">
        <v>0</v>
      </c>
      <c r="AP921">
        <v>-22131.74912733</v>
      </c>
      <c r="AR921" s="5">
        <v>46261</v>
      </c>
      <c r="AS921">
        <v>66</v>
      </c>
      <c r="AT921">
        <v>3</v>
      </c>
      <c r="AU921" t="s">
        <v>147</v>
      </c>
      <c r="AV921" t="s">
        <v>51</v>
      </c>
      <c r="AW921">
        <v>24.309882330000001</v>
      </c>
      <c r="AX921">
        <v>0.71416665999999995</v>
      </c>
      <c r="AY921">
        <v>0</v>
      </c>
      <c r="AZ921">
        <v>0</v>
      </c>
      <c r="BA921">
        <v>0</v>
      </c>
    </row>
    <row r="922" spans="2:53">
      <c r="B922" s="5">
        <v>46261</v>
      </c>
      <c r="C922">
        <v>154</v>
      </c>
      <c r="D922">
        <v>3</v>
      </c>
      <c r="E922" t="s">
        <v>143</v>
      </c>
      <c r="F922" t="s">
        <v>57</v>
      </c>
      <c r="G922" t="s">
        <v>58</v>
      </c>
      <c r="H922">
        <v>9967.4555326600002</v>
      </c>
      <c r="I922">
        <v>19.168733360000001</v>
      </c>
      <c r="J922">
        <v>57.65</v>
      </c>
      <c r="K922">
        <v>542.35</v>
      </c>
      <c r="L922">
        <v>10396.16254141</v>
      </c>
      <c r="M922">
        <v>10072.305322939999</v>
      </c>
      <c r="N922">
        <v>9967.4555326600002</v>
      </c>
      <c r="O922" s="90" cm="1">
        <f t="array" ref="O922">VLOOKUP(C922,Calc!$B$4:$BF$291,_xlfn.XLOOKUP(F922&amp;G922,$R$4:$R$9&amp;$S$4:$S$9,$T$4:$T$9),FALSE)</f>
        <v>9967.455532668333</v>
      </c>
      <c r="P922" s="121">
        <f t="shared" si="14"/>
        <v>8.3327904576435685E-9</v>
      </c>
      <c r="AH922" s="5">
        <v>46261</v>
      </c>
      <c r="AI922">
        <v>92</v>
      </c>
      <c r="AJ922">
        <v>3</v>
      </c>
      <c r="AK922" t="s">
        <v>143</v>
      </c>
      <c r="AL922" t="s">
        <v>54</v>
      </c>
      <c r="AM922" t="s">
        <v>52</v>
      </c>
      <c r="AN922">
        <v>52.670387329999997</v>
      </c>
      <c r="AO922">
        <v>0</v>
      </c>
      <c r="AP922">
        <v>0</v>
      </c>
      <c r="AR922" s="5">
        <v>46261</v>
      </c>
      <c r="AS922">
        <v>66</v>
      </c>
      <c r="AT922">
        <v>3</v>
      </c>
      <c r="AU922" t="s">
        <v>60</v>
      </c>
      <c r="AV922" t="s">
        <v>58</v>
      </c>
      <c r="AW922">
        <v>50.518361800000001</v>
      </c>
      <c r="AX922">
        <v>5.2499999999999998E-2</v>
      </c>
      <c r="AY922">
        <v>0</v>
      </c>
      <c r="AZ922">
        <v>0</v>
      </c>
      <c r="BA922">
        <v>0</v>
      </c>
    </row>
    <row r="923" spans="2:53">
      <c r="B923" s="5">
        <v>46261</v>
      </c>
      <c r="C923">
        <v>154</v>
      </c>
      <c r="D923">
        <v>3</v>
      </c>
      <c r="E923" t="s">
        <v>143</v>
      </c>
      <c r="F923" t="s">
        <v>57</v>
      </c>
      <c r="G923" t="s">
        <v>52</v>
      </c>
      <c r="H923">
        <v>9967.4555326600002</v>
      </c>
      <c r="I923">
        <v>0</v>
      </c>
      <c r="J923">
        <v>600</v>
      </c>
      <c r="K923">
        <v>-542.35</v>
      </c>
      <c r="L923">
        <v>0</v>
      </c>
      <c r="M923">
        <v>0</v>
      </c>
      <c r="N923">
        <v>0</v>
      </c>
      <c r="O923" s="90" cm="1">
        <f t="array" ref="O923">VLOOKUP(C923,Calc!$B$4:$BF$291,_xlfn.XLOOKUP(F923&amp;G923,$R$4:$R$9&amp;$S$4:$S$9,$T$4:$T$9),FALSE)</f>
        <v>0</v>
      </c>
      <c r="P923" s="121">
        <f t="shared" si="14"/>
        <v>0</v>
      </c>
      <c r="AH923" s="5">
        <v>46261</v>
      </c>
      <c r="AI923">
        <v>92</v>
      </c>
      <c r="AJ923">
        <v>3</v>
      </c>
      <c r="AK923" t="s">
        <v>143</v>
      </c>
      <c r="AL923" t="s">
        <v>54</v>
      </c>
      <c r="AM923" t="s">
        <v>51</v>
      </c>
      <c r="AN923">
        <v>-57.076220659999997</v>
      </c>
      <c r="AO923">
        <v>0</v>
      </c>
      <c r="AP923">
        <v>-15000.447076979999</v>
      </c>
      <c r="AR923" s="5">
        <v>46261</v>
      </c>
      <c r="AS923">
        <v>66</v>
      </c>
      <c r="AT923">
        <v>3</v>
      </c>
      <c r="AU923" t="s">
        <v>60</v>
      </c>
      <c r="AV923" t="s">
        <v>51</v>
      </c>
      <c r="AW923">
        <v>-50.570861800000003</v>
      </c>
      <c r="AX923">
        <v>5.2499999999999998E-2</v>
      </c>
      <c r="AY923">
        <v>0</v>
      </c>
      <c r="AZ923">
        <v>-32080.997243000002</v>
      </c>
      <c r="BA923">
        <v>0</v>
      </c>
    </row>
    <row r="924" spans="2:53">
      <c r="B924" s="5">
        <v>46261</v>
      </c>
      <c r="C924">
        <v>154</v>
      </c>
      <c r="D924">
        <v>3</v>
      </c>
      <c r="E924" t="s">
        <v>143</v>
      </c>
      <c r="F924" t="s">
        <v>60</v>
      </c>
      <c r="G924" t="s">
        <v>58</v>
      </c>
      <c r="H924">
        <v>9967.4555326600002</v>
      </c>
      <c r="I924">
        <v>1.8142674000000001</v>
      </c>
      <c r="J924">
        <v>57.65</v>
      </c>
      <c r="K924">
        <v>-59.65</v>
      </c>
      <c r="L924">
        <v>-108.22105041</v>
      </c>
      <c r="M924">
        <v>-104.84979027</v>
      </c>
      <c r="N924">
        <v>0</v>
      </c>
      <c r="O924" s="90" cm="1">
        <f t="array" ref="O924">VLOOKUP(C924,Calc!$B$4:$BF$291,_xlfn.XLOOKUP(F924&amp;G924,$R$4:$R$9&amp;$S$4:$S$9,$T$4:$T$9),FALSE)</f>
        <v>0</v>
      </c>
      <c r="P924" s="121">
        <f t="shared" si="14"/>
        <v>0</v>
      </c>
      <c r="AH924" s="5">
        <v>46261</v>
      </c>
      <c r="AI924">
        <v>93</v>
      </c>
      <c r="AJ924">
        <v>3</v>
      </c>
      <c r="AL924" t="s">
        <v>144</v>
      </c>
      <c r="AM924" t="s">
        <v>58</v>
      </c>
      <c r="AN924">
        <v>-64.542732130000005</v>
      </c>
      <c r="AO924">
        <v>-5217.2007070199998</v>
      </c>
      <c r="AP924">
        <v>-5217.2007070199998</v>
      </c>
      <c r="AR924" s="5">
        <v>46261</v>
      </c>
      <c r="AS924">
        <v>66</v>
      </c>
      <c r="AT924">
        <v>3</v>
      </c>
      <c r="AU924" t="s">
        <v>54</v>
      </c>
      <c r="AV924" t="s">
        <v>52</v>
      </c>
      <c r="AW924">
        <v>40.339093830000003</v>
      </c>
      <c r="AX924">
        <v>5.76333333</v>
      </c>
      <c r="AY924">
        <v>0</v>
      </c>
      <c r="AZ924">
        <v>0</v>
      </c>
      <c r="BA924">
        <v>0</v>
      </c>
    </row>
    <row r="925" spans="2:53">
      <c r="B925" s="5">
        <v>46261</v>
      </c>
      <c r="C925">
        <v>154</v>
      </c>
      <c r="D925">
        <v>3</v>
      </c>
      <c r="E925" t="s">
        <v>143</v>
      </c>
      <c r="F925" t="s">
        <v>60</v>
      </c>
      <c r="G925" t="s">
        <v>51</v>
      </c>
      <c r="H925">
        <v>9967.4555326600002</v>
      </c>
      <c r="I925">
        <v>0</v>
      </c>
      <c r="J925">
        <v>-2</v>
      </c>
      <c r="K925">
        <v>59.65</v>
      </c>
      <c r="L925">
        <v>0</v>
      </c>
      <c r="M925">
        <v>0</v>
      </c>
      <c r="N925">
        <v>0</v>
      </c>
      <c r="O925" s="90" cm="1">
        <f t="array" ref="O925">VLOOKUP(C925,Calc!$B$4:$BF$291,_xlfn.XLOOKUP(F925&amp;G925,$R$4:$R$9&amp;$S$4:$S$9,$T$4:$T$9),FALSE)</f>
        <v>0</v>
      </c>
      <c r="P925" s="121">
        <f t="shared" si="14"/>
        <v>0</v>
      </c>
      <c r="AH925" s="5">
        <v>46261</v>
      </c>
      <c r="AI925">
        <v>93</v>
      </c>
      <c r="AJ925">
        <v>3</v>
      </c>
      <c r="AL925" t="s">
        <v>144</v>
      </c>
      <c r="AM925" t="s">
        <v>146</v>
      </c>
      <c r="AN925">
        <v>54.513565460000002</v>
      </c>
      <c r="AO925">
        <v>0</v>
      </c>
      <c r="AP925">
        <v>0</v>
      </c>
      <c r="AR925" s="5">
        <v>46261</v>
      </c>
      <c r="AS925">
        <v>66</v>
      </c>
      <c r="AT925">
        <v>3</v>
      </c>
      <c r="AU925" t="s">
        <v>54</v>
      </c>
      <c r="AV925" t="s">
        <v>51</v>
      </c>
      <c r="AW925">
        <v>-46.102427159999998</v>
      </c>
      <c r="AX925">
        <v>5.76333333</v>
      </c>
      <c r="AY925">
        <v>0</v>
      </c>
      <c r="AZ925">
        <v>5649.4688938500003</v>
      </c>
      <c r="BA925">
        <v>0</v>
      </c>
    </row>
    <row r="926" spans="2:53">
      <c r="B926" s="5">
        <v>46261</v>
      </c>
      <c r="C926">
        <v>154</v>
      </c>
      <c r="D926">
        <v>3</v>
      </c>
      <c r="E926" t="s">
        <v>143</v>
      </c>
      <c r="F926" t="s">
        <v>54</v>
      </c>
      <c r="G926" t="s">
        <v>52</v>
      </c>
      <c r="H926">
        <v>9967.4555326600002</v>
      </c>
      <c r="I926">
        <v>0</v>
      </c>
      <c r="J926">
        <v>600</v>
      </c>
      <c r="K926">
        <v>-602</v>
      </c>
      <c r="L926">
        <v>0</v>
      </c>
      <c r="M926">
        <v>0</v>
      </c>
      <c r="N926">
        <v>0</v>
      </c>
      <c r="O926" s="90" cm="1">
        <f t="array" ref="O926">VLOOKUP(C926,Calc!$B$4:$BF$291,_xlfn.XLOOKUP(F926&amp;G926,$R$4:$R$9&amp;$S$4:$S$9,$T$4:$T$9),FALSE)</f>
        <v>0</v>
      </c>
      <c r="P926" s="121">
        <f t="shared" si="14"/>
        <v>0</v>
      </c>
      <c r="AH926" s="5">
        <v>46261</v>
      </c>
      <c r="AI926">
        <v>93</v>
      </c>
      <c r="AJ926">
        <v>3</v>
      </c>
      <c r="AK926" t="s">
        <v>143</v>
      </c>
      <c r="AL926" t="s">
        <v>57</v>
      </c>
      <c r="AM926" t="s">
        <v>58</v>
      </c>
      <c r="AN926">
        <v>3.4844482000000001</v>
      </c>
      <c r="AO926">
        <v>0</v>
      </c>
      <c r="AP926">
        <v>0</v>
      </c>
      <c r="AR926" s="5">
        <v>46261</v>
      </c>
      <c r="AS926">
        <v>66</v>
      </c>
      <c r="AT926">
        <v>3</v>
      </c>
      <c r="AU926" t="s">
        <v>50</v>
      </c>
      <c r="AV926" t="s">
        <v>52</v>
      </c>
      <c r="AW926">
        <v>0</v>
      </c>
      <c r="AX926">
        <v>0</v>
      </c>
      <c r="AY926">
        <v>0</v>
      </c>
      <c r="AZ926">
        <v>0</v>
      </c>
      <c r="BA926">
        <v>0</v>
      </c>
    </row>
    <row r="927" spans="2:53">
      <c r="B927" s="5">
        <v>46261</v>
      </c>
      <c r="C927">
        <v>154</v>
      </c>
      <c r="D927">
        <v>3</v>
      </c>
      <c r="E927" t="s">
        <v>143</v>
      </c>
      <c r="F927" t="s">
        <v>54</v>
      </c>
      <c r="G927" t="s">
        <v>51</v>
      </c>
      <c r="H927">
        <v>9967.4555326600002</v>
      </c>
      <c r="I927">
        <v>0</v>
      </c>
      <c r="J927">
        <v>-2</v>
      </c>
      <c r="K927">
        <v>602</v>
      </c>
      <c r="L927">
        <v>0</v>
      </c>
      <c r="M927">
        <v>0</v>
      </c>
      <c r="N927">
        <v>0</v>
      </c>
      <c r="O927" s="90" cm="1">
        <f t="array" ref="O927">VLOOKUP(C927,Calc!$B$4:$BF$291,_xlfn.XLOOKUP(F927&amp;G927,$R$4:$R$9&amp;$S$4:$S$9,$T$4:$T$9),FALSE)</f>
        <v>0</v>
      </c>
      <c r="P927" s="121">
        <f t="shared" si="14"/>
        <v>0</v>
      </c>
      <c r="AH927" s="5">
        <v>46261</v>
      </c>
      <c r="AI927">
        <v>93</v>
      </c>
      <c r="AJ927">
        <v>3</v>
      </c>
      <c r="AK927" t="s">
        <v>143</v>
      </c>
      <c r="AL927" t="s">
        <v>57</v>
      </c>
      <c r="AM927" t="s">
        <v>52</v>
      </c>
      <c r="AN927">
        <v>-5.1969481999999996</v>
      </c>
      <c r="AO927">
        <v>0</v>
      </c>
      <c r="AP927">
        <v>-2161.5552934399998</v>
      </c>
      <c r="AR927" s="5">
        <v>46261</v>
      </c>
      <c r="AS927">
        <v>66</v>
      </c>
      <c r="AT927">
        <v>3</v>
      </c>
      <c r="AU927" t="s">
        <v>50</v>
      </c>
      <c r="AV927" t="s">
        <v>51</v>
      </c>
      <c r="AW927">
        <v>0</v>
      </c>
      <c r="AX927">
        <v>0</v>
      </c>
      <c r="AY927">
        <v>0</v>
      </c>
      <c r="AZ927">
        <v>0</v>
      </c>
      <c r="BA927">
        <v>0</v>
      </c>
    </row>
    <row r="928" spans="2:53">
      <c r="B928" s="5">
        <v>46261</v>
      </c>
      <c r="C928">
        <v>155</v>
      </c>
      <c r="D928">
        <v>3</v>
      </c>
      <c r="E928" t="s">
        <v>143</v>
      </c>
      <c r="F928" t="s">
        <v>57</v>
      </c>
      <c r="G928" t="s">
        <v>58</v>
      </c>
      <c r="H928">
        <v>11212.41306248</v>
      </c>
      <c r="I928">
        <v>21.281812259999999</v>
      </c>
      <c r="J928">
        <v>57.65</v>
      </c>
      <c r="K928">
        <v>542.35</v>
      </c>
      <c r="L928">
        <v>11542.190882819999</v>
      </c>
      <c r="M928">
        <v>11253.46414751</v>
      </c>
      <c r="N928">
        <v>11212.41306248</v>
      </c>
      <c r="O928" s="90" cm="1">
        <f t="array" ref="O928">VLOOKUP(C928,Calc!$B$4:$BF$291,_xlfn.XLOOKUP(F928&amp;G928,$R$4:$R$9&amp;$S$4:$S$9,$T$4:$T$9),FALSE)</f>
        <v>11212.413062485</v>
      </c>
      <c r="P928" s="121">
        <f t="shared" si="14"/>
        <v>5.0004018703475595E-9</v>
      </c>
      <c r="AH928" s="5">
        <v>46261</v>
      </c>
      <c r="AI928">
        <v>93</v>
      </c>
      <c r="AJ928">
        <v>3</v>
      </c>
      <c r="AL928" t="s">
        <v>147</v>
      </c>
      <c r="AM928" t="s">
        <v>148</v>
      </c>
      <c r="AN928">
        <v>-33.858401999999998</v>
      </c>
      <c r="AO928">
        <v>397.02429611999997</v>
      </c>
      <c r="AP928">
        <v>397.02429611999997</v>
      </c>
      <c r="AR928" s="5">
        <v>46261</v>
      </c>
      <c r="AS928">
        <v>67</v>
      </c>
      <c r="AT928">
        <v>3</v>
      </c>
      <c r="AU928" t="s">
        <v>145</v>
      </c>
      <c r="AV928" t="s">
        <v>58</v>
      </c>
      <c r="AW928">
        <v>-0.13976640000000001</v>
      </c>
      <c r="AX928">
        <v>0.16250000000000001</v>
      </c>
      <c r="AY928">
        <v>33.957857429999997</v>
      </c>
      <c r="AZ928">
        <v>33.957857429999997</v>
      </c>
      <c r="BA928">
        <v>0</v>
      </c>
    </row>
    <row r="929" spans="2:53">
      <c r="B929" s="5">
        <v>46261</v>
      </c>
      <c r="C929">
        <v>155</v>
      </c>
      <c r="D929">
        <v>3</v>
      </c>
      <c r="E929" t="s">
        <v>143</v>
      </c>
      <c r="F929" t="s">
        <v>57</v>
      </c>
      <c r="G929" t="s">
        <v>52</v>
      </c>
      <c r="H929">
        <v>11212.41306248</v>
      </c>
      <c r="I929">
        <v>0</v>
      </c>
      <c r="J929">
        <v>600</v>
      </c>
      <c r="K929">
        <v>-542.35</v>
      </c>
      <c r="L929">
        <v>0</v>
      </c>
      <c r="M929">
        <v>0</v>
      </c>
      <c r="N929">
        <v>0</v>
      </c>
      <c r="O929" s="90" cm="1">
        <f t="array" ref="O929">VLOOKUP(C929,Calc!$B$4:$BF$291,_xlfn.XLOOKUP(F929&amp;G929,$R$4:$R$9&amp;$S$4:$S$9,$T$4:$T$9),FALSE)</f>
        <v>0</v>
      </c>
      <c r="P929" s="121">
        <f t="shared" si="14"/>
        <v>0</v>
      </c>
      <c r="AH929" s="5">
        <v>46261</v>
      </c>
      <c r="AI929">
        <v>93</v>
      </c>
      <c r="AJ929">
        <v>3</v>
      </c>
      <c r="AL929" t="s">
        <v>147</v>
      </c>
      <c r="AM929" t="s">
        <v>51</v>
      </c>
      <c r="AN929">
        <v>32.717568659999998</v>
      </c>
      <c r="AO929">
        <v>0</v>
      </c>
      <c r="AP929">
        <v>0</v>
      </c>
      <c r="AR929" s="5">
        <v>46261</v>
      </c>
      <c r="AS929">
        <v>67</v>
      </c>
      <c r="AT929">
        <v>3</v>
      </c>
      <c r="AU929" t="s">
        <v>145</v>
      </c>
      <c r="AV929" t="s">
        <v>146</v>
      </c>
      <c r="AW929">
        <v>-2.27336E-2</v>
      </c>
      <c r="AX929">
        <v>0.16250000000000001</v>
      </c>
      <c r="AY929">
        <v>0</v>
      </c>
      <c r="AZ929">
        <v>0</v>
      </c>
      <c r="BA929">
        <v>0</v>
      </c>
    </row>
    <row r="930" spans="2:53">
      <c r="B930" s="5">
        <v>46261</v>
      </c>
      <c r="C930">
        <v>155</v>
      </c>
      <c r="D930">
        <v>3</v>
      </c>
      <c r="E930" t="s">
        <v>143</v>
      </c>
      <c r="F930" t="s">
        <v>60</v>
      </c>
      <c r="G930" t="s">
        <v>58</v>
      </c>
      <c r="H930">
        <v>11212.41306248</v>
      </c>
      <c r="I930">
        <v>0.70585615999999995</v>
      </c>
      <c r="J930">
        <v>57.65</v>
      </c>
      <c r="K930">
        <v>-59.65</v>
      </c>
      <c r="L930">
        <v>-42.104320340000001</v>
      </c>
      <c r="M930">
        <v>-41.051085030000003</v>
      </c>
      <c r="N930">
        <v>0</v>
      </c>
      <c r="O930" s="90" cm="1">
        <f t="array" ref="O930">VLOOKUP(C930,Calc!$B$4:$BF$291,_xlfn.XLOOKUP(F930&amp;G930,$R$4:$R$9&amp;$S$4:$S$9,$T$4:$T$9),FALSE)</f>
        <v>0</v>
      </c>
      <c r="P930" s="121">
        <f t="shared" si="14"/>
        <v>0</v>
      </c>
      <c r="AH930" s="5">
        <v>46261</v>
      </c>
      <c r="AI930">
        <v>93</v>
      </c>
      <c r="AJ930">
        <v>3</v>
      </c>
      <c r="AK930" t="s">
        <v>143</v>
      </c>
      <c r="AL930" t="s">
        <v>60</v>
      </c>
      <c r="AM930" t="s">
        <v>58</v>
      </c>
      <c r="AN930">
        <v>19.861936360000001</v>
      </c>
      <c r="AO930">
        <v>0</v>
      </c>
      <c r="AP930">
        <v>0</v>
      </c>
      <c r="AR930" s="5">
        <v>46261</v>
      </c>
      <c r="AS930">
        <v>67</v>
      </c>
      <c r="AT930">
        <v>3</v>
      </c>
      <c r="AU930" t="s">
        <v>144</v>
      </c>
      <c r="AV930" t="s">
        <v>58</v>
      </c>
      <c r="AW930">
        <v>-46.636369760000001</v>
      </c>
      <c r="AX930">
        <v>12.195833329999999</v>
      </c>
      <c r="AY930">
        <v>4206.99235322</v>
      </c>
      <c r="AZ930">
        <v>4206.99235322</v>
      </c>
      <c r="BA930">
        <v>0</v>
      </c>
    </row>
    <row r="931" spans="2:53">
      <c r="B931" s="5">
        <v>46261</v>
      </c>
      <c r="C931">
        <v>155</v>
      </c>
      <c r="D931">
        <v>3</v>
      </c>
      <c r="E931" t="s">
        <v>143</v>
      </c>
      <c r="F931" t="s">
        <v>60</v>
      </c>
      <c r="G931" t="s">
        <v>51</v>
      </c>
      <c r="H931">
        <v>11212.41306248</v>
      </c>
      <c r="I931">
        <v>0</v>
      </c>
      <c r="J931">
        <v>-2</v>
      </c>
      <c r="K931">
        <v>59.65</v>
      </c>
      <c r="L931">
        <v>0</v>
      </c>
      <c r="M931">
        <v>0</v>
      </c>
      <c r="N931">
        <v>0</v>
      </c>
      <c r="O931" s="90" cm="1">
        <f t="array" ref="O931">VLOOKUP(C931,Calc!$B$4:$BF$291,_xlfn.XLOOKUP(F931&amp;G931,$R$4:$R$9&amp;$S$4:$S$9,$T$4:$T$9),FALSE)</f>
        <v>0</v>
      </c>
      <c r="P931" s="121">
        <f t="shared" si="14"/>
        <v>0</v>
      </c>
      <c r="AH931" s="5">
        <v>46261</v>
      </c>
      <c r="AI931">
        <v>93</v>
      </c>
      <c r="AJ931">
        <v>3</v>
      </c>
      <c r="AK931" t="s">
        <v>143</v>
      </c>
      <c r="AL931" t="s">
        <v>60</v>
      </c>
      <c r="AM931" t="s">
        <v>51</v>
      </c>
      <c r="AN931">
        <v>-20.252769700000002</v>
      </c>
      <c r="AO931">
        <v>0</v>
      </c>
      <c r="AP931">
        <v>-17527.584082289999</v>
      </c>
      <c r="AR931" s="5">
        <v>46261</v>
      </c>
      <c r="AS931">
        <v>67</v>
      </c>
      <c r="AT931">
        <v>3</v>
      </c>
      <c r="AU931" t="s">
        <v>144</v>
      </c>
      <c r="AV931" t="s">
        <v>146</v>
      </c>
      <c r="AW931">
        <v>34.440536430000002</v>
      </c>
      <c r="AX931">
        <v>12.195833329999999</v>
      </c>
      <c r="AY931">
        <v>0</v>
      </c>
      <c r="AZ931">
        <v>0</v>
      </c>
      <c r="BA931">
        <v>0</v>
      </c>
    </row>
    <row r="932" spans="2:53">
      <c r="B932" s="5">
        <v>46261</v>
      </c>
      <c r="C932">
        <v>155</v>
      </c>
      <c r="D932">
        <v>3</v>
      </c>
      <c r="E932" t="s">
        <v>143</v>
      </c>
      <c r="F932" t="s">
        <v>54</v>
      </c>
      <c r="G932" t="s">
        <v>52</v>
      </c>
      <c r="H932">
        <v>11212.41306248</v>
      </c>
      <c r="I932">
        <v>0</v>
      </c>
      <c r="J932">
        <v>600</v>
      </c>
      <c r="K932">
        <v>-602</v>
      </c>
      <c r="L932">
        <v>0</v>
      </c>
      <c r="M932">
        <v>0</v>
      </c>
      <c r="N932">
        <v>0</v>
      </c>
      <c r="O932" s="90" cm="1">
        <f t="array" ref="O932">VLOOKUP(C932,Calc!$B$4:$BF$291,_xlfn.XLOOKUP(F932&amp;G932,$R$4:$R$9&amp;$S$4:$S$9,$T$4:$T$9),FALSE)</f>
        <v>0</v>
      </c>
      <c r="P932" s="121">
        <f t="shared" si="14"/>
        <v>0</v>
      </c>
      <c r="AH932" s="5">
        <v>46261</v>
      </c>
      <c r="AI932">
        <v>93</v>
      </c>
      <c r="AJ932">
        <v>3</v>
      </c>
      <c r="AK932" t="s">
        <v>143</v>
      </c>
      <c r="AL932" t="s">
        <v>54</v>
      </c>
      <c r="AM932" t="s">
        <v>52</v>
      </c>
      <c r="AN932">
        <v>55.373663700000002</v>
      </c>
      <c r="AO932">
        <v>0</v>
      </c>
      <c r="AP932">
        <v>0</v>
      </c>
      <c r="AR932" s="5">
        <v>46261</v>
      </c>
      <c r="AS932">
        <v>67</v>
      </c>
      <c r="AT932">
        <v>3</v>
      </c>
      <c r="AU932" t="s">
        <v>57</v>
      </c>
      <c r="AV932" t="s">
        <v>58</v>
      </c>
      <c r="AW932">
        <v>3.2198874000000002</v>
      </c>
      <c r="AX932">
        <v>0.53083332999999999</v>
      </c>
      <c r="AY932">
        <v>0</v>
      </c>
      <c r="AZ932">
        <v>0</v>
      </c>
      <c r="BA932">
        <v>0</v>
      </c>
    </row>
    <row r="933" spans="2:53">
      <c r="B933" s="5">
        <v>46261</v>
      </c>
      <c r="C933">
        <v>155</v>
      </c>
      <c r="D933">
        <v>3</v>
      </c>
      <c r="E933" t="s">
        <v>143</v>
      </c>
      <c r="F933" t="s">
        <v>54</v>
      </c>
      <c r="G933" t="s">
        <v>51</v>
      </c>
      <c r="H933">
        <v>11212.41306248</v>
      </c>
      <c r="I933">
        <v>0</v>
      </c>
      <c r="J933">
        <v>-2</v>
      </c>
      <c r="K933">
        <v>602</v>
      </c>
      <c r="L933">
        <v>0</v>
      </c>
      <c r="M933">
        <v>0</v>
      </c>
      <c r="N933">
        <v>0</v>
      </c>
      <c r="O933" s="90" cm="1">
        <f t="array" ref="O933">VLOOKUP(C933,Calc!$B$4:$BF$291,_xlfn.XLOOKUP(F933&amp;G933,$R$4:$R$9&amp;$S$4:$S$9,$T$4:$T$9),FALSE)</f>
        <v>0</v>
      </c>
      <c r="P933" s="121">
        <f t="shared" si="14"/>
        <v>0</v>
      </c>
      <c r="AH933" s="5">
        <v>46261</v>
      </c>
      <c r="AI933">
        <v>93</v>
      </c>
      <c r="AJ933">
        <v>3</v>
      </c>
      <c r="AK933" t="s">
        <v>143</v>
      </c>
      <c r="AL933" t="s">
        <v>54</v>
      </c>
      <c r="AM933" t="s">
        <v>51</v>
      </c>
      <c r="AN933">
        <v>-59.318663700000002</v>
      </c>
      <c r="AO933">
        <v>0</v>
      </c>
      <c r="AP933">
        <v>-15677.1594453</v>
      </c>
      <c r="AR933" s="5">
        <v>46261</v>
      </c>
      <c r="AS933">
        <v>67</v>
      </c>
      <c r="AT933">
        <v>3</v>
      </c>
      <c r="AU933" t="s">
        <v>57</v>
      </c>
      <c r="AV933" t="s">
        <v>52</v>
      </c>
      <c r="AW933">
        <v>-3.7507207299999998</v>
      </c>
      <c r="AX933">
        <v>0.53083332999999999</v>
      </c>
      <c r="AY933">
        <v>0</v>
      </c>
      <c r="AZ933">
        <v>-1038.71037617</v>
      </c>
      <c r="BA933">
        <v>0</v>
      </c>
    </row>
    <row r="934" spans="2:53">
      <c r="B934" s="5">
        <v>46261</v>
      </c>
      <c r="C934">
        <v>156</v>
      </c>
      <c r="D934">
        <v>3</v>
      </c>
      <c r="E934" t="s">
        <v>143</v>
      </c>
      <c r="F934" t="s">
        <v>57</v>
      </c>
      <c r="G934" t="s">
        <v>58</v>
      </c>
      <c r="H934">
        <v>7673.2124118900001</v>
      </c>
      <c r="I934">
        <v>15.030199359999999</v>
      </c>
      <c r="J934">
        <v>57.65</v>
      </c>
      <c r="K934">
        <v>542.35</v>
      </c>
      <c r="L934">
        <v>8151.6286265099998</v>
      </c>
      <c r="M934">
        <v>7867.1748929100004</v>
      </c>
      <c r="N934">
        <v>7673.2124118900001</v>
      </c>
      <c r="O934" s="90" cm="1">
        <f t="array" ref="O934">VLOOKUP(C934,Calc!$B$4:$BF$291,_xlfn.XLOOKUP(F934&amp;G934,$R$4:$R$9&amp;$S$4:$S$9,$T$4:$T$9),FALSE)</f>
        <v>7673.2124118916654</v>
      </c>
      <c r="P934" s="121">
        <f t="shared" si="14"/>
        <v>1.6652847989462316E-9</v>
      </c>
      <c r="AH934" s="5">
        <v>46261</v>
      </c>
      <c r="AI934">
        <v>94</v>
      </c>
      <c r="AJ934">
        <v>3</v>
      </c>
      <c r="AL934" t="s">
        <v>144</v>
      </c>
      <c r="AM934" t="s">
        <v>58</v>
      </c>
      <c r="AN934">
        <v>-55.061605960000001</v>
      </c>
      <c r="AO934">
        <v>-6848.4854703600004</v>
      </c>
      <c r="AP934">
        <v>-6848.4854703600004</v>
      </c>
      <c r="AR934" s="5">
        <v>46261</v>
      </c>
      <c r="AS934">
        <v>67</v>
      </c>
      <c r="AT934">
        <v>3</v>
      </c>
      <c r="AU934" t="s">
        <v>147</v>
      </c>
      <c r="AV934" t="s">
        <v>148</v>
      </c>
      <c r="AW934">
        <v>-28.553761000000002</v>
      </c>
      <c r="AX934">
        <v>0.66833332999999995</v>
      </c>
      <c r="AY934">
        <v>-9024.1082090799991</v>
      </c>
      <c r="AZ934">
        <v>-9024.1082090799991</v>
      </c>
      <c r="BA934">
        <v>0</v>
      </c>
    </row>
    <row r="935" spans="2:53">
      <c r="B935" s="5">
        <v>46261</v>
      </c>
      <c r="C935">
        <v>156</v>
      </c>
      <c r="D935">
        <v>3</v>
      </c>
      <c r="E935" t="s">
        <v>143</v>
      </c>
      <c r="F935" t="s">
        <v>57</v>
      </c>
      <c r="G935" t="s">
        <v>52</v>
      </c>
      <c r="H935">
        <v>7673.2124118900001</v>
      </c>
      <c r="I935">
        <v>0</v>
      </c>
      <c r="J935">
        <v>600</v>
      </c>
      <c r="K935">
        <v>-542.35</v>
      </c>
      <c r="L935">
        <v>0</v>
      </c>
      <c r="M935">
        <v>0</v>
      </c>
      <c r="N935">
        <v>0</v>
      </c>
      <c r="O935" s="90" cm="1">
        <f t="array" ref="O935">VLOOKUP(C935,Calc!$B$4:$BF$291,_xlfn.XLOOKUP(F935&amp;G935,$R$4:$R$9&amp;$S$4:$S$9,$T$4:$T$9),FALSE)</f>
        <v>0</v>
      </c>
      <c r="P935" s="121">
        <f t="shared" si="14"/>
        <v>0</v>
      </c>
      <c r="AH935" s="5">
        <v>46261</v>
      </c>
      <c r="AI935">
        <v>94</v>
      </c>
      <c r="AJ935">
        <v>3</v>
      </c>
      <c r="AL935" t="s">
        <v>144</v>
      </c>
      <c r="AM935" t="s">
        <v>146</v>
      </c>
      <c r="AN935">
        <v>47.870772629999998</v>
      </c>
      <c r="AO935">
        <v>0</v>
      </c>
      <c r="AP935">
        <v>0</v>
      </c>
      <c r="AR935" s="5">
        <v>46261</v>
      </c>
      <c r="AS935">
        <v>67</v>
      </c>
      <c r="AT935">
        <v>3</v>
      </c>
      <c r="AU935" t="s">
        <v>147</v>
      </c>
      <c r="AV935" t="s">
        <v>51</v>
      </c>
      <c r="AW935">
        <v>27.885427660000001</v>
      </c>
      <c r="AX935">
        <v>0.66833332999999995</v>
      </c>
      <c r="AY935">
        <v>0</v>
      </c>
      <c r="AZ935">
        <v>0</v>
      </c>
      <c r="BA935">
        <v>0</v>
      </c>
    </row>
    <row r="936" spans="2:53">
      <c r="B936" s="5">
        <v>46261</v>
      </c>
      <c r="C936">
        <v>156</v>
      </c>
      <c r="D936">
        <v>3</v>
      </c>
      <c r="E936" t="s">
        <v>143</v>
      </c>
      <c r="F936" t="s">
        <v>60</v>
      </c>
      <c r="G936" t="s">
        <v>58</v>
      </c>
      <c r="H936">
        <v>7673.2124118900001</v>
      </c>
      <c r="I936">
        <v>3.3136947999999999</v>
      </c>
      <c r="J936">
        <v>57.65</v>
      </c>
      <c r="K936">
        <v>-60.65</v>
      </c>
      <c r="L936">
        <v>-200.97558961999999</v>
      </c>
      <c r="M936">
        <v>-193.96248101</v>
      </c>
      <c r="N936">
        <v>0</v>
      </c>
      <c r="O936" s="90" cm="1">
        <f t="array" ref="O936">VLOOKUP(C936,Calc!$B$4:$BF$291,_xlfn.XLOOKUP(F936&amp;G936,$R$4:$R$9&amp;$S$4:$S$9,$T$4:$T$9),FALSE)</f>
        <v>0</v>
      </c>
      <c r="P936" s="121">
        <f t="shared" si="14"/>
        <v>0</v>
      </c>
      <c r="AH936" s="5">
        <v>46261</v>
      </c>
      <c r="AI936">
        <v>94</v>
      </c>
      <c r="AJ936">
        <v>3</v>
      </c>
      <c r="AK936" t="s">
        <v>143</v>
      </c>
      <c r="AL936" t="s">
        <v>57</v>
      </c>
      <c r="AM936" t="s">
        <v>58</v>
      </c>
      <c r="AN936">
        <v>0.77475280000000002</v>
      </c>
      <c r="AO936">
        <v>0</v>
      </c>
      <c r="AP936">
        <v>0</v>
      </c>
      <c r="AR936" s="5">
        <v>46261</v>
      </c>
      <c r="AS936">
        <v>67</v>
      </c>
      <c r="AT936">
        <v>3</v>
      </c>
      <c r="AU936" t="s">
        <v>60</v>
      </c>
      <c r="AV936" t="s">
        <v>58</v>
      </c>
      <c r="AW936">
        <v>51.832154160000002</v>
      </c>
      <c r="AX936">
        <v>7.083333E-2</v>
      </c>
      <c r="AY936">
        <v>0</v>
      </c>
      <c r="AZ936">
        <v>0</v>
      </c>
      <c r="BA936">
        <v>0</v>
      </c>
    </row>
    <row r="937" spans="2:53">
      <c r="B937" s="5">
        <v>46261</v>
      </c>
      <c r="C937">
        <v>156</v>
      </c>
      <c r="D937">
        <v>3</v>
      </c>
      <c r="E937" t="s">
        <v>143</v>
      </c>
      <c r="F937" t="s">
        <v>60</v>
      </c>
      <c r="G937" t="s">
        <v>51</v>
      </c>
      <c r="H937">
        <v>7673.2124118900001</v>
      </c>
      <c r="I937">
        <v>0</v>
      </c>
      <c r="J937">
        <v>-3</v>
      </c>
      <c r="K937">
        <v>60.65</v>
      </c>
      <c r="L937">
        <v>0</v>
      </c>
      <c r="M937">
        <v>0</v>
      </c>
      <c r="N937">
        <v>0</v>
      </c>
      <c r="O937" s="90" cm="1">
        <f t="array" ref="O937">VLOOKUP(C937,Calc!$B$4:$BF$291,_xlfn.XLOOKUP(F937&amp;G937,$R$4:$R$9&amp;$S$4:$S$9,$T$4:$T$9),FALSE)</f>
        <v>0</v>
      </c>
      <c r="P937" s="121">
        <f t="shared" si="14"/>
        <v>0</v>
      </c>
      <c r="AH937" s="5">
        <v>46261</v>
      </c>
      <c r="AI937">
        <v>94</v>
      </c>
      <c r="AJ937">
        <v>3</v>
      </c>
      <c r="AK937" t="s">
        <v>143</v>
      </c>
      <c r="AL937" t="s">
        <v>57</v>
      </c>
      <c r="AM937" t="s">
        <v>52</v>
      </c>
      <c r="AN937">
        <v>-2.7022528000000001</v>
      </c>
      <c r="AO937">
        <v>0</v>
      </c>
      <c r="AP937">
        <v>-490.73926182000002</v>
      </c>
      <c r="AR937" s="5">
        <v>46261</v>
      </c>
      <c r="AS937">
        <v>67</v>
      </c>
      <c r="AT937">
        <v>3</v>
      </c>
      <c r="AU937" t="s">
        <v>60</v>
      </c>
      <c r="AV937" t="s">
        <v>51</v>
      </c>
      <c r="AW937">
        <v>-51.902987500000002</v>
      </c>
      <c r="AX937">
        <v>7.083333E-2</v>
      </c>
      <c r="AY937">
        <v>0</v>
      </c>
      <c r="AZ937">
        <v>-12980.73224845</v>
      </c>
      <c r="BA937">
        <v>0</v>
      </c>
    </row>
    <row r="938" spans="2:53">
      <c r="B938" s="5">
        <v>46261</v>
      </c>
      <c r="C938">
        <v>156</v>
      </c>
      <c r="D938">
        <v>3</v>
      </c>
      <c r="E938" t="s">
        <v>143</v>
      </c>
      <c r="F938" t="s">
        <v>54</v>
      </c>
      <c r="G938" t="s">
        <v>52</v>
      </c>
      <c r="H938">
        <v>7673.2124118900001</v>
      </c>
      <c r="I938">
        <v>0</v>
      </c>
      <c r="J938">
        <v>600</v>
      </c>
      <c r="K938">
        <v>-603</v>
      </c>
      <c r="L938">
        <v>0</v>
      </c>
      <c r="M938">
        <v>0</v>
      </c>
      <c r="N938">
        <v>0</v>
      </c>
      <c r="O938" s="90" cm="1">
        <f t="array" ref="O938">VLOOKUP(C938,Calc!$B$4:$BF$291,_xlfn.XLOOKUP(F938&amp;G938,$R$4:$R$9&amp;$S$4:$S$9,$T$4:$T$9),FALSE)</f>
        <v>0</v>
      </c>
      <c r="P938" s="121">
        <f t="shared" si="14"/>
        <v>0</v>
      </c>
      <c r="AH938" s="5">
        <v>46261</v>
      </c>
      <c r="AI938">
        <v>94</v>
      </c>
      <c r="AJ938">
        <v>3</v>
      </c>
      <c r="AL938" t="s">
        <v>147</v>
      </c>
      <c r="AM938" t="s">
        <v>148</v>
      </c>
      <c r="AN938">
        <v>-33.945329999999998</v>
      </c>
      <c r="AO938">
        <v>400.61972250000002</v>
      </c>
      <c r="AP938">
        <v>400.61972250000002</v>
      </c>
      <c r="AR938" s="5">
        <v>46261</v>
      </c>
      <c r="AS938">
        <v>67</v>
      </c>
      <c r="AT938">
        <v>3</v>
      </c>
      <c r="AU938" t="s">
        <v>54</v>
      </c>
      <c r="AV938" t="s">
        <v>52</v>
      </c>
      <c r="AW938">
        <v>40.157910229999999</v>
      </c>
      <c r="AX938">
        <v>5.9258333299999997</v>
      </c>
      <c r="AY938">
        <v>0</v>
      </c>
      <c r="AZ938">
        <v>0</v>
      </c>
      <c r="BA938">
        <v>0</v>
      </c>
    </row>
    <row r="939" spans="2:53">
      <c r="B939" s="5">
        <v>46261</v>
      </c>
      <c r="C939">
        <v>156</v>
      </c>
      <c r="D939">
        <v>3</v>
      </c>
      <c r="E939" t="s">
        <v>143</v>
      </c>
      <c r="F939" t="s">
        <v>54</v>
      </c>
      <c r="G939" t="s">
        <v>51</v>
      </c>
      <c r="H939">
        <v>7673.2124118900001</v>
      </c>
      <c r="I939">
        <v>0</v>
      </c>
      <c r="J939">
        <v>-3</v>
      </c>
      <c r="K939">
        <v>603</v>
      </c>
      <c r="L939">
        <v>0</v>
      </c>
      <c r="M939">
        <v>0</v>
      </c>
      <c r="N939">
        <v>0</v>
      </c>
      <c r="O939" s="90" cm="1">
        <f t="array" ref="O939">VLOOKUP(C939,Calc!$B$4:$BF$291,_xlfn.XLOOKUP(F939&amp;G939,$R$4:$R$9&amp;$S$4:$S$9,$T$4:$T$9),FALSE)</f>
        <v>0</v>
      </c>
      <c r="P939" s="121">
        <f t="shared" si="14"/>
        <v>0</v>
      </c>
      <c r="AH939" s="5">
        <v>46261</v>
      </c>
      <c r="AI939">
        <v>94</v>
      </c>
      <c r="AJ939">
        <v>3</v>
      </c>
      <c r="AL939" t="s">
        <v>147</v>
      </c>
      <c r="AM939" t="s">
        <v>51</v>
      </c>
      <c r="AN939">
        <v>32.832830000000001</v>
      </c>
      <c r="AO939">
        <v>0</v>
      </c>
      <c r="AP939">
        <v>0</v>
      </c>
      <c r="AR939" s="5">
        <v>46261</v>
      </c>
      <c r="AS939">
        <v>67</v>
      </c>
      <c r="AT939">
        <v>3</v>
      </c>
      <c r="AU939" t="s">
        <v>54</v>
      </c>
      <c r="AV939" t="s">
        <v>51</v>
      </c>
      <c r="AW939">
        <v>-46.083743560000002</v>
      </c>
      <c r="AX939">
        <v>5.9258333299999997</v>
      </c>
      <c r="AY939">
        <v>0</v>
      </c>
      <c r="AZ939">
        <v>2082.8014539400001</v>
      </c>
      <c r="BA939">
        <v>0</v>
      </c>
    </row>
    <row r="940" spans="2:53">
      <c r="B940" s="5">
        <v>46261</v>
      </c>
      <c r="C940">
        <v>157</v>
      </c>
      <c r="D940">
        <v>3</v>
      </c>
      <c r="E940" t="s">
        <v>143</v>
      </c>
      <c r="F940" t="s">
        <v>57</v>
      </c>
      <c r="G940" t="s">
        <v>58</v>
      </c>
      <c r="H940">
        <v>2747.44355503</v>
      </c>
      <c r="I940">
        <v>6.7761047999999997</v>
      </c>
      <c r="J940">
        <v>61.79</v>
      </c>
      <c r="K940">
        <v>538.21</v>
      </c>
      <c r="L940">
        <v>3646.9673644</v>
      </c>
      <c r="M940">
        <v>3284.5177929699998</v>
      </c>
      <c r="N940">
        <v>2747.44355503</v>
      </c>
      <c r="O940" s="90" cm="1">
        <f t="array" ref="O940">VLOOKUP(C940,Calc!$B$4:$BF$291,_xlfn.XLOOKUP(F940&amp;G940,$R$4:$R$9&amp;$S$4:$S$9,$T$4:$T$9),FALSE)</f>
        <v>2747.4435550316662</v>
      </c>
      <c r="P940" s="121">
        <f t="shared" si="14"/>
        <v>1.6661942936480045E-9</v>
      </c>
      <c r="AH940" s="5">
        <v>46261</v>
      </c>
      <c r="AI940">
        <v>94</v>
      </c>
      <c r="AJ940">
        <v>3</v>
      </c>
      <c r="AK940" t="s">
        <v>143</v>
      </c>
      <c r="AL940" t="s">
        <v>60</v>
      </c>
      <c r="AM940" t="s">
        <v>58</v>
      </c>
      <c r="AN940">
        <v>1.5857508</v>
      </c>
      <c r="AO940">
        <v>0</v>
      </c>
      <c r="AP940">
        <v>0</v>
      </c>
      <c r="AR940" s="5">
        <v>46261</v>
      </c>
      <c r="AS940">
        <v>67</v>
      </c>
      <c r="AT940">
        <v>3</v>
      </c>
      <c r="AU940" t="s">
        <v>50</v>
      </c>
      <c r="AV940" t="s">
        <v>52</v>
      </c>
      <c r="AW940">
        <v>0</v>
      </c>
      <c r="AX940">
        <v>0</v>
      </c>
      <c r="AY940">
        <v>0</v>
      </c>
      <c r="AZ940">
        <v>0</v>
      </c>
      <c r="BA940">
        <v>0</v>
      </c>
    </row>
    <row r="941" spans="2:53">
      <c r="B941" s="5">
        <v>46261</v>
      </c>
      <c r="C941">
        <v>157</v>
      </c>
      <c r="D941">
        <v>3</v>
      </c>
      <c r="E941" t="s">
        <v>143</v>
      </c>
      <c r="F941" t="s">
        <v>57</v>
      </c>
      <c r="G941" t="s">
        <v>52</v>
      </c>
      <c r="H941">
        <v>2747.44355503</v>
      </c>
      <c r="I941">
        <v>0</v>
      </c>
      <c r="J941">
        <v>600</v>
      </c>
      <c r="K941">
        <v>-538.21</v>
      </c>
      <c r="L941">
        <v>0</v>
      </c>
      <c r="M941">
        <v>0</v>
      </c>
      <c r="N941">
        <v>0</v>
      </c>
      <c r="O941" s="90" cm="1">
        <f t="array" ref="O941">VLOOKUP(C941,Calc!$B$4:$BF$291,_xlfn.XLOOKUP(F941&amp;G941,$R$4:$R$9&amp;$S$4:$S$9,$T$4:$T$9),FALSE)</f>
        <v>0</v>
      </c>
      <c r="P941" s="121">
        <f t="shared" si="14"/>
        <v>0</v>
      </c>
      <c r="AH941" s="5">
        <v>46261</v>
      </c>
      <c r="AI941">
        <v>94</v>
      </c>
      <c r="AJ941">
        <v>3</v>
      </c>
      <c r="AK941" t="s">
        <v>143</v>
      </c>
      <c r="AL941" t="s">
        <v>60</v>
      </c>
      <c r="AM941" t="s">
        <v>51</v>
      </c>
      <c r="AN941">
        <v>-2.0107507999999998</v>
      </c>
      <c r="AO941">
        <v>0</v>
      </c>
      <c r="AP941">
        <v>-1500.4457709200001</v>
      </c>
      <c r="AR941" s="5">
        <v>46261</v>
      </c>
      <c r="AS941">
        <v>67</v>
      </c>
      <c r="AT941">
        <v>3</v>
      </c>
      <c r="AU941" t="s">
        <v>50</v>
      </c>
      <c r="AV941" t="s">
        <v>51</v>
      </c>
      <c r="AW941">
        <v>0</v>
      </c>
      <c r="AX941">
        <v>0</v>
      </c>
      <c r="AY941">
        <v>0</v>
      </c>
      <c r="AZ941">
        <v>0</v>
      </c>
      <c r="BA941">
        <v>0</v>
      </c>
    </row>
    <row r="942" spans="2:53">
      <c r="B942" s="5">
        <v>46261</v>
      </c>
      <c r="C942">
        <v>157</v>
      </c>
      <c r="D942">
        <v>3</v>
      </c>
      <c r="E942" t="s">
        <v>143</v>
      </c>
      <c r="F942" t="s">
        <v>60</v>
      </c>
      <c r="G942" t="s">
        <v>58</v>
      </c>
      <c r="H942">
        <v>2747.44355503</v>
      </c>
      <c r="I942">
        <v>9.2042117000000001</v>
      </c>
      <c r="J942">
        <v>61.79</v>
      </c>
      <c r="K942">
        <v>-64.790000000000006</v>
      </c>
      <c r="L942">
        <v>-596.34087604000001</v>
      </c>
      <c r="M942">
        <v>-537.07423793999999</v>
      </c>
      <c r="N942">
        <v>0</v>
      </c>
      <c r="O942" s="90" cm="1">
        <f t="array" ref="O942">VLOOKUP(C942,Calc!$B$4:$BF$291,_xlfn.XLOOKUP(F942&amp;G942,$R$4:$R$9&amp;$S$4:$S$9,$T$4:$T$9),FALSE)</f>
        <v>0</v>
      </c>
      <c r="P942" s="121">
        <f t="shared" si="14"/>
        <v>0</v>
      </c>
      <c r="AH942" s="5">
        <v>46261</v>
      </c>
      <c r="AI942">
        <v>94</v>
      </c>
      <c r="AJ942">
        <v>3</v>
      </c>
      <c r="AK942" t="s">
        <v>143</v>
      </c>
      <c r="AL942" t="s">
        <v>54</v>
      </c>
      <c r="AM942" t="s">
        <v>52</v>
      </c>
      <c r="AN942">
        <v>54.713077499999997</v>
      </c>
      <c r="AO942">
        <v>0</v>
      </c>
      <c r="AP942">
        <v>0</v>
      </c>
      <c r="AR942" s="5">
        <v>46261</v>
      </c>
      <c r="AS942">
        <v>68</v>
      </c>
      <c r="AT942">
        <v>3</v>
      </c>
      <c r="AU942" t="s">
        <v>145</v>
      </c>
      <c r="AV942" t="s">
        <v>58</v>
      </c>
      <c r="AW942">
        <v>0</v>
      </c>
      <c r="AX942">
        <v>0</v>
      </c>
      <c r="AY942">
        <v>0</v>
      </c>
      <c r="AZ942">
        <v>0</v>
      </c>
      <c r="BA942">
        <v>0</v>
      </c>
    </row>
    <row r="943" spans="2:53">
      <c r="B943" s="5">
        <v>46261</v>
      </c>
      <c r="C943">
        <v>157</v>
      </c>
      <c r="D943">
        <v>3</v>
      </c>
      <c r="E943" t="s">
        <v>143</v>
      </c>
      <c r="F943" t="s">
        <v>60</v>
      </c>
      <c r="G943" t="s">
        <v>51</v>
      </c>
      <c r="H943">
        <v>2747.44355503</v>
      </c>
      <c r="I943">
        <v>0</v>
      </c>
      <c r="J943">
        <v>-3</v>
      </c>
      <c r="K943">
        <v>64.790000000000006</v>
      </c>
      <c r="L943">
        <v>0</v>
      </c>
      <c r="M943">
        <v>0</v>
      </c>
      <c r="N943">
        <v>0</v>
      </c>
      <c r="O943" s="90" cm="1">
        <f t="array" ref="O943">VLOOKUP(C943,Calc!$B$4:$BF$291,_xlfn.XLOOKUP(F943&amp;G943,$R$4:$R$9&amp;$S$4:$S$9,$T$4:$T$9),FALSE)</f>
        <v>0</v>
      </c>
      <c r="P943" s="121">
        <f t="shared" si="14"/>
        <v>0</v>
      </c>
      <c r="AH943" s="5">
        <v>46261</v>
      </c>
      <c r="AI943">
        <v>94</v>
      </c>
      <c r="AJ943">
        <v>3</v>
      </c>
      <c r="AK943" t="s">
        <v>143</v>
      </c>
      <c r="AL943" t="s">
        <v>54</v>
      </c>
      <c r="AM943" t="s">
        <v>51</v>
      </c>
      <c r="AN943">
        <v>-58.540577499999998</v>
      </c>
      <c r="AO943">
        <v>0</v>
      </c>
      <c r="AP943">
        <v>-15459.18259237</v>
      </c>
      <c r="AR943" s="5">
        <v>46261</v>
      </c>
      <c r="AS943">
        <v>68</v>
      </c>
      <c r="AT943">
        <v>3</v>
      </c>
      <c r="AU943" t="s">
        <v>145</v>
      </c>
      <c r="AV943" t="s">
        <v>146</v>
      </c>
      <c r="AW943">
        <v>0</v>
      </c>
      <c r="AX943">
        <v>0</v>
      </c>
      <c r="AY943">
        <v>0</v>
      </c>
      <c r="AZ943">
        <v>0</v>
      </c>
      <c r="BA943">
        <v>0</v>
      </c>
    </row>
    <row r="944" spans="2:53">
      <c r="B944" s="5">
        <v>46261</v>
      </c>
      <c r="C944">
        <v>157</v>
      </c>
      <c r="D944">
        <v>3</v>
      </c>
      <c r="E944" t="s">
        <v>143</v>
      </c>
      <c r="F944" t="s">
        <v>54</v>
      </c>
      <c r="G944" t="s">
        <v>52</v>
      </c>
      <c r="H944">
        <v>2747.44355503</v>
      </c>
      <c r="I944">
        <v>0</v>
      </c>
      <c r="J944">
        <v>600</v>
      </c>
      <c r="K944">
        <v>-603</v>
      </c>
      <c r="L944">
        <v>0</v>
      </c>
      <c r="M944">
        <v>0</v>
      </c>
      <c r="N944">
        <v>0</v>
      </c>
      <c r="O944" s="90" cm="1">
        <f t="array" ref="O944">VLOOKUP(C944,Calc!$B$4:$BF$291,_xlfn.XLOOKUP(F944&amp;G944,$R$4:$R$9&amp;$S$4:$S$9,$T$4:$T$9),FALSE)</f>
        <v>0</v>
      </c>
      <c r="P944" s="121">
        <f t="shared" si="14"/>
        <v>0</v>
      </c>
      <c r="AH944" s="5">
        <v>46261</v>
      </c>
      <c r="AI944">
        <v>95</v>
      </c>
      <c r="AJ944">
        <v>3</v>
      </c>
      <c r="AL944" t="s">
        <v>144</v>
      </c>
      <c r="AM944" t="s">
        <v>58</v>
      </c>
      <c r="AN944">
        <v>-66.371140760000003</v>
      </c>
      <c r="AO944">
        <v>-8564.5964867900002</v>
      </c>
      <c r="AP944">
        <v>-8564.5964867900002</v>
      </c>
      <c r="AR944" s="5">
        <v>46261</v>
      </c>
      <c r="AS944">
        <v>68</v>
      </c>
      <c r="AT944">
        <v>3</v>
      </c>
      <c r="AU944" t="s">
        <v>144</v>
      </c>
      <c r="AV944" t="s">
        <v>58</v>
      </c>
      <c r="AW944">
        <v>-47.931048359999998</v>
      </c>
      <c r="AX944">
        <v>11.8575</v>
      </c>
      <c r="AY944">
        <v>-52475.892399440003</v>
      </c>
      <c r="AZ944">
        <v>-52475.892399440003</v>
      </c>
      <c r="BA944">
        <v>0</v>
      </c>
    </row>
    <row r="945" spans="2:53">
      <c r="B945" s="5">
        <v>46261</v>
      </c>
      <c r="C945">
        <v>157</v>
      </c>
      <c r="D945">
        <v>3</v>
      </c>
      <c r="E945" t="s">
        <v>143</v>
      </c>
      <c r="F945" t="s">
        <v>54</v>
      </c>
      <c r="G945" t="s">
        <v>51</v>
      </c>
      <c r="H945">
        <v>2747.44355503</v>
      </c>
      <c r="I945">
        <v>0</v>
      </c>
      <c r="J945">
        <v>-3</v>
      </c>
      <c r="K945">
        <v>603</v>
      </c>
      <c r="L945">
        <v>0</v>
      </c>
      <c r="M945">
        <v>0</v>
      </c>
      <c r="N945">
        <v>0</v>
      </c>
      <c r="O945" s="90" cm="1">
        <f t="array" ref="O945">VLOOKUP(C945,Calc!$B$4:$BF$291,_xlfn.XLOOKUP(F945&amp;G945,$R$4:$R$9&amp;$S$4:$S$9,$T$4:$T$9),FALSE)</f>
        <v>0</v>
      </c>
      <c r="P945" s="121">
        <f t="shared" si="14"/>
        <v>0</v>
      </c>
      <c r="AH945" s="5">
        <v>46261</v>
      </c>
      <c r="AI945">
        <v>95</v>
      </c>
      <c r="AJ945">
        <v>3</v>
      </c>
      <c r="AL945" t="s">
        <v>144</v>
      </c>
      <c r="AM945" t="s">
        <v>146</v>
      </c>
      <c r="AN945">
        <v>58.457807430000003</v>
      </c>
      <c r="AO945">
        <v>0</v>
      </c>
      <c r="AP945">
        <v>0</v>
      </c>
      <c r="AR945" s="5">
        <v>46261</v>
      </c>
      <c r="AS945">
        <v>68</v>
      </c>
      <c r="AT945">
        <v>3</v>
      </c>
      <c r="AU945" t="s">
        <v>144</v>
      </c>
      <c r="AV945" t="s">
        <v>146</v>
      </c>
      <c r="AW945">
        <v>36.073548359999997</v>
      </c>
      <c r="AX945">
        <v>11.8575</v>
      </c>
      <c r="AY945">
        <v>0</v>
      </c>
      <c r="AZ945">
        <v>0</v>
      </c>
      <c r="BA945">
        <v>0</v>
      </c>
    </row>
    <row r="946" spans="2:53">
      <c r="B946" s="5">
        <v>46261</v>
      </c>
      <c r="C946">
        <v>158</v>
      </c>
      <c r="D946">
        <v>3</v>
      </c>
      <c r="E946" t="s">
        <v>143</v>
      </c>
      <c r="F946" t="s">
        <v>57</v>
      </c>
      <c r="G946" t="s">
        <v>58</v>
      </c>
      <c r="H946">
        <v>2347.8287679300001</v>
      </c>
      <c r="I946">
        <v>7.1473857299999999</v>
      </c>
      <c r="J946">
        <v>61.79</v>
      </c>
      <c r="K946">
        <v>538.21</v>
      </c>
      <c r="L946">
        <v>3846.79447553</v>
      </c>
      <c r="M946">
        <v>3376.7509657099999</v>
      </c>
      <c r="N946">
        <v>2347.8287679300001</v>
      </c>
      <c r="O946" s="90" cm="1">
        <f t="array" ref="O946">VLOOKUP(C946,Calc!$B$4:$BF$291,_xlfn.XLOOKUP(F946&amp;G946,$R$4:$R$9&amp;$S$4:$S$9,$T$4:$T$9),FALSE)</f>
        <v>2347.8287679353334</v>
      </c>
      <c r="P946" s="121">
        <f t="shared" si="14"/>
        <v>5.3332769311964512E-9</v>
      </c>
      <c r="AH946" s="5">
        <v>46261</v>
      </c>
      <c r="AI946">
        <v>95</v>
      </c>
      <c r="AJ946">
        <v>3</v>
      </c>
      <c r="AK946" t="s">
        <v>143</v>
      </c>
      <c r="AL946" t="s">
        <v>57</v>
      </c>
      <c r="AM946" t="s">
        <v>58</v>
      </c>
      <c r="AN946">
        <v>-2.9646526</v>
      </c>
      <c r="AO946">
        <v>0</v>
      </c>
      <c r="AP946">
        <v>1810.15505519</v>
      </c>
      <c r="AR946" s="5">
        <v>46261</v>
      </c>
      <c r="AS946">
        <v>68</v>
      </c>
      <c r="AT946">
        <v>3</v>
      </c>
      <c r="AU946" t="s">
        <v>57</v>
      </c>
      <c r="AV946" t="s">
        <v>58</v>
      </c>
      <c r="AW946">
        <v>5.0413008000000001</v>
      </c>
      <c r="AX946">
        <v>0.68833332999999997</v>
      </c>
      <c r="AY946">
        <v>0</v>
      </c>
      <c r="AZ946">
        <v>0</v>
      </c>
      <c r="BA946">
        <v>0</v>
      </c>
    </row>
    <row r="947" spans="2:53">
      <c r="B947" s="5">
        <v>46261</v>
      </c>
      <c r="C947">
        <v>158</v>
      </c>
      <c r="D947">
        <v>3</v>
      </c>
      <c r="E947" t="s">
        <v>143</v>
      </c>
      <c r="F947" t="s">
        <v>57</v>
      </c>
      <c r="G947" t="s">
        <v>52</v>
      </c>
      <c r="H947">
        <v>2347.8287679300001</v>
      </c>
      <c r="I947">
        <v>0</v>
      </c>
      <c r="J947">
        <v>600</v>
      </c>
      <c r="K947">
        <v>-538.21</v>
      </c>
      <c r="L947">
        <v>0</v>
      </c>
      <c r="M947">
        <v>0</v>
      </c>
      <c r="N947">
        <v>0</v>
      </c>
      <c r="O947" s="90" cm="1">
        <f t="array" ref="O947">VLOOKUP(C947,Calc!$B$4:$BF$291,_xlfn.XLOOKUP(F947&amp;G947,$R$4:$R$9&amp;$S$4:$S$9,$T$4:$T$9),FALSE)</f>
        <v>0</v>
      </c>
      <c r="P947" s="121">
        <f t="shared" si="14"/>
        <v>0</v>
      </c>
      <c r="AH947" s="5">
        <v>46261</v>
      </c>
      <c r="AI947">
        <v>95</v>
      </c>
      <c r="AJ947">
        <v>3</v>
      </c>
      <c r="AK947" t="s">
        <v>143</v>
      </c>
      <c r="AL947" t="s">
        <v>57</v>
      </c>
      <c r="AM947" t="s">
        <v>52</v>
      </c>
      <c r="AN947">
        <v>0.44798592999999998</v>
      </c>
      <c r="AO947">
        <v>0</v>
      </c>
      <c r="AP947">
        <v>0</v>
      </c>
      <c r="AR947" s="5">
        <v>46261</v>
      </c>
      <c r="AS947">
        <v>68</v>
      </c>
      <c r="AT947">
        <v>3</v>
      </c>
      <c r="AU947" t="s">
        <v>57</v>
      </c>
      <c r="AV947" t="s">
        <v>52</v>
      </c>
      <c r="AW947">
        <v>-5.72963413</v>
      </c>
      <c r="AX947">
        <v>0.68833332999999997</v>
      </c>
      <c r="AY947">
        <v>0</v>
      </c>
      <c r="AZ947">
        <v>1986.5912024300001</v>
      </c>
      <c r="BA947">
        <v>0</v>
      </c>
    </row>
    <row r="948" spans="2:53">
      <c r="B948" s="5">
        <v>46261</v>
      </c>
      <c r="C948">
        <v>158</v>
      </c>
      <c r="D948">
        <v>3</v>
      </c>
      <c r="E948" t="s">
        <v>143</v>
      </c>
      <c r="F948" t="s">
        <v>60</v>
      </c>
      <c r="G948" t="s">
        <v>58</v>
      </c>
      <c r="H948">
        <v>2347.8287679300001</v>
      </c>
      <c r="I948">
        <v>18.09149713</v>
      </c>
      <c r="J948">
        <v>61.79</v>
      </c>
      <c r="K948">
        <v>-64.790000000000006</v>
      </c>
      <c r="L948">
        <v>-1172.14809926</v>
      </c>
      <c r="M948">
        <v>-1028.9221977699999</v>
      </c>
      <c r="N948">
        <v>0</v>
      </c>
      <c r="O948" s="90" cm="1">
        <f t="array" ref="O948">VLOOKUP(C948,Calc!$B$4:$BF$291,_xlfn.XLOOKUP(F948&amp;G948,$R$4:$R$9&amp;$S$4:$S$9,$T$4:$T$9),FALSE)</f>
        <v>0</v>
      </c>
      <c r="P948" s="121">
        <f t="shared" si="14"/>
        <v>0</v>
      </c>
      <c r="AH948" s="5">
        <v>46261</v>
      </c>
      <c r="AI948">
        <v>95</v>
      </c>
      <c r="AJ948">
        <v>3</v>
      </c>
      <c r="AL948" t="s">
        <v>147</v>
      </c>
      <c r="AM948" t="s">
        <v>148</v>
      </c>
      <c r="AN948">
        <v>-33.697969000000001</v>
      </c>
      <c r="AO948">
        <v>262.71581612</v>
      </c>
      <c r="AP948">
        <v>262.71581612</v>
      </c>
      <c r="AR948" s="5">
        <v>46261</v>
      </c>
      <c r="AS948">
        <v>68</v>
      </c>
      <c r="AT948">
        <v>3</v>
      </c>
      <c r="AU948" t="s">
        <v>147</v>
      </c>
      <c r="AV948" t="s">
        <v>148</v>
      </c>
      <c r="AW948">
        <v>-32.474274000000001</v>
      </c>
      <c r="AX948">
        <v>0.87083332999999996</v>
      </c>
      <c r="AY948">
        <v>-10267.019816939999</v>
      </c>
      <c r="AZ948">
        <v>-10267.019816939999</v>
      </c>
      <c r="BA948">
        <v>0</v>
      </c>
    </row>
    <row r="949" spans="2:53">
      <c r="B949" s="5">
        <v>46261</v>
      </c>
      <c r="C949">
        <v>158</v>
      </c>
      <c r="D949">
        <v>3</v>
      </c>
      <c r="E949" t="s">
        <v>143</v>
      </c>
      <c r="F949" t="s">
        <v>60</v>
      </c>
      <c r="G949" t="s">
        <v>51</v>
      </c>
      <c r="H949">
        <v>2347.8287679300001</v>
      </c>
      <c r="I949">
        <v>0</v>
      </c>
      <c r="J949">
        <v>-3</v>
      </c>
      <c r="K949">
        <v>64.790000000000006</v>
      </c>
      <c r="L949">
        <v>0</v>
      </c>
      <c r="M949">
        <v>0</v>
      </c>
      <c r="N949">
        <v>0</v>
      </c>
      <c r="O949" s="90" cm="1">
        <f t="array" ref="O949">VLOOKUP(C949,Calc!$B$4:$BF$291,_xlfn.XLOOKUP(F949&amp;G949,$R$4:$R$9&amp;$S$4:$S$9,$T$4:$T$9),FALSE)</f>
        <v>0</v>
      </c>
      <c r="P949" s="121">
        <f t="shared" si="14"/>
        <v>0</v>
      </c>
      <c r="AH949" s="5">
        <v>46261</v>
      </c>
      <c r="AI949">
        <v>95</v>
      </c>
      <c r="AJ949">
        <v>3</v>
      </c>
      <c r="AL949" t="s">
        <v>147</v>
      </c>
      <c r="AM949" t="s">
        <v>51</v>
      </c>
      <c r="AN949">
        <v>32.515469000000003</v>
      </c>
      <c r="AO949">
        <v>0</v>
      </c>
      <c r="AP949">
        <v>0</v>
      </c>
      <c r="AR949" s="5">
        <v>46261</v>
      </c>
      <c r="AS949">
        <v>68</v>
      </c>
      <c r="AT949">
        <v>3</v>
      </c>
      <c r="AU949" t="s">
        <v>147</v>
      </c>
      <c r="AV949" t="s">
        <v>51</v>
      </c>
      <c r="AW949">
        <v>31.60344066</v>
      </c>
      <c r="AX949">
        <v>0.87083332999999996</v>
      </c>
      <c r="AY949">
        <v>0</v>
      </c>
      <c r="AZ949">
        <v>0</v>
      </c>
      <c r="BA949">
        <v>0</v>
      </c>
    </row>
    <row r="950" spans="2:53">
      <c r="B950" s="5">
        <v>46261</v>
      </c>
      <c r="C950">
        <v>158</v>
      </c>
      <c r="D950">
        <v>3</v>
      </c>
      <c r="E950" t="s">
        <v>143</v>
      </c>
      <c r="F950" t="s">
        <v>54</v>
      </c>
      <c r="G950" t="s">
        <v>52</v>
      </c>
      <c r="H950">
        <v>2347.8287679300001</v>
      </c>
      <c r="I950">
        <v>0</v>
      </c>
      <c r="J950">
        <v>600</v>
      </c>
      <c r="K950">
        <v>-603</v>
      </c>
      <c r="L950">
        <v>0</v>
      </c>
      <c r="M950">
        <v>0</v>
      </c>
      <c r="N950">
        <v>0</v>
      </c>
      <c r="O950" s="90" cm="1">
        <f t="array" ref="O950">VLOOKUP(C950,Calc!$B$4:$BF$291,_xlfn.XLOOKUP(F950&amp;G950,$R$4:$R$9&amp;$S$4:$S$9,$T$4:$T$9),FALSE)</f>
        <v>0</v>
      </c>
      <c r="P950" s="121">
        <f t="shared" si="14"/>
        <v>0</v>
      </c>
      <c r="AH950" s="5">
        <v>46261</v>
      </c>
      <c r="AI950">
        <v>95</v>
      </c>
      <c r="AJ950">
        <v>3</v>
      </c>
      <c r="AK950" t="s">
        <v>143</v>
      </c>
      <c r="AL950" t="s">
        <v>60</v>
      </c>
      <c r="AM950" t="s">
        <v>58</v>
      </c>
      <c r="AN950">
        <v>7.1873954600000003</v>
      </c>
      <c r="AO950">
        <v>0</v>
      </c>
      <c r="AP950">
        <v>0</v>
      </c>
      <c r="AR950" s="5">
        <v>46261</v>
      </c>
      <c r="AS950">
        <v>68</v>
      </c>
      <c r="AT950">
        <v>3</v>
      </c>
      <c r="AU950" t="s">
        <v>60</v>
      </c>
      <c r="AV950" t="s">
        <v>58</v>
      </c>
      <c r="AW950">
        <v>48.084677300000003</v>
      </c>
      <c r="AX950">
        <v>3.5000000000000003E-2</v>
      </c>
      <c r="AY950">
        <v>0</v>
      </c>
      <c r="AZ950">
        <v>0</v>
      </c>
      <c r="BA950">
        <v>0</v>
      </c>
    </row>
    <row r="951" spans="2:53">
      <c r="B951" s="5">
        <v>46261</v>
      </c>
      <c r="C951">
        <v>158</v>
      </c>
      <c r="D951">
        <v>3</v>
      </c>
      <c r="E951" t="s">
        <v>143</v>
      </c>
      <c r="F951" t="s">
        <v>54</v>
      </c>
      <c r="G951" t="s">
        <v>51</v>
      </c>
      <c r="H951">
        <v>2347.8287679300001</v>
      </c>
      <c r="I951">
        <v>0</v>
      </c>
      <c r="J951">
        <v>-3</v>
      </c>
      <c r="K951">
        <v>603</v>
      </c>
      <c r="L951">
        <v>0</v>
      </c>
      <c r="M951">
        <v>0</v>
      </c>
      <c r="N951">
        <v>0</v>
      </c>
      <c r="O951" s="90" cm="1">
        <f t="array" ref="O951">VLOOKUP(C951,Calc!$B$4:$BF$291,_xlfn.XLOOKUP(F951&amp;G951,$R$4:$R$9&amp;$S$4:$S$9,$T$4:$T$9),FALSE)</f>
        <v>0</v>
      </c>
      <c r="P951" s="121">
        <f t="shared" si="14"/>
        <v>0</v>
      </c>
      <c r="AH951" s="5">
        <v>46261</v>
      </c>
      <c r="AI951">
        <v>95</v>
      </c>
      <c r="AJ951">
        <v>3</v>
      </c>
      <c r="AK951" t="s">
        <v>143</v>
      </c>
      <c r="AL951" t="s">
        <v>60</v>
      </c>
      <c r="AM951" t="s">
        <v>51</v>
      </c>
      <c r="AN951">
        <v>-7.7932287999999996</v>
      </c>
      <c r="AO951">
        <v>0</v>
      </c>
      <c r="AP951">
        <v>-5796.8135695299998</v>
      </c>
      <c r="AR951" s="5">
        <v>46261</v>
      </c>
      <c r="AS951">
        <v>68</v>
      </c>
      <c r="AT951">
        <v>3</v>
      </c>
      <c r="AU951" t="s">
        <v>60</v>
      </c>
      <c r="AV951" t="s">
        <v>51</v>
      </c>
      <c r="AW951">
        <v>-48.119677299999999</v>
      </c>
      <c r="AX951">
        <v>3.5000000000000003E-2</v>
      </c>
      <c r="AY951">
        <v>24479.005421779999</v>
      </c>
      <c r="AZ951">
        <v>22358.149944500001</v>
      </c>
      <c r="BA951">
        <v>0</v>
      </c>
    </row>
    <row r="952" spans="2:53">
      <c r="B952" s="5">
        <v>46261</v>
      </c>
      <c r="C952">
        <v>159</v>
      </c>
      <c r="D952">
        <v>3</v>
      </c>
      <c r="E952" t="s">
        <v>143</v>
      </c>
      <c r="F952" t="s">
        <v>57</v>
      </c>
      <c r="G952" t="s">
        <v>58</v>
      </c>
      <c r="H952">
        <v>6133.7137627299999</v>
      </c>
      <c r="I952">
        <v>13.7576149</v>
      </c>
      <c r="J952">
        <v>61.79</v>
      </c>
      <c r="K952">
        <v>538.21</v>
      </c>
      <c r="L952">
        <v>7404.4859153199995</v>
      </c>
      <c r="M952">
        <v>7042.5460149800001</v>
      </c>
      <c r="N952">
        <v>6133.7137627299999</v>
      </c>
      <c r="O952" s="90" cm="1">
        <f t="array" ref="O952">VLOOKUP(C952,Calc!$B$4:$BF$291,_xlfn.XLOOKUP(F952&amp;G952,$R$4:$R$9&amp;$S$4:$S$9,$T$4:$T$9),FALSE)</f>
        <v>6133.7137627379989</v>
      </c>
      <c r="P952" s="121">
        <f t="shared" si="14"/>
        <v>7.9990059020929039E-9</v>
      </c>
      <c r="AH952" s="5">
        <v>46261</v>
      </c>
      <c r="AI952">
        <v>95</v>
      </c>
      <c r="AJ952">
        <v>3</v>
      </c>
      <c r="AK952" t="s">
        <v>143</v>
      </c>
      <c r="AL952" t="s">
        <v>54</v>
      </c>
      <c r="AM952" t="s">
        <v>52</v>
      </c>
      <c r="AN952">
        <v>49.671825230000003</v>
      </c>
      <c r="AO952">
        <v>0</v>
      </c>
      <c r="AP952">
        <v>0</v>
      </c>
      <c r="AR952" s="5">
        <v>46261</v>
      </c>
      <c r="AS952">
        <v>68</v>
      </c>
      <c r="AT952">
        <v>3</v>
      </c>
      <c r="AU952" t="s">
        <v>54</v>
      </c>
      <c r="AV952" t="s">
        <v>52</v>
      </c>
      <c r="AW952">
        <v>43.998012860000003</v>
      </c>
      <c r="AX952">
        <v>6.2716666600000002</v>
      </c>
      <c r="AY952">
        <v>0</v>
      </c>
      <c r="AZ952">
        <v>0</v>
      </c>
      <c r="BA952">
        <v>0</v>
      </c>
    </row>
    <row r="953" spans="2:53">
      <c r="B953" s="5">
        <v>46261</v>
      </c>
      <c r="C953">
        <v>159</v>
      </c>
      <c r="D953">
        <v>3</v>
      </c>
      <c r="E953" t="s">
        <v>143</v>
      </c>
      <c r="F953" t="s">
        <v>57</v>
      </c>
      <c r="G953" t="s">
        <v>52</v>
      </c>
      <c r="H953">
        <v>6133.7137627299999</v>
      </c>
      <c r="I953">
        <v>0</v>
      </c>
      <c r="J953">
        <v>600</v>
      </c>
      <c r="K953">
        <v>-538.21</v>
      </c>
      <c r="L953">
        <v>0</v>
      </c>
      <c r="M953">
        <v>0</v>
      </c>
      <c r="N953">
        <v>0</v>
      </c>
      <c r="O953" s="90" cm="1">
        <f t="array" ref="O953">VLOOKUP(C953,Calc!$B$4:$BF$291,_xlfn.XLOOKUP(F953&amp;G953,$R$4:$R$9&amp;$S$4:$S$9,$T$4:$T$9),FALSE)</f>
        <v>0</v>
      </c>
      <c r="P953" s="121">
        <f t="shared" si="14"/>
        <v>0</v>
      </c>
      <c r="AH953" s="5">
        <v>46261</v>
      </c>
      <c r="AI953">
        <v>95</v>
      </c>
      <c r="AJ953">
        <v>3</v>
      </c>
      <c r="AK953" t="s">
        <v>143</v>
      </c>
      <c r="AL953" t="s">
        <v>54</v>
      </c>
      <c r="AM953" t="s">
        <v>51</v>
      </c>
      <c r="AN953">
        <v>-52.890158560000003</v>
      </c>
      <c r="AO953">
        <v>0</v>
      </c>
      <c r="AP953">
        <v>-6596.4640176000003</v>
      </c>
      <c r="AR953" s="5">
        <v>46261</v>
      </c>
      <c r="AS953">
        <v>68</v>
      </c>
      <c r="AT953">
        <v>3</v>
      </c>
      <c r="AU953" t="s">
        <v>54</v>
      </c>
      <c r="AV953" t="s">
        <v>51</v>
      </c>
      <c r="AW953">
        <v>-50.269679529999998</v>
      </c>
      <c r="AX953">
        <v>6.2716666600000002</v>
      </c>
      <c r="AY953">
        <v>2207.3517207800001</v>
      </c>
      <c r="AZ953">
        <v>2341.6159956299998</v>
      </c>
      <c r="BA953">
        <v>0</v>
      </c>
    </row>
    <row r="954" spans="2:53">
      <c r="B954" s="5">
        <v>46261</v>
      </c>
      <c r="C954">
        <v>159</v>
      </c>
      <c r="D954">
        <v>3</v>
      </c>
      <c r="E954" t="s">
        <v>143</v>
      </c>
      <c r="F954" t="s">
        <v>60</v>
      </c>
      <c r="G954" t="s">
        <v>58</v>
      </c>
      <c r="H954">
        <v>6133.7137627299999</v>
      </c>
      <c r="I954">
        <v>14.74826623</v>
      </c>
      <c r="J954">
        <v>61.79</v>
      </c>
      <c r="K954">
        <v>-64.790000000000006</v>
      </c>
      <c r="L954">
        <v>-955.54016924999996</v>
      </c>
      <c r="M954">
        <v>-908.83225224</v>
      </c>
      <c r="N954">
        <v>0</v>
      </c>
      <c r="O954" s="90" cm="1">
        <f t="array" ref="O954">VLOOKUP(C954,Calc!$B$4:$BF$291,_xlfn.XLOOKUP(F954&amp;G954,$R$4:$R$9&amp;$S$4:$S$9,$T$4:$T$9),FALSE)</f>
        <v>0</v>
      </c>
      <c r="P954" s="121">
        <f t="shared" si="14"/>
        <v>0</v>
      </c>
      <c r="AH954" s="5">
        <v>46261</v>
      </c>
      <c r="AI954">
        <v>96</v>
      </c>
      <c r="AJ954">
        <v>3</v>
      </c>
      <c r="AL954" t="s">
        <v>144</v>
      </c>
      <c r="AM954" t="s">
        <v>58</v>
      </c>
      <c r="AN954">
        <v>-60.147461929999999</v>
      </c>
      <c r="AO954">
        <v>-6683.07097187</v>
      </c>
      <c r="AP954">
        <v>-6683.07097187</v>
      </c>
      <c r="AR954" s="5">
        <v>46261</v>
      </c>
      <c r="AS954">
        <v>68</v>
      </c>
      <c r="AT954">
        <v>3</v>
      </c>
      <c r="AU954" t="s">
        <v>50</v>
      </c>
      <c r="AV954" t="s">
        <v>52</v>
      </c>
      <c r="AW954">
        <v>0</v>
      </c>
      <c r="AX954">
        <v>0</v>
      </c>
      <c r="AY954">
        <v>0</v>
      </c>
      <c r="AZ954">
        <v>0</v>
      </c>
      <c r="BA954">
        <v>0</v>
      </c>
    </row>
    <row r="955" spans="2:53">
      <c r="B955" s="5">
        <v>46261</v>
      </c>
      <c r="C955">
        <v>159</v>
      </c>
      <c r="D955">
        <v>3</v>
      </c>
      <c r="E955" t="s">
        <v>143</v>
      </c>
      <c r="F955" t="s">
        <v>60</v>
      </c>
      <c r="G955" t="s">
        <v>51</v>
      </c>
      <c r="H955">
        <v>6133.7137627299999</v>
      </c>
      <c r="I955">
        <v>0</v>
      </c>
      <c r="J955">
        <v>-3</v>
      </c>
      <c r="K955">
        <v>64.790000000000006</v>
      </c>
      <c r="L955">
        <v>0</v>
      </c>
      <c r="M955">
        <v>0</v>
      </c>
      <c r="N955">
        <v>0</v>
      </c>
      <c r="O955" s="90" cm="1">
        <f t="array" ref="O955">VLOOKUP(C955,Calc!$B$4:$BF$291,_xlfn.XLOOKUP(F955&amp;G955,$R$4:$R$9&amp;$S$4:$S$9,$T$4:$T$9),FALSE)</f>
        <v>0</v>
      </c>
      <c r="P955" s="121">
        <f t="shared" si="14"/>
        <v>0</v>
      </c>
      <c r="AH955" s="5">
        <v>46261</v>
      </c>
      <c r="AI955">
        <v>96</v>
      </c>
      <c r="AJ955">
        <v>3</v>
      </c>
      <c r="AL955" t="s">
        <v>144</v>
      </c>
      <c r="AM955" t="s">
        <v>146</v>
      </c>
      <c r="AN955">
        <v>52.015795259999997</v>
      </c>
      <c r="AO955">
        <v>0</v>
      </c>
      <c r="AP955">
        <v>0</v>
      </c>
      <c r="AR955" s="5">
        <v>46261</v>
      </c>
      <c r="AS955">
        <v>68</v>
      </c>
      <c r="AT955">
        <v>3</v>
      </c>
      <c r="AU955" t="s">
        <v>50</v>
      </c>
      <c r="AV955" t="s">
        <v>51</v>
      </c>
      <c r="AW955">
        <v>0</v>
      </c>
      <c r="AX955">
        <v>0</v>
      </c>
      <c r="AY955">
        <v>0</v>
      </c>
      <c r="AZ955">
        <v>0</v>
      </c>
      <c r="BA955">
        <v>0</v>
      </c>
    </row>
    <row r="956" spans="2:53">
      <c r="B956" s="5">
        <v>46261</v>
      </c>
      <c r="C956">
        <v>159</v>
      </c>
      <c r="D956">
        <v>3</v>
      </c>
      <c r="E956" t="s">
        <v>143</v>
      </c>
      <c r="F956" t="s">
        <v>54</v>
      </c>
      <c r="G956" t="s">
        <v>52</v>
      </c>
      <c r="H956">
        <v>6133.7137627299999</v>
      </c>
      <c r="I956">
        <v>0</v>
      </c>
      <c r="J956">
        <v>600</v>
      </c>
      <c r="K956">
        <v>-603</v>
      </c>
      <c r="L956">
        <v>0</v>
      </c>
      <c r="M956">
        <v>0</v>
      </c>
      <c r="N956">
        <v>0</v>
      </c>
      <c r="O956" s="90" cm="1">
        <f t="array" ref="O956">VLOOKUP(C956,Calc!$B$4:$BF$291,_xlfn.XLOOKUP(F956&amp;G956,$R$4:$R$9&amp;$S$4:$S$9,$T$4:$T$9),FALSE)</f>
        <v>0</v>
      </c>
      <c r="P956" s="121">
        <f t="shared" si="14"/>
        <v>0</v>
      </c>
      <c r="AH956" s="5">
        <v>46261</v>
      </c>
      <c r="AI956">
        <v>96</v>
      </c>
      <c r="AJ956">
        <v>3</v>
      </c>
      <c r="AK956" t="s">
        <v>143</v>
      </c>
      <c r="AL956" t="s">
        <v>57</v>
      </c>
      <c r="AM956" t="s">
        <v>58</v>
      </c>
      <c r="AN956">
        <v>-4.3493339999999998</v>
      </c>
      <c r="AO956">
        <v>0</v>
      </c>
      <c r="AP956">
        <v>2738.7222233399998</v>
      </c>
      <c r="AR956" s="5">
        <v>46261</v>
      </c>
      <c r="AS956">
        <v>69</v>
      </c>
      <c r="AT956">
        <v>3</v>
      </c>
      <c r="AU956" t="s">
        <v>145</v>
      </c>
      <c r="AV956" t="s">
        <v>58</v>
      </c>
      <c r="AW956">
        <v>0</v>
      </c>
      <c r="AX956">
        <v>0</v>
      </c>
      <c r="AY956">
        <v>0</v>
      </c>
      <c r="AZ956">
        <v>0</v>
      </c>
      <c r="BA956">
        <v>0</v>
      </c>
    </row>
    <row r="957" spans="2:53">
      <c r="B957" s="5">
        <v>46261</v>
      </c>
      <c r="C957">
        <v>159</v>
      </c>
      <c r="D957">
        <v>3</v>
      </c>
      <c r="E957" t="s">
        <v>143</v>
      </c>
      <c r="F957" t="s">
        <v>54</v>
      </c>
      <c r="G957" t="s">
        <v>51</v>
      </c>
      <c r="H957">
        <v>6133.7137627299999</v>
      </c>
      <c r="I957">
        <v>0</v>
      </c>
      <c r="J957">
        <v>-3</v>
      </c>
      <c r="K957">
        <v>603</v>
      </c>
      <c r="L957">
        <v>0</v>
      </c>
      <c r="M957">
        <v>0</v>
      </c>
      <c r="N957">
        <v>0</v>
      </c>
      <c r="O957" s="90" cm="1">
        <f t="array" ref="O957">VLOOKUP(C957,Calc!$B$4:$BF$291,_xlfn.XLOOKUP(F957&amp;G957,$R$4:$R$9&amp;$S$4:$S$9,$T$4:$T$9),FALSE)</f>
        <v>0</v>
      </c>
      <c r="P957" s="121">
        <f t="shared" si="14"/>
        <v>0</v>
      </c>
      <c r="AH957" s="5">
        <v>46261</v>
      </c>
      <c r="AI957">
        <v>96</v>
      </c>
      <c r="AJ957">
        <v>3</v>
      </c>
      <c r="AK957" t="s">
        <v>143</v>
      </c>
      <c r="AL957" t="s">
        <v>57</v>
      </c>
      <c r="AM957" t="s">
        <v>52</v>
      </c>
      <c r="AN957">
        <v>1.8443339999999999</v>
      </c>
      <c r="AO957">
        <v>0</v>
      </c>
      <c r="AP957">
        <v>0</v>
      </c>
      <c r="AR957" s="5">
        <v>46261</v>
      </c>
      <c r="AS957">
        <v>69</v>
      </c>
      <c r="AT957">
        <v>3</v>
      </c>
      <c r="AU957" t="s">
        <v>145</v>
      </c>
      <c r="AV957" t="s">
        <v>146</v>
      </c>
      <c r="AW957">
        <v>0</v>
      </c>
      <c r="AX957">
        <v>0</v>
      </c>
      <c r="AY957">
        <v>0</v>
      </c>
      <c r="AZ957">
        <v>0</v>
      </c>
      <c r="BA957">
        <v>0</v>
      </c>
    </row>
    <row r="958" spans="2:53">
      <c r="B958" s="5">
        <v>46261</v>
      </c>
      <c r="C958">
        <v>160</v>
      </c>
      <c r="D958">
        <v>3</v>
      </c>
      <c r="E958" t="s">
        <v>143</v>
      </c>
      <c r="F958" t="s">
        <v>57</v>
      </c>
      <c r="G958" t="s">
        <v>58</v>
      </c>
      <c r="H958">
        <v>8500.0722150500005</v>
      </c>
      <c r="I958">
        <v>18.084055630000002</v>
      </c>
      <c r="J958">
        <v>61.79</v>
      </c>
      <c r="K958">
        <v>538.21</v>
      </c>
      <c r="L958">
        <v>9733.0195824099992</v>
      </c>
      <c r="M958">
        <v>9424.1647033400004</v>
      </c>
      <c r="N958">
        <v>8500.0722150500005</v>
      </c>
      <c r="O958" s="90" cm="1">
        <f t="array" ref="O958">VLOOKUP(C958,Calc!$B$4:$BF$291,_xlfn.XLOOKUP(F958&amp;G958,$R$4:$R$9&amp;$S$4:$S$9,$T$4:$T$9),FALSE)</f>
        <v>8500.0722150553338</v>
      </c>
      <c r="P958" s="121">
        <f t="shared" si="14"/>
        <v>5.3332769311964512E-9</v>
      </c>
      <c r="AH958" s="5">
        <v>46261</v>
      </c>
      <c r="AI958">
        <v>96</v>
      </c>
      <c r="AJ958">
        <v>3</v>
      </c>
      <c r="AL958" t="s">
        <v>147</v>
      </c>
      <c r="AM958" t="s">
        <v>148</v>
      </c>
      <c r="AN958">
        <v>-34.585811</v>
      </c>
      <c r="AO958">
        <v>262.92283352999999</v>
      </c>
      <c r="AP958">
        <v>262.92283352999999</v>
      </c>
      <c r="AR958" s="5">
        <v>46261</v>
      </c>
      <c r="AS958">
        <v>69</v>
      </c>
      <c r="AT958">
        <v>3</v>
      </c>
      <c r="AU958" t="s">
        <v>144</v>
      </c>
      <c r="AV958" t="s">
        <v>58</v>
      </c>
      <c r="AW958">
        <v>-51.491549460000002</v>
      </c>
      <c r="AX958">
        <v>11.29</v>
      </c>
      <c r="AY958">
        <v>-57727.313380549997</v>
      </c>
      <c r="AZ958">
        <v>-57727.313380549997</v>
      </c>
      <c r="BA958">
        <v>0</v>
      </c>
    </row>
    <row r="959" spans="2:53">
      <c r="B959" s="5">
        <v>46261</v>
      </c>
      <c r="C959">
        <v>160</v>
      </c>
      <c r="D959">
        <v>3</v>
      </c>
      <c r="E959" t="s">
        <v>143</v>
      </c>
      <c r="F959" t="s">
        <v>57</v>
      </c>
      <c r="G959" t="s">
        <v>52</v>
      </c>
      <c r="H959">
        <v>8500.0722150500005</v>
      </c>
      <c r="I959">
        <v>0</v>
      </c>
      <c r="J959">
        <v>600</v>
      </c>
      <c r="K959">
        <v>-538.21</v>
      </c>
      <c r="L959">
        <v>0</v>
      </c>
      <c r="M959">
        <v>0</v>
      </c>
      <c r="N959">
        <v>0</v>
      </c>
      <c r="O959" s="90" cm="1">
        <f t="array" ref="O959">VLOOKUP(C959,Calc!$B$4:$BF$291,_xlfn.XLOOKUP(F959&amp;G959,$R$4:$R$9&amp;$S$4:$S$9,$T$4:$T$9),FALSE)</f>
        <v>0</v>
      </c>
      <c r="P959" s="121">
        <f t="shared" si="14"/>
        <v>0</v>
      </c>
      <c r="AH959" s="5">
        <v>46261</v>
      </c>
      <c r="AI959">
        <v>96</v>
      </c>
      <c r="AJ959">
        <v>3</v>
      </c>
      <c r="AL959" t="s">
        <v>147</v>
      </c>
      <c r="AM959" t="s">
        <v>51</v>
      </c>
      <c r="AN959">
        <v>33.321644329999998</v>
      </c>
      <c r="AO959">
        <v>0</v>
      </c>
      <c r="AP959">
        <v>0</v>
      </c>
      <c r="AR959" s="5">
        <v>46261</v>
      </c>
      <c r="AS959">
        <v>69</v>
      </c>
      <c r="AT959">
        <v>3</v>
      </c>
      <c r="AU959" t="s">
        <v>144</v>
      </c>
      <c r="AV959" t="s">
        <v>146</v>
      </c>
      <c r="AW959">
        <v>40.201549460000003</v>
      </c>
      <c r="AX959">
        <v>11.29</v>
      </c>
      <c r="AY959">
        <v>0</v>
      </c>
      <c r="AZ959">
        <v>0</v>
      </c>
      <c r="BA959">
        <v>0</v>
      </c>
    </row>
    <row r="960" spans="2:53">
      <c r="B960" s="5">
        <v>46261</v>
      </c>
      <c r="C960">
        <v>160</v>
      </c>
      <c r="D960">
        <v>3</v>
      </c>
      <c r="E960" t="s">
        <v>143</v>
      </c>
      <c r="F960" t="s">
        <v>60</v>
      </c>
      <c r="G960" t="s">
        <v>58</v>
      </c>
      <c r="H960">
        <v>8500.0722150500005</v>
      </c>
      <c r="I960">
        <v>14.96123923</v>
      </c>
      <c r="J960">
        <v>61.79</v>
      </c>
      <c r="K960">
        <v>-63.79</v>
      </c>
      <c r="L960">
        <v>-954.37745069000005</v>
      </c>
      <c r="M960">
        <v>-924.09248829000001</v>
      </c>
      <c r="N960">
        <v>0</v>
      </c>
      <c r="O960" s="90" cm="1">
        <f t="array" ref="O960">VLOOKUP(C960,Calc!$B$4:$BF$291,_xlfn.XLOOKUP(F960&amp;G960,$R$4:$R$9&amp;$S$4:$S$9,$T$4:$T$9),FALSE)</f>
        <v>0</v>
      </c>
      <c r="P960" s="121">
        <f t="shared" si="14"/>
        <v>0</v>
      </c>
      <c r="AH960" s="5">
        <v>46261</v>
      </c>
      <c r="AI960">
        <v>96</v>
      </c>
      <c r="AJ960">
        <v>3</v>
      </c>
      <c r="AK960" t="s">
        <v>143</v>
      </c>
      <c r="AL960" t="s">
        <v>60</v>
      </c>
      <c r="AM960" t="s">
        <v>58</v>
      </c>
      <c r="AN960">
        <v>6.5231759299999998</v>
      </c>
      <c r="AO960">
        <v>0</v>
      </c>
      <c r="AP960">
        <v>0</v>
      </c>
      <c r="AR960" s="5">
        <v>46261</v>
      </c>
      <c r="AS960">
        <v>69</v>
      </c>
      <c r="AT960">
        <v>3</v>
      </c>
      <c r="AU960" t="s">
        <v>57</v>
      </c>
      <c r="AV960" t="s">
        <v>58</v>
      </c>
      <c r="AW960">
        <v>6.1938193999999998</v>
      </c>
      <c r="AX960">
        <v>0.72750000000000004</v>
      </c>
      <c r="AY960">
        <v>0</v>
      </c>
      <c r="AZ960">
        <v>0</v>
      </c>
      <c r="BA960">
        <v>0</v>
      </c>
    </row>
    <row r="961" spans="2:53">
      <c r="B961" s="5">
        <v>46261</v>
      </c>
      <c r="C961">
        <v>160</v>
      </c>
      <c r="D961">
        <v>3</v>
      </c>
      <c r="E961" t="s">
        <v>143</v>
      </c>
      <c r="F961" t="s">
        <v>60</v>
      </c>
      <c r="G961" t="s">
        <v>51</v>
      </c>
      <c r="H961">
        <v>8500.0722150500005</v>
      </c>
      <c r="I961">
        <v>0</v>
      </c>
      <c r="J961">
        <v>-2</v>
      </c>
      <c r="K961">
        <v>63.79</v>
      </c>
      <c r="L961">
        <v>0</v>
      </c>
      <c r="M961">
        <v>0</v>
      </c>
      <c r="N961">
        <v>0</v>
      </c>
      <c r="O961" s="90" cm="1">
        <f t="array" ref="O961">VLOOKUP(C961,Calc!$B$4:$BF$291,_xlfn.XLOOKUP(F961&amp;G961,$R$4:$R$9&amp;$S$4:$S$9,$T$4:$T$9),FALSE)</f>
        <v>0</v>
      </c>
      <c r="P961" s="121">
        <f t="shared" si="14"/>
        <v>0</v>
      </c>
      <c r="AH961" s="5">
        <v>46261</v>
      </c>
      <c r="AI961">
        <v>96</v>
      </c>
      <c r="AJ961">
        <v>3</v>
      </c>
      <c r="AK961" t="s">
        <v>143</v>
      </c>
      <c r="AL961" t="s">
        <v>60</v>
      </c>
      <c r="AM961" t="s">
        <v>51</v>
      </c>
      <c r="AN961">
        <v>-7.2673426000000001</v>
      </c>
      <c r="AO961">
        <v>0</v>
      </c>
      <c r="AP961">
        <v>-5219.7743517899999</v>
      </c>
      <c r="AR961" s="5">
        <v>46261</v>
      </c>
      <c r="AS961">
        <v>69</v>
      </c>
      <c r="AT961">
        <v>3</v>
      </c>
      <c r="AU961" t="s">
        <v>57</v>
      </c>
      <c r="AV961" t="s">
        <v>52</v>
      </c>
      <c r="AW961">
        <v>-6.9213193999999998</v>
      </c>
      <c r="AX961">
        <v>0.72750000000000004</v>
      </c>
      <c r="AY961">
        <v>0</v>
      </c>
      <c r="AZ961">
        <v>2441.2531132300001</v>
      </c>
      <c r="BA961">
        <v>0</v>
      </c>
    </row>
    <row r="962" spans="2:53">
      <c r="B962" s="5">
        <v>46261</v>
      </c>
      <c r="C962">
        <v>160</v>
      </c>
      <c r="D962">
        <v>3</v>
      </c>
      <c r="E962" t="s">
        <v>143</v>
      </c>
      <c r="F962" t="s">
        <v>54</v>
      </c>
      <c r="G962" t="s">
        <v>52</v>
      </c>
      <c r="H962">
        <v>8500.0722150500005</v>
      </c>
      <c r="I962">
        <v>0</v>
      </c>
      <c r="J962">
        <v>600</v>
      </c>
      <c r="K962">
        <v>-602</v>
      </c>
      <c r="L962">
        <v>0</v>
      </c>
      <c r="M962">
        <v>0</v>
      </c>
      <c r="N962">
        <v>0</v>
      </c>
      <c r="O962" s="90" cm="1">
        <f t="array" ref="O962">VLOOKUP(C962,Calc!$B$4:$BF$291,_xlfn.XLOOKUP(F962&amp;G962,$R$4:$R$9&amp;$S$4:$S$9,$T$4:$T$9),FALSE)</f>
        <v>0</v>
      </c>
      <c r="P962" s="121">
        <f t="shared" si="14"/>
        <v>0</v>
      </c>
      <c r="AH962" s="5">
        <v>46261</v>
      </c>
      <c r="AI962">
        <v>96</v>
      </c>
      <c r="AJ962">
        <v>3</v>
      </c>
      <c r="AK962" t="s">
        <v>143</v>
      </c>
      <c r="AL962" t="s">
        <v>54</v>
      </c>
      <c r="AM962" t="s">
        <v>52</v>
      </c>
      <c r="AN962">
        <v>51.345731600000001</v>
      </c>
      <c r="AO962">
        <v>0</v>
      </c>
      <c r="AP962">
        <v>0</v>
      </c>
      <c r="AR962" s="5">
        <v>46261</v>
      </c>
      <c r="AS962">
        <v>69</v>
      </c>
      <c r="AT962">
        <v>3</v>
      </c>
      <c r="AU962" t="s">
        <v>147</v>
      </c>
      <c r="AV962" t="s">
        <v>148</v>
      </c>
      <c r="AW962">
        <v>-31.264513999999998</v>
      </c>
      <c r="AX962">
        <v>0.85250000000000004</v>
      </c>
      <c r="AY962">
        <v>-9885.0376030799998</v>
      </c>
      <c r="AZ962">
        <v>-9885.0376030799998</v>
      </c>
      <c r="BA962">
        <v>0</v>
      </c>
    </row>
    <row r="963" spans="2:53">
      <c r="B963" s="5">
        <v>46261</v>
      </c>
      <c r="C963">
        <v>160</v>
      </c>
      <c r="D963">
        <v>3</v>
      </c>
      <c r="E963" t="s">
        <v>143</v>
      </c>
      <c r="F963" t="s">
        <v>54</v>
      </c>
      <c r="G963" t="s">
        <v>51</v>
      </c>
      <c r="H963">
        <v>8500.0722150500005</v>
      </c>
      <c r="I963">
        <v>0</v>
      </c>
      <c r="J963">
        <v>-2</v>
      </c>
      <c r="K963">
        <v>602</v>
      </c>
      <c r="L963">
        <v>0</v>
      </c>
      <c r="M963">
        <v>0</v>
      </c>
      <c r="N963">
        <v>0</v>
      </c>
      <c r="O963" s="90" cm="1">
        <f t="array" ref="O963">VLOOKUP(C963,Calc!$B$4:$BF$291,_xlfn.XLOOKUP(F963&amp;G963,$R$4:$R$9&amp;$S$4:$S$9,$T$4:$T$9),FALSE)</f>
        <v>0</v>
      </c>
      <c r="P963" s="121">
        <f t="shared" si="14"/>
        <v>0</v>
      </c>
      <c r="AH963" s="5">
        <v>46261</v>
      </c>
      <c r="AI963">
        <v>96</v>
      </c>
      <c r="AJ963">
        <v>3</v>
      </c>
      <c r="AK963" t="s">
        <v>143</v>
      </c>
      <c r="AL963" t="s">
        <v>54</v>
      </c>
      <c r="AM963" t="s">
        <v>51</v>
      </c>
      <c r="AN963">
        <v>-55.103231600000001</v>
      </c>
      <c r="AO963">
        <v>0</v>
      </c>
      <c r="AP963">
        <v>-6306.7850168799996</v>
      </c>
      <c r="AR963" s="5">
        <v>46261</v>
      </c>
      <c r="AS963">
        <v>69</v>
      </c>
      <c r="AT963">
        <v>3</v>
      </c>
      <c r="AU963" t="s">
        <v>147</v>
      </c>
      <c r="AV963" t="s">
        <v>51</v>
      </c>
      <c r="AW963">
        <v>30.412013999999999</v>
      </c>
      <c r="AX963">
        <v>0.85250000000000004</v>
      </c>
      <c r="AY963">
        <v>0</v>
      </c>
      <c r="AZ963">
        <v>0</v>
      </c>
      <c r="BA963">
        <v>0</v>
      </c>
    </row>
    <row r="964" spans="2:53">
      <c r="B964" s="5">
        <v>46261</v>
      </c>
      <c r="C964">
        <v>161</v>
      </c>
      <c r="D964">
        <v>3</v>
      </c>
      <c r="E964" t="s">
        <v>143</v>
      </c>
      <c r="F964" t="s">
        <v>57</v>
      </c>
      <c r="G964" t="s">
        <v>58</v>
      </c>
      <c r="H964">
        <v>6360.0415494299996</v>
      </c>
      <c r="I964">
        <v>14.937100900000001</v>
      </c>
      <c r="J964">
        <v>61.79</v>
      </c>
      <c r="K964">
        <v>538.21</v>
      </c>
      <c r="L964">
        <v>8039.29707538</v>
      </c>
      <c r="M964">
        <v>7694.0739546599998</v>
      </c>
      <c r="N964">
        <v>6360.0415494299996</v>
      </c>
      <c r="O964" s="90" cm="1">
        <f t="array" ref="O964">VLOOKUP(C964,Calc!$B$4:$BF$291,_xlfn.XLOOKUP(F964&amp;G964,$R$4:$R$9&amp;$S$4:$S$9,$T$4:$T$9),FALSE)</f>
        <v>6360.0415494326662</v>
      </c>
      <c r="P964" s="121">
        <f t="shared" ref="P964:P1027" si="15">O964-N964</f>
        <v>2.6666384655982256E-9</v>
      </c>
      <c r="AH964" s="5">
        <v>46261</v>
      </c>
      <c r="AI964">
        <v>97</v>
      </c>
      <c r="AJ964">
        <v>3</v>
      </c>
      <c r="AL964" t="s">
        <v>144</v>
      </c>
      <c r="AM964" t="s">
        <v>58</v>
      </c>
      <c r="AN964">
        <v>-50.311591730000004</v>
      </c>
      <c r="AO964">
        <v>1511.9359197199999</v>
      </c>
      <c r="AP964">
        <v>1511.9359197199999</v>
      </c>
      <c r="AR964" s="5">
        <v>46261</v>
      </c>
      <c r="AS964">
        <v>69</v>
      </c>
      <c r="AT964">
        <v>3</v>
      </c>
      <c r="AU964" t="s">
        <v>60</v>
      </c>
      <c r="AV964" t="s">
        <v>58</v>
      </c>
      <c r="AW964">
        <v>56.925091260000002</v>
      </c>
      <c r="AX964">
        <v>8.3333299999999999E-3</v>
      </c>
      <c r="AY964">
        <v>0</v>
      </c>
      <c r="AZ964">
        <v>0</v>
      </c>
      <c r="BA964">
        <v>0</v>
      </c>
    </row>
    <row r="965" spans="2:53">
      <c r="B965" s="5">
        <v>46261</v>
      </c>
      <c r="C965">
        <v>161</v>
      </c>
      <c r="D965">
        <v>3</v>
      </c>
      <c r="E965" t="s">
        <v>143</v>
      </c>
      <c r="F965" t="s">
        <v>57</v>
      </c>
      <c r="G965" t="s">
        <v>52</v>
      </c>
      <c r="H965">
        <v>6360.0415494299996</v>
      </c>
      <c r="I965">
        <v>0</v>
      </c>
      <c r="J965">
        <v>600</v>
      </c>
      <c r="K965">
        <v>-538.21</v>
      </c>
      <c r="L965">
        <v>0</v>
      </c>
      <c r="M965">
        <v>0</v>
      </c>
      <c r="N965">
        <v>0</v>
      </c>
      <c r="O965" s="90" cm="1">
        <f t="array" ref="O965">VLOOKUP(C965,Calc!$B$4:$BF$291,_xlfn.XLOOKUP(F965&amp;G965,$R$4:$R$9&amp;$S$4:$S$9,$T$4:$T$9),FALSE)</f>
        <v>0</v>
      </c>
      <c r="P965" s="121">
        <f t="shared" si="15"/>
        <v>0</v>
      </c>
      <c r="AH965" s="5">
        <v>46261</v>
      </c>
      <c r="AI965">
        <v>97</v>
      </c>
      <c r="AJ965">
        <v>3</v>
      </c>
      <c r="AL965" t="s">
        <v>144</v>
      </c>
      <c r="AM965" t="s">
        <v>146</v>
      </c>
      <c r="AN965">
        <v>44.934925059999998</v>
      </c>
      <c r="AO965">
        <v>0</v>
      </c>
      <c r="AP965">
        <v>0</v>
      </c>
      <c r="AR965" s="5">
        <v>46261</v>
      </c>
      <c r="AS965">
        <v>69</v>
      </c>
      <c r="AT965">
        <v>3</v>
      </c>
      <c r="AU965" t="s">
        <v>60</v>
      </c>
      <c r="AV965" t="s">
        <v>51</v>
      </c>
      <c r="AW965">
        <v>-56.933424600000002</v>
      </c>
      <c r="AX965">
        <v>8.3333299999999999E-3</v>
      </c>
      <c r="AY965">
        <v>29115.203968850001</v>
      </c>
      <c r="AZ965">
        <v>26469.87577233</v>
      </c>
      <c r="BA965">
        <v>0</v>
      </c>
    </row>
    <row r="966" spans="2:53">
      <c r="B966" s="5">
        <v>46261</v>
      </c>
      <c r="C966">
        <v>161</v>
      </c>
      <c r="D966">
        <v>3</v>
      </c>
      <c r="E966" t="s">
        <v>143</v>
      </c>
      <c r="F966" t="s">
        <v>60</v>
      </c>
      <c r="G966" t="s">
        <v>58</v>
      </c>
      <c r="H966">
        <v>6360.0415494299996</v>
      </c>
      <c r="I966">
        <v>21.85121036</v>
      </c>
      <c r="J966">
        <v>61.79</v>
      </c>
      <c r="K966">
        <v>-63.79</v>
      </c>
      <c r="L966">
        <v>-1393.8887092800001</v>
      </c>
      <c r="M966">
        <v>-1334.03240523</v>
      </c>
      <c r="N966">
        <v>0</v>
      </c>
      <c r="O966" s="90" cm="1">
        <f t="array" ref="O966">VLOOKUP(C966,Calc!$B$4:$BF$291,_xlfn.XLOOKUP(F966&amp;G966,$R$4:$R$9&amp;$S$4:$S$9,$T$4:$T$9),FALSE)</f>
        <v>0</v>
      </c>
      <c r="P966" s="121">
        <f t="shared" si="15"/>
        <v>0</v>
      </c>
      <c r="AH966" s="5">
        <v>46261</v>
      </c>
      <c r="AI966">
        <v>97</v>
      </c>
      <c r="AJ966">
        <v>3</v>
      </c>
      <c r="AK966" t="s">
        <v>143</v>
      </c>
      <c r="AL966" t="s">
        <v>57</v>
      </c>
      <c r="AM966" t="s">
        <v>58</v>
      </c>
      <c r="AN966">
        <v>-5.3024532000000004</v>
      </c>
      <c r="AO966">
        <v>0</v>
      </c>
      <c r="AP966">
        <v>900.21911776000002</v>
      </c>
      <c r="AR966" s="5">
        <v>46261</v>
      </c>
      <c r="AS966">
        <v>69</v>
      </c>
      <c r="AT966">
        <v>3</v>
      </c>
      <c r="AU966" t="s">
        <v>54</v>
      </c>
      <c r="AV966" t="s">
        <v>52</v>
      </c>
      <c r="AW966">
        <v>39.280336929999997</v>
      </c>
      <c r="AX966">
        <v>6.4233333300000002</v>
      </c>
      <c r="AY966">
        <v>0</v>
      </c>
      <c r="AZ966">
        <v>0</v>
      </c>
      <c r="BA966">
        <v>0</v>
      </c>
    </row>
    <row r="967" spans="2:53">
      <c r="B967" s="5">
        <v>46261</v>
      </c>
      <c r="C967">
        <v>161</v>
      </c>
      <c r="D967">
        <v>3</v>
      </c>
      <c r="E967" t="s">
        <v>143</v>
      </c>
      <c r="F967" t="s">
        <v>60</v>
      </c>
      <c r="G967" t="s">
        <v>51</v>
      </c>
      <c r="H967">
        <v>6360.0415494299996</v>
      </c>
      <c r="I967">
        <v>0</v>
      </c>
      <c r="J967">
        <v>-2</v>
      </c>
      <c r="K967">
        <v>63.79</v>
      </c>
      <c r="L967">
        <v>0</v>
      </c>
      <c r="M967">
        <v>0</v>
      </c>
      <c r="N967">
        <v>0</v>
      </c>
      <c r="O967" s="90" cm="1">
        <f t="array" ref="O967">VLOOKUP(C967,Calc!$B$4:$BF$291,_xlfn.XLOOKUP(F967&amp;G967,$R$4:$R$9&amp;$S$4:$S$9,$T$4:$T$9),FALSE)</f>
        <v>0</v>
      </c>
      <c r="P967" s="121">
        <f t="shared" si="15"/>
        <v>0</v>
      </c>
      <c r="AH967" s="5">
        <v>46261</v>
      </c>
      <c r="AI967">
        <v>97</v>
      </c>
      <c r="AJ967">
        <v>3</v>
      </c>
      <c r="AK967" t="s">
        <v>143</v>
      </c>
      <c r="AL967" t="s">
        <v>57</v>
      </c>
      <c r="AM967" t="s">
        <v>52</v>
      </c>
      <c r="AN967">
        <v>3.2199532</v>
      </c>
      <c r="AO967">
        <v>0</v>
      </c>
      <c r="AP967">
        <v>0</v>
      </c>
      <c r="AR967" s="5">
        <v>46261</v>
      </c>
      <c r="AS967">
        <v>69</v>
      </c>
      <c r="AT967">
        <v>3</v>
      </c>
      <c r="AU967" t="s">
        <v>54</v>
      </c>
      <c r="AV967" t="s">
        <v>51</v>
      </c>
      <c r="AW967">
        <v>-45.703670260000003</v>
      </c>
      <c r="AX967">
        <v>6.4233333300000002</v>
      </c>
      <c r="AY967">
        <v>1917.32277507</v>
      </c>
      <c r="AZ967">
        <v>2121.3978583600001</v>
      </c>
      <c r="BA967">
        <v>0</v>
      </c>
    </row>
    <row r="968" spans="2:53">
      <c r="B968" s="5">
        <v>46261</v>
      </c>
      <c r="C968">
        <v>161</v>
      </c>
      <c r="D968">
        <v>3</v>
      </c>
      <c r="E968" t="s">
        <v>143</v>
      </c>
      <c r="F968" t="s">
        <v>54</v>
      </c>
      <c r="G968" t="s">
        <v>52</v>
      </c>
      <c r="H968">
        <v>6360.0415494299996</v>
      </c>
      <c r="I968">
        <v>0</v>
      </c>
      <c r="J968">
        <v>600</v>
      </c>
      <c r="K968">
        <v>-602</v>
      </c>
      <c r="L968">
        <v>0</v>
      </c>
      <c r="M968">
        <v>0</v>
      </c>
      <c r="N968">
        <v>0</v>
      </c>
      <c r="O968" s="90" cm="1">
        <f t="array" ref="O968">VLOOKUP(C968,Calc!$B$4:$BF$291,_xlfn.XLOOKUP(F968&amp;G968,$R$4:$R$9&amp;$S$4:$S$9,$T$4:$T$9),FALSE)</f>
        <v>0</v>
      </c>
      <c r="P968" s="121">
        <f t="shared" si="15"/>
        <v>0</v>
      </c>
      <c r="AH968" s="5">
        <v>46261</v>
      </c>
      <c r="AI968">
        <v>97</v>
      </c>
      <c r="AJ968">
        <v>3</v>
      </c>
      <c r="AL968" t="s">
        <v>147</v>
      </c>
      <c r="AM968" t="s">
        <v>148</v>
      </c>
      <c r="AN968">
        <v>-34.464593999999998</v>
      </c>
      <c r="AO968">
        <v>23.996561499999999</v>
      </c>
      <c r="AP968">
        <v>23.996561499999999</v>
      </c>
      <c r="AR968" s="5">
        <v>46261</v>
      </c>
      <c r="AS968">
        <v>69</v>
      </c>
      <c r="AT968">
        <v>3</v>
      </c>
      <c r="AU968" t="s">
        <v>50</v>
      </c>
      <c r="AV968" t="s">
        <v>52</v>
      </c>
      <c r="AW968">
        <v>0</v>
      </c>
      <c r="AX968">
        <v>0</v>
      </c>
      <c r="AY968">
        <v>0</v>
      </c>
      <c r="AZ968">
        <v>0</v>
      </c>
      <c r="BA968">
        <v>0</v>
      </c>
    </row>
    <row r="969" spans="2:53">
      <c r="B969" s="5">
        <v>46261</v>
      </c>
      <c r="C969">
        <v>161</v>
      </c>
      <c r="D969">
        <v>3</v>
      </c>
      <c r="E969" t="s">
        <v>143</v>
      </c>
      <c r="F969" t="s">
        <v>54</v>
      </c>
      <c r="G969" t="s">
        <v>51</v>
      </c>
      <c r="H969">
        <v>6360.0415494299996</v>
      </c>
      <c r="I969">
        <v>0</v>
      </c>
      <c r="J969">
        <v>-2</v>
      </c>
      <c r="K969">
        <v>602</v>
      </c>
      <c r="L969">
        <v>0</v>
      </c>
      <c r="M969">
        <v>0</v>
      </c>
      <c r="N969">
        <v>0</v>
      </c>
      <c r="O969" s="90" cm="1">
        <f t="array" ref="O969">VLOOKUP(C969,Calc!$B$4:$BF$291,_xlfn.XLOOKUP(F969&amp;G969,$R$4:$R$9&amp;$S$4:$S$9,$T$4:$T$9),FALSE)</f>
        <v>0</v>
      </c>
      <c r="P969" s="121">
        <f t="shared" si="15"/>
        <v>0</v>
      </c>
      <c r="AH969" s="5">
        <v>46261</v>
      </c>
      <c r="AI969">
        <v>97</v>
      </c>
      <c r="AJ969">
        <v>3</v>
      </c>
      <c r="AL969" t="s">
        <v>147</v>
      </c>
      <c r="AM969" t="s">
        <v>51</v>
      </c>
      <c r="AN969">
        <v>34.112927329999998</v>
      </c>
      <c r="AO969">
        <v>0</v>
      </c>
      <c r="AP969">
        <v>0</v>
      </c>
      <c r="AR969" s="5">
        <v>46261</v>
      </c>
      <c r="AS969">
        <v>69</v>
      </c>
      <c r="AT969">
        <v>3</v>
      </c>
      <c r="AU969" t="s">
        <v>50</v>
      </c>
      <c r="AV969" t="s">
        <v>51</v>
      </c>
      <c r="AW969">
        <v>0</v>
      </c>
      <c r="AX969">
        <v>0</v>
      </c>
      <c r="AY969">
        <v>0</v>
      </c>
      <c r="AZ969">
        <v>0</v>
      </c>
      <c r="BA969">
        <v>0</v>
      </c>
    </row>
    <row r="970" spans="2:53">
      <c r="B970" s="5">
        <v>46261</v>
      </c>
      <c r="C970">
        <v>162</v>
      </c>
      <c r="D970">
        <v>3</v>
      </c>
      <c r="E970" t="s">
        <v>143</v>
      </c>
      <c r="F970" t="s">
        <v>57</v>
      </c>
      <c r="G970" t="s">
        <v>58</v>
      </c>
      <c r="H970">
        <v>3318.5678981299998</v>
      </c>
      <c r="I970">
        <v>10.64897936</v>
      </c>
      <c r="J970">
        <v>61.79</v>
      </c>
      <c r="K970">
        <v>538.21</v>
      </c>
      <c r="L970">
        <v>5731.3871849300003</v>
      </c>
      <c r="M970">
        <v>5252.1256966000001</v>
      </c>
      <c r="N970">
        <v>3318.5678981299998</v>
      </c>
      <c r="O970" s="90" cm="1">
        <f t="array" ref="O970">VLOOKUP(C970,Calc!$B$4:$BF$291,_xlfn.XLOOKUP(F970&amp;G970,$R$4:$R$9&amp;$S$4:$S$9,$T$4:$T$9),FALSE)</f>
        <v>3318.5678981330002</v>
      </c>
      <c r="P970" s="121">
        <f t="shared" si="15"/>
        <v>3.0004230211488903E-9</v>
      </c>
      <c r="AH970" s="5">
        <v>46261</v>
      </c>
      <c r="AI970">
        <v>97</v>
      </c>
      <c r="AJ970">
        <v>3</v>
      </c>
      <c r="AK970" t="s">
        <v>143</v>
      </c>
      <c r="AL970" t="s">
        <v>60</v>
      </c>
      <c r="AM970" t="s">
        <v>58</v>
      </c>
      <c r="AN970">
        <v>-4.4820563599999996</v>
      </c>
      <c r="AO970">
        <v>0</v>
      </c>
      <c r="AP970">
        <v>971.03156349999995</v>
      </c>
      <c r="AR970" s="5">
        <v>46261</v>
      </c>
      <c r="AS970">
        <v>70</v>
      </c>
      <c r="AT970">
        <v>3</v>
      </c>
      <c r="AU970" t="s">
        <v>145</v>
      </c>
      <c r="AV970" t="s">
        <v>58</v>
      </c>
      <c r="AW970">
        <v>0</v>
      </c>
      <c r="AX970">
        <v>0</v>
      </c>
      <c r="AY970">
        <v>0</v>
      </c>
      <c r="AZ970">
        <v>0</v>
      </c>
      <c r="BA970">
        <v>0</v>
      </c>
    </row>
    <row r="971" spans="2:53">
      <c r="B971" s="5">
        <v>46261</v>
      </c>
      <c r="C971">
        <v>162</v>
      </c>
      <c r="D971">
        <v>3</v>
      </c>
      <c r="E971" t="s">
        <v>143</v>
      </c>
      <c r="F971" t="s">
        <v>57</v>
      </c>
      <c r="G971" t="s">
        <v>52</v>
      </c>
      <c r="H971">
        <v>3318.5678981299998</v>
      </c>
      <c r="I971">
        <v>0</v>
      </c>
      <c r="J971">
        <v>600</v>
      </c>
      <c r="K971">
        <v>-538.21</v>
      </c>
      <c r="L971">
        <v>0</v>
      </c>
      <c r="M971">
        <v>0</v>
      </c>
      <c r="N971">
        <v>0</v>
      </c>
      <c r="O971" s="90" cm="1">
        <f t="array" ref="O971">VLOOKUP(C971,Calc!$B$4:$BF$291,_xlfn.XLOOKUP(F971&amp;G971,$R$4:$R$9&amp;$S$4:$S$9,$T$4:$T$9),FALSE)</f>
        <v>0</v>
      </c>
      <c r="P971" s="121">
        <f t="shared" si="15"/>
        <v>0</v>
      </c>
      <c r="AH971" s="5">
        <v>46261</v>
      </c>
      <c r="AI971">
        <v>97</v>
      </c>
      <c r="AJ971">
        <v>3</v>
      </c>
      <c r="AK971" t="s">
        <v>143</v>
      </c>
      <c r="AL971" t="s">
        <v>60</v>
      </c>
      <c r="AM971" t="s">
        <v>51</v>
      </c>
      <c r="AN971">
        <v>3.5128897000000001</v>
      </c>
      <c r="AO971">
        <v>0</v>
      </c>
      <c r="AP971">
        <v>0</v>
      </c>
      <c r="AR971" s="5">
        <v>46261</v>
      </c>
      <c r="AS971">
        <v>70</v>
      </c>
      <c r="AT971">
        <v>3</v>
      </c>
      <c r="AU971" t="s">
        <v>145</v>
      </c>
      <c r="AV971" t="s">
        <v>146</v>
      </c>
      <c r="AW971">
        <v>0</v>
      </c>
      <c r="AX971">
        <v>0</v>
      </c>
      <c r="AY971">
        <v>0</v>
      </c>
      <c r="AZ971">
        <v>0</v>
      </c>
      <c r="BA971">
        <v>0</v>
      </c>
    </row>
    <row r="972" spans="2:53">
      <c r="B972" s="5">
        <v>46261</v>
      </c>
      <c r="C972">
        <v>162</v>
      </c>
      <c r="D972">
        <v>3</v>
      </c>
      <c r="E972" t="s">
        <v>143</v>
      </c>
      <c r="F972" t="s">
        <v>60</v>
      </c>
      <c r="G972" t="s">
        <v>58</v>
      </c>
      <c r="H972">
        <v>3318.5678981299998</v>
      </c>
      <c r="I972">
        <v>33.077234599999997</v>
      </c>
      <c r="J972">
        <v>61.79</v>
      </c>
      <c r="K972">
        <v>-63.79</v>
      </c>
      <c r="L972">
        <v>-2109.99679513</v>
      </c>
      <c r="M972">
        <v>-1933.55779846</v>
      </c>
      <c r="N972">
        <v>0</v>
      </c>
      <c r="O972" s="90" cm="1">
        <f t="array" ref="O972">VLOOKUP(C972,Calc!$B$4:$BF$291,_xlfn.XLOOKUP(F972&amp;G972,$R$4:$R$9&amp;$S$4:$S$9,$T$4:$T$9),FALSE)</f>
        <v>0</v>
      </c>
      <c r="P972" s="121">
        <f t="shared" si="15"/>
        <v>0</v>
      </c>
      <c r="AH972" s="5">
        <v>46261</v>
      </c>
      <c r="AI972">
        <v>97</v>
      </c>
      <c r="AJ972">
        <v>3</v>
      </c>
      <c r="AK972" t="s">
        <v>143</v>
      </c>
      <c r="AL972" t="s">
        <v>54</v>
      </c>
      <c r="AM972" t="s">
        <v>52</v>
      </c>
      <c r="AN972">
        <v>52.902277300000002</v>
      </c>
      <c r="AO972">
        <v>0</v>
      </c>
      <c r="AP972">
        <v>0</v>
      </c>
      <c r="AR972" s="5">
        <v>46261</v>
      </c>
      <c r="AS972">
        <v>70</v>
      </c>
      <c r="AT972">
        <v>3</v>
      </c>
      <c r="AU972" t="s">
        <v>144</v>
      </c>
      <c r="AV972" t="s">
        <v>58</v>
      </c>
      <c r="AW972">
        <v>-53.045941730000003</v>
      </c>
      <c r="AX972">
        <v>11.205833330000001</v>
      </c>
      <c r="AY972">
        <v>-59816.400323790003</v>
      </c>
      <c r="AZ972">
        <v>-59816.400323790003</v>
      </c>
      <c r="BA972">
        <v>0</v>
      </c>
    </row>
    <row r="973" spans="2:53">
      <c r="B973" s="5">
        <v>46261</v>
      </c>
      <c r="C973">
        <v>162</v>
      </c>
      <c r="D973">
        <v>3</v>
      </c>
      <c r="E973" t="s">
        <v>143</v>
      </c>
      <c r="F973" t="s">
        <v>60</v>
      </c>
      <c r="G973" t="s">
        <v>51</v>
      </c>
      <c r="H973">
        <v>3318.5678981299998</v>
      </c>
      <c r="I973">
        <v>0</v>
      </c>
      <c r="J973">
        <v>-2</v>
      </c>
      <c r="K973">
        <v>63.79</v>
      </c>
      <c r="L973">
        <v>0</v>
      </c>
      <c r="M973">
        <v>0</v>
      </c>
      <c r="N973">
        <v>0</v>
      </c>
      <c r="O973" s="90" cm="1">
        <f t="array" ref="O973">VLOOKUP(C973,Calc!$B$4:$BF$291,_xlfn.XLOOKUP(F973&amp;G973,$R$4:$R$9&amp;$S$4:$S$9,$T$4:$T$9),FALSE)</f>
        <v>0</v>
      </c>
      <c r="P973" s="121">
        <f t="shared" si="15"/>
        <v>0</v>
      </c>
      <c r="AH973" s="5">
        <v>46261</v>
      </c>
      <c r="AI973">
        <v>97</v>
      </c>
      <c r="AJ973">
        <v>3</v>
      </c>
      <c r="AK973" t="s">
        <v>143</v>
      </c>
      <c r="AL973" t="s">
        <v>54</v>
      </c>
      <c r="AM973" t="s">
        <v>51</v>
      </c>
      <c r="AN973">
        <v>-54.847277300000002</v>
      </c>
      <c r="AO973">
        <v>0</v>
      </c>
      <c r="AP973">
        <v>-2551.6435422899999</v>
      </c>
      <c r="AR973" s="5">
        <v>46261</v>
      </c>
      <c r="AS973">
        <v>70</v>
      </c>
      <c r="AT973">
        <v>3</v>
      </c>
      <c r="AU973" t="s">
        <v>144</v>
      </c>
      <c r="AV973" t="s">
        <v>146</v>
      </c>
      <c r="AW973">
        <v>41.840108399999998</v>
      </c>
      <c r="AX973">
        <v>11.205833330000001</v>
      </c>
      <c r="AY973">
        <v>0</v>
      </c>
      <c r="AZ973">
        <v>0</v>
      </c>
      <c r="BA973">
        <v>0</v>
      </c>
    </row>
    <row r="974" spans="2:53">
      <c r="B974" s="5">
        <v>46261</v>
      </c>
      <c r="C974">
        <v>162</v>
      </c>
      <c r="D974">
        <v>3</v>
      </c>
      <c r="E974" t="s">
        <v>143</v>
      </c>
      <c r="F974" t="s">
        <v>54</v>
      </c>
      <c r="G974" t="s">
        <v>52</v>
      </c>
      <c r="H974">
        <v>3318.5678981299998</v>
      </c>
      <c r="I974">
        <v>0</v>
      </c>
      <c r="J974">
        <v>600</v>
      </c>
      <c r="K974">
        <v>-602</v>
      </c>
      <c r="L974">
        <v>0</v>
      </c>
      <c r="M974">
        <v>0</v>
      </c>
      <c r="N974">
        <v>0</v>
      </c>
      <c r="O974" s="90" cm="1">
        <f t="array" ref="O974">VLOOKUP(C974,Calc!$B$4:$BF$291,_xlfn.XLOOKUP(F974&amp;G974,$R$4:$R$9&amp;$S$4:$S$9,$T$4:$T$9),FALSE)</f>
        <v>0</v>
      </c>
      <c r="P974" s="121">
        <f t="shared" si="15"/>
        <v>0</v>
      </c>
      <c r="AH974" s="5">
        <v>46261</v>
      </c>
      <c r="AI974">
        <v>98</v>
      </c>
      <c r="AJ974">
        <v>3</v>
      </c>
      <c r="AL974" t="s">
        <v>144</v>
      </c>
      <c r="AM974" t="s">
        <v>58</v>
      </c>
      <c r="AN974">
        <v>-48.792367400000003</v>
      </c>
      <c r="AO974">
        <v>844.69048287999999</v>
      </c>
      <c r="AP974">
        <v>844.69048287999999</v>
      </c>
      <c r="AR974" s="5">
        <v>46261</v>
      </c>
      <c r="AS974">
        <v>70</v>
      </c>
      <c r="AT974">
        <v>3</v>
      </c>
      <c r="AU974" t="s">
        <v>57</v>
      </c>
      <c r="AV974" t="s">
        <v>58</v>
      </c>
      <c r="AW974">
        <v>6.2563008</v>
      </c>
      <c r="AX974">
        <v>0.76333333000000003</v>
      </c>
      <c r="AY974">
        <v>0</v>
      </c>
      <c r="AZ974">
        <v>0</v>
      </c>
      <c r="BA974">
        <v>0</v>
      </c>
    </row>
    <row r="975" spans="2:53">
      <c r="B975" s="5">
        <v>46261</v>
      </c>
      <c r="C975">
        <v>162</v>
      </c>
      <c r="D975">
        <v>3</v>
      </c>
      <c r="E975" t="s">
        <v>143</v>
      </c>
      <c r="F975" t="s">
        <v>54</v>
      </c>
      <c r="G975" t="s">
        <v>51</v>
      </c>
      <c r="H975">
        <v>3318.5678981299998</v>
      </c>
      <c r="I975">
        <v>0</v>
      </c>
      <c r="J975">
        <v>-2</v>
      </c>
      <c r="K975">
        <v>602</v>
      </c>
      <c r="L975">
        <v>0</v>
      </c>
      <c r="M975">
        <v>0</v>
      </c>
      <c r="N975">
        <v>0</v>
      </c>
      <c r="O975" s="90" cm="1">
        <f t="array" ref="O975">VLOOKUP(C975,Calc!$B$4:$BF$291,_xlfn.XLOOKUP(F975&amp;G975,$R$4:$R$9&amp;$S$4:$S$9,$T$4:$T$9),FALSE)</f>
        <v>0</v>
      </c>
      <c r="P975" s="121">
        <f t="shared" si="15"/>
        <v>0</v>
      </c>
      <c r="AH975" s="5">
        <v>46261</v>
      </c>
      <c r="AI975">
        <v>98</v>
      </c>
      <c r="AJ975">
        <v>3</v>
      </c>
      <c r="AL975" t="s">
        <v>144</v>
      </c>
      <c r="AM975" t="s">
        <v>146</v>
      </c>
      <c r="AN975">
        <v>44.423200729999998</v>
      </c>
      <c r="AO975">
        <v>0</v>
      </c>
      <c r="AP975">
        <v>0</v>
      </c>
      <c r="AR975" s="5">
        <v>46261</v>
      </c>
      <c r="AS975">
        <v>70</v>
      </c>
      <c r="AT975">
        <v>3</v>
      </c>
      <c r="AU975" t="s">
        <v>57</v>
      </c>
      <c r="AV975" t="s">
        <v>52</v>
      </c>
      <c r="AW975">
        <v>-7.01963413</v>
      </c>
      <c r="AX975">
        <v>0.76333333000000003</v>
      </c>
      <c r="AY975">
        <v>0</v>
      </c>
      <c r="AZ975">
        <v>2666.1180813400001</v>
      </c>
      <c r="BA975">
        <v>0</v>
      </c>
    </row>
    <row r="976" spans="2:53">
      <c r="B976" s="5">
        <v>46261</v>
      </c>
      <c r="C976">
        <v>163</v>
      </c>
      <c r="D976">
        <v>3</v>
      </c>
      <c r="E976" t="s">
        <v>143</v>
      </c>
      <c r="F976" t="s">
        <v>57</v>
      </c>
      <c r="G976" t="s">
        <v>58</v>
      </c>
      <c r="H976">
        <v>9720.2668971900002</v>
      </c>
      <c r="I976">
        <v>22.2263509</v>
      </c>
      <c r="J976">
        <v>66.08</v>
      </c>
      <c r="K976">
        <v>533.91999999999996</v>
      </c>
      <c r="L976">
        <v>11867.09327252</v>
      </c>
      <c r="M976">
        <v>11510.468488209999</v>
      </c>
      <c r="N976">
        <v>9720.2668971900002</v>
      </c>
      <c r="O976" s="90" cm="1">
        <f t="array" ref="O976">VLOOKUP(C976,Calc!$B$4:$BF$291,_xlfn.XLOOKUP(F976&amp;G976,$R$4:$R$9&amp;$S$4:$S$9,$T$4:$T$9),FALSE)</f>
        <v>9720.2668971946659</v>
      </c>
      <c r="P976" s="121">
        <f t="shared" si="15"/>
        <v>4.6657078200951219E-9</v>
      </c>
      <c r="AH976" s="5">
        <v>46261</v>
      </c>
      <c r="AI976">
        <v>98</v>
      </c>
      <c r="AJ976">
        <v>3</v>
      </c>
      <c r="AK976" t="s">
        <v>143</v>
      </c>
      <c r="AL976" t="s">
        <v>57</v>
      </c>
      <c r="AM976" t="s">
        <v>58</v>
      </c>
      <c r="AN976">
        <v>-6.8256639999999997</v>
      </c>
      <c r="AO976">
        <v>159.92613417999999</v>
      </c>
      <c r="AP976">
        <v>1006.32466602</v>
      </c>
      <c r="AR976" s="5">
        <v>46261</v>
      </c>
      <c r="AS976">
        <v>70</v>
      </c>
      <c r="AT976">
        <v>3</v>
      </c>
      <c r="AU976" t="s">
        <v>147</v>
      </c>
      <c r="AV976" t="s">
        <v>148</v>
      </c>
      <c r="AW976">
        <v>-32.379832999999998</v>
      </c>
      <c r="AX976">
        <v>0.84416665999999996</v>
      </c>
      <c r="AY976">
        <v>-9447.9251332599997</v>
      </c>
      <c r="AZ976">
        <v>-9447.9251332599997</v>
      </c>
      <c r="BA976">
        <v>0</v>
      </c>
    </row>
    <row r="977" spans="2:53">
      <c r="B977" s="5">
        <v>46261</v>
      </c>
      <c r="C977">
        <v>163</v>
      </c>
      <c r="D977">
        <v>3</v>
      </c>
      <c r="E977" t="s">
        <v>143</v>
      </c>
      <c r="F977" t="s">
        <v>57</v>
      </c>
      <c r="G977" t="s">
        <v>52</v>
      </c>
      <c r="H977">
        <v>9720.2668971900002</v>
      </c>
      <c r="I977">
        <v>0</v>
      </c>
      <c r="J977">
        <v>600</v>
      </c>
      <c r="K977">
        <v>-533.91999999999996</v>
      </c>
      <c r="L977">
        <v>0</v>
      </c>
      <c r="M977">
        <v>0</v>
      </c>
      <c r="N977">
        <v>0</v>
      </c>
      <c r="O977" s="90" cm="1">
        <f t="array" ref="O977">VLOOKUP(C977,Calc!$B$4:$BF$291,_xlfn.XLOOKUP(F977&amp;G977,$R$4:$R$9&amp;$S$4:$S$9,$T$4:$T$9),FALSE)</f>
        <v>0</v>
      </c>
      <c r="P977" s="121">
        <f t="shared" si="15"/>
        <v>0</v>
      </c>
      <c r="AH977" s="5">
        <v>46261</v>
      </c>
      <c r="AI977">
        <v>98</v>
      </c>
      <c r="AJ977">
        <v>3</v>
      </c>
      <c r="AK977" t="s">
        <v>143</v>
      </c>
      <c r="AL977" t="s">
        <v>57</v>
      </c>
      <c r="AM977" t="s">
        <v>52</v>
      </c>
      <c r="AN977">
        <v>4.5573306599999999</v>
      </c>
      <c r="AO977">
        <v>0</v>
      </c>
      <c r="AP977">
        <v>0</v>
      </c>
      <c r="AR977" s="5">
        <v>46261</v>
      </c>
      <c r="AS977">
        <v>70</v>
      </c>
      <c r="AT977">
        <v>3</v>
      </c>
      <c r="AU977" t="s">
        <v>147</v>
      </c>
      <c r="AV977" t="s">
        <v>51</v>
      </c>
      <c r="AW977">
        <v>31.535666330000002</v>
      </c>
      <c r="AX977">
        <v>0.84416665999999996</v>
      </c>
      <c r="AY977">
        <v>0</v>
      </c>
      <c r="AZ977">
        <v>0</v>
      </c>
      <c r="BA977">
        <v>0</v>
      </c>
    </row>
    <row r="978" spans="2:53">
      <c r="B978" s="5">
        <v>46261</v>
      </c>
      <c r="C978">
        <v>163</v>
      </c>
      <c r="D978">
        <v>3</v>
      </c>
      <c r="E978" t="s">
        <v>143</v>
      </c>
      <c r="F978" t="s">
        <v>60</v>
      </c>
      <c r="G978" t="s">
        <v>58</v>
      </c>
      <c r="H978">
        <v>9720.2668971900002</v>
      </c>
      <c r="I978">
        <v>26.71781666</v>
      </c>
      <c r="J978">
        <v>66.08</v>
      </c>
      <c r="K978">
        <v>-69.08</v>
      </c>
      <c r="L978">
        <v>-1845.6667753300001</v>
      </c>
      <c r="M978">
        <v>-1790.2015910099999</v>
      </c>
      <c r="N978">
        <v>0</v>
      </c>
      <c r="O978" s="90" cm="1">
        <f t="array" ref="O978">VLOOKUP(C978,Calc!$B$4:$BF$291,_xlfn.XLOOKUP(F978&amp;G978,$R$4:$R$9&amp;$S$4:$S$9,$T$4:$T$9),FALSE)</f>
        <v>0</v>
      </c>
      <c r="P978" s="121">
        <f t="shared" si="15"/>
        <v>0</v>
      </c>
      <c r="AH978" s="5">
        <v>46261</v>
      </c>
      <c r="AI978">
        <v>98</v>
      </c>
      <c r="AJ978">
        <v>3</v>
      </c>
      <c r="AL978" t="s">
        <v>147</v>
      </c>
      <c r="AM978" t="s">
        <v>148</v>
      </c>
      <c r="AN978">
        <v>-34.166241999999997</v>
      </c>
      <c r="AO978">
        <v>-8.7550089599999996</v>
      </c>
      <c r="AP978">
        <v>-8.7550089599999996</v>
      </c>
      <c r="AR978" s="5">
        <v>46261</v>
      </c>
      <c r="AS978">
        <v>70</v>
      </c>
      <c r="AT978">
        <v>3</v>
      </c>
      <c r="AU978" t="s">
        <v>60</v>
      </c>
      <c r="AV978" t="s">
        <v>58</v>
      </c>
      <c r="AW978">
        <v>56.380260329999999</v>
      </c>
      <c r="AX978">
        <v>6.6666599999999996E-3</v>
      </c>
      <c r="AY978">
        <v>0</v>
      </c>
      <c r="AZ978">
        <v>0</v>
      </c>
      <c r="BA978">
        <v>0</v>
      </c>
    </row>
    <row r="979" spans="2:53">
      <c r="B979" s="5">
        <v>46261</v>
      </c>
      <c r="C979">
        <v>163</v>
      </c>
      <c r="D979">
        <v>3</v>
      </c>
      <c r="E979" t="s">
        <v>143</v>
      </c>
      <c r="F979" t="s">
        <v>60</v>
      </c>
      <c r="G979" t="s">
        <v>51</v>
      </c>
      <c r="H979">
        <v>9720.2668971900002</v>
      </c>
      <c r="I979">
        <v>0</v>
      </c>
      <c r="J979">
        <v>-3</v>
      </c>
      <c r="K979">
        <v>69.08</v>
      </c>
      <c r="L979">
        <v>0</v>
      </c>
      <c r="M979">
        <v>0</v>
      </c>
      <c r="N979">
        <v>0</v>
      </c>
      <c r="O979" s="90" cm="1">
        <f t="array" ref="O979">VLOOKUP(C979,Calc!$B$4:$BF$291,_xlfn.XLOOKUP(F979&amp;G979,$R$4:$R$9&amp;$S$4:$S$9,$T$4:$T$9),FALSE)</f>
        <v>0</v>
      </c>
      <c r="P979" s="121">
        <f t="shared" si="15"/>
        <v>0</v>
      </c>
      <c r="AH979" s="5">
        <v>46261</v>
      </c>
      <c r="AI979">
        <v>98</v>
      </c>
      <c r="AJ979">
        <v>3</v>
      </c>
      <c r="AL979" t="s">
        <v>147</v>
      </c>
      <c r="AM979" t="s">
        <v>51</v>
      </c>
      <c r="AN979">
        <v>33.802075330000001</v>
      </c>
      <c r="AO979">
        <v>0</v>
      </c>
      <c r="AP979">
        <v>0</v>
      </c>
      <c r="AR979" s="5">
        <v>46261</v>
      </c>
      <c r="AS979">
        <v>70</v>
      </c>
      <c r="AT979">
        <v>3</v>
      </c>
      <c r="AU979" t="s">
        <v>60</v>
      </c>
      <c r="AV979" t="s">
        <v>51</v>
      </c>
      <c r="AW979">
        <v>-56.386927</v>
      </c>
      <c r="AX979">
        <v>6.6666599999999996E-3</v>
      </c>
      <c r="AY979">
        <v>27116.54515093</v>
      </c>
      <c r="AZ979">
        <v>24806.914546659998</v>
      </c>
      <c r="BA979">
        <v>0</v>
      </c>
    </row>
    <row r="980" spans="2:53">
      <c r="B980" s="5">
        <v>46261</v>
      </c>
      <c r="C980">
        <v>163</v>
      </c>
      <c r="D980">
        <v>3</v>
      </c>
      <c r="E980" t="s">
        <v>143</v>
      </c>
      <c r="F980" t="s">
        <v>54</v>
      </c>
      <c r="G980" t="s">
        <v>52</v>
      </c>
      <c r="H980">
        <v>9720.2668971900002</v>
      </c>
      <c r="I980">
        <v>0</v>
      </c>
      <c r="J980">
        <v>600</v>
      </c>
      <c r="K980">
        <v>-603</v>
      </c>
      <c r="L980">
        <v>0</v>
      </c>
      <c r="M980">
        <v>0</v>
      </c>
      <c r="N980">
        <v>0</v>
      </c>
      <c r="O980" s="90" cm="1">
        <f t="array" ref="O980">VLOOKUP(C980,Calc!$B$4:$BF$291,_xlfn.XLOOKUP(F980&amp;G980,$R$4:$R$9&amp;$S$4:$S$9,$T$4:$T$9),FALSE)</f>
        <v>0</v>
      </c>
      <c r="P980" s="121">
        <f t="shared" si="15"/>
        <v>0</v>
      </c>
      <c r="AH980" s="5">
        <v>46261</v>
      </c>
      <c r="AI980">
        <v>98</v>
      </c>
      <c r="AJ980">
        <v>3</v>
      </c>
      <c r="AK980" t="s">
        <v>143</v>
      </c>
      <c r="AL980" t="s">
        <v>60</v>
      </c>
      <c r="AM980" t="s">
        <v>58</v>
      </c>
      <c r="AN980">
        <v>-7.1360435300000002</v>
      </c>
      <c r="AO980">
        <v>0</v>
      </c>
      <c r="AP980">
        <v>1353.08407913</v>
      </c>
      <c r="AR980" s="5">
        <v>46261</v>
      </c>
      <c r="AS980">
        <v>70</v>
      </c>
      <c r="AT980">
        <v>3</v>
      </c>
      <c r="AU980" t="s">
        <v>54</v>
      </c>
      <c r="AV980" t="s">
        <v>52</v>
      </c>
      <c r="AW980">
        <v>33.798631260000001</v>
      </c>
      <c r="AX980">
        <v>6.6641666600000002</v>
      </c>
      <c r="AY980">
        <v>0</v>
      </c>
      <c r="AZ980">
        <v>0</v>
      </c>
      <c r="BA980">
        <v>0</v>
      </c>
    </row>
    <row r="981" spans="2:53">
      <c r="B981" s="5">
        <v>46261</v>
      </c>
      <c r="C981">
        <v>163</v>
      </c>
      <c r="D981">
        <v>3</v>
      </c>
      <c r="E981" t="s">
        <v>143</v>
      </c>
      <c r="F981" t="s">
        <v>54</v>
      </c>
      <c r="G981" t="s">
        <v>51</v>
      </c>
      <c r="H981">
        <v>9720.2668971900002</v>
      </c>
      <c r="I981">
        <v>0</v>
      </c>
      <c r="J981">
        <v>-3</v>
      </c>
      <c r="K981">
        <v>603</v>
      </c>
      <c r="L981">
        <v>0</v>
      </c>
      <c r="M981">
        <v>0</v>
      </c>
      <c r="N981">
        <v>0</v>
      </c>
      <c r="O981" s="90" cm="1">
        <f t="array" ref="O981">VLOOKUP(C981,Calc!$B$4:$BF$291,_xlfn.XLOOKUP(F981&amp;G981,$R$4:$R$9&amp;$S$4:$S$9,$T$4:$T$9),FALSE)</f>
        <v>0</v>
      </c>
      <c r="P981" s="121">
        <f t="shared" si="15"/>
        <v>0</v>
      </c>
      <c r="AH981" s="5">
        <v>46261</v>
      </c>
      <c r="AI981">
        <v>98</v>
      </c>
      <c r="AJ981">
        <v>3</v>
      </c>
      <c r="AK981" t="s">
        <v>143</v>
      </c>
      <c r="AL981" t="s">
        <v>60</v>
      </c>
      <c r="AM981" t="s">
        <v>51</v>
      </c>
      <c r="AN981">
        <v>5.8352101999999997</v>
      </c>
      <c r="AO981">
        <v>0</v>
      </c>
      <c r="AP981">
        <v>0</v>
      </c>
      <c r="AR981" s="5">
        <v>46261</v>
      </c>
      <c r="AS981">
        <v>70</v>
      </c>
      <c r="AT981">
        <v>3</v>
      </c>
      <c r="AU981" t="s">
        <v>54</v>
      </c>
      <c r="AV981" t="s">
        <v>51</v>
      </c>
      <c r="AW981">
        <v>-40.462797930000001</v>
      </c>
      <c r="AX981">
        <v>6.6641666600000002</v>
      </c>
      <c r="AY981">
        <v>153.34551103999999</v>
      </c>
      <c r="AZ981">
        <v>-203.14196602000001</v>
      </c>
      <c r="BA981">
        <v>0</v>
      </c>
    </row>
    <row r="982" spans="2:53">
      <c r="B982" s="5">
        <v>46261</v>
      </c>
      <c r="C982">
        <v>164</v>
      </c>
      <c r="D982">
        <v>3</v>
      </c>
      <c r="E982" t="s">
        <v>143</v>
      </c>
      <c r="F982" t="s">
        <v>57</v>
      </c>
      <c r="G982" t="s">
        <v>58</v>
      </c>
      <c r="H982">
        <v>9869.9333644800008</v>
      </c>
      <c r="I982">
        <v>22.056797199999998</v>
      </c>
      <c r="J982">
        <v>66.08</v>
      </c>
      <c r="K982">
        <v>533.91999999999996</v>
      </c>
      <c r="L982">
        <v>11776.56516102</v>
      </c>
      <c r="M982">
        <v>11436.41311691</v>
      </c>
      <c r="N982">
        <v>9869.9333644800008</v>
      </c>
      <c r="O982" s="90" cm="1">
        <f t="array" ref="O982">VLOOKUP(C982,Calc!$B$4:$BF$291,_xlfn.XLOOKUP(F982&amp;G982,$R$4:$R$9&amp;$S$4:$S$9,$T$4:$T$9),FALSE)</f>
        <v>9869.9333644866674</v>
      </c>
      <c r="P982" s="121">
        <f t="shared" si="15"/>
        <v>6.666596163995564E-9</v>
      </c>
      <c r="AH982" s="5">
        <v>46261</v>
      </c>
      <c r="AI982">
        <v>98</v>
      </c>
      <c r="AJ982">
        <v>3</v>
      </c>
      <c r="AK982" t="s">
        <v>143</v>
      </c>
      <c r="AL982" t="s">
        <v>54</v>
      </c>
      <c r="AM982" t="s">
        <v>52</v>
      </c>
      <c r="AN982">
        <v>55.259303600000003</v>
      </c>
      <c r="AO982">
        <v>0</v>
      </c>
      <c r="AP982">
        <v>0</v>
      </c>
      <c r="AR982" s="5">
        <v>46261</v>
      </c>
      <c r="AS982">
        <v>70</v>
      </c>
      <c r="AT982">
        <v>3</v>
      </c>
      <c r="AU982" t="s">
        <v>50</v>
      </c>
      <c r="AV982" t="s">
        <v>52</v>
      </c>
      <c r="AW982">
        <v>0</v>
      </c>
      <c r="AX982">
        <v>0</v>
      </c>
      <c r="AY982">
        <v>0</v>
      </c>
      <c r="AZ982">
        <v>0</v>
      </c>
      <c r="BA982">
        <v>0</v>
      </c>
    </row>
    <row r="983" spans="2:53">
      <c r="B983" s="5">
        <v>46261</v>
      </c>
      <c r="C983">
        <v>164</v>
      </c>
      <c r="D983">
        <v>3</v>
      </c>
      <c r="E983" t="s">
        <v>143</v>
      </c>
      <c r="F983" t="s">
        <v>57</v>
      </c>
      <c r="G983" t="s">
        <v>52</v>
      </c>
      <c r="H983">
        <v>9869.9333644800008</v>
      </c>
      <c r="I983">
        <v>0</v>
      </c>
      <c r="J983">
        <v>600</v>
      </c>
      <c r="K983">
        <v>-533.91999999999996</v>
      </c>
      <c r="L983">
        <v>0</v>
      </c>
      <c r="M983">
        <v>0</v>
      </c>
      <c r="N983">
        <v>0</v>
      </c>
      <c r="O983" s="90" cm="1">
        <f t="array" ref="O983">VLOOKUP(C983,Calc!$B$4:$BF$291,_xlfn.XLOOKUP(F983&amp;G983,$R$4:$R$9&amp;$S$4:$S$9,$T$4:$T$9),FALSE)</f>
        <v>0</v>
      </c>
      <c r="P983" s="121">
        <f t="shared" si="15"/>
        <v>0</v>
      </c>
      <c r="AH983" s="5">
        <v>46261</v>
      </c>
      <c r="AI983">
        <v>98</v>
      </c>
      <c r="AJ983">
        <v>3</v>
      </c>
      <c r="AK983" t="s">
        <v>143</v>
      </c>
      <c r="AL983" t="s">
        <v>54</v>
      </c>
      <c r="AM983" t="s">
        <v>51</v>
      </c>
      <c r="AN983">
        <v>-57.674303600000002</v>
      </c>
      <c r="AO983">
        <v>0</v>
      </c>
      <c r="AP983">
        <v>-2199.4826109700002</v>
      </c>
      <c r="AR983" s="5">
        <v>46261</v>
      </c>
      <c r="AS983">
        <v>70</v>
      </c>
      <c r="AT983">
        <v>3</v>
      </c>
      <c r="AU983" t="s">
        <v>50</v>
      </c>
      <c r="AV983" t="s">
        <v>51</v>
      </c>
      <c r="AW983">
        <v>0</v>
      </c>
      <c r="AX983">
        <v>0</v>
      </c>
      <c r="AY983">
        <v>0</v>
      </c>
      <c r="AZ983">
        <v>0</v>
      </c>
      <c r="BA983">
        <v>0</v>
      </c>
    </row>
    <row r="984" spans="2:53">
      <c r="B984" s="5">
        <v>46261</v>
      </c>
      <c r="C984">
        <v>164</v>
      </c>
      <c r="D984">
        <v>3</v>
      </c>
      <c r="E984" t="s">
        <v>143</v>
      </c>
      <c r="F984" t="s">
        <v>60</v>
      </c>
      <c r="G984" t="s">
        <v>58</v>
      </c>
      <c r="H984">
        <v>9869.9333644800008</v>
      </c>
      <c r="I984">
        <v>23.35077296</v>
      </c>
      <c r="J984">
        <v>66.08</v>
      </c>
      <c r="K984">
        <v>-69.08</v>
      </c>
      <c r="L984">
        <v>-1613.0713965299999</v>
      </c>
      <c r="M984">
        <v>-1566.4797524200001</v>
      </c>
      <c r="N984">
        <v>0</v>
      </c>
      <c r="O984" s="90" cm="1">
        <f t="array" ref="O984">VLOOKUP(C984,Calc!$B$4:$BF$291,_xlfn.XLOOKUP(F984&amp;G984,$R$4:$R$9&amp;$S$4:$S$9,$T$4:$T$9),FALSE)</f>
        <v>0</v>
      </c>
      <c r="P984" s="121">
        <f t="shared" si="15"/>
        <v>0</v>
      </c>
      <c r="AH984" s="5">
        <v>46261</v>
      </c>
      <c r="AI984">
        <v>99</v>
      </c>
      <c r="AJ984">
        <v>3</v>
      </c>
      <c r="AL984" t="s">
        <v>144</v>
      </c>
      <c r="AM984" t="s">
        <v>58</v>
      </c>
      <c r="AN984">
        <v>-50.488812459999998</v>
      </c>
      <c r="AO984">
        <v>627.84669912000004</v>
      </c>
      <c r="AP984">
        <v>627.84669912000004</v>
      </c>
      <c r="AR984" s="5">
        <v>46261</v>
      </c>
      <c r="AS984">
        <v>71</v>
      </c>
      <c r="AT984">
        <v>3</v>
      </c>
      <c r="AU984" t="s">
        <v>145</v>
      </c>
      <c r="AV984" t="s">
        <v>58</v>
      </c>
      <c r="AW984">
        <v>0</v>
      </c>
      <c r="AX984">
        <v>0</v>
      </c>
      <c r="AY984">
        <v>0</v>
      </c>
      <c r="AZ984">
        <v>0</v>
      </c>
      <c r="BA984">
        <v>0</v>
      </c>
    </row>
    <row r="985" spans="2:53">
      <c r="B985" s="5">
        <v>46261</v>
      </c>
      <c r="C985">
        <v>164</v>
      </c>
      <c r="D985">
        <v>3</v>
      </c>
      <c r="E985" t="s">
        <v>143</v>
      </c>
      <c r="F985" t="s">
        <v>60</v>
      </c>
      <c r="G985" t="s">
        <v>51</v>
      </c>
      <c r="H985">
        <v>9869.9333644800008</v>
      </c>
      <c r="I985">
        <v>0</v>
      </c>
      <c r="J985">
        <v>-3</v>
      </c>
      <c r="K985">
        <v>69.08</v>
      </c>
      <c r="L985">
        <v>0</v>
      </c>
      <c r="M985">
        <v>0</v>
      </c>
      <c r="N985">
        <v>0</v>
      </c>
      <c r="O985" s="90" cm="1">
        <f t="array" ref="O985">VLOOKUP(C985,Calc!$B$4:$BF$291,_xlfn.XLOOKUP(F985&amp;G985,$R$4:$R$9&amp;$S$4:$S$9,$T$4:$T$9),FALSE)</f>
        <v>0</v>
      </c>
      <c r="P985" s="121">
        <f t="shared" si="15"/>
        <v>0</v>
      </c>
      <c r="AH985" s="5">
        <v>46261</v>
      </c>
      <c r="AI985">
        <v>99</v>
      </c>
      <c r="AJ985">
        <v>3</v>
      </c>
      <c r="AL985" t="s">
        <v>144</v>
      </c>
      <c r="AM985" t="s">
        <v>146</v>
      </c>
      <c r="AN985">
        <v>45.176312459999998</v>
      </c>
      <c r="AO985">
        <v>0</v>
      </c>
      <c r="AP985">
        <v>0</v>
      </c>
      <c r="AR985" s="5">
        <v>46261</v>
      </c>
      <c r="AS985">
        <v>71</v>
      </c>
      <c r="AT985">
        <v>3</v>
      </c>
      <c r="AU985" t="s">
        <v>145</v>
      </c>
      <c r="AV985" t="s">
        <v>146</v>
      </c>
      <c r="AW985">
        <v>0</v>
      </c>
      <c r="AX985">
        <v>0</v>
      </c>
      <c r="AY985">
        <v>0</v>
      </c>
      <c r="AZ985">
        <v>0</v>
      </c>
      <c r="BA985">
        <v>0</v>
      </c>
    </row>
    <row r="986" spans="2:53">
      <c r="B986" s="5">
        <v>46261</v>
      </c>
      <c r="C986">
        <v>164</v>
      </c>
      <c r="D986">
        <v>3</v>
      </c>
      <c r="E986" t="s">
        <v>143</v>
      </c>
      <c r="F986" t="s">
        <v>54</v>
      </c>
      <c r="G986" t="s">
        <v>52</v>
      </c>
      <c r="H986">
        <v>9869.9333644800008</v>
      </c>
      <c r="I986">
        <v>0</v>
      </c>
      <c r="J986">
        <v>600</v>
      </c>
      <c r="K986">
        <v>-603</v>
      </c>
      <c r="L986">
        <v>0</v>
      </c>
      <c r="M986">
        <v>0</v>
      </c>
      <c r="N986">
        <v>0</v>
      </c>
      <c r="O986" s="90" cm="1">
        <f t="array" ref="O986">VLOOKUP(C986,Calc!$B$4:$BF$291,_xlfn.XLOOKUP(F986&amp;G986,$R$4:$R$9&amp;$S$4:$S$9,$T$4:$T$9),FALSE)</f>
        <v>0</v>
      </c>
      <c r="P986" s="121">
        <f t="shared" si="15"/>
        <v>0</v>
      </c>
      <c r="AH986" s="5">
        <v>46261</v>
      </c>
      <c r="AI986">
        <v>99</v>
      </c>
      <c r="AJ986">
        <v>3</v>
      </c>
      <c r="AK986" t="s">
        <v>143</v>
      </c>
      <c r="AL986" t="s">
        <v>57</v>
      </c>
      <c r="AM986" t="s">
        <v>58</v>
      </c>
      <c r="AN986">
        <v>-8.0733651999999996</v>
      </c>
      <c r="AO986">
        <v>730.76107618000003</v>
      </c>
      <c r="AP986">
        <v>840.06343615000003</v>
      </c>
      <c r="AR986" s="5">
        <v>46261</v>
      </c>
      <c r="AS986">
        <v>71</v>
      </c>
      <c r="AT986">
        <v>3</v>
      </c>
      <c r="AU986" t="s">
        <v>144</v>
      </c>
      <c r="AV986" t="s">
        <v>58</v>
      </c>
      <c r="AW986">
        <v>-50.706616199999999</v>
      </c>
      <c r="AX986">
        <v>10.195833329999999</v>
      </c>
      <c r="AY986">
        <v>-58009.860384469997</v>
      </c>
      <c r="AZ986">
        <v>-58009.860384469997</v>
      </c>
      <c r="BA986">
        <v>0</v>
      </c>
    </row>
    <row r="987" spans="2:53">
      <c r="B987" s="5">
        <v>46261</v>
      </c>
      <c r="C987">
        <v>164</v>
      </c>
      <c r="D987">
        <v>3</v>
      </c>
      <c r="E987" t="s">
        <v>143</v>
      </c>
      <c r="F987" t="s">
        <v>54</v>
      </c>
      <c r="G987" t="s">
        <v>51</v>
      </c>
      <c r="H987">
        <v>9869.9333644800008</v>
      </c>
      <c r="I987">
        <v>0</v>
      </c>
      <c r="J987">
        <v>-3</v>
      </c>
      <c r="K987">
        <v>603</v>
      </c>
      <c r="L987">
        <v>0</v>
      </c>
      <c r="M987">
        <v>0</v>
      </c>
      <c r="N987">
        <v>0</v>
      </c>
      <c r="O987" s="90" cm="1">
        <f t="array" ref="O987">VLOOKUP(C987,Calc!$B$4:$BF$291,_xlfn.XLOOKUP(F987&amp;G987,$R$4:$R$9&amp;$S$4:$S$9,$T$4:$T$9),FALSE)</f>
        <v>0</v>
      </c>
      <c r="P987" s="121">
        <f t="shared" si="15"/>
        <v>0</v>
      </c>
      <c r="AH987" s="5">
        <v>46261</v>
      </c>
      <c r="AI987">
        <v>99</v>
      </c>
      <c r="AJ987">
        <v>3</v>
      </c>
      <c r="AK987" t="s">
        <v>143</v>
      </c>
      <c r="AL987" t="s">
        <v>57</v>
      </c>
      <c r="AM987" t="s">
        <v>52</v>
      </c>
      <c r="AN987">
        <v>5.6175318599999997</v>
      </c>
      <c r="AO987">
        <v>0</v>
      </c>
      <c r="AP987">
        <v>0</v>
      </c>
      <c r="AR987" s="5">
        <v>46261</v>
      </c>
      <c r="AS987">
        <v>71</v>
      </c>
      <c r="AT987">
        <v>3</v>
      </c>
      <c r="AU987" t="s">
        <v>144</v>
      </c>
      <c r="AV987" t="s">
        <v>146</v>
      </c>
      <c r="AW987">
        <v>40.510782859999999</v>
      </c>
      <c r="AX987">
        <v>10.195833329999999</v>
      </c>
      <c r="AY987">
        <v>0</v>
      </c>
      <c r="AZ987">
        <v>0</v>
      </c>
      <c r="BA987">
        <v>0</v>
      </c>
    </row>
    <row r="988" spans="2:53">
      <c r="B988" s="5">
        <v>46261</v>
      </c>
      <c r="C988">
        <v>165</v>
      </c>
      <c r="D988">
        <v>3</v>
      </c>
      <c r="E988" t="s">
        <v>143</v>
      </c>
      <c r="F988" t="s">
        <v>57</v>
      </c>
      <c r="G988" t="s">
        <v>58</v>
      </c>
      <c r="H988">
        <v>-4345.0118314000001</v>
      </c>
      <c r="I988">
        <v>0</v>
      </c>
      <c r="J988">
        <v>66.08</v>
      </c>
      <c r="K988">
        <v>533.91999999999996</v>
      </c>
      <c r="L988">
        <v>0</v>
      </c>
      <c r="M988">
        <v>0</v>
      </c>
      <c r="N988">
        <v>0</v>
      </c>
      <c r="O988" s="90" cm="1">
        <f t="array" ref="O988">VLOOKUP(C988,Calc!$B$4:$BF$291,_xlfn.XLOOKUP(F988&amp;G988,$R$4:$R$9&amp;$S$4:$S$9,$T$4:$T$9),FALSE)</f>
        <v>0</v>
      </c>
      <c r="P988" s="121">
        <f t="shared" si="15"/>
        <v>0</v>
      </c>
      <c r="AH988" s="5">
        <v>46261</v>
      </c>
      <c r="AI988">
        <v>99</v>
      </c>
      <c r="AJ988">
        <v>3</v>
      </c>
      <c r="AL988" t="s">
        <v>147</v>
      </c>
      <c r="AM988" t="s">
        <v>148</v>
      </c>
      <c r="AN988">
        <v>-33.974881000000003</v>
      </c>
      <c r="AO988">
        <v>-2613.0359155199999</v>
      </c>
      <c r="AP988">
        <v>-2613.0359155199999</v>
      </c>
      <c r="AR988" s="5">
        <v>46261</v>
      </c>
      <c r="AS988">
        <v>71</v>
      </c>
      <c r="AT988">
        <v>3</v>
      </c>
      <c r="AU988" t="s">
        <v>57</v>
      </c>
      <c r="AV988" t="s">
        <v>58</v>
      </c>
      <c r="AW988">
        <v>5.4473178000000004</v>
      </c>
      <c r="AX988">
        <v>0.78249999999999997</v>
      </c>
      <c r="AY988">
        <v>0</v>
      </c>
      <c r="AZ988">
        <v>0</v>
      </c>
      <c r="BA988">
        <v>0</v>
      </c>
    </row>
    <row r="989" spans="2:53">
      <c r="B989" s="5">
        <v>46261</v>
      </c>
      <c r="C989">
        <v>165</v>
      </c>
      <c r="D989">
        <v>3</v>
      </c>
      <c r="E989" t="s">
        <v>143</v>
      </c>
      <c r="F989" t="s">
        <v>57</v>
      </c>
      <c r="G989" t="s">
        <v>52</v>
      </c>
      <c r="H989">
        <v>-4345.0118314000001</v>
      </c>
      <c r="I989">
        <v>0</v>
      </c>
      <c r="J989">
        <v>600</v>
      </c>
      <c r="K989">
        <v>-533.91999999999996</v>
      </c>
      <c r="L989">
        <v>0</v>
      </c>
      <c r="M989">
        <v>0</v>
      </c>
      <c r="N989">
        <v>0</v>
      </c>
      <c r="O989" s="90" cm="1">
        <f t="array" ref="O989">VLOOKUP(C989,Calc!$B$4:$BF$291,_xlfn.XLOOKUP(F989&amp;G989,$R$4:$R$9&amp;$S$4:$S$9,$T$4:$T$9),FALSE)</f>
        <v>0</v>
      </c>
      <c r="P989" s="121">
        <f t="shared" si="15"/>
        <v>0</v>
      </c>
      <c r="AH989" s="5">
        <v>46261</v>
      </c>
      <c r="AI989">
        <v>99</v>
      </c>
      <c r="AJ989">
        <v>3</v>
      </c>
      <c r="AL989" t="s">
        <v>147</v>
      </c>
      <c r="AM989" t="s">
        <v>51</v>
      </c>
      <c r="AN989">
        <v>33.646547660000003</v>
      </c>
      <c r="AO989">
        <v>0</v>
      </c>
      <c r="AP989">
        <v>0</v>
      </c>
      <c r="AR989" s="5">
        <v>46261</v>
      </c>
      <c r="AS989">
        <v>71</v>
      </c>
      <c r="AT989">
        <v>3</v>
      </c>
      <c r="AU989" t="s">
        <v>57</v>
      </c>
      <c r="AV989" t="s">
        <v>52</v>
      </c>
      <c r="AW989">
        <v>-6.2298178000000002</v>
      </c>
      <c r="AX989">
        <v>0.78249999999999997</v>
      </c>
      <c r="AY989">
        <v>0</v>
      </c>
      <c r="AZ989">
        <v>2102.9821525799998</v>
      </c>
      <c r="BA989">
        <v>0</v>
      </c>
    </row>
    <row r="990" spans="2:53">
      <c r="B990" s="5">
        <v>46261</v>
      </c>
      <c r="C990">
        <v>165</v>
      </c>
      <c r="D990">
        <v>3</v>
      </c>
      <c r="E990" t="s">
        <v>143</v>
      </c>
      <c r="F990" t="s">
        <v>60</v>
      </c>
      <c r="G990" t="s">
        <v>58</v>
      </c>
      <c r="H990">
        <v>-4345.0118314000001</v>
      </c>
      <c r="I990">
        <v>0</v>
      </c>
      <c r="J990">
        <v>66.08</v>
      </c>
      <c r="K990">
        <v>-68.08</v>
      </c>
      <c r="L990">
        <v>0</v>
      </c>
      <c r="M990">
        <v>0</v>
      </c>
      <c r="N990">
        <v>0</v>
      </c>
      <c r="O990" s="90" cm="1">
        <f t="array" ref="O990">VLOOKUP(C990,Calc!$B$4:$BF$291,_xlfn.XLOOKUP(F990&amp;G990,$R$4:$R$9&amp;$S$4:$S$9,$T$4:$T$9),FALSE)</f>
        <v>0</v>
      </c>
      <c r="P990" s="121">
        <f t="shared" si="15"/>
        <v>0</v>
      </c>
      <c r="AH990" s="5">
        <v>46261</v>
      </c>
      <c r="AI990">
        <v>99</v>
      </c>
      <c r="AJ990">
        <v>3</v>
      </c>
      <c r="AK990" t="s">
        <v>143</v>
      </c>
      <c r="AL990" t="s">
        <v>60</v>
      </c>
      <c r="AM990" t="s">
        <v>58</v>
      </c>
      <c r="AN990">
        <v>-8.6010434599999996</v>
      </c>
      <c r="AO990">
        <v>0</v>
      </c>
      <c r="AP990">
        <v>1121.70027891</v>
      </c>
      <c r="AR990" s="5">
        <v>46261</v>
      </c>
      <c r="AS990">
        <v>71</v>
      </c>
      <c r="AT990">
        <v>3</v>
      </c>
      <c r="AU990" t="s">
        <v>147</v>
      </c>
      <c r="AV990" t="s">
        <v>148</v>
      </c>
      <c r="AW990">
        <v>-33.193873000000004</v>
      </c>
      <c r="AX990">
        <v>0.75166666000000004</v>
      </c>
      <c r="AY990">
        <v>-9678.6258220599993</v>
      </c>
      <c r="AZ990">
        <v>-9678.6258220599993</v>
      </c>
      <c r="BA990">
        <v>0</v>
      </c>
    </row>
    <row r="991" spans="2:53">
      <c r="B991" s="5">
        <v>46261</v>
      </c>
      <c r="C991">
        <v>165</v>
      </c>
      <c r="D991">
        <v>3</v>
      </c>
      <c r="E991" t="s">
        <v>143</v>
      </c>
      <c r="F991" t="s">
        <v>60</v>
      </c>
      <c r="G991" t="s">
        <v>51</v>
      </c>
      <c r="H991">
        <v>-4345.0118314000001</v>
      </c>
      <c r="I991">
        <v>0</v>
      </c>
      <c r="J991">
        <v>-2</v>
      </c>
      <c r="K991">
        <v>68.08</v>
      </c>
      <c r="L991">
        <v>0</v>
      </c>
      <c r="M991">
        <v>0</v>
      </c>
      <c r="N991">
        <v>0</v>
      </c>
      <c r="O991" s="90" cm="1">
        <f t="array" ref="O991">VLOOKUP(C991,Calc!$B$4:$BF$291,_xlfn.XLOOKUP(F991&amp;G991,$R$4:$R$9&amp;$S$4:$S$9,$T$4:$T$9),FALSE)</f>
        <v>0</v>
      </c>
      <c r="P991" s="121">
        <f t="shared" si="15"/>
        <v>0</v>
      </c>
      <c r="AH991" s="5">
        <v>46261</v>
      </c>
      <c r="AI991">
        <v>99</v>
      </c>
      <c r="AJ991">
        <v>3</v>
      </c>
      <c r="AK991" t="s">
        <v>143</v>
      </c>
      <c r="AL991" t="s">
        <v>60</v>
      </c>
      <c r="AM991" t="s">
        <v>51</v>
      </c>
      <c r="AN991">
        <v>7.3343768000000003</v>
      </c>
      <c r="AO991">
        <v>0</v>
      </c>
      <c r="AP991">
        <v>0</v>
      </c>
      <c r="AR991" s="5">
        <v>46261</v>
      </c>
      <c r="AS991">
        <v>71</v>
      </c>
      <c r="AT991">
        <v>3</v>
      </c>
      <c r="AU991" t="s">
        <v>147</v>
      </c>
      <c r="AV991" t="s">
        <v>51</v>
      </c>
      <c r="AW991">
        <v>32.442206329999998</v>
      </c>
      <c r="AX991">
        <v>0.75166666000000004</v>
      </c>
      <c r="AY991">
        <v>0</v>
      </c>
      <c r="AZ991">
        <v>0</v>
      </c>
      <c r="BA991">
        <v>0</v>
      </c>
    </row>
    <row r="992" spans="2:53">
      <c r="B992" s="5">
        <v>46261</v>
      </c>
      <c r="C992">
        <v>165</v>
      </c>
      <c r="D992">
        <v>3</v>
      </c>
      <c r="E992" t="s">
        <v>143</v>
      </c>
      <c r="F992" t="s">
        <v>54</v>
      </c>
      <c r="G992" t="s">
        <v>52</v>
      </c>
      <c r="H992">
        <v>-4345.0118314000001</v>
      </c>
      <c r="I992">
        <v>0</v>
      </c>
      <c r="J992">
        <v>600</v>
      </c>
      <c r="K992">
        <v>-602</v>
      </c>
      <c r="L992">
        <v>0</v>
      </c>
      <c r="M992">
        <v>0</v>
      </c>
      <c r="N992">
        <v>0</v>
      </c>
      <c r="O992" s="90" cm="1">
        <f t="array" ref="O992">VLOOKUP(C992,Calc!$B$4:$BF$291,_xlfn.XLOOKUP(F992&amp;G992,$R$4:$R$9&amp;$S$4:$S$9,$T$4:$T$9),FALSE)</f>
        <v>0</v>
      </c>
      <c r="P992" s="121">
        <f t="shared" si="15"/>
        <v>0</v>
      </c>
      <c r="AH992" s="5">
        <v>46261</v>
      </c>
      <c r="AI992">
        <v>99</v>
      </c>
      <c r="AJ992">
        <v>3</v>
      </c>
      <c r="AK992" t="s">
        <v>143</v>
      </c>
      <c r="AL992" t="s">
        <v>54</v>
      </c>
      <c r="AM992" t="s">
        <v>52</v>
      </c>
      <c r="AN992">
        <v>56.995576200000002</v>
      </c>
      <c r="AO992">
        <v>0</v>
      </c>
      <c r="AP992">
        <v>0</v>
      </c>
      <c r="AR992" s="5">
        <v>46261</v>
      </c>
      <c r="AS992">
        <v>71</v>
      </c>
      <c r="AT992">
        <v>3</v>
      </c>
      <c r="AU992" t="s">
        <v>60</v>
      </c>
      <c r="AV992" t="s">
        <v>58</v>
      </c>
      <c r="AW992">
        <v>50.730070429999998</v>
      </c>
      <c r="AX992">
        <v>-3.3333330000000001E-2</v>
      </c>
      <c r="AY992">
        <v>0</v>
      </c>
      <c r="AZ992">
        <v>0</v>
      </c>
      <c r="BA992">
        <v>0</v>
      </c>
    </row>
    <row r="993" spans="2:53">
      <c r="B993" s="5">
        <v>46261</v>
      </c>
      <c r="C993">
        <v>165</v>
      </c>
      <c r="D993">
        <v>3</v>
      </c>
      <c r="E993" t="s">
        <v>143</v>
      </c>
      <c r="F993" t="s">
        <v>54</v>
      </c>
      <c r="G993" t="s">
        <v>51</v>
      </c>
      <c r="H993">
        <v>-4345.0118314000001</v>
      </c>
      <c r="I993">
        <v>0</v>
      </c>
      <c r="J993">
        <v>-2</v>
      </c>
      <c r="K993">
        <v>602</v>
      </c>
      <c r="L993">
        <v>0</v>
      </c>
      <c r="M993">
        <v>0</v>
      </c>
      <c r="N993">
        <v>0</v>
      </c>
      <c r="O993" s="90" cm="1">
        <f t="array" ref="O993">VLOOKUP(C993,Calc!$B$4:$BF$291,_xlfn.XLOOKUP(F993&amp;G993,$R$4:$R$9&amp;$S$4:$S$9,$T$4:$T$9),FALSE)</f>
        <v>0</v>
      </c>
      <c r="P993" s="121">
        <f t="shared" si="15"/>
        <v>0</v>
      </c>
      <c r="AH993" s="5">
        <v>46261</v>
      </c>
      <c r="AI993">
        <v>99</v>
      </c>
      <c r="AJ993">
        <v>3</v>
      </c>
      <c r="AK993" t="s">
        <v>143</v>
      </c>
      <c r="AL993" t="s">
        <v>54</v>
      </c>
      <c r="AM993" t="s">
        <v>51</v>
      </c>
      <c r="AN993">
        <v>-59.305576199999997</v>
      </c>
      <c r="AO993">
        <v>0</v>
      </c>
      <c r="AP993">
        <v>-1231.0026388799999</v>
      </c>
      <c r="AR993" s="5">
        <v>46261</v>
      </c>
      <c r="AS993">
        <v>71</v>
      </c>
      <c r="AT993">
        <v>3</v>
      </c>
      <c r="AU993" t="s">
        <v>60</v>
      </c>
      <c r="AV993" t="s">
        <v>51</v>
      </c>
      <c r="AW993">
        <v>-50.6967371</v>
      </c>
      <c r="AX993">
        <v>-3.3333330000000001E-2</v>
      </c>
      <c r="AY993">
        <v>24273.58975544</v>
      </c>
      <c r="AZ993">
        <v>22323.230990659998</v>
      </c>
      <c r="BA993">
        <v>0</v>
      </c>
    </row>
    <row r="994" spans="2:53">
      <c r="B994" s="5">
        <v>46261</v>
      </c>
      <c r="C994">
        <v>166</v>
      </c>
      <c r="D994">
        <v>3</v>
      </c>
      <c r="E994" t="s">
        <v>143</v>
      </c>
      <c r="F994" t="s">
        <v>57</v>
      </c>
      <c r="G994" t="s">
        <v>58</v>
      </c>
      <c r="H994">
        <v>-5831.06034009</v>
      </c>
      <c r="I994">
        <v>0</v>
      </c>
      <c r="J994">
        <v>66.08</v>
      </c>
      <c r="K994">
        <v>533.91999999999996</v>
      </c>
      <c r="L994">
        <v>0</v>
      </c>
      <c r="M994">
        <v>0</v>
      </c>
      <c r="N994">
        <v>0</v>
      </c>
      <c r="O994" s="90" cm="1">
        <f t="array" ref="O994">VLOOKUP(C994,Calc!$B$4:$BF$291,_xlfn.XLOOKUP(F994&amp;G994,$R$4:$R$9&amp;$S$4:$S$9,$T$4:$T$9),FALSE)</f>
        <v>0</v>
      </c>
      <c r="P994" s="121">
        <f t="shared" si="15"/>
        <v>0</v>
      </c>
      <c r="AH994" s="5">
        <v>46261</v>
      </c>
      <c r="AI994">
        <v>100</v>
      </c>
      <c r="AJ994">
        <v>3</v>
      </c>
      <c r="AL994" t="s">
        <v>144</v>
      </c>
      <c r="AM994" t="s">
        <v>58</v>
      </c>
      <c r="AN994">
        <v>-50.954943200000002</v>
      </c>
      <c r="AO994">
        <v>467.34598476000002</v>
      </c>
      <c r="AP994">
        <v>467.34598476000002</v>
      </c>
      <c r="AR994" s="5">
        <v>46261</v>
      </c>
      <c r="AS994">
        <v>71</v>
      </c>
      <c r="AT994">
        <v>3</v>
      </c>
      <c r="AU994" t="s">
        <v>54</v>
      </c>
      <c r="AV994" t="s">
        <v>52</v>
      </c>
      <c r="AW994">
        <v>39.332616760000001</v>
      </c>
      <c r="AX994">
        <v>7.0516666600000004</v>
      </c>
      <c r="AY994">
        <v>0</v>
      </c>
      <c r="AZ994">
        <v>0</v>
      </c>
      <c r="BA994">
        <v>0</v>
      </c>
    </row>
    <row r="995" spans="2:53">
      <c r="B995" s="5">
        <v>46261</v>
      </c>
      <c r="C995">
        <v>166</v>
      </c>
      <c r="D995">
        <v>3</v>
      </c>
      <c r="E995" t="s">
        <v>143</v>
      </c>
      <c r="F995" t="s">
        <v>57</v>
      </c>
      <c r="G995" t="s">
        <v>52</v>
      </c>
      <c r="H995">
        <v>-5831.06034009</v>
      </c>
      <c r="I995">
        <v>0</v>
      </c>
      <c r="J995">
        <v>600</v>
      </c>
      <c r="K995">
        <v>-533.91999999999996</v>
      </c>
      <c r="L995">
        <v>0</v>
      </c>
      <c r="M995">
        <v>0</v>
      </c>
      <c r="N995">
        <v>0</v>
      </c>
      <c r="O995" s="90" cm="1">
        <f t="array" ref="O995">VLOOKUP(C995,Calc!$B$4:$BF$291,_xlfn.XLOOKUP(F995&amp;G995,$R$4:$R$9&amp;$S$4:$S$9,$T$4:$T$9),FALSE)</f>
        <v>0</v>
      </c>
      <c r="P995" s="121">
        <f t="shared" si="15"/>
        <v>0</v>
      </c>
      <c r="AH995" s="5">
        <v>46261</v>
      </c>
      <c r="AI995">
        <v>100</v>
      </c>
      <c r="AJ995">
        <v>3</v>
      </c>
      <c r="AL995" t="s">
        <v>144</v>
      </c>
      <c r="AM995" t="s">
        <v>146</v>
      </c>
      <c r="AN995">
        <v>46.804109859999997</v>
      </c>
      <c r="AO995">
        <v>0</v>
      </c>
      <c r="AP995">
        <v>0</v>
      </c>
      <c r="AR995" s="5">
        <v>46261</v>
      </c>
      <c r="AS995">
        <v>71</v>
      </c>
      <c r="AT995">
        <v>3</v>
      </c>
      <c r="AU995" t="s">
        <v>54</v>
      </c>
      <c r="AV995" t="s">
        <v>51</v>
      </c>
      <c r="AW995">
        <v>-46.384283430000004</v>
      </c>
      <c r="AX995">
        <v>7.0516666600000004</v>
      </c>
      <c r="AY995">
        <v>1288.2749902600001</v>
      </c>
      <c r="AZ995">
        <v>1135.65160246</v>
      </c>
      <c r="BA995">
        <v>0</v>
      </c>
    </row>
    <row r="996" spans="2:53">
      <c r="B996" s="5">
        <v>46261</v>
      </c>
      <c r="C996">
        <v>166</v>
      </c>
      <c r="D996">
        <v>3</v>
      </c>
      <c r="E996" t="s">
        <v>143</v>
      </c>
      <c r="F996" t="s">
        <v>60</v>
      </c>
      <c r="G996" t="s">
        <v>58</v>
      </c>
      <c r="H996">
        <v>-5831.06034009</v>
      </c>
      <c r="I996">
        <v>0</v>
      </c>
      <c r="J996">
        <v>66.08</v>
      </c>
      <c r="K996">
        <v>-68.08</v>
      </c>
      <c r="L996">
        <v>0</v>
      </c>
      <c r="M996">
        <v>0</v>
      </c>
      <c r="N996">
        <v>0</v>
      </c>
      <c r="O996" s="90" cm="1">
        <f t="array" ref="O996">VLOOKUP(C996,Calc!$B$4:$BF$291,_xlfn.XLOOKUP(F996&amp;G996,$R$4:$R$9&amp;$S$4:$S$9,$T$4:$T$9),FALSE)</f>
        <v>0</v>
      </c>
      <c r="P996" s="121">
        <f t="shared" si="15"/>
        <v>0</v>
      </c>
      <c r="AH996" s="5">
        <v>46261</v>
      </c>
      <c r="AI996">
        <v>100</v>
      </c>
      <c r="AJ996">
        <v>3</v>
      </c>
      <c r="AK996" t="s">
        <v>143</v>
      </c>
      <c r="AL996" t="s">
        <v>57</v>
      </c>
      <c r="AM996" t="s">
        <v>58</v>
      </c>
      <c r="AN996">
        <v>-9.2621500000000001</v>
      </c>
      <c r="AO996">
        <v>2409.3331047500001</v>
      </c>
      <c r="AP996">
        <v>1030.402554</v>
      </c>
      <c r="AR996" s="5">
        <v>46261</v>
      </c>
      <c r="AS996">
        <v>71</v>
      </c>
      <c r="AT996">
        <v>3</v>
      </c>
      <c r="AU996" t="s">
        <v>50</v>
      </c>
      <c r="AV996" t="s">
        <v>52</v>
      </c>
      <c r="AW996">
        <v>0</v>
      </c>
      <c r="AX996">
        <v>0</v>
      </c>
      <c r="AY996">
        <v>0</v>
      </c>
      <c r="AZ996">
        <v>0</v>
      </c>
      <c r="BA996">
        <v>0</v>
      </c>
    </row>
    <row r="997" spans="2:53">
      <c r="B997" s="5">
        <v>46261</v>
      </c>
      <c r="C997">
        <v>166</v>
      </c>
      <c r="D997">
        <v>3</v>
      </c>
      <c r="E997" t="s">
        <v>143</v>
      </c>
      <c r="F997" t="s">
        <v>60</v>
      </c>
      <c r="G997" t="s">
        <v>51</v>
      </c>
      <c r="H997">
        <v>-5831.06034009</v>
      </c>
      <c r="I997">
        <v>0</v>
      </c>
      <c r="J997">
        <v>-2</v>
      </c>
      <c r="K997">
        <v>68.08</v>
      </c>
      <c r="L997">
        <v>0</v>
      </c>
      <c r="M997">
        <v>0</v>
      </c>
      <c r="N997">
        <v>0</v>
      </c>
      <c r="O997" s="90" cm="1">
        <f t="array" ref="O997">VLOOKUP(C997,Calc!$B$4:$BF$291,_xlfn.XLOOKUP(F997&amp;G997,$R$4:$R$9&amp;$S$4:$S$9,$T$4:$T$9),FALSE)</f>
        <v>0</v>
      </c>
      <c r="P997" s="121">
        <f t="shared" si="15"/>
        <v>0</v>
      </c>
      <c r="AH997" s="5">
        <v>46261</v>
      </c>
      <c r="AI997">
        <v>100</v>
      </c>
      <c r="AJ997">
        <v>3</v>
      </c>
      <c r="AK997" t="s">
        <v>143</v>
      </c>
      <c r="AL997" t="s">
        <v>57</v>
      </c>
      <c r="AM997" t="s">
        <v>52</v>
      </c>
      <c r="AN997">
        <v>6.82965</v>
      </c>
      <c r="AO997">
        <v>0</v>
      </c>
      <c r="AP997">
        <v>0</v>
      </c>
      <c r="AR997" s="5">
        <v>46261</v>
      </c>
      <c r="AS997">
        <v>71</v>
      </c>
      <c r="AT997">
        <v>3</v>
      </c>
      <c r="AU997" t="s">
        <v>50</v>
      </c>
      <c r="AV997" t="s">
        <v>51</v>
      </c>
      <c r="AW997">
        <v>0</v>
      </c>
      <c r="AX997">
        <v>0</v>
      </c>
      <c r="AY997">
        <v>0</v>
      </c>
      <c r="AZ997">
        <v>0</v>
      </c>
      <c r="BA997">
        <v>0</v>
      </c>
    </row>
    <row r="998" spans="2:53">
      <c r="B998" s="5">
        <v>46261</v>
      </c>
      <c r="C998">
        <v>166</v>
      </c>
      <c r="D998">
        <v>3</v>
      </c>
      <c r="E998" t="s">
        <v>143</v>
      </c>
      <c r="F998" t="s">
        <v>54</v>
      </c>
      <c r="G998" t="s">
        <v>52</v>
      </c>
      <c r="H998">
        <v>-5831.06034009</v>
      </c>
      <c r="I998">
        <v>0</v>
      </c>
      <c r="J998">
        <v>600</v>
      </c>
      <c r="K998">
        <v>-602</v>
      </c>
      <c r="L998">
        <v>0</v>
      </c>
      <c r="M998">
        <v>0</v>
      </c>
      <c r="N998">
        <v>0</v>
      </c>
      <c r="O998" s="90" cm="1">
        <f t="array" ref="O998">VLOOKUP(C998,Calc!$B$4:$BF$291,_xlfn.XLOOKUP(F998&amp;G998,$R$4:$R$9&amp;$S$4:$S$9,$T$4:$T$9),FALSE)</f>
        <v>0</v>
      </c>
      <c r="P998" s="121">
        <f t="shared" si="15"/>
        <v>0</v>
      </c>
      <c r="AH998" s="5">
        <v>46261</v>
      </c>
      <c r="AI998">
        <v>100</v>
      </c>
      <c r="AJ998">
        <v>3</v>
      </c>
      <c r="AL998" t="s">
        <v>147</v>
      </c>
      <c r="AM998" t="s">
        <v>148</v>
      </c>
      <c r="AN998">
        <v>0</v>
      </c>
      <c r="AO998">
        <v>0</v>
      </c>
      <c r="AP998">
        <v>0</v>
      </c>
      <c r="AR998" s="5">
        <v>46261</v>
      </c>
      <c r="AS998">
        <v>72</v>
      </c>
      <c r="AT998">
        <v>3</v>
      </c>
      <c r="AU998" t="s">
        <v>145</v>
      </c>
      <c r="AV998" t="s">
        <v>58</v>
      </c>
      <c r="AW998">
        <v>0</v>
      </c>
      <c r="AX998">
        <v>0</v>
      </c>
      <c r="AY998">
        <v>0</v>
      </c>
      <c r="AZ998">
        <v>0</v>
      </c>
      <c r="BA998">
        <v>0</v>
      </c>
    </row>
    <row r="999" spans="2:53">
      <c r="B999" s="5">
        <v>46261</v>
      </c>
      <c r="C999">
        <v>166</v>
      </c>
      <c r="D999">
        <v>3</v>
      </c>
      <c r="E999" t="s">
        <v>143</v>
      </c>
      <c r="F999" t="s">
        <v>54</v>
      </c>
      <c r="G999" t="s">
        <v>51</v>
      </c>
      <c r="H999">
        <v>-5831.06034009</v>
      </c>
      <c r="I999">
        <v>0</v>
      </c>
      <c r="J999">
        <v>-2</v>
      </c>
      <c r="K999">
        <v>602</v>
      </c>
      <c r="L999">
        <v>0</v>
      </c>
      <c r="M999">
        <v>0</v>
      </c>
      <c r="N999">
        <v>0</v>
      </c>
      <c r="O999" s="90" cm="1">
        <f t="array" ref="O999">VLOOKUP(C999,Calc!$B$4:$BF$291,_xlfn.XLOOKUP(F999&amp;G999,$R$4:$R$9&amp;$S$4:$S$9,$T$4:$T$9),FALSE)</f>
        <v>0</v>
      </c>
      <c r="P999" s="121">
        <f t="shared" si="15"/>
        <v>0</v>
      </c>
      <c r="AH999" s="5">
        <v>46261</v>
      </c>
      <c r="AI999">
        <v>100</v>
      </c>
      <c r="AJ999">
        <v>3</v>
      </c>
      <c r="AL999" t="s">
        <v>147</v>
      </c>
      <c r="AM999" t="s">
        <v>51</v>
      </c>
      <c r="AN999">
        <v>0</v>
      </c>
      <c r="AO999">
        <v>0</v>
      </c>
      <c r="AP999">
        <v>0</v>
      </c>
      <c r="AR999" s="5">
        <v>46261</v>
      </c>
      <c r="AS999">
        <v>72</v>
      </c>
      <c r="AT999">
        <v>3</v>
      </c>
      <c r="AU999" t="s">
        <v>145</v>
      </c>
      <c r="AV999" t="s">
        <v>146</v>
      </c>
      <c r="AW999">
        <v>0</v>
      </c>
      <c r="AX999">
        <v>0</v>
      </c>
      <c r="AY999">
        <v>0</v>
      </c>
      <c r="AZ999">
        <v>0</v>
      </c>
      <c r="BA999">
        <v>0</v>
      </c>
    </row>
    <row r="1000" spans="2:53">
      <c r="B1000" s="5">
        <v>46261</v>
      </c>
      <c r="C1000">
        <v>167</v>
      </c>
      <c r="D1000">
        <v>3</v>
      </c>
      <c r="E1000" t="s">
        <v>143</v>
      </c>
      <c r="F1000" t="s">
        <v>57</v>
      </c>
      <c r="G1000" t="s">
        <v>58</v>
      </c>
      <c r="H1000">
        <v>-4029.6613526900001</v>
      </c>
      <c r="I1000">
        <v>0</v>
      </c>
      <c r="J1000">
        <v>66.08</v>
      </c>
      <c r="K1000">
        <v>533.91999999999996</v>
      </c>
      <c r="L1000">
        <v>0</v>
      </c>
      <c r="M1000">
        <v>0</v>
      </c>
      <c r="N1000">
        <v>0</v>
      </c>
      <c r="O1000" s="90" cm="1">
        <f t="array" ref="O1000">VLOOKUP(C1000,Calc!$B$4:$BF$291,_xlfn.XLOOKUP(F1000&amp;G1000,$R$4:$R$9&amp;$S$4:$S$9,$T$4:$T$9),FALSE)</f>
        <v>0</v>
      </c>
      <c r="P1000" s="121">
        <f t="shared" si="15"/>
        <v>0</v>
      </c>
      <c r="AH1000" s="5">
        <v>46261</v>
      </c>
      <c r="AI1000">
        <v>100</v>
      </c>
      <c r="AJ1000">
        <v>3</v>
      </c>
      <c r="AK1000" t="s">
        <v>143</v>
      </c>
      <c r="AL1000" t="s">
        <v>60</v>
      </c>
      <c r="AM1000" t="s">
        <v>58</v>
      </c>
      <c r="AN1000">
        <v>-11.541389000000001</v>
      </c>
      <c r="AO1000">
        <v>0</v>
      </c>
      <c r="AP1000">
        <v>1361.4203445200001</v>
      </c>
      <c r="AR1000" s="5">
        <v>46261</v>
      </c>
      <c r="AS1000">
        <v>72</v>
      </c>
      <c r="AT1000">
        <v>3</v>
      </c>
      <c r="AU1000" t="s">
        <v>144</v>
      </c>
      <c r="AV1000" t="s">
        <v>58</v>
      </c>
      <c r="AW1000">
        <v>-47.522748159999999</v>
      </c>
      <c r="AX1000">
        <v>9.68</v>
      </c>
      <c r="AY1000">
        <v>-54469.250510650003</v>
      </c>
      <c r="AZ1000">
        <v>-54469.250510650003</v>
      </c>
      <c r="BA1000">
        <v>0</v>
      </c>
    </row>
    <row r="1001" spans="2:53">
      <c r="B1001" s="5">
        <v>46261</v>
      </c>
      <c r="C1001">
        <v>167</v>
      </c>
      <c r="D1001">
        <v>3</v>
      </c>
      <c r="E1001" t="s">
        <v>143</v>
      </c>
      <c r="F1001" t="s">
        <v>57</v>
      </c>
      <c r="G1001" t="s">
        <v>52</v>
      </c>
      <c r="H1001">
        <v>-4029.6613526900001</v>
      </c>
      <c r="I1001">
        <v>0</v>
      </c>
      <c r="J1001">
        <v>600</v>
      </c>
      <c r="K1001">
        <v>-533.91999999999996</v>
      </c>
      <c r="L1001">
        <v>0</v>
      </c>
      <c r="M1001">
        <v>0</v>
      </c>
      <c r="N1001">
        <v>0</v>
      </c>
      <c r="O1001" s="90" cm="1">
        <f t="array" ref="O1001">VLOOKUP(C1001,Calc!$B$4:$BF$291,_xlfn.XLOOKUP(F1001&amp;G1001,$R$4:$R$9&amp;$S$4:$S$9,$T$4:$T$9),FALSE)</f>
        <v>0</v>
      </c>
      <c r="P1001" s="121">
        <f t="shared" si="15"/>
        <v>0</v>
      </c>
      <c r="AH1001" s="5">
        <v>46261</v>
      </c>
      <c r="AI1001">
        <v>100</v>
      </c>
      <c r="AJ1001">
        <v>3</v>
      </c>
      <c r="AK1001" t="s">
        <v>143</v>
      </c>
      <c r="AL1001" t="s">
        <v>60</v>
      </c>
      <c r="AM1001" t="s">
        <v>51</v>
      </c>
      <c r="AN1001">
        <v>10.363889</v>
      </c>
      <c r="AO1001">
        <v>0</v>
      </c>
      <c r="AP1001">
        <v>0</v>
      </c>
      <c r="AR1001" s="5">
        <v>46261</v>
      </c>
      <c r="AS1001">
        <v>72</v>
      </c>
      <c r="AT1001">
        <v>3</v>
      </c>
      <c r="AU1001" t="s">
        <v>144</v>
      </c>
      <c r="AV1001" t="s">
        <v>146</v>
      </c>
      <c r="AW1001">
        <v>37.842748159999999</v>
      </c>
      <c r="AX1001">
        <v>9.68</v>
      </c>
      <c r="AY1001">
        <v>0</v>
      </c>
      <c r="AZ1001">
        <v>0</v>
      </c>
      <c r="BA1001">
        <v>0</v>
      </c>
    </row>
    <row r="1002" spans="2:53">
      <c r="B1002" s="5">
        <v>46261</v>
      </c>
      <c r="C1002">
        <v>167</v>
      </c>
      <c r="D1002">
        <v>3</v>
      </c>
      <c r="E1002" t="s">
        <v>143</v>
      </c>
      <c r="F1002" t="s">
        <v>60</v>
      </c>
      <c r="G1002" t="s">
        <v>58</v>
      </c>
      <c r="H1002">
        <v>-4029.6613526900001</v>
      </c>
      <c r="I1002">
        <v>0</v>
      </c>
      <c r="J1002">
        <v>66.08</v>
      </c>
      <c r="K1002">
        <v>-69.08</v>
      </c>
      <c r="L1002">
        <v>0</v>
      </c>
      <c r="M1002">
        <v>0</v>
      </c>
      <c r="N1002">
        <v>0</v>
      </c>
      <c r="O1002" s="90" cm="1">
        <f t="array" ref="O1002">VLOOKUP(C1002,Calc!$B$4:$BF$291,_xlfn.XLOOKUP(F1002&amp;G1002,$R$4:$R$9&amp;$S$4:$S$9,$T$4:$T$9),FALSE)</f>
        <v>0</v>
      </c>
      <c r="P1002" s="121">
        <f t="shared" si="15"/>
        <v>0</v>
      </c>
      <c r="AH1002" s="5">
        <v>46261</v>
      </c>
      <c r="AI1002">
        <v>100</v>
      </c>
      <c r="AJ1002">
        <v>3</v>
      </c>
      <c r="AK1002" t="s">
        <v>143</v>
      </c>
      <c r="AL1002" t="s">
        <v>54</v>
      </c>
      <c r="AM1002" t="s">
        <v>52</v>
      </c>
      <c r="AN1002">
        <v>54.485956799999997</v>
      </c>
      <c r="AO1002">
        <v>0</v>
      </c>
      <c r="AP1002">
        <v>0</v>
      </c>
      <c r="AR1002" s="5">
        <v>46261</v>
      </c>
      <c r="AS1002">
        <v>72</v>
      </c>
      <c r="AT1002">
        <v>3</v>
      </c>
      <c r="AU1002" t="s">
        <v>57</v>
      </c>
      <c r="AV1002" t="s">
        <v>58</v>
      </c>
      <c r="AW1002">
        <v>8.3131103999999993</v>
      </c>
      <c r="AX1002">
        <v>0.81416666000000004</v>
      </c>
      <c r="AY1002">
        <v>0</v>
      </c>
      <c r="AZ1002">
        <v>0</v>
      </c>
      <c r="BA1002">
        <v>0</v>
      </c>
    </row>
    <row r="1003" spans="2:53">
      <c r="B1003" s="5">
        <v>46261</v>
      </c>
      <c r="C1003">
        <v>167</v>
      </c>
      <c r="D1003">
        <v>3</v>
      </c>
      <c r="E1003" t="s">
        <v>143</v>
      </c>
      <c r="F1003" t="s">
        <v>60</v>
      </c>
      <c r="G1003" t="s">
        <v>51</v>
      </c>
      <c r="H1003">
        <v>-4029.6613526900001</v>
      </c>
      <c r="I1003">
        <v>0</v>
      </c>
      <c r="J1003">
        <v>-3</v>
      </c>
      <c r="K1003">
        <v>69.08</v>
      </c>
      <c r="L1003">
        <v>0</v>
      </c>
      <c r="M1003">
        <v>0</v>
      </c>
      <c r="N1003">
        <v>0</v>
      </c>
      <c r="O1003" s="90" cm="1">
        <f t="array" ref="O1003">VLOOKUP(C1003,Calc!$B$4:$BF$291,_xlfn.XLOOKUP(F1003&amp;G1003,$R$4:$R$9&amp;$S$4:$S$9,$T$4:$T$9),FALSE)</f>
        <v>0</v>
      </c>
      <c r="P1003" s="121">
        <f t="shared" si="15"/>
        <v>0</v>
      </c>
      <c r="AH1003" s="5">
        <v>46261</v>
      </c>
      <c r="AI1003">
        <v>100</v>
      </c>
      <c r="AJ1003">
        <v>3</v>
      </c>
      <c r="AK1003" t="s">
        <v>143</v>
      </c>
      <c r="AL1003" t="s">
        <v>54</v>
      </c>
      <c r="AM1003" t="s">
        <v>51</v>
      </c>
      <c r="AN1003">
        <v>-55.718456799999998</v>
      </c>
      <c r="AO1003">
        <v>291.33287995000001</v>
      </c>
      <c r="AP1003">
        <v>308.84308618</v>
      </c>
      <c r="AR1003" s="5">
        <v>46261</v>
      </c>
      <c r="AS1003">
        <v>72</v>
      </c>
      <c r="AT1003">
        <v>3</v>
      </c>
      <c r="AU1003" t="s">
        <v>57</v>
      </c>
      <c r="AV1003" t="s">
        <v>52</v>
      </c>
      <c r="AW1003">
        <v>-9.1272770600000008</v>
      </c>
      <c r="AX1003">
        <v>0.81416666000000004</v>
      </c>
      <c r="AY1003">
        <v>0</v>
      </c>
      <c r="AZ1003">
        <v>3507.3319822399999</v>
      </c>
      <c r="BA1003">
        <v>0</v>
      </c>
    </row>
    <row r="1004" spans="2:53">
      <c r="B1004" s="5">
        <v>46261</v>
      </c>
      <c r="C1004">
        <v>167</v>
      </c>
      <c r="D1004">
        <v>3</v>
      </c>
      <c r="E1004" t="s">
        <v>143</v>
      </c>
      <c r="F1004" t="s">
        <v>54</v>
      </c>
      <c r="G1004" t="s">
        <v>52</v>
      </c>
      <c r="H1004">
        <v>-4029.6613526900001</v>
      </c>
      <c r="I1004">
        <v>0</v>
      </c>
      <c r="J1004">
        <v>600</v>
      </c>
      <c r="K1004">
        <v>-603</v>
      </c>
      <c r="L1004">
        <v>0</v>
      </c>
      <c r="M1004">
        <v>0</v>
      </c>
      <c r="N1004">
        <v>0</v>
      </c>
      <c r="O1004" s="90" cm="1">
        <f t="array" ref="O1004">VLOOKUP(C1004,Calc!$B$4:$BF$291,_xlfn.XLOOKUP(F1004&amp;G1004,$R$4:$R$9&amp;$S$4:$S$9,$T$4:$T$9),FALSE)</f>
        <v>0</v>
      </c>
      <c r="P1004" s="121">
        <f t="shared" si="15"/>
        <v>0</v>
      </c>
      <c r="AH1004" s="5">
        <v>46261</v>
      </c>
      <c r="AI1004">
        <v>101</v>
      </c>
      <c r="AJ1004">
        <v>3</v>
      </c>
      <c r="AL1004" t="s">
        <v>144</v>
      </c>
      <c r="AM1004" t="s">
        <v>58</v>
      </c>
      <c r="AN1004">
        <v>-56.043861399999997</v>
      </c>
      <c r="AO1004">
        <v>415.33224246999998</v>
      </c>
      <c r="AP1004">
        <v>415.33224246999998</v>
      </c>
      <c r="AR1004" s="5">
        <v>46261</v>
      </c>
      <c r="AS1004">
        <v>72</v>
      </c>
      <c r="AT1004">
        <v>3</v>
      </c>
      <c r="AU1004" t="s">
        <v>147</v>
      </c>
      <c r="AV1004" t="s">
        <v>148</v>
      </c>
      <c r="AW1004">
        <v>-32.965553</v>
      </c>
      <c r="AX1004">
        <v>0.76916666</v>
      </c>
      <c r="AY1004">
        <v>-8164.5754066600002</v>
      </c>
      <c r="AZ1004">
        <v>-8164.5754066600002</v>
      </c>
      <c r="BA1004">
        <v>0</v>
      </c>
    </row>
    <row r="1005" spans="2:53">
      <c r="B1005" s="5">
        <v>46261</v>
      </c>
      <c r="C1005">
        <v>167</v>
      </c>
      <c r="D1005">
        <v>3</v>
      </c>
      <c r="E1005" t="s">
        <v>143</v>
      </c>
      <c r="F1005" t="s">
        <v>54</v>
      </c>
      <c r="G1005" t="s">
        <v>51</v>
      </c>
      <c r="H1005">
        <v>-4029.6613526900001</v>
      </c>
      <c r="I1005">
        <v>0</v>
      </c>
      <c r="J1005">
        <v>-3</v>
      </c>
      <c r="K1005">
        <v>603</v>
      </c>
      <c r="L1005">
        <v>0</v>
      </c>
      <c r="M1005">
        <v>0</v>
      </c>
      <c r="N1005">
        <v>0</v>
      </c>
      <c r="O1005" s="90" cm="1">
        <f t="array" ref="O1005">VLOOKUP(C1005,Calc!$B$4:$BF$291,_xlfn.XLOOKUP(F1005&amp;G1005,$R$4:$R$9&amp;$S$4:$S$9,$T$4:$T$9),FALSE)</f>
        <v>0</v>
      </c>
      <c r="P1005" s="121">
        <f t="shared" si="15"/>
        <v>0</v>
      </c>
      <c r="AH1005" s="5">
        <v>46261</v>
      </c>
      <c r="AI1005">
        <v>101</v>
      </c>
      <c r="AJ1005">
        <v>3</v>
      </c>
      <c r="AL1005" t="s">
        <v>144</v>
      </c>
      <c r="AM1005" t="s">
        <v>146</v>
      </c>
      <c r="AN1005">
        <v>52.282194730000001</v>
      </c>
      <c r="AO1005">
        <v>0</v>
      </c>
      <c r="AP1005">
        <v>0</v>
      </c>
      <c r="AR1005" s="5">
        <v>46261</v>
      </c>
      <c r="AS1005">
        <v>72</v>
      </c>
      <c r="AT1005">
        <v>3</v>
      </c>
      <c r="AU1005" t="s">
        <v>147</v>
      </c>
      <c r="AV1005" t="s">
        <v>51</v>
      </c>
      <c r="AW1005">
        <v>32.196386330000003</v>
      </c>
      <c r="AX1005">
        <v>0.76916666</v>
      </c>
      <c r="AY1005">
        <v>0</v>
      </c>
      <c r="AZ1005">
        <v>0</v>
      </c>
      <c r="BA1005">
        <v>0</v>
      </c>
    </row>
    <row r="1006" spans="2:53">
      <c r="B1006" s="5">
        <v>46261</v>
      </c>
      <c r="C1006">
        <v>168</v>
      </c>
      <c r="D1006">
        <v>3</v>
      </c>
      <c r="E1006" t="s">
        <v>143</v>
      </c>
      <c r="F1006" t="s">
        <v>57</v>
      </c>
      <c r="G1006" t="s">
        <v>58</v>
      </c>
      <c r="H1006">
        <v>-2748.98646113</v>
      </c>
      <c r="I1006">
        <v>0</v>
      </c>
      <c r="J1006">
        <v>66.08</v>
      </c>
      <c r="K1006">
        <v>533.91999999999996</v>
      </c>
      <c r="L1006">
        <v>0</v>
      </c>
      <c r="M1006">
        <v>0</v>
      </c>
      <c r="N1006">
        <v>0</v>
      </c>
      <c r="O1006" s="90" cm="1">
        <f t="array" ref="O1006">VLOOKUP(C1006,Calc!$B$4:$BF$291,_xlfn.XLOOKUP(F1006&amp;G1006,$R$4:$R$9&amp;$S$4:$S$9,$T$4:$T$9),FALSE)</f>
        <v>0</v>
      </c>
      <c r="P1006" s="121">
        <f t="shared" si="15"/>
        <v>0</v>
      </c>
      <c r="AH1006" s="5">
        <v>46261</v>
      </c>
      <c r="AI1006">
        <v>101</v>
      </c>
      <c r="AJ1006">
        <v>3</v>
      </c>
      <c r="AK1006" t="s">
        <v>143</v>
      </c>
      <c r="AL1006" t="s">
        <v>57</v>
      </c>
      <c r="AM1006" t="s">
        <v>58</v>
      </c>
      <c r="AN1006">
        <v>-11.739585</v>
      </c>
      <c r="AO1006">
        <v>2574.5004741600001</v>
      </c>
      <c r="AP1006">
        <v>1266.6634362499999</v>
      </c>
      <c r="AR1006" s="5">
        <v>46261</v>
      </c>
      <c r="AS1006">
        <v>72</v>
      </c>
      <c r="AT1006">
        <v>3</v>
      </c>
      <c r="AU1006" t="s">
        <v>60</v>
      </c>
      <c r="AV1006" t="s">
        <v>58</v>
      </c>
      <c r="AW1006">
        <v>50.655241099999998</v>
      </c>
      <c r="AX1006">
        <v>-0.03</v>
      </c>
      <c r="AY1006">
        <v>0</v>
      </c>
      <c r="AZ1006">
        <v>0</v>
      </c>
      <c r="BA1006">
        <v>0</v>
      </c>
    </row>
    <row r="1007" spans="2:53">
      <c r="B1007" s="5">
        <v>46261</v>
      </c>
      <c r="C1007">
        <v>168</v>
      </c>
      <c r="D1007">
        <v>3</v>
      </c>
      <c r="E1007" t="s">
        <v>143</v>
      </c>
      <c r="F1007" t="s">
        <v>57</v>
      </c>
      <c r="G1007" t="s">
        <v>52</v>
      </c>
      <c r="H1007">
        <v>-2748.98646113</v>
      </c>
      <c r="I1007">
        <v>0</v>
      </c>
      <c r="J1007">
        <v>600</v>
      </c>
      <c r="K1007">
        <v>-533.91999999999996</v>
      </c>
      <c r="L1007">
        <v>0</v>
      </c>
      <c r="M1007">
        <v>0</v>
      </c>
      <c r="N1007">
        <v>0</v>
      </c>
      <c r="O1007" s="90" cm="1">
        <f t="array" ref="O1007">VLOOKUP(C1007,Calc!$B$4:$BF$291,_xlfn.XLOOKUP(F1007&amp;G1007,$R$4:$R$9&amp;$S$4:$S$9,$T$4:$T$9),FALSE)</f>
        <v>0</v>
      </c>
      <c r="P1007" s="121">
        <f t="shared" si="15"/>
        <v>0</v>
      </c>
      <c r="AH1007" s="5">
        <v>46261</v>
      </c>
      <c r="AI1007">
        <v>101</v>
      </c>
      <c r="AJ1007">
        <v>3</v>
      </c>
      <c r="AK1007" t="s">
        <v>143</v>
      </c>
      <c r="AL1007" t="s">
        <v>57</v>
      </c>
      <c r="AM1007" t="s">
        <v>52</v>
      </c>
      <c r="AN1007">
        <v>9.3229183300000003</v>
      </c>
      <c r="AO1007">
        <v>0</v>
      </c>
      <c r="AP1007">
        <v>0</v>
      </c>
      <c r="AR1007" s="5">
        <v>46261</v>
      </c>
      <c r="AS1007">
        <v>72</v>
      </c>
      <c r="AT1007">
        <v>3</v>
      </c>
      <c r="AU1007" t="s">
        <v>60</v>
      </c>
      <c r="AV1007" t="s">
        <v>51</v>
      </c>
      <c r="AW1007">
        <v>-50.625241099999997</v>
      </c>
      <c r="AX1007">
        <v>-0.03</v>
      </c>
      <c r="AY1007">
        <v>21447.502737139999</v>
      </c>
      <c r="AZ1007">
        <v>20011.970234500001</v>
      </c>
      <c r="BA1007">
        <v>0</v>
      </c>
    </row>
    <row r="1008" spans="2:53">
      <c r="B1008" s="5">
        <v>46261</v>
      </c>
      <c r="C1008">
        <v>168</v>
      </c>
      <c r="D1008">
        <v>3</v>
      </c>
      <c r="E1008" t="s">
        <v>143</v>
      </c>
      <c r="F1008" t="s">
        <v>60</v>
      </c>
      <c r="G1008" t="s">
        <v>58</v>
      </c>
      <c r="H1008">
        <v>-2748.98646113</v>
      </c>
      <c r="I1008">
        <v>0</v>
      </c>
      <c r="J1008">
        <v>66.08</v>
      </c>
      <c r="K1008">
        <v>-69.08</v>
      </c>
      <c r="L1008">
        <v>0</v>
      </c>
      <c r="M1008">
        <v>0</v>
      </c>
      <c r="N1008">
        <v>0</v>
      </c>
      <c r="O1008" s="90" cm="1">
        <f t="array" ref="O1008">VLOOKUP(C1008,Calc!$B$4:$BF$291,_xlfn.XLOOKUP(F1008&amp;G1008,$R$4:$R$9&amp;$S$4:$S$9,$T$4:$T$9),FALSE)</f>
        <v>0</v>
      </c>
      <c r="P1008" s="121">
        <f t="shared" si="15"/>
        <v>0</v>
      </c>
      <c r="AH1008" s="5">
        <v>46261</v>
      </c>
      <c r="AI1008">
        <v>101</v>
      </c>
      <c r="AJ1008">
        <v>3</v>
      </c>
      <c r="AL1008" t="s">
        <v>147</v>
      </c>
      <c r="AM1008" t="s">
        <v>148</v>
      </c>
      <c r="AN1008">
        <v>0</v>
      </c>
      <c r="AO1008">
        <v>0</v>
      </c>
      <c r="AP1008">
        <v>0</v>
      </c>
      <c r="AR1008" s="5">
        <v>46261</v>
      </c>
      <c r="AS1008">
        <v>72</v>
      </c>
      <c r="AT1008">
        <v>3</v>
      </c>
      <c r="AU1008" t="s">
        <v>54</v>
      </c>
      <c r="AV1008" t="s">
        <v>52</v>
      </c>
      <c r="AW1008">
        <v>40.65690816</v>
      </c>
      <c r="AX1008">
        <v>6.6166666599999999</v>
      </c>
      <c r="AY1008">
        <v>0</v>
      </c>
      <c r="AZ1008">
        <v>0</v>
      </c>
      <c r="BA1008">
        <v>0</v>
      </c>
    </row>
    <row r="1009" spans="2:53">
      <c r="B1009" s="5">
        <v>46261</v>
      </c>
      <c r="C1009">
        <v>168</v>
      </c>
      <c r="D1009">
        <v>3</v>
      </c>
      <c r="E1009" t="s">
        <v>143</v>
      </c>
      <c r="F1009" t="s">
        <v>60</v>
      </c>
      <c r="G1009" t="s">
        <v>51</v>
      </c>
      <c r="H1009">
        <v>-2748.98646113</v>
      </c>
      <c r="I1009">
        <v>0</v>
      </c>
      <c r="J1009">
        <v>-3</v>
      </c>
      <c r="K1009">
        <v>69.08</v>
      </c>
      <c r="L1009">
        <v>0</v>
      </c>
      <c r="M1009">
        <v>0</v>
      </c>
      <c r="N1009">
        <v>0</v>
      </c>
      <c r="O1009" s="90" cm="1">
        <f t="array" ref="O1009">VLOOKUP(C1009,Calc!$B$4:$BF$291,_xlfn.XLOOKUP(F1009&amp;G1009,$R$4:$R$9&amp;$S$4:$S$9,$T$4:$T$9),FALSE)</f>
        <v>0</v>
      </c>
      <c r="P1009" s="121">
        <f t="shared" si="15"/>
        <v>0</v>
      </c>
      <c r="AH1009" s="5">
        <v>46261</v>
      </c>
      <c r="AI1009">
        <v>101</v>
      </c>
      <c r="AJ1009">
        <v>3</v>
      </c>
      <c r="AL1009" t="s">
        <v>147</v>
      </c>
      <c r="AM1009" t="s">
        <v>51</v>
      </c>
      <c r="AN1009">
        <v>0</v>
      </c>
      <c r="AO1009">
        <v>0</v>
      </c>
      <c r="AP1009">
        <v>0</v>
      </c>
      <c r="AR1009" s="5">
        <v>46261</v>
      </c>
      <c r="AS1009">
        <v>72</v>
      </c>
      <c r="AT1009">
        <v>3</v>
      </c>
      <c r="AU1009" t="s">
        <v>54</v>
      </c>
      <c r="AV1009" t="s">
        <v>51</v>
      </c>
      <c r="AW1009">
        <v>-47.273574830000001</v>
      </c>
      <c r="AX1009">
        <v>6.6166666599999999</v>
      </c>
      <c r="AY1009">
        <v>0</v>
      </c>
      <c r="AZ1009">
        <v>-2071.7994795999998</v>
      </c>
      <c r="BA1009">
        <v>0</v>
      </c>
    </row>
    <row r="1010" spans="2:53">
      <c r="B1010" s="5">
        <v>46261</v>
      </c>
      <c r="C1010">
        <v>168</v>
      </c>
      <c r="D1010">
        <v>3</v>
      </c>
      <c r="E1010" t="s">
        <v>143</v>
      </c>
      <c r="F1010" t="s">
        <v>54</v>
      </c>
      <c r="G1010" t="s">
        <v>52</v>
      </c>
      <c r="H1010">
        <v>-2748.98646113</v>
      </c>
      <c r="I1010">
        <v>0</v>
      </c>
      <c r="J1010">
        <v>600</v>
      </c>
      <c r="K1010">
        <v>-603</v>
      </c>
      <c r="L1010">
        <v>0</v>
      </c>
      <c r="M1010">
        <v>0</v>
      </c>
      <c r="N1010">
        <v>0</v>
      </c>
      <c r="O1010" s="90" cm="1">
        <f t="array" ref="O1010">VLOOKUP(C1010,Calc!$B$4:$BF$291,_xlfn.XLOOKUP(F1010&amp;G1010,$R$4:$R$9&amp;$S$4:$S$9,$T$4:$T$9),FALSE)</f>
        <v>0</v>
      </c>
      <c r="P1010" s="121">
        <f t="shared" si="15"/>
        <v>0</v>
      </c>
      <c r="AH1010" s="5">
        <v>46261</v>
      </c>
      <c r="AI1010">
        <v>101</v>
      </c>
      <c r="AJ1010">
        <v>3</v>
      </c>
      <c r="AK1010" t="s">
        <v>143</v>
      </c>
      <c r="AL1010" t="s">
        <v>60</v>
      </c>
      <c r="AM1010" t="s">
        <v>58</v>
      </c>
      <c r="AN1010">
        <v>-11.700129860000001</v>
      </c>
      <c r="AO1010">
        <v>0</v>
      </c>
      <c r="AP1010">
        <v>1149.5406113199999</v>
      </c>
      <c r="AR1010" s="5">
        <v>46261</v>
      </c>
      <c r="AS1010">
        <v>72</v>
      </c>
      <c r="AT1010">
        <v>3</v>
      </c>
      <c r="AU1010" t="s">
        <v>50</v>
      </c>
      <c r="AV1010" t="s">
        <v>52</v>
      </c>
      <c r="AW1010">
        <v>0</v>
      </c>
      <c r="AX1010">
        <v>0</v>
      </c>
      <c r="AY1010">
        <v>0</v>
      </c>
      <c r="AZ1010">
        <v>0</v>
      </c>
      <c r="BA1010">
        <v>0</v>
      </c>
    </row>
    <row r="1011" spans="2:53">
      <c r="B1011" s="5">
        <v>46261</v>
      </c>
      <c r="C1011">
        <v>168</v>
      </c>
      <c r="D1011">
        <v>3</v>
      </c>
      <c r="E1011" t="s">
        <v>143</v>
      </c>
      <c r="F1011" t="s">
        <v>54</v>
      </c>
      <c r="G1011" t="s">
        <v>51</v>
      </c>
      <c r="H1011">
        <v>-2748.98646113</v>
      </c>
      <c r="I1011">
        <v>0</v>
      </c>
      <c r="J1011">
        <v>-3</v>
      </c>
      <c r="K1011">
        <v>603</v>
      </c>
      <c r="L1011">
        <v>0</v>
      </c>
      <c r="M1011">
        <v>0</v>
      </c>
      <c r="N1011">
        <v>0</v>
      </c>
      <c r="O1011" s="90" cm="1">
        <f t="array" ref="O1011">VLOOKUP(C1011,Calc!$B$4:$BF$291,_xlfn.XLOOKUP(F1011&amp;G1011,$R$4:$R$9&amp;$S$4:$S$9,$T$4:$T$9),FALSE)</f>
        <v>0</v>
      </c>
      <c r="P1011" s="121">
        <f t="shared" si="15"/>
        <v>0</v>
      </c>
      <c r="AH1011" s="5">
        <v>46261</v>
      </c>
      <c r="AI1011">
        <v>101</v>
      </c>
      <c r="AJ1011">
        <v>3</v>
      </c>
      <c r="AK1011" t="s">
        <v>143</v>
      </c>
      <c r="AL1011" t="s">
        <v>60</v>
      </c>
      <c r="AM1011" t="s">
        <v>51</v>
      </c>
      <c r="AN1011">
        <v>10.420963199999999</v>
      </c>
      <c r="AO1011">
        <v>0</v>
      </c>
      <c r="AP1011">
        <v>0</v>
      </c>
      <c r="AR1011" s="5">
        <v>46261</v>
      </c>
      <c r="AS1011">
        <v>72</v>
      </c>
      <c r="AT1011">
        <v>3</v>
      </c>
      <c r="AU1011" t="s">
        <v>50</v>
      </c>
      <c r="AV1011" t="s">
        <v>51</v>
      </c>
      <c r="AW1011">
        <v>0</v>
      </c>
      <c r="AX1011">
        <v>0</v>
      </c>
      <c r="AY1011">
        <v>0</v>
      </c>
      <c r="AZ1011">
        <v>0</v>
      </c>
      <c r="BA1011">
        <v>0</v>
      </c>
    </row>
    <row r="1012" spans="2:53">
      <c r="B1012" s="5">
        <v>46261</v>
      </c>
      <c r="C1012">
        <v>169</v>
      </c>
      <c r="D1012">
        <v>3</v>
      </c>
      <c r="E1012" t="s">
        <v>143</v>
      </c>
      <c r="F1012" t="s">
        <v>57</v>
      </c>
      <c r="G1012" t="s">
        <v>58</v>
      </c>
      <c r="H1012">
        <v>-217.45826872000001</v>
      </c>
      <c r="I1012">
        <v>0</v>
      </c>
      <c r="J1012">
        <v>68.31</v>
      </c>
      <c r="K1012">
        <v>531.69000000000005</v>
      </c>
      <c r="L1012">
        <v>0</v>
      </c>
      <c r="M1012">
        <v>0</v>
      </c>
      <c r="N1012">
        <v>0</v>
      </c>
      <c r="O1012" s="90" cm="1">
        <f t="array" ref="O1012">VLOOKUP(C1012,Calc!$B$4:$BF$291,_xlfn.XLOOKUP(F1012&amp;G1012,$R$4:$R$9&amp;$S$4:$S$9,$T$4:$T$9),FALSE)</f>
        <v>0</v>
      </c>
      <c r="P1012" s="121">
        <f t="shared" si="15"/>
        <v>0</v>
      </c>
      <c r="AH1012" s="5">
        <v>46261</v>
      </c>
      <c r="AI1012">
        <v>101</v>
      </c>
      <c r="AJ1012">
        <v>3</v>
      </c>
      <c r="AK1012" t="s">
        <v>143</v>
      </c>
      <c r="AL1012" t="s">
        <v>54</v>
      </c>
      <c r="AM1012" t="s">
        <v>52</v>
      </c>
      <c r="AN1012">
        <v>52.784876259999997</v>
      </c>
      <c r="AO1012">
        <v>0</v>
      </c>
      <c r="AP1012">
        <v>0</v>
      </c>
      <c r="AR1012" s="5">
        <v>46261</v>
      </c>
      <c r="AS1012">
        <v>73</v>
      </c>
      <c r="AT1012">
        <v>3</v>
      </c>
      <c r="AU1012" t="s">
        <v>145</v>
      </c>
      <c r="AV1012" t="s">
        <v>58</v>
      </c>
      <c r="AW1012">
        <v>0</v>
      </c>
      <c r="AX1012">
        <v>0</v>
      </c>
      <c r="AY1012">
        <v>0</v>
      </c>
      <c r="AZ1012">
        <v>0</v>
      </c>
      <c r="BA1012">
        <v>0</v>
      </c>
    </row>
    <row r="1013" spans="2:53">
      <c r="B1013" s="5">
        <v>46261</v>
      </c>
      <c r="C1013">
        <v>169</v>
      </c>
      <c r="D1013">
        <v>3</v>
      </c>
      <c r="E1013" t="s">
        <v>143</v>
      </c>
      <c r="F1013" t="s">
        <v>57</v>
      </c>
      <c r="G1013" t="s">
        <v>52</v>
      </c>
      <c r="H1013">
        <v>-217.45826872000001</v>
      </c>
      <c r="I1013">
        <v>0</v>
      </c>
      <c r="J1013">
        <v>600</v>
      </c>
      <c r="K1013">
        <v>-531.69000000000005</v>
      </c>
      <c r="L1013">
        <v>0</v>
      </c>
      <c r="M1013">
        <v>0</v>
      </c>
      <c r="N1013">
        <v>0</v>
      </c>
      <c r="O1013" s="90" cm="1">
        <f t="array" ref="O1013">VLOOKUP(C1013,Calc!$B$4:$BF$291,_xlfn.XLOOKUP(F1013&amp;G1013,$R$4:$R$9&amp;$S$4:$S$9,$T$4:$T$9),FALSE)</f>
        <v>0</v>
      </c>
      <c r="P1013" s="121">
        <f t="shared" si="15"/>
        <v>0</v>
      </c>
      <c r="AH1013" s="5">
        <v>46261</v>
      </c>
      <c r="AI1013">
        <v>101</v>
      </c>
      <c r="AJ1013">
        <v>3</v>
      </c>
      <c r="AK1013" t="s">
        <v>143</v>
      </c>
      <c r="AL1013" t="s">
        <v>54</v>
      </c>
      <c r="AM1013" t="s">
        <v>51</v>
      </c>
      <c r="AN1013">
        <v>-54.596542929999998</v>
      </c>
      <c r="AO1013">
        <v>759.14156803000003</v>
      </c>
      <c r="AP1013">
        <v>917.43799462000004</v>
      </c>
      <c r="AR1013" s="5">
        <v>46261</v>
      </c>
      <c r="AS1013">
        <v>73</v>
      </c>
      <c r="AT1013">
        <v>3</v>
      </c>
      <c r="AU1013" t="s">
        <v>145</v>
      </c>
      <c r="AV1013" t="s">
        <v>146</v>
      </c>
      <c r="AW1013">
        <v>0</v>
      </c>
      <c r="AX1013">
        <v>0</v>
      </c>
      <c r="AY1013">
        <v>0</v>
      </c>
      <c r="AZ1013">
        <v>0</v>
      </c>
      <c r="BA1013">
        <v>0</v>
      </c>
    </row>
    <row r="1014" spans="2:53">
      <c r="B1014" s="5">
        <v>46261</v>
      </c>
      <c r="C1014">
        <v>169</v>
      </c>
      <c r="D1014">
        <v>3</v>
      </c>
      <c r="E1014" t="s">
        <v>143</v>
      </c>
      <c r="F1014" t="s">
        <v>60</v>
      </c>
      <c r="G1014" t="s">
        <v>58</v>
      </c>
      <c r="H1014">
        <v>-217.45826872000001</v>
      </c>
      <c r="I1014">
        <v>0</v>
      </c>
      <c r="J1014">
        <v>68.31</v>
      </c>
      <c r="K1014">
        <v>-73.31</v>
      </c>
      <c r="L1014">
        <v>0</v>
      </c>
      <c r="M1014">
        <v>0</v>
      </c>
      <c r="N1014">
        <v>0</v>
      </c>
      <c r="O1014" s="90" cm="1">
        <f t="array" ref="O1014">VLOOKUP(C1014,Calc!$B$4:$BF$291,_xlfn.XLOOKUP(F1014&amp;G1014,$R$4:$R$9&amp;$S$4:$S$9,$T$4:$T$9),FALSE)</f>
        <v>0</v>
      </c>
      <c r="P1014" s="121">
        <f t="shared" si="15"/>
        <v>0</v>
      </c>
      <c r="AH1014" s="5">
        <v>46261</v>
      </c>
      <c r="AI1014">
        <v>102</v>
      </c>
      <c r="AJ1014">
        <v>3</v>
      </c>
      <c r="AL1014" t="s">
        <v>144</v>
      </c>
      <c r="AM1014" t="s">
        <v>58</v>
      </c>
      <c r="AN1014">
        <v>-59.041972960000003</v>
      </c>
      <c r="AO1014">
        <v>347.30992739999999</v>
      </c>
      <c r="AP1014">
        <v>347.30992739999999</v>
      </c>
      <c r="AR1014" s="5">
        <v>46261</v>
      </c>
      <c r="AS1014">
        <v>73</v>
      </c>
      <c r="AT1014">
        <v>3</v>
      </c>
      <c r="AU1014" t="s">
        <v>144</v>
      </c>
      <c r="AV1014" t="s">
        <v>58</v>
      </c>
      <c r="AW1014">
        <v>-48.44494023</v>
      </c>
      <c r="AX1014">
        <v>13.365</v>
      </c>
      <c r="AY1014">
        <v>-59302.410349999998</v>
      </c>
      <c r="AZ1014">
        <v>-59302.410349999998</v>
      </c>
      <c r="BA1014">
        <v>0</v>
      </c>
    </row>
    <row r="1015" spans="2:53">
      <c r="B1015" s="5">
        <v>46261</v>
      </c>
      <c r="C1015">
        <v>169</v>
      </c>
      <c r="D1015">
        <v>3</v>
      </c>
      <c r="E1015" t="s">
        <v>143</v>
      </c>
      <c r="F1015" t="s">
        <v>60</v>
      </c>
      <c r="G1015" t="s">
        <v>51</v>
      </c>
      <c r="H1015">
        <v>-217.45826872000001</v>
      </c>
      <c r="I1015">
        <v>0</v>
      </c>
      <c r="J1015">
        <v>-5</v>
      </c>
      <c r="K1015">
        <v>73.31</v>
      </c>
      <c r="L1015">
        <v>0</v>
      </c>
      <c r="M1015">
        <v>0</v>
      </c>
      <c r="N1015">
        <v>0</v>
      </c>
      <c r="O1015" s="90" cm="1">
        <f t="array" ref="O1015">VLOOKUP(C1015,Calc!$B$4:$BF$291,_xlfn.XLOOKUP(F1015&amp;G1015,$R$4:$R$9&amp;$S$4:$S$9,$T$4:$T$9),FALSE)</f>
        <v>0</v>
      </c>
      <c r="P1015" s="121">
        <f t="shared" si="15"/>
        <v>0</v>
      </c>
      <c r="AH1015" s="5">
        <v>46261</v>
      </c>
      <c r="AI1015">
        <v>102</v>
      </c>
      <c r="AJ1015">
        <v>3</v>
      </c>
      <c r="AL1015" t="s">
        <v>144</v>
      </c>
      <c r="AM1015" t="s">
        <v>146</v>
      </c>
      <c r="AN1015">
        <v>56.699472960000001</v>
      </c>
      <c r="AO1015">
        <v>0</v>
      </c>
      <c r="AP1015">
        <v>0</v>
      </c>
      <c r="AR1015" s="5">
        <v>46261</v>
      </c>
      <c r="AS1015">
        <v>73</v>
      </c>
      <c r="AT1015">
        <v>3</v>
      </c>
      <c r="AU1015" t="s">
        <v>144</v>
      </c>
      <c r="AV1015" t="s">
        <v>146</v>
      </c>
      <c r="AW1015">
        <v>35.079940229999998</v>
      </c>
      <c r="AX1015">
        <v>13.365</v>
      </c>
      <c r="AY1015">
        <v>0</v>
      </c>
      <c r="AZ1015">
        <v>0</v>
      </c>
      <c r="BA1015">
        <v>0</v>
      </c>
    </row>
    <row r="1016" spans="2:53">
      <c r="B1016" s="5">
        <v>46261</v>
      </c>
      <c r="C1016">
        <v>169</v>
      </c>
      <c r="D1016">
        <v>3</v>
      </c>
      <c r="E1016" t="s">
        <v>143</v>
      </c>
      <c r="F1016" t="s">
        <v>54</v>
      </c>
      <c r="G1016" t="s">
        <v>52</v>
      </c>
      <c r="H1016">
        <v>-217.45826872000001</v>
      </c>
      <c r="I1016">
        <v>0</v>
      </c>
      <c r="J1016">
        <v>600</v>
      </c>
      <c r="K1016">
        <v>-605</v>
      </c>
      <c r="L1016">
        <v>0</v>
      </c>
      <c r="M1016">
        <v>0</v>
      </c>
      <c r="N1016">
        <v>0</v>
      </c>
      <c r="O1016" s="90" cm="1">
        <f t="array" ref="O1016">VLOOKUP(C1016,Calc!$B$4:$BF$291,_xlfn.XLOOKUP(F1016&amp;G1016,$R$4:$R$9&amp;$S$4:$S$9,$T$4:$T$9),FALSE)</f>
        <v>0</v>
      </c>
      <c r="P1016" s="121">
        <f t="shared" si="15"/>
        <v>0</v>
      </c>
      <c r="AH1016" s="5">
        <v>46261</v>
      </c>
      <c r="AI1016">
        <v>102</v>
      </c>
      <c r="AJ1016">
        <v>3</v>
      </c>
      <c r="AK1016" t="s">
        <v>143</v>
      </c>
      <c r="AL1016" t="s">
        <v>57</v>
      </c>
      <c r="AM1016" t="s">
        <v>58</v>
      </c>
      <c r="AN1016">
        <v>-13.3647042</v>
      </c>
      <c r="AO1016">
        <v>2668.3648256000001</v>
      </c>
      <c r="AP1016">
        <v>1462.2514468100001</v>
      </c>
      <c r="AR1016" s="5">
        <v>46261</v>
      </c>
      <c r="AS1016">
        <v>73</v>
      </c>
      <c r="AT1016">
        <v>3</v>
      </c>
      <c r="AU1016" t="s">
        <v>57</v>
      </c>
      <c r="AV1016" t="s">
        <v>58</v>
      </c>
      <c r="AW1016">
        <v>9.2833495999999993</v>
      </c>
      <c r="AX1016">
        <v>0.83333332999999998</v>
      </c>
      <c r="AY1016">
        <v>0</v>
      </c>
      <c r="AZ1016">
        <v>0</v>
      </c>
      <c r="BA1016">
        <v>0</v>
      </c>
    </row>
    <row r="1017" spans="2:53">
      <c r="B1017" s="5">
        <v>46261</v>
      </c>
      <c r="C1017">
        <v>169</v>
      </c>
      <c r="D1017">
        <v>3</v>
      </c>
      <c r="E1017" t="s">
        <v>143</v>
      </c>
      <c r="F1017" t="s">
        <v>54</v>
      </c>
      <c r="G1017" t="s">
        <v>51</v>
      </c>
      <c r="H1017">
        <v>-217.45826872000001</v>
      </c>
      <c r="I1017">
        <v>0</v>
      </c>
      <c r="J1017">
        <v>-5</v>
      </c>
      <c r="K1017">
        <v>605</v>
      </c>
      <c r="L1017">
        <v>0</v>
      </c>
      <c r="M1017">
        <v>0</v>
      </c>
      <c r="N1017">
        <v>0</v>
      </c>
      <c r="O1017" s="90" cm="1">
        <f t="array" ref="O1017">VLOOKUP(C1017,Calc!$B$4:$BF$291,_xlfn.XLOOKUP(F1017&amp;G1017,$R$4:$R$9&amp;$S$4:$S$9,$T$4:$T$9),FALSE)</f>
        <v>0</v>
      </c>
      <c r="P1017" s="121">
        <f t="shared" si="15"/>
        <v>0</v>
      </c>
      <c r="AH1017" s="5">
        <v>46261</v>
      </c>
      <c r="AI1017">
        <v>102</v>
      </c>
      <c r="AJ1017">
        <v>3</v>
      </c>
      <c r="AK1017" t="s">
        <v>143</v>
      </c>
      <c r="AL1017" t="s">
        <v>57</v>
      </c>
      <c r="AM1017" t="s">
        <v>52</v>
      </c>
      <c r="AN1017">
        <v>10.973037529999999</v>
      </c>
      <c r="AO1017">
        <v>0</v>
      </c>
      <c r="AP1017">
        <v>0</v>
      </c>
      <c r="AR1017" s="5">
        <v>46261</v>
      </c>
      <c r="AS1017">
        <v>73</v>
      </c>
      <c r="AT1017">
        <v>3</v>
      </c>
      <c r="AU1017" t="s">
        <v>57</v>
      </c>
      <c r="AV1017" t="s">
        <v>52</v>
      </c>
      <c r="AW1017">
        <v>-10.11668293</v>
      </c>
      <c r="AX1017">
        <v>0.83333332999999998</v>
      </c>
      <c r="AY1017">
        <v>0</v>
      </c>
      <c r="AZ1017">
        <v>3715.5936442799998</v>
      </c>
      <c r="BA1017">
        <v>0</v>
      </c>
    </row>
    <row r="1018" spans="2:53">
      <c r="B1018" s="5">
        <v>46261</v>
      </c>
      <c r="C1018">
        <v>170</v>
      </c>
      <c r="D1018">
        <v>3</v>
      </c>
      <c r="E1018" t="s">
        <v>143</v>
      </c>
      <c r="F1018" t="s">
        <v>57</v>
      </c>
      <c r="G1018" t="s">
        <v>58</v>
      </c>
      <c r="H1018">
        <v>-530.39895106999995</v>
      </c>
      <c r="I1018">
        <v>0</v>
      </c>
      <c r="J1018">
        <v>68.31</v>
      </c>
      <c r="K1018">
        <v>531.69000000000005</v>
      </c>
      <c r="L1018">
        <v>0</v>
      </c>
      <c r="M1018">
        <v>0</v>
      </c>
      <c r="N1018">
        <v>0</v>
      </c>
      <c r="O1018" s="90" cm="1">
        <f t="array" ref="O1018">VLOOKUP(C1018,Calc!$B$4:$BF$291,_xlfn.XLOOKUP(F1018&amp;G1018,$R$4:$R$9&amp;$S$4:$S$9,$T$4:$T$9),FALSE)</f>
        <v>0</v>
      </c>
      <c r="P1018" s="121">
        <f t="shared" si="15"/>
        <v>0</v>
      </c>
      <c r="AH1018" s="5">
        <v>46261</v>
      </c>
      <c r="AI1018">
        <v>102</v>
      </c>
      <c r="AJ1018">
        <v>3</v>
      </c>
      <c r="AL1018" t="s">
        <v>147</v>
      </c>
      <c r="AM1018" t="s">
        <v>148</v>
      </c>
      <c r="AN1018">
        <v>0</v>
      </c>
      <c r="AO1018">
        <v>0</v>
      </c>
      <c r="AP1018">
        <v>0</v>
      </c>
      <c r="AR1018" s="5">
        <v>46261</v>
      </c>
      <c r="AS1018">
        <v>73</v>
      </c>
      <c r="AT1018">
        <v>3</v>
      </c>
      <c r="AU1018" t="s">
        <v>147</v>
      </c>
      <c r="AV1018" t="s">
        <v>148</v>
      </c>
      <c r="AW1018">
        <v>-31.019442000000002</v>
      </c>
      <c r="AX1018">
        <v>0.79583333000000001</v>
      </c>
      <c r="AY1018">
        <v>-6962.0474177899996</v>
      </c>
      <c r="AZ1018">
        <v>-6962.0474177899996</v>
      </c>
      <c r="BA1018">
        <v>0</v>
      </c>
    </row>
    <row r="1019" spans="2:53">
      <c r="B1019" s="5">
        <v>46261</v>
      </c>
      <c r="C1019">
        <v>170</v>
      </c>
      <c r="D1019">
        <v>3</v>
      </c>
      <c r="E1019" t="s">
        <v>143</v>
      </c>
      <c r="F1019" t="s">
        <v>57</v>
      </c>
      <c r="G1019" t="s">
        <v>52</v>
      </c>
      <c r="H1019">
        <v>-530.39895106999995</v>
      </c>
      <c r="I1019">
        <v>0</v>
      </c>
      <c r="J1019">
        <v>600</v>
      </c>
      <c r="K1019">
        <v>-531.69000000000005</v>
      </c>
      <c r="L1019">
        <v>0</v>
      </c>
      <c r="M1019">
        <v>0</v>
      </c>
      <c r="N1019">
        <v>0</v>
      </c>
      <c r="O1019" s="90" cm="1">
        <f t="array" ref="O1019">VLOOKUP(C1019,Calc!$B$4:$BF$291,_xlfn.XLOOKUP(F1019&amp;G1019,$R$4:$R$9&amp;$S$4:$S$9,$T$4:$T$9),FALSE)</f>
        <v>0</v>
      </c>
      <c r="P1019" s="121">
        <f t="shared" si="15"/>
        <v>0</v>
      </c>
      <c r="AH1019" s="5">
        <v>46261</v>
      </c>
      <c r="AI1019">
        <v>102</v>
      </c>
      <c r="AJ1019">
        <v>3</v>
      </c>
      <c r="AL1019" t="s">
        <v>147</v>
      </c>
      <c r="AM1019" t="s">
        <v>51</v>
      </c>
      <c r="AN1019">
        <v>0</v>
      </c>
      <c r="AO1019">
        <v>0</v>
      </c>
      <c r="AP1019">
        <v>0</v>
      </c>
      <c r="AR1019" s="5">
        <v>46261</v>
      </c>
      <c r="AS1019">
        <v>73</v>
      </c>
      <c r="AT1019">
        <v>3</v>
      </c>
      <c r="AU1019" t="s">
        <v>147</v>
      </c>
      <c r="AV1019" t="s">
        <v>51</v>
      </c>
      <c r="AW1019">
        <v>30.22360866</v>
      </c>
      <c r="AX1019">
        <v>0.79583333000000001</v>
      </c>
      <c r="AY1019">
        <v>0</v>
      </c>
      <c r="AZ1019">
        <v>0</v>
      </c>
      <c r="BA1019">
        <v>0</v>
      </c>
    </row>
    <row r="1020" spans="2:53">
      <c r="B1020" s="5">
        <v>46261</v>
      </c>
      <c r="C1020">
        <v>170</v>
      </c>
      <c r="D1020">
        <v>3</v>
      </c>
      <c r="E1020" t="s">
        <v>143</v>
      </c>
      <c r="F1020" t="s">
        <v>60</v>
      </c>
      <c r="G1020" t="s">
        <v>58</v>
      </c>
      <c r="H1020">
        <v>-530.39895106999995</v>
      </c>
      <c r="I1020">
        <v>0</v>
      </c>
      <c r="J1020">
        <v>68.31</v>
      </c>
      <c r="K1020">
        <v>-70.31</v>
      </c>
      <c r="L1020">
        <v>0</v>
      </c>
      <c r="M1020">
        <v>0</v>
      </c>
      <c r="N1020">
        <v>0</v>
      </c>
      <c r="O1020" s="90" cm="1">
        <f t="array" ref="O1020">VLOOKUP(C1020,Calc!$B$4:$BF$291,_xlfn.XLOOKUP(F1020&amp;G1020,$R$4:$R$9&amp;$S$4:$S$9,$T$4:$T$9),FALSE)</f>
        <v>0</v>
      </c>
      <c r="P1020" s="121">
        <f t="shared" si="15"/>
        <v>0</v>
      </c>
      <c r="AH1020" s="5">
        <v>46261</v>
      </c>
      <c r="AI1020">
        <v>102</v>
      </c>
      <c r="AJ1020">
        <v>3</v>
      </c>
      <c r="AK1020" t="s">
        <v>143</v>
      </c>
      <c r="AL1020" t="s">
        <v>60</v>
      </c>
      <c r="AM1020" t="s">
        <v>58</v>
      </c>
      <c r="AN1020">
        <v>-11.33758976</v>
      </c>
      <c r="AO1020">
        <v>0</v>
      </c>
      <c r="AP1020">
        <v>1175.9841579500001</v>
      </c>
      <c r="AR1020" s="5">
        <v>46261</v>
      </c>
      <c r="AS1020">
        <v>73</v>
      </c>
      <c r="AT1020">
        <v>3</v>
      </c>
      <c r="AU1020" t="s">
        <v>60</v>
      </c>
      <c r="AV1020" t="s">
        <v>58</v>
      </c>
      <c r="AW1020">
        <v>48.302425759999998</v>
      </c>
      <c r="AX1020">
        <v>-1.666666E-2</v>
      </c>
      <c r="AY1020">
        <v>0</v>
      </c>
      <c r="AZ1020">
        <v>0</v>
      </c>
      <c r="BA1020">
        <v>0</v>
      </c>
    </row>
    <row r="1021" spans="2:53">
      <c r="B1021" s="5">
        <v>46261</v>
      </c>
      <c r="C1021">
        <v>170</v>
      </c>
      <c r="D1021">
        <v>3</v>
      </c>
      <c r="E1021" t="s">
        <v>143</v>
      </c>
      <c r="F1021" t="s">
        <v>60</v>
      </c>
      <c r="G1021" t="s">
        <v>51</v>
      </c>
      <c r="H1021">
        <v>-530.39895106999995</v>
      </c>
      <c r="I1021">
        <v>0</v>
      </c>
      <c r="J1021">
        <v>-2</v>
      </c>
      <c r="K1021">
        <v>70.31</v>
      </c>
      <c r="L1021">
        <v>0</v>
      </c>
      <c r="M1021">
        <v>0</v>
      </c>
      <c r="N1021">
        <v>0</v>
      </c>
      <c r="O1021" s="90" cm="1">
        <f t="array" ref="O1021">VLOOKUP(C1021,Calc!$B$4:$BF$291,_xlfn.XLOOKUP(F1021&amp;G1021,$R$4:$R$9&amp;$S$4:$S$9,$T$4:$T$9),FALSE)</f>
        <v>0</v>
      </c>
      <c r="P1021" s="121">
        <f t="shared" si="15"/>
        <v>0</v>
      </c>
      <c r="AH1021" s="5">
        <v>46261</v>
      </c>
      <c r="AI1021">
        <v>102</v>
      </c>
      <c r="AJ1021">
        <v>3</v>
      </c>
      <c r="AK1021" t="s">
        <v>143</v>
      </c>
      <c r="AL1021" t="s">
        <v>60</v>
      </c>
      <c r="AM1021" t="s">
        <v>51</v>
      </c>
      <c r="AN1021">
        <v>9.9059231000000008</v>
      </c>
      <c r="AO1021">
        <v>0</v>
      </c>
      <c r="AP1021">
        <v>0</v>
      </c>
      <c r="AR1021" s="5">
        <v>46261</v>
      </c>
      <c r="AS1021">
        <v>73</v>
      </c>
      <c r="AT1021">
        <v>3</v>
      </c>
      <c r="AU1021" t="s">
        <v>60</v>
      </c>
      <c r="AV1021" t="s">
        <v>51</v>
      </c>
      <c r="AW1021">
        <v>-48.2857591</v>
      </c>
      <c r="AX1021">
        <v>-1.666666E-2</v>
      </c>
      <c r="AY1021">
        <v>19539.457462269998</v>
      </c>
      <c r="AZ1021">
        <v>17918.969956289999</v>
      </c>
      <c r="BA1021">
        <v>0</v>
      </c>
    </row>
    <row r="1022" spans="2:53">
      <c r="B1022" s="5">
        <v>46261</v>
      </c>
      <c r="C1022">
        <v>170</v>
      </c>
      <c r="D1022">
        <v>3</v>
      </c>
      <c r="E1022" t="s">
        <v>143</v>
      </c>
      <c r="F1022" t="s">
        <v>54</v>
      </c>
      <c r="G1022" t="s">
        <v>52</v>
      </c>
      <c r="H1022">
        <v>-530.39895106999995</v>
      </c>
      <c r="I1022">
        <v>0</v>
      </c>
      <c r="J1022">
        <v>600</v>
      </c>
      <c r="K1022">
        <v>-602</v>
      </c>
      <c r="L1022">
        <v>0</v>
      </c>
      <c r="M1022">
        <v>0</v>
      </c>
      <c r="N1022">
        <v>0</v>
      </c>
      <c r="O1022" s="90" cm="1">
        <f t="array" ref="O1022">VLOOKUP(C1022,Calc!$B$4:$BF$291,_xlfn.XLOOKUP(F1022&amp;G1022,$R$4:$R$9&amp;$S$4:$S$9,$T$4:$T$9),FALSE)</f>
        <v>0</v>
      </c>
      <c r="P1022" s="121">
        <f t="shared" si="15"/>
        <v>0</v>
      </c>
      <c r="AH1022" s="5">
        <v>46261</v>
      </c>
      <c r="AI1022">
        <v>102</v>
      </c>
      <c r="AJ1022">
        <v>3</v>
      </c>
      <c r="AK1022" t="s">
        <v>143</v>
      </c>
      <c r="AL1022" t="s">
        <v>54</v>
      </c>
      <c r="AM1022" t="s">
        <v>52</v>
      </c>
      <c r="AN1022">
        <v>49.70123753</v>
      </c>
      <c r="AO1022">
        <v>0</v>
      </c>
      <c r="AP1022">
        <v>0</v>
      </c>
      <c r="AR1022" s="5">
        <v>46261</v>
      </c>
      <c r="AS1022">
        <v>73</v>
      </c>
      <c r="AT1022">
        <v>3</v>
      </c>
      <c r="AU1022" t="s">
        <v>54</v>
      </c>
      <c r="AV1022" t="s">
        <v>52</v>
      </c>
      <c r="AW1022">
        <v>33.186860199999998</v>
      </c>
      <c r="AX1022">
        <v>6.5824999999999996</v>
      </c>
      <c r="AY1022">
        <v>0</v>
      </c>
      <c r="AZ1022">
        <v>0</v>
      </c>
      <c r="BA1022">
        <v>0</v>
      </c>
    </row>
    <row r="1023" spans="2:53">
      <c r="B1023" s="5">
        <v>46261</v>
      </c>
      <c r="C1023">
        <v>170</v>
      </c>
      <c r="D1023">
        <v>3</v>
      </c>
      <c r="E1023" t="s">
        <v>143</v>
      </c>
      <c r="F1023" t="s">
        <v>54</v>
      </c>
      <c r="G1023" t="s">
        <v>51</v>
      </c>
      <c r="H1023">
        <v>-530.39895106999995</v>
      </c>
      <c r="I1023">
        <v>0</v>
      </c>
      <c r="J1023">
        <v>-2</v>
      </c>
      <c r="K1023">
        <v>602</v>
      </c>
      <c r="L1023">
        <v>0</v>
      </c>
      <c r="M1023">
        <v>0</v>
      </c>
      <c r="N1023">
        <v>0</v>
      </c>
      <c r="O1023" s="90" cm="1">
        <f t="array" ref="O1023">VLOOKUP(C1023,Calc!$B$4:$BF$291,_xlfn.XLOOKUP(F1023&amp;G1023,$R$4:$R$9&amp;$S$4:$S$9,$T$4:$T$9),FALSE)</f>
        <v>0</v>
      </c>
      <c r="P1023" s="121">
        <f t="shared" si="15"/>
        <v>0</v>
      </c>
      <c r="AH1023" s="5">
        <v>46261</v>
      </c>
      <c r="AI1023">
        <v>102</v>
      </c>
      <c r="AJ1023">
        <v>3</v>
      </c>
      <c r="AK1023" t="s">
        <v>143</v>
      </c>
      <c r="AL1023" t="s">
        <v>54</v>
      </c>
      <c r="AM1023" t="s">
        <v>51</v>
      </c>
      <c r="AN1023">
        <v>-51.517070859999997</v>
      </c>
      <c r="AO1023">
        <v>395.52245789</v>
      </c>
      <c r="AP1023">
        <v>425.65167873000001</v>
      </c>
      <c r="AR1023" s="5">
        <v>46261</v>
      </c>
      <c r="AS1023">
        <v>73</v>
      </c>
      <c r="AT1023">
        <v>3</v>
      </c>
      <c r="AU1023" t="s">
        <v>54</v>
      </c>
      <c r="AV1023" t="s">
        <v>51</v>
      </c>
      <c r="AW1023">
        <v>-39.769360200000001</v>
      </c>
      <c r="AX1023">
        <v>6.5824999999999996</v>
      </c>
      <c r="AY1023">
        <v>0</v>
      </c>
      <c r="AZ1023">
        <v>-2095.1061383000001</v>
      </c>
      <c r="BA1023">
        <v>0</v>
      </c>
    </row>
    <row r="1024" spans="2:53">
      <c r="B1024" s="5">
        <v>46261</v>
      </c>
      <c r="C1024">
        <v>171</v>
      </c>
      <c r="D1024">
        <v>3</v>
      </c>
      <c r="E1024" t="s">
        <v>143</v>
      </c>
      <c r="F1024" t="s">
        <v>57</v>
      </c>
      <c r="G1024" t="s">
        <v>58</v>
      </c>
      <c r="H1024">
        <v>-2804.68107332</v>
      </c>
      <c r="I1024">
        <v>0</v>
      </c>
      <c r="J1024">
        <v>-8.57</v>
      </c>
      <c r="K1024">
        <v>608.57000000000005</v>
      </c>
      <c r="L1024">
        <v>0</v>
      </c>
      <c r="M1024">
        <v>0</v>
      </c>
      <c r="N1024">
        <v>0</v>
      </c>
      <c r="O1024" s="90" cm="1">
        <f t="array" ref="O1024">VLOOKUP(C1024,Calc!$B$4:$BF$291,_xlfn.XLOOKUP(F1024&amp;G1024,$R$4:$R$9&amp;$S$4:$S$9,$T$4:$T$9),FALSE)</f>
        <v>0</v>
      </c>
      <c r="P1024" s="121">
        <f t="shared" si="15"/>
        <v>0</v>
      </c>
      <c r="AH1024" s="5">
        <v>46261</v>
      </c>
      <c r="AI1024">
        <v>103</v>
      </c>
      <c r="AJ1024">
        <v>3</v>
      </c>
      <c r="AL1024" t="s">
        <v>144</v>
      </c>
      <c r="AM1024" t="s">
        <v>58</v>
      </c>
      <c r="AN1024">
        <v>-53.331298429999997</v>
      </c>
      <c r="AO1024">
        <v>372.98231174</v>
      </c>
      <c r="AP1024">
        <v>372.98231174</v>
      </c>
      <c r="AR1024" s="5">
        <v>46261</v>
      </c>
      <c r="AS1024">
        <v>73</v>
      </c>
      <c r="AT1024">
        <v>3</v>
      </c>
      <c r="AU1024" t="s">
        <v>50</v>
      </c>
      <c r="AV1024" t="s">
        <v>52</v>
      </c>
      <c r="AW1024">
        <v>0</v>
      </c>
      <c r="AX1024">
        <v>0</v>
      </c>
      <c r="AY1024">
        <v>0</v>
      </c>
      <c r="AZ1024">
        <v>0</v>
      </c>
      <c r="BA1024">
        <v>0</v>
      </c>
    </row>
    <row r="1025" spans="2:53">
      <c r="B1025" s="5">
        <v>46261</v>
      </c>
      <c r="C1025">
        <v>171</v>
      </c>
      <c r="D1025">
        <v>3</v>
      </c>
      <c r="E1025" t="s">
        <v>143</v>
      </c>
      <c r="F1025" t="s">
        <v>57</v>
      </c>
      <c r="G1025" t="s">
        <v>52</v>
      </c>
      <c r="H1025">
        <v>-2804.68107332</v>
      </c>
      <c r="I1025">
        <v>0</v>
      </c>
      <c r="J1025">
        <v>600</v>
      </c>
      <c r="K1025">
        <v>-608.57000000000005</v>
      </c>
      <c r="L1025">
        <v>0</v>
      </c>
      <c r="M1025">
        <v>0</v>
      </c>
      <c r="N1025">
        <v>0</v>
      </c>
      <c r="O1025" s="90" cm="1">
        <f t="array" ref="O1025">VLOOKUP(C1025,Calc!$B$4:$BF$291,_xlfn.XLOOKUP(F1025&amp;G1025,$R$4:$R$9&amp;$S$4:$S$9,$T$4:$T$9),FALSE)</f>
        <v>0</v>
      </c>
      <c r="P1025" s="121">
        <f t="shared" si="15"/>
        <v>0</v>
      </c>
      <c r="AH1025" s="5">
        <v>46261</v>
      </c>
      <c r="AI1025">
        <v>103</v>
      </c>
      <c r="AJ1025">
        <v>3</v>
      </c>
      <c r="AL1025" t="s">
        <v>144</v>
      </c>
      <c r="AM1025" t="s">
        <v>146</v>
      </c>
      <c r="AN1025">
        <v>50.696298429999999</v>
      </c>
      <c r="AO1025">
        <v>0</v>
      </c>
      <c r="AP1025">
        <v>0</v>
      </c>
      <c r="AR1025" s="5">
        <v>46261</v>
      </c>
      <c r="AS1025">
        <v>73</v>
      </c>
      <c r="AT1025">
        <v>3</v>
      </c>
      <c r="AU1025" t="s">
        <v>50</v>
      </c>
      <c r="AV1025" t="s">
        <v>51</v>
      </c>
      <c r="AW1025">
        <v>0</v>
      </c>
      <c r="AX1025">
        <v>0</v>
      </c>
      <c r="AY1025">
        <v>0</v>
      </c>
      <c r="AZ1025">
        <v>0</v>
      </c>
      <c r="BA1025">
        <v>0</v>
      </c>
    </row>
    <row r="1026" spans="2:53">
      <c r="B1026" s="5">
        <v>46261</v>
      </c>
      <c r="C1026">
        <v>171</v>
      </c>
      <c r="D1026">
        <v>3</v>
      </c>
      <c r="E1026" t="s">
        <v>143</v>
      </c>
      <c r="F1026" t="s">
        <v>60</v>
      </c>
      <c r="G1026" t="s">
        <v>58</v>
      </c>
      <c r="H1026">
        <v>-2804.68107332</v>
      </c>
      <c r="I1026">
        <v>0</v>
      </c>
      <c r="J1026">
        <v>-8.57</v>
      </c>
      <c r="K1026">
        <v>6.57</v>
      </c>
      <c r="L1026">
        <v>0</v>
      </c>
      <c r="M1026">
        <v>0</v>
      </c>
      <c r="N1026">
        <v>0</v>
      </c>
      <c r="O1026" s="90" cm="1">
        <f t="array" ref="O1026">VLOOKUP(C1026,Calc!$B$4:$BF$291,_xlfn.XLOOKUP(F1026&amp;G1026,$R$4:$R$9&amp;$S$4:$S$9,$T$4:$T$9),FALSE)</f>
        <v>0</v>
      </c>
      <c r="P1026" s="121">
        <f t="shared" si="15"/>
        <v>0</v>
      </c>
      <c r="AH1026" s="5">
        <v>46261</v>
      </c>
      <c r="AI1026">
        <v>103</v>
      </c>
      <c r="AJ1026">
        <v>3</v>
      </c>
      <c r="AK1026" t="s">
        <v>143</v>
      </c>
      <c r="AL1026" t="s">
        <v>57</v>
      </c>
      <c r="AM1026" t="s">
        <v>58</v>
      </c>
      <c r="AN1026">
        <v>-11.3735128</v>
      </c>
      <c r="AO1026">
        <v>2954.30131059</v>
      </c>
      <c r="AP1026">
        <v>1254.6414144099999</v>
      </c>
      <c r="AR1026" s="5">
        <v>46261</v>
      </c>
      <c r="AS1026">
        <v>74</v>
      </c>
      <c r="AT1026">
        <v>3</v>
      </c>
      <c r="AU1026" t="s">
        <v>145</v>
      </c>
      <c r="AV1026" t="s">
        <v>58</v>
      </c>
      <c r="AW1026">
        <v>0</v>
      </c>
      <c r="AX1026">
        <v>0</v>
      </c>
      <c r="AY1026">
        <v>0</v>
      </c>
      <c r="AZ1026">
        <v>0</v>
      </c>
      <c r="BA1026">
        <v>0</v>
      </c>
    </row>
    <row r="1027" spans="2:53">
      <c r="B1027" s="5">
        <v>46261</v>
      </c>
      <c r="C1027">
        <v>171</v>
      </c>
      <c r="D1027">
        <v>3</v>
      </c>
      <c r="E1027" t="s">
        <v>143</v>
      </c>
      <c r="F1027" t="s">
        <v>60</v>
      </c>
      <c r="G1027" t="s">
        <v>51</v>
      </c>
      <c r="H1027">
        <v>-2804.68107332</v>
      </c>
      <c r="I1027">
        <v>0</v>
      </c>
      <c r="J1027">
        <v>-2</v>
      </c>
      <c r="K1027">
        <v>-6.57</v>
      </c>
      <c r="L1027">
        <v>0</v>
      </c>
      <c r="M1027">
        <v>0</v>
      </c>
      <c r="N1027">
        <v>0</v>
      </c>
      <c r="O1027" s="90" cm="1">
        <f t="array" ref="O1027">VLOOKUP(C1027,Calc!$B$4:$BF$291,_xlfn.XLOOKUP(F1027&amp;G1027,$R$4:$R$9&amp;$S$4:$S$9,$T$4:$T$9),FALSE)</f>
        <v>0</v>
      </c>
      <c r="P1027" s="121">
        <f t="shared" si="15"/>
        <v>0</v>
      </c>
      <c r="AH1027" s="5">
        <v>46261</v>
      </c>
      <c r="AI1027">
        <v>103</v>
      </c>
      <c r="AJ1027">
        <v>3</v>
      </c>
      <c r="AK1027" t="s">
        <v>143</v>
      </c>
      <c r="AL1027" t="s">
        <v>57</v>
      </c>
      <c r="AM1027" t="s">
        <v>52</v>
      </c>
      <c r="AN1027">
        <v>9.3968461300000001</v>
      </c>
      <c r="AO1027">
        <v>0</v>
      </c>
      <c r="AP1027">
        <v>0</v>
      </c>
      <c r="AR1027" s="5">
        <v>46261</v>
      </c>
      <c r="AS1027">
        <v>74</v>
      </c>
      <c r="AT1027">
        <v>3</v>
      </c>
      <c r="AU1027" t="s">
        <v>145</v>
      </c>
      <c r="AV1027" t="s">
        <v>146</v>
      </c>
      <c r="AW1027">
        <v>0</v>
      </c>
      <c r="AX1027">
        <v>0</v>
      </c>
      <c r="AY1027">
        <v>0</v>
      </c>
      <c r="AZ1027">
        <v>0</v>
      </c>
      <c r="BA1027">
        <v>0</v>
      </c>
    </row>
    <row r="1028" spans="2:53">
      <c r="B1028" s="5">
        <v>46261</v>
      </c>
      <c r="C1028">
        <v>171</v>
      </c>
      <c r="D1028">
        <v>3</v>
      </c>
      <c r="E1028" t="s">
        <v>143</v>
      </c>
      <c r="F1028" t="s">
        <v>54</v>
      </c>
      <c r="G1028" t="s">
        <v>52</v>
      </c>
      <c r="H1028">
        <v>-2804.68107332</v>
      </c>
      <c r="I1028">
        <v>0</v>
      </c>
      <c r="J1028">
        <v>600</v>
      </c>
      <c r="K1028">
        <v>-602</v>
      </c>
      <c r="L1028">
        <v>0</v>
      </c>
      <c r="M1028">
        <v>0</v>
      </c>
      <c r="N1028">
        <v>0</v>
      </c>
      <c r="O1028" s="90" cm="1">
        <f t="array" ref="O1028">VLOOKUP(C1028,Calc!$B$4:$BF$291,_xlfn.XLOOKUP(F1028&amp;G1028,$R$4:$R$9&amp;$S$4:$S$9,$T$4:$T$9),FALSE)</f>
        <v>0</v>
      </c>
      <c r="P1028" s="121">
        <f t="shared" ref="P1028:P1091" si="16">O1028-N1028</f>
        <v>0</v>
      </c>
      <c r="AH1028" s="5">
        <v>46261</v>
      </c>
      <c r="AI1028">
        <v>103</v>
      </c>
      <c r="AJ1028">
        <v>3</v>
      </c>
      <c r="AL1028" t="s">
        <v>147</v>
      </c>
      <c r="AM1028" t="s">
        <v>148</v>
      </c>
      <c r="AN1028">
        <v>0</v>
      </c>
      <c r="AO1028">
        <v>0</v>
      </c>
      <c r="AP1028">
        <v>0</v>
      </c>
      <c r="AR1028" s="5">
        <v>46261</v>
      </c>
      <c r="AS1028">
        <v>74</v>
      </c>
      <c r="AT1028">
        <v>3</v>
      </c>
      <c r="AU1028" t="s">
        <v>144</v>
      </c>
      <c r="AV1028" t="s">
        <v>58</v>
      </c>
      <c r="AW1028">
        <v>-52.840302360000003</v>
      </c>
      <c r="AX1028">
        <v>13.289166659999999</v>
      </c>
      <c r="AY1028">
        <v>-65971.286883330002</v>
      </c>
      <c r="AZ1028">
        <v>-65971.286883330002</v>
      </c>
      <c r="BA1028">
        <v>0</v>
      </c>
    </row>
    <row r="1029" spans="2:53">
      <c r="B1029" s="5">
        <v>46261</v>
      </c>
      <c r="C1029">
        <v>171</v>
      </c>
      <c r="D1029">
        <v>3</v>
      </c>
      <c r="E1029" t="s">
        <v>143</v>
      </c>
      <c r="F1029" t="s">
        <v>54</v>
      </c>
      <c r="G1029" t="s">
        <v>51</v>
      </c>
      <c r="H1029">
        <v>-2804.68107332</v>
      </c>
      <c r="I1029">
        <v>0</v>
      </c>
      <c r="J1029">
        <v>-2</v>
      </c>
      <c r="K1029">
        <v>602</v>
      </c>
      <c r="L1029">
        <v>0</v>
      </c>
      <c r="M1029">
        <v>0</v>
      </c>
      <c r="N1029">
        <v>0</v>
      </c>
      <c r="O1029" s="90" cm="1">
        <f t="array" ref="O1029">VLOOKUP(C1029,Calc!$B$4:$BF$291,_xlfn.XLOOKUP(F1029&amp;G1029,$R$4:$R$9&amp;$S$4:$S$9,$T$4:$T$9),FALSE)</f>
        <v>0</v>
      </c>
      <c r="P1029" s="121">
        <f t="shared" si="16"/>
        <v>0</v>
      </c>
      <c r="AH1029" s="5">
        <v>46261</v>
      </c>
      <c r="AI1029">
        <v>103</v>
      </c>
      <c r="AJ1029">
        <v>3</v>
      </c>
      <c r="AL1029" t="s">
        <v>147</v>
      </c>
      <c r="AM1029" t="s">
        <v>51</v>
      </c>
      <c r="AN1029">
        <v>0</v>
      </c>
      <c r="AO1029">
        <v>0</v>
      </c>
      <c r="AP1029">
        <v>0</v>
      </c>
      <c r="AR1029" s="5">
        <v>46261</v>
      </c>
      <c r="AS1029">
        <v>74</v>
      </c>
      <c r="AT1029">
        <v>3</v>
      </c>
      <c r="AU1029" t="s">
        <v>144</v>
      </c>
      <c r="AV1029" t="s">
        <v>146</v>
      </c>
      <c r="AW1029">
        <v>39.551135700000003</v>
      </c>
      <c r="AX1029">
        <v>13.289166659999999</v>
      </c>
      <c r="AY1029">
        <v>0</v>
      </c>
      <c r="AZ1029">
        <v>0</v>
      </c>
      <c r="BA1029">
        <v>0</v>
      </c>
    </row>
    <row r="1030" spans="2:53">
      <c r="B1030" s="5">
        <v>46261</v>
      </c>
      <c r="C1030">
        <v>172</v>
      </c>
      <c r="D1030">
        <v>3</v>
      </c>
      <c r="E1030" t="s">
        <v>143</v>
      </c>
      <c r="F1030" t="s">
        <v>57</v>
      </c>
      <c r="G1030" t="s">
        <v>58</v>
      </c>
      <c r="H1030">
        <v>-4814.9781586400004</v>
      </c>
      <c r="I1030">
        <v>0</v>
      </c>
      <c r="J1030">
        <v>-8.74</v>
      </c>
      <c r="K1030">
        <v>608.74</v>
      </c>
      <c r="L1030">
        <v>0</v>
      </c>
      <c r="M1030">
        <v>0</v>
      </c>
      <c r="N1030">
        <v>0</v>
      </c>
      <c r="O1030" s="90" cm="1">
        <f t="array" ref="O1030">VLOOKUP(C1030,Calc!$B$4:$BF$291,_xlfn.XLOOKUP(F1030&amp;G1030,$R$4:$R$9&amp;$S$4:$S$9,$T$4:$T$9),FALSE)</f>
        <v>0</v>
      </c>
      <c r="P1030" s="121">
        <f t="shared" si="16"/>
        <v>0</v>
      </c>
      <c r="AH1030" s="5">
        <v>46261</v>
      </c>
      <c r="AI1030">
        <v>103</v>
      </c>
      <c r="AJ1030">
        <v>3</v>
      </c>
      <c r="AK1030" t="s">
        <v>143</v>
      </c>
      <c r="AL1030" t="s">
        <v>60</v>
      </c>
      <c r="AM1030" t="s">
        <v>58</v>
      </c>
      <c r="AN1030">
        <v>-15.025443900000001</v>
      </c>
      <c r="AO1030">
        <v>0</v>
      </c>
      <c r="AP1030">
        <v>1270.5255779300001</v>
      </c>
      <c r="AR1030" s="5">
        <v>46261</v>
      </c>
      <c r="AS1030">
        <v>74</v>
      </c>
      <c r="AT1030">
        <v>3</v>
      </c>
      <c r="AU1030" t="s">
        <v>57</v>
      </c>
      <c r="AV1030" t="s">
        <v>58</v>
      </c>
      <c r="AW1030">
        <v>7.6403682000000002</v>
      </c>
      <c r="AX1030">
        <v>0.89083332999999998</v>
      </c>
      <c r="AY1030">
        <v>0</v>
      </c>
      <c r="AZ1030">
        <v>0</v>
      </c>
      <c r="BA1030">
        <v>0</v>
      </c>
    </row>
    <row r="1031" spans="2:53">
      <c r="B1031" s="5">
        <v>46261</v>
      </c>
      <c r="C1031">
        <v>172</v>
      </c>
      <c r="D1031">
        <v>3</v>
      </c>
      <c r="E1031" t="s">
        <v>143</v>
      </c>
      <c r="F1031" t="s">
        <v>57</v>
      </c>
      <c r="G1031" t="s">
        <v>52</v>
      </c>
      <c r="H1031">
        <v>-4814.9781586400004</v>
      </c>
      <c r="I1031">
        <v>0</v>
      </c>
      <c r="J1031">
        <v>600</v>
      </c>
      <c r="K1031">
        <v>-608.74</v>
      </c>
      <c r="L1031">
        <v>0</v>
      </c>
      <c r="M1031">
        <v>0</v>
      </c>
      <c r="N1031">
        <v>0</v>
      </c>
      <c r="O1031" s="90" cm="1">
        <f t="array" ref="O1031">VLOOKUP(C1031,Calc!$B$4:$BF$291,_xlfn.XLOOKUP(F1031&amp;G1031,$R$4:$R$9&amp;$S$4:$S$9,$T$4:$T$9),FALSE)</f>
        <v>0</v>
      </c>
      <c r="P1031" s="121">
        <f t="shared" si="16"/>
        <v>0</v>
      </c>
      <c r="AH1031" s="5">
        <v>46261</v>
      </c>
      <c r="AI1031">
        <v>103</v>
      </c>
      <c r="AJ1031">
        <v>3</v>
      </c>
      <c r="AK1031" t="s">
        <v>143</v>
      </c>
      <c r="AL1031" t="s">
        <v>60</v>
      </c>
      <c r="AM1031" t="s">
        <v>51</v>
      </c>
      <c r="AN1031">
        <v>13.775443900000001</v>
      </c>
      <c r="AO1031">
        <v>0</v>
      </c>
      <c r="AP1031">
        <v>0</v>
      </c>
      <c r="AR1031" s="5">
        <v>46261</v>
      </c>
      <c r="AS1031">
        <v>74</v>
      </c>
      <c r="AT1031">
        <v>3</v>
      </c>
      <c r="AU1031" t="s">
        <v>57</v>
      </c>
      <c r="AV1031" t="s">
        <v>52</v>
      </c>
      <c r="AW1031">
        <v>-8.5312015300000006</v>
      </c>
      <c r="AX1031">
        <v>0.89083332999999998</v>
      </c>
      <c r="AY1031">
        <v>0</v>
      </c>
      <c r="AZ1031">
        <v>2823.7397609</v>
      </c>
      <c r="BA1031">
        <v>0</v>
      </c>
    </row>
    <row r="1032" spans="2:53">
      <c r="B1032" s="5">
        <v>46261</v>
      </c>
      <c r="C1032">
        <v>172</v>
      </c>
      <c r="D1032">
        <v>3</v>
      </c>
      <c r="E1032" t="s">
        <v>143</v>
      </c>
      <c r="F1032" t="s">
        <v>60</v>
      </c>
      <c r="G1032" t="s">
        <v>58</v>
      </c>
      <c r="H1032">
        <v>-4814.9781586400004</v>
      </c>
      <c r="I1032">
        <v>0</v>
      </c>
      <c r="J1032">
        <v>-8.74</v>
      </c>
      <c r="K1032">
        <v>3.74</v>
      </c>
      <c r="L1032">
        <v>0</v>
      </c>
      <c r="M1032">
        <v>0</v>
      </c>
      <c r="N1032">
        <v>0</v>
      </c>
      <c r="O1032" s="90" cm="1">
        <f t="array" ref="O1032">VLOOKUP(C1032,Calc!$B$4:$BF$291,_xlfn.XLOOKUP(F1032&amp;G1032,$R$4:$R$9&amp;$S$4:$S$9,$T$4:$T$9),FALSE)</f>
        <v>0</v>
      </c>
      <c r="P1032" s="121">
        <f t="shared" si="16"/>
        <v>0</v>
      </c>
      <c r="AH1032" s="5">
        <v>46261</v>
      </c>
      <c r="AI1032">
        <v>103</v>
      </c>
      <c r="AJ1032">
        <v>3</v>
      </c>
      <c r="AK1032" t="s">
        <v>143</v>
      </c>
      <c r="AL1032" t="s">
        <v>54</v>
      </c>
      <c r="AM1032" t="s">
        <v>52</v>
      </c>
      <c r="AN1032">
        <v>47.420371430000003</v>
      </c>
      <c r="AO1032">
        <v>0</v>
      </c>
      <c r="AP1032">
        <v>0</v>
      </c>
      <c r="AR1032" s="5">
        <v>46261</v>
      </c>
      <c r="AS1032">
        <v>74</v>
      </c>
      <c r="AT1032">
        <v>3</v>
      </c>
      <c r="AU1032" t="s">
        <v>147</v>
      </c>
      <c r="AV1032" t="s">
        <v>148</v>
      </c>
      <c r="AW1032">
        <v>-28.930506000000001</v>
      </c>
      <c r="AX1032">
        <v>0.95083333000000003</v>
      </c>
      <c r="AY1032">
        <v>-6426.6747433999999</v>
      </c>
      <c r="AZ1032">
        <v>-6426.6747433999999</v>
      </c>
      <c r="BA1032">
        <v>0</v>
      </c>
    </row>
    <row r="1033" spans="2:53">
      <c r="B1033" s="5">
        <v>46261</v>
      </c>
      <c r="C1033">
        <v>172</v>
      </c>
      <c r="D1033">
        <v>3</v>
      </c>
      <c r="E1033" t="s">
        <v>143</v>
      </c>
      <c r="F1033" t="s">
        <v>60</v>
      </c>
      <c r="G1033" t="s">
        <v>51</v>
      </c>
      <c r="H1033">
        <v>-4814.9781586400004</v>
      </c>
      <c r="I1033">
        <v>0</v>
      </c>
      <c r="J1033">
        <v>-5</v>
      </c>
      <c r="K1033">
        <v>-3.74</v>
      </c>
      <c r="L1033">
        <v>0</v>
      </c>
      <c r="M1033">
        <v>0</v>
      </c>
      <c r="N1033">
        <v>0</v>
      </c>
      <c r="O1033" s="90" cm="1">
        <f t="array" ref="O1033">VLOOKUP(C1033,Calc!$B$4:$BF$291,_xlfn.XLOOKUP(F1033&amp;G1033,$R$4:$R$9&amp;$S$4:$S$9,$T$4:$T$9),FALSE)</f>
        <v>0</v>
      </c>
      <c r="P1033" s="121">
        <f t="shared" si="16"/>
        <v>0</v>
      </c>
      <c r="AH1033" s="5">
        <v>46261</v>
      </c>
      <c r="AI1033">
        <v>103</v>
      </c>
      <c r="AJ1033">
        <v>3</v>
      </c>
      <c r="AK1033" t="s">
        <v>143</v>
      </c>
      <c r="AL1033" t="s">
        <v>54</v>
      </c>
      <c r="AM1033" t="s">
        <v>51</v>
      </c>
      <c r="AN1033">
        <v>-49.731204759999997</v>
      </c>
      <c r="AO1033">
        <v>1150.1737189600001</v>
      </c>
      <c r="AP1033">
        <v>1579.3080372100001</v>
      </c>
      <c r="AR1033" s="5">
        <v>46261</v>
      </c>
      <c r="AS1033">
        <v>74</v>
      </c>
      <c r="AT1033">
        <v>3</v>
      </c>
      <c r="AU1033" t="s">
        <v>147</v>
      </c>
      <c r="AV1033" t="s">
        <v>51</v>
      </c>
      <c r="AW1033">
        <v>27.979672659999999</v>
      </c>
      <c r="AX1033">
        <v>0.95083333000000003</v>
      </c>
      <c r="AY1033">
        <v>0</v>
      </c>
      <c r="AZ1033">
        <v>0</v>
      </c>
      <c r="BA1033">
        <v>0</v>
      </c>
    </row>
    <row r="1034" spans="2:53">
      <c r="B1034" s="5">
        <v>46261</v>
      </c>
      <c r="C1034">
        <v>172</v>
      </c>
      <c r="D1034">
        <v>3</v>
      </c>
      <c r="E1034" t="s">
        <v>143</v>
      </c>
      <c r="F1034" t="s">
        <v>54</v>
      </c>
      <c r="G1034" t="s">
        <v>52</v>
      </c>
      <c r="H1034">
        <v>-4814.9781586400004</v>
      </c>
      <c r="I1034">
        <v>0</v>
      </c>
      <c r="J1034">
        <v>600</v>
      </c>
      <c r="K1034">
        <v>-605</v>
      </c>
      <c r="L1034">
        <v>0</v>
      </c>
      <c r="M1034">
        <v>0</v>
      </c>
      <c r="N1034">
        <v>0</v>
      </c>
      <c r="O1034" s="90" cm="1">
        <f t="array" ref="O1034">VLOOKUP(C1034,Calc!$B$4:$BF$291,_xlfn.XLOOKUP(F1034&amp;G1034,$R$4:$R$9&amp;$S$4:$S$9,$T$4:$T$9),FALSE)</f>
        <v>0</v>
      </c>
      <c r="P1034" s="121">
        <f t="shared" si="16"/>
        <v>0</v>
      </c>
      <c r="AH1034" s="5">
        <v>46261</v>
      </c>
      <c r="AI1034">
        <v>104</v>
      </c>
      <c r="AJ1034">
        <v>3</v>
      </c>
      <c r="AL1034" t="s">
        <v>144</v>
      </c>
      <c r="AM1034" t="s">
        <v>58</v>
      </c>
      <c r="AN1034">
        <v>-45.976516629999999</v>
      </c>
      <c r="AO1034">
        <v>143.06450659999999</v>
      </c>
      <c r="AP1034">
        <v>143.06450659999999</v>
      </c>
      <c r="AR1034" s="5">
        <v>46261</v>
      </c>
      <c r="AS1034">
        <v>74</v>
      </c>
      <c r="AT1034">
        <v>3</v>
      </c>
      <c r="AU1034" t="s">
        <v>60</v>
      </c>
      <c r="AV1034" t="s">
        <v>58</v>
      </c>
      <c r="AW1034">
        <v>45.521938130000002</v>
      </c>
      <c r="AX1034">
        <v>-4.5833329999999999E-2</v>
      </c>
      <c r="AY1034">
        <v>0</v>
      </c>
      <c r="AZ1034">
        <v>0</v>
      </c>
      <c r="BA1034">
        <v>0</v>
      </c>
    </row>
    <row r="1035" spans="2:53">
      <c r="B1035" s="5">
        <v>46261</v>
      </c>
      <c r="C1035">
        <v>172</v>
      </c>
      <c r="D1035">
        <v>3</v>
      </c>
      <c r="E1035" t="s">
        <v>143</v>
      </c>
      <c r="F1035" t="s">
        <v>54</v>
      </c>
      <c r="G1035" t="s">
        <v>51</v>
      </c>
      <c r="H1035">
        <v>-4814.9781586400004</v>
      </c>
      <c r="I1035">
        <v>0</v>
      </c>
      <c r="J1035">
        <v>-5</v>
      </c>
      <c r="K1035">
        <v>605</v>
      </c>
      <c r="L1035">
        <v>0</v>
      </c>
      <c r="M1035">
        <v>0</v>
      </c>
      <c r="N1035">
        <v>0</v>
      </c>
      <c r="O1035" s="90" cm="1">
        <f t="array" ref="O1035">VLOOKUP(C1035,Calc!$B$4:$BF$291,_xlfn.XLOOKUP(F1035&amp;G1035,$R$4:$R$9&amp;$S$4:$S$9,$T$4:$T$9),FALSE)</f>
        <v>0</v>
      </c>
      <c r="P1035" s="121">
        <f t="shared" si="16"/>
        <v>0</v>
      </c>
      <c r="AH1035" s="5">
        <v>46261</v>
      </c>
      <c r="AI1035">
        <v>104</v>
      </c>
      <c r="AJ1035">
        <v>3</v>
      </c>
      <c r="AL1035" t="s">
        <v>144</v>
      </c>
      <c r="AM1035" t="s">
        <v>146</v>
      </c>
      <c r="AN1035">
        <v>44.52234996</v>
      </c>
      <c r="AO1035">
        <v>0</v>
      </c>
      <c r="AP1035">
        <v>0</v>
      </c>
      <c r="AR1035" s="5">
        <v>46261</v>
      </c>
      <c r="AS1035">
        <v>74</v>
      </c>
      <c r="AT1035">
        <v>3</v>
      </c>
      <c r="AU1035" t="s">
        <v>60</v>
      </c>
      <c r="AV1035" t="s">
        <v>51</v>
      </c>
      <c r="AW1035">
        <v>-45.476104800000002</v>
      </c>
      <c r="AX1035">
        <v>-4.5833329999999999E-2</v>
      </c>
      <c r="AY1035">
        <v>18128.094378059999</v>
      </c>
      <c r="AZ1035">
        <v>16739.478030089998</v>
      </c>
      <c r="BA1035">
        <v>0</v>
      </c>
    </row>
    <row r="1036" spans="2:53">
      <c r="B1036" s="5">
        <v>46261</v>
      </c>
      <c r="C1036">
        <v>173</v>
      </c>
      <c r="D1036">
        <v>3</v>
      </c>
      <c r="E1036" t="s">
        <v>143</v>
      </c>
      <c r="F1036" t="s">
        <v>57</v>
      </c>
      <c r="G1036" t="s">
        <v>58</v>
      </c>
      <c r="H1036">
        <v>-8675.0526773599995</v>
      </c>
      <c r="I1036">
        <v>0</v>
      </c>
      <c r="J1036">
        <v>-8.89</v>
      </c>
      <c r="K1036">
        <v>608.89</v>
      </c>
      <c r="L1036">
        <v>0</v>
      </c>
      <c r="M1036">
        <v>0</v>
      </c>
      <c r="N1036">
        <v>0</v>
      </c>
      <c r="O1036" s="90" cm="1">
        <f t="array" ref="O1036">VLOOKUP(C1036,Calc!$B$4:$BF$291,_xlfn.XLOOKUP(F1036&amp;G1036,$R$4:$R$9&amp;$S$4:$S$9,$T$4:$T$9),FALSE)</f>
        <v>0</v>
      </c>
      <c r="P1036" s="121">
        <f t="shared" si="16"/>
        <v>0</v>
      </c>
      <c r="AH1036" s="5">
        <v>46261</v>
      </c>
      <c r="AI1036">
        <v>104</v>
      </c>
      <c r="AJ1036">
        <v>3</v>
      </c>
      <c r="AK1036" t="s">
        <v>143</v>
      </c>
      <c r="AL1036" t="s">
        <v>57</v>
      </c>
      <c r="AM1036" t="s">
        <v>58</v>
      </c>
      <c r="AN1036">
        <v>-9.0405263999999992</v>
      </c>
      <c r="AO1036">
        <v>2866.5706259399999</v>
      </c>
      <c r="AP1036">
        <v>834.37366980000002</v>
      </c>
      <c r="AR1036" s="5">
        <v>46261</v>
      </c>
      <c r="AS1036">
        <v>74</v>
      </c>
      <c r="AT1036">
        <v>3</v>
      </c>
      <c r="AU1036" t="s">
        <v>54</v>
      </c>
      <c r="AV1036" t="s">
        <v>52</v>
      </c>
      <c r="AW1036">
        <v>34.277158100000001</v>
      </c>
      <c r="AX1036">
        <v>6.7975000000000003</v>
      </c>
      <c r="AY1036">
        <v>0</v>
      </c>
      <c r="AZ1036">
        <v>0</v>
      </c>
      <c r="BA1036">
        <v>0</v>
      </c>
    </row>
    <row r="1037" spans="2:53">
      <c r="B1037" s="5">
        <v>46261</v>
      </c>
      <c r="C1037">
        <v>173</v>
      </c>
      <c r="D1037">
        <v>3</v>
      </c>
      <c r="E1037" t="s">
        <v>143</v>
      </c>
      <c r="F1037" t="s">
        <v>57</v>
      </c>
      <c r="G1037" t="s">
        <v>52</v>
      </c>
      <c r="H1037">
        <v>-8675.0526773599995</v>
      </c>
      <c r="I1037">
        <v>0</v>
      </c>
      <c r="J1037">
        <v>600</v>
      </c>
      <c r="K1037">
        <v>-608.89</v>
      </c>
      <c r="L1037">
        <v>0</v>
      </c>
      <c r="M1037">
        <v>0</v>
      </c>
      <c r="N1037">
        <v>0</v>
      </c>
      <c r="O1037" s="90" cm="1">
        <f t="array" ref="O1037">VLOOKUP(C1037,Calc!$B$4:$BF$291,_xlfn.XLOOKUP(F1037&amp;G1037,$R$4:$R$9&amp;$S$4:$S$9,$T$4:$T$9),FALSE)</f>
        <v>0</v>
      </c>
      <c r="P1037" s="121">
        <f t="shared" si="16"/>
        <v>0</v>
      </c>
      <c r="AH1037" s="5">
        <v>46261</v>
      </c>
      <c r="AI1037">
        <v>104</v>
      </c>
      <c r="AJ1037">
        <v>3</v>
      </c>
      <c r="AK1037" t="s">
        <v>143</v>
      </c>
      <c r="AL1037" t="s">
        <v>57</v>
      </c>
      <c r="AM1037" t="s">
        <v>52</v>
      </c>
      <c r="AN1037">
        <v>6.7255263999999997</v>
      </c>
      <c r="AO1037">
        <v>0</v>
      </c>
      <c r="AP1037">
        <v>0</v>
      </c>
      <c r="AR1037" s="5">
        <v>46261</v>
      </c>
      <c r="AS1037">
        <v>74</v>
      </c>
      <c r="AT1037">
        <v>3</v>
      </c>
      <c r="AU1037" t="s">
        <v>54</v>
      </c>
      <c r="AV1037" t="s">
        <v>51</v>
      </c>
      <c r="AW1037">
        <v>-41.074658100000001</v>
      </c>
      <c r="AX1037">
        <v>6.7975000000000003</v>
      </c>
      <c r="AY1037">
        <v>0</v>
      </c>
      <c r="AZ1037">
        <v>-1435.12341294</v>
      </c>
      <c r="BA1037">
        <v>0</v>
      </c>
    </row>
    <row r="1038" spans="2:53">
      <c r="B1038" s="5">
        <v>46261</v>
      </c>
      <c r="C1038">
        <v>173</v>
      </c>
      <c r="D1038">
        <v>3</v>
      </c>
      <c r="E1038" t="s">
        <v>143</v>
      </c>
      <c r="F1038" t="s">
        <v>60</v>
      </c>
      <c r="G1038" t="s">
        <v>58</v>
      </c>
      <c r="H1038">
        <v>-8675.0526773599995</v>
      </c>
      <c r="I1038">
        <v>0</v>
      </c>
      <c r="J1038">
        <v>-8.89</v>
      </c>
      <c r="K1038">
        <v>6.89</v>
      </c>
      <c r="L1038">
        <v>0</v>
      </c>
      <c r="M1038">
        <v>0</v>
      </c>
      <c r="N1038">
        <v>0</v>
      </c>
      <c r="O1038" s="90" cm="1">
        <f t="array" ref="O1038">VLOOKUP(C1038,Calc!$B$4:$BF$291,_xlfn.XLOOKUP(F1038&amp;G1038,$R$4:$R$9&amp;$S$4:$S$9,$T$4:$T$9),FALSE)</f>
        <v>0</v>
      </c>
      <c r="P1038" s="121">
        <f t="shared" si="16"/>
        <v>0</v>
      </c>
      <c r="AH1038" s="5">
        <v>46261</v>
      </c>
      <c r="AI1038">
        <v>104</v>
      </c>
      <c r="AJ1038">
        <v>3</v>
      </c>
      <c r="AL1038" t="s">
        <v>147</v>
      </c>
      <c r="AM1038" t="s">
        <v>148</v>
      </c>
      <c r="AN1038">
        <v>0</v>
      </c>
      <c r="AO1038">
        <v>0</v>
      </c>
      <c r="AP1038">
        <v>0</v>
      </c>
      <c r="AR1038" s="5">
        <v>46261</v>
      </c>
      <c r="AS1038">
        <v>74</v>
      </c>
      <c r="AT1038">
        <v>3</v>
      </c>
      <c r="AU1038" t="s">
        <v>50</v>
      </c>
      <c r="AV1038" t="s">
        <v>52</v>
      </c>
      <c r="AW1038">
        <v>0</v>
      </c>
      <c r="AX1038">
        <v>0</v>
      </c>
      <c r="AY1038">
        <v>0</v>
      </c>
      <c r="AZ1038">
        <v>0</v>
      </c>
      <c r="BA1038">
        <v>0</v>
      </c>
    </row>
    <row r="1039" spans="2:53">
      <c r="B1039" s="5">
        <v>46261</v>
      </c>
      <c r="C1039">
        <v>173</v>
      </c>
      <c r="D1039">
        <v>3</v>
      </c>
      <c r="E1039" t="s">
        <v>143</v>
      </c>
      <c r="F1039" t="s">
        <v>60</v>
      </c>
      <c r="G1039" t="s">
        <v>51</v>
      </c>
      <c r="H1039">
        <v>-8675.0526773599995</v>
      </c>
      <c r="I1039">
        <v>0</v>
      </c>
      <c r="J1039">
        <v>-2</v>
      </c>
      <c r="K1039">
        <v>-6.89</v>
      </c>
      <c r="L1039">
        <v>0</v>
      </c>
      <c r="M1039">
        <v>0</v>
      </c>
      <c r="N1039">
        <v>0</v>
      </c>
      <c r="O1039" s="90" cm="1">
        <f t="array" ref="O1039">VLOOKUP(C1039,Calc!$B$4:$BF$291,_xlfn.XLOOKUP(F1039&amp;G1039,$R$4:$R$9&amp;$S$4:$S$9,$T$4:$T$9),FALSE)</f>
        <v>0</v>
      </c>
      <c r="P1039" s="121">
        <f t="shared" si="16"/>
        <v>0</v>
      </c>
      <c r="AH1039" s="5">
        <v>46261</v>
      </c>
      <c r="AI1039">
        <v>104</v>
      </c>
      <c r="AJ1039">
        <v>3</v>
      </c>
      <c r="AL1039" t="s">
        <v>147</v>
      </c>
      <c r="AM1039" t="s">
        <v>51</v>
      </c>
      <c r="AN1039">
        <v>0</v>
      </c>
      <c r="AO1039">
        <v>0</v>
      </c>
      <c r="AP1039">
        <v>0</v>
      </c>
      <c r="AR1039" s="5">
        <v>46261</v>
      </c>
      <c r="AS1039">
        <v>74</v>
      </c>
      <c r="AT1039">
        <v>3</v>
      </c>
      <c r="AU1039" t="s">
        <v>50</v>
      </c>
      <c r="AV1039" t="s">
        <v>51</v>
      </c>
      <c r="AW1039">
        <v>0</v>
      </c>
      <c r="AX1039">
        <v>0</v>
      </c>
      <c r="AY1039">
        <v>0</v>
      </c>
      <c r="AZ1039">
        <v>0</v>
      </c>
      <c r="BA1039">
        <v>0</v>
      </c>
    </row>
    <row r="1040" spans="2:53">
      <c r="B1040" s="5">
        <v>46261</v>
      </c>
      <c r="C1040">
        <v>173</v>
      </c>
      <c r="D1040">
        <v>3</v>
      </c>
      <c r="E1040" t="s">
        <v>143</v>
      </c>
      <c r="F1040" t="s">
        <v>54</v>
      </c>
      <c r="G1040" t="s">
        <v>52</v>
      </c>
      <c r="H1040">
        <v>-8675.0526773599995</v>
      </c>
      <c r="I1040">
        <v>0</v>
      </c>
      <c r="J1040">
        <v>600</v>
      </c>
      <c r="K1040">
        <v>-602</v>
      </c>
      <c r="L1040">
        <v>0</v>
      </c>
      <c r="M1040">
        <v>0</v>
      </c>
      <c r="N1040">
        <v>0</v>
      </c>
      <c r="O1040" s="90" cm="1">
        <f t="array" ref="O1040">VLOOKUP(C1040,Calc!$B$4:$BF$291,_xlfn.XLOOKUP(F1040&amp;G1040,$R$4:$R$9&amp;$S$4:$S$9,$T$4:$T$9),FALSE)</f>
        <v>0</v>
      </c>
      <c r="P1040" s="121">
        <f t="shared" si="16"/>
        <v>0</v>
      </c>
      <c r="AH1040" s="5">
        <v>46261</v>
      </c>
      <c r="AI1040">
        <v>104</v>
      </c>
      <c r="AJ1040">
        <v>3</v>
      </c>
      <c r="AK1040" t="s">
        <v>143</v>
      </c>
      <c r="AL1040" t="s">
        <v>60</v>
      </c>
      <c r="AM1040" t="s">
        <v>58</v>
      </c>
      <c r="AN1040">
        <v>-19.536430759999998</v>
      </c>
      <c r="AO1040">
        <v>0</v>
      </c>
      <c r="AP1040">
        <v>1425.00162462</v>
      </c>
      <c r="AR1040" s="5">
        <v>46261</v>
      </c>
      <c r="AS1040">
        <v>75</v>
      </c>
      <c r="AT1040">
        <v>3</v>
      </c>
      <c r="AU1040" t="s">
        <v>145</v>
      </c>
      <c r="AV1040" t="s">
        <v>58</v>
      </c>
      <c r="AW1040">
        <v>0</v>
      </c>
      <c r="AX1040">
        <v>0</v>
      </c>
      <c r="AY1040">
        <v>0</v>
      </c>
      <c r="AZ1040">
        <v>0</v>
      </c>
      <c r="BA1040">
        <v>0</v>
      </c>
    </row>
    <row r="1041" spans="2:53">
      <c r="B1041" s="5">
        <v>46261</v>
      </c>
      <c r="C1041">
        <v>173</v>
      </c>
      <c r="D1041">
        <v>3</v>
      </c>
      <c r="E1041" t="s">
        <v>143</v>
      </c>
      <c r="F1041" t="s">
        <v>54</v>
      </c>
      <c r="G1041" t="s">
        <v>51</v>
      </c>
      <c r="H1041">
        <v>-8675.0526773599995</v>
      </c>
      <c r="I1041">
        <v>0</v>
      </c>
      <c r="J1041">
        <v>-2</v>
      </c>
      <c r="K1041">
        <v>602</v>
      </c>
      <c r="L1041">
        <v>0</v>
      </c>
      <c r="M1041">
        <v>0</v>
      </c>
      <c r="N1041">
        <v>0</v>
      </c>
      <c r="O1041" s="90" cm="1">
        <f t="array" ref="O1041">VLOOKUP(C1041,Calc!$B$4:$BF$291,_xlfn.XLOOKUP(F1041&amp;G1041,$R$4:$R$9&amp;$S$4:$S$9,$T$4:$T$9),FALSE)</f>
        <v>0</v>
      </c>
      <c r="P1041" s="121">
        <f t="shared" si="16"/>
        <v>0</v>
      </c>
      <c r="AH1041" s="5">
        <v>46261</v>
      </c>
      <c r="AI1041">
        <v>104</v>
      </c>
      <c r="AJ1041">
        <v>3</v>
      </c>
      <c r="AK1041" t="s">
        <v>143</v>
      </c>
      <c r="AL1041" t="s">
        <v>60</v>
      </c>
      <c r="AM1041" t="s">
        <v>51</v>
      </c>
      <c r="AN1041">
        <v>18.2697641</v>
      </c>
      <c r="AO1041">
        <v>0</v>
      </c>
      <c r="AP1041">
        <v>0</v>
      </c>
      <c r="AR1041" s="5">
        <v>46261</v>
      </c>
      <c r="AS1041">
        <v>75</v>
      </c>
      <c r="AT1041">
        <v>3</v>
      </c>
      <c r="AU1041" t="s">
        <v>145</v>
      </c>
      <c r="AV1041" t="s">
        <v>146</v>
      </c>
      <c r="AW1041">
        <v>0</v>
      </c>
      <c r="AX1041">
        <v>0</v>
      </c>
      <c r="AY1041">
        <v>0</v>
      </c>
      <c r="AZ1041">
        <v>0</v>
      </c>
      <c r="BA1041">
        <v>0</v>
      </c>
    </row>
    <row r="1042" spans="2:53">
      <c r="B1042" s="5">
        <v>46261</v>
      </c>
      <c r="C1042">
        <v>174</v>
      </c>
      <c r="D1042">
        <v>3</v>
      </c>
      <c r="E1042" t="s">
        <v>143</v>
      </c>
      <c r="F1042" t="s">
        <v>57</v>
      </c>
      <c r="G1042" t="s">
        <v>58</v>
      </c>
      <c r="H1042">
        <v>-6282.2647777800003</v>
      </c>
      <c r="I1042">
        <v>0</v>
      </c>
      <c r="J1042">
        <v>-38.979999999999997</v>
      </c>
      <c r="K1042">
        <v>638.98</v>
      </c>
      <c r="L1042">
        <v>0</v>
      </c>
      <c r="M1042">
        <v>0</v>
      </c>
      <c r="N1042">
        <v>0</v>
      </c>
      <c r="O1042" s="90" cm="1">
        <f t="array" ref="O1042">VLOOKUP(C1042,Calc!$B$4:$BF$291,_xlfn.XLOOKUP(F1042&amp;G1042,$R$4:$R$9&amp;$S$4:$S$9,$T$4:$T$9),FALSE)</f>
        <v>0</v>
      </c>
      <c r="P1042" s="121">
        <f t="shared" si="16"/>
        <v>0</v>
      </c>
      <c r="AH1042" s="5">
        <v>46261</v>
      </c>
      <c r="AI1042">
        <v>104</v>
      </c>
      <c r="AJ1042">
        <v>3</v>
      </c>
      <c r="AK1042" t="s">
        <v>143</v>
      </c>
      <c r="AL1042" t="s">
        <v>54</v>
      </c>
      <c r="AM1042" t="s">
        <v>52</v>
      </c>
      <c r="AN1042">
        <v>50.22142616</v>
      </c>
      <c r="AO1042">
        <v>0</v>
      </c>
      <c r="AP1042">
        <v>0</v>
      </c>
      <c r="AR1042" s="5">
        <v>46261</v>
      </c>
      <c r="AS1042">
        <v>75</v>
      </c>
      <c r="AT1042">
        <v>3</v>
      </c>
      <c r="AU1042" t="s">
        <v>144</v>
      </c>
      <c r="AV1042" t="s">
        <v>58</v>
      </c>
      <c r="AW1042">
        <v>-47.874989399999997</v>
      </c>
      <c r="AX1042">
        <v>12.598333330000001</v>
      </c>
      <c r="AY1042">
        <v>-51709.042188480002</v>
      </c>
      <c r="AZ1042">
        <v>-51709.042188480002</v>
      </c>
      <c r="BA1042">
        <v>0</v>
      </c>
    </row>
    <row r="1043" spans="2:53">
      <c r="B1043" s="5">
        <v>46261</v>
      </c>
      <c r="C1043">
        <v>174</v>
      </c>
      <c r="D1043">
        <v>3</v>
      </c>
      <c r="E1043" t="s">
        <v>143</v>
      </c>
      <c r="F1043" t="s">
        <v>57</v>
      </c>
      <c r="G1043" t="s">
        <v>52</v>
      </c>
      <c r="H1043">
        <v>-6282.2647777800003</v>
      </c>
      <c r="I1043">
        <v>0</v>
      </c>
      <c r="J1043">
        <v>600</v>
      </c>
      <c r="K1043">
        <v>-638.98</v>
      </c>
      <c r="L1043">
        <v>0</v>
      </c>
      <c r="M1043">
        <v>0</v>
      </c>
      <c r="N1043">
        <v>0</v>
      </c>
      <c r="O1043" s="90" cm="1">
        <f t="array" ref="O1043">VLOOKUP(C1043,Calc!$B$4:$BF$291,_xlfn.XLOOKUP(F1043&amp;G1043,$R$4:$R$9&amp;$S$4:$S$9,$T$4:$T$9),FALSE)</f>
        <v>0</v>
      </c>
      <c r="P1043" s="121">
        <f t="shared" si="16"/>
        <v>0</v>
      </c>
      <c r="AH1043" s="5">
        <v>46261</v>
      </c>
      <c r="AI1043">
        <v>104</v>
      </c>
      <c r="AJ1043">
        <v>3</v>
      </c>
      <c r="AK1043" t="s">
        <v>143</v>
      </c>
      <c r="AL1043" t="s">
        <v>54</v>
      </c>
      <c r="AM1043" t="s">
        <v>51</v>
      </c>
      <c r="AN1043">
        <v>-52.210592830000003</v>
      </c>
      <c r="AO1043">
        <v>1081.43596525</v>
      </c>
      <c r="AP1043">
        <v>1688.6312967599999</v>
      </c>
      <c r="AR1043" s="5">
        <v>46261</v>
      </c>
      <c r="AS1043">
        <v>75</v>
      </c>
      <c r="AT1043">
        <v>3</v>
      </c>
      <c r="AU1043" t="s">
        <v>144</v>
      </c>
      <c r="AV1043" t="s">
        <v>146</v>
      </c>
      <c r="AW1043">
        <v>35.276656060000001</v>
      </c>
      <c r="AX1043">
        <v>12.598333330000001</v>
      </c>
      <c r="AY1043">
        <v>0</v>
      </c>
      <c r="AZ1043">
        <v>0</v>
      </c>
      <c r="BA1043">
        <v>0</v>
      </c>
    </row>
    <row r="1044" spans="2:53">
      <c r="B1044" s="5">
        <v>46261</v>
      </c>
      <c r="C1044">
        <v>174</v>
      </c>
      <c r="D1044">
        <v>3</v>
      </c>
      <c r="E1044" t="s">
        <v>143</v>
      </c>
      <c r="F1044" t="s">
        <v>60</v>
      </c>
      <c r="G1044" t="s">
        <v>58</v>
      </c>
      <c r="H1044">
        <v>-6282.2647777800003</v>
      </c>
      <c r="I1044">
        <v>0</v>
      </c>
      <c r="J1044">
        <v>-38.979999999999997</v>
      </c>
      <c r="K1044">
        <v>44.65</v>
      </c>
      <c r="L1044">
        <v>0</v>
      </c>
      <c r="M1044">
        <v>0</v>
      </c>
      <c r="N1044">
        <v>0</v>
      </c>
      <c r="O1044" s="90" cm="1">
        <f t="array" ref="O1044">VLOOKUP(C1044,Calc!$B$4:$BF$291,_xlfn.XLOOKUP(F1044&amp;G1044,$R$4:$R$9&amp;$S$4:$S$9,$T$4:$T$9),FALSE)</f>
        <v>0</v>
      </c>
      <c r="P1044" s="121">
        <f t="shared" si="16"/>
        <v>0</v>
      </c>
      <c r="AH1044" s="5">
        <v>46261</v>
      </c>
      <c r="AI1044">
        <v>105</v>
      </c>
      <c r="AJ1044">
        <v>3</v>
      </c>
      <c r="AL1044" t="s">
        <v>144</v>
      </c>
      <c r="AM1044" t="s">
        <v>58</v>
      </c>
      <c r="AN1044">
        <v>-42.557129230000001</v>
      </c>
      <c r="AO1044">
        <v>91.313112419999996</v>
      </c>
      <c r="AP1044">
        <v>91.313112419999996</v>
      </c>
      <c r="AR1044" s="5">
        <v>46261</v>
      </c>
      <c r="AS1044">
        <v>75</v>
      </c>
      <c r="AT1044">
        <v>3</v>
      </c>
      <c r="AU1044" t="s">
        <v>57</v>
      </c>
      <c r="AV1044" t="s">
        <v>58</v>
      </c>
      <c r="AW1044">
        <v>8.1821103999999991</v>
      </c>
      <c r="AX1044">
        <v>0.91249999999999998</v>
      </c>
      <c r="AY1044">
        <v>0</v>
      </c>
      <c r="AZ1044">
        <v>0</v>
      </c>
      <c r="BA1044">
        <v>0</v>
      </c>
    </row>
    <row r="1045" spans="2:53">
      <c r="B1045" s="5">
        <v>46261</v>
      </c>
      <c r="C1045">
        <v>174</v>
      </c>
      <c r="D1045">
        <v>3</v>
      </c>
      <c r="E1045" t="s">
        <v>143</v>
      </c>
      <c r="F1045" t="s">
        <v>60</v>
      </c>
      <c r="G1045" t="s">
        <v>51</v>
      </c>
      <c r="H1045">
        <v>-6282.2647777800003</v>
      </c>
      <c r="I1045">
        <v>0</v>
      </c>
      <c r="J1045">
        <v>5.67</v>
      </c>
      <c r="K1045">
        <v>-44.65</v>
      </c>
      <c r="L1045">
        <v>0</v>
      </c>
      <c r="M1045">
        <v>0</v>
      </c>
      <c r="N1045">
        <v>0</v>
      </c>
      <c r="O1045" s="90" cm="1">
        <f t="array" ref="O1045">VLOOKUP(C1045,Calc!$B$4:$BF$291,_xlfn.XLOOKUP(F1045&amp;G1045,$R$4:$R$9&amp;$S$4:$S$9,$T$4:$T$9),FALSE)</f>
        <v>0</v>
      </c>
      <c r="P1045" s="121">
        <f t="shared" si="16"/>
        <v>0</v>
      </c>
      <c r="AH1045" s="5">
        <v>46261</v>
      </c>
      <c r="AI1045">
        <v>105</v>
      </c>
      <c r="AJ1045">
        <v>3</v>
      </c>
      <c r="AL1045" t="s">
        <v>144</v>
      </c>
      <c r="AM1045" t="s">
        <v>146</v>
      </c>
      <c r="AN1045">
        <v>41.341295899999999</v>
      </c>
      <c r="AO1045">
        <v>0</v>
      </c>
      <c r="AP1045">
        <v>0</v>
      </c>
      <c r="AR1045" s="5">
        <v>46261</v>
      </c>
      <c r="AS1045">
        <v>75</v>
      </c>
      <c r="AT1045">
        <v>3</v>
      </c>
      <c r="AU1045" t="s">
        <v>57</v>
      </c>
      <c r="AV1045" t="s">
        <v>52</v>
      </c>
      <c r="AW1045">
        <v>-9.0946104000000005</v>
      </c>
      <c r="AX1045">
        <v>0.91249999999999998</v>
      </c>
      <c r="AY1045">
        <v>0</v>
      </c>
      <c r="AZ1045">
        <v>2591.0811067200002</v>
      </c>
      <c r="BA1045">
        <v>0</v>
      </c>
    </row>
    <row r="1046" spans="2:53">
      <c r="B1046" s="5">
        <v>46261</v>
      </c>
      <c r="C1046">
        <v>174</v>
      </c>
      <c r="D1046">
        <v>3</v>
      </c>
      <c r="E1046" t="s">
        <v>143</v>
      </c>
      <c r="F1046" t="s">
        <v>54</v>
      </c>
      <c r="G1046" t="s">
        <v>52</v>
      </c>
      <c r="H1046">
        <v>-6282.2647777800003</v>
      </c>
      <c r="I1046">
        <v>0</v>
      </c>
      <c r="J1046">
        <v>600</v>
      </c>
      <c r="K1046">
        <v>-594.33000000000004</v>
      </c>
      <c r="L1046">
        <v>0</v>
      </c>
      <c r="M1046">
        <v>0</v>
      </c>
      <c r="N1046">
        <v>0</v>
      </c>
      <c r="O1046" s="90" cm="1">
        <f t="array" ref="O1046">VLOOKUP(C1046,Calc!$B$4:$BF$291,_xlfn.XLOOKUP(F1046&amp;G1046,$R$4:$R$9&amp;$S$4:$S$9,$T$4:$T$9),FALSE)</f>
        <v>0</v>
      </c>
      <c r="P1046" s="121">
        <f t="shared" si="16"/>
        <v>0</v>
      </c>
      <c r="AH1046" s="5">
        <v>46261</v>
      </c>
      <c r="AI1046">
        <v>105</v>
      </c>
      <c r="AJ1046">
        <v>3</v>
      </c>
      <c r="AK1046" t="s">
        <v>143</v>
      </c>
      <c r="AL1046" t="s">
        <v>57</v>
      </c>
      <c r="AM1046" t="s">
        <v>58</v>
      </c>
      <c r="AN1046">
        <v>-8.2850806000000006</v>
      </c>
      <c r="AO1046">
        <v>2049.14119394</v>
      </c>
      <c r="AP1046">
        <v>524.85243336999997</v>
      </c>
      <c r="AR1046" s="5">
        <v>46261</v>
      </c>
      <c r="AS1046">
        <v>75</v>
      </c>
      <c r="AT1046">
        <v>3</v>
      </c>
      <c r="AU1046" t="s">
        <v>147</v>
      </c>
      <c r="AV1046" t="s">
        <v>148</v>
      </c>
      <c r="AW1046">
        <v>-28.100514</v>
      </c>
      <c r="AX1046">
        <v>0.90916666000000002</v>
      </c>
      <c r="AY1046">
        <v>-4954.7868004700003</v>
      </c>
      <c r="AZ1046">
        <v>-4954.7868004700003</v>
      </c>
      <c r="BA1046">
        <v>0</v>
      </c>
    </row>
    <row r="1047" spans="2:53">
      <c r="B1047" s="5">
        <v>46261</v>
      </c>
      <c r="C1047">
        <v>174</v>
      </c>
      <c r="D1047">
        <v>3</v>
      </c>
      <c r="E1047" t="s">
        <v>143</v>
      </c>
      <c r="F1047" t="s">
        <v>54</v>
      </c>
      <c r="G1047" t="s">
        <v>51</v>
      </c>
      <c r="H1047">
        <v>-6282.2647777800003</v>
      </c>
      <c r="I1047">
        <v>0</v>
      </c>
      <c r="J1047">
        <v>5.67</v>
      </c>
      <c r="K1047">
        <v>594.33000000000004</v>
      </c>
      <c r="L1047">
        <v>0</v>
      </c>
      <c r="M1047">
        <v>0</v>
      </c>
      <c r="N1047">
        <v>0</v>
      </c>
      <c r="O1047" s="90" cm="1">
        <f t="array" ref="O1047">VLOOKUP(C1047,Calc!$B$4:$BF$291,_xlfn.XLOOKUP(F1047&amp;G1047,$R$4:$R$9&amp;$S$4:$S$9,$T$4:$T$9),FALSE)</f>
        <v>0</v>
      </c>
      <c r="P1047" s="121">
        <f t="shared" si="16"/>
        <v>0</v>
      </c>
      <c r="AH1047" s="5">
        <v>46261</v>
      </c>
      <c r="AI1047">
        <v>105</v>
      </c>
      <c r="AJ1047">
        <v>3</v>
      </c>
      <c r="AK1047" t="s">
        <v>143</v>
      </c>
      <c r="AL1047" t="s">
        <v>57</v>
      </c>
      <c r="AM1047" t="s">
        <v>52</v>
      </c>
      <c r="AN1047">
        <v>5.9967472600000002</v>
      </c>
      <c r="AO1047">
        <v>0</v>
      </c>
      <c r="AP1047">
        <v>0</v>
      </c>
      <c r="AR1047" s="5">
        <v>46261</v>
      </c>
      <c r="AS1047">
        <v>75</v>
      </c>
      <c r="AT1047">
        <v>3</v>
      </c>
      <c r="AU1047" t="s">
        <v>147</v>
      </c>
      <c r="AV1047" t="s">
        <v>51</v>
      </c>
      <c r="AW1047">
        <v>27.191347329999999</v>
      </c>
      <c r="AX1047">
        <v>0.90916666000000002</v>
      </c>
      <c r="AY1047">
        <v>0</v>
      </c>
      <c r="AZ1047">
        <v>0</v>
      </c>
      <c r="BA1047">
        <v>0</v>
      </c>
    </row>
    <row r="1048" spans="2:53">
      <c r="B1048" s="5">
        <v>46261</v>
      </c>
      <c r="C1048">
        <v>175</v>
      </c>
      <c r="D1048">
        <v>3</v>
      </c>
      <c r="E1048" t="s">
        <v>143</v>
      </c>
      <c r="F1048" t="s">
        <v>57</v>
      </c>
      <c r="G1048" t="s">
        <v>58</v>
      </c>
      <c r="H1048">
        <v>-1557.3457731999999</v>
      </c>
      <c r="I1048">
        <v>0</v>
      </c>
      <c r="J1048">
        <v>-8.8800000000000008</v>
      </c>
      <c r="K1048">
        <v>608.88</v>
      </c>
      <c r="L1048">
        <v>0</v>
      </c>
      <c r="M1048">
        <v>0</v>
      </c>
      <c r="N1048">
        <v>0</v>
      </c>
      <c r="O1048" s="90" cm="1">
        <f t="array" ref="O1048">VLOOKUP(C1048,Calc!$B$4:$BF$291,_xlfn.XLOOKUP(F1048&amp;G1048,$R$4:$R$9&amp;$S$4:$S$9,$T$4:$T$9),FALSE)</f>
        <v>0</v>
      </c>
      <c r="P1048" s="121">
        <f t="shared" si="16"/>
        <v>0</v>
      </c>
      <c r="AH1048" s="5">
        <v>46261</v>
      </c>
      <c r="AI1048">
        <v>105</v>
      </c>
      <c r="AJ1048">
        <v>3</v>
      </c>
      <c r="AL1048" t="s">
        <v>147</v>
      </c>
      <c r="AM1048" t="s">
        <v>148</v>
      </c>
      <c r="AN1048">
        <v>0</v>
      </c>
      <c r="AO1048">
        <v>0</v>
      </c>
      <c r="AP1048">
        <v>0</v>
      </c>
      <c r="AR1048" s="5">
        <v>46261</v>
      </c>
      <c r="AS1048">
        <v>75</v>
      </c>
      <c r="AT1048">
        <v>3</v>
      </c>
      <c r="AU1048" t="s">
        <v>60</v>
      </c>
      <c r="AV1048" t="s">
        <v>58</v>
      </c>
      <c r="AW1048">
        <v>37.52599756</v>
      </c>
      <c r="AX1048">
        <v>-5.6666660000000001E-2</v>
      </c>
      <c r="AY1048">
        <v>0</v>
      </c>
      <c r="AZ1048">
        <v>0</v>
      </c>
      <c r="BA1048">
        <v>0</v>
      </c>
    </row>
    <row r="1049" spans="2:53">
      <c r="B1049" s="5">
        <v>46261</v>
      </c>
      <c r="C1049">
        <v>175</v>
      </c>
      <c r="D1049">
        <v>3</v>
      </c>
      <c r="E1049" t="s">
        <v>143</v>
      </c>
      <c r="F1049" t="s">
        <v>57</v>
      </c>
      <c r="G1049" t="s">
        <v>52</v>
      </c>
      <c r="H1049">
        <v>-1557.3457731999999</v>
      </c>
      <c r="I1049">
        <v>0</v>
      </c>
      <c r="J1049">
        <v>600</v>
      </c>
      <c r="K1049">
        <v>-608.88</v>
      </c>
      <c r="L1049">
        <v>0</v>
      </c>
      <c r="M1049">
        <v>0</v>
      </c>
      <c r="N1049">
        <v>0</v>
      </c>
      <c r="O1049" s="90" cm="1">
        <f t="array" ref="O1049">VLOOKUP(C1049,Calc!$B$4:$BF$291,_xlfn.XLOOKUP(F1049&amp;G1049,$R$4:$R$9&amp;$S$4:$S$9,$T$4:$T$9),FALSE)</f>
        <v>0</v>
      </c>
      <c r="P1049" s="121">
        <f t="shared" si="16"/>
        <v>0</v>
      </c>
      <c r="AH1049" s="5">
        <v>46261</v>
      </c>
      <c r="AI1049">
        <v>105</v>
      </c>
      <c r="AJ1049">
        <v>3</v>
      </c>
      <c r="AL1049" t="s">
        <v>147</v>
      </c>
      <c r="AM1049" t="s">
        <v>51</v>
      </c>
      <c r="AN1049">
        <v>0</v>
      </c>
      <c r="AO1049">
        <v>0</v>
      </c>
      <c r="AP1049">
        <v>0</v>
      </c>
      <c r="AR1049" s="5">
        <v>46261</v>
      </c>
      <c r="AS1049">
        <v>75</v>
      </c>
      <c r="AT1049">
        <v>3</v>
      </c>
      <c r="AU1049" t="s">
        <v>60</v>
      </c>
      <c r="AV1049" t="s">
        <v>51</v>
      </c>
      <c r="AW1049">
        <v>-37.469330900000003</v>
      </c>
      <c r="AX1049">
        <v>-5.6666660000000001E-2</v>
      </c>
      <c r="AY1049">
        <v>12830.96153828</v>
      </c>
      <c r="AZ1049">
        <v>12030.13471391</v>
      </c>
      <c r="BA1049">
        <v>0</v>
      </c>
    </row>
    <row r="1050" spans="2:53">
      <c r="B1050" s="5">
        <v>46261</v>
      </c>
      <c r="C1050">
        <v>175</v>
      </c>
      <c r="D1050">
        <v>3</v>
      </c>
      <c r="E1050" t="s">
        <v>143</v>
      </c>
      <c r="F1050" t="s">
        <v>60</v>
      </c>
      <c r="G1050" t="s">
        <v>58</v>
      </c>
      <c r="H1050">
        <v>-1557.3457731999999</v>
      </c>
      <c r="I1050">
        <v>0</v>
      </c>
      <c r="J1050">
        <v>-8.8800000000000008</v>
      </c>
      <c r="K1050">
        <v>6.88</v>
      </c>
      <c r="L1050">
        <v>0</v>
      </c>
      <c r="M1050">
        <v>0</v>
      </c>
      <c r="N1050">
        <v>0</v>
      </c>
      <c r="O1050" s="90" cm="1">
        <f t="array" ref="O1050">VLOOKUP(C1050,Calc!$B$4:$BF$291,_xlfn.XLOOKUP(F1050&amp;G1050,$R$4:$R$9&amp;$S$4:$S$9,$T$4:$T$9),FALSE)</f>
        <v>0</v>
      </c>
      <c r="P1050" s="121">
        <f t="shared" si="16"/>
        <v>0</v>
      </c>
      <c r="AH1050" s="5">
        <v>46261</v>
      </c>
      <c r="AI1050">
        <v>105</v>
      </c>
      <c r="AJ1050">
        <v>3</v>
      </c>
      <c r="AK1050" t="s">
        <v>143</v>
      </c>
      <c r="AL1050" t="s">
        <v>60</v>
      </c>
      <c r="AM1050" t="s">
        <v>58</v>
      </c>
      <c r="AN1050">
        <v>-21.256288659999999</v>
      </c>
      <c r="AO1050">
        <v>0</v>
      </c>
      <c r="AP1050">
        <v>1320.8807609200001</v>
      </c>
      <c r="AR1050" s="5">
        <v>46261</v>
      </c>
      <c r="AS1050">
        <v>75</v>
      </c>
      <c r="AT1050">
        <v>3</v>
      </c>
      <c r="AU1050" t="s">
        <v>54</v>
      </c>
      <c r="AV1050" t="s">
        <v>52</v>
      </c>
      <c r="AW1050">
        <v>37.948949229999997</v>
      </c>
      <c r="AX1050">
        <v>6.8458333299999996</v>
      </c>
      <c r="AY1050">
        <v>0</v>
      </c>
      <c r="AZ1050">
        <v>0</v>
      </c>
      <c r="BA1050">
        <v>0</v>
      </c>
    </row>
    <row r="1051" spans="2:53">
      <c r="B1051" s="5">
        <v>46261</v>
      </c>
      <c r="C1051">
        <v>175</v>
      </c>
      <c r="D1051">
        <v>3</v>
      </c>
      <c r="E1051" t="s">
        <v>143</v>
      </c>
      <c r="F1051" t="s">
        <v>60</v>
      </c>
      <c r="G1051" t="s">
        <v>51</v>
      </c>
      <c r="H1051">
        <v>-1557.3457731999999</v>
      </c>
      <c r="I1051">
        <v>0</v>
      </c>
      <c r="J1051">
        <v>-2</v>
      </c>
      <c r="K1051">
        <v>-6.88</v>
      </c>
      <c r="L1051">
        <v>0</v>
      </c>
      <c r="M1051">
        <v>0</v>
      </c>
      <c r="N1051">
        <v>0</v>
      </c>
      <c r="O1051" s="90" cm="1">
        <f t="array" ref="O1051">VLOOKUP(C1051,Calc!$B$4:$BF$291,_xlfn.XLOOKUP(F1051&amp;G1051,$R$4:$R$9&amp;$S$4:$S$9,$T$4:$T$9),FALSE)</f>
        <v>0</v>
      </c>
      <c r="P1051" s="121">
        <f t="shared" si="16"/>
        <v>0</v>
      </c>
      <c r="AH1051" s="5">
        <v>46261</v>
      </c>
      <c r="AI1051">
        <v>105</v>
      </c>
      <c r="AJ1051">
        <v>3</v>
      </c>
      <c r="AK1051" t="s">
        <v>143</v>
      </c>
      <c r="AL1051" t="s">
        <v>60</v>
      </c>
      <c r="AM1051" t="s">
        <v>51</v>
      </c>
      <c r="AN1051">
        <v>20.212122000000001</v>
      </c>
      <c r="AO1051">
        <v>0</v>
      </c>
      <c r="AP1051">
        <v>0</v>
      </c>
      <c r="AR1051" s="5">
        <v>46261</v>
      </c>
      <c r="AS1051">
        <v>75</v>
      </c>
      <c r="AT1051">
        <v>3</v>
      </c>
      <c r="AU1051" t="s">
        <v>54</v>
      </c>
      <c r="AV1051" t="s">
        <v>51</v>
      </c>
      <c r="AW1051">
        <v>-44.794782560000002</v>
      </c>
      <c r="AX1051">
        <v>6.8458333299999996</v>
      </c>
      <c r="AY1051">
        <v>0</v>
      </c>
      <c r="AZ1051">
        <v>-1790.25428235</v>
      </c>
      <c r="BA1051">
        <v>0</v>
      </c>
    </row>
    <row r="1052" spans="2:53">
      <c r="B1052" s="5">
        <v>46261</v>
      </c>
      <c r="C1052">
        <v>175</v>
      </c>
      <c r="D1052">
        <v>3</v>
      </c>
      <c r="E1052" t="s">
        <v>143</v>
      </c>
      <c r="F1052" t="s">
        <v>54</v>
      </c>
      <c r="G1052" t="s">
        <v>52</v>
      </c>
      <c r="H1052">
        <v>-1557.3457731999999</v>
      </c>
      <c r="I1052">
        <v>0</v>
      </c>
      <c r="J1052">
        <v>600</v>
      </c>
      <c r="K1052">
        <v>-602</v>
      </c>
      <c r="L1052">
        <v>0</v>
      </c>
      <c r="M1052">
        <v>0</v>
      </c>
      <c r="N1052">
        <v>0</v>
      </c>
      <c r="O1052" s="90" cm="1">
        <f t="array" ref="O1052">VLOOKUP(C1052,Calc!$B$4:$BF$291,_xlfn.XLOOKUP(F1052&amp;G1052,$R$4:$R$9&amp;$S$4:$S$9,$T$4:$T$9),FALSE)</f>
        <v>0</v>
      </c>
      <c r="P1052" s="121">
        <f t="shared" si="16"/>
        <v>0</v>
      </c>
      <c r="AH1052" s="5">
        <v>46261</v>
      </c>
      <c r="AI1052">
        <v>105</v>
      </c>
      <c r="AJ1052">
        <v>3</v>
      </c>
      <c r="AK1052" t="s">
        <v>143</v>
      </c>
      <c r="AL1052" t="s">
        <v>54</v>
      </c>
      <c r="AM1052" t="s">
        <v>52</v>
      </c>
      <c r="AN1052">
        <v>56.370432559999998</v>
      </c>
      <c r="AO1052">
        <v>0</v>
      </c>
      <c r="AP1052">
        <v>0</v>
      </c>
      <c r="AR1052" s="5">
        <v>46261</v>
      </c>
      <c r="AS1052">
        <v>75</v>
      </c>
      <c r="AT1052">
        <v>3</v>
      </c>
      <c r="AU1052" t="s">
        <v>50</v>
      </c>
      <c r="AV1052" t="s">
        <v>52</v>
      </c>
      <c r="AW1052">
        <v>0</v>
      </c>
      <c r="AX1052">
        <v>0</v>
      </c>
      <c r="AY1052">
        <v>0</v>
      </c>
      <c r="AZ1052">
        <v>0</v>
      </c>
      <c r="BA1052">
        <v>0</v>
      </c>
    </row>
    <row r="1053" spans="2:53">
      <c r="B1053" s="5">
        <v>46261</v>
      </c>
      <c r="C1053">
        <v>175</v>
      </c>
      <c r="D1053">
        <v>3</v>
      </c>
      <c r="E1053" t="s">
        <v>143</v>
      </c>
      <c r="F1053" t="s">
        <v>54</v>
      </c>
      <c r="G1053" t="s">
        <v>51</v>
      </c>
      <c r="H1053">
        <v>-1557.3457731999999</v>
      </c>
      <c r="I1053">
        <v>0</v>
      </c>
      <c r="J1053">
        <v>-2</v>
      </c>
      <c r="K1053">
        <v>602</v>
      </c>
      <c r="L1053">
        <v>0</v>
      </c>
      <c r="M1053">
        <v>0</v>
      </c>
      <c r="N1053">
        <v>0</v>
      </c>
      <c r="O1053" s="90" cm="1">
        <f t="array" ref="O1053">VLOOKUP(C1053,Calc!$B$4:$BF$291,_xlfn.XLOOKUP(F1053&amp;G1053,$R$4:$R$9&amp;$S$4:$S$9,$T$4:$T$9),FALSE)</f>
        <v>0</v>
      </c>
      <c r="P1053" s="121">
        <f t="shared" si="16"/>
        <v>0</v>
      </c>
      <c r="AH1053" s="5">
        <v>46261</v>
      </c>
      <c r="AI1053">
        <v>105</v>
      </c>
      <c r="AJ1053">
        <v>3</v>
      </c>
      <c r="AK1053" t="s">
        <v>143</v>
      </c>
      <c r="AL1053" t="s">
        <v>54</v>
      </c>
      <c r="AM1053" t="s">
        <v>51</v>
      </c>
      <c r="AN1053">
        <v>-58.41459923</v>
      </c>
      <c r="AO1053">
        <v>438.13213897999998</v>
      </c>
      <c r="AP1053">
        <v>641.54013863</v>
      </c>
      <c r="AR1053" s="5">
        <v>46261</v>
      </c>
      <c r="AS1053">
        <v>75</v>
      </c>
      <c r="AT1053">
        <v>3</v>
      </c>
      <c r="AU1053" t="s">
        <v>50</v>
      </c>
      <c r="AV1053" t="s">
        <v>51</v>
      </c>
      <c r="AW1053">
        <v>0</v>
      </c>
      <c r="AX1053">
        <v>0</v>
      </c>
      <c r="AY1053">
        <v>0</v>
      </c>
      <c r="AZ1053">
        <v>0</v>
      </c>
      <c r="BA1053">
        <v>0</v>
      </c>
    </row>
    <row r="1054" spans="2:53">
      <c r="B1054" s="5">
        <v>46261</v>
      </c>
      <c r="C1054">
        <v>176</v>
      </c>
      <c r="D1054">
        <v>3</v>
      </c>
      <c r="E1054" t="s">
        <v>143</v>
      </c>
      <c r="F1054" t="s">
        <v>57</v>
      </c>
      <c r="G1054" t="s">
        <v>58</v>
      </c>
      <c r="H1054">
        <v>2015.7387889500001</v>
      </c>
      <c r="I1054">
        <v>2.13436023</v>
      </c>
      <c r="J1054">
        <v>-25.5</v>
      </c>
      <c r="K1054">
        <v>625.5</v>
      </c>
      <c r="L1054">
        <v>1335.0423259500001</v>
      </c>
      <c r="M1054">
        <v>1436.5376709100001</v>
      </c>
      <c r="N1054">
        <v>1436.5376709100001</v>
      </c>
      <c r="O1054" s="90" cm="1">
        <f t="array" ref="O1054">VLOOKUP(C1054,Calc!$B$4:$BF$291,_xlfn.XLOOKUP(F1054&amp;G1054,$R$4:$R$9&amp;$S$4:$S$9,$T$4:$T$9),FALSE)</f>
        <v>1436.5376709169889</v>
      </c>
      <c r="P1054" s="121">
        <f t="shared" si="16"/>
        <v>6.9887846620986238E-9</v>
      </c>
      <c r="AH1054" s="5">
        <v>46261</v>
      </c>
      <c r="AI1054">
        <v>106</v>
      </c>
      <c r="AJ1054">
        <v>3</v>
      </c>
      <c r="AL1054" t="s">
        <v>144</v>
      </c>
      <c r="AM1054" t="s">
        <v>58</v>
      </c>
      <c r="AN1054">
        <v>-48.101359129999999</v>
      </c>
      <c r="AO1054">
        <v>145.86526261</v>
      </c>
      <c r="AP1054">
        <v>145.86526261</v>
      </c>
      <c r="AR1054" s="5">
        <v>46261</v>
      </c>
      <c r="AS1054">
        <v>76</v>
      </c>
      <c r="AT1054">
        <v>3</v>
      </c>
      <c r="AU1054" t="s">
        <v>145</v>
      </c>
      <c r="AV1054" t="s">
        <v>58</v>
      </c>
      <c r="AW1054">
        <v>0</v>
      </c>
      <c r="AX1054">
        <v>0</v>
      </c>
      <c r="AY1054">
        <v>0</v>
      </c>
      <c r="AZ1054">
        <v>0</v>
      </c>
      <c r="BA1054">
        <v>0</v>
      </c>
    </row>
    <row r="1055" spans="2:53">
      <c r="B1055" s="5">
        <v>46261</v>
      </c>
      <c r="C1055">
        <v>176</v>
      </c>
      <c r="D1055">
        <v>3</v>
      </c>
      <c r="E1055" t="s">
        <v>143</v>
      </c>
      <c r="F1055" t="s">
        <v>57</v>
      </c>
      <c r="G1055" t="s">
        <v>52</v>
      </c>
      <c r="H1055">
        <v>2015.7387889500001</v>
      </c>
      <c r="I1055">
        <v>0</v>
      </c>
      <c r="J1055">
        <v>600</v>
      </c>
      <c r="K1055">
        <v>-625.5</v>
      </c>
      <c r="L1055">
        <v>0</v>
      </c>
      <c r="M1055">
        <v>0</v>
      </c>
      <c r="N1055">
        <v>0</v>
      </c>
      <c r="O1055" s="90" cm="1">
        <f t="array" ref="O1055">VLOOKUP(C1055,Calc!$B$4:$BF$291,_xlfn.XLOOKUP(F1055&amp;G1055,$R$4:$R$9&amp;$S$4:$S$9,$T$4:$T$9),FALSE)</f>
        <v>0</v>
      </c>
      <c r="P1055" s="121">
        <f t="shared" si="16"/>
        <v>0</v>
      </c>
      <c r="AH1055" s="5">
        <v>46261</v>
      </c>
      <c r="AI1055">
        <v>106</v>
      </c>
      <c r="AJ1055">
        <v>3</v>
      </c>
      <c r="AL1055" t="s">
        <v>144</v>
      </c>
      <c r="AM1055" t="s">
        <v>146</v>
      </c>
      <c r="AN1055">
        <v>46.138025800000001</v>
      </c>
      <c r="AO1055">
        <v>0</v>
      </c>
      <c r="AP1055">
        <v>0</v>
      </c>
      <c r="AR1055" s="5">
        <v>46261</v>
      </c>
      <c r="AS1055">
        <v>76</v>
      </c>
      <c r="AT1055">
        <v>3</v>
      </c>
      <c r="AU1055" t="s">
        <v>145</v>
      </c>
      <c r="AV1055" t="s">
        <v>146</v>
      </c>
      <c r="AW1055">
        <v>0</v>
      </c>
      <c r="AX1055">
        <v>0</v>
      </c>
      <c r="AY1055">
        <v>0</v>
      </c>
      <c r="AZ1055">
        <v>0</v>
      </c>
      <c r="BA1055">
        <v>0</v>
      </c>
    </row>
    <row r="1056" spans="2:53">
      <c r="B1056" s="5">
        <v>46261</v>
      </c>
      <c r="C1056">
        <v>176</v>
      </c>
      <c r="D1056">
        <v>3</v>
      </c>
      <c r="E1056" t="s">
        <v>143</v>
      </c>
      <c r="F1056" t="s">
        <v>60</v>
      </c>
      <c r="G1056" t="s">
        <v>58</v>
      </c>
      <c r="H1056">
        <v>2015.7387889500001</v>
      </c>
      <c r="I1056">
        <v>23.923509459999998</v>
      </c>
      <c r="J1056">
        <v>-25.5</v>
      </c>
      <c r="K1056">
        <v>22.5</v>
      </c>
      <c r="L1056">
        <v>538.27896299999998</v>
      </c>
      <c r="M1056">
        <v>579.20111802999998</v>
      </c>
      <c r="N1056">
        <v>579.20111802999998</v>
      </c>
      <c r="O1056" s="90" cm="1">
        <f t="array" ref="O1056">VLOOKUP(C1056,Calc!$B$4:$BF$291,_xlfn.XLOOKUP(F1056&amp;G1056,$R$4:$R$9&amp;$S$4:$S$9,$T$4:$T$9),FALSE)</f>
        <v>579.20111803301165</v>
      </c>
      <c r="P1056" s="121">
        <f t="shared" si="16"/>
        <v>3.0116780180833302E-9</v>
      </c>
      <c r="AH1056" s="5">
        <v>46261</v>
      </c>
      <c r="AI1056">
        <v>106</v>
      </c>
      <c r="AJ1056">
        <v>3</v>
      </c>
      <c r="AK1056" t="s">
        <v>143</v>
      </c>
      <c r="AL1056" t="s">
        <v>57</v>
      </c>
      <c r="AM1056" t="s">
        <v>58</v>
      </c>
      <c r="AN1056">
        <v>-7.5214346000000001</v>
      </c>
      <c r="AO1056">
        <v>2284.44381389</v>
      </c>
      <c r="AP1056">
        <v>639.37235621000002</v>
      </c>
      <c r="AR1056" s="5">
        <v>46261</v>
      </c>
      <c r="AS1056">
        <v>76</v>
      </c>
      <c r="AT1056">
        <v>3</v>
      </c>
      <c r="AU1056" t="s">
        <v>144</v>
      </c>
      <c r="AV1056" t="s">
        <v>58</v>
      </c>
      <c r="AW1056">
        <v>-43.259761900000001</v>
      </c>
      <c r="AX1056">
        <v>12.1075</v>
      </c>
      <c r="AY1056">
        <v>-46281.911881940003</v>
      </c>
      <c r="AZ1056">
        <v>-46281.911881940003</v>
      </c>
      <c r="BA1056">
        <v>0</v>
      </c>
    </row>
    <row r="1057" spans="2:53">
      <c r="B1057" s="5">
        <v>46261</v>
      </c>
      <c r="C1057">
        <v>176</v>
      </c>
      <c r="D1057">
        <v>3</v>
      </c>
      <c r="E1057" t="s">
        <v>143</v>
      </c>
      <c r="F1057" t="s">
        <v>60</v>
      </c>
      <c r="G1057" t="s">
        <v>51</v>
      </c>
      <c r="H1057">
        <v>2015.7387889500001</v>
      </c>
      <c r="I1057">
        <v>0</v>
      </c>
      <c r="J1057">
        <v>-3</v>
      </c>
      <c r="K1057">
        <v>-22.5</v>
      </c>
      <c r="L1057">
        <v>0</v>
      </c>
      <c r="M1057">
        <v>0</v>
      </c>
      <c r="N1057">
        <v>0</v>
      </c>
      <c r="O1057" s="90" cm="1">
        <f t="array" ref="O1057">VLOOKUP(C1057,Calc!$B$4:$BF$291,_xlfn.XLOOKUP(F1057&amp;G1057,$R$4:$R$9&amp;$S$4:$S$9,$T$4:$T$9),FALSE)</f>
        <v>0</v>
      </c>
      <c r="P1057" s="121">
        <f t="shared" si="16"/>
        <v>0</v>
      </c>
      <c r="AH1057" s="5">
        <v>46261</v>
      </c>
      <c r="AI1057">
        <v>106</v>
      </c>
      <c r="AJ1057">
        <v>3</v>
      </c>
      <c r="AK1057" t="s">
        <v>143</v>
      </c>
      <c r="AL1057" t="s">
        <v>57</v>
      </c>
      <c r="AM1057" t="s">
        <v>52</v>
      </c>
      <c r="AN1057">
        <v>5.2639345999999998</v>
      </c>
      <c r="AO1057">
        <v>0</v>
      </c>
      <c r="AP1057">
        <v>0</v>
      </c>
      <c r="AR1057" s="5">
        <v>46261</v>
      </c>
      <c r="AS1057">
        <v>76</v>
      </c>
      <c r="AT1057">
        <v>3</v>
      </c>
      <c r="AU1057" t="s">
        <v>144</v>
      </c>
      <c r="AV1057" t="s">
        <v>146</v>
      </c>
      <c r="AW1057">
        <v>31.152261899999999</v>
      </c>
      <c r="AX1057">
        <v>12.1075</v>
      </c>
      <c r="AY1057">
        <v>0</v>
      </c>
      <c r="AZ1057">
        <v>0</v>
      </c>
      <c r="BA1057">
        <v>0</v>
      </c>
    </row>
    <row r="1058" spans="2:53">
      <c r="B1058" s="5">
        <v>46261</v>
      </c>
      <c r="C1058">
        <v>176</v>
      </c>
      <c r="D1058">
        <v>3</v>
      </c>
      <c r="E1058" t="s">
        <v>143</v>
      </c>
      <c r="F1058" t="s">
        <v>54</v>
      </c>
      <c r="G1058" t="s">
        <v>52</v>
      </c>
      <c r="H1058">
        <v>2015.7387889500001</v>
      </c>
      <c r="I1058">
        <v>0</v>
      </c>
      <c r="J1058">
        <v>600</v>
      </c>
      <c r="K1058">
        <v>-603</v>
      </c>
      <c r="L1058">
        <v>0</v>
      </c>
      <c r="M1058">
        <v>0</v>
      </c>
      <c r="N1058">
        <v>0</v>
      </c>
      <c r="O1058" s="90" cm="1">
        <f t="array" ref="O1058">VLOOKUP(C1058,Calc!$B$4:$BF$291,_xlfn.XLOOKUP(F1058&amp;G1058,$R$4:$R$9&amp;$S$4:$S$9,$T$4:$T$9),FALSE)</f>
        <v>0</v>
      </c>
      <c r="P1058" s="121">
        <f t="shared" si="16"/>
        <v>0</v>
      </c>
      <c r="AH1058" s="5">
        <v>46261</v>
      </c>
      <c r="AI1058">
        <v>106</v>
      </c>
      <c r="AJ1058">
        <v>3</v>
      </c>
      <c r="AL1058" t="s">
        <v>147</v>
      </c>
      <c r="AM1058" t="s">
        <v>148</v>
      </c>
      <c r="AN1058">
        <v>0</v>
      </c>
      <c r="AO1058">
        <v>0</v>
      </c>
      <c r="AP1058">
        <v>0</v>
      </c>
      <c r="AR1058" s="5">
        <v>46261</v>
      </c>
      <c r="AS1058">
        <v>76</v>
      </c>
      <c r="AT1058">
        <v>3</v>
      </c>
      <c r="AU1058" t="s">
        <v>57</v>
      </c>
      <c r="AV1058" t="s">
        <v>58</v>
      </c>
      <c r="AW1058">
        <v>10.894224599999999</v>
      </c>
      <c r="AX1058">
        <v>0.84750000000000003</v>
      </c>
      <c r="AY1058">
        <v>0</v>
      </c>
      <c r="AZ1058">
        <v>0</v>
      </c>
      <c r="BA1058">
        <v>0</v>
      </c>
    </row>
    <row r="1059" spans="2:53">
      <c r="B1059" s="5">
        <v>46261</v>
      </c>
      <c r="C1059">
        <v>176</v>
      </c>
      <c r="D1059">
        <v>3</v>
      </c>
      <c r="E1059" t="s">
        <v>143</v>
      </c>
      <c r="F1059" t="s">
        <v>54</v>
      </c>
      <c r="G1059" t="s">
        <v>51</v>
      </c>
      <c r="H1059">
        <v>2015.7387889500001</v>
      </c>
      <c r="I1059">
        <v>0</v>
      </c>
      <c r="J1059">
        <v>-3</v>
      </c>
      <c r="K1059">
        <v>603</v>
      </c>
      <c r="L1059">
        <v>0</v>
      </c>
      <c r="M1059">
        <v>0</v>
      </c>
      <c r="N1059">
        <v>0</v>
      </c>
      <c r="O1059" s="90" cm="1">
        <f t="array" ref="O1059">VLOOKUP(C1059,Calc!$B$4:$BF$291,_xlfn.XLOOKUP(F1059&amp;G1059,$R$4:$R$9&amp;$S$4:$S$9,$T$4:$T$9),FALSE)</f>
        <v>0</v>
      </c>
      <c r="P1059" s="121">
        <f t="shared" si="16"/>
        <v>0</v>
      </c>
      <c r="AH1059" s="5">
        <v>46261</v>
      </c>
      <c r="AI1059">
        <v>106</v>
      </c>
      <c r="AJ1059">
        <v>3</v>
      </c>
      <c r="AL1059" t="s">
        <v>147</v>
      </c>
      <c r="AM1059" t="s">
        <v>51</v>
      </c>
      <c r="AN1059">
        <v>0</v>
      </c>
      <c r="AO1059">
        <v>0</v>
      </c>
      <c r="AP1059">
        <v>0</v>
      </c>
      <c r="AR1059" s="5">
        <v>46261</v>
      </c>
      <c r="AS1059">
        <v>76</v>
      </c>
      <c r="AT1059">
        <v>3</v>
      </c>
      <c r="AU1059" t="s">
        <v>57</v>
      </c>
      <c r="AV1059" t="s">
        <v>52</v>
      </c>
      <c r="AW1059">
        <v>-11.7417246</v>
      </c>
      <c r="AX1059">
        <v>0.84750000000000003</v>
      </c>
      <c r="AY1059">
        <v>0</v>
      </c>
      <c r="AZ1059">
        <v>3999.0054050799999</v>
      </c>
      <c r="BA1059">
        <v>0</v>
      </c>
    </row>
    <row r="1060" spans="2:53">
      <c r="B1060" s="5">
        <v>46261</v>
      </c>
      <c r="C1060">
        <v>177</v>
      </c>
      <c r="D1060">
        <v>3</v>
      </c>
      <c r="E1060" t="s">
        <v>143</v>
      </c>
      <c r="F1060" t="s">
        <v>57</v>
      </c>
      <c r="G1060" t="s">
        <v>58</v>
      </c>
      <c r="H1060">
        <v>1484.4575441500001</v>
      </c>
      <c r="I1060">
        <v>2.2149779600000001</v>
      </c>
      <c r="J1060">
        <v>-10.5</v>
      </c>
      <c r="K1060">
        <v>610.5</v>
      </c>
      <c r="L1060">
        <v>1352.24404865</v>
      </c>
      <c r="M1060">
        <v>1403.39081091</v>
      </c>
      <c r="N1060">
        <v>1403.39081091</v>
      </c>
      <c r="O1060" s="90" cm="1">
        <f t="array" ref="O1060">VLOOKUP(C1060,Calc!$B$4:$BF$291,_xlfn.XLOOKUP(F1060&amp;G1060,$R$4:$R$9&amp;$S$4:$S$9,$T$4:$T$9),FALSE)</f>
        <v>1403.3908109191179</v>
      </c>
      <c r="P1060" s="121">
        <f t="shared" si="16"/>
        <v>9.1179117589490488E-9</v>
      </c>
      <c r="AH1060" s="5">
        <v>46261</v>
      </c>
      <c r="AI1060">
        <v>106</v>
      </c>
      <c r="AJ1060">
        <v>3</v>
      </c>
      <c r="AK1060" t="s">
        <v>143</v>
      </c>
      <c r="AL1060" t="s">
        <v>60</v>
      </c>
      <c r="AM1060" t="s">
        <v>58</v>
      </c>
      <c r="AN1060">
        <v>-15.020989399999999</v>
      </c>
      <c r="AO1060">
        <v>0</v>
      </c>
      <c r="AP1060">
        <v>566.36015338000004</v>
      </c>
      <c r="AR1060" s="5">
        <v>46261</v>
      </c>
      <c r="AS1060">
        <v>76</v>
      </c>
      <c r="AT1060">
        <v>3</v>
      </c>
      <c r="AU1060" t="s">
        <v>147</v>
      </c>
      <c r="AV1060" t="s">
        <v>148</v>
      </c>
      <c r="AW1060">
        <v>-30.499186000000002</v>
      </c>
      <c r="AX1060">
        <v>0.83750000000000002</v>
      </c>
      <c r="AY1060">
        <v>-5350.9065798600004</v>
      </c>
      <c r="AZ1060">
        <v>-5350.9065798600004</v>
      </c>
      <c r="BA1060">
        <v>0</v>
      </c>
    </row>
    <row r="1061" spans="2:53">
      <c r="B1061" s="5">
        <v>46261</v>
      </c>
      <c r="C1061">
        <v>177</v>
      </c>
      <c r="D1061">
        <v>3</v>
      </c>
      <c r="E1061" t="s">
        <v>143</v>
      </c>
      <c r="F1061" t="s">
        <v>57</v>
      </c>
      <c r="G1061" t="s">
        <v>52</v>
      </c>
      <c r="H1061">
        <v>1484.4575441500001</v>
      </c>
      <c r="I1061">
        <v>0</v>
      </c>
      <c r="J1061">
        <v>600</v>
      </c>
      <c r="K1061">
        <v>-610.5</v>
      </c>
      <c r="L1061">
        <v>0</v>
      </c>
      <c r="M1061">
        <v>0</v>
      </c>
      <c r="N1061">
        <v>0</v>
      </c>
      <c r="O1061" s="90" cm="1">
        <f t="array" ref="O1061">VLOOKUP(C1061,Calc!$B$4:$BF$291,_xlfn.XLOOKUP(F1061&amp;G1061,$R$4:$R$9&amp;$S$4:$S$9,$T$4:$T$9),FALSE)</f>
        <v>0</v>
      </c>
      <c r="P1061" s="121">
        <f t="shared" si="16"/>
        <v>0</v>
      </c>
      <c r="AH1061" s="5">
        <v>46261</v>
      </c>
      <c r="AI1061">
        <v>106</v>
      </c>
      <c r="AJ1061">
        <v>3</v>
      </c>
      <c r="AK1061" t="s">
        <v>143</v>
      </c>
      <c r="AL1061" t="s">
        <v>60</v>
      </c>
      <c r="AM1061" t="s">
        <v>51</v>
      </c>
      <c r="AN1061">
        <v>13.9209894</v>
      </c>
      <c r="AO1061">
        <v>0</v>
      </c>
      <c r="AP1061">
        <v>0</v>
      </c>
      <c r="AR1061" s="5">
        <v>46261</v>
      </c>
      <c r="AS1061">
        <v>76</v>
      </c>
      <c r="AT1061">
        <v>3</v>
      </c>
      <c r="AU1061" t="s">
        <v>147</v>
      </c>
      <c r="AV1061" t="s">
        <v>51</v>
      </c>
      <c r="AW1061">
        <v>29.661686</v>
      </c>
      <c r="AX1061">
        <v>0.83750000000000002</v>
      </c>
      <c r="AY1061">
        <v>0</v>
      </c>
      <c r="AZ1061">
        <v>0</v>
      </c>
      <c r="BA1061">
        <v>0</v>
      </c>
    </row>
    <row r="1062" spans="2:53">
      <c r="B1062" s="5">
        <v>46261</v>
      </c>
      <c r="C1062">
        <v>177</v>
      </c>
      <c r="D1062">
        <v>3</v>
      </c>
      <c r="E1062" t="s">
        <v>143</v>
      </c>
      <c r="F1062" t="s">
        <v>60</v>
      </c>
      <c r="G1062" t="s">
        <v>58</v>
      </c>
      <c r="H1062">
        <v>1484.4575441500001</v>
      </c>
      <c r="I1062">
        <v>10.414966059999999</v>
      </c>
      <c r="J1062">
        <v>-10.5</v>
      </c>
      <c r="K1062">
        <v>7.5</v>
      </c>
      <c r="L1062">
        <v>78.1122455</v>
      </c>
      <c r="M1062">
        <v>81.066733229999997</v>
      </c>
      <c r="N1062">
        <v>81.066733229999997</v>
      </c>
      <c r="O1062" s="90" cm="1">
        <f t="array" ref="O1062">VLOOKUP(C1062,Calc!$B$4:$BF$291,_xlfn.XLOOKUP(F1062&amp;G1062,$R$4:$R$9&amp;$S$4:$S$9,$T$4:$T$9),FALSE)</f>
        <v>81.066733230882605</v>
      </c>
      <c r="P1062" s="121">
        <f t="shared" si="16"/>
        <v>8.8260776465176605E-10</v>
      </c>
      <c r="AH1062" s="5">
        <v>46261</v>
      </c>
      <c r="AI1062">
        <v>106</v>
      </c>
      <c r="AJ1062">
        <v>3</v>
      </c>
      <c r="AK1062" t="s">
        <v>143</v>
      </c>
      <c r="AL1062" t="s">
        <v>54</v>
      </c>
      <c r="AM1062" t="s">
        <v>52</v>
      </c>
      <c r="AN1062">
        <v>55.367959159999998</v>
      </c>
      <c r="AO1062">
        <v>0</v>
      </c>
      <c r="AP1062">
        <v>0</v>
      </c>
      <c r="AR1062" s="5">
        <v>46261</v>
      </c>
      <c r="AS1062">
        <v>76</v>
      </c>
      <c r="AT1062">
        <v>3</v>
      </c>
      <c r="AU1062" t="s">
        <v>60</v>
      </c>
      <c r="AV1062" t="s">
        <v>58</v>
      </c>
      <c r="AW1062">
        <v>33.640498630000003</v>
      </c>
      <c r="AX1062">
        <v>-7.083333E-2</v>
      </c>
      <c r="AY1062">
        <v>0</v>
      </c>
      <c r="AZ1062">
        <v>0</v>
      </c>
      <c r="BA1062">
        <v>0</v>
      </c>
    </row>
    <row r="1063" spans="2:53">
      <c r="B1063" s="5">
        <v>46261</v>
      </c>
      <c r="C1063">
        <v>177</v>
      </c>
      <c r="D1063">
        <v>3</v>
      </c>
      <c r="E1063" t="s">
        <v>143</v>
      </c>
      <c r="F1063" t="s">
        <v>60</v>
      </c>
      <c r="G1063" t="s">
        <v>51</v>
      </c>
      <c r="H1063">
        <v>1484.4575441500001</v>
      </c>
      <c r="I1063">
        <v>0</v>
      </c>
      <c r="J1063">
        <v>-3</v>
      </c>
      <c r="K1063">
        <v>-7.5</v>
      </c>
      <c r="L1063">
        <v>0</v>
      </c>
      <c r="M1063">
        <v>0</v>
      </c>
      <c r="N1063">
        <v>0</v>
      </c>
      <c r="O1063" s="90" cm="1">
        <f t="array" ref="O1063">VLOOKUP(C1063,Calc!$B$4:$BF$291,_xlfn.XLOOKUP(F1063&amp;G1063,$R$4:$R$9&amp;$S$4:$S$9,$T$4:$T$9),FALSE)</f>
        <v>0</v>
      </c>
      <c r="P1063" s="121">
        <f t="shared" si="16"/>
        <v>0</v>
      </c>
      <c r="AH1063" s="5">
        <v>46261</v>
      </c>
      <c r="AI1063">
        <v>106</v>
      </c>
      <c r="AJ1063">
        <v>3</v>
      </c>
      <c r="AK1063" t="s">
        <v>143</v>
      </c>
      <c r="AL1063" t="s">
        <v>54</v>
      </c>
      <c r="AM1063" t="s">
        <v>51</v>
      </c>
      <c r="AN1063">
        <v>-56.76462583</v>
      </c>
      <c r="AO1063">
        <v>2811.6759706900002</v>
      </c>
      <c r="AP1063">
        <v>3890.3872749900002</v>
      </c>
      <c r="AR1063" s="5">
        <v>46261</v>
      </c>
      <c r="AS1063">
        <v>76</v>
      </c>
      <c r="AT1063">
        <v>3</v>
      </c>
      <c r="AU1063" t="s">
        <v>60</v>
      </c>
      <c r="AV1063" t="s">
        <v>51</v>
      </c>
      <c r="AW1063">
        <v>-33.569665299999997</v>
      </c>
      <c r="AX1063">
        <v>-7.083333E-2</v>
      </c>
      <c r="AY1063">
        <v>11058.27049502</v>
      </c>
      <c r="AZ1063">
        <v>10788.1161589</v>
      </c>
      <c r="BA1063">
        <v>0</v>
      </c>
    </row>
    <row r="1064" spans="2:53">
      <c r="B1064" s="5">
        <v>46261</v>
      </c>
      <c r="C1064">
        <v>177</v>
      </c>
      <c r="D1064">
        <v>3</v>
      </c>
      <c r="E1064" t="s">
        <v>143</v>
      </c>
      <c r="F1064" t="s">
        <v>54</v>
      </c>
      <c r="G1064" t="s">
        <v>52</v>
      </c>
      <c r="H1064">
        <v>1484.4575441500001</v>
      </c>
      <c r="I1064">
        <v>0</v>
      </c>
      <c r="J1064">
        <v>600</v>
      </c>
      <c r="K1064">
        <v>-603</v>
      </c>
      <c r="L1064">
        <v>0</v>
      </c>
      <c r="M1064">
        <v>0</v>
      </c>
      <c r="N1064">
        <v>0</v>
      </c>
      <c r="O1064" s="90" cm="1">
        <f t="array" ref="O1064">VLOOKUP(C1064,Calc!$B$4:$BF$291,_xlfn.XLOOKUP(F1064&amp;G1064,$R$4:$R$9&amp;$S$4:$S$9,$T$4:$T$9),FALSE)</f>
        <v>0</v>
      </c>
      <c r="P1064" s="121">
        <f t="shared" si="16"/>
        <v>0</v>
      </c>
      <c r="AH1064" s="5">
        <v>46261</v>
      </c>
      <c r="AI1064">
        <v>107</v>
      </c>
      <c r="AJ1064">
        <v>3</v>
      </c>
      <c r="AL1064" t="s">
        <v>144</v>
      </c>
      <c r="AM1064" t="s">
        <v>58</v>
      </c>
      <c r="AN1064">
        <v>-47.633166359999997</v>
      </c>
      <c r="AO1064">
        <v>33.113230049999999</v>
      </c>
      <c r="AP1064">
        <v>33.113230049999999</v>
      </c>
      <c r="AR1064" s="5">
        <v>46261</v>
      </c>
      <c r="AS1064">
        <v>76</v>
      </c>
      <c r="AT1064">
        <v>3</v>
      </c>
      <c r="AU1064" t="s">
        <v>54</v>
      </c>
      <c r="AV1064" t="s">
        <v>52</v>
      </c>
      <c r="AW1064">
        <v>43.277609900000002</v>
      </c>
      <c r="AX1064">
        <v>7.1775000000000002</v>
      </c>
      <c r="AY1064">
        <v>0</v>
      </c>
      <c r="AZ1064">
        <v>0</v>
      </c>
      <c r="BA1064">
        <v>0</v>
      </c>
    </row>
    <row r="1065" spans="2:53">
      <c r="B1065" s="5">
        <v>46261</v>
      </c>
      <c r="C1065">
        <v>177</v>
      </c>
      <c r="D1065">
        <v>3</v>
      </c>
      <c r="E1065" t="s">
        <v>143</v>
      </c>
      <c r="F1065" t="s">
        <v>54</v>
      </c>
      <c r="G1065" t="s">
        <v>51</v>
      </c>
      <c r="H1065">
        <v>1484.4575441500001</v>
      </c>
      <c r="I1065">
        <v>0</v>
      </c>
      <c r="J1065">
        <v>-3</v>
      </c>
      <c r="K1065">
        <v>603</v>
      </c>
      <c r="L1065">
        <v>0</v>
      </c>
      <c r="M1065">
        <v>0</v>
      </c>
      <c r="N1065">
        <v>0</v>
      </c>
      <c r="O1065" s="90" cm="1">
        <f t="array" ref="O1065">VLOOKUP(C1065,Calc!$B$4:$BF$291,_xlfn.XLOOKUP(F1065&amp;G1065,$R$4:$R$9&amp;$S$4:$S$9,$T$4:$T$9),FALSE)</f>
        <v>0</v>
      </c>
      <c r="P1065" s="121">
        <f t="shared" si="16"/>
        <v>0</v>
      </c>
      <c r="AH1065" s="5">
        <v>46261</v>
      </c>
      <c r="AI1065">
        <v>107</v>
      </c>
      <c r="AJ1065">
        <v>3</v>
      </c>
      <c r="AL1065" t="s">
        <v>144</v>
      </c>
      <c r="AM1065" t="s">
        <v>146</v>
      </c>
      <c r="AN1065">
        <v>46.009833030000003</v>
      </c>
      <c r="AO1065">
        <v>0</v>
      </c>
      <c r="AP1065">
        <v>0</v>
      </c>
      <c r="AR1065" s="5">
        <v>46261</v>
      </c>
      <c r="AS1065">
        <v>76</v>
      </c>
      <c r="AT1065">
        <v>3</v>
      </c>
      <c r="AU1065" t="s">
        <v>54</v>
      </c>
      <c r="AV1065" t="s">
        <v>51</v>
      </c>
      <c r="AW1065">
        <v>-50.455109899999997</v>
      </c>
      <c r="AX1065">
        <v>7.1775000000000002</v>
      </c>
      <c r="AY1065">
        <v>0</v>
      </c>
      <c r="AZ1065">
        <v>-3728.8510689599998</v>
      </c>
      <c r="BA1065">
        <v>0</v>
      </c>
    </row>
    <row r="1066" spans="2:53">
      <c r="B1066" s="5">
        <v>46261</v>
      </c>
      <c r="C1066">
        <v>178</v>
      </c>
      <c r="D1066">
        <v>3</v>
      </c>
      <c r="E1066" t="s">
        <v>143</v>
      </c>
      <c r="F1066" t="s">
        <v>57</v>
      </c>
      <c r="G1066" t="s">
        <v>58</v>
      </c>
      <c r="H1066">
        <v>-173.66891931000001</v>
      </c>
      <c r="I1066">
        <v>0</v>
      </c>
      <c r="J1066">
        <v>-10.5</v>
      </c>
      <c r="K1066">
        <v>610.5</v>
      </c>
      <c r="L1066">
        <v>0</v>
      </c>
      <c r="M1066">
        <v>0</v>
      </c>
      <c r="N1066">
        <v>0</v>
      </c>
      <c r="O1066" s="90" cm="1">
        <f t="array" ref="O1066">VLOOKUP(C1066,Calc!$B$4:$BF$291,_xlfn.XLOOKUP(F1066&amp;G1066,$R$4:$R$9&amp;$S$4:$S$9,$T$4:$T$9),FALSE)</f>
        <v>0</v>
      </c>
      <c r="P1066" s="121">
        <f t="shared" si="16"/>
        <v>0</v>
      </c>
      <c r="AH1066" s="5">
        <v>46261</v>
      </c>
      <c r="AI1066">
        <v>107</v>
      </c>
      <c r="AJ1066">
        <v>3</v>
      </c>
      <c r="AK1066" t="s">
        <v>143</v>
      </c>
      <c r="AL1066" t="s">
        <v>57</v>
      </c>
      <c r="AM1066" t="s">
        <v>58</v>
      </c>
      <c r="AN1066">
        <v>-7.5220545999999997</v>
      </c>
      <c r="AO1066">
        <v>1445.97567407</v>
      </c>
      <c r="AP1066">
        <v>394.58196565999998</v>
      </c>
      <c r="AR1066" s="5">
        <v>46261</v>
      </c>
      <c r="AS1066">
        <v>76</v>
      </c>
      <c r="AT1066">
        <v>3</v>
      </c>
      <c r="AU1066" t="s">
        <v>50</v>
      </c>
      <c r="AV1066" t="s">
        <v>52</v>
      </c>
      <c r="AW1066">
        <v>0</v>
      </c>
      <c r="AX1066">
        <v>0</v>
      </c>
      <c r="AY1066">
        <v>0</v>
      </c>
      <c r="AZ1066">
        <v>0</v>
      </c>
      <c r="BA1066">
        <v>0</v>
      </c>
    </row>
    <row r="1067" spans="2:53">
      <c r="B1067" s="5">
        <v>46261</v>
      </c>
      <c r="C1067">
        <v>178</v>
      </c>
      <c r="D1067">
        <v>3</v>
      </c>
      <c r="E1067" t="s">
        <v>143</v>
      </c>
      <c r="F1067" t="s">
        <v>57</v>
      </c>
      <c r="G1067" t="s">
        <v>52</v>
      </c>
      <c r="H1067">
        <v>-173.66891931000001</v>
      </c>
      <c r="I1067">
        <v>0</v>
      </c>
      <c r="J1067">
        <v>600</v>
      </c>
      <c r="K1067">
        <v>-610.5</v>
      </c>
      <c r="L1067">
        <v>0</v>
      </c>
      <c r="M1067">
        <v>0</v>
      </c>
      <c r="N1067">
        <v>0</v>
      </c>
      <c r="O1067" s="90" cm="1">
        <f t="array" ref="O1067">VLOOKUP(C1067,Calc!$B$4:$BF$291,_xlfn.XLOOKUP(F1067&amp;G1067,$R$4:$R$9&amp;$S$4:$S$9,$T$4:$T$9),FALSE)</f>
        <v>0</v>
      </c>
      <c r="P1067" s="121">
        <f t="shared" si="16"/>
        <v>0</v>
      </c>
      <c r="AH1067" s="5">
        <v>46261</v>
      </c>
      <c r="AI1067">
        <v>107</v>
      </c>
      <c r="AJ1067">
        <v>3</v>
      </c>
      <c r="AK1067" t="s">
        <v>143</v>
      </c>
      <c r="AL1067" t="s">
        <v>57</v>
      </c>
      <c r="AM1067" t="s">
        <v>52</v>
      </c>
      <c r="AN1067">
        <v>5.28872126</v>
      </c>
      <c r="AO1067">
        <v>0</v>
      </c>
      <c r="AP1067">
        <v>0</v>
      </c>
      <c r="AR1067" s="5">
        <v>46261</v>
      </c>
      <c r="AS1067">
        <v>76</v>
      </c>
      <c r="AT1067">
        <v>3</v>
      </c>
      <c r="AU1067" t="s">
        <v>50</v>
      </c>
      <c r="AV1067" t="s">
        <v>51</v>
      </c>
      <c r="AW1067">
        <v>0</v>
      </c>
      <c r="AX1067">
        <v>0</v>
      </c>
      <c r="AY1067">
        <v>0</v>
      </c>
      <c r="AZ1067">
        <v>0</v>
      </c>
      <c r="BA1067">
        <v>0</v>
      </c>
    </row>
    <row r="1068" spans="2:53">
      <c r="B1068" s="5">
        <v>46261</v>
      </c>
      <c r="C1068">
        <v>178</v>
      </c>
      <c r="D1068">
        <v>3</v>
      </c>
      <c r="E1068" t="s">
        <v>143</v>
      </c>
      <c r="F1068" t="s">
        <v>60</v>
      </c>
      <c r="G1068" t="s">
        <v>58</v>
      </c>
      <c r="H1068">
        <v>-173.66891931000001</v>
      </c>
      <c r="I1068">
        <v>0</v>
      </c>
      <c r="J1068">
        <v>-10.5</v>
      </c>
      <c r="K1068">
        <v>8.5</v>
      </c>
      <c r="L1068">
        <v>0</v>
      </c>
      <c r="M1068">
        <v>0</v>
      </c>
      <c r="N1068">
        <v>0</v>
      </c>
      <c r="O1068" s="90" cm="1">
        <f t="array" ref="O1068">VLOOKUP(C1068,Calc!$B$4:$BF$291,_xlfn.XLOOKUP(F1068&amp;G1068,$R$4:$R$9&amp;$S$4:$S$9,$T$4:$T$9),FALSE)</f>
        <v>0</v>
      </c>
      <c r="P1068" s="121">
        <f t="shared" si="16"/>
        <v>0</v>
      </c>
      <c r="AH1068" s="5">
        <v>46261</v>
      </c>
      <c r="AI1068">
        <v>107</v>
      </c>
      <c r="AJ1068">
        <v>3</v>
      </c>
      <c r="AL1068" t="s">
        <v>147</v>
      </c>
      <c r="AM1068" t="s">
        <v>148</v>
      </c>
      <c r="AN1068">
        <v>0</v>
      </c>
      <c r="AO1068">
        <v>0</v>
      </c>
      <c r="AP1068">
        <v>0</v>
      </c>
      <c r="AR1068" s="5">
        <v>46261</v>
      </c>
      <c r="AS1068">
        <v>77</v>
      </c>
      <c r="AT1068">
        <v>3</v>
      </c>
      <c r="AU1068" t="s">
        <v>145</v>
      </c>
      <c r="AV1068" t="s">
        <v>58</v>
      </c>
      <c r="AW1068">
        <v>0</v>
      </c>
      <c r="AX1068">
        <v>0</v>
      </c>
      <c r="AY1068">
        <v>0</v>
      </c>
      <c r="AZ1068">
        <v>0</v>
      </c>
      <c r="BA1068">
        <v>0</v>
      </c>
    </row>
    <row r="1069" spans="2:53">
      <c r="B1069" s="5">
        <v>46261</v>
      </c>
      <c r="C1069">
        <v>178</v>
      </c>
      <c r="D1069">
        <v>3</v>
      </c>
      <c r="E1069" t="s">
        <v>143</v>
      </c>
      <c r="F1069" t="s">
        <v>60</v>
      </c>
      <c r="G1069" t="s">
        <v>51</v>
      </c>
      <c r="H1069">
        <v>-173.66891931000001</v>
      </c>
      <c r="I1069">
        <v>0</v>
      </c>
      <c r="J1069">
        <v>-2</v>
      </c>
      <c r="K1069">
        <v>-8.5</v>
      </c>
      <c r="L1069">
        <v>0</v>
      </c>
      <c r="M1069">
        <v>0</v>
      </c>
      <c r="N1069">
        <v>0</v>
      </c>
      <c r="O1069" s="90" cm="1">
        <f t="array" ref="O1069">VLOOKUP(C1069,Calc!$B$4:$BF$291,_xlfn.XLOOKUP(F1069&amp;G1069,$R$4:$R$9&amp;$S$4:$S$9,$T$4:$T$9),FALSE)</f>
        <v>0</v>
      </c>
      <c r="P1069" s="121">
        <f t="shared" si="16"/>
        <v>0</v>
      </c>
      <c r="AH1069" s="5">
        <v>46261</v>
      </c>
      <c r="AI1069">
        <v>107</v>
      </c>
      <c r="AJ1069">
        <v>3</v>
      </c>
      <c r="AL1069" t="s">
        <v>147</v>
      </c>
      <c r="AM1069" t="s">
        <v>51</v>
      </c>
      <c r="AN1069">
        <v>0</v>
      </c>
      <c r="AO1069">
        <v>0</v>
      </c>
      <c r="AP1069">
        <v>0</v>
      </c>
      <c r="AR1069" s="5">
        <v>46261</v>
      </c>
      <c r="AS1069">
        <v>77</v>
      </c>
      <c r="AT1069">
        <v>3</v>
      </c>
      <c r="AU1069" t="s">
        <v>145</v>
      </c>
      <c r="AV1069" t="s">
        <v>146</v>
      </c>
      <c r="AW1069">
        <v>0</v>
      </c>
      <c r="AX1069">
        <v>0</v>
      </c>
      <c r="AY1069">
        <v>0</v>
      </c>
      <c r="AZ1069">
        <v>0</v>
      </c>
      <c r="BA1069">
        <v>0</v>
      </c>
    </row>
    <row r="1070" spans="2:53">
      <c r="B1070" s="5">
        <v>46261</v>
      </c>
      <c r="C1070">
        <v>178</v>
      </c>
      <c r="D1070">
        <v>3</v>
      </c>
      <c r="E1070" t="s">
        <v>143</v>
      </c>
      <c r="F1070" t="s">
        <v>54</v>
      </c>
      <c r="G1070" t="s">
        <v>52</v>
      </c>
      <c r="H1070">
        <v>-173.66891931000001</v>
      </c>
      <c r="I1070">
        <v>0</v>
      </c>
      <c r="J1070">
        <v>600</v>
      </c>
      <c r="K1070">
        <v>-602</v>
      </c>
      <c r="L1070">
        <v>0</v>
      </c>
      <c r="M1070">
        <v>0</v>
      </c>
      <c r="N1070">
        <v>0</v>
      </c>
      <c r="O1070" s="90" cm="1">
        <f t="array" ref="O1070">VLOOKUP(C1070,Calc!$B$4:$BF$291,_xlfn.XLOOKUP(F1070&amp;G1070,$R$4:$R$9&amp;$S$4:$S$9,$T$4:$T$9),FALSE)</f>
        <v>0</v>
      </c>
      <c r="P1070" s="121">
        <f t="shared" si="16"/>
        <v>0</v>
      </c>
      <c r="AH1070" s="5">
        <v>46261</v>
      </c>
      <c r="AI1070">
        <v>107</v>
      </c>
      <c r="AJ1070">
        <v>3</v>
      </c>
      <c r="AK1070" t="s">
        <v>143</v>
      </c>
      <c r="AL1070" t="s">
        <v>60</v>
      </c>
      <c r="AM1070" t="s">
        <v>58</v>
      </c>
      <c r="AN1070">
        <v>-17.720943460000001</v>
      </c>
      <c r="AO1070">
        <v>0</v>
      </c>
      <c r="AP1070">
        <v>1036.9712463999999</v>
      </c>
      <c r="AR1070" s="5">
        <v>46261</v>
      </c>
      <c r="AS1070">
        <v>77</v>
      </c>
      <c r="AT1070">
        <v>3</v>
      </c>
      <c r="AU1070" t="s">
        <v>144</v>
      </c>
      <c r="AV1070" t="s">
        <v>58</v>
      </c>
      <c r="AW1070">
        <v>-45.290260029999999</v>
      </c>
      <c r="AX1070">
        <v>10.80583333</v>
      </c>
      <c r="AY1070">
        <v>-50279.570196970002</v>
      </c>
      <c r="AZ1070">
        <v>-50279.570196970002</v>
      </c>
      <c r="BA1070">
        <v>0</v>
      </c>
    </row>
    <row r="1071" spans="2:53">
      <c r="B1071" s="5">
        <v>46261</v>
      </c>
      <c r="C1071">
        <v>178</v>
      </c>
      <c r="D1071">
        <v>3</v>
      </c>
      <c r="E1071" t="s">
        <v>143</v>
      </c>
      <c r="F1071" t="s">
        <v>54</v>
      </c>
      <c r="G1071" t="s">
        <v>51</v>
      </c>
      <c r="H1071">
        <v>-173.66891931000001</v>
      </c>
      <c r="I1071">
        <v>0</v>
      </c>
      <c r="J1071">
        <v>-2</v>
      </c>
      <c r="K1071">
        <v>602</v>
      </c>
      <c r="L1071">
        <v>0</v>
      </c>
      <c r="M1071">
        <v>0</v>
      </c>
      <c r="N1071">
        <v>0</v>
      </c>
      <c r="O1071" s="90" cm="1">
        <f t="array" ref="O1071">VLOOKUP(C1071,Calc!$B$4:$BF$291,_xlfn.XLOOKUP(F1071&amp;G1071,$R$4:$R$9&amp;$S$4:$S$9,$T$4:$T$9),FALSE)</f>
        <v>0</v>
      </c>
      <c r="P1071" s="121">
        <f t="shared" si="16"/>
        <v>0</v>
      </c>
      <c r="AH1071" s="5">
        <v>46261</v>
      </c>
      <c r="AI1071">
        <v>107</v>
      </c>
      <c r="AJ1071">
        <v>3</v>
      </c>
      <c r="AK1071" t="s">
        <v>143</v>
      </c>
      <c r="AL1071" t="s">
        <v>60</v>
      </c>
      <c r="AM1071" t="s">
        <v>51</v>
      </c>
      <c r="AN1071">
        <v>16.716776800000002</v>
      </c>
      <c r="AO1071">
        <v>0</v>
      </c>
      <c r="AP1071">
        <v>0</v>
      </c>
      <c r="AR1071" s="5">
        <v>46261</v>
      </c>
      <c r="AS1071">
        <v>77</v>
      </c>
      <c r="AT1071">
        <v>3</v>
      </c>
      <c r="AU1071" t="s">
        <v>144</v>
      </c>
      <c r="AV1071" t="s">
        <v>146</v>
      </c>
      <c r="AW1071">
        <v>34.4844267</v>
      </c>
      <c r="AX1071">
        <v>10.80583333</v>
      </c>
      <c r="AY1071">
        <v>0</v>
      </c>
      <c r="AZ1071">
        <v>0</v>
      </c>
      <c r="BA1071">
        <v>0</v>
      </c>
    </row>
    <row r="1072" spans="2:53">
      <c r="B1072" s="5">
        <v>46261</v>
      </c>
      <c r="C1072">
        <v>179</v>
      </c>
      <c r="D1072">
        <v>3</v>
      </c>
      <c r="E1072" t="s">
        <v>143</v>
      </c>
      <c r="F1072" t="s">
        <v>57</v>
      </c>
      <c r="G1072" t="s">
        <v>58</v>
      </c>
      <c r="H1072">
        <v>-6281.3690517799996</v>
      </c>
      <c r="I1072">
        <v>0</v>
      </c>
      <c r="J1072">
        <v>-8.8800000000000008</v>
      </c>
      <c r="K1072">
        <v>608.88</v>
      </c>
      <c r="L1072">
        <v>0</v>
      </c>
      <c r="M1072">
        <v>0</v>
      </c>
      <c r="N1072">
        <v>0</v>
      </c>
      <c r="O1072" s="90" cm="1">
        <f t="array" ref="O1072">VLOOKUP(C1072,Calc!$B$4:$BF$291,_xlfn.XLOOKUP(F1072&amp;G1072,$R$4:$R$9&amp;$S$4:$S$9,$T$4:$T$9),FALSE)</f>
        <v>0</v>
      </c>
      <c r="P1072" s="121">
        <f t="shared" si="16"/>
        <v>0</v>
      </c>
      <c r="AH1072" s="5">
        <v>46261</v>
      </c>
      <c r="AI1072">
        <v>107</v>
      </c>
      <c r="AJ1072">
        <v>3</v>
      </c>
      <c r="AK1072" t="s">
        <v>143</v>
      </c>
      <c r="AL1072" t="s">
        <v>54</v>
      </c>
      <c r="AM1072" t="s">
        <v>52</v>
      </c>
      <c r="AN1072">
        <v>53.463263660000003</v>
      </c>
      <c r="AO1072">
        <v>0</v>
      </c>
      <c r="AP1072">
        <v>0</v>
      </c>
      <c r="AR1072" s="5">
        <v>46261</v>
      </c>
      <c r="AS1072">
        <v>77</v>
      </c>
      <c r="AT1072">
        <v>3</v>
      </c>
      <c r="AU1072" t="s">
        <v>57</v>
      </c>
      <c r="AV1072" t="s">
        <v>58</v>
      </c>
      <c r="AW1072">
        <v>12.591177800000001</v>
      </c>
      <c r="AX1072">
        <v>0.8125</v>
      </c>
      <c r="AY1072">
        <v>0</v>
      </c>
      <c r="AZ1072">
        <v>0</v>
      </c>
      <c r="BA1072">
        <v>0</v>
      </c>
    </row>
    <row r="1073" spans="2:53">
      <c r="B1073" s="5">
        <v>46261</v>
      </c>
      <c r="C1073">
        <v>179</v>
      </c>
      <c r="D1073">
        <v>3</v>
      </c>
      <c r="E1073" t="s">
        <v>143</v>
      </c>
      <c r="F1073" t="s">
        <v>57</v>
      </c>
      <c r="G1073" t="s">
        <v>52</v>
      </c>
      <c r="H1073">
        <v>-6281.3690517799996</v>
      </c>
      <c r="I1073">
        <v>0</v>
      </c>
      <c r="J1073">
        <v>600</v>
      </c>
      <c r="K1073">
        <v>-608.88</v>
      </c>
      <c r="L1073">
        <v>0</v>
      </c>
      <c r="M1073">
        <v>0</v>
      </c>
      <c r="N1073">
        <v>0</v>
      </c>
      <c r="O1073" s="90" cm="1">
        <f t="array" ref="O1073">VLOOKUP(C1073,Calc!$B$4:$BF$291,_xlfn.XLOOKUP(F1073&amp;G1073,$R$4:$R$9&amp;$S$4:$S$9,$T$4:$T$9),FALSE)</f>
        <v>0</v>
      </c>
      <c r="P1073" s="121">
        <f t="shared" si="16"/>
        <v>0</v>
      </c>
      <c r="AH1073" s="5">
        <v>46261</v>
      </c>
      <c r="AI1073">
        <v>107</v>
      </c>
      <c r="AJ1073">
        <v>3</v>
      </c>
      <c r="AK1073" t="s">
        <v>143</v>
      </c>
      <c r="AL1073" t="s">
        <v>54</v>
      </c>
      <c r="AM1073" t="s">
        <v>51</v>
      </c>
      <c r="AN1073">
        <v>-54.884930330000003</v>
      </c>
      <c r="AO1073">
        <v>114.38650529</v>
      </c>
      <c r="AP1073">
        <v>128.80896731000001</v>
      </c>
      <c r="AR1073" s="5">
        <v>46261</v>
      </c>
      <c r="AS1073">
        <v>77</v>
      </c>
      <c r="AT1073">
        <v>3</v>
      </c>
      <c r="AU1073" t="s">
        <v>57</v>
      </c>
      <c r="AV1073" t="s">
        <v>52</v>
      </c>
      <c r="AW1073">
        <v>-13.403677800000001</v>
      </c>
      <c r="AX1073">
        <v>0.8125</v>
      </c>
      <c r="AY1073">
        <v>0</v>
      </c>
      <c r="AZ1073">
        <v>4359.4276417900001</v>
      </c>
      <c r="BA1073">
        <v>0</v>
      </c>
    </row>
    <row r="1074" spans="2:53">
      <c r="B1074" s="5">
        <v>46261</v>
      </c>
      <c r="C1074">
        <v>179</v>
      </c>
      <c r="D1074">
        <v>3</v>
      </c>
      <c r="E1074" t="s">
        <v>143</v>
      </c>
      <c r="F1074" t="s">
        <v>60</v>
      </c>
      <c r="G1074" t="s">
        <v>58</v>
      </c>
      <c r="H1074">
        <v>-6281.3690517799996</v>
      </c>
      <c r="I1074">
        <v>0</v>
      </c>
      <c r="J1074">
        <v>-8.8800000000000008</v>
      </c>
      <c r="K1074">
        <v>6.88</v>
      </c>
      <c r="L1074">
        <v>0</v>
      </c>
      <c r="M1074">
        <v>0</v>
      </c>
      <c r="N1074">
        <v>0</v>
      </c>
      <c r="O1074" s="90" cm="1">
        <f t="array" ref="O1074">VLOOKUP(C1074,Calc!$B$4:$BF$291,_xlfn.XLOOKUP(F1074&amp;G1074,$R$4:$R$9&amp;$S$4:$S$9,$T$4:$T$9),FALSE)</f>
        <v>0</v>
      </c>
      <c r="P1074" s="121">
        <f t="shared" si="16"/>
        <v>0</v>
      </c>
      <c r="AH1074" s="5">
        <v>46261</v>
      </c>
      <c r="AI1074">
        <v>108</v>
      </c>
      <c r="AJ1074">
        <v>3</v>
      </c>
      <c r="AL1074" t="s">
        <v>144</v>
      </c>
      <c r="AM1074" t="s">
        <v>58</v>
      </c>
      <c r="AN1074">
        <v>-51.242470529999999</v>
      </c>
      <c r="AO1074">
        <v>8.0514933499999994</v>
      </c>
      <c r="AP1074">
        <v>8.0514933499999994</v>
      </c>
      <c r="AR1074" s="5">
        <v>46261</v>
      </c>
      <c r="AS1074">
        <v>77</v>
      </c>
      <c r="AT1074">
        <v>3</v>
      </c>
      <c r="AU1074" t="s">
        <v>147</v>
      </c>
      <c r="AV1074" t="s">
        <v>148</v>
      </c>
      <c r="AW1074">
        <v>-32.466704999999997</v>
      </c>
      <c r="AX1074">
        <v>0.76583332999999998</v>
      </c>
      <c r="AY1074">
        <v>-5673.5104612100004</v>
      </c>
      <c r="AZ1074">
        <v>-5673.5104612100004</v>
      </c>
      <c r="BA1074">
        <v>0</v>
      </c>
    </row>
    <row r="1075" spans="2:53">
      <c r="B1075" s="5">
        <v>46261</v>
      </c>
      <c r="C1075">
        <v>179</v>
      </c>
      <c r="D1075">
        <v>3</v>
      </c>
      <c r="E1075" t="s">
        <v>143</v>
      </c>
      <c r="F1075" t="s">
        <v>60</v>
      </c>
      <c r="G1075" t="s">
        <v>51</v>
      </c>
      <c r="H1075">
        <v>-6281.3690517799996</v>
      </c>
      <c r="I1075">
        <v>0</v>
      </c>
      <c r="J1075">
        <v>-2</v>
      </c>
      <c r="K1075">
        <v>-6.88</v>
      </c>
      <c r="L1075">
        <v>0</v>
      </c>
      <c r="M1075">
        <v>0</v>
      </c>
      <c r="N1075">
        <v>0</v>
      </c>
      <c r="O1075" s="90" cm="1">
        <f t="array" ref="O1075">VLOOKUP(C1075,Calc!$B$4:$BF$291,_xlfn.XLOOKUP(F1075&amp;G1075,$R$4:$R$9&amp;$S$4:$S$9,$T$4:$T$9),FALSE)</f>
        <v>0</v>
      </c>
      <c r="P1075" s="121">
        <f t="shared" si="16"/>
        <v>0</v>
      </c>
      <c r="AH1075" s="5">
        <v>46261</v>
      </c>
      <c r="AI1075">
        <v>108</v>
      </c>
      <c r="AJ1075">
        <v>3</v>
      </c>
      <c r="AL1075" t="s">
        <v>144</v>
      </c>
      <c r="AM1075" t="s">
        <v>146</v>
      </c>
      <c r="AN1075">
        <v>50.2566372</v>
      </c>
      <c r="AO1075">
        <v>0</v>
      </c>
      <c r="AP1075">
        <v>0</v>
      </c>
      <c r="AR1075" s="5">
        <v>46261</v>
      </c>
      <c r="AS1075">
        <v>77</v>
      </c>
      <c r="AT1075">
        <v>3</v>
      </c>
      <c r="AU1075" t="s">
        <v>147</v>
      </c>
      <c r="AV1075" t="s">
        <v>51</v>
      </c>
      <c r="AW1075">
        <v>31.700871660000001</v>
      </c>
      <c r="AX1075">
        <v>0.76583332999999998</v>
      </c>
      <c r="AY1075">
        <v>0</v>
      </c>
      <c r="AZ1075">
        <v>0</v>
      </c>
      <c r="BA1075">
        <v>0</v>
      </c>
    </row>
    <row r="1076" spans="2:53">
      <c r="B1076" s="5">
        <v>46261</v>
      </c>
      <c r="C1076">
        <v>179</v>
      </c>
      <c r="D1076">
        <v>3</v>
      </c>
      <c r="E1076" t="s">
        <v>143</v>
      </c>
      <c r="F1076" t="s">
        <v>54</v>
      </c>
      <c r="G1076" t="s">
        <v>52</v>
      </c>
      <c r="H1076">
        <v>-6281.3690517799996</v>
      </c>
      <c r="I1076">
        <v>0</v>
      </c>
      <c r="J1076">
        <v>600</v>
      </c>
      <c r="K1076">
        <v>-602</v>
      </c>
      <c r="L1076">
        <v>0</v>
      </c>
      <c r="M1076">
        <v>0</v>
      </c>
      <c r="N1076">
        <v>0</v>
      </c>
      <c r="O1076" s="90" cm="1">
        <f t="array" ref="O1076">VLOOKUP(C1076,Calc!$B$4:$BF$291,_xlfn.XLOOKUP(F1076&amp;G1076,$R$4:$R$9&amp;$S$4:$S$9,$T$4:$T$9),FALSE)</f>
        <v>0</v>
      </c>
      <c r="P1076" s="121">
        <f t="shared" si="16"/>
        <v>0</v>
      </c>
      <c r="AH1076" s="5">
        <v>46261</v>
      </c>
      <c r="AI1076">
        <v>108</v>
      </c>
      <c r="AJ1076">
        <v>3</v>
      </c>
      <c r="AK1076" t="s">
        <v>143</v>
      </c>
      <c r="AL1076" t="s">
        <v>57</v>
      </c>
      <c r="AM1076" t="s">
        <v>58</v>
      </c>
      <c r="AN1076">
        <v>-7.2272005999999998</v>
      </c>
      <c r="AO1076">
        <v>1217.34815172</v>
      </c>
      <c r="AP1076">
        <v>382.34350057</v>
      </c>
      <c r="AR1076" s="5">
        <v>46261</v>
      </c>
      <c r="AS1076">
        <v>77</v>
      </c>
      <c r="AT1076">
        <v>3</v>
      </c>
      <c r="AU1076" t="s">
        <v>60</v>
      </c>
      <c r="AV1076" t="s">
        <v>58</v>
      </c>
      <c r="AW1076">
        <v>35.273129730000001</v>
      </c>
      <c r="AX1076">
        <v>-9.0833330000000004E-2</v>
      </c>
      <c r="AY1076">
        <v>0</v>
      </c>
      <c r="AZ1076">
        <v>0</v>
      </c>
      <c r="BA1076">
        <v>0</v>
      </c>
    </row>
    <row r="1077" spans="2:53">
      <c r="B1077" s="5">
        <v>46261</v>
      </c>
      <c r="C1077">
        <v>179</v>
      </c>
      <c r="D1077">
        <v>3</v>
      </c>
      <c r="E1077" t="s">
        <v>143</v>
      </c>
      <c r="F1077" t="s">
        <v>54</v>
      </c>
      <c r="G1077" t="s">
        <v>51</v>
      </c>
      <c r="H1077">
        <v>-6281.3690517799996</v>
      </c>
      <c r="I1077">
        <v>0</v>
      </c>
      <c r="J1077">
        <v>-2</v>
      </c>
      <c r="K1077">
        <v>602</v>
      </c>
      <c r="L1077">
        <v>0</v>
      </c>
      <c r="M1077">
        <v>0</v>
      </c>
      <c r="N1077">
        <v>0</v>
      </c>
      <c r="O1077" s="90" cm="1">
        <f t="array" ref="O1077">VLOOKUP(C1077,Calc!$B$4:$BF$291,_xlfn.XLOOKUP(F1077&amp;G1077,$R$4:$R$9&amp;$S$4:$S$9,$T$4:$T$9),FALSE)</f>
        <v>0</v>
      </c>
      <c r="P1077" s="121">
        <f t="shared" si="16"/>
        <v>0</v>
      </c>
      <c r="AH1077" s="5">
        <v>46261</v>
      </c>
      <c r="AI1077">
        <v>108</v>
      </c>
      <c r="AJ1077">
        <v>3</v>
      </c>
      <c r="AK1077" t="s">
        <v>143</v>
      </c>
      <c r="AL1077" t="s">
        <v>57</v>
      </c>
      <c r="AM1077" t="s">
        <v>52</v>
      </c>
      <c r="AN1077">
        <v>5.0330339300000002</v>
      </c>
      <c r="AO1077">
        <v>0</v>
      </c>
      <c r="AP1077">
        <v>0</v>
      </c>
      <c r="AR1077" s="5">
        <v>46261</v>
      </c>
      <c r="AS1077">
        <v>77</v>
      </c>
      <c r="AT1077">
        <v>3</v>
      </c>
      <c r="AU1077" t="s">
        <v>60</v>
      </c>
      <c r="AV1077" t="s">
        <v>51</v>
      </c>
      <c r="AW1077">
        <v>-35.182296399999998</v>
      </c>
      <c r="AX1077">
        <v>-9.0833330000000004E-2</v>
      </c>
      <c r="AY1077">
        <v>13087.577182020001</v>
      </c>
      <c r="AZ1077">
        <v>11314.65802655</v>
      </c>
      <c r="BA1077">
        <v>0</v>
      </c>
    </row>
    <row r="1078" spans="2:53">
      <c r="B1078" s="5">
        <v>46261</v>
      </c>
      <c r="C1078">
        <v>180</v>
      </c>
      <c r="D1078">
        <v>3</v>
      </c>
      <c r="E1078" t="s">
        <v>143</v>
      </c>
      <c r="F1078" t="s">
        <v>57</v>
      </c>
      <c r="G1078" t="s">
        <v>58</v>
      </c>
      <c r="H1078">
        <v>-11021.28138529</v>
      </c>
      <c r="I1078">
        <v>0</v>
      </c>
      <c r="J1078">
        <v>-6.01</v>
      </c>
      <c r="K1078">
        <v>606.01</v>
      </c>
      <c r="L1078">
        <v>0</v>
      </c>
      <c r="M1078">
        <v>0</v>
      </c>
      <c r="N1078">
        <v>0</v>
      </c>
      <c r="O1078" s="90" cm="1">
        <f t="array" ref="O1078">VLOOKUP(C1078,Calc!$B$4:$BF$291,_xlfn.XLOOKUP(F1078&amp;G1078,$R$4:$R$9&amp;$S$4:$S$9,$T$4:$T$9),FALSE)</f>
        <v>0</v>
      </c>
      <c r="P1078" s="121">
        <f t="shared" si="16"/>
        <v>0</v>
      </c>
      <c r="AH1078" s="5">
        <v>46261</v>
      </c>
      <c r="AI1078">
        <v>108</v>
      </c>
      <c r="AJ1078">
        <v>3</v>
      </c>
      <c r="AL1078" t="s">
        <v>147</v>
      </c>
      <c r="AM1078" t="s">
        <v>148</v>
      </c>
      <c r="AN1078">
        <v>0</v>
      </c>
      <c r="AO1078">
        <v>0</v>
      </c>
      <c r="AP1078">
        <v>0</v>
      </c>
      <c r="AR1078" s="5">
        <v>46261</v>
      </c>
      <c r="AS1078">
        <v>77</v>
      </c>
      <c r="AT1078">
        <v>3</v>
      </c>
      <c r="AU1078" t="s">
        <v>54</v>
      </c>
      <c r="AV1078" t="s">
        <v>52</v>
      </c>
      <c r="AW1078">
        <v>40.588906860000002</v>
      </c>
      <c r="AX1078">
        <v>6.4341666599999998</v>
      </c>
      <c r="AY1078">
        <v>0</v>
      </c>
      <c r="AZ1078">
        <v>0</v>
      </c>
      <c r="BA1078">
        <v>0</v>
      </c>
    </row>
    <row r="1079" spans="2:53">
      <c r="B1079" s="5">
        <v>46261</v>
      </c>
      <c r="C1079">
        <v>180</v>
      </c>
      <c r="D1079">
        <v>3</v>
      </c>
      <c r="E1079" t="s">
        <v>143</v>
      </c>
      <c r="F1079" t="s">
        <v>57</v>
      </c>
      <c r="G1079" t="s">
        <v>52</v>
      </c>
      <c r="H1079">
        <v>-11021.28138529</v>
      </c>
      <c r="I1079">
        <v>0</v>
      </c>
      <c r="J1079">
        <v>600</v>
      </c>
      <c r="K1079">
        <v>-606.01</v>
      </c>
      <c r="L1079">
        <v>0</v>
      </c>
      <c r="M1079">
        <v>0</v>
      </c>
      <c r="N1079">
        <v>0</v>
      </c>
      <c r="O1079" s="90" cm="1">
        <f t="array" ref="O1079">VLOOKUP(C1079,Calc!$B$4:$BF$291,_xlfn.XLOOKUP(F1079&amp;G1079,$R$4:$R$9&amp;$S$4:$S$9,$T$4:$T$9),FALSE)</f>
        <v>0</v>
      </c>
      <c r="P1079" s="121">
        <f t="shared" si="16"/>
        <v>0</v>
      </c>
      <c r="AH1079" s="5">
        <v>46261</v>
      </c>
      <c r="AI1079">
        <v>108</v>
      </c>
      <c r="AJ1079">
        <v>3</v>
      </c>
      <c r="AL1079" t="s">
        <v>147</v>
      </c>
      <c r="AM1079" t="s">
        <v>51</v>
      </c>
      <c r="AN1079">
        <v>0</v>
      </c>
      <c r="AO1079">
        <v>0</v>
      </c>
      <c r="AP1079">
        <v>0</v>
      </c>
      <c r="AR1079" s="5">
        <v>46261</v>
      </c>
      <c r="AS1079">
        <v>77</v>
      </c>
      <c r="AT1079">
        <v>3</v>
      </c>
      <c r="AU1079" t="s">
        <v>54</v>
      </c>
      <c r="AV1079" t="s">
        <v>51</v>
      </c>
      <c r="AW1079">
        <v>-47.023073529999998</v>
      </c>
      <c r="AX1079">
        <v>6.4341666599999998</v>
      </c>
      <c r="AY1079">
        <v>0</v>
      </c>
      <c r="AZ1079">
        <v>-2586.5084863100001</v>
      </c>
      <c r="BA1079">
        <v>0</v>
      </c>
    </row>
    <row r="1080" spans="2:53">
      <c r="B1080" s="5">
        <v>46261</v>
      </c>
      <c r="C1080">
        <v>180</v>
      </c>
      <c r="D1080">
        <v>3</v>
      </c>
      <c r="E1080" t="s">
        <v>143</v>
      </c>
      <c r="F1080" t="s">
        <v>60</v>
      </c>
      <c r="G1080" t="s">
        <v>58</v>
      </c>
      <c r="H1080">
        <v>-11021.28138529</v>
      </c>
      <c r="I1080">
        <v>0</v>
      </c>
      <c r="J1080">
        <v>-6.01</v>
      </c>
      <c r="K1080">
        <v>4.01</v>
      </c>
      <c r="L1080">
        <v>0</v>
      </c>
      <c r="M1080">
        <v>0</v>
      </c>
      <c r="N1080">
        <v>0</v>
      </c>
      <c r="O1080" s="90" cm="1">
        <f t="array" ref="O1080">VLOOKUP(C1080,Calc!$B$4:$BF$291,_xlfn.XLOOKUP(F1080&amp;G1080,$R$4:$R$9&amp;$S$4:$S$9,$T$4:$T$9),FALSE)</f>
        <v>0</v>
      </c>
      <c r="P1080" s="121">
        <f t="shared" si="16"/>
        <v>0</v>
      </c>
      <c r="AH1080" s="5">
        <v>46261</v>
      </c>
      <c r="AI1080">
        <v>108</v>
      </c>
      <c r="AJ1080">
        <v>3</v>
      </c>
      <c r="AK1080" t="s">
        <v>143</v>
      </c>
      <c r="AL1080" t="s">
        <v>60</v>
      </c>
      <c r="AM1080" t="s">
        <v>58</v>
      </c>
      <c r="AN1080">
        <v>-14.096750760000001</v>
      </c>
      <c r="AO1080">
        <v>0</v>
      </c>
      <c r="AP1080">
        <v>817.44508804999998</v>
      </c>
      <c r="AR1080" s="5">
        <v>46261</v>
      </c>
      <c r="AS1080">
        <v>77</v>
      </c>
      <c r="AT1080">
        <v>3</v>
      </c>
      <c r="AU1080" t="s">
        <v>50</v>
      </c>
      <c r="AV1080" t="s">
        <v>52</v>
      </c>
      <c r="AW1080">
        <v>0</v>
      </c>
      <c r="AX1080">
        <v>0</v>
      </c>
      <c r="AY1080">
        <v>0</v>
      </c>
      <c r="AZ1080">
        <v>0</v>
      </c>
      <c r="BA1080">
        <v>0</v>
      </c>
    </row>
    <row r="1081" spans="2:53">
      <c r="B1081" s="5">
        <v>46261</v>
      </c>
      <c r="C1081">
        <v>180</v>
      </c>
      <c r="D1081">
        <v>3</v>
      </c>
      <c r="E1081" t="s">
        <v>143</v>
      </c>
      <c r="F1081" t="s">
        <v>60</v>
      </c>
      <c r="G1081" t="s">
        <v>51</v>
      </c>
      <c r="H1081">
        <v>-11021.28138529</v>
      </c>
      <c r="I1081">
        <v>0</v>
      </c>
      <c r="J1081">
        <v>-2</v>
      </c>
      <c r="K1081">
        <v>-4.01</v>
      </c>
      <c r="L1081">
        <v>0</v>
      </c>
      <c r="M1081">
        <v>0</v>
      </c>
      <c r="N1081">
        <v>0</v>
      </c>
      <c r="O1081" s="90" cm="1">
        <f t="array" ref="O1081">VLOOKUP(C1081,Calc!$B$4:$BF$291,_xlfn.XLOOKUP(F1081&amp;G1081,$R$4:$R$9&amp;$S$4:$S$9,$T$4:$T$9),FALSE)</f>
        <v>0</v>
      </c>
      <c r="P1081" s="121">
        <f t="shared" si="16"/>
        <v>0</v>
      </c>
      <c r="AH1081" s="5">
        <v>46261</v>
      </c>
      <c r="AI1081">
        <v>108</v>
      </c>
      <c r="AJ1081">
        <v>3</v>
      </c>
      <c r="AK1081" t="s">
        <v>143</v>
      </c>
      <c r="AL1081" t="s">
        <v>60</v>
      </c>
      <c r="AM1081" t="s">
        <v>51</v>
      </c>
      <c r="AN1081">
        <v>13.0850841</v>
      </c>
      <c r="AO1081">
        <v>0</v>
      </c>
      <c r="AP1081">
        <v>0</v>
      </c>
      <c r="AR1081" s="5">
        <v>46261</v>
      </c>
      <c r="AS1081">
        <v>77</v>
      </c>
      <c r="AT1081">
        <v>3</v>
      </c>
      <c r="AU1081" t="s">
        <v>50</v>
      </c>
      <c r="AV1081" t="s">
        <v>51</v>
      </c>
      <c r="AW1081">
        <v>0</v>
      </c>
      <c r="AX1081">
        <v>0</v>
      </c>
      <c r="AY1081">
        <v>0</v>
      </c>
      <c r="AZ1081">
        <v>0</v>
      </c>
      <c r="BA1081">
        <v>0</v>
      </c>
    </row>
    <row r="1082" spans="2:53">
      <c r="B1082" s="5">
        <v>46261</v>
      </c>
      <c r="C1082">
        <v>180</v>
      </c>
      <c r="D1082">
        <v>3</v>
      </c>
      <c r="E1082" t="s">
        <v>143</v>
      </c>
      <c r="F1082" t="s">
        <v>54</v>
      </c>
      <c r="G1082" t="s">
        <v>52</v>
      </c>
      <c r="H1082">
        <v>-11021.28138529</v>
      </c>
      <c r="I1082">
        <v>0</v>
      </c>
      <c r="J1082">
        <v>600</v>
      </c>
      <c r="K1082">
        <v>-602</v>
      </c>
      <c r="L1082">
        <v>0</v>
      </c>
      <c r="M1082">
        <v>0</v>
      </c>
      <c r="N1082">
        <v>0</v>
      </c>
      <c r="O1082" s="90" cm="1">
        <f t="array" ref="O1082">VLOOKUP(C1082,Calc!$B$4:$BF$291,_xlfn.XLOOKUP(F1082&amp;G1082,$R$4:$R$9&amp;$S$4:$S$9,$T$4:$T$9),FALSE)</f>
        <v>0</v>
      </c>
      <c r="P1082" s="121">
        <f t="shared" si="16"/>
        <v>0</v>
      </c>
      <c r="AH1082" s="5">
        <v>46261</v>
      </c>
      <c r="AI1082">
        <v>108</v>
      </c>
      <c r="AJ1082">
        <v>3</v>
      </c>
      <c r="AK1082" t="s">
        <v>143</v>
      </c>
      <c r="AL1082" t="s">
        <v>54</v>
      </c>
      <c r="AM1082" t="s">
        <v>52</v>
      </c>
      <c r="AN1082">
        <v>50.349373329999999</v>
      </c>
      <c r="AO1082">
        <v>0</v>
      </c>
      <c r="AP1082">
        <v>0</v>
      </c>
      <c r="AR1082" s="5">
        <v>46261</v>
      </c>
      <c r="AS1082">
        <v>78</v>
      </c>
      <c r="AT1082">
        <v>3</v>
      </c>
      <c r="AU1082" t="s">
        <v>145</v>
      </c>
      <c r="AV1082" t="s">
        <v>58</v>
      </c>
      <c r="AW1082">
        <v>0</v>
      </c>
      <c r="AX1082">
        <v>0</v>
      </c>
      <c r="AY1082">
        <v>0</v>
      </c>
      <c r="AZ1082">
        <v>0</v>
      </c>
      <c r="BA1082">
        <v>0</v>
      </c>
    </row>
    <row r="1083" spans="2:53">
      <c r="B1083" s="5">
        <v>46261</v>
      </c>
      <c r="C1083">
        <v>180</v>
      </c>
      <c r="D1083">
        <v>3</v>
      </c>
      <c r="E1083" t="s">
        <v>143</v>
      </c>
      <c r="F1083" t="s">
        <v>54</v>
      </c>
      <c r="G1083" t="s">
        <v>51</v>
      </c>
      <c r="H1083">
        <v>-11021.28138529</v>
      </c>
      <c r="I1083">
        <v>0</v>
      </c>
      <c r="J1083">
        <v>-2</v>
      </c>
      <c r="K1083">
        <v>602</v>
      </c>
      <c r="L1083">
        <v>0</v>
      </c>
      <c r="M1083">
        <v>0</v>
      </c>
      <c r="N1083">
        <v>0</v>
      </c>
      <c r="O1083" s="90" cm="1">
        <f t="array" ref="O1083">VLOOKUP(C1083,Calc!$B$4:$BF$291,_xlfn.XLOOKUP(F1083&amp;G1083,$R$4:$R$9&amp;$S$4:$S$9,$T$4:$T$9),FALSE)</f>
        <v>0</v>
      </c>
      <c r="P1083" s="121">
        <f t="shared" si="16"/>
        <v>0</v>
      </c>
      <c r="AH1083" s="5">
        <v>46261</v>
      </c>
      <c r="AI1083">
        <v>108</v>
      </c>
      <c r="AJ1083">
        <v>3</v>
      </c>
      <c r="AK1083" t="s">
        <v>143</v>
      </c>
      <c r="AL1083" t="s">
        <v>54</v>
      </c>
      <c r="AM1083" t="s">
        <v>51</v>
      </c>
      <c r="AN1083">
        <v>-51.862706660000001</v>
      </c>
      <c r="AO1083">
        <v>148.49354423</v>
      </c>
      <c r="AP1083">
        <v>166.05310732999999</v>
      </c>
      <c r="AR1083" s="5">
        <v>46261</v>
      </c>
      <c r="AS1083">
        <v>78</v>
      </c>
      <c r="AT1083">
        <v>3</v>
      </c>
      <c r="AU1083" t="s">
        <v>145</v>
      </c>
      <c r="AV1083" t="s">
        <v>146</v>
      </c>
      <c r="AW1083">
        <v>0</v>
      </c>
      <c r="AX1083">
        <v>0</v>
      </c>
      <c r="AY1083">
        <v>0</v>
      </c>
      <c r="AZ1083">
        <v>0</v>
      </c>
      <c r="BA1083">
        <v>0</v>
      </c>
    </row>
    <row r="1084" spans="2:53">
      <c r="B1084" s="5">
        <v>46261</v>
      </c>
      <c r="C1084">
        <v>181</v>
      </c>
      <c r="D1084">
        <v>3</v>
      </c>
      <c r="E1084" t="s">
        <v>143</v>
      </c>
      <c r="F1084" t="s">
        <v>57</v>
      </c>
      <c r="G1084" t="s">
        <v>58</v>
      </c>
      <c r="H1084">
        <v>-7161.7604911099997</v>
      </c>
      <c r="I1084">
        <v>0</v>
      </c>
      <c r="J1084">
        <v>-25.5</v>
      </c>
      <c r="K1084">
        <v>625.5</v>
      </c>
      <c r="L1084">
        <v>0</v>
      </c>
      <c r="M1084">
        <v>0</v>
      </c>
      <c r="N1084">
        <v>0</v>
      </c>
      <c r="O1084" s="90" cm="1">
        <f t="array" ref="O1084">VLOOKUP(C1084,Calc!$B$4:$BF$291,_xlfn.XLOOKUP(F1084&amp;G1084,$R$4:$R$9&amp;$S$4:$S$9,$T$4:$T$9),FALSE)</f>
        <v>0</v>
      </c>
      <c r="P1084" s="121">
        <f t="shared" si="16"/>
        <v>0</v>
      </c>
      <c r="AH1084" s="5">
        <v>46261</v>
      </c>
      <c r="AI1084">
        <v>109</v>
      </c>
      <c r="AJ1084">
        <v>3</v>
      </c>
      <c r="AL1084" t="s">
        <v>144</v>
      </c>
      <c r="AM1084" t="s">
        <v>58</v>
      </c>
      <c r="AN1084">
        <v>-54.622392359999999</v>
      </c>
      <c r="AO1084">
        <v>40.631661250000001</v>
      </c>
      <c r="AP1084">
        <v>40.631661250000001</v>
      </c>
      <c r="AR1084" s="5">
        <v>46261</v>
      </c>
      <c r="AS1084">
        <v>78</v>
      </c>
      <c r="AT1084">
        <v>3</v>
      </c>
      <c r="AU1084" t="s">
        <v>144</v>
      </c>
      <c r="AV1084" t="s">
        <v>58</v>
      </c>
      <c r="AW1084">
        <v>-48.60806736</v>
      </c>
      <c r="AX1084">
        <v>10.352499999999999</v>
      </c>
      <c r="AY1084">
        <v>-55159.44409859</v>
      </c>
      <c r="AZ1084">
        <v>-55159.44409859</v>
      </c>
      <c r="BA1084">
        <v>0</v>
      </c>
    </row>
    <row r="1085" spans="2:53">
      <c r="B1085" s="5">
        <v>46261</v>
      </c>
      <c r="C1085">
        <v>181</v>
      </c>
      <c r="D1085">
        <v>3</v>
      </c>
      <c r="E1085" t="s">
        <v>143</v>
      </c>
      <c r="F1085" t="s">
        <v>57</v>
      </c>
      <c r="G1085" t="s">
        <v>52</v>
      </c>
      <c r="H1085">
        <v>-7161.7604911099997</v>
      </c>
      <c r="I1085">
        <v>0</v>
      </c>
      <c r="J1085">
        <v>600</v>
      </c>
      <c r="K1085">
        <v>-625.5</v>
      </c>
      <c r="L1085">
        <v>0</v>
      </c>
      <c r="M1085">
        <v>0</v>
      </c>
      <c r="N1085">
        <v>0</v>
      </c>
      <c r="O1085" s="90" cm="1">
        <f t="array" ref="O1085">VLOOKUP(C1085,Calc!$B$4:$BF$291,_xlfn.XLOOKUP(F1085&amp;G1085,$R$4:$R$9&amp;$S$4:$S$9,$T$4:$T$9),FALSE)</f>
        <v>0</v>
      </c>
      <c r="P1085" s="121">
        <f t="shared" si="16"/>
        <v>0</v>
      </c>
      <c r="AH1085" s="5">
        <v>46261</v>
      </c>
      <c r="AI1085">
        <v>109</v>
      </c>
      <c r="AJ1085">
        <v>3</v>
      </c>
      <c r="AL1085" t="s">
        <v>144</v>
      </c>
      <c r="AM1085" t="s">
        <v>146</v>
      </c>
      <c r="AN1085">
        <v>53.612392360000001</v>
      </c>
      <c r="AO1085">
        <v>0</v>
      </c>
      <c r="AP1085">
        <v>0</v>
      </c>
      <c r="AR1085" s="5">
        <v>46261</v>
      </c>
      <c r="AS1085">
        <v>78</v>
      </c>
      <c r="AT1085">
        <v>3</v>
      </c>
      <c r="AU1085" t="s">
        <v>144</v>
      </c>
      <c r="AV1085" t="s">
        <v>146</v>
      </c>
      <c r="AW1085">
        <v>38.255567360000001</v>
      </c>
      <c r="AX1085">
        <v>10.352499999999999</v>
      </c>
      <c r="AY1085">
        <v>0</v>
      </c>
      <c r="AZ1085">
        <v>0</v>
      </c>
      <c r="BA1085">
        <v>0</v>
      </c>
    </row>
    <row r="1086" spans="2:53">
      <c r="B1086" s="5">
        <v>46261</v>
      </c>
      <c r="C1086">
        <v>181</v>
      </c>
      <c r="D1086">
        <v>3</v>
      </c>
      <c r="E1086" t="s">
        <v>143</v>
      </c>
      <c r="F1086" t="s">
        <v>60</v>
      </c>
      <c r="G1086" t="s">
        <v>58</v>
      </c>
      <c r="H1086">
        <v>-7161.7604911099997</v>
      </c>
      <c r="I1086">
        <v>0</v>
      </c>
      <c r="J1086">
        <v>-25.5</v>
      </c>
      <c r="K1086">
        <v>23.5</v>
      </c>
      <c r="L1086">
        <v>0</v>
      </c>
      <c r="M1086">
        <v>0</v>
      </c>
      <c r="N1086">
        <v>0</v>
      </c>
      <c r="O1086" s="90" cm="1">
        <f t="array" ref="O1086">VLOOKUP(C1086,Calc!$B$4:$BF$291,_xlfn.XLOOKUP(F1086&amp;G1086,$R$4:$R$9&amp;$S$4:$S$9,$T$4:$T$9),FALSE)</f>
        <v>0</v>
      </c>
      <c r="P1086" s="121">
        <f t="shared" si="16"/>
        <v>0</v>
      </c>
      <c r="AH1086" s="5">
        <v>46261</v>
      </c>
      <c r="AI1086">
        <v>109</v>
      </c>
      <c r="AJ1086">
        <v>3</v>
      </c>
      <c r="AK1086" t="s">
        <v>143</v>
      </c>
      <c r="AL1086" t="s">
        <v>57</v>
      </c>
      <c r="AM1086" t="s">
        <v>58</v>
      </c>
      <c r="AN1086">
        <v>-7.4391879999999997</v>
      </c>
      <c r="AO1086">
        <v>2231.21968216</v>
      </c>
      <c r="AP1086">
        <v>788.17800351999995</v>
      </c>
      <c r="AR1086" s="5">
        <v>46261</v>
      </c>
      <c r="AS1086">
        <v>78</v>
      </c>
      <c r="AT1086">
        <v>3</v>
      </c>
      <c r="AU1086" t="s">
        <v>57</v>
      </c>
      <c r="AV1086" t="s">
        <v>58</v>
      </c>
      <c r="AW1086">
        <v>10.980176800000001</v>
      </c>
      <c r="AX1086">
        <v>0.6875</v>
      </c>
      <c r="AY1086">
        <v>0</v>
      </c>
      <c r="AZ1086">
        <v>0</v>
      </c>
      <c r="BA1086">
        <v>0</v>
      </c>
    </row>
    <row r="1087" spans="2:53">
      <c r="B1087" s="5">
        <v>46261</v>
      </c>
      <c r="C1087">
        <v>181</v>
      </c>
      <c r="D1087">
        <v>3</v>
      </c>
      <c r="E1087" t="s">
        <v>143</v>
      </c>
      <c r="F1087" t="s">
        <v>60</v>
      </c>
      <c r="G1087" t="s">
        <v>51</v>
      </c>
      <c r="H1087">
        <v>-7161.7604911099997</v>
      </c>
      <c r="I1087">
        <v>0</v>
      </c>
      <c r="J1087">
        <v>-2</v>
      </c>
      <c r="K1087">
        <v>-23.5</v>
      </c>
      <c r="L1087">
        <v>0</v>
      </c>
      <c r="M1087">
        <v>0</v>
      </c>
      <c r="N1087">
        <v>0</v>
      </c>
      <c r="O1087" s="90" cm="1">
        <f t="array" ref="O1087">VLOOKUP(C1087,Calc!$B$4:$BF$291,_xlfn.XLOOKUP(F1087&amp;G1087,$R$4:$R$9&amp;$S$4:$S$9,$T$4:$T$9),FALSE)</f>
        <v>0</v>
      </c>
      <c r="P1087" s="121">
        <f t="shared" si="16"/>
        <v>0</v>
      </c>
      <c r="AH1087" s="5">
        <v>46261</v>
      </c>
      <c r="AI1087">
        <v>109</v>
      </c>
      <c r="AJ1087">
        <v>3</v>
      </c>
      <c r="AK1087" t="s">
        <v>143</v>
      </c>
      <c r="AL1087" t="s">
        <v>57</v>
      </c>
      <c r="AM1087" t="s">
        <v>52</v>
      </c>
      <c r="AN1087">
        <v>5.2733546599999999</v>
      </c>
      <c r="AO1087">
        <v>0</v>
      </c>
      <c r="AP1087">
        <v>0</v>
      </c>
      <c r="AR1087" s="5">
        <v>46261</v>
      </c>
      <c r="AS1087">
        <v>78</v>
      </c>
      <c r="AT1087">
        <v>3</v>
      </c>
      <c r="AU1087" t="s">
        <v>57</v>
      </c>
      <c r="AV1087" t="s">
        <v>52</v>
      </c>
      <c r="AW1087">
        <v>-11.667676800000001</v>
      </c>
      <c r="AX1087">
        <v>0.6875</v>
      </c>
      <c r="AY1087">
        <v>0</v>
      </c>
      <c r="AZ1087">
        <v>4399.2772959599997</v>
      </c>
      <c r="BA1087">
        <v>0</v>
      </c>
    </row>
    <row r="1088" spans="2:53">
      <c r="B1088" s="5">
        <v>46261</v>
      </c>
      <c r="C1088">
        <v>181</v>
      </c>
      <c r="D1088">
        <v>3</v>
      </c>
      <c r="E1088" t="s">
        <v>143</v>
      </c>
      <c r="F1088" t="s">
        <v>54</v>
      </c>
      <c r="G1088" t="s">
        <v>52</v>
      </c>
      <c r="H1088">
        <v>-7161.7604911099997</v>
      </c>
      <c r="I1088">
        <v>0</v>
      </c>
      <c r="J1088">
        <v>600</v>
      </c>
      <c r="K1088">
        <v>-602</v>
      </c>
      <c r="L1088">
        <v>0</v>
      </c>
      <c r="M1088">
        <v>0</v>
      </c>
      <c r="N1088">
        <v>0</v>
      </c>
      <c r="O1088" s="90" cm="1">
        <f t="array" ref="O1088">VLOOKUP(C1088,Calc!$B$4:$BF$291,_xlfn.XLOOKUP(F1088&amp;G1088,$R$4:$R$9&amp;$S$4:$S$9,$T$4:$T$9),FALSE)</f>
        <v>0</v>
      </c>
      <c r="P1088" s="121">
        <f t="shared" si="16"/>
        <v>0</v>
      </c>
      <c r="AH1088" s="5">
        <v>46261</v>
      </c>
      <c r="AI1088">
        <v>109</v>
      </c>
      <c r="AJ1088">
        <v>3</v>
      </c>
      <c r="AL1088" t="s">
        <v>147</v>
      </c>
      <c r="AM1088" t="s">
        <v>148</v>
      </c>
      <c r="AN1088">
        <v>0</v>
      </c>
      <c r="AO1088">
        <v>0</v>
      </c>
      <c r="AP1088">
        <v>0</v>
      </c>
      <c r="AR1088" s="5">
        <v>46261</v>
      </c>
      <c r="AS1088">
        <v>78</v>
      </c>
      <c r="AT1088">
        <v>3</v>
      </c>
      <c r="AU1088" t="s">
        <v>147</v>
      </c>
      <c r="AV1088" t="s">
        <v>148</v>
      </c>
      <c r="AW1088">
        <v>-31.525562000000001</v>
      </c>
      <c r="AX1088">
        <v>0.73250000000000004</v>
      </c>
      <c r="AY1088">
        <v>-3798.9553524799999</v>
      </c>
      <c r="AZ1088">
        <v>-3798.9553524799999</v>
      </c>
      <c r="BA1088">
        <v>0</v>
      </c>
    </row>
    <row r="1089" spans="2:53">
      <c r="B1089" s="5">
        <v>46261</v>
      </c>
      <c r="C1089">
        <v>181</v>
      </c>
      <c r="D1089">
        <v>3</v>
      </c>
      <c r="E1089" t="s">
        <v>143</v>
      </c>
      <c r="F1089" t="s">
        <v>54</v>
      </c>
      <c r="G1089" t="s">
        <v>51</v>
      </c>
      <c r="H1089">
        <v>-7161.7604911099997</v>
      </c>
      <c r="I1089">
        <v>0</v>
      </c>
      <c r="J1089">
        <v>-2</v>
      </c>
      <c r="K1089">
        <v>602</v>
      </c>
      <c r="L1089">
        <v>0</v>
      </c>
      <c r="M1089">
        <v>0</v>
      </c>
      <c r="N1089">
        <v>0</v>
      </c>
      <c r="O1089" s="90" cm="1">
        <f t="array" ref="O1089">VLOOKUP(C1089,Calc!$B$4:$BF$291,_xlfn.XLOOKUP(F1089&amp;G1089,$R$4:$R$9&amp;$S$4:$S$9,$T$4:$T$9),FALSE)</f>
        <v>0</v>
      </c>
      <c r="P1089" s="121">
        <f t="shared" si="16"/>
        <v>0</v>
      </c>
      <c r="AH1089" s="5">
        <v>46261</v>
      </c>
      <c r="AI1089">
        <v>109</v>
      </c>
      <c r="AJ1089">
        <v>3</v>
      </c>
      <c r="AL1089" t="s">
        <v>147</v>
      </c>
      <c r="AM1089" t="s">
        <v>51</v>
      </c>
      <c r="AN1089">
        <v>0</v>
      </c>
      <c r="AO1089">
        <v>0</v>
      </c>
      <c r="AP1089">
        <v>0</v>
      </c>
      <c r="AR1089" s="5">
        <v>46261</v>
      </c>
      <c r="AS1089">
        <v>78</v>
      </c>
      <c r="AT1089">
        <v>3</v>
      </c>
      <c r="AU1089" t="s">
        <v>147</v>
      </c>
      <c r="AV1089" t="s">
        <v>51</v>
      </c>
      <c r="AW1089">
        <v>30.793061999999999</v>
      </c>
      <c r="AX1089">
        <v>0.73250000000000004</v>
      </c>
      <c r="AY1089">
        <v>0</v>
      </c>
      <c r="AZ1089">
        <v>0</v>
      </c>
      <c r="BA1089">
        <v>0</v>
      </c>
    </row>
    <row r="1090" spans="2:53">
      <c r="B1090" s="5">
        <v>46261</v>
      </c>
      <c r="C1090">
        <v>182</v>
      </c>
      <c r="D1090">
        <v>3</v>
      </c>
      <c r="E1090" t="s">
        <v>143</v>
      </c>
      <c r="F1090" t="s">
        <v>57</v>
      </c>
      <c r="G1090" t="s">
        <v>58</v>
      </c>
      <c r="H1090">
        <v>969.21798670999999</v>
      </c>
      <c r="I1090">
        <v>0.21350363</v>
      </c>
      <c r="J1090">
        <v>-23.5</v>
      </c>
      <c r="K1090">
        <v>623.5</v>
      </c>
      <c r="L1090">
        <v>133.11951538</v>
      </c>
      <c r="M1090">
        <v>153.31730923999999</v>
      </c>
      <c r="N1090">
        <v>153.31730923999999</v>
      </c>
      <c r="O1090" s="90" cm="1">
        <f t="array" ref="O1090">VLOOKUP(C1090,Calc!$B$4:$BF$291,_xlfn.XLOOKUP(F1090&amp;G1090,$R$4:$R$9&amp;$S$4:$S$9,$T$4:$T$9),FALSE)</f>
        <v>153.31730924425793</v>
      </c>
      <c r="P1090" s="121">
        <f t="shared" si="16"/>
        <v>4.2579415548971156E-9</v>
      </c>
      <c r="AH1090" s="5">
        <v>46261</v>
      </c>
      <c r="AI1090">
        <v>109</v>
      </c>
      <c r="AJ1090">
        <v>3</v>
      </c>
      <c r="AK1090" t="s">
        <v>143</v>
      </c>
      <c r="AL1090" t="s">
        <v>60</v>
      </c>
      <c r="AM1090" t="s">
        <v>58</v>
      </c>
      <c r="AN1090">
        <v>-10.078295900000001</v>
      </c>
      <c r="AO1090">
        <v>0</v>
      </c>
      <c r="AP1090">
        <v>523.33146590000001</v>
      </c>
      <c r="AR1090" s="5">
        <v>46261</v>
      </c>
      <c r="AS1090">
        <v>78</v>
      </c>
      <c r="AT1090">
        <v>3</v>
      </c>
      <c r="AU1090" t="s">
        <v>60</v>
      </c>
      <c r="AV1090" t="s">
        <v>58</v>
      </c>
      <c r="AW1090">
        <v>34.8232997</v>
      </c>
      <c r="AX1090">
        <v>2.5000000000000001E-3</v>
      </c>
      <c r="AY1090">
        <v>0</v>
      </c>
      <c r="AZ1090">
        <v>0</v>
      </c>
      <c r="BA1090">
        <v>0</v>
      </c>
    </row>
    <row r="1091" spans="2:53">
      <c r="B1091" s="5">
        <v>46261</v>
      </c>
      <c r="C1091">
        <v>182</v>
      </c>
      <c r="D1091">
        <v>3</v>
      </c>
      <c r="E1091" t="s">
        <v>143</v>
      </c>
      <c r="F1091" t="s">
        <v>57</v>
      </c>
      <c r="G1091" t="s">
        <v>52</v>
      </c>
      <c r="H1091">
        <v>969.21798670999999</v>
      </c>
      <c r="I1091">
        <v>0</v>
      </c>
      <c r="J1091">
        <v>600</v>
      </c>
      <c r="K1091">
        <v>-623.5</v>
      </c>
      <c r="L1091">
        <v>0</v>
      </c>
      <c r="M1091">
        <v>0</v>
      </c>
      <c r="N1091">
        <v>0</v>
      </c>
      <c r="O1091" s="90" cm="1">
        <f t="array" ref="O1091">VLOOKUP(C1091,Calc!$B$4:$BF$291,_xlfn.XLOOKUP(F1091&amp;G1091,$R$4:$R$9&amp;$S$4:$S$9,$T$4:$T$9),FALSE)</f>
        <v>0</v>
      </c>
      <c r="P1091" s="121">
        <f t="shared" si="16"/>
        <v>0</v>
      </c>
      <c r="AH1091" s="5">
        <v>46261</v>
      </c>
      <c r="AI1091">
        <v>109</v>
      </c>
      <c r="AJ1091">
        <v>3</v>
      </c>
      <c r="AK1091" t="s">
        <v>143</v>
      </c>
      <c r="AL1091" t="s">
        <v>60</v>
      </c>
      <c r="AM1091" t="s">
        <v>51</v>
      </c>
      <c r="AN1091">
        <v>8.8707958999999992</v>
      </c>
      <c r="AO1091">
        <v>0</v>
      </c>
      <c r="AP1091">
        <v>0</v>
      </c>
      <c r="AR1091" s="5">
        <v>46261</v>
      </c>
      <c r="AS1091">
        <v>78</v>
      </c>
      <c r="AT1091">
        <v>3</v>
      </c>
      <c r="AU1091" t="s">
        <v>60</v>
      </c>
      <c r="AV1091" t="s">
        <v>51</v>
      </c>
      <c r="AW1091">
        <v>-34.825799699999997</v>
      </c>
      <c r="AX1091">
        <v>2.5000000000000001E-3</v>
      </c>
      <c r="AY1091">
        <v>6433.9518083900002</v>
      </c>
      <c r="AZ1091">
        <v>9222.0147925399997</v>
      </c>
      <c r="BA1091">
        <v>0</v>
      </c>
    </row>
    <row r="1092" spans="2:53">
      <c r="B1092" s="5">
        <v>46261</v>
      </c>
      <c r="C1092">
        <v>182</v>
      </c>
      <c r="D1092">
        <v>3</v>
      </c>
      <c r="E1092" t="s">
        <v>143</v>
      </c>
      <c r="F1092" t="s">
        <v>60</v>
      </c>
      <c r="G1092" t="s">
        <v>58</v>
      </c>
      <c r="H1092">
        <v>969.21798670999999</v>
      </c>
      <c r="I1092">
        <v>34.556835999999997</v>
      </c>
      <c r="J1092">
        <v>-23.5</v>
      </c>
      <c r="K1092">
        <v>20.5</v>
      </c>
      <c r="L1092">
        <v>708.41513799999996</v>
      </c>
      <c r="M1092">
        <v>815.90067747000001</v>
      </c>
      <c r="N1092">
        <v>815.90067747000001</v>
      </c>
      <c r="O1092" s="90" cm="1">
        <f t="array" ref="O1092">VLOOKUP(C1092,Calc!$B$4:$BF$291,_xlfn.XLOOKUP(F1092&amp;G1092,$R$4:$R$9&amp;$S$4:$S$9,$T$4:$T$9),FALSE)</f>
        <v>815.90067747240903</v>
      </c>
      <c r="P1092" s="121">
        <f t="shared" ref="P1092:P1155" si="17">O1092-N1092</f>
        <v>2.4090240913210437E-9</v>
      </c>
      <c r="AH1092" s="5">
        <v>46261</v>
      </c>
      <c r="AI1092">
        <v>109</v>
      </c>
      <c r="AJ1092">
        <v>3</v>
      </c>
      <c r="AK1092" t="s">
        <v>143</v>
      </c>
      <c r="AL1092" t="s">
        <v>54</v>
      </c>
      <c r="AM1092" t="s">
        <v>52</v>
      </c>
      <c r="AN1092">
        <v>46.936106559999999</v>
      </c>
      <c r="AO1092">
        <v>0</v>
      </c>
      <c r="AP1092">
        <v>0</v>
      </c>
      <c r="AR1092" s="5">
        <v>46261</v>
      </c>
      <c r="AS1092">
        <v>78</v>
      </c>
      <c r="AT1092">
        <v>3</v>
      </c>
      <c r="AU1092" t="s">
        <v>54</v>
      </c>
      <c r="AV1092" t="s">
        <v>52</v>
      </c>
      <c r="AW1092">
        <v>40.844036000000003</v>
      </c>
      <c r="AX1092">
        <v>5.9574999999999996</v>
      </c>
      <c r="AY1092">
        <v>0</v>
      </c>
      <c r="AZ1092">
        <v>0</v>
      </c>
      <c r="BA1092">
        <v>0</v>
      </c>
    </row>
    <row r="1093" spans="2:53">
      <c r="B1093" s="5">
        <v>46261</v>
      </c>
      <c r="C1093">
        <v>182</v>
      </c>
      <c r="D1093">
        <v>3</v>
      </c>
      <c r="E1093" t="s">
        <v>143</v>
      </c>
      <c r="F1093" t="s">
        <v>60</v>
      </c>
      <c r="G1093" t="s">
        <v>51</v>
      </c>
      <c r="H1093">
        <v>969.21798670999999</v>
      </c>
      <c r="I1093">
        <v>0</v>
      </c>
      <c r="J1093">
        <v>-3</v>
      </c>
      <c r="K1093">
        <v>-20.5</v>
      </c>
      <c r="L1093">
        <v>0</v>
      </c>
      <c r="M1093">
        <v>0</v>
      </c>
      <c r="N1093">
        <v>0</v>
      </c>
      <c r="O1093" s="90" cm="1">
        <f t="array" ref="O1093">VLOOKUP(C1093,Calc!$B$4:$BF$291,_xlfn.XLOOKUP(F1093&amp;G1093,$R$4:$R$9&amp;$S$4:$S$9,$T$4:$T$9),FALSE)</f>
        <v>0</v>
      </c>
      <c r="P1093" s="121">
        <f t="shared" si="17"/>
        <v>0</v>
      </c>
      <c r="AH1093" s="5">
        <v>46261</v>
      </c>
      <c r="AI1093">
        <v>109</v>
      </c>
      <c r="AJ1093">
        <v>3</v>
      </c>
      <c r="AK1093" t="s">
        <v>143</v>
      </c>
      <c r="AL1093" t="s">
        <v>54</v>
      </c>
      <c r="AM1093" t="s">
        <v>51</v>
      </c>
      <c r="AN1093">
        <v>-48.17777323</v>
      </c>
      <c r="AO1093">
        <v>3010.9115969200002</v>
      </c>
      <c r="AP1093">
        <v>3930.6218096600001</v>
      </c>
      <c r="AR1093" s="5">
        <v>46261</v>
      </c>
      <c r="AS1093">
        <v>78</v>
      </c>
      <c r="AT1093">
        <v>3</v>
      </c>
      <c r="AU1093" t="s">
        <v>54</v>
      </c>
      <c r="AV1093" t="s">
        <v>51</v>
      </c>
      <c r="AW1093">
        <v>-46.801535999999999</v>
      </c>
      <c r="AX1093">
        <v>5.9574999999999996</v>
      </c>
      <c r="AY1093">
        <v>0</v>
      </c>
      <c r="AZ1093">
        <v>-7187.34028012</v>
      </c>
      <c r="BA1093">
        <v>0</v>
      </c>
    </row>
    <row r="1094" spans="2:53">
      <c r="B1094" s="5">
        <v>46261</v>
      </c>
      <c r="C1094">
        <v>182</v>
      </c>
      <c r="D1094">
        <v>3</v>
      </c>
      <c r="E1094" t="s">
        <v>143</v>
      </c>
      <c r="F1094" t="s">
        <v>54</v>
      </c>
      <c r="G1094" t="s">
        <v>52</v>
      </c>
      <c r="H1094">
        <v>969.21798670999999</v>
      </c>
      <c r="I1094">
        <v>0</v>
      </c>
      <c r="J1094">
        <v>600</v>
      </c>
      <c r="K1094">
        <v>-603</v>
      </c>
      <c r="L1094">
        <v>0</v>
      </c>
      <c r="M1094">
        <v>0</v>
      </c>
      <c r="N1094">
        <v>0</v>
      </c>
      <c r="O1094" s="90" cm="1">
        <f t="array" ref="O1094">VLOOKUP(C1094,Calc!$B$4:$BF$291,_xlfn.XLOOKUP(F1094&amp;G1094,$R$4:$R$9&amp;$S$4:$S$9,$T$4:$T$9),FALSE)</f>
        <v>0</v>
      </c>
      <c r="P1094" s="121">
        <f t="shared" si="17"/>
        <v>0</v>
      </c>
      <c r="AH1094" s="5">
        <v>46261</v>
      </c>
      <c r="AI1094">
        <v>110</v>
      </c>
      <c r="AJ1094">
        <v>3</v>
      </c>
      <c r="AL1094" t="s">
        <v>144</v>
      </c>
      <c r="AM1094" t="s">
        <v>58</v>
      </c>
      <c r="AN1094">
        <v>-50.613379430000002</v>
      </c>
      <c r="AO1094">
        <v>35.85722028</v>
      </c>
      <c r="AP1094">
        <v>35.85722028</v>
      </c>
      <c r="AR1094" s="5">
        <v>46261</v>
      </c>
      <c r="AS1094">
        <v>78</v>
      </c>
      <c r="AT1094">
        <v>3</v>
      </c>
      <c r="AU1094" t="s">
        <v>50</v>
      </c>
      <c r="AV1094" t="s">
        <v>52</v>
      </c>
      <c r="AW1094">
        <v>0</v>
      </c>
      <c r="AX1094">
        <v>0</v>
      </c>
      <c r="AY1094">
        <v>0</v>
      </c>
      <c r="AZ1094">
        <v>0</v>
      </c>
      <c r="BA1094">
        <v>0</v>
      </c>
    </row>
    <row r="1095" spans="2:53">
      <c r="B1095" s="5">
        <v>46261</v>
      </c>
      <c r="C1095">
        <v>182</v>
      </c>
      <c r="D1095">
        <v>3</v>
      </c>
      <c r="E1095" t="s">
        <v>143</v>
      </c>
      <c r="F1095" t="s">
        <v>54</v>
      </c>
      <c r="G1095" t="s">
        <v>51</v>
      </c>
      <c r="H1095">
        <v>969.21798670999999</v>
      </c>
      <c r="I1095">
        <v>0</v>
      </c>
      <c r="J1095">
        <v>-3</v>
      </c>
      <c r="K1095">
        <v>603</v>
      </c>
      <c r="L1095">
        <v>0</v>
      </c>
      <c r="M1095">
        <v>0</v>
      </c>
      <c r="N1095">
        <v>0</v>
      </c>
      <c r="O1095" s="90" cm="1">
        <f t="array" ref="O1095">VLOOKUP(C1095,Calc!$B$4:$BF$291,_xlfn.XLOOKUP(F1095&amp;G1095,$R$4:$R$9&amp;$S$4:$S$9,$T$4:$T$9),FALSE)</f>
        <v>0</v>
      </c>
      <c r="P1095" s="121">
        <f t="shared" si="17"/>
        <v>0</v>
      </c>
      <c r="AH1095" s="5">
        <v>46261</v>
      </c>
      <c r="AI1095">
        <v>110</v>
      </c>
      <c r="AJ1095">
        <v>3</v>
      </c>
      <c r="AL1095" t="s">
        <v>144</v>
      </c>
      <c r="AM1095" t="s">
        <v>146</v>
      </c>
      <c r="AN1095">
        <v>49.086712759999998</v>
      </c>
      <c r="AO1095">
        <v>0</v>
      </c>
      <c r="AP1095">
        <v>0</v>
      </c>
      <c r="AR1095" s="5">
        <v>46261</v>
      </c>
      <c r="AS1095">
        <v>78</v>
      </c>
      <c r="AT1095">
        <v>3</v>
      </c>
      <c r="AU1095" t="s">
        <v>50</v>
      </c>
      <c r="AV1095" t="s">
        <v>51</v>
      </c>
      <c r="AW1095">
        <v>0</v>
      </c>
      <c r="AX1095">
        <v>0</v>
      </c>
      <c r="AY1095">
        <v>0</v>
      </c>
      <c r="AZ1095">
        <v>0</v>
      </c>
      <c r="BA1095">
        <v>0</v>
      </c>
    </row>
    <row r="1096" spans="2:53">
      <c r="B1096" s="5">
        <v>46261</v>
      </c>
      <c r="C1096">
        <v>183</v>
      </c>
      <c r="D1096">
        <v>3</v>
      </c>
      <c r="E1096" t="s">
        <v>143</v>
      </c>
      <c r="F1096" t="s">
        <v>57</v>
      </c>
      <c r="G1096" t="s">
        <v>58</v>
      </c>
      <c r="H1096">
        <v>6820.6332721199997</v>
      </c>
      <c r="I1096">
        <v>10.817254699999999</v>
      </c>
      <c r="J1096">
        <v>-8.89</v>
      </c>
      <c r="K1096">
        <v>608.89</v>
      </c>
      <c r="L1096">
        <v>6586.5182142800004</v>
      </c>
      <c r="M1096">
        <v>6632.6101045799996</v>
      </c>
      <c r="N1096">
        <v>6632.6101045799996</v>
      </c>
      <c r="O1096" s="90" cm="1">
        <f t="array" ref="O1096">VLOOKUP(C1096,Calc!$B$4:$BF$291,_xlfn.XLOOKUP(F1096&amp;G1096,$R$4:$R$9&amp;$S$4:$S$9,$T$4:$T$9),FALSE)</f>
        <v>6632.6101045874357</v>
      </c>
      <c r="P1096" s="121">
        <f t="shared" si="17"/>
        <v>7.4360286816954613E-9</v>
      </c>
      <c r="AH1096" s="5">
        <v>46261</v>
      </c>
      <c r="AI1096">
        <v>110</v>
      </c>
      <c r="AJ1096">
        <v>3</v>
      </c>
      <c r="AK1096" t="s">
        <v>143</v>
      </c>
      <c r="AL1096" t="s">
        <v>57</v>
      </c>
      <c r="AM1096" t="s">
        <v>58</v>
      </c>
      <c r="AN1096">
        <v>-7.7671831999999998</v>
      </c>
      <c r="AO1096">
        <v>1053.28174889</v>
      </c>
      <c r="AP1096">
        <v>368.72089901999999</v>
      </c>
      <c r="AR1096" s="5">
        <v>46261</v>
      </c>
      <c r="AS1096">
        <v>79</v>
      </c>
      <c r="AT1096">
        <v>3</v>
      </c>
      <c r="AU1096" t="s">
        <v>145</v>
      </c>
      <c r="AV1096" t="s">
        <v>58</v>
      </c>
      <c r="AW1096">
        <v>0</v>
      </c>
      <c r="AX1096">
        <v>0</v>
      </c>
      <c r="AY1096">
        <v>0</v>
      </c>
      <c r="AZ1096">
        <v>0</v>
      </c>
      <c r="BA1096">
        <v>0</v>
      </c>
    </row>
    <row r="1097" spans="2:53">
      <c r="B1097" s="5">
        <v>46261</v>
      </c>
      <c r="C1097">
        <v>183</v>
      </c>
      <c r="D1097">
        <v>3</v>
      </c>
      <c r="E1097" t="s">
        <v>143</v>
      </c>
      <c r="F1097" t="s">
        <v>57</v>
      </c>
      <c r="G1097" t="s">
        <v>52</v>
      </c>
      <c r="H1097">
        <v>6820.6332721199997</v>
      </c>
      <c r="I1097">
        <v>0</v>
      </c>
      <c r="J1097">
        <v>600</v>
      </c>
      <c r="K1097">
        <v>-608.89</v>
      </c>
      <c r="L1097">
        <v>0</v>
      </c>
      <c r="M1097">
        <v>0</v>
      </c>
      <c r="N1097">
        <v>0</v>
      </c>
      <c r="O1097" s="90" cm="1">
        <f t="array" ref="O1097">VLOOKUP(C1097,Calc!$B$4:$BF$291,_xlfn.XLOOKUP(F1097&amp;G1097,$R$4:$R$9&amp;$S$4:$S$9,$T$4:$T$9),FALSE)</f>
        <v>0</v>
      </c>
      <c r="P1097" s="121">
        <f t="shared" si="17"/>
        <v>0</v>
      </c>
      <c r="AH1097" s="5">
        <v>46261</v>
      </c>
      <c r="AI1097">
        <v>110</v>
      </c>
      <c r="AJ1097">
        <v>3</v>
      </c>
      <c r="AK1097" t="s">
        <v>143</v>
      </c>
      <c r="AL1097" t="s">
        <v>57</v>
      </c>
      <c r="AM1097" t="s">
        <v>52</v>
      </c>
      <c r="AN1097">
        <v>5.8671832000000004</v>
      </c>
      <c r="AO1097">
        <v>0</v>
      </c>
      <c r="AP1097">
        <v>0</v>
      </c>
      <c r="AR1097" s="5">
        <v>46261</v>
      </c>
      <c r="AS1097">
        <v>79</v>
      </c>
      <c r="AT1097">
        <v>3</v>
      </c>
      <c r="AU1097" t="s">
        <v>145</v>
      </c>
      <c r="AV1097" t="s">
        <v>146</v>
      </c>
      <c r="AW1097">
        <v>0</v>
      </c>
      <c r="AX1097">
        <v>0</v>
      </c>
      <c r="AY1097">
        <v>0</v>
      </c>
      <c r="AZ1097">
        <v>0</v>
      </c>
      <c r="BA1097">
        <v>0</v>
      </c>
    </row>
    <row r="1098" spans="2:53">
      <c r="B1098" s="5">
        <v>46261</v>
      </c>
      <c r="C1098">
        <v>183</v>
      </c>
      <c r="D1098">
        <v>3</v>
      </c>
      <c r="E1098" t="s">
        <v>143</v>
      </c>
      <c r="F1098" t="s">
        <v>60</v>
      </c>
      <c r="G1098" t="s">
        <v>58</v>
      </c>
      <c r="H1098">
        <v>6820.6332721199997</v>
      </c>
      <c r="I1098">
        <v>25.300344330000001</v>
      </c>
      <c r="J1098">
        <v>-8.89</v>
      </c>
      <c r="K1098">
        <v>7.38</v>
      </c>
      <c r="L1098">
        <v>186.71654118000001</v>
      </c>
      <c r="M1098">
        <v>188.02316754</v>
      </c>
      <c r="N1098">
        <v>188.02316754</v>
      </c>
      <c r="O1098" s="90" cm="1">
        <f t="array" ref="O1098">VLOOKUP(C1098,Calc!$B$4:$BF$291,_xlfn.XLOOKUP(F1098&amp;G1098,$R$4:$R$9&amp;$S$4:$S$9,$T$4:$T$9),FALSE)</f>
        <v>188.02316754223034</v>
      </c>
      <c r="P1098" s="121">
        <f t="shared" si="17"/>
        <v>2.2303368041320937E-9</v>
      </c>
      <c r="AH1098" s="5">
        <v>46261</v>
      </c>
      <c r="AI1098">
        <v>110</v>
      </c>
      <c r="AJ1098">
        <v>3</v>
      </c>
      <c r="AL1098" t="s">
        <v>147</v>
      </c>
      <c r="AM1098" t="s">
        <v>148</v>
      </c>
      <c r="AN1098">
        <v>0</v>
      </c>
      <c r="AO1098">
        <v>0</v>
      </c>
      <c r="AP1098">
        <v>0</v>
      </c>
      <c r="AR1098" s="5">
        <v>46261</v>
      </c>
      <c r="AS1098">
        <v>79</v>
      </c>
      <c r="AT1098">
        <v>3</v>
      </c>
      <c r="AU1098" t="s">
        <v>144</v>
      </c>
      <c r="AV1098" t="s">
        <v>58</v>
      </c>
      <c r="AW1098">
        <v>-53.723299760000003</v>
      </c>
      <c r="AX1098">
        <v>9.9949999999999992</v>
      </c>
      <c r="AY1098">
        <v>-62351.975256949998</v>
      </c>
      <c r="AZ1098">
        <v>-62351.975256949998</v>
      </c>
      <c r="BA1098">
        <v>0</v>
      </c>
    </row>
    <row r="1099" spans="2:53">
      <c r="B1099" s="5">
        <v>46261</v>
      </c>
      <c r="C1099">
        <v>183</v>
      </c>
      <c r="D1099">
        <v>3</v>
      </c>
      <c r="E1099" t="s">
        <v>143</v>
      </c>
      <c r="F1099" t="s">
        <v>60</v>
      </c>
      <c r="G1099" t="s">
        <v>51</v>
      </c>
      <c r="H1099">
        <v>6820.6332721199997</v>
      </c>
      <c r="I1099">
        <v>0</v>
      </c>
      <c r="J1099">
        <v>-1.51</v>
      </c>
      <c r="K1099">
        <v>-7.38</v>
      </c>
      <c r="L1099">
        <v>0</v>
      </c>
      <c r="M1099">
        <v>0</v>
      </c>
      <c r="N1099">
        <v>0</v>
      </c>
      <c r="O1099" s="90" cm="1">
        <f t="array" ref="O1099">VLOOKUP(C1099,Calc!$B$4:$BF$291,_xlfn.XLOOKUP(F1099&amp;G1099,$R$4:$R$9&amp;$S$4:$S$9,$T$4:$T$9),FALSE)</f>
        <v>0</v>
      </c>
      <c r="P1099" s="121">
        <f t="shared" si="17"/>
        <v>0</v>
      </c>
      <c r="AH1099" s="5">
        <v>46261</v>
      </c>
      <c r="AI1099">
        <v>110</v>
      </c>
      <c r="AJ1099">
        <v>3</v>
      </c>
      <c r="AL1099" t="s">
        <v>147</v>
      </c>
      <c r="AM1099" t="s">
        <v>51</v>
      </c>
      <c r="AN1099">
        <v>0</v>
      </c>
      <c r="AO1099">
        <v>0</v>
      </c>
      <c r="AP1099">
        <v>0</v>
      </c>
      <c r="AR1099" s="5">
        <v>46261</v>
      </c>
      <c r="AS1099">
        <v>79</v>
      </c>
      <c r="AT1099">
        <v>3</v>
      </c>
      <c r="AU1099" t="s">
        <v>144</v>
      </c>
      <c r="AV1099" t="s">
        <v>146</v>
      </c>
      <c r="AW1099">
        <v>43.728299759999999</v>
      </c>
      <c r="AX1099">
        <v>9.9949999999999992</v>
      </c>
      <c r="AY1099">
        <v>0</v>
      </c>
      <c r="AZ1099">
        <v>0</v>
      </c>
      <c r="BA1099">
        <v>0</v>
      </c>
    </row>
    <row r="1100" spans="2:53">
      <c r="B1100" s="5">
        <v>46261</v>
      </c>
      <c r="C1100">
        <v>183</v>
      </c>
      <c r="D1100">
        <v>3</v>
      </c>
      <c r="E1100" t="s">
        <v>143</v>
      </c>
      <c r="F1100" t="s">
        <v>54</v>
      </c>
      <c r="G1100" t="s">
        <v>52</v>
      </c>
      <c r="H1100">
        <v>6820.6332721199997</v>
      </c>
      <c r="I1100">
        <v>0</v>
      </c>
      <c r="J1100">
        <v>600</v>
      </c>
      <c r="K1100">
        <v>-601.51</v>
      </c>
      <c r="L1100">
        <v>0</v>
      </c>
      <c r="M1100">
        <v>0</v>
      </c>
      <c r="N1100">
        <v>0</v>
      </c>
      <c r="O1100" s="90" cm="1">
        <f t="array" ref="O1100">VLOOKUP(C1100,Calc!$B$4:$BF$291,_xlfn.XLOOKUP(F1100&amp;G1100,$R$4:$R$9&amp;$S$4:$S$9,$T$4:$T$9),FALSE)</f>
        <v>0</v>
      </c>
      <c r="P1100" s="121">
        <f t="shared" si="17"/>
        <v>0</v>
      </c>
      <c r="AH1100" s="5">
        <v>46261</v>
      </c>
      <c r="AI1100">
        <v>110</v>
      </c>
      <c r="AJ1100">
        <v>3</v>
      </c>
      <c r="AK1100" t="s">
        <v>143</v>
      </c>
      <c r="AL1100" t="s">
        <v>60</v>
      </c>
      <c r="AM1100" t="s">
        <v>58</v>
      </c>
      <c r="AN1100">
        <v>-12.9106369</v>
      </c>
      <c r="AO1100">
        <v>0</v>
      </c>
      <c r="AP1100">
        <v>554.79691430000003</v>
      </c>
      <c r="AR1100" s="5">
        <v>46261</v>
      </c>
      <c r="AS1100">
        <v>79</v>
      </c>
      <c r="AT1100">
        <v>3</v>
      </c>
      <c r="AU1100" t="s">
        <v>57</v>
      </c>
      <c r="AV1100" t="s">
        <v>58</v>
      </c>
      <c r="AW1100">
        <v>10.5448828</v>
      </c>
      <c r="AX1100">
        <v>0.6875</v>
      </c>
      <c r="AY1100">
        <v>0</v>
      </c>
      <c r="AZ1100">
        <v>0</v>
      </c>
      <c r="BA1100">
        <v>0</v>
      </c>
    </row>
    <row r="1101" spans="2:53">
      <c r="B1101" s="5">
        <v>46261</v>
      </c>
      <c r="C1101">
        <v>183</v>
      </c>
      <c r="D1101">
        <v>3</v>
      </c>
      <c r="E1101" t="s">
        <v>143</v>
      </c>
      <c r="F1101" t="s">
        <v>54</v>
      </c>
      <c r="G1101" t="s">
        <v>51</v>
      </c>
      <c r="H1101">
        <v>6820.6332721199997</v>
      </c>
      <c r="I1101">
        <v>0</v>
      </c>
      <c r="J1101">
        <v>-1.51</v>
      </c>
      <c r="K1101">
        <v>601.51</v>
      </c>
      <c r="L1101">
        <v>0</v>
      </c>
      <c r="M1101">
        <v>0</v>
      </c>
      <c r="N1101">
        <v>0</v>
      </c>
      <c r="O1101" s="90" cm="1">
        <f t="array" ref="O1101">VLOOKUP(C1101,Calc!$B$4:$BF$291,_xlfn.XLOOKUP(F1101&amp;G1101,$R$4:$R$9&amp;$S$4:$S$9,$T$4:$T$9),FALSE)</f>
        <v>0</v>
      </c>
      <c r="P1101" s="121">
        <f t="shared" si="17"/>
        <v>0</v>
      </c>
      <c r="AH1101" s="5">
        <v>46261</v>
      </c>
      <c r="AI1101">
        <v>110</v>
      </c>
      <c r="AJ1101">
        <v>3</v>
      </c>
      <c r="AK1101" t="s">
        <v>143</v>
      </c>
      <c r="AL1101" t="s">
        <v>60</v>
      </c>
      <c r="AM1101" t="s">
        <v>51</v>
      </c>
      <c r="AN1101">
        <v>12.068136900000001</v>
      </c>
      <c r="AO1101">
        <v>0</v>
      </c>
      <c r="AP1101">
        <v>0</v>
      </c>
      <c r="AR1101" s="5">
        <v>46261</v>
      </c>
      <c r="AS1101">
        <v>79</v>
      </c>
      <c r="AT1101">
        <v>3</v>
      </c>
      <c r="AU1101" t="s">
        <v>57</v>
      </c>
      <c r="AV1101" t="s">
        <v>52</v>
      </c>
      <c r="AW1101">
        <v>-11.2323828</v>
      </c>
      <c r="AX1101">
        <v>0.6875</v>
      </c>
      <c r="AY1101">
        <v>0</v>
      </c>
      <c r="AZ1101">
        <v>4486.0622801700001</v>
      </c>
      <c r="BA1101">
        <v>0</v>
      </c>
    </row>
    <row r="1102" spans="2:53">
      <c r="B1102" s="5">
        <v>46261</v>
      </c>
      <c r="C1102">
        <v>184</v>
      </c>
      <c r="D1102">
        <v>3</v>
      </c>
      <c r="E1102" t="s">
        <v>143</v>
      </c>
      <c r="F1102" t="s">
        <v>57</v>
      </c>
      <c r="G1102" t="s">
        <v>58</v>
      </c>
      <c r="H1102">
        <v>14452.077786280001</v>
      </c>
      <c r="I1102">
        <v>23.036967300000001</v>
      </c>
      <c r="J1102">
        <v>-18.43</v>
      </c>
      <c r="K1102">
        <v>618.42999999999995</v>
      </c>
      <c r="L1102">
        <v>14246.751687329999</v>
      </c>
      <c r="M1102">
        <v>14347.090632560001</v>
      </c>
      <c r="N1102">
        <v>14347.090632560001</v>
      </c>
      <c r="O1102" s="90" cm="1">
        <f t="array" ref="O1102">VLOOKUP(C1102,Calc!$B$4:$BF$291,_xlfn.XLOOKUP(F1102&amp;G1102,$R$4:$R$9&amp;$S$4:$S$9,$T$4:$T$9),FALSE)</f>
        <v>14347.090632562511</v>
      </c>
      <c r="P1102" s="121">
        <f t="shared" si="17"/>
        <v>2.5102053768932819E-9</v>
      </c>
      <c r="AH1102" s="5">
        <v>46261</v>
      </c>
      <c r="AI1102">
        <v>110</v>
      </c>
      <c r="AJ1102">
        <v>3</v>
      </c>
      <c r="AK1102" t="s">
        <v>143</v>
      </c>
      <c r="AL1102" t="s">
        <v>54</v>
      </c>
      <c r="AM1102" t="s">
        <v>52</v>
      </c>
      <c r="AN1102">
        <v>43.381693230000003</v>
      </c>
      <c r="AO1102">
        <v>0</v>
      </c>
      <c r="AP1102">
        <v>0</v>
      </c>
      <c r="AR1102" s="5">
        <v>46261</v>
      </c>
      <c r="AS1102">
        <v>79</v>
      </c>
      <c r="AT1102">
        <v>3</v>
      </c>
      <c r="AU1102" t="s">
        <v>147</v>
      </c>
      <c r="AV1102" t="s">
        <v>148</v>
      </c>
      <c r="AW1102">
        <v>-31.238969999999998</v>
      </c>
      <c r="AX1102">
        <v>0.64749999999999996</v>
      </c>
      <c r="AY1102">
        <v>-3237.1963126999999</v>
      </c>
      <c r="AZ1102">
        <v>-3237.1963126999999</v>
      </c>
      <c r="BA1102">
        <v>0</v>
      </c>
    </row>
    <row r="1103" spans="2:53">
      <c r="B1103" s="5">
        <v>46261</v>
      </c>
      <c r="C1103">
        <v>184</v>
      </c>
      <c r="D1103">
        <v>3</v>
      </c>
      <c r="E1103" t="s">
        <v>143</v>
      </c>
      <c r="F1103" t="s">
        <v>57</v>
      </c>
      <c r="G1103" t="s">
        <v>52</v>
      </c>
      <c r="H1103">
        <v>14452.077786280001</v>
      </c>
      <c r="I1103">
        <v>0</v>
      </c>
      <c r="J1103">
        <v>600</v>
      </c>
      <c r="K1103">
        <v>-618.42999999999995</v>
      </c>
      <c r="L1103">
        <v>0</v>
      </c>
      <c r="M1103">
        <v>0</v>
      </c>
      <c r="N1103">
        <v>0</v>
      </c>
      <c r="O1103" s="90" cm="1">
        <f t="array" ref="O1103">VLOOKUP(C1103,Calc!$B$4:$BF$291,_xlfn.XLOOKUP(F1103&amp;G1103,$R$4:$R$9&amp;$S$4:$S$9,$T$4:$T$9),FALSE)</f>
        <v>0</v>
      </c>
      <c r="P1103" s="121">
        <f t="shared" si="17"/>
        <v>0</v>
      </c>
      <c r="AH1103" s="5">
        <v>46261</v>
      </c>
      <c r="AI1103">
        <v>110</v>
      </c>
      <c r="AJ1103">
        <v>3</v>
      </c>
      <c r="AK1103" t="s">
        <v>143</v>
      </c>
      <c r="AL1103" t="s">
        <v>54</v>
      </c>
      <c r="AM1103" t="s">
        <v>51</v>
      </c>
      <c r="AN1103">
        <v>-45.712526560000001</v>
      </c>
      <c r="AO1103">
        <v>415.40723298</v>
      </c>
      <c r="AP1103">
        <v>545.17116854999995</v>
      </c>
      <c r="AR1103" s="5">
        <v>46261</v>
      </c>
      <c r="AS1103">
        <v>79</v>
      </c>
      <c r="AT1103">
        <v>3</v>
      </c>
      <c r="AU1103" t="s">
        <v>147</v>
      </c>
      <c r="AV1103" t="s">
        <v>51</v>
      </c>
      <c r="AW1103">
        <v>30.591470000000001</v>
      </c>
      <c r="AX1103">
        <v>0.64749999999999996</v>
      </c>
      <c r="AY1103">
        <v>0</v>
      </c>
      <c r="AZ1103">
        <v>0</v>
      </c>
      <c r="BA1103">
        <v>0</v>
      </c>
    </row>
    <row r="1104" spans="2:53">
      <c r="B1104" s="5">
        <v>46261</v>
      </c>
      <c r="C1104">
        <v>184</v>
      </c>
      <c r="D1104">
        <v>3</v>
      </c>
      <c r="E1104" t="s">
        <v>143</v>
      </c>
      <c r="F1104" t="s">
        <v>60</v>
      </c>
      <c r="G1104" t="s">
        <v>58</v>
      </c>
      <c r="H1104">
        <v>14452.077786280001</v>
      </c>
      <c r="I1104">
        <v>5.6566960000000002</v>
      </c>
      <c r="J1104">
        <v>-18.43</v>
      </c>
      <c r="K1104">
        <v>18.43</v>
      </c>
      <c r="L1104">
        <v>104.25290728</v>
      </c>
      <c r="M1104">
        <v>104.98715371999999</v>
      </c>
      <c r="N1104">
        <v>104.98715371999999</v>
      </c>
      <c r="O1104" s="90" cm="1">
        <f t="array" ref="O1104">VLOOKUP(C1104,Calc!$B$4:$BF$291,_xlfn.XLOOKUP(F1104&amp;G1104,$R$4:$R$9&amp;$S$4:$S$9,$T$4:$T$9),FALSE)</f>
        <v>104.98715372315631</v>
      </c>
      <c r="P1104" s="121">
        <f t="shared" si="17"/>
        <v>3.1563160973746562E-9</v>
      </c>
      <c r="AH1104" s="5">
        <v>46261</v>
      </c>
      <c r="AI1104">
        <v>111</v>
      </c>
      <c r="AJ1104">
        <v>3</v>
      </c>
      <c r="AL1104" t="s">
        <v>144</v>
      </c>
      <c r="AM1104" t="s">
        <v>58</v>
      </c>
      <c r="AN1104">
        <v>-49.031916199999998</v>
      </c>
      <c r="AO1104">
        <v>30.29854482</v>
      </c>
      <c r="AP1104">
        <v>30.29854482</v>
      </c>
      <c r="AR1104" s="5">
        <v>46261</v>
      </c>
      <c r="AS1104">
        <v>79</v>
      </c>
      <c r="AT1104">
        <v>3</v>
      </c>
      <c r="AU1104" t="s">
        <v>60</v>
      </c>
      <c r="AV1104" t="s">
        <v>58</v>
      </c>
      <c r="AW1104">
        <v>31.518182960000001</v>
      </c>
      <c r="AX1104">
        <v>7.3333330000000002E-2</v>
      </c>
      <c r="AY1104">
        <v>0</v>
      </c>
      <c r="AZ1104">
        <v>0</v>
      </c>
      <c r="BA1104">
        <v>0</v>
      </c>
    </row>
    <row r="1105" spans="2:53">
      <c r="B1105" s="5">
        <v>46261</v>
      </c>
      <c r="C1105">
        <v>184</v>
      </c>
      <c r="D1105">
        <v>3</v>
      </c>
      <c r="E1105" t="s">
        <v>143</v>
      </c>
      <c r="F1105" t="s">
        <v>60</v>
      </c>
      <c r="G1105" t="s">
        <v>51</v>
      </c>
      <c r="H1105">
        <v>14452.077786280001</v>
      </c>
      <c r="I1105">
        <v>0</v>
      </c>
      <c r="J1105">
        <v>0</v>
      </c>
      <c r="K1105">
        <v>-18.43</v>
      </c>
      <c r="L1105">
        <v>0</v>
      </c>
      <c r="M1105">
        <v>0</v>
      </c>
      <c r="N1105">
        <v>0</v>
      </c>
      <c r="O1105" s="90" cm="1">
        <f t="array" ref="O1105">VLOOKUP(C1105,Calc!$B$4:$BF$291,_xlfn.XLOOKUP(F1105&amp;G1105,$R$4:$R$9&amp;$S$4:$S$9,$T$4:$T$9),FALSE)</f>
        <v>0</v>
      </c>
      <c r="P1105" s="121">
        <f t="shared" si="17"/>
        <v>0</v>
      </c>
      <c r="AH1105" s="5">
        <v>46261</v>
      </c>
      <c r="AI1105">
        <v>111</v>
      </c>
      <c r="AJ1105">
        <v>3</v>
      </c>
      <c r="AL1105" t="s">
        <v>144</v>
      </c>
      <c r="AM1105" t="s">
        <v>146</v>
      </c>
      <c r="AN1105">
        <v>47.721082860000003</v>
      </c>
      <c r="AO1105">
        <v>0</v>
      </c>
      <c r="AP1105">
        <v>0</v>
      </c>
      <c r="AR1105" s="5">
        <v>46261</v>
      </c>
      <c r="AS1105">
        <v>79</v>
      </c>
      <c r="AT1105">
        <v>3</v>
      </c>
      <c r="AU1105" t="s">
        <v>60</v>
      </c>
      <c r="AV1105" t="s">
        <v>51</v>
      </c>
      <c r="AW1105">
        <v>-31.591516299999999</v>
      </c>
      <c r="AX1105">
        <v>7.3333330000000002E-2</v>
      </c>
      <c r="AY1105">
        <v>2344.87549975</v>
      </c>
      <c r="AZ1105">
        <v>7807.8227457800003</v>
      </c>
      <c r="BA1105">
        <v>0</v>
      </c>
    </row>
    <row r="1106" spans="2:53">
      <c r="B1106" s="5">
        <v>46261</v>
      </c>
      <c r="C1106">
        <v>184</v>
      </c>
      <c r="D1106">
        <v>3</v>
      </c>
      <c r="E1106" t="s">
        <v>143</v>
      </c>
      <c r="F1106" t="s">
        <v>54</v>
      </c>
      <c r="G1106" t="s">
        <v>52</v>
      </c>
      <c r="H1106">
        <v>14452.077786280001</v>
      </c>
      <c r="I1106">
        <v>0</v>
      </c>
      <c r="J1106">
        <v>600</v>
      </c>
      <c r="K1106">
        <v>-600</v>
      </c>
      <c r="L1106">
        <v>0</v>
      </c>
      <c r="M1106">
        <v>0</v>
      </c>
      <c r="N1106">
        <v>0</v>
      </c>
      <c r="O1106" s="90" cm="1">
        <f t="array" ref="O1106">VLOOKUP(C1106,Calc!$B$4:$BF$291,_xlfn.XLOOKUP(F1106&amp;G1106,$R$4:$R$9&amp;$S$4:$S$9,$T$4:$T$9),FALSE)</f>
        <v>0</v>
      </c>
      <c r="P1106" s="121">
        <f t="shared" si="17"/>
        <v>0</v>
      </c>
      <c r="AH1106" s="5">
        <v>46261</v>
      </c>
      <c r="AI1106">
        <v>111</v>
      </c>
      <c r="AJ1106">
        <v>3</v>
      </c>
      <c r="AK1106" t="s">
        <v>143</v>
      </c>
      <c r="AL1106" t="s">
        <v>57</v>
      </c>
      <c r="AM1106" t="s">
        <v>58</v>
      </c>
      <c r="AN1106">
        <v>-8.4656724000000008</v>
      </c>
      <c r="AO1106">
        <v>998.73134716000004</v>
      </c>
      <c r="AP1106">
        <v>421.81058637000001</v>
      </c>
      <c r="AR1106" s="5">
        <v>46261</v>
      </c>
      <c r="AS1106">
        <v>79</v>
      </c>
      <c r="AT1106">
        <v>3</v>
      </c>
      <c r="AU1106" t="s">
        <v>54</v>
      </c>
      <c r="AV1106" t="s">
        <v>52</v>
      </c>
      <c r="AW1106">
        <v>46.425994559999999</v>
      </c>
      <c r="AX1106">
        <v>6.0166666600000003</v>
      </c>
      <c r="AY1106">
        <v>0</v>
      </c>
      <c r="AZ1106">
        <v>0</v>
      </c>
      <c r="BA1106">
        <v>0</v>
      </c>
    </row>
    <row r="1107" spans="2:53">
      <c r="B1107" s="5">
        <v>46261</v>
      </c>
      <c r="C1107">
        <v>184</v>
      </c>
      <c r="D1107">
        <v>3</v>
      </c>
      <c r="E1107" t="s">
        <v>143</v>
      </c>
      <c r="F1107" t="s">
        <v>54</v>
      </c>
      <c r="G1107" t="s">
        <v>51</v>
      </c>
      <c r="H1107">
        <v>14452.077786280001</v>
      </c>
      <c r="I1107">
        <v>0</v>
      </c>
      <c r="J1107">
        <v>0</v>
      </c>
      <c r="K1107">
        <v>600</v>
      </c>
      <c r="L1107">
        <v>0</v>
      </c>
      <c r="M1107">
        <v>0</v>
      </c>
      <c r="N1107">
        <v>0</v>
      </c>
      <c r="O1107" s="90" cm="1">
        <f t="array" ref="O1107">VLOOKUP(C1107,Calc!$B$4:$BF$291,_xlfn.XLOOKUP(F1107&amp;G1107,$R$4:$R$9&amp;$S$4:$S$9,$T$4:$T$9),FALSE)</f>
        <v>0</v>
      </c>
      <c r="P1107" s="121">
        <f t="shared" si="17"/>
        <v>0</v>
      </c>
      <c r="AH1107" s="5">
        <v>46261</v>
      </c>
      <c r="AI1107">
        <v>111</v>
      </c>
      <c r="AJ1107">
        <v>3</v>
      </c>
      <c r="AK1107" t="s">
        <v>143</v>
      </c>
      <c r="AL1107" t="s">
        <v>57</v>
      </c>
      <c r="AM1107" t="s">
        <v>52</v>
      </c>
      <c r="AN1107">
        <v>6.4206723999999999</v>
      </c>
      <c r="AO1107">
        <v>0</v>
      </c>
      <c r="AP1107">
        <v>0</v>
      </c>
      <c r="AR1107" s="5">
        <v>46261</v>
      </c>
      <c r="AS1107">
        <v>79</v>
      </c>
      <c r="AT1107">
        <v>3</v>
      </c>
      <c r="AU1107" t="s">
        <v>54</v>
      </c>
      <c r="AV1107" t="s">
        <v>51</v>
      </c>
      <c r="AW1107">
        <v>-52.442661229999999</v>
      </c>
      <c r="AX1107">
        <v>6.0166666600000003</v>
      </c>
      <c r="AY1107">
        <v>0</v>
      </c>
      <c r="AZ1107">
        <v>-9949.0095261999995</v>
      </c>
      <c r="BA1107">
        <v>0</v>
      </c>
    </row>
    <row r="1108" spans="2:53">
      <c r="B1108" s="5">
        <v>46261</v>
      </c>
      <c r="C1108">
        <v>185</v>
      </c>
      <c r="D1108">
        <v>3</v>
      </c>
      <c r="E1108" t="s">
        <v>143</v>
      </c>
      <c r="F1108" t="s">
        <v>57</v>
      </c>
      <c r="G1108" t="s">
        <v>58</v>
      </c>
      <c r="H1108">
        <v>20937.06845902</v>
      </c>
      <c r="I1108">
        <v>-36.310305300000003</v>
      </c>
      <c r="J1108">
        <v>-18.43</v>
      </c>
      <c r="K1108">
        <v>618.42999999999995</v>
      </c>
      <c r="L1108">
        <v>22455.38210667</v>
      </c>
      <c r="M1108">
        <v>20015.688287559999</v>
      </c>
      <c r="N1108">
        <v>20015.688287559999</v>
      </c>
      <c r="O1108" s="90" cm="1">
        <f t="array" ref="O1108">VLOOKUP(C1108,Calc!$B$4:$BF$291,_xlfn.XLOOKUP(F1108&amp;G1108,$R$4:$R$9&amp;$S$4:$S$9,$T$4:$T$9),FALSE)</f>
        <v>20015.688287564739</v>
      </c>
      <c r="P1108" s="121">
        <f t="shared" si="17"/>
        <v>4.740286385640502E-9</v>
      </c>
      <c r="AH1108" s="5">
        <v>46261</v>
      </c>
      <c r="AI1108">
        <v>111</v>
      </c>
      <c r="AJ1108">
        <v>3</v>
      </c>
      <c r="AL1108" t="s">
        <v>147</v>
      </c>
      <c r="AM1108" t="s">
        <v>148</v>
      </c>
      <c r="AN1108">
        <v>0</v>
      </c>
      <c r="AO1108">
        <v>0</v>
      </c>
      <c r="AP1108">
        <v>0</v>
      </c>
      <c r="AR1108" s="5">
        <v>46261</v>
      </c>
      <c r="AS1108">
        <v>79</v>
      </c>
      <c r="AT1108">
        <v>3</v>
      </c>
      <c r="AU1108" t="s">
        <v>50</v>
      </c>
      <c r="AV1108" t="s">
        <v>52</v>
      </c>
      <c r="AW1108">
        <v>0</v>
      </c>
      <c r="AX1108">
        <v>0</v>
      </c>
      <c r="AY1108">
        <v>0</v>
      </c>
      <c r="AZ1108">
        <v>0</v>
      </c>
      <c r="BA1108">
        <v>0</v>
      </c>
    </row>
    <row r="1109" spans="2:53">
      <c r="B1109" s="5">
        <v>46261</v>
      </c>
      <c r="C1109">
        <v>185</v>
      </c>
      <c r="D1109">
        <v>3</v>
      </c>
      <c r="E1109" t="s">
        <v>143</v>
      </c>
      <c r="F1109" t="s">
        <v>57</v>
      </c>
      <c r="G1109" t="s">
        <v>52</v>
      </c>
      <c r="H1109">
        <v>20937.06845902</v>
      </c>
      <c r="I1109">
        <v>0</v>
      </c>
      <c r="J1109">
        <v>600</v>
      </c>
      <c r="K1109">
        <v>-618.42999999999995</v>
      </c>
      <c r="L1109">
        <v>0</v>
      </c>
      <c r="M1109">
        <v>0</v>
      </c>
      <c r="N1109">
        <v>0</v>
      </c>
      <c r="O1109" s="90" cm="1">
        <f t="array" ref="O1109">VLOOKUP(C1109,Calc!$B$4:$BF$291,_xlfn.XLOOKUP(F1109&amp;G1109,$R$4:$R$9&amp;$S$4:$S$9,$T$4:$T$9),FALSE)</f>
        <v>0</v>
      </c>
      <c r="P1109" s="121">
        <f t="shared" si="17"/>
        <v>0</v>
      </c>
      <c r="AH1109" s="5">
        <v>46261</v>
      </c>
      <c r="AI1109">
        <v>111</v>
      </c>
      <c r="AJ1109">
        <v>3</v>
      </c>
      <c r="AL1109" t="s">
        <v>147</v>
      </c>
      <c r="AM1109" t="s">
        <v>51</v>
      </c>
      <c r="AN1109">
        <v>0</v>
      </c>
      <c r="AO1109">
        <v>0</v>
      </c>
      <c r="AP1109">
        <v>0</v>
      </c>
      <c r="AR1109" s="5">
        <v>46261</v>
      </c>
      <c r="AS1109">
        <v>79</v>
      </c>
      <c r="AT1109">
        <v>3</v>
      </c>
      <c r="AU1109" t="s">
        <v>50</v>
      </c>
      <c r="AV1109" t="s">
        <v>51</v>
      </c>
      <c r="AW1109">
        <v>0</v>
      </c>
      <c r="AX1109">
        <v>0</v>
      </c>
      <c r="AY1109">
        <v>0</v>
      </c>
      <c r="AZ1109">
        <v>0</v>
      </c>
      <c r="BA1109">
        <v>0</v>
      </c>
    </row>
    <row r="1110" spans="2:53">
      <c r="B1110" s="5">
        <v>46261</v>
      </c>
      <c r="C1110">
        <v>185</v>
      </c>
      <c r="D1110">
        <v>3</v>
      </c>
      <c r="E1110" t="s">
        <v>143</v>
      </c>
      <c r="F1110" t="s">
        <v>60</v>
      </c>
      <c r="G1110" t="s">
        <v>58</v>
      </c>
      <c r="H1110">
        <v>20937.06845902</v>
      </c>
      <c r="I1110">
        <v>0</v>
      </c>
      <c r="J1110">
        <v>-18.43</v>
      </c>
      <c r="K1110">
        <v>18.329999999999998</v>
      </c>
      <c r="L1110">
        <v>0</v>
      </c>
      <c r="M1110">
        <v>0</v>
      </c>
      <c r="N1110">
        <v>0</v>
      </c>
      <c r="O1110" s="90" cm="1">
        <f t="array" ref="O1110">VLOOKUP(C1110,Calc!$B$4:$BF$291,_xlfn.XLOOKUP(F1110&amp;G1110,$R$4:$R$9&amp;$S$4:$S$9,$T$4:$T$9),FALSE)</f>
        <v>0</v>
      </c>
      <c r="P1110" s="121">
        <f t="shared" si="17"/>
        <v>0</v>
      </c>
      <c r="AH1110" s="5">
        <v>46261</v>
      </c>
      <c r="AI1110">
        <v>111</v>
      </c>
      <c r="AJ1110">
        <v>3</v>
      </c>
      <c r="AK1110" t="s">
        <v>143</v>
      </c>
      <c r="AL1110" t="s">
        <v>60</v>
      </c>
      <c r="AM1110" t="s">
        <v>58</v>
      </c>
      <c r="AN1110">
        <v>-10.21302023</v>
      </c>
      <c r="AO1110">
        <v>0</v>
      </c>
      <c r="AP1110">
        <v>421.49086926000001</v>
      </c>
      <c r="AR1110" s="5">
        <v>46261</v>
      </c>
      <c r="AS1110">
        <v>80</v>
      </c>
      <c r="AT1110">
        <v>3</v>
      </c>
      <c r="AU1110" t="s">
        <v>145</v>
      </c>
      <c r="AV1110" t="s">
        <v>58</v>
      </c>
      <c r="AW1110">
        <v>0</v>
      </c>
      <c r="AX1110">
        <v>0</v>
      </c>
      <c r="AY1110">
        <v>0</v>
      </c>
      <c r="AZ1110">
        <v>0</v>
      </c>
      <c r="BA1110">
        <v>0</v>
      </c>
    </row>
    <row r="1111" spans="2:53">
      <c r="B1111" s="5">
        <v>46261</v>
      </c>
      <c r="C1111">
        <v>185</v>
      </c>
      <c r="D1111">
        <v>3</v>
      </c>
      <c r="E1111" t="s">
        <v>143</v>
      </c>
      <c r="F1111" t="s">
        <v>60</v>
      </c>
      <c r="G1111" t="s">
        <v>51</v>
      </c>
      <c r="H1111">
        <v>20937.06845902</v>
      </c>
      <c r="I1111">
        <v>0</v>
      </c>
      <c r="J1111">
        <v>-0.1</v>
      </c>
      <c r="K1111">
        <v>-18.329999999999998</v>
      </c>
      <c r="L1111">
        <v>0</v>
      </c>
      <c r="M1111">
        <v>0</v>
      </c>
      <c r="N1111">
        <v>0</v>
      </c>
      <c r="O1111" s="90" cm="1">
        <f t="array" ref="O1111">VLOOKUP(C1111,Calc!$B$4:$BF$291,_xlfn.XLOOKUP(F1111&amp;G1111,$R$4:$R$9&amp;$S$4:$S$9,$T$4:$T$9),FALSE)</f>
        <v>0</v>
      </c>
      <c r="P1111" s="121">
        <f t="shared" si="17"/>
        <v>0</v>
      </c>
      <c r="AH1111" s="5">
        <v>46261</v>
      </c>
      <c r="AI1111">
        <v>111</v>
      </c>
      <c r="AJ1111">
        <v>3</v>
      </c>
      <c r="AK1111" t="s">
        <v>143</v>
      </c>
      <c r="AL1111" t="s">
        <v>60</v>
      </c>
      <c r="AM1111" t="s">
        <v>51</v>
      </c>
      <c r="AN1111">
        <v>9.3346868999999995</v>
      </c>
      <c r="AO1111">
        <v>0</v>
      </c>
      <c r="AP1111">
        <v>0</v>
      </c>
      <c r="AR1111" s="5">
        <v>46261</v>
      </c>
      <c r="AS1111">
        <v>80</v>
      </c>
      <c r="AT1111">
        <v>3</v>
      </c>
      <c r="AU1111" t="s">
        <v>145</v>
      </c>
      <c r="AV1111" t="s">
        <v>146</v>
      </c>
      <c r="AW1111">
        <v>0</v>
      </c>
      <c r="AX1111">
        <v>0</v>
      </c>
      <c r="AY1111">
        <v>0</v>
      </c>
      <c r="AZ1111">
        <v>0</v>
      </c>
      <c r="BA1111">
        <v>0</v>
      </c>
    </row>
    <row r="1112" spans="2:53">
      <c r="B1112" s="5">
        <v>46261</v>
      </c>
      <c r="C1112">
        <v>185</v>
      </c>
      <c r="D1112">
        <v>3</v>
      </c>
      <c r="E1112" t="s">
        <v>143</v>
      </c>
      <c r="F1112" t="s">
        <v>54</v>
      </c>
      <c r="G1112" t="s">
        <v>52</v>
      </c>
      <c r="H1112">
        <v>20937.06845902</v>
      </c>
      <c r="I1112">
        <v>0</v>
      </c>
      <c r="J1112">
        <v>600</v>
      </c>
      <c r="K1112">
        <v>-600.1</v>
      </c>
      <c r="L1112">
        <v>0</v>
      </c>
      <c r="M1112">
        <v>0</v>
      </c>
      <c r="N1112">
        <v>0</v>
      </c>
      <c r="O1112" s="90" cm="1">
        <f t="array" ref="O1112">VLOOKUP(C1112,Calc!$B$4:$BF$291,_xlfn.XLOOKUP(F1112&amp;G1112,$R$4:$R$9&amp;$S$4:$S$9,$T$4:$T$9),FALSE)</f>
        <v>0</v>
      </c>
      <c r="P1112" s="121">
        <f t="shared" si="17"/>
        <v>0</v>
      </c>
      <c r="AH1112" s="5">
        <v>46261</v>
      </c>
      <c r="AI1112">
        <v>111</v>
      </c>
      <c r="AJ1112">
        <v>3</v>
      </c>
      <c r="AK1112" t="s">
        <v>143</v>
      </c>
      <c r="AL1112" t="s">
        <v>54</v>
      </c>
      <c r="AM1112" t="s">
        <v>52</v>
      </c>
      <c r="AN1112">
        <v>44.803417199999998</v>
      </c>
      <c r="AO1112">
        <v>0</v>
      </c>
      <c r="AP1112">
        <v>0</v>
      </c>
      <c r="AR1112" s="5">
        <v>46261</v>
      </c>
      <c r="AS1112">
        <v>80</v>
      </c>
      <c r="AT1112">
        <v>3</v>
      </c>
      <c r="AU1112" t="s">
        <v>144</v>
      </c>
      <c r="AV1112" t="s">
        <v>58</v>
      </c>
      <c r="AW1112">
        <v>-54.269994560000001</v>
      </c>
      <c r="AX1112">
        <v>10.47166666</v>
      </c>
      <c r="AY1112">
        <v>-2767.92446053</v>
      </c>
      <c r="AZ1112">
        <v>-2767.92446053</v>
      </c>
      <c r="BA1112">
        <v>0</v>
      </c>
    </row>
    <row r="1113" spans="2:53">
      <c r="B1113" s="5">
        <v>46261</v>
      </c>
      <c r="C1113">
        <v>185</v>
      </c>
      <c r="D1113">
        <v>3</v>
      </c>
      <c r="E1113" t="s">
        <v>143</v>
      </c>
      <c r="F1113" t="s">
        <v>54</v>
      </c>
      <c r="G1113" t="s">
        <v>51</v>
      </c>
      <c r="H1113">
        <v>20937.06845902</v>
      </c>
      <c r="I1113">
        <v>-1.7225235000000001</v>
      </c>
      <c r="J1113">
        <v>-0.1</v>
      </c>
      <c r="K1113">
        <v>600.1</v>
      </c>
      <c r="L1113">
        <v>1033.6863523500001</v>
      </c>
      <c r="M1113">
        <v>921.38017146000004</v>
      </c>
      <c r="N1113">
        <v>921.38017146000004</v>
      </c>
      <c r="O1113" s="90" cm="1">
        <f t="array" ref="O1113">VLOOKUP(C1113,Calc!$B$4:$BF$291,_xlfn.XLOOKUP(F1113&amp;G1113,$R$4:$R$9&amp;$S$4:$S$9,$T$4:$T$9),FALSE)</f>
        <v>921.38017146425852</v>
      </c>
      <c r="P1113" s="121">
        <f t="shared" si="17"/>
        <v>4.2584815673762932E-9</v>
      </c>
      <c r="AH1113" s="5">
        <v>46261</v>
      </c>
      <c r="AI1113">
        <v>111</v>
      </c>
      <c r="AJ1113">
        <v>3</v>
      </c>
      <c r="AK1113" t="s">
        <v>143</v>
      </c>
      <c r="AL1113" t="s">
        <v>54</v>
      </c>
      <c r="AM1113" t="s">
        <v>51</v>
      </c>
      <c r="AN1113">
        <v>-47.0434172</v>
      </c>
      <c r="AO1113">
        <v>593.24118997999994</v>
      </c>
      <c r="AP1113">
        <v>748.67108151000002</v>
      </c>
      <c r="AR1113" s="5">
        <v>46261</v>
      </c>
      <c r="AS1113">
        <v>80</v>
      </c>
      <c r="AT1113">
        <v>3</v>
      </c>
      <c r="AU1113" t="s">
        <v>144</v>
      </c>
      <c r="AV1113" t="s">
        <v>146</v>
      </c>
      <c r="AW1113">
        <v>43.798327899999997</v>
      </c>
      <c r="AX1113">
        <v>10.47166666</v>
      </c>
      <c r="AY1113">
        <v>0</v>
      </c>
      <c r="AZ1113">
        <v>0</v>
      </c>
      <c r="BA1113">
        <v>0</v>
      </c>
    </row>
    <row r="1114" spans="2:53">
      <c r="B1114" s="5">
        <v>46261</v>
      </c>
      <c r="C1114">
        <v>186</v>
      </c>
      <c r="D1114">
        <v>3</v>
      </c>
      <c r="E1114" t="s">
        <v>143</v>
      </c>
      <c r="F1114" t="s">
        <v>57</v>
      </c>
      <c r="G1114" t="s">
        <v>58</v>
      </c>
      <c r="H1114">
        <v>21837.886374549998</v>
      </c>
      <c r="I1114">
        <v>-36.654457729999997</v>
      </c>
      <c r="J1114">
        <v>-8.89</v>
      </c>
      <c r="K1114">
        <v>608.89</v>
      </c>
      <c r="L1114">
        <v>22318.532769239999</v>
      </c>
      <c r="M1114">
        <v>19959.942282240001</v>
      </c>
      <c r="N1114">
        <v>19959.942282240001</v>
      </c>
      <c r="O1114" s="90" cm="1">
        <f t="array" ref="O1114">VLOOKUP(C1114,Calc!$B$4:$BF$291,_xlfn.XLOOKUP(F1114&amp;G1114,$R$4:$R$9&amp;$S$4:$S$9,$T$4:$T$9),FALSE)</f>
        <v>19959.942282243766</v>
      </c>
      <c r="P1114" s="121">
        <f t="shared" si="17"/>
        <v>3.7653080653399229E-9</v>
      </c>
      <c r="AH1114" s="5">
        <v>46261</v>
      </c>
      <c r="AI1114">
        <v>112</v>
      </c>
      <c r="AJ1114">
        <v>3</v>
      </c>
      <c r="AL1114" t="s">
        <v>144</v>
      </c>
      <c r="AM1114" t="s">
        <v>58</v>
      </c>
      <c r="AN1114">
        <v>-47.004619429999998</v>
      </c>
      <c r="AO1114">
        <v>43.675929269999997</v>
      </c>
      <c r="AP1114">
        <v>43.675929269999997</v>
      </c>
      <c r="AR1114" s="5">
        <v>46261</v>
      </c>
      <c r="AS1114">
        <v>80</v>
      </c>
      <c r="AT1114">
        <v>3</v>
      </c>
      <c r="AU1114" t="s">
        <v>57</v>
      </c>
      <c r="AV1114" t="s">
        <v>58</v>
      </c>
      <c r="AW1114">
        <v>11.7332812</v>
      </c>
      <c r="AX1114">
        <v>0.52666665999999995</v>
      </c>
      <c r="AY1114">
        <v>0</v>
      </c>
      <c r="AZ1114">
        <v>0</v>
      </c>
      <c r="BA1114">
        <v>0</v>
      </c>
    </row>
    <row r="1115" spans="2:53">
      <c r="B1115" s="5">
        <v>46261</v>
      </c>
      <c r="C1115">
        <v>186</v>
      </c>
      <c r="D1115">
        <v>3</v>
      </c>
      <c r="E1115" t="s">
        <v>143</v>
      </c>
      <c r="F1115" t="s">
        <v>57</v>
      </c>
      <c r="G1115" t="s">
        <v>52</v>
      </c>
      <c r="H1115">
        <v>21837.886374549998</v>
      </c>
      <c r="I1115">
        <v>0</v>
      </c>
      <c r="J1115">
        <v>600</v>
      </c>
      <c r="K1115">
        <v>-608.89</v>
      </c>
      <c r="L1115">
        <v>0</v>
      </c>
      <c r="M1115">
        <v>0</v>
      </c>
      <c r="N1115">
        <v>0</v>
      </c>
      <c r="O1115" s="90" cm="1">
        <f t="array" ref="O1115">VLOOKUP(C1115,Calc!$B$4:$BF$291,_xlfn.XLOOKUP(F1115&amp;G1115,$R$4:$R$9&amp;$S$4:$S$9,$T$4:$T$9),FALSE)</f>
        <v>0</v>
      </c>
      <c r="P1115" s="121">
        <f t="shared" si="17"/>
        <v>0</v>
      </c>
      <c r="AH1115" s="5">
        <v>46261</v>
      </c>
      <c r="AI1115">
        <v>112</v>
      </c>
      <c r="AJ1115">
        <v>3</v>
      </c>
      <c r="AL1115" t="s">
        <v>144</v>
      </c>
      <c r="AM1115" t="s">
        <v>146</v>
      </c>
      <c r="AN1115">
        <v>45.027119429999999</v>
      </c>
      <c r="AO1115">
        <v>0</v>
      </c>
      <c r="AP1115">
        <v>0</v>
      </c>
      <c r="AR1115" s="5">
        <v>46261</v>
      </c>
      <c r="AS1115">
        <v>80</v>
      </c>
      <c r="AT1115">
        <v>3</v>
      </c>
      <c r="AU1115" t="s">
        <v>57</v>
      </c>
      <c r="AV1115" t="s">
        <v>52</v>
      </c>
      <c r="AW1115">
        <v>-12.25994786</v>
      </c>
      <c r="AX1115">
        <v>0.52666665999999995</v>
      </c>
      <c r="AY1115">
        <v>0</v>
      </c>
      <c r="AZ1115">
        <v>-7015.44882426</v>
      </c>
      <c r="BA1115">
        <v>0</v>
      </c>
    </row>
    <row r="1116" spans="2:53">
      <c r="B1116" s="5">
        <v>46261</v>
      </c>
      <c r="C1116">
        <v>186</v>
      </c>
      <c r="D1116">
        <v>3</v>
      </c>
      <c r="E1116" t="s">
        <v>143</v>
      </c>
      <c r="F1116" t="s">
        <v>60</v>
      </c>
      <c r="G1116" t="s">
        <v>58</v>
      </c>
      <c r="H1116">
        <v>21837.886374549998</v>
      </c>
      <c r="I1116">
        <v>0</v>
      </c>
      <c r="J1116">
        <v>-8.89</v>
      </c>
      <c r="K1116">
        <v>7.38</v>
      </c>
      <c r="L1116">
        <v>0</v>
      </c>
      <c r="M1116">
        <v>0</v>
      </c>
      <c r="N1116">
        <v>0</v>
      </c>
      <c r="O1116" s="90" cm="1">
        <f t="array" ref="O1116">VLOOKUP(C1116,Calc!$B$4:$BF$291,_xlfn.XLOOKUP(F1116&amp;G1116,$R$4:$R$9&amp;$S$4:$S$9,$T$4:$T$9),FALSE)</f>
        <v>0</v>
      </c>
      <c r="P1116" s="121">
        <f t="shared" si="17"/>
        <v>0</v>
      </c>
      <c r="AH1116" s="5">
        <v>46261</v>
      </c>
      <c r="AI1116">
        <v>112</v>
      </c>
      <c r="AJ1116">
        <v>3</v>
      </c>
      <c r="AK1116" t="s">
        <v>143</v>
      </c>
      <c r="AL1116" t="s">
        <v>57</v>
      </c>
      <c r="AM1116" t="s">
        <v>58</v>
      </c>
      <c r="AN1116">
        <v>-10.0921152</v>
      </c>
      <c r="AO1116">
        <v>1505.3766373200001</v>
      </c>
      <c r="AP1116">
        <v>664.08143479</v>
      </c>
      <c r="AR1116" s="5">
        <v>46261</v>
      </c>
      <c r="AS1116">
        <v>80</v>
      </c>
      <c r="AT1116">
        <v>3</v>
      </c>
      <c r="AU1116" t="s">
        <v>147</v>
      </c>
      <c r="AV1116" t="s">
        <v>148</v>
      </c>
      <c r="AW1116">
        <v>-33.084983999999999</v>
      </c>
      <c r="AX1116">
        <v>0.92583333000000001</v>
      </c>
      <c r="AY1116">
        <v>-3492.88646518</v>
      </c>
      <c r="AZ1116">
        <v>-3492.88646518</v>
      </c>
      <c r="BA1116">
        <v>0</v>
      </c>
    </row>
    <row r="1117" spans="2:53">
      <c r="B1117" s="5">
        <v>46261</v>
      </c>
      <c r="C1117">
        <v>186</v>
      </c>
      <c r="D1117">
        <v>3</v>
      </c>
      <c r="E1117" t="s">
        <v>143</v>
      </c>
      <c r="F1117" t="s">
        <v>60</v>
      </c>
      <c r="G1117" t="s">
        <v>51</v>
      </c>
      <c r="H1117">
        <v>21837.886374549998</v>
      </c>
      <c r="I1117">
        <v>0</v>
      </c>
      <c r="J1117">
        <v>-1.51</v>
      </c>
      <c r="K1117">
        <v>-7.38</v>
      </c>
      <c r="L1117">
        <v>0</v>
      </c>
      <c r="M1117">
        <v>0</v>
      </c>
      <c r="N1117">
        <v>0</v>
      </c>
      <c r="O1117" s="90" cm="1">
        <f t="array" ref="O1117">VLOOKUP(C1117,Calc!$B$4:$BF$291,_xlfn.XLOOKUP(F1117&amp;G1117,$R$4:$R$9&amp;$S$4:$S$9,$T$4:$T$9),FALSE)</f>
        <v>0</v>
      </c>
      <c r="P1117" s="121">
        <f t="shared" si="17"/>
        <v>0</v>
      </c>
      <c r="AH1117" s="5">
        <v>46261</v>
      </c>
      <c r="AI1117">
        <v>112</v>
      </c>
      <c r="AJ1117">
        <v>3</v>
      </c>
      <c r="AK1117" t="s">
        <v>143</v>
      </c>
      <c r="AL1117" t="s">
        <v>57</v>
      </c>
      <c r="AM1117" t="s">
        <v>52</v>
      </c>
      <c r="AN1117">
        <v>8.20544853</v>
      </c>
      <c r="AO1117">
        <v>0</v>
      </c>
      <c r="AP1117">
        <v>0</v>
      </c>
      <c r="AR1117" s="5">
        <v>46261</v>
      </c>
      <c r="AS1117">
        <v>80</v>
      </c>
      <c r="AT1117">
        <v>3</v>
      </c>
      <c r="AU1117" t="s">
        <v>147</v>
      </c>
      <c r="AV1117" t="s">
        <v>51</v>
      </c>
      <c r="AW1117">
        <v>32.159150660000002</v>
      </c>
      <c r="AX1117">
        <v>0.92583333000000001</v>
      </c>
      <c r="AY1117">
        <v>0</v>
      </c>
      <c r="AZ1117">
        <v>0</v>
      </c>
      <c r="BA1117">
        <v>0</v>
      </c>
    </row>
    <row r="1118" spans="2:53">
      <c r="B1118" s="5">
        <v>46261</v>
      </c>
      <c r="C1118">
        <v>186</v>
      </c>
      <c r="D1118">
        <v>3</v>
      </c>
      <c r="E1118" t="s">
        <v>143</v>
      </c>
      <c r="F1118" t="s">
        <v>54</v>
      </c>
      <c r="G1118" t="s">
        <v>52</v>
      </c>
      <c r="H1118">
        <v>21837.886374549998</v>
      </c>
      <c r="I1118">
        <v>0</v>
      </c>
      <c r="J1118">
        <v>600</v>
      </c>
      <c r="K1118">
        <v>-601.51</v>
      </c>
      <c r="L1118">
        <v>0</v>
      </c>
      <c r="M1118">
        <v>0</v>
      </c>
      <c r="N1118">
        <v>0</v>
      </c>
      <c r="O1118" s="90" cm="1">
        <f t="array" ref="O1118">VLOOKUP(C1118,Calc!$B$4:$BF$291,_xlfn.XLOOKUP(F1118&amp;G1118,$R$4:$R$9&amp;$S$4:$S$9,$T$4:$T$9),FALSE)</f>
        <v>0</v>
      </c>
      <c r="P1118" s="121">
        <f t="shared" si="17"/>
        <v>0</v>
      </c>
      <c r="AH1118" s="5">
        <v>46261</v>
      </c>
      <c r="AI1118">
        <v>112</v>
      </c>
      <c r="AJ1118">
        <v>3</v>
      </c>
      <c r="AL1118" t="s">
        <v>147</v>
      </c>
      <c r="AM1118" t="s">
        <v>148</v>
      </c>
      <c r="AN1118">
        <v>0</v>
      </c>
      <c r="AO1118">
        <v>0</v>
      </c>
      <c r="AP1118">
        <v>0</v>
      </c>
      <c r="AR1118" s="5">
        <v>46261</v>
      </c>
      <c r="AS1118">
        <v>80</v>
      </c>
      <c r="AT1118">
        <v>3</v>
      </c>
      <c r="AU1118" t="s">
        <v>60</v>
      </c>
      <c r="AV1118" t="s">
        <v>58</v>
      </c>
      <c r="AW1118">
        <v>27.346973630000001</v>
      </c>
      <c r="AX1118">
        <v>1.9166659999999999E-2</v>
      </c>
      <c r="AY1118">
        <v>0</v>
      </c>
      <c r="AZ1118">
        <v>0</v>
      </c>
      <c r="BA1118">
        <v>0</v>
      </c>
    </row>
    <row r="1119" spans="2:53">
      <c r="B1119" s="5">
        <v>46261</v>
      </c>
      <c r="C1119">
        <v>186</v>
      </c>
      <c r="D1119">
        <v>3</v>
      </c>
      <c r="E1119" t="s">
        <v>143</v>
      </c>
      <c r="F1119" t="s">
        <v>54</v>
      </c>
      <c r="G1119" t="s">
        <v>51</v>
      </c>
      <c r="H1119">
        <v>21837.886374549998</v>
      </c>
      <c r="I1119">
        <v>-3.4909704000000001</v>
      </c>
      <c r="J1119">
        <v>-1.51</v>
      </c>
      <c r="K1119">
        <v>601.51</v>
      </c>
      <c r="L1119">
        <v>2099.8536052999998</v>
      </c>
      <c r="M1119">
        <v>1877.9440923</v>
      </c>
      <c r="N1119">
        <v>1877.9440923</v>
      </c>
      <c r="O1119" s="90" cm="1">
        <f t="array" ref="O1119">VLOOKUP(C1119,Calc!$B$4:$BF$291,_xlfn.XLOOKUP(F1119&amp;G1119,$R$4:$R$9&amp;$S$4:$S$9,$T$4:$T$9),FALSE)</f>
        <v>1877.9440923095685</v>
      </c>
      <c r="P1119" s="121">
        <f t="shared" si="17"/>
        <v>9.5685663836775348E-9</v>
      </c>
      <c r="AH1119" s="5">
        <v>46261</v>
      </c>
      <c r="AI1119">
        <v>112</v>
      </c>
      <c r="AJ1119">
        <v>3</v>
      </c>
      <c r="AL1119" t="s">
        <v>147</v>
      </c>
      <c r="AM1119" t="s">
        <v>51</v>
      </c>
      <c r="AN1119">
        <v>0</v>
      </c>
      <c r="AO1119">
        <v>0</v>
      </c>
      <c r="AP1119">
        <v>0</v>
      </c>
      <c r="AR1119" s="5">
        <v>46261</v>
      </c>
      <c r="AS1119">
        <v>80</v>
      </c>
      <c r="AT1119">
        <v>3</v>
      </c>
      <c r="AU1119" t="s">
        <v>60</v>
      </c>
      <c r="AV1119" t="s">
        <v>51</v>
      </c>
      <c r="AW1119">
        <v>-27.366140300000001</v>
      </c>
      <c r="AX1119">
        <v>1.9166659999999999E-2</v>
      </c>
      <c r="AY1119">
        <v>0</v>
      </c>
      <c r="AZ1119">
        <v>-23295.968032100001</v>
      </c>
      <c r="BA1119">
        <v>0</v>
      </c>
    </row>
    <row r="1120" spans="2:53">
      <c r="B1120" s="5">
        <v>46261</v>
      </c>
      <c r="C1120">
        <v>187</v>
      </c>
      <c r="D1120">
        <v>3</v>
      </c>
      <c r="E1120" t="s">
        <v>143</v>
      </c>
      <c r="F1120" t="s">
        <v>57</v>
      </c>
      <c r="G1120" t="s">
        <v>58</v>
      </c>
      <c r="H1120">
        <v>19033.93524649</v>
      </c>
      <c r="I1120">
        <v>-6.3128856300000002</v>
      </c>
      <c r="J1120">
        <v>-10.5</v>
      </c>
      <c r="K1120">
        <v>610.5</v>
      </c>
      <c r="L1120">
        <v>3854.0166791500001</v>
      </c>
      <c r="M1120">
        <v>3361.3142213400001</v>
      </c>
      <c r="N1120">
        <v>3361.3142213400001</v>
      </c>
      <c r="O1120" s="90" cm="1">
        <f t="array" ref="O1120">VLOOKUP(C1120,Calc!$B$4:$BF$291,_xlfn.XLOOKUP(F1120&amp;G1120,$R$4:$R$9&amp;$S$4:$S$9,$T$4:$T$9),FALSE)</f>
        <v>3361.3142213494712</v>
      </c>
      <c r="P1120" s="121">
        <f t="shared" si="17"/>
        <v>9.4710230769123882E-9</v>
      </c>
      <c r="AH1120" s="5">
        <v>46261</v>
      </c>
      <c r="AI1120">
        <v>112</v>
      </c>
      <c r="AJ1120">
        <v>3</v>
      </c>
      <c r="AK1120" t="s">
        <v>143</v>
      </c>
      <c r="AL1120" t="s">
        <v>60</v>
      </c>
      <c r="AM1120" t="s">
        <v>58</v>
      </c>
      <c r="AN1120">
        <v>-11.26856626</v>
      </c>
      <c r="AO1120">
        <v>0</v>
      </c>
      <c r="AP1120">
        <v>462.29385444000002</v>
      </c>
      <c r="AR1120" s="5">
        <v>46261</v>
      </c>
      <c r="AS1120">
        <v>80</v>
      </c>
      <c r="AT1120">
        <v>3</v>
      </c>
      <c r="AU1120" t="s">
        <v>54</v>
      </c>
      <c r="AV1120" t="s">
        <v>52</v>
      </c>
      <c r="AW1120">
        <v>46.592198629999999</v>
      </c>
      <c r="AX1120">
        <v>5.26333333</v>
      </c>
      <c r="AY1120">
        <v>0</v>
      </c>
      <c r="AZ1120">
        <v>0</v>
      </c>
      <c r="BA1120">
        <v>0</v>
      </c>
    </row>
    <row r="1121" spans="2:53">
      <c r="B1121" s="5">
        <v>46261</v>
      </c>
      <c r="C1121">
        <v>187</v>
      </c>
      <c r="D1121">
        <v>3</v>
      </c>
      <c r="E1121" t="s">
        <v>143</v>
      </c>
      <c r="F1121" t="s">
        <v>57</v>
      </c>
      <c r="G1121" t="s">
        <v>52</v>
      </c>
      <c r="H1121">
        <v>19033.93524649</v>
      </c>
      <c r="I1121">
        <v>0</v>
      </c>
      <c r="J1121">
        <v>600</v>
      </c>
      <c r="K1121">
        <v>-610.5</v>
      </c>
      <c r="L1121">
        <v>0</v>
      </c>
      <c r="M1121">
        <v>0</v>
      </c>
      <c r="N1121">
        <v>0</v>
      </c>
      <c r="O1121" s="90" cm="1">
        <f t="array" ref="O1121">VLOOKUP(C1121,Calc!$B$4:$BF$291,_xlfn.XLOOKUP(F1121&amp;G1121,$R$4:$R$9&amp;$S$4:$S$9,$T$4:$T$9),FALSE)</f>
        <v>0</v>
      </c>
      <c r="P1121" s="121">
        <f t="shared" si="17"/>
        <v>0</v>
      </c>
      <c r="AH1121" s="5">
        <v>46261</v>
      </c>
      <c r="AI1121">
        <v>112</v>
      </c>
      <c r="AJ1121">
        <v>3</v>
      </c>
      <c r="AK1121" t="s">
        <v>143</v>
      </c>
      <c r="AL1121" t="s">
        <v>60</v>
      </c>
      <c r="AM1121" t="s">
        <v>51</v>
      </c>
      <c r="AN1121">
        <v>10.3493996</v>
      </c>
      <c r="AO1121">
        <v>0</v>
      </c>
      <c r="AP1121">
        <v>0</v>
      </c>
      <c r="AR1121" s="5">
        <v>46261</v>
      </c>
      <c r="AS1121">
        <v>80</v>
      </c>
      <c r="AT1121">
        <v>3</v>
      </c>
      <c r="AU1121" t="s">
        <v>54</v>
      </c>
      <c r="AV1121" t="s">
        <v>51</v>
      </c>
      <c r="AW1121">
        <v>-51.85553196</v>
      </c>
      <c r="AX1121">
        <v>5.26333333</v>
      </c>
      <c r="AY1121">
        <v>0</v>
      </c>
      <c r="AZ1121">
        <v>-13144.70323795</v>
      </c>
      <c r="BA1121">
        <v>0</v>
      </c>
    </row>
    <row r="1122" spans="2:53">
      <c r="B1122" s="5">
        <v>46261</v>
      </c>
      <c r="C1122">
        <v>187</v>
      </c>
      <c r="D1122">
        <v>3</v>
      </c>
      <c r="E1122" t="s">
        <v>143</v>
      </c>
      <c r="F1122" t="s">
        <v>60</v>
      </c>
      <c r="G1122" t="s">
        <v>58</v>
      </c>
      <c r="H1122">
        <v>19033.93524649</v>
      </c>
      <c r="I1122">
        <v>0</v>
      </c>
      <c r="J1122">
        <v>-10.5</v>
      </c>
      <c r="K1122">
        <v>10.4</v>
      </c>
      <c r="L1122">
        <v>0</v>
      </c>
      <c r="M1122">
        <v>0</v>
      </c>
      <c r="N1122">
        <v>0</v>
      </c>
      <c r="O1122" s="90" cm="1">
        <f t="array" ref="O1122">VLOOKUP(C1122,Calc!$B$4:$BF$291,_xlfn.XLOOKUP(F1122&amp;G1122,$R$4:$R$9&amp;$S$4:$S$9,$T$4:$T$9),FALSE)</f>
        <v>0</v>
      </c>
      <c r="P1122" s="121">
        <f t="shared" si="17"/>
        <v>0</v>
      </c>
      <c r="AH1122" s="5">
        <v>46261</v>
      </c>
      <c r="AI1122">
        <v>112</v>
      </c>
      <c r="AJ1122">
        <v>3</v>
      </c>
      <c r="AK1122" t="s">
        <v>143</v>
      </c>
      <c r="AL1122" t="s">
        <v>54</v>
      </c>
      <c r="AM1122" t="s">
        <v>52</v>
      </c>
      <c r="AN1122">
        <v>50.939128429999997</v>
      </c>
      <c r="AO1122">
        <v>0</v>
      </c>
      <c r="AP1122">
        <v>0</v>
      </c>
      <c r="AR1122" s="5">
        <v>46261</v>
      </c>
      <c r="AS1122">
        <v>80</v>
      </c>
      <c r="AT1122">
        <v>3</v>
      </c>
      <c r="AU1122" t="s">
        <v>50</v>
      </c>
      <c r="AV1122" t="s">
        <v>52</v>
      </c>
      <c r="AW1122">
        <v>0</v>
      </c>
      <c r="AX1122">
        <v>0</v>
      </c>
      <c r="AY1122">
        <v>0</v>
      </c>
      <c r="AZ1122">
        <v>0</v>
      </c>
      <c r="BA1122">
        <v>0</v>
      </c>
    </row>
    <row r="1123" spans="2:53">
      <c r="B1123" s="5">
        <v>46261</v>
      </c>
      <c r="C1123">
        <v>187</v>
      </c>
      <c r="D1123">
        <v>3</v>
      </c>
      <c r="E1123" t="s">
        <v>143</v>
      </c>
      <c r="F1123" t="s">
        <v>60</v>
      </c>
      <c r="G1123" t="s">
        <v>51</v>
      </c>
      <c r="H1123">
        <v>19033.93524649</v>
      </c>
      <c r="I1123">
        <v>0</v>
      </c>
      <c r="J1123">
        <v>-0.1</v>
      </c>
      <c r="K1123">
        <v>-10.4</v>
      </c>
      <c r="L1123">
        <v>0</v>
      </c>
      <c r="M1123">
        <v>0</v>
      </c>
      <c r="N1123">
        <v>0</v>
      </c>
      <c r="O1123" s="90" cm="1">
        <f t="array" ref="O1123">VLOOKUP(C1123,Calc!$B$4:$BF$291,_xlfn.XLOOKUP(F1123&amp;G1123,$R$4:$R$9&amp;$S$4:$S$9,$T$4:$T$9),FALSE)</f>
        <v>0</v>
      </c>
      <c r="P1123" s="121">
        <f t="shared" si="17"/>
        <v>0</v>
      </c>
      <c r="AH1123" s="5">
        <v>46261</v>
      </c>
      <c r="AI1123">
        <v>112</v>
      </c>
      <c r="AJ1123">
        <v>3</v>
      </c>
      <c r="AK1123" t="s">
        <v>143</v>
      </c>
      <c r="AL1123" t="s">
        <v>54</v>
      </c>
      <c r="AM1123" t="s">
        <v>51</v>
      </c>
      <c r="AN1123">
        <v>-52.974961759999999</v>
      </c>
      <c r="AO1123">
        <v>1333.1233717</v>
      </c>
      <c r="AP1123">
        <v>1712.1247197800001</v>
      </c>
      <c r="AR1123" s="5">
        <v>46261</v>
      </c>
      <c r="AS1123">
        <v>80</v>
      </c>
      <c r="AT1123">
        <v>3</v>
      </c>
      <c r="AU1123" t="s">
        <v>50</v>
      </c>
      <c r="AV1123" t="s">
        <v>51</v>
      </c>
      <c r="AW1123">
        <v>0</v>
      </c>
      <c r="AX1123">
        <v>0</v>
      </c>
      <c r="AY1123">
        <v>0</v>
      </c>
      <c r="AZ1123">
        <v>0</v>
      </c>
      <c r="BA1123">
        <v>0</v>
      </c>
    </row>
    <row r="1124" spans="2:53">
      <c r="B1124" s="5">
        <v>46261</v>
      </c>
      <c r="C1124">
        <v>187</v>
      </c>
      <c r="D1124">
        <v>3</v>
      </c>
      <c r="E1124" t="s">
        <v>143</v>
      </c>
      <c r="F1124" t="s">
        <v>54</v>
      </c>
      <c r="G1124" t="s">
        <v>52</v>
      </c>
      <c r="H1124">
        <v>19033.93524649</v>
      </c>
      <c r="I1124">
        <v>0</v>
      </c>
      <c r="J1124">
        <v>600</v>
      </c>
      <c r="K1124">
        <v>-600.1</v>
      </c>
      <c r="L1124">
        <v>0</v>
      </c>
      <c r="M1124">
        <v>0</v>
      </c>
      <c r="N1124">
        <v>0</v>
      </c>
      <c r="O1124" s="90" cm="1">
        <f t="array" ref="O1124">VLOOKUP(C1124,Calc!$B$4:$BF$291,_xlfn.XLOOKUP(F1124&amp;G1124,$R$4:$R$9&amp;$S$4:$S$9,$T$4:$T$9),FALSE)</f>
        <v>0</v>
      </c>
      <c r="P1124" s="121">
        <f t="shared" si="17"/>
        <v>0</v>
      </c>
      <c r="AH1124" s="5">
        <v>46261</v>
      </c>
      <c r="AI1124">
        <v>113</v>
      </c>
      <c r="AJ1124">
        <v>3</v>
      </c>
      <c r="AL1124" t="s">
        <v>144</v>
      </c>
      <c r="AM1124" t="s">
        <v>58</v>
      </c>
      <c r="AN1124">
        <v>-50.767956429999998</v>
      </c>
      <c r="AO1124">
        <v>30.129943879999999</v>
      </c>
      <c r="AP1124">
        <v>30.129943879999999</v>
      </c>
      <c r="AR1124" s="5">
        <v>46261</v>
      </c>
      <c r="AS1124">
        <v>81</v>
      </c>
      <c r="AT1124">
        <v>3</v>
      </c>
      <c r="AU1124" t="s">
        <v>145</v>
      </c>
      <c r="AV1124" t="s">
        <v>58</v>
      </c>
      <c r="AW1124">
        <v>0</v>
      </c>
      <c r="AX1124">
        <v>0</v>
      </c>
      <c r="AY1124">
        <v>0</v>
      </c>
      <c r="AZ1124">
        <v>0</v>
      </c>
      <c r="BA1124">
        <v>0</v>
      </c>
    </row>
    <row r="1125" spans="2:53">
      <c r="B1125" s="5">
        <v>46261</v>
      </c>
      <c r="C1125">
        <v>187</v>
      </c>
      <c r="D1125">
        <v>3</v>
      </c>
      <c r="E1125" t="s">
        <v>143</v>
      </c>
      <c r="F1125" t="s">
        <v>54</v>
      </c>
      <c r="G1125" t="s">
        <v>51</v>
      </c>
      <c r="H1125">
        <v>19033.93524649</v>
      </c>
      <c r="I1125">
        <v>-29.94487346</v>
      </c>
      <c r="J1125">
        <v>-0.1</v>
      </c>
      <c r="K1125">
        <v>600.1</v>
      </c>
      <c r="L1125">
        <v>17969.918567339999</v>
      </c>
      <c r="M1125">
        <v>15672.621025140001</v>
      </c>
      <c r="N1125">
        <v>15672.621025140001</v>
      </c>
      <c r="O1125" s="90" cm="1">
        <f t="array" ref="O1125">VLOOKUP(C1125,Calc!$B$4:$BF$291,_xlfn.XLOOKUP(F1125&amp;G1125,$R$4:$R$9&amp;$S$4:$S$9,$T$4:$T$9),FALSE)</f>
        <v>15672.621025147198</v>
      </c>
      <c r="P1125" s="121">
        <f t="shared" si="17"/>
        <v>7.1977410698309541E-9</v>
      </c>
      <c r="AH1125" s="5">
        <v>46261</v>
      </c>
      <c r="AI1125">
        <v>113</v>
      </c>
      <c r="AJ1125">
        <v>3</v>
      </c>
      <c r="AL1125" t="s">
        <v>144</v>
      </c>
      <c r="AM1125" t="s">
        <v>146</v>
      </c>
      <c r="AN1125">
        <v>49.436289760000001</v>
      </c>
      <c r="AO1125">
        <v>0</v>
      </c>
      <c r="AP1125">
        <v>0</v>
      </c>
      <c r="AR1125" s="5">
        <v>46261</v>
      </c>
      <c r="AS1125">
        <v>81</v>
      </c>
      <c r="AT1125">
        <v>3</v>
      </c>
      <c r="AU1125" t="s">
        <v>145</v>
      </c>
      <c r="AV1125" t="s">
        <v>146</v>
      </c>
      <c r="AW1125">
        <v>0</v>
      </c>
      <c r="AX1125">
        <v>0</v>
      </c>
      <c r="AY1125">
        <v>0</v>
      </c>
      <c r="AZ1125">
        <v>0</v>
      </c>
      <c r="BA1125">
        <v>0</v>
      </c>
    </row>
    <row r="1126" spans="2:53">
      <c r="B1126" s="5">
        <v>46261</v>
      </c>
      <c r="C1126">
        <v>188</v>
      </c>
      <c r="D1126">
        <v>3</v>
      </c>
      <c r="E1126" t="s">
        <v>143</v>
      </c>
      <c r="F1126" t="s">
        <v>57</v>
      </c>
      <c r="G1126" t="s">
        <v>58</v>
      </c>
      <c r="H1126">
        <v>21417.441715749999</v>
      </c>
      <c r="I1126">
        <v>-9.2204014999999995</v>
      </c>
      <c r="J1126">
        <v>-10.5</v>
      </c>
      <c r="K1126">
        <v>610.5</v>
      </c>
      <c r="L1126">
        <v>5629.0551157500004</v>
      </c>
      <c r="M1126">
        <v>4955.8206397200001</v>
      </c>
      <c r="N1126">
        <v>4955.8206397200001</v>
      </c>
      <c r="O1126" s="90" cm="1">
        <f t="array" ref="O1126">VLOOKUP(C1126,Calc!$B$4:$BF$291,_xlfn.XLOOKUP(F1126&amp;G1126,$R$4:$R$9&amp;$S$4:$S$9,$T$4:$T$9),FALSE)</f>
        <v>4955.8206397257818</v>
      </c>
      <c r="P1126" s="121">
        <f t="shared" si="17"/>
        <v>5.7816578191705048E-9</v>
      </c>
      <c r="AH1126" s="5">
        <v>46261</v>
      </c>
      <c r="AI1126">
        <v>113</v>
      </c>
      <c r="AJ1126">
        <v>3</v>
      </c>
      <c r="AK1126" t="s">
        <v>143</v>
      </c>
      <c r="AL1126" t="s">
        <v>57</v>
      </c>
      <c r="AM1126" t="s">
        <v>58</v>
      </c>
      <c r="AN1126">
        <v>-11.946125</v>
      </c>
      <c r="AO1126">
        <v>730.41593110999997</v>
      </c>
      <c r="AP1126">
        <v>1602.13955375</v>
      </c>
      <c r="AR1126" s="5">
        <v>46261</v>
      </c>
      <c r="AS1126">
        <v>81</v>
      </c>
      <c r="AT1126">
        <v>3</v>
      </c>
      <c r="AU1126" t="s">
        <v>144</v>
      </c>
      <c r="AV1126" t="s">
        <v>58</v>
      </c>
      <c r="AW1126">
        <v>-53.944710800000003</v>
      </c>
      <c r="AX1126">
        <v>8.5708333299999993</v>
      </c>
      <c r="AY1126">
        <v>-4943.2054832900003</v>
      </c>
      <c r="AZ1126">
        <v>-4943.2054832900003</v>
      </c>
      <c r="BA1126">
        <v>0</v>
      </c>
    </row>
    <row r="1127" spans="2:53">
      <c r="B1127" s="5">
        <v>46261</v>
      </c>
      <c r="C1127">
        <v>188</v>
      </c>
      <c r="D1127">
        <v>3</v>
      </c>
      <c r="E1127" t="s">
        <v>143</v>
      </c>
      <c r="F1127" t="s">
        <v>57</v>
      </c>
      <c r="G1127" t="s">
        <v>52</v>
      </c>
      <c r="H1127">
        <v>21417.441715749999</v>
      </c>
      <c r="I1127">
        <v>0</v>
      </c>
      <c r="J1127">
        <v>600</v>
      </c>
      <c r="K1127">
        <v>-610.5</v>
      </c>
      <c r="L1127">
        <v>0</v>
      </c>
      <c r="M1127">
        <v>0</v>
      </c>
      <c r="N1127">
        <v>0</v>
      </c>
      <c r="O1127" s="90" cm="1">
        <f t="array" ref="O1127">VLOOKUP(C1127,Calc!$B$4:$BF$291,_xlfn.XLOOKUP(F1127&amp;G1127,$R$4:$R$9&amp;$S$4:$S$9,$T$4:$T$9),FALSE)</f>
        <v>0</v>
      </c>
      <c r="P1127" s="121">
        <f t="shared" si="17"/>
        <v>0</v>
      </c>
      <c r="AH1127" s="5">
        <v>46261</v>
      </c>
      <c r="AI1127">
        <v>113</v>
      </c>
      <c r="AJ1127">
        <v>3</v>
      </c>
      <c r="AK1127" t="s">
        <v>143</v>
      </c>
      <c r="AL1127" t="s">
        <v>57</v>
      </c>
      <c r="AM1127" t="s">
        <v>52</v>
      </c>
      <c r="AN1127">
        <v>10.551125000000001</v>
      </c>
      <c r="AO1127">
        <v>0</v>
      </c>
      <c r="AP1127">
        <v>0</v>
      </c>
      <c r="AR1127" s="5">
        <v>46261</v>
      </c>
      <c r="AS1127">
        <v>81</v>
      </c>
      <c r="AT1127">
        <v>3</v>
      </c>
      <c r="AU1127" t="s">
        <v>144</v>
      </c>
      <c r="AV1127" t="s">
        <v>146</v>
      </c>
      <c r="AW1127">
        <v>45.373877460000003</v>
      </c>
      <c r="AX1127">
        <v>8.5708333299999993</v>
      </c>
      <c r="AY1127">
        <v>0</v>
      </c>
      <c r="AZ1127">
        <v>0</v>
      </c>
      <c r="BA1127">
        <v>0</v>
      </c>
    </row>
    <row r="1128" spans="2:53">
      <c r="B1128" s="5">
        <v>46261</v>
      </c>
      <c r="C1128">
        <v>188</v>
      </c>
      <c r="D1128">
        <v>3</v>
      </c>
      <c r="E1128" t="s">
        <v>143</v>
      </c>
      <c r="F1128" t="s">
        <v>60</v>
      </c>
      <c r="G1128" t="s">
        <v>58</v>
      </c>
      <c r="H1128">
        <v>21417.441715749999</v>
      </c>
      <c r="I1128">
        <v>0</v>
      </c>
      <c r="J1128">
        <v>-10.5</v>
      </c>
      <c r="K1128">
        <v>10.5</v>
      </c>
      <c r="L1128">
        <v>0</v>
      </c>
      <c r="M1128">
        <v>0</v>
      </c>
      <c r="N1128">
        <v>0</v>
      </c>
      <c r="O1128" s="90" cm="1">
        <f t="array" ref="O1128">VLOOKUP(C1128,Calc!$B$4:$BF$291,_xlfn.XLOOKUP(F1128&amp;G1128,$R$4:$R$9&amp;$S$4:$S$9,$T$4:$T$9),FALSE)</f>
        <v>0</v>
      </c>
      <c r="P1128" s="121">
        <f t="shared" si="17"/>
        <v>0</v>
      </c>
      <c r="AH1128" s="5">
        <v>46261</v>
      </c>
      <c r="AI1128">
        <v>113</v>
      </c>
      <c r="AJ1128">
        <v>3</v>
      </c>
      <c r="AL1128" t="s">
        <v>147</v>
      </c>
      <c r="AM1128" t="s">
        <v>148</v>
      </c>
      <c r="AN1128">
        <v>0</v>
      </c>
      <c r="AO1128">
        <v>0</v>
      </c>
      <c r="AP1128">
        <v>0</v>
      </c>
      <c r="AR1128" s="5">
        <v>46261</v>
      </c>
      <c r="AS1128">
        <v>81</v>
      </c>
      <c r="AT1128">
        <v>3</v>
      </c>
      <c r="AU1128" t="s">
        <v>57</v>
      </c>
      <c r="AV1128" t="s">
        <v>58</v>
      </c>
      <c r="AW1128">
        <v>11.417184600000001</v>
      </c>
      <c r="AX1128">
        <v>0.58583333000000004</v>
      </c>
      <c r="AY1128">
        <v>0</v>
      </c>
      <c r="AZ1128">
        <v>0</v>
      </c>
      <c r="BA1128">
        <v>0</v>
      </c>
    </row>
    <row r="1129" spans="2:53">
      <c r="B1129" s="5">
        <v>46261</v>
      </c>
      <c r="C1129">
        <v>188</v>
      </c>
      <c r="D1129">
        <v>3</v>
      </c>
      <c r="E1129" t="s">
        <v>143</v>
      </c>
      <c r="F1129" t="s">
        <v>60</v>
      </c>
      <c r="G1129" t="s">
        <v>51</v>
      </c>
      <c r="H1129">
        <v>21417.441715749999</v>
      </c>
      <c r="I1129">
        <v>0</v>
      </c>
      <c r="J1129">
        <v>0</v>
      </c>
      <c r="K1129">
        <v>-10.5</v>
      </c>
      <c r="L1129">
        <v>0</v>
      </c>
      <c r="M1129">
        <v>0</v>
      </c>
      <c r="N1129">
        <v>0</v>
      </c>
      <c r="O1129" s="90" cm="1">
        <f t="array" ref="O1129">VLOOKUP(C1129,Calc!$B$4:$BF$291,_xlfn.XLOOKUP(F1129&amp;G1129,$R$4:$R$9&amp;$S$4:$S$9,$T$4:$T$9),FALSE)</f>
        <v>0</v>
      </c>
      <c r="P1129" s="121">
        <f t="shared" si="17"/>
        <v>0</v>
      </c>
      <c r="AH1129" s="5">
        <v>46261</v>
      </c>
      <c r="AI1129">
        <v>113</v>
      </c>
      <c r="AJ1129">
        <v>3</v>
      </c>
      <c r="AL1129" t="s">
        <v>147</v>
      </c>
      <c r="AM1129" t="s">
        <v>51</v>
      </c>
      <c r="AN1129">
        <v>0</v>
      </c>
      <c r="AO1129">
        <v>0</v>
      </c>
      <c r="AP1129">
        <v>0</v>
      </c>
      <c r="AR1129" s="5">
        <v>46261</v>
      </c>
      <c r="AS1129">
        <v>81</v>
      </c>
      <c r="AT1129">
        <v>3</v>
      </c>
      <c r="AU1129" t="s">
        <v>57</v>
      </c>
      <c r="AV1129" t="s">
        <v>52</v>
      </c>
      <c r="AW1129">
        <v>-12.00301793</v>
      </c>
      <c r="AX1129">
        <v>0.58583333000000004</v>
      </c>
      <c r="AY1129">
        <v>0</v>
      </c>
      <c r="AZ1129">
        <v>-6826.1846939500001</v>
      </c>
      <c r="BA1129">
        <v>0</v>
      </c>
    </row>
    <row r="1130" spans="2:53">
      <c r="B1130" s="5">
        <v>46261</v>
      </c>
      <c r="C1130">
        <v>188</v>
      </c>
      <c r="D1130">
        <v>3</v>
      </c>
      <c r="E1130" t="s">
        <v>143</v>
      </c>
      <c r="F1130" t="s">
        <v>54</v>
      </c>
      <c r="G1130" t="s">
        <v>52</v>
      </c>
      <c r="H1130">
        <v>21417.441715749999</v>
      </c>
      <c r="I1130">
        <v>0</v>
      </c>
      <c r="J1130">
        <v>600</v>
      </c>
      <c r="K1130">
        <v>-600</v>
      </c>
      <c r="L1130">
        <v>0</v>
      </c>
      <c r="M1130">
        <v>0</v>
      </c>
      <c r="N1130">
        <v>0</v>
      </c>
      <c r="O1130" s="90" cm="1">
        <f t="array" ref="O1130">VLOOKUP(C1130,Calc!$B$4:$BF$291,_xlfn.XLOOKUP(F1130&amp;G1130,$R$4:$R$9&amp;$S$4:$S$9,$T$4:$T$9),FALSE)</f>
        <v>0</v>
      </c>
      <c r="P1130" s="121">
        <f t="shared" si="17"/>
        <v>0</v>
      </c>
      <c r="AH1130" s="5">
        <v>46261</v>
      </c>
      <c r="AI1130">
        <v>113</v>
      </c>
      <c r="AJ1130">
        <v>3</v>
      </c>
      <c r="AK1130" t="s">
        <v>143</v>
      </c>
      <c r="AL1130" t="s">
        <v>60</v>
      </c>
      <c r="AM1130" t="s">
        <v>58</v>
      </c>
      <c r="AN1130">
        <v>6.5851004</v>
      </c>
      <c r="AO1130">
        <v>0</v>
      </c>
      <c r="AP1130">
        <v>0</v>
      </c>
      <c r="AR1130" s="5">
        <v>46261</v>
      </c>
      <c r="AS1130">
        <v>81</v>
      </c>
      <c r="AT1130">
        <v>3</v>
      </c>
      <c r="AU1130" t="s">
        <v>147</v>
      </c>
      <c r="AV1130" t="s">
        <v>148</v>
      </c>
      <c r="AW1130">
        <v>-33.806753999999998</v>
      </c>
      <c r="AX1130">
        <v>0.82416666000000005</v>
      </c>
      <c r="AY1130">
        <v>-3538.4139799499999</v>
      </c>
      <c r="AZ1130">
        <v>-3538.4139799499999</v>
      </c>
      <c r="BA1130">
        <v>0</v>
      </c>
    </row>
    <row r="1131" spans="2:53">
      <c r="B1131" s="5">
        <v>46261</v>
      </c>
      <c r="C1131">
        <v>188</v>
      </c>
      <c r="D1131">
        <v>3</v>
      </c>
      <c r="E1131" t="s">
        <v>143</v>
      </c>
      <c r="F1131" t="s">
        <v>54</v>
      </c>
      <c r="G1131" t="s">
        <v>51</v>
      </c>
      <c r="H1131">
        <v>21417.441715749999</v>
      </c>
      <c r="I1131">
        <v>-31.163144330000002</v>
      </c>
      <c r="J1131">
        <v>0</v>
      </c>
      <c r="K1131">
        <v>600</v>
      </c>
      <c r="L1131">
        <v>18697.886600000002</v>
      </c>
      <c r="M1131">
        <v>16461.621076020001</v>
      </c>
      <c r="N1131">
        <v>16461.621076020001</v>
      </c>
      <c r="O1131" s="90" cm="1">
        <f t="array" ref="O1131">VLOOKUP(C1131,Calc!$B$4:$BF$291,_xlfn.XLOOKUP(F1131&amp;G1131,$R$4:$R$9&amp;$S$4:$S$9,$T$4:$T$9),FALSE)</f>
        <v>16461.621076024217</v>
      </c>
      <c r="P1131" s="121">
        <f t="shared" si="17"/>
        <v>4.2164174374192953E-9</v>
      </c>
      <c r="AH1131" s="5">
        <v>46261</v>
      </c>
      <c r="AI1131">
        <v>113</v>
      </c>
      <c r="AJ1131">
        <v>3</v>
      </c>
      <c r="AK1131" t="s">
        <v>143</v>
      </c>
      <c r="AL1131" t="s">
        <v>60</v>
      </c>
      <c r="AM1131" t="s">
        <v>51</v>
      </c>
      <c r="AN1131">
        <v>-8.0826004000000005</v>
      </c>
      <c r="AO1131">
        <v>0</v>
      </c>
      <c r="AP1131">
        <v>-341.43255655000002</v>
      </c>
      <c r="AR1131" s="5">
        <v>46261</v>
      </c>
      <c r="AS1131">
        <v>81</v>
      </c>
      <c r="AT1131">
        <v>3</v>
      </c>
      <c r="AU1131" t="s">
        <v>147</v>
      </c>
      <c r="AV1131" t="s">
        <v>51</v>
      </c>
      <c r="AW1131">
        <v>32.982587330000001</v>
      </c>
      <c r="AX1131">
        <v>0.82416666000000005</v>
      </c>
      <c r="AY1131">
        <v>0</v>
      </c>
      <c r="AZ1131">
        <v>0</v>
      </c>
      <c r="BA1131">
        <v>0</v>
      </c>
    </row>
    <row r="1132" spans="2:53">
      <c r="B1132" s="5">
        <v>46261</v>
      </c>
      <c r="C1132">
        <v>189</v>
      </c>
      <c r="D1132">
        <v>3</v>
      </c>
      <c r="E1132" t="s">
        <v>143</v>
      </c>
      <c r="F1132" t="s">
        <v>57</v>
      </c>
      <c r="G1132" t="s">
        <v>58</v>
      </c>
      <c r="H1132">
        <v>25792.76663527</v>
      </c>
      <c r="I1132">
        <v>-11.98468883</v>
      </c>
      <c r="J1132">
        <v>-11.01</v>
      </c>
      <c r="K1132">
        <v>611.01</v>
      </c>
      <c r="L1132">
        <v>7322.76472405</v>
      </c>
      <c r="M1132">
        <v>6619.6760343899996</v>
      </c>
      <c r="N1132">
        <v>6619.6760343899996</v>
      </c>
      <c r="O1132" s="90" cm="1">
        <f t="array" ref="O1132">VLOOKUP(C1132,Calc!$B$4:$BF$291,_xlfn.XLOOKUP(F1132&amp;G1132,$R$4:$R$9&amp;$S$4:$S$9,$T$4:$T$9),FALSE)</f>
        <v>6619.676034397603</v>
      </c>
      <c r="P1132" s="121">
        <f t="shared" si="17"/>
        <v>7.6033757068216801E-9</v>
      </c>
      <c r="AH1132" s="5">
        <v>46261</v>
      </c>
      <c r="AI1132">
        <v>113</v>
      </c>
      <c r="AJ1132">
        <v>3</v>
      </c>
      <c r="AK1132" t="s">
        <v>143</v>
      </c>
      <c r="AL1132" t="s">
        <v>54</v>
      </c>
      <c r="AM1132" t="s">
        <v>52</v>
      </c>
      <c r="AN1132">
        <v>44.245467060000003</v>
      </c>
      <c r="AO1132">
        <v>0</v>
      </c>
      <c r="AP1132">
        <v>0</v>
      </c>
      <c r="AR1132" s="5">
        <v>46261</v>
      </c>
      <c r="AS1132">
        <v>81</v>
      </c>
      <c r="AT1132">
        <v>3</v>
      </c>
      <c r="AU1132" t="s">
        <v>60</v>
      </c>
      <c r="AV1132" t="s">
        <v>58</v>
      </c>
      <c r="AW1132">
        <v>24.75560746</v>
      </c>
      <c r="AX1132">
        <v>8.0833329999999995E-2</v>
      </c>
      <c r="AY1132">
        <v>0</v>
      </c>
      <c r="AZ1132">
        <v>0</v>
      </c>
      <c r="BA1132">
        <v>0</v>
      </c>
    </row>
    <row r="1133" spans="2:53">
      <c r="B1133" s="5">
        <v>46261</v>
      </c>
      <c r="C1133">
        <v>189</v>
      </c>
      <c r="D1133">
        <v>3</v>
      </c>
      <c r="E1133" t="s">
        <v>143</v>
      </c>
      <c r="F1133" t="s">
        <v>57</v>
      </c>
      <c r="G1133" t="s">
        <v>52</v>
      </c>
      <c r="H1133">
        <v>25792.76663527</v>
      </c>
      <c r="I1133">
        <v>0</v>
      </c>
      <c r="J1133">
        <v>600</v>
      </c>
      <c r="K1133">
        <v>-611.01</v>
      </c>
      <c r="L1133">
        <v>0</v>
      </c>
      <c r="M1133">
        <v>0</v>
      </c>
      <c r="N1133">
        <v>0</v>
      </c>
      <c r="O1133" s="90" cm="1">
        <f t="array" ref="O1133">VLOOKUP(C1133,Calc!$B$4:$BF$291,_xlfn.XLOOKUP(F1133&amp;G1133,$R$4:$R$9&amp;$S$4:$S$9,$T$4:$T$9),FALSE)</f>
        <v>0</v>
      </c>
      <c r="P1133" s="121">
        <f t="shared" si="17"/>
        <v>0</v>
      </c>
      <c r="AH1133" s="5">
        <v>46261</v>
      </c>
      <c r="AI1133">
        <v>113</v>
      </c>
      <c r="AJ1133">
        <v>3</v>
      </c>
      <c r="AK1133" t="s">
        <v>143</v>
      </c>
      <c r="AL1133" t="s">
        <v>54</v>
      </c>
      <c r="AM1133" t="s">
        <v>51</v>
      </c>
      <c r="AN1133">
        <v>-45.782133729999998</v>
      </c>
      <c r="AO1133">
        <v>5201.0387061199999</v>
      </c>
      <c r="AP1133">
        <v>4670.7476400400001</v>
      </c>
      <c r="AR1133" s="5">
        <v>46261</v>
      </c>
      <c r="AS1133">
        <v>81</v>
      </c>
      <c r="AT1133">
        <v>3</v>
      </c>
      <c r="AU1133" t="s">
        <v>60</v>
      </c>
      <c r="AV1133" t="s">
        <v>51</v>
      </c>
      <c r="AW1133">
        <v>-24.836440799999998</v>
      </c>
      <c r="AX1133">
        <v>8.0833329999999995E-2</v>
      </c>
      <c r="AY1133">
        <v>0</v>
      </c>
      <c r="AZ1133">
        <v>-21104.448264949999</v>
      </c>
      <c r="BA1133">
        <v>0</v>
      </c>
    </row>
    <row r="1134" spans="2:53">
      <c r="B1134" s="5">
        <v>46261</v>
      </c>
      <c r="C1134">
        <v>189</v>
      </c>
      <c r="D1134">
        <v>3</v>
      </c>
      <c r="E1134" t="s">
        <v>143</v>
      </c>
      <c r="F1134" t="s">
        <v>60</v>
      </c>
      <c r="G1134" t="s">
        <v>58</v>
      </c>
      <c r="H1134">
        <v>25792.76663527</v>
      </c>
      <c r="I1134">
        <v>0</v>
      </c>
      <c r="J1134">
        <v>-11.01</v>
      </c>
      <c r="K1134">
        <v>10.96</v>
      </c>
      <c r="L1134">
        <v>0</v>
      </c>
      <c r="M1134">
        <v>0</v>
      </c>
      <c r="N1134">
        <v>0</v>
      </c>
      <c r="O1134" s="90" cm="1">
        <f t="array" ref="O1134">VLOOKUP(C1134,Calc!$B$4:$BF$291,_xlfn.XLOOKUP(F1134&amp;G1134,$R$4:$R$9&amp;$S$4:$S$9,$T$4:$T$9),FALSE)</f>
        <v>0</v>
      </c>
      <c r="P1134" s="121">
        <f t="shared" si="17"/>
        <v>0</v>
      </c>
      <c r="AH1134" s="5">
        <v>46261</v>
      </c>
      <c r="AI1134">
        <v>114</v>
      </c>
      <c r="AJ1134">
        <v>3</v>
      </c>
      <c r="AL1134" t="s">
        <v>144</v>
      </c>
      <c r="AM1134" t="s">
        <v>58</v>
      </c>
      <c r="AN1134">
        <v>-51.525454000000003</v>
      </c>
      <c r="AO1134">
        <v>68.777864690000001</v>
      </c>
      <c r="AP1134">
        <v>68.777864690000001</v>
      </c>
      <c r="AR1134" s="5">
        <v>46261</v>
      </c>
      <c r="AS1134">
        <v>81</v>
      </c>
      <c r="AT1134">
        <v>3</v>
      </c>
      <c r="AU1134" t="s">
        <v>54</v>
      </c>
      <c r="AV1134" t="s">
        <v>52</v>
      </c>
      <c r="AW1134">
        <v>48.648218559999997</v>
      </c>
      <c r="AX1134">
        <v>5.4541666600000003</v>
      </c>
      <c r="AY1134">
        <v>0</v>
      </c>
      <c r="AZ1134">
        <v>0</v>
      </c>
      <c r="BA1134">
        <v>0</v>
      </c>
    </row>
    <row r="1135" spans="2:53">
      <c r="B1135" s="5">
        <v>46261</v>
      </c>
      <c r="C1135">
        <v>189</v>
      </c>
      <c r="D1135">
        <v>3</v>
      </c>
      <c r="E1135" t="s">
        <v>143</v>
      </c>
      <c r="F1135" t="s">
        <v>60</v>
      </c>
      <c r="G1135" t="s">
        <v>51</v>
      </c>
      <c r="H1135">
        <v>25792.76663527</v>
      </c>
      <c r="I1135">
        <v>0</v>
      </c>
      <c r="J1135">
        <v>-0.05</v>
      </c>
      <c r="K1135">
        <v>-10.96</v>
      </c>
      <c r="L1135">
        <v>0</v>
      </c>
      <c r="M1135">
        <v>0</v>
      </c>
      <c r="N1135">
        <v>0</v>
      </c>
      <c r="O1135" s="90" cm="1">
        <f t="array" ref="O1135">VLOOKUP(C1135,Calc!$B$4:$BF$291,_xlfn.XLOOKUP(F1135&amp;G1135,$R$4:$R$9&amp;$S$4:$S$9,$T$4:$T$9),FALSE)</f>
        <v>0</v>
      </c>
      <c r="P1135" s="121">
        <f t="shared" si="17"/>
        <v>0</v>
      </c>
      <c r="AH1135" s="5">
        <v>46261</v>
      </c>
      <c r="AI1135">
        <v>114</v>
      </c>
      <c r="AJ1135">
        <v>3</v>
      </c>
      <c r="AL1135" t="s">
        <v>144</v>
      </c>
      <c r="AM1135" t="s">
        <v>146</v>
      </c>
      <c r="AN1135">
        <v>48.581287330000002</v>
      </c>
      <c r="AO1135">
        <v>0</v>
      </c>
      <c r="AP1135">
        <v>0</v>
      </c>
      <c r="AR1135" s="5">
        <v>46261</v>
      </c>
      <c r="AS1135">
        <v>81</v>
      </c>
      <c r="AT1135">
        <v>3</v>
      </c>
      <c r="AU1135" t="s">
        <v>54</v>
      </c>
      <c r="AV1135" t="s">
        <v>51</v>
      </c>
      <c r="AW1135">
        <v>-54.102385230000003</v>
      </c>
      <c r="AX1135">
        <v>5.4541666600000003</v>
      </c>
      <c r="AY1135">
        <v>0</v>
      </c>
      <c r="AZ1135">
        <v>-13714.812258690001</v>
      </c>
      <c r="BA1135">
        <v>0</v>
      </c>
    </row>
    <row r="1136" spans="2:53">
      <c r="B1136" s="5">
        <v>46261</v>
      </c>
      <c r="C1136">
        <v>189</v>
      </c>
      <c r="D1136">
        <v>3</v>
      </c>
      <c r="E1136" t="s">
        <v>143</v>
      </c>
      <c r="F1136" t="s">
        <v>54</v>
      </c>
      <c r="G1136" t="s">
        <v>52</v>
      </c>
      <c r="H1136">
        <v>25792.76663527</v>
      </c>
      <c r="I1136">
        <v>0</v>
      </c>
      <c r="J1136">
        <v>600</v>
      </c>
      <c r="K1136">
        <v>-600.04999999999995</v>
      </c>
      <c r="L1136">
        <v>0</v>
      </c>
      <c r="M1136">
        <v>0</v>
      </c>
      <c r="N1136">
        <v>0</v>
      </c>
      <c r="O1136" s="90" cm="1">
        <f t="array" ref="O1136">VLOOKUP(C1136,Calc!$B$4:$BF$291,_xlfn.XLOOKUP(F1136&amp;G1136,$R$4:$R$9&amp;$S$4:$S$9,$T$4:$T$9),FALSE)</f>
        <v>0</v>
      </c>
      <c r="P1136" s="121">
        <f t="shared" si="17"/>
        <v>0</v>
      </c>
      <c r="AH1136" s="5">
        <v>46261</v>
      </c>
      <c r="AI1136">
        <v>114</v>
      </c>
      <c r="AJ1136">
        <v>3</v>
      </c>
      <c r="AK1136" t="s">
        <v>143</v>
      </c>
      <c r="AL1136" t="s">
        <v>57</v>
      </c>
      <c r="AM1136" t="s">
        <v>58</v>
      </c>
      <c r="AN1136">
        <v>-11.537039200000001</v>
      </c>
      <c r="AO1136">
        <v>69.097276879999995</v>
      </c>
      <c r="AP1136">
        <v>1129.39504947</v>
      </c>
      <c r="AR1136" s="5">
        <v>46261</v>
      </c>
      <c r="AS1136">
        <v>81</v>
      </c>
      <c r="AT1136">
        <v>3</v>
      </c>
      <c r="AU1136" t="s">
        <v>50</v>
      </c>
      <c r="AV1136" t="s">
        <v>52</v>
      </c>
      <c r="AW1136">
        <v>0</v>
      </c>
      <c r="AX1136">
        <v>0</v>
      </c>
      <c r="AY1136">
        <v>0</v>
      </c>
      <c r="AZ1136">
        <v>0</v>
      </c>
      <c r="BA1136">
        <v>0</v>
      </c>
    </row>
    <row r="1137" spans="2:53">
      <c r="B1137" s="5">
        <v>46261</v>
      </c>
      <c r="C1137">
        <v>189</v>
      </c>
      <c r="D1137">
        <v>3</v>
      </c>
      <c r="E1137" t="s">
        <v>143</v>
      </c>
      <c r="F1137" t="s">
        <v>54</v>
      </c>
      <c r="G1137" t="s">
        <v>51</v>
      </c>
      <c r="H1137">
        <v>25792.76663527</v>
      </c>
      <c r="I1137">
        <v>-35.346224329999998</v>
      </c>
      <c r="J1137">
        <v>-0.05</v>
      </c>
      <c r="K1137">
        <v>600.04999999999995</v>
      </c>
      <c r="L1137">
        <v>21209.501911210002</v>
      </c>
      <c r="M1137">
        <v>19173.09060087</v>
      </c>
      <c r="N1137">
        <v>19173.09060087</v>
      </c>
      <c r="O1137" s="90" cm="1">
        <f t="array" ref="O1137">VLOOKUP(C1137,Calc!$B$4:$BF$291,_xlfn.XLOOKUP(F1137&amp;G1137,$R$4:$R$9&amp;$S$4:$S$9,$T$4:$T$9),FALSE)</f>
        <v>19173.090600874068</v>
      </c>
      <c r="P1137" s="121">
        <f t="shared" si="17"/>
        <v>4.0672603063285351E-9</v>
      </c>
      <c r="AH1137" s="5">
        <v>46261</v>
      </c>
      <c r="AI1137">
        <v>114</v>
      </c>
      <c r="AJ1137">
        <v>3</v>
      </c>
      <c r="AK1137" t="s">
        <v>143</v>
      </c>
      <c r="AL1137" t="s">
        <v>57</v>
      </c>
      <c r="AM1137" t="s">
        <v>52</v>
      </c>
      <c r="AN1137">
        <v>9.6745391999999999</v>
      </c>
      <c r="AO1137">
        <v>0</v>
      </c>
      <c r="AP1137">
        <v>0</v>
      </c>
      <c r="AR1137" s="5">
        <v>46261</v>
      </c>
      <c r="AS1137">
        <v>81</v>
      </c>
      <c r="AT1137">
        <v>3</v>
      </c>
      <c r="AU1137" t="s">
        <v>50</v>
      </c>
      <c r="AV1137" t="s">
        <v>51</v>
      </c>
      <c r="AW1137">
        <v>0</v>
      </c>
      <c r="AX1137">
        <v>0</v>
      </c>
      <c r="AY1137">
        <v>0</v>
      </c>
      <c r="AZ1137">
        <v>0</v>
      </c>
      <c r="BA1137">
        <v>0</v>
      </c>
    </row>
    <row r="1138" spans="2:53">
      <c r="B1138" s="5">
        <v>46261</v>
      </c>
      <c r="C1138">
        <v>190</v>
      </c>
      <c r="D1138">
        <v>3</v>
      </c>
      <c r="E1138" t="s">
        <v>143</v>
      </c>
      <c r="F1138" t="s">
        <v>57</v>
      </c>
      <c r="G1138" t="s">
        <v>58</v>
      </c>
      <c r="H1138">
        <v>27710.471696190001</v>
      </c>
      <c r="I1138">
        <v>-20.950709960000001</v>
      </c>
      <c r="J1138">
        <v>-25.5</v>
      </c>
      <c r="K1138">
        <v>625.5</v>
      </c>
      <c r="L1138">
        <v>13104.66908415</v>
      </c>
      <c r="M1138">
        <v>11865.8616692</v>
      </c>
      <c r="N1138">
        <v>11865.8616692</v>
      </c>
      <c r="O1138" s="90" cm="1">
        <f t="array" ref="O1138">VLOOKUP(C1138,Calc!$B$4:$BF$291,_xlfn.XLOOKUP(F1138&amp;G1138,$R$4:$R$9&amp;$S$4:$S$9,$T$4:$T$9),FALSE)</f>
        <v>11865.861669200283</v>
      </c>
      <c r="P1138" s="121">
        <f t="shared" si="17"/>
        <v>2.8376234695315361E-10</v>
      </c>
      <c r="AH1138" s="5">
        <v>46261</v>
      </c>
      <c r="AI1138">
        <v>114</v>
      </c>
      <c r="AJ1138">
        <v>3</v>
      </c>
      <c r="AL1138" t="s">
        <v>147</v>
      </c>
      <c r="AM1138" t="s">
        <v>148</v>
      </c>
      <c r="AN1138">
        <v>0</v>
      </c>
      <c r="AO1138">
        <v>0</v>
      </c>
      <c r="AP1138">
        <v>0</v>
      </c>
      <c r="AR1138" s="5">
        <v>46261</v>
      </c>
      <c r="AS1138">
        <v>82</v>
      </c>
      <c r="AT1138">
        <v>3</v>
      </c>
      <c r="AU1138" t="s">
        <v>145</v>
      </c>
      <c r="AV1138" t="s">
        <v>58</v>
      </c>
      <c r="AW1138">
        <v>0</v>
      </c>
      <c r="AX1138">
        <v>0</v>
      </c>
      <c r="AY1138">
        <v>0</v>
      </c>
      <c r="AZ1138">
        <v>0</v>
      </c>
      <c r="BA1138">
        <v>0</v>
      </c>
    </row>
    <row r="1139" spans="2:53">
      <c r="B1139" s="5">
        <v>46261</v>
      </c>
      <c r="C1139">
        <v>190</v>
      </c>
      <c r="D1139">
        <v>3</v>
      </c>
      <c r="E1139" t="s">
        <v>143</v>
      </c>
      <c r="F1139" t="s">
        <v>57</v>
      </c>
      <c r="G1139" t="s">
        <v>52</v>
      </c>
      <c r="H1139">
        <v>27710.471696190001</v>
      </c>
      <c r="I1139">
        <v>0</v>
      </c>
      <c r="J1139">
        <v>600</v>
      </c>
      <c r="K1139">
        <v>-625.5</v>
      </c>
      <c r="L1139">
        <v>0</v>
      </c>
      <c r="M1139">
        <v>0</v>
      </c>
      <c r="N1139">
        <v>0</v>
      </c>
      <c r="O1139" s="90" cm="1">
        <f t="array" ref="O1139">VLOOKUP(C1139,Calc!$B$4:$BF$291,_xlfn.XLOOKUP(F1139&amp;G1139,$R$4:$R$9&amp;$S$4:$S$9,$T$4:$T$9),FALSE)</f>
        <v>0</v>
      </c>
      <c r="P1139" s="121">
        <f t="shared" si="17"/>
        <v>0</v>
      </c>
      <c r="AH1139" s="5">
        <v>46261</v>
      </c>
      <c r="AI1139">
        <v>114</v>
      </c>
      <c r="AJ1139">
        <v>3</v>
      </c>
      <c r="AL1139" t="s">
        <v>147</v>
      </c>
      <c r="AM1139" t="s">
        <v>51</v>
      </c>
      <c r="AN1139">
        <v>0</v>
      </c>
      <c r="AO1139">
        <v>0</v>
      </c>
      <c r="AP1139">
        <v>0</v>
      </c>
      <c r="AR1139" s="5">
        <v>46261</v>
      </c>
      <c r="AS1139">
        <v>82</v>
      </c>
      <c r="AT1139">
        <v>3</v>
      </c>
      <c r="AU1139" t="s">
        <v>145</v>
      </c>
      <c r="AV1139" t="s">
        <v>146</v>
      </c>
      <c r="AW1139">
        <v>0</v>
      </c>
      <c r="AX1139">
        <v>0</v>
      </c>
      <c r="AY1139">
        <v>0</v>
      </c>
      <c r="AZ1139">
        <v>0</v>
      </c>
      <c r="BA1139">
        <v>0</v>
      </c>
    </row>
    <row r="1140" spans="2:53">
      <c r="B1140" s="5">
        <v>46261</v>
      </c>
      <c r="C1140">
        <v>190</v>
      </c>
      <c r="D1140">
        <v>3</v>
      </c>
      <c r="E1140" t="s">
        <v>143</v>
      </c>
      <c r="F1140" t="s">
        <v>60</v>
      </c>
      <c r="G1140" t="s">
        <v>58</v>
      </c>
      <c r="H1140">
        <v>27710.471696190001</v>
      </c>
      <c r="I1140">
        <v>0</v>
      </c>
      <c r="J1140">
        <v>-25.5</v>
      </c>
      <c r="K1140">
        <v>25.45</v>
      </c>
      <c r="L1140">
        <v>0</v>
      </c>
      <c r="M1140">
        <v>0</v>
      </c>
      <c r="N1140">
        <v>0</v>
      </c>
      <c r="O1140" s="90" cm="1">
        <f t="array" ref="O1140">VLOOKUP(C1140,Calc!$B$4:$BF$291,_xlfn.XLOOKUP(F1140&amp;G1140,$R$4:$R$9&amp;$S$4:$S$9,$T$4:$T$9),FALSE)</f>
        <v>0</v>
      </c>
      <c r="P1140" s="121">
        <f t="shared" si="17"/>
        <v>0</v>
      </c>
      <c r="AH1140" s="5">
        <v>46261</v>
      </c>
      <c r="AI1140">
        <v>114</v>
      </c>
      <c r="AJ1140">
        <v>3</v>
      </c>
      <c r="AK1140" t="s">
        <v>143</v>
      </c>
      <c r="AL1140" t="s">
        <v>60</v>
      </c>
      <c r="AM1140" t="s">
        <v>58</v>
      </c>
      <c r="AN1140">
        <v>10.83571403</v>
      </c>
      <c r="AO1140">
        <v>0</v>
      </c>
      <c r="AP1140">
        <v>0</v>
      </c>
      <c r="AR1140" s="5">
        <v>46261</v>
      </c>
      <c r="AS1140">
        <v>82</v>
      </c>
      <c r="AT1140">
        <v>3</v>
      </c>
      <c r="AU1140" t="s">
        <v>144</v>
      </c>
      <c r="AV1140" t="s">
        <v>58</v>
      </c>
      <c r="AW1140">
        <v>-53.990458599999997</v>
      </c>
      <c r="AX1140">
        <v>11.01666666</v>
      </c>
      <c r="AY1140">
        <v>-2036.32693698</v>
      </c>
      <c r="AZ1140">
        <v>-2036.32693698</v>
      </c>
      <c r="BA1140">
        <v>0</v>
      </c>
    </row>
    <row r="1141" spans="2:53">
      <c r="B1141" s="5">
        <v>46261</v>
      </c>
      <c r="C1141">
        <v>190</v>
      </c>
      <c r="D1141">
        <v>3</v>
      </c>
      <c r="E1141" t="s">
        <v>143</v>
      </c>
      <c r="F1141" t="s">
        <v>60</v>
      </c>
      <c r="G1141" t="s">
        <v>51</v>
      </c>
      <c r="H1141">
        <v>27710.471696190001</v>
      </c>
      <c r="I1141">
        <v>0</v>
      </c>
      <c r="J1141">
        <v>-0.05</v>
      </c>
      <c r="K1141">
        <v>-25.45</v>
      </c>
      <c r="L1141">
        <v>0</v>
      </c>
      <c r="M1141">
        <v>0</v>
      </c>
      <c r="N1141">
        <v>0</v>
      </c>
      <c r="O1141" s="90" cm="1">
        <f t="array" ref="O1141">VLOOKUP(C1141,Calc!$B$4:$BF$291,_xlfn.XLOOKUP(F1141&amp;G1141,$R$4:$R$9&amp;$S$4:$S$9,$T$4:$T$9),FALSE)</f>
        <v>0</v>
      </c>
      <c r="P1141" s="121">
        <f t="shared" si="17"/>
        <v>0</v>
      </c>
      <c r="AH1141" s="5">
        <v>46261</v>
      </c>
      <c r="AI1141">
        <v>114</v>
      </c>
      <c r="AJ1141">
        <v>3</v>
      </c>
      <c r="AK1141" t="s">
        <v>143</v>
      </c>
      <c r="AL1141" t="s">
        <v>60</v>
      </c>
      <c r="AM1141" t="s">
        <v>51</v>
      </c>
      <c r="AN1141">
        <v>-11.862380699999999</v>
      </c>
      <c r="AO1141">
        <v>0</v>
      </c>
      <c r="AP1141">
        <v>-518.12260780999998</v>
      </c>
      <c r="AR1141" s="5">
        <v>46261</v>
      </c>
      <c r="AS1141">
        <v>82</v>
      </c>
      <c r="AT1141">
        <v>3</v>
      </c>
      <c r="AU1141" t="s">
        <v>144</v>
      </c>
      <c r="AV1141" t="s">
        <v>146</v>
      </c>
      <c r="AW1141">
        <v>42.973791929999997</v>
      </c>
      <c r="AX1141">
        <v>11.01666666</v>
      </c>
      <c r="AY1141">
        <v>0</v>
      </c>
      <c r="AZ1141">
        <v>0</v>
      </c>
      <c r="BA1141">
        <v>0</v>
      </c>
    </row>
    <row r="1142" spans="2:53">
      <c r="B1142" s="5">
        <v>46261</v>
      </c>
      <c r="C1142">
        <v>190</v>
      </c>
      <c r="D1142">
        <v>3</v>
      </c>
      <c r="E1142" t="s">
        <v>143</v>
      </c>
      <c r="F1142" t="s">
        <v>54</v>
      </c>
      <c r="G1142" t="s">
        <v>52</v>
      </c>
      <c r="H1142">
        <v>27710.471696190001</v>
      </c>
      <c r="I1142">
        <v>0</v>
      </c>
      <c r="J1142">
        <v>600</v>
      </c>
      <c r="K1142">
        <v>-600.04999999999995</v>
      </c>
      <c r="L1142">
        <v>0</v>
      </c>
      <c r="M1142">
        <v>0</v>
      </c>
      <c r="N1142">
        <v>0</v>
      </c>
      <c r="O1142" s="90" cm="1">
        <f t="array" ref="O1142">VLOOKUP(C1142,Calc!$B$4:$BF$291,_xlfn.XLOOKUP(F1142&amp;G1142,$R$4:$R$9&amp;$S$4:$S$9,$T$4:$T$9),FALSE)</f>
        <v>0</v>
      </c>
      <c r="P1142" s="121">
        <f t="shared" si="17"/>
        <v>0</v>
      </c>
      <c r="AH1142" s="5">
        <v>46261</v>
      </c>
      <c r="AI1142">
        <v>114</v>
      </c>
      <c r="AJ1142">
        <v>3</v>
      </c>
      <c r="AK1142" t="s">
        <v>143</v>
      </c>
      <c r="AL1142" t="s">
        <v>54</v>
      </c>
      <c r="AM1142" t="s">
        <v>52</v>
      </c>
      <c r="AN1142">
        <v>39.765414399999997</v>
      </c>
      <c r="AO1142">
        <v>0</v>
      </c>
      <c r="AP1142">
        <v>0</v>
      </c>
      <c r="AR1142" s="5">
        <v>46261</v>
      </c>
      <c r="AS1142">
        <v>82</v>
      </c>
      <c r="AT1142">
        <v>3</v>
      </c>
      <c r="AU1142" t="s">
        <v>57</v>
      </c>
      <c r="AV1142" t="s">
        <v>58</v>
      </c>
      <c r="AW1142">
        <v>11.6771406</v>
      </c>
      <c r="AX1142">
        <v>0.505</v>
      </c>
      <c r="AY1142">
        <v>0</v>
      </c>
      <c r="AZ1142">
        <v>0</v>
      </c>
      <c r="BA1142">
        <v>0</v>
      </c>
    </row>
    <row r="1143" spans="2:53">
      <c r="B1143" s="5">
        <v>46261</v>
      </c>
      <c r="C1143">
        <v>190</v>
      </c>
      <c r="D1143">
        <v>3</v>
      </c>
      <c r="E1143" t="s">
        <v>143</v>
      </c>
      <c r="F1143" t="s">
        <v>54</v>
      </c>
      <c r="G1143" t="s">
        <v>51</v>
      </c>
      <c r="H1143">
        <v>27710.471696190001</v>
      </c>
      <c r="I1143">
        <v>-29.162240829999998</v>
      </c>
      <c r="J1143">
        <v>-0.05</v>
      </c>
      <c r="K1143">
        <v>600.04999999999995</v>
      </c>
      <c r="L1143">
        <v>17498.802612039999</v>
      </c>
      <c r="M1143">
        <v>15844.61002699</v>
      </c>
      <c r="N1143">
        <v>15844.61002699</v>
      </c>
      <c r="O1143" s="90" cm="1">
        <f t="array" ref="O1143">VLOOKUP(C1143,Calc!$B$4:$BF$291,_xlfn.XLOOKUP(F1143&amp;G1143,$R$4:$R$9&amp;$S$4:$S$9,$T$4:$T$9),FALSE)</f>
        <v>15844.610026991379</v>
      </c>
      <c r="P1143" s="121">
        <f t="shared" si="17"/>
        <v>1.3787939678877592E-9</v>
      </c>
      <c r="AH1143" s="5">
        <v>46261</v>
      </c>
      <c r="AI1143">
        <v>114</v>
      </c>
      <c r="AJ1143">
        <v>3</v>
      </c>
      <c r="AK1143" t="s">
        <v>143</v>
      </c>
      <c r="AL1143" t="s">
        <v>54</v>
      </c>
      <c r="AM1143" t="s">
        <v>51</v>
      </c>
      <c r="AN1143">
        <v>-42.127914400000002</v>
      </c>
      <c r="AO1143">
        <v>3259.3704926700002</v>
      </c>
      <c r="AP1143">
        <v>2717.1953278999999</v>
      </c>
      <c r="AR1143" s="5">
        <v>46261</v>
      </c>
      <c r="AS1143">
        <v>82</v>
      </c>
      <c r="AT1143">
        <v>3</v>
      </c>
      <c r="AU1143" t="s">
        <v>57</v>
      </c>
      <c r="AV1143" t="s">
        <v>52</v>
      </c>
      <c r="AW1143">
        <v>-12.1821406</v>
      </c>
      <c r="AX1143">
        <v>0.505</v>
      </c>
      <c r="AY1143">
        <v>0</v>
      </c>
      <c r="AZ1143">
        <v>-6971.9307234999997</v>
      </c>
      <c r="BA1143">
        <v>0</v>
      </c>
    </row>
    <row r="1144" spans="2:53">
      <c r="B1144" s="5">
        <v>46261</v>
      </c>
      <c r="C1144">
        <v>191</v>
      </c>
      <c r="D1144">
        <v>3</v>
      </c>
      <c r="E1144" t="s">
        <v>143</v>
      </c>
      <c r="F1144" t="s">
        <v>57</v>
      </c>
      <c r="G1144" t="s">
        <v>58</v>
      </c>
      <c r="H1144">
        <v>29162.518854779999</v>
      </c>
      <c r="I1144">
        <v>-27.028683730000001</v>
      </c>
      <c r="J1144">
        <v>-53</v>
      </c>
      <c r="K1144">
        <v>653</v>
      </c>
      <c r="L1144">
        <v>17649.730477860001</v>
      </c>
      <c r="M1144">
        <v>16451.513836729999</v>
      </c>
      <c r="N1144">
        <v>16451.513836729999</v>
      </c>
      <c r="O1144" s="90" cm="1">
        <f t="array" ref="O1144">VLOOKUP(C1144,Calc!$B$4:$BF$291,_xlfn.XLOOKUP(F1144&amp;G1144,$R$4:$R$9&amp;$S$4:$S$9,$T$4:$T$9),FALSE)</f>
        <v>16451.513836731559</v>
      </c>
      <c r="P1144" s="121">
        <f t="shared" si="17"/>
        <v>1.5606929082423449E-9</v>
      </c>
      <c r="AH1144" s="5">
        <v>46261</v>
      </c>
      <c r="AI1144">
        <v>115</v>
      </c>
      <c r="AJ1144">
        <v>3</v>
      </c>
      <c r="AL1144" t="s">
        <v>144</v>
      </c>
      <c r="AM1144" t="s">
        <v>58</v>
      </c>
      <c r="AN1144">
        <v>-55.252412900000003</v>
      </c>
      <c r="AO1144">
        <v>119.04632755999999</v>
      </c>
      <c r="AP1144">
        <v>119.04632755999999</v>
      </c>
      <c r="AR1144" s="5">
        <v>46261</v>
      </c>
      <c r="AS1144">
        <v>82</v>
      </c>
      <c r="AT1144">
        <v>3</v>
      </c>
      <c r="AU1144" t="s">
        <v>147</v>
      </c>
      <c r="AV1144" t="s">
        <v>148</v>
      </c>
      <c r="AW1144">
        <v>-33.744002000000002</v>
      </c>
      <c r="AX1144">
        <v>0.74083332999999996</v>
      </c>
      <c r="AY1144">
        <v>-3511.2568587199999</v>
      </c>
      <c r="AZ1144">
        <v>-3511.2568587199999</v>
      </c>
      <c r="BA1144">
        <v>0</v>
      </c>
    </row>
    <row r="1145" spans="2:53">
      <c r="B1145" s="5">
        <v>46261</v>
      </c>
      <c r="C1145">
        <v>191</v>
      </c>
      <c r="D1145">
        <v>3</v>
      </c>
      <c r="E1145" t="s">
        <v>143</v>
      </c>
      <c r="F1145" t="s">
        <v>57</v>
      </c>
      <c r="G1145" t="s">
        <v>52</v>
      </c>
      <c r="H1145">
        <v>29162.518854779999</v>
      </c>
      <c r="I1145">
        <v>0</v>
      </c>
      <c r="J1145">
        <v>600</v>
      </c>
      <c r="K1145">
        <v>-653</v>
      </c>
      <c r="L1145">
        <v>0</v>
      </c>
      <c r="M1145">
        <v>0</v>
      </c>
      <c r="N1145">
        <v>0</v>
      </c>
      <c r="O1145" s="90" cm="1">
        <f t="array" ref="O1145">VLOOKUP(C1145,Calc!$B$4:$BF$291,_xlfn.XLOOKUP(F1145&amp;G1145,$R$4:$R$9&amp;$S$4:$S$9,$T$4:$T$9),FALSE)</f>
        <v>0</v>
      </c>
      <c r="P1145" s="121">
        <f t="shared" si="17"/>
        <v>0</v>
      </c>
      <c r="AH1145" s="5">
        <v>46261</v>
      </c>
      <c r="AI1145">
        <v>115</v>
      </c>
      <c r="AJ1145">
        <v>3</v>
      </c>
      <c r="AL1145" t="s">
        <v>144</v>
      </c>
      <c r="AM1145" t="s">
        <v>146</v>
      </c>
      <c r="AN1145">
        <v>50.009079560000004</v>
      </c>
      <c r="AO1145">
        <v>0</v>
      </c>
      <c r="AP1145">
        <v>0</v>
      </c>
      <c r="AR1145" s="5">
        <v>46261</v>
      </c>
      <c r="AS1145">
        <v>82</v>
      </c>
      <c r="AT1145">
        <v>3</v>
      </c>
      <c r="AU1145" t="s">
        <v>147</v>
      </c>
      <c r="AV1145" t="s">
        <v>51</v>
      </c>
      <c r="AW1145">
        <v>33.00316866</v>
      </c>
      <c r="AX1145">
        <v>0.74083332999999996</v>
      </c>
      <c r="AY1145">
        <v>0</v>
      </c>
      <c r="AZ1145">
        <v>0</v>
      </c>
      <c r="BA1145">
        <v>0</v>
      </c>
    </row>
    <row r="1146" spans="2:53">
      <c r="B1146" s="5">
        <v>46261</v>
      </c>
      <c r="C1146">
        <v>191</v>
      </c>
      <c r="D1146">
        <v>3</v>
      </c>
      <c r="E1146" t="s">
        <v>143</v>
      </c>
      <c r="F1146" t="s">
        <v>60</v>
      </c>
      <c r="G1146" t="s">
        <v>58</v>
      </c>
      <c r="H1146">
        <v>29162.518854779999</v>
      </c>
      <c r="I1146">
        <v>0</v>
      </c>
      <c r="J1146">
        <v>-53</v>
      </c>
      <c r="K1146">
        <v>74.650000000000006</v>
      </c>
      <c r="L1146">
        <v>0</v>
      </c>
      <c r="M1146">
        <v>0</v>
      </c>
      <c r="N1146">
        <v>0</v>
      </c>
      <c r="O1146" s="90" cm="1">
        <f t="array" ref="O1146">VLOOKUP(C1146,Calc!$B$4:$BF$291,_xlfn.XLOOKUP(F1146&amp;G1146,$R$4:$R$9&amp;$S$4:$S$9,$T$4:$T$9),FALSE)</f>
        <v>0</v>
      </c>
      <c r="P1146" s="121">
        <f t="shared" si="17"/>
        <v>0</v>
      </c>
      <c r="AH1146" s="5">
        <v>46261</v>
      </c>
      <c r="AI1146">
        <v>115</v>
      </c>
      <c r="AJ1146">
        <v>3</v>
      </c>
      <c r="AK1146" t="s">
        <v>143</v>
      </c>
      <c r="AL1146" t="s">
        <v>57</v>
      </c>
      <c r="AM1146" t="s">
        <v>58</v>
      </c>
      <c r="AN1146">
        <v>-10.0744942</v>
      </c>
      <c r="AO1146">
        <v>0</v>
      </c>
      <c r="AP1146">
        <v>900.00858471000004</v>
      </c>
      <c r="AR1146" s="5">
        <v>46261</v>
      </c>
      <c r="AS1146">
        <v>82</v>
      </c>
      <c r="AT1146">
        <v>3</v>
      </c>
      <c r="AU1146" t="s">
        <v>60</v>
      </c>
      <c r="AV1146" t="s">
        <v>58</v>
      </c>
      <c r="AW1146">
        <v>24.315344759999999</v>
      </c>
      <c r="AX1146">
        <v>6.8333329999999998E-2</v>
      </c>
      <c r="AY1146">
        <v>0</v>
      </c>
      <c r="AZ1146">
        <v>0</v>
      </c>
      <c r="BA1146">
        <v>0</v>
      </c>
    </row>
    <row r="1147" spans="2:53">
      <c r="B1147" s="5">
        <v>46261</v>
      </c>
      <c r="C1147">
        <v>191</v>
      </c>
      <c r="D1147">
        <v>3</v>
      </c>
      <c r="E1147" t="s">
        <v>143</v>
      </c>
      <c r="F1147" t="s">
        <v>60</v>
      </c>
      <c r="G1147" t="s">
        <v>51</v>
      </c>
      <c r="H1147">
        <v>29162.518854779999</v>
      </c>
      <c r="I1147">
        <v>0</v>
      </c>
      <c r="J1147">
        <v>21.65</v>
      </c>
      <c r="K1147">
        <v>-74.650000000000006</v>
      </c>
      <c r="L1147">
        <v>0</v>
      </c>
      <c r="M1147">
        <v>0</v>
      </c>
      <c r="N1147">
        <v>0</v>
      </c>
      <c r="O1147" s="90" cm="1">
        <f t="array" ref="O1147">VLOOKUP(C1147,Calc!$B$4:$BF$291,_xlfn.XLOOKUP(F1147&amp;G1147,$R$4:$R$9&amp;$S$4:$S$9,$T$4:$T$9),FALSE)</f>
        <v>0</v>
      </c>
      <c r="P1147" s="121">
        <f t="shared" si="17"/>
        <v>0</v>
      </c>
      <c r="AH1147" s="5">
        <v>46261</v>
      </c>
      <c r="AI1147">
        <v>115</v>
      </c>
      <c r="AJ1147">
        <v>3</v>
      </c>
      <c r="AK1147" t="s">
        <v>143</v>
      </c>
      <c r="AL1147" t="s">
        <v>57</v>
      </c>
      <c r="AM1147" t="s">
        <v>52</v>
      </c>
      <c r="AN1147">
        <v>8.0961608599999995</v>
      </c>
      <c r="AO1147">
        <v>0</v>
      </c>
      <c r="AP1147">
        <v>0</v>
      </c>
      <c r="AR1147" s="5">
        <v>46261</v>
      </c>
      <c r="AS1147">
        <v>82</v>
      </c>
      <c r="AT1147">
        <v>3</v>
      </c>
      <c r="AU1147" t="s">
        <v>60</v>
      </c>
      <c r="AV1147" t="s">
        <v>51</v>
      </c>
      <c r="AW1147">
        <v>-24.383678100000001</v>
      </c>
      <c r="AX1147">
        <v>6.8333329999999998E-2</v>
      </c>
      <c r="AY1147">
        <v>0</v>
      </c>
      <c r="AZ1147">
        <v>-20726.334800979999</v>
      </c>
      <c r="BA1147">
        <v>0</v>
      </c>
    </row>
    <row r="1148" spans="2:53">
      <c r="B1148" s="5">
        <v>46261</v>
      </c>
      <c r="C1148">
        <v>191</v>
      </c>
      <c r="D1148">
        <v>3</v>
      </c>
      <c r="E1148" t="s">
        <v>143</v>
      </c>
      <c r="F1148" t="s">
        <v>54</v>
      </c>
      <c r="G1148" t="s">
        <v>52</v>
      </c>
      <c r="H1148">
        <v>29162.518854779999</v>
      </c>
      <c r="I1148">
        <v>0</v>
      </c>
      <c r="J1148">
        <v>600</v>
      </c>
      <c r="K1148">
        <v>-578.35</v>
      </c>
      <c r="L1148">
        <v>0</v>
      </c>
      <c r="M1148">
        <v>0</v>
      </c>
      <c r="N1148">
        <v>0</v>
      </c>
      <c r="O1148" s="90" cm="1">
        <f t="array" ref="O1148">VLOOKUP(C1148,Calc!$B$4:$BF$291,_xlfn.XLOOKUP(F1148&amp;G1148,$R$4:$R$9&amp;$S$4:$S$9,$T$4:$T$9),FALSE)</f>
        <v>0</v>
      </c>
      <c r="P1148" s="121">
        <f t="shared" si="17"/>
        <v>0</v>
      </c>
      <c r="AH1148" s="5">
        <v>46261</v>
      </c>
      <c r="AI1148">
        <v>115</v>
      </c>
      <c r="AJ1148">
        <v>3</v>
      </c>
      <c r="AL1148" t="s">
        <v>147</v>
      </c>
      <c r="AM1148" t="s">
        <v>148</v>
      </c>
      <c r="AN1148">
        <v>0</v>
      </c>
      <c r="AO1148">
        <v>0</v>
      </c>
      <c r="AP1148">
        <v>0</v>
      </c>
      <c r="AR1148" s="5">
        <v>46261</v>
      </c>
      <c r="AS1148">
        <v>82</v>
      </c>
      <c r="AT1148">
        <v>3</v>
      </c>
      <c r="AU1148" t="s">
        <v>54</v>
      </c>
      <c r="AV1148" t="s">
        <v>52</v>
      </c>
      <c r="AW1148">
        <v>46.581779500000003</v>
      </c>
      <c r="AX1148">
        <v>4.1074999999999999</v>
      </c>
      <c r="AY1148">
        <v>0</v>
      </c>
      <c r="AZ1148">
        <v>0</v>
      </c>
      <c r="BA1148">
        <v>0</v>
      </c>
    </row>
    <row r="1149" spans="2:53">
      <c r="B1149" s="5">
        <v>46261</v>
      </c>
      <c r="C1149">
        <v>191</v>
      </c>
      <c r="D1149">
        <v>3</v>
      </c>
      <c r="E1149" t="s">
        <v>143</v>
      </c>
      <c r="F1149" t="s">
        <v>54</v>
      </c>
      <c r="G1149" t="s">
        <v>51</v>
      </c>
      <c r="H1149">
        <v>29162.518854779999</v>
      </c>
      <c r="I1149">
        <v>-23.578781660000001</v>
      </c>
      <c r="J1149">
        <v>21.65</v>
      </c>
      <c r="K1149">
        <v>578.35</v>
      </c>
      <c r="L1149">
        <v>13636.788376910001</v>
      </c>
      <c r="M1149">
        <v>12711.00501805</v>
      </c>
      <c r="N1149">
        <v>12711.00501805</v>
      </c>
      <c r="O1149" s="90" cm="1">
        <f t="array" ref="O1149">VLOOKUP(C1149,Calc!$B$4:$BF$291,_xlfn.XLOOKUP(F1149&amp;G1149,$R$4:$R$9&amp;$S$4:$S$9,$T$4:$T$9),FALSE)</f>
        <v>12711.005018051777</v>
      </c>
      <c r="P1149" s="121">
        <f t="shared" si="17"/>
        <v>1.7771526472643018E-9</v>
      </c>
      <c r="AH1149" s="5">
        <v>46261</v>
      </c>
      <c r="AI1149">
        <v>115</v>
      </c>
      <c r="AJ1149">
        <v>3</v>
      </c>
      <c r="AL1149" t="s">
        <v>147</v>
      </c>
      <c r="AM1149" t="s">
        <v>51</v>
      </c>
      <c r="AN1149">
        <v>0</v>
      </c>
      <c r="AO1149">
        <v>0</v>
      </c>
      <c r="AP1149">
        <v>0</v>
      </c>
      <c r="AR1149" s="5">
        <v>46261</v>
      </c>
      <c r="AS1149">
        <v>82</v>
      </c>
      <c r="AT1149">
        <v>3</v>
      </c>
      <c r="AU1149" t="s">
        <v>54</v>
      </c>
      <c r="AV1149" t="s">
        <v>51</v>
      </c>
      <c r="AW1149">
        <v>-50.689279499999998</v>
      </c>
      <c r="AX1149">
        <v>4.1074999999999999</v>
      </c>
      <c r="AY1149">
        <v>0</v>
      </c>
      <c r="AZ1149">
        <v>-12889.345375540001</v>
      </c>
      <c r="BA1149">
        <v>0</v>
      </c>
    </row>
    <row r="1150" spans="2:53">
      <c r="B1150" s="5">
        <v>46261</v>
      </c>
      <c r="C1150">
        <v>192</v>
      </c>
      <c r="D1150">
        <v>3</v>
      </c>
      <c r="E1150" t="s">
        <v>143</v>
      </c>
      <c r="F1150" t="s">
        <v>57</v>
      </c>
      <c r="G1150" t="s">
        <v>58</v>
      </c>
      <c r="H1150">
        <v>28902.157532410001</v>
      </c>
      <c r="I1150">
        <v>-25.198047200000001</v>
      </c>
      <c r="J1150">
        <v>-56.55</v>
      </c>
      <c r="K1150">
        <v>656.55</v>
      </c>
      <c r="L1150">
        <v>16543.777889159999</v>
      </c>
      <c r="M1150">
        <v>15343.713039759999</v>
      </c>
      <c r="N1150">
        <v>15343.713039759999</v>
      </c>
      <c r="O1150" s="90" cm="1">
        <f t="array" ref="O1150">VLOOKUP(C1150,Calc!$B$4:$BF$291,_xlfn.XLOOKUP(F1150&amp;G1150,$R$4:$R$9&amp;$S$4:$S$9,$T$4:$T$9),FALSE)</f>
        <v>15343.713039763097</v>
      </c>
      <c r="P1150" s="121">
        <f t="shared" si="17"/>
        <v>3.0977389542385936E-9</v>
      </c>
      <c r="AH1150" s="5">
        <v>46261</v>
      </c>
      <c r="AI1150">
        <v>115</v>
      </c>
      <c r="AJ1150">
        <v>3</v>
      </c>
      <c r="AK1150" t="s">
        <v>143</v>
      </c>
      <c r="AL1150" t="s">
        <v>60</v>
      </c>
      <c r="AM1150" t="s">
        <v>58</v>
      </c>
      <c r="AN1150">
        <v>14.61823253</v>
      </c>
      <c r="AO1150">
        <v>0</v>
      </c>
      <c r="AP1150">
        <v>0</v>
      </c>
      <c r="AR1150" s="5">
        <v>46261</v>
      </c>
      <c r="AS1150">
        <v>82</v>
      </c>
      <c r="AT1150">
        <v>3</v>
      </c>
      <c r="AU1150" t="s">
        <v>50</v>
      </c>
      <c r="AV1150" t="s">
        <v>52</v>
      </c>
      <c r="AW1150">
        <v>3.0812602</v>
      </c>
      <c r="AX1150">
        <v>0.96750000000000003</v>
      </c>
      <c r="AY1150">
        <v>0</v>
      </c>
      <c r="AZ1150">
        <v>0</v>
      </c>
      <c r="BA1150">
        <v>0</v>
      </c>
    </row>
    <row r="1151" spans="2:53">
      <c r="B1151" s="5">
        <v>46261</v>
      </c>
      <c r="C1151">
        <v>192</v>
      </c>
      <c r="D1151">
        <v>3</v>
      </c>
      <c r="E1151" t="s">
        <v>143</v>
      </c>
      <c r="F1151" t="s">
        <v>57</v>
      </c>
      <c r="G1151" t="s">
        <v>52</v>
      </c>
      <c r="H1151">
        <v>28902.157532410001</v>
      </c>
      <c r="I1151">
        <v>0</v>
      </c>
      <c r="J1151">
        <v>600</v>
      </c>
      <c r="K1151">
        <v>-656.55</v>
      </c>
      <c r="L1151">
        <v>0</v>
      </c>
      <c r="M1151">
        <v>0</v>
      </c>
      <c r="N1151">
        <v>0</v>
      </c>
      <c r="O1151" s="90" cm="1">
        <f t="array" ref="O1151">VLOOKUP(C1151,Calc!$B$4:$BF$291,_xlfn.XLOOKUP(F1151&amp;G1151,$R$4:$R$9&amp;$S$4:$S$9,$T$4:$T$9),FALSE)</f>
        <v>0</v>
      </c>
      <c r="P1151" s="121">
        <f t="shared" si="17"/>
        <v>0</v>
      </c>
      <c r="AH1151" s="5">
        <v>46261</v>
      </c>
      <c r="AI1151">
        <v>115</v>
      </c>
      <c r="AJ1151">
        <v>3</v>
      </c>
      <c r="AK1151" t="s">
        <v>143</v>
      </c>
      <c r="AL1151" t="s">
        <v>60</v>
      </c>
      <c r="AM1151" t="s">
        <v>51</v>
      </c>
      <c r="AN1151">
        <v>-15.897399200000001</v>
      </c>
      <c r="AO1151">
        <v>0</v>
      </c>
      <c r="AP1151">
        <v>-291.53387700000002</v>
      </c>
      <c r="AR1151" s="5">
        <v>46261</v>
      </c>
      <c r="AS1151">
        <v>82</v>
      </c>
      <c r="AT1151">
        <v>3</v>
      </c>
      <c r="AU1151" t="s">
        <v>50</v>
      </c>
      <c r="AV1151" t="s">
        <v>51</v>
      </c>
      <c r="AW1151">
        <v>-4.0487602000000003</v>
      </c>
      <c r="AX1151">
        <v>0.96750000000000003</v>
      </c>
      <c r="AY1151">
        <v>0</v>
      </c>
      <c r="AZ1151">
        <v>-1027.7216085</v>
      </c>
      <c r="BA1151">
        <v>0</v>
      </c>
    </row>
    <row r="1152" spans="2:53">
      <c r="B1152" s="5">
        <v>46261</v>
      </c>
      <c r="C1152">
        <v>192</v>
      </c>
      <c r="D1152">
        <v>3</v>
      </c>
      <c r="E1152" t="s">
        <v>143</v>
      </c>
      <c r="F1152" t="s">
        <v>60</v>
      </c>
      <c r="G1152" t="s">
        <v>58</v>
      </c>
      <c r="H1152">
        <v>28902.157532410001</v>
      </c>
      <c r="I1152">
        <v>0</v>
      </c>
      <c r="J1152">
        <v>-56.55</v>
      </c>
      <c r="K1152">
        <v>73.47</v>
      </c>
      <c r="L1152">
        <v>0</v>
      </c>
      <c r="M1152">
        <v>0</v>
      </c>
      <c r="N1152">
        <v>0</v>
      </c>
      <c r="O1152" s="90" cm="1">
        <f t="array" ref="O1152">VLOOKUP(C1152,Calc!$B$4:$BF$291,_xlfn.XLOOKUP(F1152&amp;G1152,$R$4:$R$9&amp;$S$4:$S$9,$T$4:$T$9),FALSE)</f>
        <v>0</v>
      </c>
      <c r="P1152" s="121">
        <f t="shared" si="17"/>
        <v>0</v>
      </c>
      <c r="AH1152" s="5">
        <v>46261</v>
      </c>
      <c r="AI1152">
        <v>115</v>
      </c>
      <c r="AJ1152">
        <v>3</v>
      </c>
      <c r="AK1152" t="s">
        <v>143</v>
      </c>
      <c r="AL1152" t="s">
        <v>54</v>
      </c>
      <c r="AM1152" t="s">
        <v>52</v>
      </c>
      <c r="AN1152">
        <v>41.1017777</v>
      </c>
      <c r="AO1152">
        <v>0</v>
      </c>
      <c r="AP1152">
        <v>0</v>
      </c>
      <c r="AR1152" s="5">
        <v>46261</v>
      </c>
      <c r="AS1152">
        <v>83</v>
      </c>
      <c r="AT1152">
        <v>3</v>
      </c>
      <c r="AU1152" t="s">
        <v>145</v>
      </c>
      <c r="AV1152" t="s">
        <v>58</v>
      </c>
      <c r="AW1152">
        <v>0</v>
      </c>
      <c r="AX1152">
        <v>0</v>
      </c>
      <c r="AY1152">
        <v>0</v>
      </c>
      <c r="AZ1152">
        <v>0</v>
      </c>
      <c r="BA1152">
        <v>0</v>
      </c>
    </row>
    <row r="1153" spans="2:53">
      <c r="B1153" s="5">
        <v>46261</v>
      </c>
      <c r="C1153">
        <v>192</v>
      </c>
      <c r="D1153">
        <v>3</v>
      </c>
      <c r="E1153" t="s">
        <v>143</v>
      </c>
      <c r="F1153" t="s">
        <v>60</v>
      </c>
      <c r="G1153" t="s">
        <v>51</v>
      </c>
      <c r="H1153">
        <v>28902.157532410001</v>
      </c>
      <c r="I1153">
        <v>0</v>
      </c>
      <c r="J1153">
        <v>16.920000000000002</v>
      </c>
      <c r="K1153">
        <v>-73.47</v>
      </c>
      <c r="L1153">
        <v>0</v>
      </c>
      <c r="M1153">
        <v>0</v>
      </c>
      <c r="N1153">
        <v>0</v>
      </c>
      <c r="O1153" s="90" cm="1">
        <f t="array" ref="O1153">VLOOKUP(C1153,Calc!$B$4:$BF$291,_xlfn.XLOOKUP(F1153&amp;G1153,$R$4:$R$9&amp;$S$4:$S$9,$T$4:$T$9),FALSE)</f>
        <v>0</v>
      </c>
      <c r="P1153" s="121">
        <f t="shared" si="17"/>
        <v>0</v>
      </c>
      <c r="AH1153" s="5">
        <v>46261</v>
      </c>
      <c r="AI1153">
        <v>115</v>
      </c>
      <c r="AJ1153">
        <v>3</v>
      </c>
      <c r="AK1153" t="s">
        <v>143</v>
      </c>
      <c r="AL1153" t="s">
        <v>54</v>
      </c>
      <c r="AM1153" t="s">
        <v>51</v>
      </c>
      <c r="AN1153">
        <v>-43.634277699999998</v>
      </c>
      <c r="AO1153">
        <v>4264.8289546300002</v>
      </c>
      <c r="AP1153">
        <v>3656.3542469200002</v>
      </c>
      <c r="AR1153" s="5">
        <v>46261</v>
      </c>
      <c r="AS1153">
        <v>83</v>
      </c>
      <c r="AT1153">
        <v>3</v>
      </c>
      <c r="AU1153" t="s">
        <v>145</v>
      </c>
      <c r="AV1153" t="s">
        <v>146</v>
      </c>
      <c r="AW1153">
        <v>0</v>
      </c>
      <c r="AX1153">
        <v>0</v>
      </c>
      <c r="AY1153">
        <v>0</v>
      </c>
      <c r="AZ1153">
        <v>0</v>
      </c>
      <c r="BA1153">
        <v>0</v>
      </c>
    </row>
    <row r="1154" spans="2:53">
      <c r="B1154" s="5">
        <v>46261</v>
      </c>
      <c r="C1154">
        <v>192</v>
      </c>
      <c r="D1154">
        <v>3</v>
      </c>
      <c r="E1154" t="s">
        <v>143</v>
      </c>
      <c r="F1154" t="s">
        <v>54</v>
      </c>
      <c r="G1154" t="s">
        <v>52</v>
      </c>
      <c r="H1154">
        <v>28902.157532410001</v>
      </c>
      <c r="I1154">
        <v>0</v>
      </c>
      <c r="J1154">
        <v>600</v>
      </c>
      <c r="K1154">
        <v>-583.08000000000004</v>
      </c>
      <c r="L1154">
        <v>0</v>
      </c>
      <c r="M1154">
        <v>0</v>
      </c>
      <c r="N1154">
        <v>0</v>
      </c>
      <c r="O1154" s="90" cm="1">
        <f t="array" ref="O1154">VLOOKUP(C1154,Calc!$B$4:$BF$291,_xlfn.XLOOKUP(F1154&amp;G1154,$R$4:$R$9&amp;$S$4:$S$9,$T$4:$T$9),FALSE)</f>
        <v>0</v>
      </c>
      <c r="P1154" s="121">
        <f t="shared" si="17"/>
        <v>0</v>
      </c>
      <c r="AH1154" s="5">
        <v>46261</v>
      </c>
      <c r="AI1154">
        <v>116</v>
      </c>
      <c r="AJ1154">
        <v>3</v>
      </c>
      <c r="AL1154" t="s">
        <v>144</v>
      </c>
      <c r="AM1154" t="s">
        <v>58</v>
      </c>
      <c r="AN1154">
        <v>-66.772717259999993</v>
      </c>
      <c r="AO1154">
        <v>196.62119361000001</v>
      </c>
      <c r="AP1154">
        <v>196.62119361000001</v>
      </c>
      <c r="AR1154" s="5">
        <v>46261</v>
      </c>
      <c r="AS1154">
        <v>83</v>
      </c>
      <c r="AT1154">
        <v>3</v>
      </c>
      <c r="AU1154" t="s">
        <v>144</v>
      </c>
      <c r="AV1154" t="s">
        <v>58</v>
      </c>
      <c r="AW1154">
        <v>-52.488943300000003</v>
      </c>
      <c r="AX1154">
        <v>12.254166659999999</v>
      </c>
      <c r="AY1154">
        <v>-320.27190396999998</v>
      </c>
      <c r="AZ1154">
        <v>-320.27190396999998</v>
      </c>
      <c r="BA1154">
        <v>0</v>
      </c>
    </row>
    <row r="1155" spans="2:53">
      <c r="B1155" s="5">
        <v>46261</v>
      </c>
      <c r="C1155">
        <v>192</v>
      </c>
      <c r="D1155">
        <v>3</v>
      </c>
      <c r="E1155" t="s">
        <v>143</v>
      </c>
      <c r="F1155" t="s">
        <v>54</v>
      </c>
      <c r="G1155" t="s">
        <v>51</v>
      </c>
      <c r="H1155">
        <v>28902.157532410001</v>
      </c>
      <c r="I1155">
        <v>-25.07182486</v>
      </c>
      <c r="J1155">
        <v>16.920000000000002</v>
      </c>
      <c r="K1155">
        <v>583.08000000000004</v>
      </c>
      <c r="L1155">
        <v>14618.87964325</v>
      </c>
      <c r="M1155">
        <v>13558.44449265</v>
      </c>
      <c r="N1155">
        <v>13558.44449265</v>
      </c>
      <c r="O1155" s="90" cm="1">
        <f t="array" ref="O1155">VLOOKUP(C1155,Calc!$B$4:$BF$291,_xlfn.XLOOKUP(F1155&amp;G1155,$R$4:$R$9&amp;$S$4:$S$9,$T$4:$T$9),FALSE)</f>
        <v>13558.444492652903</v>
      </c>
      <c r="P1155" s="121">
        <f t="shared" si="17"/>
        <v>2.9031070880591869E-9</v>
      </c>
      <c r="AH1155" s="5">
        <v>46261</v>
      </c>
      <c r="AI1155">
        <v>116</v>
      </c>
      <c r="AJ1155">
        <v>3</v>
      </c>
      <c r="AL1155" t="s">
        <v>144</v>
      </c>
      <c r="AM1155" t="s">
        <v>146</v>
      </c>
      <c r="AN1155">
        <v>59.463550599999998</v>
      </c>
      <c r="AO1155">
        <v>0</v>
      </c>
      <c r="AP1155">
        <v>0</v>
      </c>
      <c r="AR1155" s="5">
        <v>46261</v>
      </c>
      <c r="AS1155">
        <v>83</v>
      </c>
      <c r="AT1155">
        <v>3</v>
      </c>
      <c r="AU1155" t="s">
        <v>144</v>
      </c>
      <c r="AV1155" t="s">
        <v>146</v>
      </c>
      <c r="AW1155">
        <v>40.234776629999999</v>
      </c>
      <c r="AX1155">
        <v>12.254166659999999</v>
      </c>
      <c r="AY1155">
        <v>0</v>
      </c>
      <c r="AZ1155">
        <v>0</v>
      </c>
      <c r="BA1155">
        <v>0</v>
      </c>
    </row>
    <row r="1156" spans="2:53">
      <c r="B1156" s="5">
        <v>46261</v>
      </c>
      <c r="C1156">
        <v>193</v>
      </c>
      <c r="D1156">
        <v>3</v>
      </c>
      <c r="E1156" t="s">
        <v>143</v>
      </c>
      <c r="F1156" t="s">
        <v>57</v>
      </c>
      <c r="G1156" t="s">
        <v>58</v>
      </c>
      <c r="H1156">
        <v>25024.60273332</v>
      </c>
      <c r="I1156">
        <v>-11.80902193</v>
      </c>
      <c r="J1156">
        <v>-33.89</v>
      </c>
      <c r="K1156">
        <v>633.89</v>
      </c>
      <c r="L1156">
        <v>7485.62091332</v>
      </c>
      <c r="M1156">
        <v>6731.9772144600001</v>
      </c>
      <c r="N1156">
        <v>6731.9772144600001</v>
      </c>
      <c r="O1156" s="90" cm="1">
        <f t="array" ref="O1156">VLOOKUP(C1156,Calc!$B$4:$BF$291,_xlfn.XLOOKUP(F1156&amp;G1156,$R$4:$R$9&amp;$S$4:$S$9,$T$4:$T$9),FALSE)</f>
        <v>6731.9772144653462</v>
      </c>
      <c r="P1156" s="121">
        <f t="shared" ref="P1156:P1219" si="18">O1156-N1156</f>
        <v>5.3460098570212722E-9</v>
      </c>
      <c r="AH1156" s="5">
        <v>46261</v>
      </c>
      <c r="AI1156">
        <v>116</v>
      </c>
      <c r="AJ1156">
        <v>3</v>
      </c>
      <c r="AK1156" t="s">
        <v>143</v>
      </c>
      <c r="AL1156" t="s">
        <v>57</v>
      </c>
      <c r="AM1156" t="s">
        <v>58</v>
      </c>
      <c r="AN1156">
        <v>-12.505645599999999</v>
      </c>
      <c r="AO1156">
        <v>51.931052899999997</v>
      </c>
      <c r="AP1156">
        <v>1594.36505231</v>
      </c>
      <c r="AR1156" s="5">
        <v>46261</v>
      </c>
      <c r="AS1156">
        <v>83</v>
      </c>
      <c r="AT1156">
        <v>3</v>
      </c>
      <c r="AU1156" t="s">
        <v>57</v>
      </c>
      <c r="AV1156" t="s">
        <v>58</v>
      </c>
      <c r="AW1156">
        <v>12.049500999999999</v>
      </c>
      <c r="AX1156">
        <v>0.42</v>
      </c>
      <c r="AY1156">
        <v>0</v>
      </c>
      <c r="AZ1156">
        <v>0</v>
      </c>
      <c r="BA1156">
        <v>0</v>
      </c>
    </row>
    <row r="1157" spans="2:53">
      <c r="B1157" s="5">
        <v>46261</v>
      </c>
      <c r="C1157">
        <v>193</v>
      </c>
      <c r="D1157">
        <v>3</v>
      </c>
      <c r="E1157" t="s">
        <v>143</v>
      </c>
      <c r="F1157" t="s">
        <v>57</v>
      </c>
      <c r="G1157" t="s">
        <v>52</v>
      </c>
      <c r="H1157">
        <v>25024.60273332</v>
      </c>
      <c r="I1157">
        <v>0</v>
      </c>
      <c r="J1157">
        <v>600</v>
      </c>
      <c r="K1157">
        <v>-633.89</v>
      </c>
      <c r="L1157">
        <v>0</v>
      </c>
      <c r="M1157">
        <v>0</v>
      </c>
      <c r="N1157">
        <v>0</v>
      </c>
      <c r="O1157" s="90" cm="1">
        <f t="array" ref="O1157">VLOOKUP(C1157,Calc!$B$4:$BF$291,_xlfn.XLOOKUP(F1157&amp;G1157,$R$4:$R$9&amp;$S$4:$S$9,$T$4:$T$9),FALSE)</f>
        <v>0</v>
      </c>
      <c r="P1157" s="121">
        <f t="shared" si="18"/>
        <v>0</v>
      </c>
      <c r="AH1157" s="5">
        <v>46261</v>
      </c>
      <c r="AI1157">
        <v>116</v>
      </c>
      <c r="AJ1157">
        <v>3</v>
      </c>
      <c r="AK1157" t="s">
        <v>143</v>
      </c>
      <c r="AL1157" t="s">
        <v>57</v>
      </c>
      <c r="AM1157" t="s">
        <v>52</v>
      </c>
      <c r="AN1157">
        <v>10.476478930000001</v>
      </c>
      <c r="AO1157">
        <v>0</v>
      </c>
      <c r="AP1157">
        <v>0</v>
      </c>
      <c r="AR1157" s="5">
        <v>46261</v>
      </c>
      <c r="AS1157">
        <v>83</v>
      </c>
      <c r="AT1157">
        <v>3</v>
      </c>
      <c r="AU1157" t="s">
        <v>57</v>
      </c>
      <c r="AV1157" t="s">
        <v>52</v>
      </c>
      <c r="AW1157">
        <v>-12.469500999999999</v>
      </c>
      <c r="AX1157">
        <v>0.42</v>
      </c>
      <c r="AY1157">
        <v>0</v>
      </c>
      <c r="AZ1157">
        <v>-7204.6369029899997</v>
      </c>
      <c r="BA1157">
        <v>0</v>
      </c>
    </row>
    <row r="1158" spans="2:53">
      <c r="B1158" s="5">
        <v>46261</v>
      </c>
      <c r="C1158">
        <v>193</v>
      </c>
      <c r="D1158">
        <v>3</v>
      </c>
      <c r="E1158" t="s">
        <v>143</v>
      </c>
      <c r="F1158" t="s">
        <v>60</v>
      </c>
      <c r="G1158" t="s">
        <v>58</v>
      </c>
      <c r="H1158">
        <v>25024.60273332</v>
      </c>
      <c r="I1158">
        <v>0</v>
      </c>
      <c r="J1158">
        <v>-33.89</v>
      </c>
      <c r="K1158">
        <v>33.89</v>
      </c>
      <c r="L1158">
        <v>0</v>
      </c>
      <c r="M1158">
        <v>0</v>
      </c>
      <c r="N1158">
        <v>0</v>
      </c>
      <c r="O1158" s="90" cm="1">
        <f t="array" ref="O1158">VLOOKUP(C1158,Calc!$B$4:$BF$291,_xlfn.XLOOKUP(F1158&amp;G1158,$R$4:$R$9&amp;$S$4:$S$9,$T$4:$T$9),FALSE)</f>
        <v>0</v>
      </c>
      <c r="P1158" s="121">
        <f t="shared" si="18"/>
        <v>0</v>
      </c>
      <c r="AH1158" s="5">
        <v>46261</v>
      </c>
      <c r="AI1158">
        <v>116</v>
      </c>
      <c r="AJ1158">
        <v>3</v>
      </c>
      <c r="AL1158" t="s">
        <v>147</v>
      </c>
      <c r="AM1158" t="s">
        <v>148</v>
      </c>
      <c r="AN1158">
        <v>0</v>
      </c>
      <c r="AO1158">
        <v>0</v>
      </c>
      <c r="AP1158">
        <v>0</v>
      </c>
      <c r="AR1158" s="5">
        <v>46261</v>
      </c>
      <c r="AS1158">
        <v>83</v>
      </c>
      <c r="AT1158">
        <v>3</v>
      </c>
      <c r="AU1158" t="s">
        <v>147</v>
      </c>
      <c r="AV1158" t="s">
        <v>148</v>
      </c>
      <c r="AW1158">
        <v>-33.259399999999999</v>
      </c>
      <c r="AX1158">
        <v>0.58750000000000002</v>
      </c>
      <c r="AY1158">
        <v>-3370.9961720000001</v>
      </c>
      <c r="AZ1158">
        <v>-3370.9961720000001</v>
      </c>
      <c r="BA1158">
        <v>0</v>
      </c>
    </row>
    <row r="1159" spans="2:53">
      <c r="B1159" s="5">
        <v>46261</v>
      </c>
      <c r="C1159">
        <v>193</v>
      </c>
      <c r="D1159">
        <v>3</v>
      </c>
      <c r="E1159" t="s">
        <v>143</v>
      </c>
      <c r="F1159" t="s">
        <v>60</v>
      </c>
      <c r="G1159" t="s">
        <v>51</v>
      </c>
      <c r="H1159">
        <v>25024.60273332</v>
      </c>
      <c r="I1159">
        <v>0</v>
      </c>
      <c r="J1159">
        <v>0</v>
      </c>
      <c r="K1159">
        <v>-33.89</v>
      </c>
      <c r="L1159">
        <v>0</v>
      </c>
      <c r="M1159">
        <v>0</v>
      </c>
      <c r="N1159">
        <v>0</v>
      </c>
      <c r="O1159" s="90" cm="1">
        <f t="array" ref="O1159">VLOOKUP(C1159,Calc!$B$4:$BF$291,_xlfn.XLOOKUP(F1159&amp;G1159,$R$4:$R$9&amp;$S$4:$S$9,$T$4:$T$9),FALSE)</f>
        <v>0</v>
      </c>
      <c r="P1159" s="121">
        <f t="shared" si="18"/>
        <v>0</v>
      </c>
      <c r="AH1159" s="5">
        <v>46261</v>
      </c>
      <c r="AI1159">
        <v>116</v>
      </c>
      <c r="AJ1159">
        <v>3</v>
      </c>
      <c r="AL1159" t="s">
        <v>147</v>
      </c>
      <c r="AM1159" t="s">
        <v>51</v>
      </c>
      <c r="AN1159">
        <v>0</v>
      </c>
      <c r="AO1159">
        <v>0</v>
      </c>
      <c r="AP1159">
        <v>0</v>
      </c>
      <c r="AR1159" s="5">
        <v>46261</v>
      </c>
      <c r="AS1159">
        <v>83</v>
      </c>
      <c r="AT1159">
        <v>3</v>
      </c>
      <c r="AU1159" t="s">
        <v>147</v>
      </c>
      <c r="AV1159" t="s">
        <v>51</v>
      </c>
      <c r="AW1159">
        <v>32.671900000000001</v>
      </c>
      <c r="AX1159">
        <v>0.58750000000000002</v>
      </c>
      <c r="AY1159">
        <v>0</v>
      </c>
      <c r="AZ1159">
        <v>0</v>
      </c>
      <c r="BA1159">
        <v>0</v>
      </c>
    </row>
    <row r="1160" spans="2:53">
      <c r="B1160" s="5">
        <v>46261</v>
      </c>
      <c r="C1160">
        <v>193</v>
      </c>
      <c r="D1160">
        <v>3</v>
      </c>
      <c r="E1160" t="s">
        <v>143</v>
      </c>
      <c r="F1160" t="s">
        <v>54</v>
      </c>
      <c r="G1160" t="s">
        <v>52</v>
      </c>
      <c r="H1160">
        <v>25024.60273332</v>
      </c>
      <c r="I1160">
        <v>0</v>
      </c>
      <c r="J1160">
        <v>600</v>
      </c>
      <c r="K1160">
        <v>-600</v>
      </c>
      <c r="L1160">
        <v>0</v>
      </c>
      <c r="M1160">
        <v>0</v>
      </c>
      <c r="N1160">
        <v>0</v>
      </c>
      <c r="O1160" s="90" cm="1">
        <f t="array" ref="O1160">VLOOKUP(C1160,Calc!$B$4:$BF$291,_xlfn.XLOOKUP(F1160&amp;G1160,$R$4:$R$9&amp;$S$4:$S$9,$T$4:$T$9),FALSE)</f>
        <v>0</v>
      </c>
      <c r="P1160" s="121">
        <f t="shared" si="18"/>
        <v>0</v>
      </c>
      <c r="AH1160" s="5">
        <v>46261</v>
      </c>
      <c r="AI1160">
        <v>116</v>
      </c>
      <c r="AJ1160">
        <v>3</v>
      </c>
      <c r="AK1160" t="s">
        <v>143</v>
      </c>
      <c r="AL1160" t="s">
        <v>60</v>
      </c>
      <c r="AM1160" t="s">
        <v>58</v>
      </c>
      <c r="AN1160">
        <v>12.122745999999999</v>
      </c>
      <c r="AO1160">
        <v>0</v>
      </c>
      <c r="AP1160">
        <v>0</v>
      </c>
      <c r="AR1160" s="5">
        <v>46261</v>
      </c>
      <c r="AS1160">
        <v>83</v>
      </c>
      <c r="AT1160">
        <v>3</v>
      </c>
      <c r="AU1160" t="s">
        <v>60</v>
      </c>
      <c r="AV1160" t="s">
        <v>58</v>
      </c>
      <c r="AW1160">
        <v>24.2157619</v>
      </c>
      <c r="AX1160">
        <v>0.06</v>
      </c>
      <c r="AY1160">
        <v>0</v>
      </c>
      <c r="AZ1160">
        <v>0</v>
      </c>
      <c r="BA1160">
        <v>0</v>
      </c>
    </row>
    <row r="1161" spans="2:53">
      <c r="B1161" s="5">
        <v>46261</v>
      </c>
      <c r="C1161">
        <v>193</v>
      </c>
      <c r="D1161">
        <v>3</v>
      </c>
      <c r="E1161" t="s">
        <v>143</v>
      </c>
      <c r="F1161" t="s">
        <v>54</v>
      </c>
      <c r="G1161" t="s">
        <v>51</v>
      </c>
      <c r="H1161">
        <v>25024.60273332</v>
      </c>
      <c r="I1161">
        <v>-33.900803029999999</v>
      </c>
      <c r="J1161">
        <v>0</v>
      </c>
      <c r="K1161">
        <v>600</v>
      </c>
      <c r="L1161">
        <v>20340.481820000001</v>
      </c>
      <c r="M1161">
        <v>18292.62551885</v>
      </c>
      <c r="N1161">
        <v>18292.62551885</v>
      </c>
      <c r="O1161" s="90" cm="1">
        <f t="array" ref="O1161">VLOOKUP(C1161,Calc!$B$4:$BF$291,_xlfn.XLOOKUP(F1161&amp;G1161,$R$4:$R$9&amp;$S$4:$S$9,$T$4:$T$9),FALSE)</f>
        <v>18292.625518855319</v>
      </c>
      <c r="P1161" s="121">
        <f t="shared" si="18"/>
        <v>5.3187250159680843E-9</v>
      </c>
      <c r="AH1161" s="5">
        <v>46261</v>
      </c>
      <c r="AI1161">
        <v>116</v>
      </c>
      <c r="AJ1161">
        <v>3</v>
      </c>
      <c r="AK1161" t="s">
        <v>143</v>
      </c>
      <c r="AL1161" t="s">
        <v>60</v>
      </c>
      <c r="AM1161" t="s">
        <v>51</v>
      </c>
      <c r="AN1161">
        <v>-13.455246000000001</v>
      </c>
      <c r="AO1161">
        <v>0</v>
      </c>
      <c r="AP1161">
        <v>-219.94578491999999</v>
      </c>
      <c r="AR1161" s="5">
        <v>46261</v>
      </c>
      <c r="AS1161">
        <v>83</v>
      </c>
      <c r="AT1161">
        <v>3</v>
      </c>
      <c r="AU1161" t="s">
        <v>60</v>
      </c>
      <c r="AV1161" t="s">
        <v>51</v>
      </c>
      <c r="AW1161">
        <v>-24.275761899999999</v>
      </c>
      <c r="AX1161">
        <v>0.06</v>
      </c>
      <c r="AY1161">
        <v>0</v>
      </c>
      <c r="AZ1161">
        <v>-20678.9931445</v>
      </c>
      <c r="BA1161">
        <v>0</v>
      </c>
    </row>
    <row r="1162" spans="2:53">
      <c r="B1162" s="5">
        <v>46261</v>
      </c>
      <c r="C1162">
        <v>194</v>
      </c>
      <c r="D1162">
        <v>3</v>
      </c>
      <c r="E1162" t="s">
        <v>143</v>
      </c>
      <c r="F1162" t="s">
        <v>57</v>
      </c>
      <c r="G1162" t="s">
        <v>58</v>
      </c>
      <c r="H1162">
        <v>19505.915764149999</v>
      </c>
      <c r="I1162">
        <v>0</v>
      </c>
      <c r="J1162">
        <v>-30.82</v>
      </c>
      <c r="K1162">
        <v>630.82000000000005</v>
      </c>
      <c r="L1162">
        <v>0</v>
      </c>
      <c r="M1162">
        <v>0</v>
      </c>
      <c r="N1162">
        <v>0</v>
      </c>
      <c r="O1162" s="90" cm="1">
        <f t="array" ref="O1162">VLOOKUP(C1162,Calc!$B$4:$BF$291,_xlfn.XLOOKUP(F1162&amp;G1162,$R$4:$R$9&amp;$S$4:$S$9,$T$4:$T$9),FALSE)</f>
        <v>0</v>
      </c>
      <c r="P1162" s="121">
        <f t="shared" si="18"/>
        <v>0</v>
      </c>
      <c r="AH1162" s="5">
        <v>46261</v>
      </c>
      <c r="AI1162">
        <v>116</v>
      </c>
      <c r="AJ1162">
        <v>3</v>
      </c>
      <c r="AK1162" t="s">
        <v>143</v>
      </c>
      <c r="AL1162" t="s">
        <v>54</v>
      </c>
      <c r="AM1162" t="s">
        <v>52</v>
      </c>
      <c r="AN1162">
        <v>47.346650099999998</v>
      </c>
      <c r="AO1162">
        <v>0</v>
      </c>
      <c r="AP1162">
        <v>0</v>
      </c>
      <c r="AR1162" s="5">
        <v>46261</v>
      </c>
      <c r="AS1162">
        <v>83</v>
      </c>
      <c r="AT1162">
        <v>3</v>
      </c>
      <c r="AU1162" t="s">
        <v>54</v>
      </c>
      <c r="AV1162" t="s">
        <v>52</v>
      </c>
      <c r="AW1162">
        <v>42.504011300000002</v>
      </c>
      <c r="AX1162">
        <v>3.71</v>
      </c>
      <c r="AY1162">
        <v>0</v>
      </c>
      <c r="AZ1162">
        <v>0</v>
      </c>
      <c r="BA1162">
        <v>0</v>
      </c>
    </row>
    <row r="1163" spans="2:53">
      <c r="B1163" s="5">
        <v>46261</v>
      </c>
      <c r="C1163">
        <v>194</v>
      </c>
      <c r="D1163">
        <v>3</v>
      </c>
      <c r="E1163" t="s">
        <v>143</v>
      </c>
      <c r="F1163" t="s">
        <v>57</v>
      </c>
      <c r="G1163" t="s">
        <v>52</v>
      </c>
      <c r="H1163">
        <v>19505.915764149999</v>
      </c>
      <c r="I1163">
        <v>0</v>
      </c>
      <c r="J1163">
        <v>600</v>
      </c>
      <c r="K1163">
        <v>-630.82000000000005</v>
      </c>
      <c r="L1163">
        <v>0</v>
      </c>
      <c r="M1163">
        <v>0</v>
      </c>
      <c r="N1163">
        <v>0</v>
      </c>
      <c r="O1163" s="90" cm="1">
        <f t="array" ref="O1163">VLOOKUP(C1163,Calc!$B$4:$BF$291,_xlfn.XLOOKUP(F1163&amp;G1163,$R$4:$R$9&amp;$S$4:$S$9,$T$4:$T$9),FALSE)</f>
        <v>0</v>
      </c>
      <c r="P1163" s="121">
        <f t="shared" si="18"/>
        <v>0</v>
      </c>
      <c r="AH1163" s="5">
        <v>46261</v>
      </c>
      <c r="AI1163">
        <v>116</v>
      </c>
      <c r="AJ1163">
        <v>3</v>
      </c>
      <c r="AK1163" t="s">
        <v>143</v>
      </c>
      <c r="AL1163" t="s">
        <v>54</v>
      </c>
      <c r="AM1163" t="s">
        <v>51</v>
      </c>
      <c r="AN1163">
        <v>-49.796650100000001</v>
      </c>
      <c r="AO1163">
        <v>7575.8727882200001</v>
      </c>
      <c r="AP1163">
        <v>6253.3845737299998</v>
      </c>
      <c r="AR1163" s="5">
        <v>46261</v>
      </c>
      <c r="AS1163">
        <v>83</v>
      </c>
      <c r="AT1163">
        <v>3</v>
      </c>
      <c r="AU1163" t="s">
        <v>54</v>
      </c>
      <c r="AV1163" t="s">
        <v>51</v>
      </c>
      <c r="AW1163">
        <v>-46.214011300000003</v>
      </c>
      <c r="AX1163">
        <v>3.71</v>
      </c>
      <c r="AY1163">
        <v>0</v>
      </c>
      <c r="AZ1163">
        <v>-11792.36640522</v>
      </c>
      <c r="BA1163">
        <v>0</v>
      </c>
    </row>
    <row r="1164" spans="2:53">
      <c r="B1164" s="5">
        <v>46261</v>
      </c>
      <c r="C1164">
        <v>194</v>
      </c>
      <c r="D1164">
        <v>3</v>
      </c>
      <c r="E1164" t="s">
        <v>143</v>
      </c>
      <c r="F1164" t="s">
        <v>60</v>
      </c>
      <c r="G1164" t="s">
        <v>58</v>
      </c>
      <c r="H1164">
        <v>19505.915764149999</v>
      </c>
      <c r="I1164">
        <v>0</v>
      </c>
      <c r="J1164">
        <v>-30.82</v>
      </c>
      <c r="K1164">
        <v>30.82</v>
      </c>
      <c r="L1164">
        <v>0</v>
      </c>
      <c r="M1164">
        <v>0</v>
      </c>
      <c r="N1164">
        <v>0</v>
      </c>
      <c r="O1164" s="90" cm="1">
        <f t="array" ref="O1164">VLOOKUP(C1164,Calc!$B$4:$BF$291,_xlfn.XLOOKUP(F1164&amp;G1164,$R$4:$R$9&amp;$S$4:$S$9,$T$4:$T$9),FALSE)</f>
        <v>0</v>
      </c>
      <c r="P1164" s="121">
        <f t="shared" si="18"/>
        <v>0</v>
      </c>
      <c r="AH1164" s="5">
        <v>46261</v>
      </c>
      <c r="AI1164">
        <v>117</v>
      </c>
      <c r="AJ1164">
        <v>3</v>
      </c>
      <c r="AL1164" t="s">
        <v>144</v>
      </c>
      <c r="AM1164" t="s">
        <v>58</v>
      </c>
      <c r="AN1164">
        <v>-58.604291760000002</v>
      </c>
      <c r="AO1164">
        <v>163.46468848999999</v>
      </c>
      <c r="AP1164">
        <v>163.46468848999999</v>
      </c>
      <c r="AR1164" s="5">
        <v>46261</v>
      </c>
      <c r="AS1164">
        <v>83</v>
      </c>
      <c r="AT1164">
        <v>3</v>
      </c>
      <c r="AU1164" t="s">
        <v>50</v>
      </c>
      <c r="AV1164" t="s">
        <v>52</v>
      </c>
      <c r="AW1164">
        <v>3.7118503</v>
      </c>
      <c r="AX1164">
        <v>0.96750000000000003</v>
      </c>
      <c r="AY1164">
        <v>0</v>
      </c>
      <c r="AZ1164">
        <v>0</v>
      </c>
      <c r="BA1164">
        <v>0</v>
      </c>
    </row>
    <row r="1165" spans="2:53">
      <c r="B1165" s="5">
        <v>46261</v>
      </c>
      <c r="C1165">
        <v>194</v>
      </c>
      <c r="D1165">
        <v>3</v>
      </c>
      <c r="E1165" t="s">
        <v>143</v>
      </c>
      <c r="F1165" t="s">
        <v>60</v>
      </c>
      <c r="G1165" t="s">
        <v>51</v>
      </c>
      <c r="H1165">
        <v>19505.915764149999</v>
      </c>
      <c r="I1165">
        <v>0.74005955999999995</v>
      </c>
      <c r="J1165">
        <v>0</v>
      </c>
      <c r="K1165">
        <v>-30.82</v>
      </c>
      <c r="L1165">
        <v>-22.808635840000001</v>
      </c>
      <c r="M1165">
        <v>-22.808635840000001</v>
      </c>
      <c r="N1165">
        <v>0</v>
      </c>
      <c r="O1165" s="90" cm="1">
        <f t="array" ref="O1165">VLOOKUP(C1165,Calc!$B$4:$BF$291,_xlfn.XLOOKUP(F1165&amp;G1165,$R$4:$R$9&amp;$S$4:$S$9,$T$4:$T$9),FALSE)</f>
        <v>0</v>
      </c>
      <c r="P1165" s="121">
        <f t="shared" si="18"/>
        <v>0</v>
      </c>
      <c r="AH1165" s="5">
        <v>46261</v>
      </c>
      <c r="AI1165">
        <v>117</v>
      </c>
      <c r="AJ1165">
        <v>3</v>
      </c>
      <c r="AL1165" t="s">
        <v>144</v>
      </c>
      <c r="AM1165" t="s">
        <v>146</v>
      </c>
      <c r="AN1165">
        <v>50.035125100000002</v>
      </c>
      <c r="AO1165">
        <v>0</v>
      </c>
      <c r="AP1165">
        <v>0</v>
      </c>
      <c r="AR1165" s="5">
        <v>46261</v>
      </c>
      <c r="AS1165">
        <v>83</v>
      </c>
      <c r="AT1165">
        <v>3</v>
      </c>
      <c r="AU1165" t="s">
        <v>50</v>
      </c>
      <c r="AV1165" t="s">
        <v>51</v>
      </c>
      <c r="AW1165">
        <v>-4.6793503000000003</v>
      </c>
      <c r="AX1165">
        <v>0.96750000000000003</v>
      </c>
      <c r="AY1165">
        <v>0</v>
      </c>
      <c r="AZ1165">
        <v>-1192.8338370900001</v>
      </c>
      <c r="BA1165">
        <v>0</v>
      </c>
    </row>
    <row r="1166" spans="2:53">
      <c r="B1166" s="5">
        <v>46261</v>
      </c>
      <c r="C1166">
        <v>194</v>
      </c>
      <c r="D1166">
        <v>3</v>
      </c>
      <c r="E1166" t="s">
        <v>143</v>
      </c>
      <c r="F1166" t="s">
        <v>54</v>
      </c>
      <c r="G1166" t="s">
        <v>52</v>
      </c>
      <c r="H1166">
        <v>19505.915764149999</v>
      </c>
      <c r="I1166">
        <v>0</v>
      </c>
      <c r="J1166">
        <v>600</v>
      </c>
      <c r="K1166">
        <v>-600</v>
      </c>
      <c r="L1166">
        <v>0</v>
      </c>
      <c r="M1166">
        <v>0</v>
      </c>
      <c r="N1166">
        <v>0</v>
      </c>
      <c r="O1166" s="90" cm="1">
        <f t="array" ref="O1166">VLOOKUP(C1166,Calc!$B$4:$BF$291,_xlfn.XLOOKUP(F1166&amp;G1166,$R$4:$R$9&amp;$S$4:$S$9,$T$4:$T$9),FALSE)</f>
        <v>0</v>
      </c>
      <c r="P1166" s="121">
        <f t="shared" si="18"/>
        <v>0</v>
      </c>
      <c r="AH1166" s="5">
        <v>46261</v>
      </c>
      <c r="AI1166">
        <v>117</v>
      </c>
      <c r="AJ1166">
        <v>3</v>
      </c>
      <c r="AK1166" t="s">
        <v>143</v>
      </c>
      <c r="AL1166" t="s">
        <v>57</v>
      </c>
      <c r="AM1166" t="s">
        <v>58</v>
      </c>
      <c r="AN1166">
        <v>-13.445189600000001</v>
      </c>
      <c r="AO1166">
        <v>1832.58034617</v>
      </c>
      <c r="AP1166">
        <v>3695.6361789699999</v>
      </c>
      <c r="AR1166" s="5">
        <v>46261</v>
      </c>
      <c r="AS1166">
        <v>84</v>
      </c>
      <c r="AT1166">
        <v>3</v>
      </c>
      <c r="AU1166" t="s">
        <v>145</v>
      </c>
      <c r="AV1166" t="s">
        <v>58</v>
      </c>
      <c r="AW1166">
        <v>0</v>
      </c>
      <c r="AX1166">
        <v>0</v>
      </c>
      <c r="AY1166">
        <v>0</v>
      </c>
      <c r="AZ1166">
        <v>0</v>
      </c>
      <c r="BA1166">
        <v>0</v>
      </c>
    </row>
    <row r="1167" spans="2:53">
      <c r="B1167" s="5">
        <v>46261</v>
      </c>
      <c r="C1167">
        <v>194</v>
      </c>
      <c r="D1167">
        <v>3</v>
      </c>
      <c r="E1167" t="s">
        <v>143</v>
      </c>
      <c r="F1167" t="s">
        <v>54</v>
      </c>
      <c r="G1167" t="s">
        <v>51</v>
      </c>
      <c r="H1167">
        <v>19505.915764149999</v>
      </c>
      <c r="I1167">
        <v>32.547874</v>
      </c>
      <c r="J1167">
        <v>0</v>
      </c>
      <c r="K1167">
        <v>600</v>
      </c>
      <c r="L1167">
        <v>19528.724399999999</v>
      </c>
      <c r="M1167">
        <v>19528.724399989998</v>
      </c>
      <c r="N1167">
        <v>19505.915764149999</v>
      </c>
      <c r="O1167" s="90" cm="1">
        <f t="array" ref="O1167">VLOOKUP(C1167,Calc!$B$4:$BF$291,_xlfn.XLOOKUP(F1167&amp;G1167,$R$4:$R$9&amp;$S$4:$S$9,$T$4:$T$9),FALSE)</f>
        <v>19505.915764155332</v>
      </c>
      <c r="P1167" s="121">
        <f t="shared" si="18"/>
        <v>5.3332769311964512E-9</v>
      </c>
      <c r="AH1167" s="5">
        <v>46261</v>
      </c>
      <c r="AI1167">
        <v>117</v>
      </c>
      <c r="AJ1167">
        <v>3</v>
      </c>
      <c r="AK1167" t="s">
        <v>143</v>
      </c>
      <c r="AL1167" t="s">
        <v>57</v>
      </c>
      <c r="AM1167" t="s">
        <v>52</v>
      </c>
      <c r="AN1167">
        <v>11.46352293</v>
      </c>
      <c r="AO1167">
        <v>0</v>
      </c>
      <c r="AP1167">
        <v>0</v>
      </c>
      <c r="AR1167" s="5">
        <v>46261</v>
      </c>
      <c r="AS1167">
        <v>84</v>
      </c>
      <c r="AT1167">
        <v>3</v>
      </c>
      <c r="AU1167" t="s">
        <v>145</v>
      </c>
      <c r="AV1167" t="s">
        <v>146</v>
      </c>
      <c r="AW1167">
        <v>0</v>
      </c>
      <c r="AX1167">
        <v>0</v>
      </c>
      <c r="AY1167">
        <v>0</v>
      </c>
      <c r="AZ1167">
        <v>0</v>
      </c>
      <c r="BA1167">
        <v>0</v>
      </c>
    </row>
    <row r="1168" spans="2:53">
      <c r="B1168" s="5">
        <v>46261</v>
      </c>
      <c r="C1168">
        <v>195</v>
      </c>
      <c r="D1168">
        <v>3</v>
      </c>
      <c r="E1168" t="s">
        <v>143</v>
      </c>
      <c r="F1168" t="s">
        <v>57</v>
      </c>
      <c r="G1168" t="s">
        <v>58</v>
      </c>
      <c r="H1168">
        <v>7164.14313133</v>
      </c>
      <c r="I1168">
        <v>0</v>
      </c>
      <c r="J1168">
        <v>-31.16</v>
      </c>
      <c r="K1168">
        <v>391.71</v>
      </c>
      <c r="L1168">
        <v>0</v>
      </c>
      <c r="M1168">
        <v>0</v>
      </c>
      <c r="N1168">
        <v>0</v>
      </c>
      <c r="O1168" s="90" cm="1">
        <f t="array" ref="O1168">VLOOKUP(C1168,Calc!$B$4:$BF$291,_xlfn.XLOOKUP(F1168&amp;G1168,$R$4:$R$9&amp;$S$4:$S$9,$T$4:$T$9),FALSE)</f>
        <v>0</v>
      </c>
      <c r="P1168" s="121">
        <f t="shared" si="18"/>
        <v>0</v>
      </c>
      <c r="AH1168" s="5">
        <v>46261</v>
      </c>
      <c r="AI1168">
        <v>117</v>
      </c>
      <c r="AJ1168">
        <v>3</v>
      </c>
      <c r="AL1168" t="s">
        <v>147</v>
      </c>
      <c r="AM1168" t="s">
        <v>148</v>
      </c>
      <c r="AN1168">
        <v>0</v>
      </c>
      <c r="AO1168">
        <v>0</v>
      </c>
      <c r="AP1168">
        <v>0</v>
      </c>
      <c r="AR1168" s="5">
        <v>46261</v>
      </c>
      <c r="AS1168">
        <v>84</v>
      </c>
      <c r="AT1168">
        <v>3</v>
      </c>
      <c r="AU1168" t="s">
        <v>144</v>
      </c>
      <c r="AV1168" t="s">
        <v>58</v>
      </c>
      <c r="AW1168">
        <v>-46.618169860000002</v>
      </c>
      <c r="AX1168">
        <v>9.5250000000000004</v>
      </c>
      <c r="AY1168">
        <v>-2128.7217000000001</v>
      </c>
      <c r="AZ1168">
        <v>-2128.7217000000001</v>
      </c>
      <c r="BA1168">
        <v>0</v>
      </c>
    </row>
    <row r="1169" spans="2:53">
      <c r="B1169" s="5">
        <v>46261</v>
      </c>
      <c r="C1169">
        <v>195</v>
      </c>
      <c r="D1169">
        <v>3</v>
      </c>
      <c r="E1169" t="s">
        <v>143</v>
      </c>
      <c r="F1169" t="s">
        <v>57</v>
      </c>
      <c r="G1169" t="s">
        <v>52</v>
      </c>
      <c r="H1169">
        <v>7164.14313133</v>
      </c>
      <c r="I1169">
        <v>0</v>
      </c>
      <c r="J1169">
        <v>360.55</v>
      </c>
      <c r="K1169">
        <v>-391.71</v>
      </c>
      <c r="L1169">
        <v>0</v>
      </c>
      <c r="M1169">
        <v>0</v>
      </c>
      <c r="N1169">
        <v>0</v>
      </c>
      <c r="O1169" s="90" cm="1">
        <f t="array" ref="O1169">VLOOKUP(C1169,Calc!$B$4:$BF$291,_xlfn.XLOOKUP(F1169&amp;G1169,$R$4:$R$9&amp;$S$4:$S$9,$T$4:$T$9),FALSE)</f>
        <v>0</v>
      </c>
      <c r="P1169" s="121">
        <f t="shared" si="18"/>
        <v>0</v>
      </c>
      <c r="AH1169" s="5">
        <v>46261</v>
      </c>
      <c r="AI1169">
        <v>117</v>
      </c>
      <c r="AJ1169">
        <v>3</v>
      </c>
      <c r="AL1169" t="s">
        <v>147</v>
      </c>
      <c r="AM1169" t="s">
        <v>51</v>
      </c>
      <c r="AN1169">
        <v>0</v>
      </c>
      <c r="AO1169">
        <v>0</v>
      </c>
      <c r="AP1169">
        <v>0</v>
      </c>
      <c r="AR1169" s="5">
        <v>46261</v>
      </c>
      <c r="AS1169">
        <v>84</v>
      </c>
      <c r="AT1169">
        <v>3</v>
      </c>
      <c r="AU1169" t="s">
        <v>144</v>
      </c>
      <c r="AV1169" t="s">
        <v>146</v>
      </c>
      <c r="AW1169">
        <v>37.093169860000003</v>
      </c>
      <c r="AX1169">
        <v>9.5250000000000004</v>
      </c>
      <c r="AY1169">
        <v>0</v>
      </c>
      <c r="AZ1169">
        <v>0</v>
      </c>
      <c r="BA1169">
        <v>0</v>
      </c>
    </row>
    <row r="1170" spans="2:53">
      <c r="B1170" s="5">
        <v>46261</v>
      </c>
      <c r="C1170">
        <v>195</v>
      </c>
      <c r="D1170">
        <v>3</v>
      </c>
      <c r="E1170" t="s">
        <v>143</v>
      </c>
      <c r="F1170" t="s">
        <v>60</v>
      </c>
      <c r="G1170" t="s">
        <v>58</v>
      </c>
      <c r="H1170">
        <v>7164.14313133</v>
      </c>
      <c r="I1170">
        <v>0</v>
      </c>
      <c r="J1170">
        <v>-31.16</v>
      </c>
      <c r="K1170">
        <v>36.83</v>
      </c>
      <c r="L1170">
        <v>0</v>
      </c>
      <c r="M1170">
        <v>0</v>
      </c>
      <c r="N1170">
        <v>0</v>
      </c>
      <c r="O1170" s="90" cm="1">
        <f t="array" ref="O1170">VLOOKUP(C1170,Calc!$B$4:$BF$291,_xlfn.XLOOKUP(F1170&amp;G1170,$R$4:$R$9&amp;$S$4:$S$9,$T$4:$T$9),FALSE)</f>
        <v>0</v>
      </c>
      <c r="P1170" s="121">
        <f t="shared" si="18"/>
        <v>0</v>
      </c>
      <c r="AH1170" s="5">
        <v>46261</v>
      </c>
      <c r="AI1170">
        <v>117</v>
      </c>
      <c r="AJ1170">
        <v>3</v>
      </c>
      <c r="AK1170" t="s">
        <v>143</v>
      </c>
      <c r="AL1170" t="s">
        <v>60</v>
      </c>
      <c r="AM1170" t="s">
        <v>58</v>
      </c>
      <c r="AN1170">
        <v>7.1482930600000003</v>
      </c>
      <c r="AO1170">
        <v>0</v>
      </c>
      <c r="AP1170">
        <v>0</v>
      </c>
      <c r="AR1170" s="5">
        <v>46261</v>
      </c>
      <c r="AS1170">
        <v>84</v>
      </c>
      <c r="AT1170">
        <v>3</v>
      </c>
      <c r="AU1170" t="s">
        <v>57</v>
      </c>
      <c r="AV1170" t="s">
        <v>58</v>
      </c>
      <c r="AW1170">
        <v>12.8373496</v>
      </c>
      <c r="AX1170">
        <v>0.16083333</v>
      </c>
      <c r="AY1170">
        <v>0</v>
      </c>
      <c r="AZ1170">
        <v>0</v>
      </c>
      <c r="BA1170">
        <v>0</v>
      </c>
    </row>
    <row r="1171" spans="2:53">
      <c r="B1171" s="5">
        <v>46261</v>
      </c>
      <c r="C1171">
        <v>195</v>
      </c>
      <c r="D1171">
        <v>3</v>
      </c>
      <c r="E1171" t="s">
        <v>143</v>
      </c>
      <c r="F1171" t="s">
        <v>60</v>
      </c>
      <c r="G1171" t="s">
        <v>51</v>
      </c>
      <c r="H1171">
        <v>7164.14313133</v>
      </c>
      <c r="I1171">
        <v>2.8987778</v>
      </c>
      <c r="J1171">
        <v>5.67</v>
      </c>
      <c r="K1171">
        <v>-36.83</v>
      </c>
      <c r="L1171">
        <v>-106.76198637</v>
      </c>
      <c r="M1171">
        <v>-106.2807086</v>
      </c>
      <c r="N1171">
        <v>0</v>
      </c>
      <c r="O1171" s="90" cm="1">
        <f t="array" ref="O1171">VLOOKUP(C1171,Calc!$B$4:$BF$291,_xlfn.XLOOKUP(F1171&amp;G1171,$R$4:$R$9&amp;$S$4:$S$9,$T$4:$T$9),FALSE)</f>
        <v>0</v>
      </c>
      <c r="P1171" s="121">
        <f t="shared" si="18"/>
        <v>0</v>
      </c>
      <c r="AH1171" s="5">
        <v>46261</v>
      </c>
      <c r="AI1171">
        <v>117</v>
      </c>
      <c r="AJ1171">
        <v>3</v>
      </c>
      <c r="AK1171" t="s">
        <v>143</v>
      </c>
      <c r="AL1171" t="s">
        <v>60</v>
      </c>
      <c r="AM1171" t="s">
        <v>51</v>
      </c>
      <c r="AN1171">
        <v>-8.5241264000000001</v>
      </c>
      <c r="AO1171">
        <v>0</v>
      </c>
      <c r="AP1171">
        <v>-116.24058082000001</v>
      </c>
      <c r="AR1171" s="5">
        <v>46261</v>
      </c>
      <c r="AS1171">
        <v>84</v>
      </c>
      <c r="AT1171">
        <v>3</v>
      </c>
      <c r="AU1171" t="s">
        <v>57</v>
      </c>
      <c r="AV1171" t="s">
        <v>52</v>
      </c>
      <c r="AW1171">
        <v>-12.99818293</v>
      </c>
      <c r="AX1171">
        <v>0.16083333</v>
      </c>
      <c r="AY1171">
        <v>0</v>
      </c>
      <c r="AZ1171">
        <v>-7933.5174525499997</v>
      </c>
      <c r="BA1171">
        <v>0</v>
      </c>
    </row>
    <row r="1172" spans="2:53">
      <c r="B1172" s="5">
        <v>46261</v>
      </c>
      <c r="C1172">
        <v>195</v>
      </c>
      <c r="D1172">
        <v>3</v>
      </c>
      <c r="E1172" t="s">
        <v>143</v>
      </c>
      <c r="F1172" t="s">
        <v>54</v>
      </c>
      <c r="G1172" t="s">
        <v>52</v>
      </c>
      <c r="H1172">
        <v>7164.14313133</v>
      </c>
      <c r="I1172">
        <v>0</v>
      </c>
      <c r="J1172">
        <v>360.55</v>
      </c>
      <c r="K1172">
        <v>-354.88</v>
      </c>
      <c r="L1172">
        <v>0</v>
      </c>
      <c r="M1172">
        <v>0</v>
      </c>
      <c r="N1172">
        <v>0</v>
      </c>
      <c r="O1172" s="90" cm="1">
        <f t="array" ref="O1172">VLOOKUP(C1172,Calc!$B$4:$BF$291,_xlfn.XLOOKUP(F1172&amp;G1172,$R$4:$R$9&amp;$S$4:$S$9,$T$4:$T$9),FALSE)</f>
        <v>0</v>
      </c>
      <c r="P1172" s="121">
        <f t="shared" si="18"/>
        <v>0</v>
      </c>
      <c r="AH1172" s="5">
        <v>46261</v>
      </c>
      <c r="AI1172">
        <v>117</v>
      </c>
      <c r="AJ1172">
        <v>3</v>
      </c>
      <c r="AK1172" t="s">
        <v>143</v>
      </c>
      <c r="AL1172" t="s">
        <v>54</v>
      </c>
      <c r="AM1172" t="s">
        <v>52</v>
      </c>
      <c r="AN1172">
        <v>48.514541659999999</v>
      </c>
      <c r="AO1172">
        <v>0</v>
      </c>
      <c r="AP1172">
        <v>0</v>
      </c>
      <c r="AR1172" s="5">
        <v>46261</v>
      </c>
      <c r="AS1172">
        <v>84</v>
      </c>
      <c r="AT1172">
        <v>3</v>
      </c>
      <c r="AU1172" t="s">
        <v>147</v>
      </c>
      <c r="AV1172" t="s">
        <v>148</v>
      </c>
      <c r="AW1172">
        <v>-32.603225999999999</v>
      </c>
      <c r="AX1172">
        <v>0.57916666000000006</v>
      </c>
      <c r="AY1172">
        <v>-2546.3448286799999</v>
      </c>
      <c r="AZ1172">
        <v>-2546.3448286799999</v>
      </c>
      <c r="BA1172">
        <v>0</v>
      </c>
    </row>
    <row r="1173" spans="2:53">
      <c r="B1173" s="5">
        <v>46261</v>
      </c>
      <c r="C1173">
        <v>195</v>
      </c>
      <c r="D1173">
        <v>3</v>
      </c>
      <c r="E1173" t="s">
        <v>143</v>
      </c>
      <c r="F1173" t="s">
        <v>54</v>
      </c>
      <c r="G1173" t="s">
        <v>51</v>
      </c>
      <c r="H1173">
        <v>7164.14313133</v>
      </c>
      <c r="I1173">
        <v>20.579764900000001</v>
      </c>
      <c r="J1173">
        <v>5.67</v>
      </c>
      <c r="K1173">
        <v>354.88</v>
      </c>
      <c r="L1173">
        <v>7303.3469677100002</v>
      </c>
      <c r="M1173">
        <v>7270.4238399400001</v>
      </c>
      <c r="N1173">
        <v>7164.14313133</v>
      </c>
      <c r="O1173" s="90" cm="1">
        <f t="array" ref="O1173">VLOOKUP(C1173,Calc!$B$4:$BF$291,_xlfn.XLOOKUP(F1173&amp;G1173,$R$4:$R$9&amp;$S$4:$S$9,$T$4:$T$9),FALSE)</f>
        <v>7164.1431313379999</v>
      </c>
      <c r="P1173" s="121">
        <f t="shared" si="18"/>
        <v>7.9999153967946768E-9</v>
      </c>
      <c r="AH1173" s="5">
        <v>46261</v>
      </c>
      <c r="AI1173">
        <v>117</v>
      </c>
      <c r="AJ1173">
        <v>3</v>
      </c>
      <c r="AK1173" t="s">
        <v>143</v>
      </c>
      <c r="AL1173" t="s">
        <v>54</v>
      </c>
      <c r="AM1173" t="s">
        <v>51</v>
      </c>
      <c r="AN1173">
        <v>-51.188708329999997</v>
      </c>
      <c r="AO1173">
        <v>16556.241224050002</v>
      </c>
      <c r="AP1173">
        <v>14809.42597208</v>
      </c>
      <c r="AR1173" s="5">
        <v>46261</v>
      </c>
      <c r="AS1173">
        <v>84</v>
      </c>
      <c r="AT1173">
        <v>3</v>
      </c>
      <c r="AU1173" t="s">
        <v>147</v>
      </c>
      <c r="AV1173" t="s">
        <v>51</v>
      </c>
      <c r="AW1173">
        <v>32.02405933</v>
      </c>
      <c r="AX1173">
        <v>0.57916666000000006</v>
      </c>
      <c r="AY1173">
        <v>0</v>
      </c>
      <c r="AZ1173">
        <v>0</v>
      </c>
      <c r="BA1173">
        <v>0</v>
      </c>
    </row>
    <row r="1174" spans="2:53">
      <c r="B1174" s="5">
        <v>46261</v>
      </c>
      <c r="C1174">
        <v>196</v>
      </c>
      <c r="D1174">
        <v>3</v>
      </c>
      <c r="E1174" t="s">
        <v>143</v>
      </c>
      <c r="F1174" t="s">
        <v>57</v>
      </c>
      <c r="G1174" t="s">
        <v>58</v>
      </c>
      <c r="H1174">
        <v>1649.2792603099999</v>
      </c>
      <c r="I1174">
        <v>-0.39545429999999998</v>
      </c>
      <c r="J1174">
        <v>-43.59</v>
      </c>
      <c r="K1174">
        <v>181.63</v>
      </c>
      <c r="L1174">
        <v>71.826364499999997</v>
      </c>
      <c r="M1174">
        <v>46.870176399999998</v>
      </c>
      <c r="N1174">
        <v>46.870176399999998</v>
      </c>
      <c r="O1174" s="90" cm="1">
        <f t="array" ref="O1174">VLOOKUP(C1174,Calc!$B$4:$BF$291,_xlfn.XLOOKUP(F1174&amp;G1174,$R$4:$R$9&amp;$S$4:$S$9,$T$4:$T$9),FALSE)</f>
        <v>46.870176401538906</v>
      </c>
      <c r="P1174" s="121">
        <f t="shared" si="18"/>
        <v>1.5389076679639402E-9</v>
      </c>
      <c r="AH1174" s="5">
        <v>46261</v>
      </c>
      <c r="AI1174">
        <v>118</v>
      </c>
      <c r="AJ1174">
        <v>3</v>
      </c>
      <c r="AL1174" t="s">
        <v>144</v>
      </c>
      <c r="AM1174" t="s">
        <v>58</v>
      </c>
      <c r="AN1174">
        <v>-56.036265159999999</v>
      </c>
      <c r="AO1174">
        <v>76.865524690000001</v>
      </c>
      <c r="AP1174">
        <v>76.865524690000001</v>
      </c>
      <c r="AR1174" s="5">
        <v>46261</v>
      </c>
      <c r="AS1174">
        <v>84</v>
      </c>
      <c r="AT1174">
        <v>3</v>
      </c>
      <c r="AU1174" t="s">
        <v>60</v>
      </c>
      <c r="AV1174" t="s">
        <v>58</v>
      </c>
      <c r="AW1174">
        <v>21.133727759999999</v>
      </c>
      <c r="AX1174">
        <v>9.3333330000000006E-2</v>
      </c>
      <c r="AY1174">
        <v>0</v>
      </c>
      <c r="AZ1174">
        <v>0</v>
      </c>
      <c r="BA1174">
        <v>0</v>
      </c>
    </row>
    <row r="1175" spans="2:53">
      <c r="B1175" s="5">
        <v>46261</v>
      </c>
      <c r="C1175">
        <v>196</v>
      </c>
      <c r="D1175">
        <v>3</v>
      </c>
      <c r="E1175" t="s">
        <v>143</v>
      </c>
      <c r="F1175" t="s">
        <v>57</v>
      </c>
      <c r="G1175" t="s">
        <v>52</v>
      </c>
      <c r="H1175">
        <v>1649.2792603099999</v>
      </c>
      <c r="I1175">
        <v>0</v>
      </c>
      <c r="J1175">
        <v>138.04</v>
      </c>
      <c r="K1175">
        <v>-181.63</v>
      </c>
      <c r="L1175">
        <v>0</v>
      </c>
      <c r="M1175">
        <v>0</v>
      </c>
      <c r="N1175">
        <v>0</v>
      </c>
      <c r="O1175" s="90" cm="1">
        <f t="array" ref="O1175">VLOOKUP(C1175,Calc!$B$4:$BF$291,_xlfn.XLOOKUP(F1175&amp;G1175,$R$4:$R$9&amp;$S$4:$S$9,$T$4:$T$9),FALSE)</f>
        <v>0</v>
      </c>
      <c r="P1175" s="121">
        <f t="shared" si="18"/>
        <v>0</v>
      </c>
      <c r="AH1175" s="5">
        <v>46261</v>
      </c>
      <c r="AI1175">
        <v>118</v>
      </c>
      <c r="AJ1175">
        <v>3</v>
      </c>
      <c r="AL1175" t="s">
        <v>144</v>
      </c>
      <c r="AM1175" t="s">
        <v>146</v>
      </c>
      <c r="AN1175">
        <v>47.273765160000004</v>
      </c>
      <c r="AO1175">
        <v>0</v>
      </c>
      <c r="AP1175">
        <v>0</v>
      </c>
      <c r="AR1175" s="5">
        <v>46261</v>
      </c>
      <c r="AS1175">
        <v>84</v>
      </c>
      <c r="AT1175">
        <v>3</v>
      </c>
      <c r="AU1175" t="s">
        <v>60</v>
      </c>
      <c r="AV1175" t="s">
        <v>51</v>
      </c>
      <c r="AW1175">
        <v>-21.2270611</v>
      </c>
      <c r="AX1175">
        <v>9.3333330000000006E-2</v>
      </c>
      <c r="AY1175">
        <v>0</v>
      </c>
      <c r="AZ1175">
        <v>-18560.557125920001</v>
      </c>
      <c r="BA1175">
        <v>0</v>
      </c>
    </row>
    <row r="1176" spans="2:53">
      <c r="B1176" s="5">
        <v>46261</v>
      </c>
      <c r="C1176">
        <v>196</v>
      </c>
      <c r="D1176">
        <v>3</v>
      </c>
      <c r="E1176" t="s">
        <v>143</v>
      </c>
      <c r="F1176" t="s">
        <v>60</v>
      </c>
      <c r="G1176" t="s">
        <v>58</v>
      </c>
      <c r="H1176">
        <v>1649.2792603099999</v>
      </c>
      <c r="I1176">
        <v>0</v>
      </c>
      <c r="J1176">
        <v>-43.59</v>
      </c>
      <c r="K1176">
        <v>49.26</v>
      </c>
      <c r="L1176">
        <v>0</v>
      </c>
      <c r="M1176">
        <v>0</v>
      </c>
      <c r="N1176">
        <v>0</v>
      </c>
      <c r="O1176" s="90" cm="1">
        <f t="array" ref="O1176">VLOOKUP(C1176,Calc!$B$4:$BF$291,_xlfn.XLOOKUP(F1176&amp;G1176,$R$4:$R$9&amp;$S$4:$S$9,$T$4:$T$9),FALSE)</f>
        <v>0</v>
      </c>
      <c r="P1176" s="121">
        <f t="shared" si="18"/>
        <v>0</v>
      </c>
      <c r="AH1176" s="5">
        <v>46261</v>
      </c>
      <c r="AI1176">
        <v>118</v>
      </c>
      <c r="AJ1176">
        <v>3</v>
      </c>
      <c r="AK1176" t="s">
        <v>143</v>
      </c>
      <c r="AL1176" t="s">
        <v>57</v>
      </c>
      <c r="AM1176" t="s">
        <v>58</v>
      </c>
      <c r="AN1176">
        <v>-12.757011800000001</v>
      </c>
      <c r="AO1176">
        <v>3160.8095030899999</v>
      </c>
      <c r="AP1176">
        <v>3477.3753507400002</v>
      </c>
      <c r="AR1176" s="5">
        <v>46261</v>
      </c>
      <c r="AS1176">
        <v>84</v>
      </c>
      <c r="AT1176">
        <v>3</v>
      </c>
      <c r="AU1176" t="s">
        <v>54</v>
      </c>
      <c r="AV1176" t="s">
        <v>52</v>
      </c>
      <c r="AW1176">
        <v>46.87780746</v>
      </c>
      <c r="AX1176">
        <v>2.73666666</v>
      </c>
      <c r="AY1176">
        <v>0</v>
      </c>
      <c r="AZ1176">
        <v>0</v>
      </c>
      <c r="BA1176">
        <v>0</v>
      </c>
    </row>
    <row r="1177" spans="2:53">
      <c r="B1177" s="5">
        <v>46261</v>
      </c>
      <c r="C1177">
        <v>196</v>
      </c>
      <c r="D1177">
        <v>3</v>
      </c>
      <c r="E1177" t="s">
        <v>143</v>
      </c>
      <c r="F1177" t="s">
        <v>60</v>
      </c>
      <c r="G1177" t="s">
        <v>51</v>
      </c>
      <c r="H1177">
        <v>1649.2792603099999</v>
      </c>
      <c r="I1177">
        <v>0</v>
      </c>
      <c r="J1177">
        <v>5.67</v>
      </c>
      <c r="K1177">
        <v>-49.26</v>
      </c>
      <c r="L1177">
        <v>0</v>
      </c>
      <c r="M1177">
        <v>0</v>
      </c>
      <c r="N1177">
        <v>0</v>
      </c>
      <c r="O1177" s="90" cm="1">
        <f t="array" ref="O1177">VLOOKUP(C1177,Calc!$B$4:$BF$291,_xlfn.XLOOKUP(F1177&amp;G1177,$R$4:$R$9&amp;$S$4:$S$9,$T$4:$T$9),FALSE)</f>
        <v>0</v>
      </c>
      <c r="P1177" s="121">
        <f t="shared" si="18"/>
        <v>0</v>
      </c>
      <c r="AH1177" s="5">
        <v>46261</v>
      </c>
      <c r="AI1177">
        <v>118</v>
      </c>
      <c r="AJ1177">
        <v>3</v>
      </c>
      <c r="AK1177" t="s">
        <v>143</v>
      </c>
      <c r="AL1177" t="s">
        <v>57</v>
      </c>
      <c r="AM1177" t="s">
        <v>52</v>
      </c>
      <c r="AN1177">
        <v>10.808678459999999</v>
      </c>
      <c r="AO1177">
        <v>0</v>
      </c>
      <c r="AP1177">
        <v>0</v>
      </c>
      <c r="AR1177" s="5">
        <v>46261</v>
      </c>
      <c r="AS1177">
        <v>84</v>
      </c>
      <c r="AT1177">
        <v>3</v>
      </c>
      <c r="AU1177" t="s">
        <v>54</v>
      </c>
      <c r="AV1177" t="s">
        <v>51</v>
      </c>
      <c r="AW1177">
        <v>-49.614474129999998</v>
      </c>
      <c r="AX1177">
        <v>2.73666666</v>
      </c>
      <c r="AY1177">
        <v>0</v>
      </c>
      <c r="AZ1177">
        <v>-12910.71420765</v>
      </c>
      <c r="BA1177">
        <v>0</v>
      </c>
    </row>
    <row r="1178" spans="2:53">
      <c r="B1178" s="5">
        <v>46261</v>
      </c>
      <c r="C1178">
        <v>196</v>
      </c>
      <c r="D1178">
        <v>3</v>
      </c>
      <c r="E1178" t="s">
        <v>143</v>
      </c>
      <c r="F1178" t="s">
        <v>54</v>
      </c>
      <c r="G1178" t="s">
        <v>52</v>
      </c>
      <c r="H1178">
        <v>1649.2792603099999</v>
      </c>
      <c r="I1178">
        <v>0</v>
      </c>
      <c r="J1178">
        <v>138.04</v>
      </c>
      <c r="K1178">
        <v>-132.37</v>
      </c>
      <c r="L1178">
        <v>0</v>
      </c>
      <c r="M1178">
        <v>0</v>
      </c>
      <c r="N1178">
        <v>0</v>
      </c>
      <c r="O1178" s="90" cm="1">
        <f t="array" ref="O1178">VLOOKUP(C1178,Calc!$B$4:$BF$291,_xlfn.XLOOKUP(F1178&amp;G1178,$R$4:$R$9&amp;$S$4:$S$9,$T$4:$T$9),FALSE)</f>
        <v>0</v>
      </c>
      <c r="P1178" s="121">
        <f t="shared" si="18"/>
        <v>0</v>
      </c>
      <c r="AH1178" s="5">
        <v>46261</v>
      </c>
      <c r="AI1178">
        <v>118</v>
      </c>
      <c r="AJ1178">
        <v>3</v>
      </c>
      <c r="AL1178" t="s">
        <v>147</v>
      </c>
      <c r="AM1178" t="s">
        <v>148</v>
      </c>
      <c r="AN1178">
        <v>0</v>
      </c>
      <c r="AO1178">
        <v>0</v>
      </c>
      <c r="AP1178">
        <v>0</v>
      </c>
      <c r="AR1178" s="5">
        <v>46261</v>
      </c>
      <c r="AS1178">
        <v>84</v>
      </c>
      <c r="AT1178">
        <v>3</v>
      </c>
      <c r="AU1178" t="s">
        <v>50</v>
      </c>
      <c r="AV1178" t="s">
        <v>52</v>
      </c>
      <c r="AW1178">
        <v>3.7155651999999999</v>
      </c>
      <c r="AX1178">
        <v>0.96750000000000003</v>
      </c>
      <c r="AY1178">
        <v>0</v>
      </c>
      <c r="AZ1178">
        <v>0</v>
      </c>
      <c r="BA1178">
        <v>0</v>
      </c>
    </row>
    <row r="1179" spans="2:53">
      <c r="B1179" s="5">
        <v>46261</v>
      </c>
      <c r="C1179">
        <v>196</v>
      </c>
      <c r="D1179">
        <v>3</v>
      </c>
      <c r="E1179" t="s">
        <v>143</v>
      </c>
      <c r="F1179" t="s">
        <v>54</v>
      </c>
      <c r="G1179" t="s">
        <v>51</v>
      </c>
      <c r="H1179">
        <v>1649.2792603099999</v>
      </c>
      <c r="I1179">
        <v>-18.551162359999999</v>
      </c>
      <c r="J1179">
        <v>5.67</v>
      </c>
      <c r="K1179">
        <v>132.37</v>
      </c>
      <c r="L1179">
        <v>2455.61736247</v>
      </c>
      <c r="M1179">
        <v>1602.4090839099999</v>
      </c>
      <c r="N1179">
        <v>1602.4090839099999</v>
      </c>
      <c r="O1179" s="90" cm="1">
        <f t="array" ref="O1179">VLOOKUP(C1179,Calc!$B$4:$BF$291,_xlfn.XLOOKUP(F1179&amp;G1179,$R$4:$R$9&amp;$S$4:$S$9,$T$4:$T$9),FALSE)</f>
        <v>1602.4090839164605</v>
      </c>
      <c r="P1179" s="121">
        <f t="shared" si="18"/>
        <v>6.4605956140439957E-9</v>
      </c>
      <c r="AH1179" s="5">
        <v>46261</v>
      </c>
      <c r="AI1179">
        <v>118</v>
      </c>
      <c r="AJ1179">
        <v>3</v>
      </c>
      <c r="AL1179" t="s">
        <v>147</v>
      </c>
      <c r="AM1179" t="s">
        <v>51</v>
      </c>
      <c r="AN1179">
        <v>0</v>
      </c>
      <c r="AO1179">
        <v>0</v>
      </c>
      <c r="AP1179">
        <v>0</v>
      </c>
      <c r="AR1179" s="5">
        <v>46261</v>
      </c>
      <c r="AS1179">
        <v>84</v>
      </c>
      <c r="AT1179">
        <v>3</v>
      </c>
      <c r="AU1179" t="s">
        <v>50</v>
      </c>
      <c r="AV1179" t="s">
        <v>51</v>
      </c>
      <c r="AW1179">
        <v>-4.6830651999999997</v>
      </c>
      <c r="AX1179">
        <v>0.96750000000000003</v>
      </c>
      <c r="AY1179">
        <v>0</v>
      </c>
      <c r="AZ1179">
        <v>-1231.23997244</v>
      </c>
      <c r="BA1179">
        <v>0</v>
      </c>
    </row>
    <row r="1180" spans="2:53">
      <c r="B1180" s="5">
        <v>46261</v>
      </c>
      <c r="C1180">
        <v>197</v>
      </c>
      <c r="D1180">
        <v>3</v>
      </c>
      <c r="E1180" t="s">
        <v>143</v>
      </c>
      <c r="F1180" t="s">
        <v>57</v>
      </c>
      <c r="G1180" t="s">
        <v>58</v>
      </c>
      <c r="H1180">
        <v>586.42658010000002</v>
      </c>
      <c r="I1180">
        <v>-2.9037967</v>
      </c>
      <c r="J1180">
        <v>-50.01</v>
      </c>
      <c r="K1180">
        <v>361.25</v>
      </c>
      <c r="L1180">
        <v>1048.9965578700001</v>
      </c>
      <c r="M1180">
        <v>263.09226998000003</v>
      </c>
      <c r="N1180">
        <v>263.09226998000003</v>
      </c>
      <c r="O1180" s="90" cm="1">
        <f t="array" ref="O1180">VLOOKUP(C1180,Calc!$B$4:$BF$291,_xlfn.XLOOKUP(F1180&amp;G1180,$R$4:$R$9&amp;$S$4:$S$9,$T$4:$T$9),FALSE)</f>
        <v>263.09226998791155</v>
      </c>
      <c r="P1180" s="121">
        <f t="shared" si="18"/>
        <v>7.9115238804661203E-9</v>
      </c>
      <c r="AH1180" s="5">
        <v>46261</v>
      </c>
      <c r="AI1180">
        <v>118</v>
      </c>
      <c r="AJ1180">
        <v>3</v>
      </c>
      <c r="AK1180" t="s">
        <v>143</v>
      </c>
      <c r="AL1180" t="s">
        <v>60</v>
      </c>
      <c r="AM1180" t="s">
        <v>58</v>
      </c>
      <c r="AN1180">
        <v>1.8944268</v>
      </c>
      <c r="AO1180">
        <v>0</v>
      </c>
      <c r="AP1180">
        <v>0</v>
      </c>
      <c r="AR1180" s="5">
        <v>46261</v>
      </c>
      <c r="AS1180">
        <v>85</v>
      </c>
      <c r="AT1180">
        <v>3</v>
      </c>
      <c r="AU1180" t="s">
        <v>145</v>
      </c>
      <c r="AV1180" t="s">
        <v>58</v>
      </c>
      <c r="AW1180">
        <v>0</v>
      </c>
      <c r="AX1180">
        <v>0</v>
      </c>
      <c r="AY1180">
        <v>0</v>
      </c>
      <c r="AZ1180">
        <v>0</v>
      </c>
      <c r="BA1180">
        <v>0</v>
      </c>
    </row>
    <row r="1181" spans="2:53">
      <c r="B1181" s="5">
        <v>46261</v>
      </c>
      <c r="C1181">
        <v>197</v>
      </c>
      <c r="D1181">
        <v>3</v>
      </c>
      <c r="E1181" t="s">
        <v>143</v>
      </c>
      <c r="F1181" t="s">
        <v>57</v>
      </c>
      <c r="G1181" t="s">
        <v>52</v>
      </c>
      <c r="H1181">
        <v>586.42658010000002</v>
      </c>
      <c r="I1181">
        <v>0</v>
      </c>
      <c r="J1181">
        <v>311.24</v>
      </c>
      <c r="K1181">
        <v>-361.25</v>
      </c>
      <c r="L1181">
        <v>0</v>
      </c>
      <c r="M1181">
        <v>0</v>
      </c>
      <c r="N1181">
        <v>0</v>
      </c>
      <c r="O1181" s="90" cm="1">
        <f t="array" ref="O1181">VLOOKUP(C1181,Calc!$B$4:$BF$291,_xlfn.XLOOKUP(F1181&amp;G1181,$R$4:$R$9&amp;$S$4:$S$9,$T$4:$T$9),FALSE)</f>
        <v>0</v>
      </c>
      <c r="P1181" s="121">
        <f t="shared" si="18"/>
        <v>0</v>
      </c>
      <c r="AH1181" s="5">
        <v>46261</v>
      </c>
      <c r="AI1181">
        <v>118</v>
      </c>
      <c r="AJ1181">
        <v>3</v>
      </c>
      <c r="AK1181" t="s">
        <v>143</v>
      </c>
      <c r="AL1181" t="s">
        <v>60</v>
      </c>
      <c r="AM1181" t="s">
        <v>51</v>
      </c>
      <c r="AN1181">
        <v>-3.0694268</v>
      </c>
      <c r="AO1181">
        <v>0</v>
      </c>
      <c r="AP1181">
        <v>-39.47487976</v>
      </c>
      <c r="AR1181" s="5">
        <v>46261</v>
      </c>
      <c r="AS1181">
        <v>85</v>
      </c>
      <c r="AT1181">
        <v>3</v>
      </c>
      <c r="AU1181" t="s">
        <v>145</v>
      </c>
      <c r="AV1181" t="s">
        <v>146</v>
      </c>
      <c r="AW1181">
        <v>0</v>
      </c>
      <c r="AX1181">
        <v>0</v>
      </c>
      <c r="AY1181">
        <v>0</v>
      </c>
      <c r="AZ1181">
        <v>0</v>
      </c>
      <c r="BA1181">
        <v>0</v>
      </c>
    </row>
    <row r="1182" spans="2:53">
      <c r="B1182" s="5">
        <v>46261</v>
      </c>
      <c r="C1182">
        <v>197</v>
      </c>
      <c r="D1182">
        <v>3</v>
      </c>
      <c r="E1182" t="s">
        <v>143</v>
      </c>
      <c r="F1182" t="s">
        <v>60</v>
      </c>
      <c r="G1182" t="s">
        <v>58</v>
      </c>
      <c r="H1182">
        <v>586.42658010000002</v>
      </c>
      <c r="I1182">
        <v>0</v>
      </c>
      <c r="J1182">
        <v>-50.01</v>
      </c>
      <c r="K1182">
        <v>55.09</v>
      </c>
      <c r="L1182">
        <v>0</v>
      </c>
      <c r="M1182">
        <v>0</v>
      </c>
      <c r="N1182">
        <v>0</v>
      </c>
      <c r="O1182" s="90" cm="1">
        <f t="array" ref="O1182">VLOOKUP(C1182,Calc!$B$4:$BF$291,_xlfn.XLOOKUP(F1182&amp;G1182,$R$4:$R$9&amp;$S$4:$S$9,$T$4:$T$9),FALSE)</f>
        <v>0</v>
      </c>
      <c r="P1182" s="121">
        <f t="shared" si="18"/>
        <v>0</v>
      </c>
      <c r="AH1182" s="5">
        <v>46261</v>
      </c>
      <c r="AI1182">
        <v>118</v>
      </c>
      <c r="AJ1182">
        <v>3</v>
      </c>
      <c r="AK1182" t="s">
        <v>143</v>
      </c>
      <c r="AL1182" t="s">
        <v>54</v>
      </c>
      <c r="AM1182" t="s">
        <v>52</v>
      </c>
      <c r="AN1182">
        <v>44.471349500000002</v>
      </c>
      <c r="AO1182">
        <v>0</v>
      </c>
      <c r="AP1182">
        <v>0</v>
      </c>
      <c r="AR1182" s="5">
        <v>46261</v>
      </c>
      <c r="AS1182">
        <v>85</v>
      </c>
      <c r="AT1182">
        <v>3</v>
      </c>
      <c r="AU1182" t="s">
        <v>144</v>
      </c>
      <c r="AV1182" t="s">
        <v>58</v>
      </c>
      <c r="AW1182">
        <v>-51.31268996</v>
      </c>
      <c r="AX1182">
        <v>11.649166660000001</v>
      </c>
      <c r="AY1182">
        <v>-790.10346005999997</v>
      </c>
      <c r="AZ1182">
        <v>-790.10346005999997</v>
      </c>
      <c r="BA1182">
        <v>0</v>
      </c>
    </row>
    <row r="1183" spans="2:53">
      <c r="B1183" s="5">
        <v>46261</v>
      </c>
      <c r="C1183">
        <v>197</v>
      </c>
      <c r="D1183">
        <v>3</v>
      </c>
      <c r="E1183" t="s">
        <v>143</v>
      </c>
      <c r="F1183" t="s">
        <v>60</v>
      </c>
      <c r="G1183" t="s">
        <v>51</v>
      </c>
      <c r="H1183">
        <v>586.42658010000002</v>
      </c>
      <c r="I1183">
        <v>0</v>
      </c>
      <c r="J1183">
        <v>5.08</v>
      </c>
      <c r="K1183">
        <v>-55.09</v>
      </c>
      <c r="L1183">
        <v>0</v>
      </c>
      <c r="M1183">
        <v>0</v>
      </c>
      <c r="N1183">
        <v>0</v>
      </c>
      <c r="O1183" s="90" cm="1">
        <f t="array" ref="O1183">VLOOKUP(C1183,Calc!$B$4:$BF$291,_xlfn.XLOOKUP(F1183&amp;G1183,$R$4:$R$9&amp;$S$4:$S$9,$T$4:$T$9),FALSE)</f>
        <v>0</v>
      </c>
      <c r="P1183" s="121">
        <f t="shared" si="18"/>
        <v>0</v>
      </c>
      <c r="AH1183" s="5">
        <v>46261</v>
      </c>
      <c r="AI1183">
        <v>118</v>
      </c>
      <c r="AJ1183">
        <v>3</v>
      </c>
      <c r="AK1183" t="s">
        <v>143</v>
      </c>
      <c r="AL1183" t="s">
        <v>54</v>
      </c>
      <c r="AM1183" t="s">
        <v>51</v>
      </c>
      <c r="AN1183">
        <v>-46.796349499999998</v>
      </c>
      <c r="AO1183">
        <v>13772.996726949999</v>
      </c>
      <c r="AP1183">
        <v>13495.905759069999</v>
      </c>
      <c r="AR1183" s="5">
        <v>46261</v>
      </c>
      <c r="AS1183">
        <v>85</v>
      </c>
      <c r="AT1183">
        <v>3</v>
      </c>
      <c r="AU1183" t="s">
        <v>144</v>
      </c>
      <c r="AV1183" t="s">
        <v>146</v>
      </c>
      <c r="AW1183">
        <v>39.663523300000001</v>
      </c>
      <c r="AX1183">
        <v>11.649166660000001</v>
      </c>
      <c r="AY1183">
        <v>0</v>
      </c>
      <c r="AZ1183">
        <v>0</v>
      </c>
      <c r="BA1183">
        <v>0</v>
      </c>
    </row>
    <row r="1184" spans="2:53">
      <c r="B1184" s="5">
        <v>46261</v>
      </c>
      <c r="C1184">
        <v>197</v>
      </c>
      <c r="D1184">
        <v>3</v>
      </c>
      <c r="E1184" t="s">
        <v>143</v>
      </c>
      <c r="F1184" t="s">
        <v>54</v>
      </c>
      <c r="G1184" t="s">
        <v>52</v>
      </c>
      <c r="H1184">
        <v>586.42658010000002</v>
      </c>
      <c r="I1184">
        <v>0</v>
      </c>
      <c r="J1184">
        <v>311.24</v>
      </c>
      <c r="K1184">
        <v>-306.16000000000003</v>
      </c>
      <c r="L1184">
        <v>0</v>
      </c>
      <c r="M1184">
        <v>0</v>
      </c>
      <c r="N1184">
        <v>0</v>
      </c>
      <c r="O1184" s="90" cm="1">
        <f t="array" ref="O1184">VLOOKUP(C1184,Calc!$B$4:$BF$291,_xlfn.XLOOKUP(F1184&amp;G1184,$R$4:$R$9&amp;$S$4:$S$9,$T$4:$T$9),FALSE)</f>
        <v>0</v>
      </c>
      <c r="P1184" s="121">
        <f t="shared" si="18"/>
        <v>0</v>
      </c>
      <c r="AH1184" s="5">
        <v>46261</v>
      </c>
      <c r="AI1184">
        <v>119</v>
      </c>
      <c r="AJ1184">
        <v>3</v>
      </c>
      <c r="AL1184" t="s">
        <v>144</v>
      </c>
      <c r="AM1184" t="s">
        <v>58</v>
      </c>
      <c r="AN1184">
        <v>-57.800239429999998</v>
      </c>
      <c r="AO1184">
        <v>76.644330929999995</v>
      </c>
      <c r="AP1184">
        <v>76.644330929999995</v>
      </c>
      <c r="AR1184" s="5">
        <v>46261</v>
      </c>
      <c r="AS1184">
        <v>85</v>
      </c>
      <c r="AT1184">
        <v>3</v>
      </c>
      <c r="AU1184" t="s">
        <v>57</v>
      </c>
      <c r="AV1184" t="s">
        <v>58</v>
      </c>
      <c r="AW1184">
        <v>12.265468800000001</v>
      </c>
      <c r="AX1184">
        <v>0.21083333000000001</v>
      </c>
      <c r="AY1184">
        <v>0</v>
      </c>
      <c r="AZ1184">
        <v>0</v>
      </c>
      <c r="BA1184">
        <v>0</v>
      </c>
    </row>
    <row r="1185" spans="2:53">
      <c r="B1185" s="5">
        <v>46261</v>
      </c>
      <c r="C1185">
        <v>197</v>
      </c>
      <c r="D1185">
        <v>3</v>
      </c>
      <c r="E1185" t="s">
        <v>143</v>
      </c>
      <c r="F1185" t="s">
        <v>54</v>
      </c>
      <c r="G1185" t="s">
        <v>51</v>
      </c>
      <c r="H1185">
        <v>586.42658010000002</v>
      </c>
      <c r="I1185">
        <v>-4.2108455999999999</v>
      </c>
      <c r="J1185">
        <v>5.08</v>
      </c>
      <c r="K1185">
        <v>306.16000000000003</v>
      </c>
      <c r="L1185">
        <v>1289.19248889</v>
      </c>
      <c r="M1185">
        <v>323.33431010999999</v>
      </c>
      <c r="N1185">
        <v>323.33431010999999</v>
      </c>
      <c r="O1185" s="90" cm="1">
        <f t="array" ref="O1185">VLOOKUP(C1185,Calc!$B$4:$BF$291,_xlfn.XLOOKUP(F1185&amp;G1185,$R$4:$R$9&amp;$S$4:$S$9,$T$4:$T$9),FALSE)</f>
        <v>323.33431011642165</v>
      </c>
      <c r="P1185" s="121">
        <f t="shared" si="18"/>
        <v>6.4216578721243422E-9</v>
      </c>
      <c r="AH1185" s="5">
        <v>46261</v>
      </c>
      <c r="AI1185">
        <v>119</v>
      </c>
      <c r="AJ1185">
        <v>3</v>
      </c>
      <c r="AL1185" t="s">
        <v>144</v>
      </c>
      <c r="AM1185" t="s">
        <v>146</v>
      </c>
      <c r="AN1185">
        <v>49.123572760000002</v>
      </c>
      <c r="AO1185">
        <v>0</v>
      </c>
      <c r="AP1185">
        <v>0</v>
      </c>
      <c r="AR1185" s="5">
        <v>46261</v>
      </c>
      <c r="AS1185">
        <v>85</v>
      </c>
      <c r="AT1185">
        <v>3</v>
      </c>
      <c r="AU1185" t="s">
        <v>57</v>
      </c>
      <c r="AV1185" t="s">
        <v>52</v>
      </c>
      <c r="AW1185">
        <v>-12.476302130000001</v>
      </c>
      <c r="AX1185">
        <v>0.21083333000000001</v>
      </c>
      <c r="AY1185">
        <v>0</v>
      </c>
      <c r="AZ1185">
        <v>-7585.6014006900004</v>
      </c>
      <c r="BA1185">
        <v>0</v>
      </c>
    </row>
    <row r="1186" spans="2:53">
      <c r="B1186" s="5">
        <v>46261</v>
      </c>
      <c r="C1186">
        <v>198</v>
      </c>
      <c r="D1186">
        <v>3</v>
      </c>
      <c r="E1186" t="s">
        <v>143</v>
      </c>
      <c r="F1186" t="s">
        <v>57</v>
      </c>
      <c r="G1186" t="s">
        <v>58</v>
      </c>
      <c r="H1186">
        <v>44.814027809999999</v>
      </c>
      <c r="I1186">
        <v>0</v>
      </c>
      <c r="J1186">
        <v>-50.01</v>
      </c>
      <c r="K1186">
        <v>133.41</v>
      </c>
      <c r="L1186">
        <v>0</v>
      </c>
      <c r="M1186">
        <v>0</v>
      </c>
      <c r="N1186">
        <v>0</v>
      </c>
      <c r="O1186" s="90" cm="1">
        <f t="array" ref="O1186">VLOOKUP(C1186,Calc!$B$4:$BF$291,_xlfn.XLOOKUP(F1186&amp;G1186,$R$4:$R$9&amp;$S$4:$S$9,$T$4:$T$9),FALSE)</f>
        <v>0</v>
      </c>
      <c r="P1186" s="121">
        <f t="shared" si="18"/>
        <v>0</v>
      </c>
      <c r="AH1186" s="5">
        <v>46261</v>
      </c>
      <c r="AI1186">
        <v>119</v>
      </c>
      <c r="AJ1186">
        <v>3</v>
      </c>
      <c r="AK1186" t="s">
        <v>143</v>
      </c>
      <c r="AL1186" t="s">
        <v>57</v>
      </c>
      <c r="AM1186" t="s">
        <v>58</v>
      </c>
      <c r="AN1186">
        <v>-12.721276400000001</v>
      </c>
      <c r="AO1186">
        <v>7588.8995983699997</v>
      </c>
      <c r="AP1186">
        <v>5709.77298952</v>
      </c>
      <c r="AR1186" s="5">
        <v>46261</v>
      </c>
      <c r="AS1186">
        <v>85</v>
      </c>
      <c r="AT1186">
        <v>3</v>
      </c>
      <c r="AU1186" t="s">
        <v>147</v>
      </c>
      <c r="AV1186" t="s">
        <v>148</v>
      </c>
      <c r="AW1186">
        <v>-35.223872999999998</v>
      </c>
      <c r="AX1186">
        <v>0.90749999999999997</v>
      </c>
      <c r="AY1186">
        <v>429.12957635999999</v>
      </c>
      <c r="AZ1186">
        <v>429.12957635999999</v>
      </c>
      <c r="BA1186">
        <v>0</v>
      </c>
    </row>
    <row r="1187" spans="2:53">
      <c r="B1187" s="5">
        <v>46261</v>
      </c>
      <c r="C1187">
        <v>198</v>
      </c>
      <c r="D1187">
        <v>3</v>
      </c>
      <c r="E1187" t="s">
        <v>143</v>
      </c>
      <c r="F1187" t="s">
        <v>57</v>
      </c>
      <c r="G1187" t="s">
        <v>52</v>
      </c>
      <c r="H1187">
        <v>44.814027809999999</v>
      </c>
      <c r="I1187">
        <v>0</v>
      </c>
      <c r="J1187">
        <v>83.4</v>
      </c>
      <c r="K1187">
        <v>-133.41</v>
      </c>
      <c r="L1187">
        <v>0</v>
      </c>
      <c r="M1187">
        <v>0</v>
      </c>
      <c r="N1187">
        <v>0</v>
      </c>
      <c r="O1187" s="90" cm="1">
        <f t="array" ref="O1187">VLOOKUP(C1187,Calc!$B$4:$BF$291,_xlfn.XLOOKUP(F1187&amp;G1187,$R$4:$R$9&amp;$S$4:$S$9,$T$4:$T$9),FALSE)</f>
        <v>0</v>
      </c>
      <c r="P1187" s="121">
        <f t="shared" si="18"/>
        <v>0</v>
      </c>
      <c r="AH1187" s="5">
        <v>46261</v>
      </c>
      <c r="AI1187">
        <v>119</v>
      </c>
      <c r="AJ1187">
        <v>3</v>
      </c>
      <c r="AK1187" t="s">
        <v>143</v>
      </c>
      <c r="AL1187" t="s">
        <v>57</v>
      </c>
      <c r="AM1187" t="s">
        <v>52</v>
      </c>
      <c r="AN1187">
        <v>11.24960973</v>
      </c>
      <c r="AO1187">
        <v>0</v>
      </c>
      <c r="AP1187">
        <v>0</v>
      </c>
      <c r="AR1187" s="5">
        <v>46261</v>
      </c>
      <c r="AS1187">
        <v>85</v>
      </c>
      <c r="AT1187">
        <v>3</v>
      </c>
      <c r="AU1187" t="s">
        <v>147</v>
      </c>
      <c r="AV1187" t="s">
        <v>51</v>
      </c>
      <c r="AW1187">
        <v>34.316372999999999</v>
      </c>
      <c r="AX1187">
        <v>0.90749999999999997</v>
      </c>
      <c r="AY1187">
        <v>0</v>
      </c>
      <c r="AZ1187">
        <v>0</v>
      </c>
      <c r="BA1187">
        <v>0</v>
      </c>
    </row>
    <row r="1188" spans="2:53">
      <c r="B1188" s="5">
        <v>46261</v>
      </c>
      <c r="C1188">
        <v>198</v>
      </c>
      <c r="D1188">
        <v>3</v>
      </c>
      <c r="E1188" t="s">
        <v>143</v>
      </c>
      <c r="F1188" t="s">
        <v>60</v>
      </c>
      <c r="G1188" t="s">
        <v>58</v>
      </c>
      <c r="H1188">
        <v>44.814027809999999</v>
      </c>
      <c r="I1188">
        <v>-8.8282203599999995</v>
      </c>
      <c r="J1188">
        <v>-50.01</v>
      </c>
      <c r="K1188">
        <v>55.09</v>
      </c>
      <c r="L1188">
        <v>486.34665998999998</v>
      </c>
      <c r="M1188">
        <v>277.02253546999998</v>
      </c>
      <c r="N1188">
        <v>44.814027809999999</v>
      </c>
      <c r="O1188" s="90" cm="1">
        <f t="array" ref="O1188">VLOOKUP(C1188,Calc!$B$4:$BF$291,_xlfn.XLOOKUP(F1188&amp;G1188,$R$4:$R$9&amp;$S$4:$S$9,$T$4:$T$9),FALSE)</f>
        <v>44.814027818333216</v>
      </c>
      <c r="P1188" s="121">
        <f t="shared" si="18"/>
        <v>8.3332167832850246E-9</v>
      </c>
      <c r="AH1188" s="5">
        <v>46261</v>
      </c>
      <c r="AI1188">
        <v>119</v>
      </c>
      <c r="AJ1188">
        <v>3</v>
      </c>
      <c r="AL1188" t="s">
        <v>147</v>
      </c>
      <c r="AM1188" t="s">
        <v>148</v>
      </c>
      <c r="AN1188">
        <v>0</v>
      </c>
      <c r="AO1188">
        <v>0</v>
      </c>
      <c r="AP1188">
        <v>0</v>
      </c>
      <c r="AR1188" s="5">
        <v>46261</v>
      </c>
      <c r="AS1188">
        <v>85</v>
      </c>
      <c r="AT1188">
        <v>3</v>
      </c>
      <c r="AU1188" t="s">
        <v>60</v>
      </c>
      <c r="AV1188" t="s">
        <v>58</v>
      </c>
      <c r="AW1188">
        <v>25.439529830000001</v>
      </c>
      <c r="AX1188">
        <v>-0.11333333</v>
      </c>
      <c r="AY1188">
        <v>0</v>
      </c>
      <c r="AZ1188">
        <v>0</v>
      </c>
      <c r="BA1188">
        <v>0</v>
      </c>
    </row>
    <row r="1189" spans="2:53">
      <c r="B1189" s="5">
        <v>46261</v>
      </c>
      <c r="C1189">
        <v>198</v>
      </c>
      <c r="D1189">
        <v>3</v>
      </c>
      <c r="E1189" t="s">
        <v>143</v>
      </c>
      <c r="F1189" t="s">
        <v>60</v>
      </c>
      <c r="G1189" t="s">
        <v>51</v>
      </c>
      <c r="H1189">
        <v>44.814027809999999</v>
      </c>
      <c r="I1189">
        <v>0</v>
      </c>
      <c r="J1189">
        <v>5.08</v>
      </c>
      <c r="K1189">
        <v>-55.09</v>
      </c>
      <c r="L1189">
        <v>0</v>
      </c>
      <c r="M1189">
        <v>0</v>
      </c>
      <c r="N1189">
        <v>0</v>
      </c>
      <c r="O1189" s="90" cm="1">
        <f t="array" ref="O1189">VLOOKUP(C1189,Calc!$B$4:$BF$291,_xlfn.XLOOKUP(F1189&amp;G1189,$R$4:$R$9&amp;$S$4:$S$9,$T$4:$T$9),FALSE)</f>
        <v>0</v>
      </c>
      <c r="P1189" s="121">
        <f t="shared" si="18"/>
        <v>0</v>
      </c>
      <c r="AH1189" s="5">
        <v>46261</v>
      </c>
      <c r="AI1189">
        <v>119</v>
      </c>
      <c r="AJ1189">
        <v>3</v>
      </c>
      <c r="AL1189" t="s">
        <v>147</v>
      </c>
      <c r="AM1189" t="s">
        <v>51</v>
      </c>
      <c r="AN1189">
        <v>0</v>
      </c>
      <c r="AO1189">
        <v>0</v>
      </c>
      <c r="AP1189">
        <v>0</v>
      </c>
      <c r="AR1189" s="5">
        <v>46261</v>
      </c>
      <c r="AS1189">
        <v>85</v>
      </c>
      <c r="AT1189">
        <v>3</v>
      </c>
      <c r="AU1189" t="s">
        <v>60</v>
      </c>
      <c r="AV1189" t="s">
        <v>51</v>
      </c>
      <c r="AW1189">
        <v>-25.326196500000002</v>
      </c>
      <c r="AX1189">
        <v>-0.11333333</v>
      </c>
      <c r="AY1189">
        <v>0</v>
      </c>
      <c r="AZ1189">
        <v>-22279.580854430002</v>
      </c>
      <c r="BA1189">
        <v>0</v>
      </c>
    </row>
    <row r="1190" spans="2:53">
      <c r="B1190" s="5">
        <v>46261</v>
      </c>
      <c r="C1190">
        <v>198</v>
      </c>
      <c r="D1190">
        <v>3</v>
      </c>
      <c r="E1190" t="s">
        <v>143</v>
      </c>
      <c r="F1190" t="s">
        <v>54</v>
      </c>
      <c r="G1190" t="s">
        <v>52</v>
      </c>
      <c r="H1190">
        <v>44.814027809999999</v>
      </c>
      <c r="I1190">
        <v>-5.2051863899999997</v>
      </c>
      <c r="J1190">
        <v>83.4</v>
      </c>
      <c r="K1190">
        <v>-78.319999999999993</v>
      </c>
      <c r="L1190">
        <v>-407.67019884000001</v>
      </c>
      <c r="M1190">
        <v>-232.20850765</v>
      </c>
      <c r="N1190">
        <v>0</v>
      </c>
      <c r="O1190" s="90" cm="1">
        <f t="array" ref="O1190">VLOOKUP(C1190,Calc!$B$4:$BF$291,_xlfn.XLOOKUP(F1190&amp;G1190,$R$4:$R$9&amp;$S$4:$S$9,$T$4:$T$9),FALSE)</f>
        <v>0</v>
      </c>
      <c r="P1190" s="121">
        <f t="shared" si="18"/>
        <v>0</v>
      </c>
      <c r="AH1190" s="5">
        <v>46261</v>
      </c>
      <c r="AI1190">
        <v>119</v>
      </c>
      <c r="AJ1190">
        <v>3</v>
      </c>
      <c r="AK1190" t="s">
        <v>143</v>
      </c>
      <c r="AL1190" t="s">
        <v>60</v>
      </c>
      <c r="AM1190" t="s">
        <v>58</v>
      </c>
      <c r="AN1190">
        <v>-3.4594589</v>
      </c>
      <c r="AO1190">
        <v>0</v>
      </c>
      <c r="AP1190">
        <v>30.776978790000001</v>
      </c>
      <c r="AR1190" s="5">
        <v>46261</v>
      </c>
      <c r="AS1190">
        <v>85</v>
      </c>
      <c r="AT1190">
        <v>3</v>
      </c>
      <c r="AU1190" t="s">
        <v>54</v>
      </c>
      <c r="AV1190" t="s">
        <v>52</v>
      </c>
      <c r="AW1190">
        <v>49.049233430000001</v>
      </c>
      <c r="AX1190">
        <v>2.8558333299999998</v>
      </c>
      <c r="AY1190">
        <v>0</v>
      </c>
      <c r="AZ1190">
        <v>0</v>
      </c>
      <c r="BA1190">
        <v>0</v>
      </c>
    </row>
    <row r="1191" spans="2:53">
      <c r="B1191" s="5">
        <v>46261</v>
      </c>
      <c r="C1191">
        <v>198</v>
      </c>
      <c r="D1191">
        <v>3</v>
      </c>
      <c r="E1191" t="s">
        <v>143</v>
      </c>
      <c r="F1191" t="s">
        <v>54</v>
      </c>
      <c r="G1191" t="s">
        <v>51</v>
      </c>
      <c r="H1191">
        <v>44.814027809999999</v>
      </c>
      <c r="I1191">
        <v>0</v>
      </c>
      <c r="J1191">
        <v>5.08</v>
      </c>
      <c r="K1191">
        <v>78.319999999999993</v>
      </c>
      <c r="L1191">
        <v>0</v>
      </c>
      <c r="M1191">
        <v>0</v>
      </c>
      <c r="N1191">
        <v>0</v>
      </c>
      <c r="O1191" s="90" cm="1">
        <f t="array" ref="O1191">VLOOKUP(C1191,Calc!$B$4:$BF$291,_xlfn.XLOOKUP(F1191&amp;G1191,$R$4:$R$9&amp;$S$4:$S$9,$T$4:$T$9),FALSE)</f>
        <v>0</v>
      </c>
      <c r="P1191" s="121">
        <f t="shared" si="18"/>
        <v>0</v>
      </c>
      <c r="AH1191" s="5">
        <v>46261</v>
      </c>
      <c r="AI1191">
        <v>119</v>
      </c>
      <c r="AJ1191">
        <v>3</v>
      </c>
      <c r="AK1191" t="s">
        <v>143</v>
      </c>
      <c r="AL1191" t="s">
        <v>60</v>
      </c>
      <c r="AM1191" t="s">
        <v>51</v>
      </c>
      <c r="AN1191">
        <v>1.1194588999999999</v>
      </c>
      <c r="AO1191">
        <v>0</v>
      </c>
      <c r="AP1191">
        <v>0</v>
      </c>
      <c r="AR1191" s="5">
        <v>46261</v>
      </c>
      <c r="AS1191">
        <v>85</v>
      </c>
      <c r="AT1191">
        <v>3</v>
      </c>
      <c r="AU1191" t="s">
        <v>54</v>
      </c>
      <c r="AV1191" t="s">
        <v>51</v>
      </c>
      <c r="AW1191">
        <v>-51.905066759999997</v>
      </c>
      <c r="AX1191">
        <v>2.8558333299999998</v>
      </c>
      <c r="AY1191">
        <v>0</v>
      </c>
      <c r="AZ1191">
        <v>-13488.988501219999</v>
      </c>
      <c r="BA1191">
        <v>0</v>
      </c>
    </row>
    <row r="1192" spans="2:53">
      <c r="B1192" s="5">
        <v>46261</v>
      </c>
      <c r="C1192">
        <v>199</v>
      </c>
      <c r="D1192">
        <v>3</v>
      </c>
      <c r="E1192" t="s">
        <v>143</v>
      </c>
      <c r="F1192" t="s">
        <v>57</v>
      </c>
      <c r="G1192" t="s">
        <v>58</v>
      </c>
      <c r="H1192">
        <v>637.49972322999997</v>
      </c>
      <c r="I1192">
        <v>1.1277701600000001</v>
      </c>
      <c r="J1192">
        <v>-50.71</v>
      </c>
      <c r="K1192">
        <v>134.63</v>
      </c>
      <c r="L1192">
        <v>151.83169753000001</v>
      </c>
      <c r="M1192">
        <v>279.16655637999997</v>
      </c>
      <c r="N1192">
        <v>279.16655637999997</v>
      </c>
      <c r="O1192" s="90" cm="1">
        <f t="array" ref="O1192">VLOOKUP(C1192,Calc!$B$4:$BF$291,_xlfn.XLOOKUP(F1192&amp;G1192,$R$4:$R$9&amp;$S$4:$S$9,$T$4:$T$9),FALSE)</f>
        <v>279.16655638389551</v>
      </c>
      <c r="P1192" s="121">
        <f t="shared" si="18"/>
        <v>3.8955363379500341E-9</v>
      </c>
      <c r="AH1192" s="5">
        <v>46261</v>
      </c>
      <c r="AI1192">
        <v>119</v>
      </c>
      <c r="AJ1192">
        <v>3</v>
      </c>
      <c r="AK1192" t="s">
        <v>143</v>
      </c>
      <c r="AL1192" t="s">
        <v>54</v>
      </c>
      <c r="AM1192" t="s">
        <v>52</v>
      </c>
      <c r="AN1192">
        <v>49.836440400000001</v>
      </c>
      <c r="AO1192">
        <v>0</v>
      </c>
      <c r="AP1192">
        <v>0</v>
      </c>
      <c r="AR1192" s="5">
        <v>46261</v>
      </c>
      <c r="AS1192">
        <v>85</v>
      </c>
      <c r="AT1192">
        <v>3</v>
      </c>
      <c r="AU1192" t="s">
        <v>50</v>
      </c>
      <c r="AV1192" t="s">
        <v>52</v>
      </c>
      <c r="AW1192">
        <v>3.7217522999999999</v>
      </c>
      <c r="AX1192">
        <v>0.96750000000000003</v>
      </c>
      <c r="AY1192">
        <v>0</v>
      </c>
      <c r="AZ1192">
        <v>0</v>
      </c>
      <c r="BA1192">
        <v>0</v>
      </c>
    </row>
    <row r="1193" spans="2:53">
      <c r="B1193" s="5">
        <v>46261</v>
      </c>
      <c r="C1193">
        <v>199</v>
      </c>
      <c r="D1193">
        <v>3</v>
      </c>
      <c r="E1193" t="s">
        <v>143</v>
      </c>
      <c r="F1193" t="s">
        <v>57</v>
      </c>
      <c r="G1193" t="s">
        <v>52</v>
      </c>
      <c r="H1193">
        <v>637.49972322999997</v>
      </c>
      <c r="I1193">
        <v>0</v>
      </c>
      <c r="J1193">
        <v>83.92</v>
      </c>
      <c r="K1193">
        <v>-134.63</v>
      </c>
      <c r="L1193">
        <v>0</v>
      </c>
      <c r="M1193">
        <v>0</v>
      </c>
      <c r="N1193">
        <v>0</v>
      </c>
      <c r="O1193" s="90" cm="1">
        <f t="array" ref="O1193">VLOOKUP(C1193,Calc!$B$4:$BF$291,_xlfn.XLOOKUP(F1193&amp;G1193,$R$4:$R$9&amp;$S$4:$S$9,$T$4:$T$9),FALSE)</f>
        <v>0</v>
      </c>
      <c r="P1193" s="121">
        <f t="shared" si="18"/>
        <v>0</v>
      </c>
      <c r="AH1193" s="5">
        <v>46261</v>
      </c>
      <c r="AI1193">
        <v>119</v>
      </c>
      <c r="AJ1193">
        <v>3</v>
      </c>
      <c r="AK1193" t="s">
        <v>143</v>
      </c>
      <c r="AL1193" t="s">
        <v>54</v>
      </c>
      <c r="AM1193" t="s">
        <v>51</v>
      </c>
      <c r="AN1193">
        <v>-50.916440399999999</v>
      </c>
      <c r="AO1193">
        <v>22944.261140139999</v>
      </c>
      <c r="AP1193">
        <v>24792.61077019</v>
      </c>
      <c r="AR1193" s="5">
        <v>46261</v>
      </c>
      <c r="AS1193">
        <v>85</v>
      </c>
      <c r="AT1193">
        <v>3</v>
      </c>
      <c r="AU1193" t="s">
        <v>50</v>
      </c>
      <c r="AV1193" t="s">
        <v>51</v>
      </c>
      <c r="AW1193">
        <v>-4.6892522999999997</v>
      </c>
      <c r="AX1193">
        <v>0.96750000000000003</v>
      </c>
      <c r="AY1193">
        <v>0</v>
      </c>
      <c r="AZ1193">
        <v>-1231.5040854199999</v>
      </c>
      <c r="BA1193">
        <v>0</v>
      </c>
    </row>
    <row r="1194" spans="2:53">
      <c r="B1194" s="5">
        <v>46261</v>
      </c>
      <c r="C1194">
        <v>199</v>
      </c>
      <c r="D1194">
        <v>3</v>
      </c>
      <c r="E1194" t="s">
        <v>143</v>
      </c>
      <c r="F1194" t="s">
        <v>60</v>
      </c>
      <c r="G1194" t="s">
        <v>58</v>
      </c>
      <c r="H1194">
        <v>637.49972322999997</v>
      </c>
      <c r="I1194">
        <v>3.45669446</v>
      </c>
      <c r="J1194">
        <v>-50.71</v>
      </c>
      <c r="K1194">
        <v>56.38</v>
      </c>
      <c r="L1194">
        <v>194.88843403000001</v>
      </c>
      <c r="M1194">
        <v>358.33316685</v>
      </c>
      <c r="N1194">
        <v>358.33316685</v>
      </c>
      <c r="O1194" s="90" cm="1">
        <f t="array" ref="O1194">VLOOKUP(C1194,Calc!$B$4:$BF$291,_xlfn.XLOOKUP(F1194&amp;G1194,$R$4:$R$9&amp;$S$4:$S$9,$T$4:$T$9),FALSE)</f>
        <v>358.33316685177124</v>
      </c>
      <c r="P1194" s="121">
        <f t="shared" si="18"/>
        <v>1.7712409317027777E-9</v>
      </c>
      <c r="AH1194" s="5">
        <v>46261</v>
      </c>
      <c r="AI1194">
        <v>120</v>
      </c>
      <c r="AJ1194">
        <v>3</v>
      </c>
      <c r="AL1194" t="s">
        <v>144</v>
      </c>
      <c r="AM1194" t="s">
        <v>58</v>
      </c>
      <c r="AN1194">
        <v>-52.824525800000004</v>
      </c>
      <c r="AO1194">
        <v>25.12819777</v>
      </c>
      <c r="AP1194">
        <v>25.12819777</v>
      </c>
      <c r="AR1194" s="5">
        <v>46261</v>
      </c>
      <c r="AS1194">
        <v>86</v>
      </c>
      <c r="AT1194">
        <v>3</v>
      </c>
      <c r="AU1194" t="s">
        <v>145</v>
      </c>
      <c r="AV1194" t="s">
        <v>58</v>
      </c>
      <c r="AW1194">
        <v>0</v>
      </c>
      <c r="AX1194">
        <v>0</v>
      </c>
      <c r="AY1194">
        <v>0</v>
      </c>
      <c r="AZ1194">
        <v>0</v>
      </c>
      <c r="BA1194">
        <v>0</v>
      </c>
    </row>
    <row r="1195" spans="2:53">
      <c r="B1195" s="5">
        <v>46261</v>
      </c>
      <c r="C1195">
        <v>199</v>
      </c>
      <c r="D1195">
        <v>3</v>
      </c>
      <c r="E1195" t="s">
        <v>143</v>
      </c>
      <c r="F1195" t="s">
        <v>60</v>
      </c>
      <c r="G1195" t="s">
        <v>51</v>
      </c>
      <c r="H1195">
        <v>637.49972322999997</v>
      </c>
      <c r="I1195">
        <v>0</v>
      </c>
      <c r="J1195">
        <v>5.67</v>
      </c>
      <c r="K1195">
        <v>-56.38</v>
      </c>
      <c r="L1195">
        <v>0</v>
      </c>
      <c r="M1195">
        <v>0</v>
      </c>
      <c r="N1195">
        <v>0</v>
      </c>
      <c r="O1195" s="90" cm="1">
        <f t="array" ref="O1195">VLOOKUP(C1195,Calc!$B$4:$BF$291,_xlfn.XLOOKUP(F1195&amp;G1195,$R$4:$R$9&amp;$S$4:$S$9,$T$4:$T$9),FALSE)</f>
        <v>0</v>
      </c>
      <c r="P1195" s="121">
        <f t="shared" si="18"/>
        <v>0</v>
      </c>
      <c r="AH1195" s="5">
        <v>46261</v>
      </c>
      <c r="AI1195">
        <v>120</v>
      </c>
      <c r="AJ1195">
        <v>3</v>
      </c>
      <c r="AL1195" t="s">
        <v>144</v>
      </c>
      <c r="AM1195" t="s">
        <v>146</v>
      </c>
      <c r="AN1195">
        <v>44.395359130000003</v>
      </c>
      <c r="AO1195">
        <v>0</v>
      </c>
      <c r="AP1195">
        <v>0</v>
      </c>
      <c r="AR1195" s="5">
        <v>46261</v>
      </c>
      <c r="AS1195">
        <v>86</v>
      </c>
      <c r="AT1195">
        <v>3</v>
      </c>
      <c r="AU1195" t="s">
        <v>145</v>
      </c>
      <c r="AV1195" t="s">
        <v>146</v>
      </c>
      <c r="AW1195">
        <v>0</v>
      </c>
      <c r="AX1195">
        <v>0</v>
      </c>
      <c r="AY1195">
        <v>0</v>
      </c>
      <c r="AZ1195">
        <v>0</v>
      </c>
      <c r="BA1195">
        <v>0</v>
      </c>
    </row>
    <row r="1196" spans="2:53">
      <c r="B1196" s="5">
        <v>46261</v>
      </c>
      <c r="C1196">
        <v>199</v>
      </c>
      <c r="D1196">
        <v>3</v>
      </c>
      <c r="E1196" t="s">
        <v>143</v>
      </c>
      <c r="F1196" t="s">
        <v>54</v>
      </c>
      <c r="G1196" t="s">
        <v>52</v>
      </c>
      <c r="H1196">
        <v>637.49972322999997</v>
      </c>
      <c r="I1196">
        <v>0</v>
      </c>
      <c r="J1196">
        <v>83.92</v>
      </c>
      <c r="K1196">
        <v>-78.25</v>
      </c>
      <c r="L1196">
        <v>0</v>
      </c>
      <c r="M1196">
        <v>0</v>
      </c>
      <c r="N1196">
        <v>0</v>
      </c>
      <c r="O1196" s="90" cm="1">
        <f t="array" ref="O1196">VLOOKUP(C1196,Calc!$B$4:$BF$291,_xlfn.XLOOKUP(F1196&amp;G1196,$R$4:$R$9&amp;$S$4:$S$9,$T$4:$T$9),FALSE)</f>
        <v>0</v>
      </c>
      <c r="P1196" s="121">
        <f t="shared" si="18"/>
        <v>0</v>
      </c>
      <c r="AH1196" s="5">
        <v>46261</v>
      </c>
      <c r="AI1196">
        <v>120</v>
      </c>
      <c r="AJ1196">
        <v>3</v>
      </c>
      <c r="AK1196" t="s">
        <v>143</v>
      </c>
      <c r="AL1196" t="s">
        <v>57</v>
      </c>
      <c r="AM1196" t="s">
        <v>58</v>
      </c>
      <c r="AN1196">
        <v>-13.234060599999999</v>
      </c>
      <c r="AO1196">
        <v>5717.1960239199998</v>
      </c>
      <c r="AP1196">
        <v>3640.7222459300001</v>
      </c>
      <c r="AR1196" s="5">
        <v>46261</v>
      </c>
      <c r="AS1196">
        <v>86</v>
      </c>
      <c r="AT1196">
        <v>3</v>
      </c>
      <c r="AU1196" t="s">
        <v>144</v>
      </c>
      <c r="AV1196" t="s">
        <v>58</v>
      </c>
      <c r="AW1196">
        <v>-54.273763160000001</v>
      </c>
      <c r="AX1196">
        <v>12.636666659999999</v>
      </c>
      <c r="AY1196">
        <v>-209.13349708000001</v>
      </c>
      <c r="AZ1196">
        <v>-209.13349708000001</v>
      </c>
      <c r="BA1196">
        <v>0</v>
      </c>
    </row>
    <row r="1197" spans="2:53">
      <c r="B1197" s="5">
        <v>46261</v>
      </c>
      <c r="C1197">
        <v>199</v>
      </c>
      <c r="D1197">
        <v>3</v>
      </c>
      <c r="E1197" t="s">
        <v>143</v>
      </c>
      <c r="F1197" t="s">
        <v>54</v>
      </c>
      <c r="G1197" t="s">
        <v>51</v>
      </c>
      <c r="H1197">
        <v>637.49972322999997</v>
      </c>
      <c r="I1197">
        <v>0</v>
      </c>
      <c r="J1197">
        <v>5.67</v>
      </c>
      <c r="K1197">
        <v>78.25</v>
      </c>
      <c r="L1197">
        <v>0</v>
      </c>
      <c r="M1197">
        <v>0</v>
      </c>
      <c r="N1197">
        <v>0</v>
      </c>
      <c r="O1197" s="90" cm="1">
        <f t="array" ref="O1197">VLOOKUP(C1197,Calc!$B$4:$BF$291,_xlfn.XLOOKUP(F1197&amp;G1197,$R$4:$R$9&amp;$S$4:$S$9,$T$4:$T$9),FALSE)</f>
        <v>0</v>
      </c>
      <c r="P1197" s="121">
        <f t="shared" si="18"/>
        <v>0</v>
      </c>
      <c r="AH1197" s="5">
        <v>46261</v>
      </c>
      <c r="AI1197">
        <v>120</v>
      </c>
      <c r="AJ1197">
        <v>3</v>
      </c>
      <c r="AK1197" t="s">
        <v>143</v>
      </c>
      <c r="AL1197" t="s">
        <v>57</v>
      </c>
      <c r="AM1197" t="s">
        <v>52</v>
      </c>
      <c r="AN1197">
        <v>11.319893929999999</v>
      </c>
      <c r="AO1197">
        <v>0</v>
      </c>
      <c r="AP1197">
        <v>0</v>
      </c>
      <c r="AR1197" s="5">
        <v>46261</v>
      </c>
      <c r="AS1197">
        <v>86</v>
      </c>
      <c r="AT1197">
        <v>3</v>
      </c>
      <c r="AU1197" t="s">
        <v>144</v>
      </c>
      <c r="AV1197" t="s">
        <v>146</v>
      </c>
      <c r="AW1197">
        <v>41.637096499999998</v>
      </c>
      <c r="AX1197">
        <v>12.636666659999999</v>
      </c>
      <c r="AY1197">
        <v>0</v>
      </c>
      <c r="AZ1197">
        <v>0</v>
      </c>
      <c r="BA1197">
        <v>0</v>
      </c>
    </row>
    <row r="1198" spans="2:53">
      <c r="B1198" s="5">
        <v>46261</v>
      </c>
      <c r="C1198">
        <v>200</v>
      </c>
      <c r="D1198">
        <v>3</v>
      </c>
      <c r="E1198" t="s">
        <v>143</v>
      </c>
      <c r="F1198" t="s">
        <v>57</v>
      </c>
      <c r="G1198" t="s">
        <v>58</v>
      </c>
      <c r="H1198">
        <v>134.49847145999999</v>
      </c>
      <c r="I1198">
        <v>-2.1029032299999999</v>
      </c>
      <c r="J1198">
        <v>-50.01</v>
      </c>
      <c r="K1198">
        <v>129.44999999999999</v>
      </c>
      <c r="L1198">
        <v>272.22082354999998</v>
      </c>
      <c r="M1198">
        <v>55.209361680000001</v>
      </c>
      <c r="N1198">
        <v>55.209361680000001</v>
      </c>
      <c r="O1198" s="90" cm="1">
        <f t="array" ref="O1198">VLOOKUP(C1198,Calc!$B$4:$BF$291,_xlfn.XLOOKUP(F1198&amp;G1198,$R$4:$R$9&amp;$S$4:$S$9,$T$4:$T$9),FALSE)</f>
        <v>55.209361683809234</v>
      </c>
      <c r="P1198" s="121">
        <f t="shared" si="18"/>
        <v>3.8092338172646123E-9</v>
      </c>
      <c r="AH1198" s="5">
        <v>46261</v>
      </c>
      <c r="AI1198">
        <v>120</v>
      </c>
      <c r="AJ1198">
        <v>3</v>
      </c>
      <c r="AL1198" t="s">
        <v>147</v>
      </c>
      <c r="AM1198" t="s">
        <v>148</v>
      </c>
      <c r="AN1198">
        <v>0</v>
      </c>
      <c r="AO1198">
        <v>0</v>
      </c>
      <c r="AP1198">
        <v>0</v>
      </c>
      <c r="AR1198" s="5">
        <v>46261</v>
      </c>
      <c r="AS1198">
        <v>86</v>
      </c>
      <c r="AT1198">
        <v>3</v>
      </c>
      <c r="AU1198" t="s">
        <v>57</v>
      </c>
      <c r="AV1198" t="s">
        <v>58</v>
      </c>
      <c r="AW1198">
        <v>10.924630000000001</v>
      </c>
      <c r="AX1198">
        <v>0.38416665999999999</v>
      </c>
      <c r="AY1198">
        <v>0</v>
      </c>
      <c r="AZ1198">
        <v>0</v>
      </c>
      <c r="BA1198">
        <v>0</v>
      </c>
    </row>
    <row r="1199" spans="2:53">
      <c r="B1199" s="5">
        <v>46261</v>
      </c>
      <c r="C1199">
        <v>200</v>
      </c>
      <c r="D1199">
        <v>3</v>
      </c>
      <c r="E1199" t="s">
        <v>143</v>
      </c>
      <c r="F1199" t="s">
        <v>57</v>
      </c>
      <c r="G1199" t="s">
        <v>52</v>
      </c>
      <c r="H1199">
        <v>134.49847145999999</v>
      </c>
      <c r="I1199">
        <v>0</v>
      </c>
      <c r="J1199">
        <v>79.44</v>
      </c>
      <c r="K1199">
        <v>-129.44999999999999</v>
      </c>
      <c r="L1199">
        <v>0</v>
      </c>
      <c r="M1199">
        <v>0</v>
      </c>
      <c r="N1199">
        <v>0</v>
      </c>
      <c r="O1199" s="90" cm="1">
        <f t="array" ref="O1199">VLOOKUP(C1199,Calc!$B$4:$BF$291,_xlfn.XLOOKUP(F1199&amp;G1199,$R$4:$R$9&amp;$S$4:$S$9,$T$4:$T$9),FALSE)</f>
        <v>0</v>
      </c>
      <c r="P1199" s="121">
        <f t="shared" si="18"/>
        <v>0</v>
      </c>
      <c r="AH1199" s="5">
        <v>46261</v>
      </c>
      <c r="AI1199">
        <v>120</v>
      </c>
      <c r="AJ1199">
        <v>3</v>
      </c>
      <c r="AL1199" t="s">
        <v>147</v>
      </c>
      <c r="AM1199" t="s">
        <v>51</v>
      </c>
      <c r="AN1199">
        <v>0</v>
      </c>
      <c r="AO1199">
        <v>0</v>
      </c>
      <c r="AP1199">
        <v>0</v>
      </c>
      <c r="AR1199" s="5">
        <v>46261</v>
      </c>
      <c r="AS1199">
        <v>86</v>
      </c>
      <c r="AT1199">
        <v>3</v>
      </c>
      <c r="AU1199" t="s">
        <v>57</v>
      </c>
      <c r="AV1199" t="s">
        <v>52</v>
      </c>
      <c r="AW1199">
        <v>-11.308796660000001</v>
      </c>
      <c r="AX1199">
        <v>0.38416665999999999</v>
      </c>
      <c r="AY1199">
        <v>0</v>
      </c>
      <c r="AZ1199">
        <v>-6760.59809933</v>
      </c>
      <c r="BA1199">
        <v>0</v>
      </c>
    </row>
    <row r="1200" spans="2:53">
      <c r="B1200" s="5">
        <v>46261</v>
      </c>
      <c r="C1200">
        <v>200</v>
      </c>
      <c r="D1200">
        <v>3</v>
      </c>
      <c r="E1200" t="s">
        <v>143</v>
      </c>
      <c r="F1200" t="s">
        <v>60</v>
      </c>
      <c r="G1200" t="s">
        <v>58</v>
      </c>
      <c r="H1200">
        <v>134.49847145999999</v>
      </c>
      <c r="I1200">
        <v>0</v>
      </c>
      <c r="J1200">
        <v>-50.01</v>
      </c>
      <c r="K1200">
        <v>55.09</v>
      </c>
      <c r="L1200">
        <v>0</v>
      </c>
      <c r="M1200">
        <v>0</v>
      </c>
      <c r="N1200">
        <v>0</v>
      </c>
      <c r="O1200" s="90" cm="1">
        <f t="array" ref="O1200">VLOOKUP(C1200,Calc!$B$4:$BF$291,_xlfn.XLOOKUP(F1200&amp;G1200,$R$4:$R$9&amp;$S$4:$S$9,$T$4:$T$9),FALSE)</f>
        <v>0</v>
      </c>
      <c r="P1200" s="121">
        <f t="shared" si="18"/>
        <v>0</v>
      </c>
      <c r="AH1200" s="5">
        <v>46261</v>
      </c>
      <c r="AI1200">
        <v>120</v>
      </c>
      <c r="AJ1200">
        <v>3</v>
      </c>
      <c r="AK1200" t="s">
        <v>143</v>
      </c>
      <c r="AL1200" t="s">
        <v>60</v>
      </c>
      <c r="AM1200" t="s">
        <v>58</v>
      </c>
      <c r="AN1200">
        <v>-6.0545391999999998</v>
      </c>
      <c r="AO1200">
        <v>0</v>
      </c>
      <c r="AP1200">
        <v>91.471170520000001</v>
      </c>
      <c r="AR1200" s="5">
        <v>46261</v>
      </c>
      <c r="AS1200">
        <v>86</v>
      </c>
      <c r="AT1200">
        <v>3</v>
      </c>
      <c r="AU1200" t="s">
        <v>147</v>
      </c>
      <c r="AV1200" t="s">
        <v>148</v>
      </c>
      <c r="AW1200">
        <v>-36.189473</v>
      </c>
      <c r="AX1200">
        <v>0.87916665999999999</v>
      </c>
      <c r="AY1200">
        <v>427.40607942000003</v>
      </c>
      <c r="AZ1200">
        <v>427.40607942000003</v>
      </c>
      <c r="BA1200">
        <v>0</v>
      </c>
    </row>
    <row r="1201" spans="2:53">
      <c r="B1201" s="5">
        <v>46261</v>
      </c>
      <c r="C1201">
        <v>200</v>
      </c>
      <c r="D1201">
        <v>3</v>
      </c>
      <c r="E1201" t="s">
        <v>143</v>
      </c>
      <c r="F1201" t="s">
        <v>60</v>
      </c>
      <c r="G1201" t="s">
        <v>51</v>
      </c>
      <c r="H1201">
        <v>134.49847145999999</v>
      </c>
      <c r="I1201">
        <v>0</v>
      </c>
      <c r="J1201">
        <v>5.08</v>
      </c>
      <c r="K1201">
        <v>-55.09</v>
      </c>
      <c r="L1201">
        <v>0</v>
      </c>
      <c r="M1201">
        <v>0</v>
      </c>
      <c r="N1201">
        <v>0</v>
      </c>
      <c r="O1201" s="90" cm="1">
        <f t="array" ref="O1201">VLOOKUP(C1201,Calc!$B$4:$BF$291,_xlfn.XLOOKUP(F1201&amp;G1201,$R$4:$R$9&amp;$S$4:$S$9,$T$4:$T$9),FALSE)</f>
        <v>0</v>
      </c>
      <c r="P1201" s="121">
        <f t="shared" si="18"/>
        <v>0</v>
      </c>
      <c r="AH1201" s="5">
        <v>46261</v>
      </c>
      <c r="AI1201">
        <v>120</v>
      </c>
      <c r="AJ1201">
        <v>3</v>
      </c>
      <c r="AK1201" t="s">
        <v>143</v>
      </c>
      <c r="AL1201" t="s">
        <v>60</v>
      </c>
      <c r="AM1201" t="s">
        <v>51</v>
      </c>
      <c r="AN1201">
        <v>5.0545391999999998</v>
      </c>
      <c r="AO1201">
        <v>0</v>
      </c>
      <c r="AP1201">
        <v>0</v>
      </c>
      <c r="AR1201" s="5">
        <v>46261</v>
      </c>
      <c r="AS1201">
        <v>86</v>
      </c>
      <c r="AT1201">
        <v>3</v>
      </c>
      <c r="AU1201" t="s">
        <v>147</v>
      </c>
      <c r="AV1201" t="s">
        <v>51</v>
      </c>
      <c r="AW1201">
        <v>35.310306330000003</v>
      </c>
      <c r="AX1201">
        <v>0.87916665999999999</v>
      </c>
      <c r="AY1201">
        <v>0</v>
      </c>
      <c r="AZ1201">
        <v>0</v>
      </c>
      <c r="BA1201">
        <v>0</v>
      </c>
    </row>
    <row r="1202" spans="2:53">
      <c r="B1202" s="5">
        <v>46261</v>
      </c>
      <c r="C1202">
        <v>200</v>
      </c>
      <c r="D1202">
        <v>3</v>
      </c>
      <c r="E1202" t="s">
        <v>143</v>
      </c>
      <c r="F1202" t="s">
        <v>54</v>
      </c>
      <c r="G1202" t="s">
        <v>52</v>
      </c>
      <c r="H1202">
        <v>134.49847145999999</v>
      </c>
      <c r="I1202">
        <v>0</v>
      </c>
      <c r="J1202">
        <v>79.44</v>
      </c>
      <c r="K1202">
        <v>-74.36</v>
      </c>
      <c r="L1202">
        <v>0</v>
      </c>
      <c r="M1202">
        <v>0</v>
      </c>
      <c r="N1202">
        <v>0</v>
      </c>
      <c r="O1202" s="90" cm="1">
        <f t="array" ref="O1202">VLOOKUP(C1202,Calc!$B$4:$BF$291,_xlfn.XLOOKUP(F1202&amp;G1202,$R$4:$R$9&amp;$S$4:$S$9,$T$4:$T$9),FALSE)</f>
        <v>0</v>
      </c>
      <c r="P1202" s="121">
        <f t="shared" si="18"/>
        <v>0</v>
      </c>
      <c r="AH1202" s="5">
        <v>46261</v>
      </c>
      <c r="AI1202">
        <v>120</v>
      </c>
      <c r="AJ1202">
        <v>3</v>
      </c>
      <c r="AK1202" t="s">
        <v>143</v>
      </c>
      <c r="AL1202" t="s">
        <v>54</v>
      </c>
      <c r="AM1202" t="s">
        <v>52</v>
      </c>
      <c r="AN1202">
        <v>51.006505900000001</v>
      </c>
      <c r="AO1202">
        <v>0</v>
      </c>
      <c r="AP1202">
        <v>0</v>
      </c>
      <c r="AR1202" s="5">
        <v>46261</v>
      </c>
      <c r="AS1202">
        <v>86</v>
      </c>
      <c r="AT1202">
        <v>3</v>
      </c>
      <c r="AU1202" t="s">
        <v>60</v>
      </c>
      <c r="AV1202" t="s">
        <v>58</v>
      </c>
      <c r="AW1202">
        <v>30.5325655</v>
      </c>
      <c r="AX1202">
        <v>-0.05</v>
      </c>
      <c r="AY1202">
        <v>0</v>
      </c>
      <c r="AZ1202">
        <v>0</v>
      </c>
      <c r="BA1202">
        <v>0</v>
      </c>
    </row>
    <row r="1203" spans="2:53">
      <c r="B1203" s="5">
        <v>46261</v>
      </c>
      <c r="C1203">
        <v>200</v>
      </c>
      <c r="D1203">
        <v>3</v>
      </c>
      <c r="E1203" t="s">
        <v>143</v>
      </c>
      <c r="F1203" t="s">
        <v>54</v>
      </c>
      <c r="G1203" t="s">
        <v>51</v>
      </c>
      <c r="H1203">
        <v>134.49847145999999</v>
      </c>
      <c r="I1203">
        <v>-5.2575423299999997</v>
      </c>
      <c r="J1203">
        <v>5.08</v>
      </c>
      <c r="K1203">
        <v>74.36</v>
      </c>
      <c r="L1203">
        <v>390.95084789999999</v>
      </c>
      <c r="M1203">
        <v>79.289109769999996</v>
      </c>
      <c r="N1203">
        <v>79.289109769999996</v>
      </c>
      <c r="O1203" s="90" cm="1">
        <f t="array" ref="O1203">VLOOKUP(C1203,Calc!$B$4:$BF$291,_xlfn.XLOOKUP(F1203&amp;G1203,$R$4:$R$9&amp;$S$4:$S$9,$T$4:$T$9),FALSE)</f>
        <v>79.289109777857206</v>
      </c>
      <c r="P1203" s="121">
        <f t="shared" si="18"/>
        <v>7.8572099937446183E-9</v>
      </c>
      <c r="AH1203" s="5">
        <v>46261</v>
      </c>
      <c r="AI1203">
        <v>120</v>
      </c>
      <c r="AJ1203">
        <v>3</v>
      </c>
      <c r="AK1203" t="s">
        <v>143</v>
      </c>
      <c r="AL1203" t="s">
        <v>54</v>
      </c>
      <c r="AM1203" t="s">
        <v>51</v>
      </c>
      <c r="AN1203">
        <v>-53.031505899999999</v>
      </c>
      <c r="AO1203">
        <v>13494.64725484</v>
      </c>
      <c r="AP1203">
        <v>15479.649862300001</v>
      </c>
      <c r="AR1203" s="5">
        <v>46261</v>
      </c>
      <c r="AS1203">
        <v>86</v>
      </c>
      <c r="AT1203">
        <v>3</v>
      </c>
      <c r="AU1203" t="s">
        <v>60</v>
      </c>
      <c r="AV1203" t="s">
        <v>51</v>
      </c>
      <c r="AW1203">
        <v>-30.4825655</v>
      </c>
      <c r="AX1203">
        <v>-0.05</v>
      </c>
      <c r="AY1203">
        <v>0</v>
      </c>
      <c r="AZ1203">
        <v>-26763.81959481</v>
      </c>
      <c r="BA1203">
        <v>0</v>
      </c>
    </row>
    <row r="1204" spans="2:53">
      <c r="B1204" s="5">
        <v>46261</v>
      </c>
      <c r="C1204">
        <v>201</v>
      </c>
      <c r="D1204">
        <v>3</v>
      </c>
      <c r="E1204" t="s">
        <v>143</v>
      </c>
      <c r="F1204" t="s">
        <v>57</v>
      </c>
      <c r="G1204" t="s">
        <v>58</v>
      </c>
      <c r="H1204">
        <v>-545.79694764999999</v>
      </c>
      <c r="I1204">
        <v>0</v>
      </c>
      <c r="J1204">
        <v>-53</v>
      </c>
      <c r="K1204">
        <v>123.01</v>
      </c>
      <c r="L1204">
        <v>0</v>
      </c>
      <c r="M1204">
        <v>0</v>
      </c>
      <c r="N1204">
        <v>0</v>
      </c>
      <c r="O1204" s="90" cm="1">
        <f t="array" ref="O1204">VLOOKUP(C1204,Calc!$B$4:$BF$291,_xlfn.XLOOKUP(F1204&amp;G1204,$R$4:$R$9&amp;$S$4:$S$9,$T$4:$T$9),FALSE)</f>
        <v>0</v>
      </c>
      <c r="P1204" s="121">
        <f t="shared" si="18"/>
        <v>0</v>
      </c>
      <c r="AH1204" s="5">
        <v>46261</v>
      </c>
      <c r="AI1204">
        <v>121</v>
      </c>
      <c r="AJ1204">
        <v>3</v>
      </c>
      <c r="AL1204" t="s">
        <v>144</v>
      </c>
      <c r="AM1204" t="s">
        <v>58</v>
      </c>
      <c r="AN1204">
        <v>-48.715166000000004</v>
      </c>
      <c r="AO1204">
        <v>142.50437224000001</v>
      </c>
      <c r="AP1204">
        <v>142.50437224000001</v>
      </c>
      <c r="AR1204" s="5">
        <v>46261</v>
      </c>
      <c r="AS1204">
        <v>86</v>
      </c>
      <c r="AT1204">
        <v>3</v>
      </c>
      <c r="AU1204" t="s">
        <v>54</v>
      </c>
      <c r="AV1204" t="s">
        <v>52</v>
      </c>
      <c r="AW1204">
        <v>43.996936560000002</v>
      </c>
      <c r="AX1204">
        <v>3.1366666599999999</v>
      </c>
      <c r="AY1204">
        <v>0</v>
      </c>
      <c r="AZ1204">
        <v>0</v>
      </c>
      <c r="BA1204">
        <v>0</v>
      </c>
    </row>
    <row r="1205" spans="2:53">
      <c r="B1205" s="5">
        <v>46261</v>
      </c>
      <c r="C1205">
        <v>201</v>
      </c>
      <c r="D1205">
        <v>3</v>
      </c>
      <c r="E1205" t="s">
        <v>143</v>
      </c>
      <c r="F1205" t="s">
        <v>57</v>
      </c>
      <c r="G1205" t="s">
        <v>52</v>
      </c>
      <c r="H1205">
        <v>-545.79694764999999</v>
      </c>
      <c r="I1205">
        <v>0</v>
      </c>
      <c r="J1205">
        <v>70.010000000000005</v>
      </c>
      <c r="K1205">
        <v>-123.01</v>
      </c>
      <c r="L1205">
        <v>0</v>
      </c>
      <c r="M1205">
        <v>0</v>
      </c>
      <c r="N1205">
        <v>0</v>
      </c>
      <c r="O1205" s="90" cm="1">
        <f t="array" ref="O1205">VLOOKUP(C1205,Calc!$B$4:$BF$291,_xlfn.XLOOKUP(F1205&amp;G1205,$R$4:$R$9&amp;$S$4:$S$9,$T$4:$T$9),FALSE)</f>
        <v>0</v>
      </c>
      <c r="P1205" s="121">
        <f t="shared" si="18"/>
        <v>0</v>
      </c>
      <c r="AH1205" s="5">
        <v>46261</v>
      </c>
      <c r="AI1205">
        <v>121</v>
      </c>
      <c r="AJ1205">
        <v>3</v>
      </c>
      <c r="AL1205" t="s">
        <v>144</v>
      </c>
      <c r="AM1205" t="s">
        <v>146</v>
      </c>
      <c r="AN1205">
        <v>41.680166</v>
      </c>
      <c r="AO1205">
        <v>0</v>
      </c>
      <c r="AP1205">
        <v>0</v>
      </c>
      <c r="AR1205" s="5">
        <v>46261</v>
      </c>
      <c r="AS1205">
        <v>86</v>
      </c>
      <c r="AT1205">
        <v>3</v>
      </c>
      <c r="AU1205" t="s">
        <v>54</v>
      </c>
      <c r="AV1205" t="s">
        <v>51</v>
      </c>
      <c r="AW1205">
        <v>-47.133603229999999</v>
      </c>
      <c r="AX1205">
        <v>3.1366666599999999</v>
      </c>
      <c r="AY1205">
        <v>0</v>
      </c>
      <c r="AZ1205">
        <v>-12256.20652218</v>
      </c>
      <c r="BA1205">
        <v>0</v>
      </c>
    </row>
    <row r="1206" spans="2:53">
      <c r="B1206" s="5">
        <v>46261</v>
      </c>
      <c r="C1206">
        <v>201</v>
      </c>
      <c r="D1206">
        <v>3</v>
      </c>
      <c r="E1206" t="s">
        <v>143</v>
      </c>
      <c r="F1206" t="s">
        <v>60</v>
      </c>
      <c r="G1206" t="s">
        <v>58</v>
      </c>
      <c r="H1206">
        <v>-545.79694764999999</v>
      </c>
      <c r="I1206">
        <v>0</v>
      </c>
      <c r="J1206">
        <v>-53</v>
      </c>
      <c r="K1206">
        <v>58.67</v>
      </c>
      <c r="L1206">
        <v>0</v>
      </c>
      <c r="M1206">
        <v>0</v>
      </c>
      <c r="N1206">
        <v>0</v>
      </c>
      <c r="O1206" s="90" cm="1">
        <f t="array" ref="O1206">VLOOKUP(C1206,Calc!$B$4:$BF$291,_xlfn.XLOOKUP(F1206&amp;G1206,$R$4:$R$9&amp;$S$4:$S$9,$T$4:$T$9),FALSE)</f>
        <v>0</v>
      </c>
      <c r="P1206" s="121">
        <f t="shared" si="18"/>
        <v>0</v>
      </c>
      <c r="AH1206" s="5">
        <v>46261</v>
      </c>
      <c r="AI1206">
        <v>121</v>
      </c>
      <c r="AJ1206">
        <v>3</v>
      </c>
      <c r="AK1206" t="s">
        <v>143</v>
      </c>
      <c r="AL1206" t="s">
        <v>57</v>
      </c>
      <c r="AM1206" t="s">
        <v>58</v>
      </c>
      <c r="AN1206">
        <v>-11.798874</v>
      </c>
      <c r="AO1206">
        <v>7033.6066143600001</v>
      </c>
      <c r="AP1206">
        <v>7612.6845319599997</v>
      </c>
      <c r="AR1206" s="5">
        <v>46261</v>
      </c>
      <c r="AS1206">
        <v>86</v>
      </c>
      <c r="AT1206">
        <v>3</v>
      </c>
      <c r="AU1206" t="s">
        <v>50</v>
      </c>
      <c r="AV1206" t="s">
        <v>52</v>
      </c>
      <c r="AW1206">
        <v>3.7056111</v>
      </c>
      <c r="AX1206">
        <v>0.96750000000000003</v>
      </c>
      <c r="AY1206">
        <v>0</v>
      </c>
      <c r="AZ1206">
        <v>0</v>
      </c>
      <c r="BA1206">
        <v>0</v>
      </c>
    </row>
    <row r="1207" spans="2:53">
      <c r="B1207" s="5">
        <v>46261</v>
      </c>
      <c r="C1207">
        <v>201</v>
      </c>
      <c r="D1207">
        <v>3</v>
      </c>
      <c r="E1207" t="s">
        <v>143</v>
      </c>
      <c r="F1207" t="s">
        <v>60</v>
      </c>
      <c r="G1207" t="s">
        <v>51</v>
      </c>
      <c r="H1207">
        <v>-545.79694764999999</v>
      </c>
      <c r="I1207">
        <v>0</v>
      </c>
      <c r="J1207">
        <v>5.67</v>
      </c>
      <c r="K1207">
        <v>-58.67</v>
      </c>
      <c r="L1207">
        <v>0</v>
      </c>
      <c r="M1207">
        <v>0</v>
      </c>
      <c r="N1207">
        <v>0</v>
      </c>
      <c r="O1207" s="90" cm="1">
        <f t="array" ref="O1207">VLOOKUP(C1207,Calc!$B$4:$BF$291,_xlfn.XLOOKUP(F1207&amp;G1207,$R$4:$R$9&amp;$S$4:$S$9,$T$4:$T$9),FALSE)</f>
        <v>0</v>
      </c>
      <c r="P1207" s="121">
        <f t="shared" si="18"/>
        <v>0</v>
      </c>
      <c r="AH1207" s="5">
        <v>46261</v>
      </c>
      <c r="AI1207">
        <v>121</v>
      </c>
      <c r="AJ1207">
        <v>3</v>
      </c>
      <c r="AK1207" t="s">
        <v>143</v>
      </c>
      <c r="AL1207" t="s">
        <v>57</v>
      </c>
      <c r="AM1207" t="s">
        <v>52</v>
      </c>
      <c r="AN1207">
        <v>12.480540660000001</v>
      </c>
      <c r="AO1207">
        <v>0</v>
      </c>
      <c r="AP1207">
        <v>0</v>
      </c>
      <c r="AR1207" s="5">
        <v>46261</v>
      </c>
      <c r="AS1207">
        <v>86</v>
      </c>
      <c r="AT1207">
        <v>3</v>
      </c>
      <c r="AU1207" t="s">
        <v>50</v>
      </c>
      <c r="AV1207" t="s">
        <v>51</v>
      </c>
      <c r="AW1207">
        <v>-4.6731110999999999</v>
      </c>
      <c r="AX1207">
        <v>0.96750000000000003</v>
      </c>
      <c r="AY1207">
        <v>0</v>
      </c>
      <c r="AZ1207">
        <v>-1227.1031149</v>
      </c>
      <c r="BA1207">
        <v>0</v>
      </c>
    </row>
    <row r="1208" spans="2:53">
      <c r="B1208" s="5">
        <v>46261</v>
      </c>
      <c r="C1208">
        <v>201</v>
      </c>
      <c r="D1208">
        <v>3</v>
      </c>
      <c r="E1208" t="s">
        <v>143</v>
      </c>
      <c r="F1208" t="s">
        <v>54</v>
      </c>
      <c r="G1208" t="s">
        <v>52</v>
      </c>
      <c r="H1208">
        <v>-545.79694764999999</v>
      </c>
      <c r="I1208">
        <v>0</v>
      </c>
      <c r="J1208">
        <v>70.010000000000005</v>
      </c>
      <c r="K1208">
        <v>-64.34</v>
      </c>
      <c r="L1208">
        <v>0</v>
      </c>
      <c r="M1208">
        <v>0</v>
      </c>
      <c r="N1208">
        <v>0</v>
      </c>
      <c r="O1208" s="90" cm="1">
        <f t="array" ref="O1208">VLOOKUP(C1208,Calc!$B$4:$BF$291,_xlfn.XLOOKUP(F1208&amp;G1208,$R$4:$R$9&amp;$S$4:$S$9,$T$4:$T$9),FALSE)</f>
        <v>0</v>
      </c>
      <c r="P1208" s="121">
        <f t="shared" si="18"/>
        <v>0</v>
      </c>
      <c r="AH1208" s="5">
        <v>46261</v>
      </c>
      <c r="AI1208">
        <v>121</v>
      </c>
      <c r="AJ1208">
        <v>3</v>
      </c>
      <c r="AL1208" t="s">
        <v>147</v>
      </c>
      <c r="AM1208" t="s">
        <v>148</v>
      </c>
      <c r="AN1208">
        <v>0</v>
      </c>
      <c r="AO1208">
        <v>0</v>
      </c>
      <c r="AP1208">
        <v>0</v>
      </c>
      <c r="AR1208" s="5">
        <v>46261</v>
      </c>
      <c r="AS1208">
        <v>87</v>
      </c>
      <c r="AT1208">
        <v>3</v>
      </c>
      <c r="AU1208" t="s">
        <v>145</v>
      </c>
      <c r="AV1208" t="s">
        <v>58</v>
      </c>
      <c r="AW1208">
        <v>0</v>
      </c>
      <c r="AX1208">
        <v>0</v>
      </c>
      <c r="AY1208">
        <v>0</v>
      </c>
      <c r="AZ1208">
        <v>0</v>
      </c>
      <c r="BA1208">
        <v>0</v>
      </c>
    </row>
    <row r="1209" spans="2:53">
      <c r="B1209" s="5">
        <v>46261</v>
      </c>
      <c r="C1209">
        <v>201</v>
      </c>
      <c r="D1209">
        <v>3</v>
      </c>
      <c r="E1209" t="s">
        <v>143</v>
      </c>
      <c r="F1209" t="s">
        <v>54</v>
      </c>
      <c r="G1209" t="s">
        <v>51</v>
      </c>
      <c r="H1209">
        <v>-545.79694764999999</v>
      </c>
      <c r="I1209">
        <v>0</v>
      </c>
      <c r="J1209">
        <v>5.67</v>
      </c>
      <c r="K1209">
        <v>64.34</v>
      </c>
      <c r="L1209">
        <v>0</v>
      </c>
      <c r="M1209">
        <v>0</v>
      </c>
      <c r="N1209">
        <v>0</v>
      </c>
      <c r="O1209" s="90" cm="1">
        <f t="array" ref="O1209">VLOOKUP(C1209,Calc!$B$4:$BF$291,_xlfn.XLOOKUP(F1209&amp;G1209,$R$4:$R$9&amp;$S$4:$S$9,$T$4:$T$9),FALSE)</f>
        <v>0</v>
      </c>
      <c r="P1209" s="121">
        <f t="shared" si="18"/>
        <v>0</v>
      </c>
      <c r="AH1209" s="5">
        <v>46261</v>
      </c>
      <c r="AI1209">
        <v>121</v>
      </c>
      <c r="AJ1209">
        <v>3</v>
      </c>
      <c r="AL1209" t="s">
        <v>147</v>
      </c>
      <c r="AM1209" t="s">
        <v>51</v>
      </c>
      <c r="AN1209">
        <v>0</v>
      </c>
      <c r="AO1209">
        <v>0</v>
      </c>
      <c r="AP1209">
        <v>0</v>
      </c>
      <c r="AR1209" s="5">
        <v>46261</v>
      </c>
      <c r="AS1209">
        <v>87</v>
      </c>
      <c r="AT1209">
        <v>3</v>
      </c>
      <c r="AU1209" t="s">
        <v>145</v>
      </c>
      <c r="AV1209" t="s">
        <v>146</v>
      </c>
      <c r="AW1209">
        <v>0</v>
      </c>
      <c r="AX1209">
        <v>0</v>
      </c>
      <c r="AY1209">
        <v>0</v>
      </c>
      <c r="AZ1209">
        <v>0</v>
      </c>
      <c r="BA1209">
        <v>0</v>
      </c>
    </row>
    <row r="1210" spans="2:53">
      <c r="B1210" s="5">
        <v>46261</v>
      </c>
      <c r="C1210">
        <v>202</v>
      </c>
      <c r="D1210">
        <v>3</v>
      </c>
      <c r="E1210" t="s">
        <v>143</v>
      </c>
      <c r="F1210" t="s">
        <v>57</v>
      </c>
      <c r="G1210" t="s">
        <v>58</v>
      </c>
      <c r="H1210">
        <v>-643.04982870000003</v>
      </c>
      <c r="I1210">
        <v>0</v>
      </c>
      <c r="J1210">
        <v>-50.01</v>
      </c>
      <c r="K1210">
        <v>120.02</v>
      </c>
      <c r="L1210">
        <v>0</v>
      </c>
      <c r="M1210">
        <v>0</v>
      </c>
      <c r="N1210">
        <v>0</v>
      </c>
      <c r="O1210" s="90" cm="1">
        <f t="array" ref="O1210">VLOOKUP(C1210,Calc!$B$4:$BF$291,_xlfn.XLOOKUP(F1210&amp;G1210,$R$4:$R$9&amp;$S$4:$S$9,$T$4:$T$9),FALSE)</f>
        <v>0</v>
      </c>
      <c r="P1210" s="121">
        <f t="shared" si="18"/>
        <v>0</v>
      </c>
      <c r="AH1210" s="5">
        <v>46261</v>
      </c>
      <c r="AI1210">
        <v>121</v>
      </c>
      <c r="AJ1210">
        <v>3</v>
      </c>
      <c r="AK1210" t="s">
        <v>143</v>
      </c>
      <c r="AL1210" t="s">
        <v>60</v>
      </c>
      <c r="AM1210" t="s">
        <v>58</v>
      </c>
      <c r="AN1210">
        <v>0.23240575999999999</v>
      </c>
      <c r="AO1210">
        <v>0</v>
      </c>
      <c r="AP1210">
        <v>0</v>
      </c>
      <c r="AR1210" s="5">
        <v>46261</v>
      </c>
      <c r="AS1210">
        <v>87</v>
      </c>
      <c r="AT1210">
        <v>3</v>
      </c>
      <c r="AU1210" t="s">
        <v>144</v>
      </c>
      <c r="AV1210" t="s">
        <v>58</v>
      </c>
      <c r="AW1210">
        <v>-56.473087599999999</v>
      </c>
      <c r="AX1210">
        <v>12.82833333</v>
      </c>
      <c r="AY1210">
        <v>-9760.9017066600009</v>
      </c>
      <c r="AZ1210">
        <v>-9760.9017066600009</v>
      </c>
      <c r="BA1210">
        <v>0</v>
      </c>
    </row>
    <row r="1211" spans="2:53">
      <c r="B1211" s="5">
        <v>46261</v>
      </c>
      <c r="C1211">
        <v>202</v>
      </c>
      <c r="D1211">
        <v>3</v>
      </c>
      <c r="E1211" t="s">
        <v>143</v>
      </c>
      <c r="F1211" t="s">
        <v>57</v>
      </c>
      <c r="G1211" t="s">
        <v>52</v>
      </c>
      <c r="H1211">
        <v>-643.04982870000003</v>
      </c>
      <c r="I1211">
        <v>0</v>
      </c>
      <c r="J1211">
        <v>70.010000000000005</v>
      </c>
      <c r="K1211">
        <v>-120.02</v>
      </c>
      <c r="L1211">
        <v>0</v>
      </c>
      <c r="M1211">
        <v>0</v>
      </c>
      <c r="N1211">
        <v>0</v>
      </c>
      <c r="O1211" s="90" cm="1">
        <f t="array" ref="O1211">VLOOKUP(C1211,Calc!$B$4:$BF$291,_xlfn.XLOOKUP(F1211&amp;G1211,$R$4:$R$9&amp;$S$4:$S$9,$T$4:$T$9),FALSE)</f>
        <v>0</v>
      </c>
      <c r="P1211" s="121">
        <f t="shared" si="18"/>
        <v>0</v>
      </c>
      <c r="AH1211" s="5">
        <v>46261</v>
      </c>
      <c r="AI1211">
        <v>121</v>
      </c>
      <c r="AJ1211">
        <v>3</v>
      </c>
      <c r="AK1211" t="s">
        <v>143</v>
      </c>
      <c r="AL1211" t="s">
        <v>60</v>
      </c>
      <c r="AM1211" t="s">
        <v>51</v>
      </c>
      <c r="AN1211">
        <v>-0.42573909999999998</v>
      </c>
      <c r="AO1211">
        <v>0</v>
      </c>
      <c r="AP1211">
        <v>-2.45807156</v>
      </c>
      <c r="AR1211" s="5">
        <v>46261</v>
      </c>
      <c r="AS1211">
        <v>87</v>
      </c>
      <c r="AT1211">
        <v>3</v>
      </c>
      <c r="AU1211" t="s">
        <v>144</v>
      </c>
      <c r="AV1211" t="s">
        <v>146</v>
      </c>
      <c r="AW1211">
        <v>43.644754259999999</v>
      </c>
      <c r="AX1211">
        <v>12.82833333</v>
      </c>
      <c r="AY1211">
        <v>0</v>
      </c>
      <c r="AZ1211">
        <v>0</v>
      </c>
      <c r="BA1211">
        <v>0</v>
      </c>
    </row>
    <row r="1212" spans="2:53">
      <c r="B1212" s="5">
        <v>46261</v>
      </c>
      <c r="C1212">
        <v>202</v>
      </c>
      <c r="D1212">
        <v>3</v>
      </c>
      <c r="E1212" t="s">
        <v>143</v>
      </c>
      <c r="F1212" t="s">
        <v>60</v>
      </c>
      <c r="G1212" t="s">
        <v>58</v>
      </c>
      <c r="H1212">
        <v>-643.04982870000003</v>
      </c>
      <c r="I1212">
        <v>0</v>
      </c>
      <c r="J1212">
        <v>-50.01</v>
      </c>
      <c r="K1212">
        <v>55.09</v>
      </c>
      <c r="L1212">
        <v>0</v>
      </c>
      <c r="M1212">
        <v>0</v>
      </c>
      <c r="N1212">
        <v>0</v>
      </c>
      <c r="O1212" s="90" cm="1">
        <f t="array" ref="O1212">VLOOKUP(C1212,Calc!$B$4:$BF$291,_xlfn.XLOOKUP(F1212&amp;G1212,$R$4:$R$9&amp;$S$4:$S$9,$T$4:$T$9),FALSE)</f>
        <v>0</v>
      </c>
      <c r="P1212" s="121">
        <f t="shared" si="18"/>
        <v>0</v>
      </c>
      <c r="AH1212" s="5">
        <v>46261</v>
      </c>
      <c r="AI1212">
        <v>121</v>
      </c>
      <c r="AJ1212">
        <v>3</v>
      </c>
      <c r="AK1212" t="s">
        <v>143</v>
      </c>
      <c r="AL1212" t="s">
        <v>54</v>
      </c>
      <c r="AM1212" t="s">
        <v>52</v>
      </c>
      <c r="AN1212">
        <v>51.993683099999998</v>
      </c>
      <c r="AO1212">
        <v>0</v>
      </c>
      <c r="AP1212">
        <v>0</v>
      </c>
      <c r="AR1212" s="5">
        <v>46261</v>
      </c>
      <c r="AS1212">
        <v>87</v>
      </c>
      <c r="AT1212">
        <v>3</v>
      </c>
      <c r="AU1212" t="s">
        <v>57</v>
      </c>
      <c r="AV1212" t="s">
        <v>58</v>
      </c>
      <c r="AW1212">
        <v>11.9077462</v>
      </c>
      <c r="AX1212">
        <v>1.0216666599999999</v>
      </c>
      <c r="AY1212">
        <v>0</v>
      </c>
      <c r="AZ1212">
        <v>0</v>
      </c>
      <c r="BA1212">
        <v>0</v>
      </c>
    </row>
    <row r="1213" spans="2:53">
      <c r="B1213" s="5">
        <v>46261</v>
      </c>
      <c r="C1213">
        <v>202</v>
      </c>
      <c r="D1213">
        <v>3</v>
      </c>
      <c r="E1213" t="s">
        <v>143</v>
      </c>
      <c r="F1213" t="s">
        <v>60</v>
      </c>
      <c r="G1213" t="s">
        <v>51</v>
      </c>
      <c r="H1213">
        <v>-643.04982870000003</v>
      </c>
      <c r="I1213">
        <v>0</v>
      </c>
      <c r="J1213">
        <v>5.08</v>
      </c>
      <c r="K1213">
        <v>-55.09</v>
      </c>
      <c r="L1213">
        <v>0</v>
      </c>
      <c r="M1213">
        <v>0</v>
      </c>
      <c r="N1213">
        <v>0</v>
      </c>
      <c r="O1213" s="90" cm="1">
        <f t="array" ref="O1213">VLOOKUP(C1213,Calc!$B$4:$BF$291,_xlfn.XLOOKUP(F1213&amp;G1213,$R$4:$R$9&amp;$S$4:$S$9,$T$4:$T$9),FALSE)</f>
        <v>0</v>
      </c>
      <c r="P1213" s="121">
        <f t="shared" si="18"/>
        <v>0</v>
      </c>
      <c r="AH1213" s="5">
        <v>46261</v>
      </c>
      <c r="AI1213">
        <v>121</v>
      </c>
      <c r="AJ1213">
        <v>3</v>
      </c>
      <c r="AK1213" t="s">
        <v>143</v>
      </c>
      <c r="AL1213" t="s">
        <v>54</v>
      </c>
      <c r="AM1213" t="s">
        <v>51</v>
      </c>
      <c r="AN1213">
        <v>-52.741183100000001</v>
      </c>
      <c r="AO1213">
        <v>31771.774882360001</v>
      </c>
      <c r="AP1213">
        <v>31195.155036330001</v>
      </c>
      <c r="AR1213" s="5">
        <v>46261</v>
      </c>
      <c r="AS1213">
        <v>87</v>
      </c>
      <c r="AT1213">
        <v>3</v>
      </c>
      <c r="AU1213" t="s">
        <v>57</v>
      </c>
      <c r="AV1213" t="s">
        <v>52</v>
      </c>
      <c r="AW1213">
        <v>-12.929412859999999</v>
      </c>
      <c r="AX1213">
        <v>1.0216666599999999</v>
      </c>
      <c r="AY1213">
        <v>0</v>
      </c>
      <c r="AZ1213">
        <v>-8711.8218535600008</v>
      </c>
      <c r="BA1213">
        <v>0</v>
      </c>
    </row>
    <row r="1214" spans="2:53">
      <c r="B1214" s="5">
        <v>46261</v>
      </c>
      <c r="C1214">
        <v>202</v>
      </c>
      <c r="D1214">
        <v>3</v>
      </c>
      <c r="E1214" t="s">
        <v>143</v>
      </c>
      <c r="F1214" t="s">
        <v>54</v>
      </c>
      <c r="G1214" t="s">
        <v>52</v>
      </c>
      <c r="H1214">
        <v>-643.04982870000003</v>
      </c>
      <c r="I1214">
        <v>0</v>
      </c>
      <c r="J1214">
        <v>70.010000000000005</v>
      </c>
      <c r="K1214">
        <v>-64.930000000000007</v>
      </c>
      <c r="L1214">
        <v>0</v>
      </c>
      <c r="M1214">
        <v>0</v>
      </c>
      <c r="N1214">
        <v>0</v>
      </c>
      <c r="O1214" s="90" cm="1">
        <f t="array" ref="O1214">VLOOKUP(C1214,Calc!$B$4:$BF$291,_xlfn.XLOOKUP(F1214&amp;G1214,$R$4:$R$9&amp;$S$4:$S$9,$T$4:$T$9),FALSE)</f>
        <v>0</v>
      </c>
      <c r="P1214" s="121">
        <f t="shared" si="18"/>
        <v>0</v>
      </c>
      <c r="AH1214" s="5">
        <v>46261</v>
      </c>
      <c r="AI1214">
        <v>122</v>
      </c>
      <c r="AJ1214">
        <v>3</v>
      </c>
      <c r="AL1214" t="s">
        <v>144</v>
      </c>
      <c r="AM1214" t="s">
        <v>58</v>
      </c>
      <c r="AN1214">
        <v>-46.90494546</v>
      </c>
      <c r="AO1214">
        <v>97.634301769999993</v>
      </c>
      <c r="AP1214">
        <v>97.634301769999993</v>
      </c>
      <c r="AR1214" s="5">
        <v>46261</v>
      </c>
      <c r="AS1214">
        <v>87</v>
      </c>
      <c r="AT1214">
        <v>3</v>
      </c>
      <c r="AU1214" t="s">
        <v>147</v>
      </c>
      <c r="AV1214" t="s">
        <v>148</v>
      </c>
      <c r="AW1214">
        <v>-34.887250000000002</v>
      </c>
      <c r="AX1214">
        <v>1.4908333300000001</v>
      </c>
      <c r="AY1214">
        <v>573.12775250000004</v>
      </c>
      <c r="AZ1214">
        <v>573.12775250000004</v>
      </c>
      <c r="BA1214">
        <v>0</v>
      </c>
    </row>
    <row r="1215" spans="2:53">
      <c r="B1215" s="5">
        <v>46261</v>
      </c>
      <c r="C1215">
        <v>202</v>
      </c>
      <c r="D1215">
        <v>3</v>
      </c>
      <c r="E1215" t="s">
        <v>143</v>
      </c>
      <c r="F1215" t="s">
        <v>54</v>
      </c>
      <c r="G1215" t="s">
        <v>51</v>
      </c>
      <c r="H1215">
        <v>-643.04982870000003</v>
      </c>
      <c r="I1215">
        <v>0</v>
      </c>
      <c r="J1215">
        <v>5.08</v>
      </c>
      <c r="K1215">
        <v>64.930000000000007</v>
      </c>
      <c r="L1215">
        <v>0</v>
      </c>
      <c r="M1215">
        <v>0</v>
      </c>
      <c r="N1215">
        <v>0</v>
      </c>
      <c r="O1215" s="90" cm="1">
        <f t="array" ref="O1215">VLOOKUP(C1215,Calc!$B$4:$BF$291,_xlfn.XLOOKUP(F1215&amp;G1215,$R$4:$R$9&amp;$S$4:$S$9,$T$4:$T$9),FALSE)</f>
        <v>0</v>
      </c>
      <c r="P1215" s="121">
        <f t="shared" si="18"/>
        <v>0</v>
      </c>
      <c r="AH1215" s="5">
        <v>46261</v>
      </c>
      <c r="AI1215">
        <v>122</v>
      </c>
      <c r="AJ1215">
        <v>3</v>
      </c>
      <c r="AL1215" t="s">
        <v>144</v>
      </c>
      <c r="AM1215" t="s">
        <v>146</v>
      </c>
      <c r="AN1215">
        <v>41.474112130000002</v>
      </c>
      <c r="AO1215">
        <v>0</v>
      </c>
      <c r="AP1215">
        <v>0</v>
      </c>
      <c r="AR1215" s="5">
        <v>46261</v>
      </c>
      <c r="AS1215">
        <v>87</v>
      </c>
      <c r="AT1215">
        <v>3</v>
      </c>
      <c r="AU1215" t="s">
        <v>147</v>
      </c>
      <c r="AV1215" t="s">
        <v>51</v>
      </c>
      <c r="AW1215">
        <v>33.39641666</v>
      </c>
      <c r="AX1215">
        <v>1.4908333300000001</v>
      </c>
      <c r="AY1215">
        <v>0</v>
      </c>
      <c r="AZ1215">
        <v>0</v>
      </c>
      <c r="BA1215">
        <v>0</v>
      </c>
    </row>
    <row r="1216" spans="2:53">
      <c r="B1216" s="5">
        <v>46261</v>
      </c>
      <c r="C1216">
        <v>203</v>
      </c>
      <c r="D1216">
        <v>3</v>
      </c>
      <c r="E1216" t="s">
        <v>143</v>
      </c>
      <c r="F1216" t="s">
        <v>57</v>
      </c>
      <c r="G1216" t="s">
        <v>58</v>
      </c>
      <c r="H1216">
        <v>-1179.2122179400001</v>
      </c>
      <c r="I1216">
        <v>0</v>
      </c>
      <c r="J1216">
        <v>-98.97</v>
      </c>
      <c r="K1216">
        <v>168.27</v>
      </c>
      <c r="L1216">
        <v>0</v>
      </c>
      <c r="M1216">
        <v>0</v>
      </c>
      <c r="N1216">
        <v>0</v>
      </c>
      <c r="O1216" s="90" cm="1">
        <f t="array" ref="O1216">VLOOKUP(C1216,Calc!$B$4:$BF$291,_xlfn.XLOOKUP(F1216&amp;G1216,$R$4:$R$9&amp;$S$4:$S$9,$T$4:$T$9),FALSE)</f>
        <v>0</v>
      </c>
      <c r="P1216" s="121">
        <f t="shared" si="18"/>
        <v>0</v>
      </c>
      <c r="AH1216" s="5">
        <v>46261</v>
      </c>
      <c r="AI1216">
        <v>122</v>
      </c>
      <c r="AJ1216">
        <v>3</v>
      </c>
      <c r="AK1216" t="s">
        <v>143</v>
      </c>
      <c r="AL1216" t="s">
        <v>57</v>
      </c>
      <c r="AM1216" t="s">
        <v>58</v>
      </c>
      <c r="AN1216">
        <v>-11.611735400000001</v>
      </c>
      <c r="AO1216">
        <v>10341.95814579</v>
      </c>
      <c r="AP1216">
        <v>7477.7695677000002</v>
      </c>
      <c r="AR1216" s="5">
        <v>46261</v>
      </c>
      <c r="AS1216">
        <v>87</v>
      </c>
      <c r="AT1216">
        <v>3</v>
      </c>
      <c r="AU1216" t="s">
        <v>60</v>
      </c>
      <c r="AV1216" t="s">
        <v>58</v>
      </c>
      <c r="AW1216">
        <v>34.600781830000003</v>
      </c>
      <c r="AX1216">
        <v>-0.11583333</v>
      </c>
      <c r="AY1216">
        <v>0</v>
      </c>
      <c r="AZ1216">
        <v>0</v>
      </c>
      <c r="BA1216">
        <v>0</v>
      </c>
    </row>
    <row r="1217" spans="2:53">
      <c r="B1217" s="5">
        <v>46261</v>
      </c>
      <c r="C1217">
        <v>203</v>
      </c>
      <c r="D1217">
        <v>3</v>
      </c>
      <c r="E1217" t="s">
        <v>143</v>
      </c>
      <c r="F1217" t="s">
        <v>57</v>
      </c>
      <c r="G1217" t="s">
        <v>52</v>
      </c>
      <c r="H1217">
        <v>-1179.2122179400001</v>
      </c>
      <c r="I1217">
        <v>0</v>
      </c>
      <c r="J1217">
        <v>69.3</v>
      </c>
      <c r="K1217">
        <v>-168.27</v>
      </c>
      <c r="L1217">
        <v>0</v>
      </c>
      <c r="M1217">
        <v>0</v>
      </c>
      <c r="N1217">
        <v>0</v>
      </c>
      <c r="O1217" s="90" cm="1">
        <f t="array" ref="O1217">VLOOKUP(C1217,Calc!$B$4:$BF$291,_xlfn.XLOOKUP(F1217&amp;G1217,$R$4:$R$9&amp;$S$4:$S$9,$T$4:$T$9),FALSE)</f>
        <v>0</v>
      </c>
      <c r="P1217" s="121">
        <f t="shared" si="18"/>
        <v>0</v>
      </c>
      <c r="AH1217" s="5">
        <v>46261</v>
      </c>
      <c r="AI1217">
        <v>122</v>
      </c>
      <c r="AJ1217">
        <v>3</v>
      </c>
      <c r="AK1217" t="s">
        <v>143</v>
      </c>
      <c r="AL1217" t="s">
        <v>57</v>
      </c>
      <c r="AM1217" t="s">
        <v>52</v>
      </c>
      <c r="AN1217">
        <v>12.290902060000001</v>
      </c>
      <c r="AO1217">
        <v>0</v>
      </c>
      <c r="AP1217">
        <v>0</v>
      </c>
      <c r="AR1217" s="5">
        <v>46261</v>
      </c>
      <c r="AS1217">
        <v>87</v>
      </c>
      <c r="AT1217">
        <v>3</v>
      </c>
      <c r="AU1217" t="s">
        <v>60</v>
      </c>
      <c r="AV1217" t="s">
        <v>51</v>
      </c>
      <c r="AW1217">
        <v>-34.484948500000002</v>
      </c>
      <c r="AX1217">
        <v>-0.11583333</v>
      </c>
      <c r="AY1217">
        <v>0</v>
      </c>
      <c r="AZ1217">
        <v>-33964.411031160002</v>
      </c>
      <c r="BA1217">
        <v>0</v>
      </c>
    </row>
    <row r="1218" spans="2:53">
      <c r="B1218" s="5">
        <v>46261</v>
      </c>
      <c r="C1218">
        <v>203</v>
      </c>
      <c r="D1218">
        <v>3</v>
      </c>
      <c r="E1218" t="s">
        <v>143</v>
      </c>
      <c r="F1218" t="s">
        <v>60</v>
      </c>
      <c r="G1218" t="s">
        <v>58</v>
      </c>
      <c r="H1218">
        <v>-1179.2122179400001</v>
      </c>
      <c r="I1218">
        <v>0</v>
      </c>
      <c r="J1218">
        <v>-98.97</v>
      </c>
      <c r="K1218">
        <v>104.64</v>
      </c>
      <c r="L1218">
        <v>0</v>
      </c>
      <c r="M1218">
        <v>0</v>
      </c>
      <c r="N1218">
        <v>0</v>
      </c>
      <c r="O1218" s="90" cm="1">
        <f t="array" ref="O1218">VLOOKUP(C1218,Calc!$B$4:$BF$291,_xlfn.XLOOKUP(F1218&amp;G1218,$R$4:$R$9&amp;$S$4:$S$9,$T$4:$T$9),FALSE)</f>
        <v>0</v>
      </c>
      <c r="P1218" s="121">
        <f t="shared" si="18"/>
        <v>0</v>
      </c>
      <c r="AH1218" s="5">
        <v>46261</v>
      </c>
      <c r="AI1218">
        <v>122</v>
      </c>
      <c r="AJ1218">
        <v>3</v>
      </c>
      <c r="AL1218" t="s">
        <v>147</v>
      </c>
      <c r="AM1218" t="s">
        <v>148</v>
      </c>
      <c r="AN1218">
        <v>0</v>
      </c>
      <c r="AO1218">
        <v>0</v>
      </c>
      <c r="AP1218">
        <v>0</v>
      </c>
      <c r="AR1218" s="5">
        <v>46261</v>
      </c>
      <c r="AS1218">
        <v>87</v>
      </c>
      <c r="AT1218">
        <v>3</v>
      </c>
      <c r="AU1218" t="s">
        <v>54</v>
      </c>
      <c r="AV1218" t="s">
        <v>52</v>
      </c>
      <c r="AW1218">
        <v>43.014260499999999</v>
      </c>
      <c r="AX1218">
        <v>4.7750000000000004</v>
      </c>
      <c r="AY1218">
        <v>0</v>
      </c>
      <c r="AZ1218">
        <v>0</v>
      </c>
      <c r="BA1218">
        <v>0</v>
      </c>
    </row>
    <row r="1219" spans="2:53">
      <c r="B1219" s="5">
        <v>46261</v>
      </c>
      <c r="C1219">
        <v>203</v>
      </c>
      <c r="D1219">
        <v>3</v>
      </c>
      <c r="E1219" t="s">
        <v>143</v>
      </c>
      <c r="F1219" t="s">
        <v>60</v>
      </c>
      <c r="G1219" t="s">
        <v>51</v>
      </c>
      <c r="H1219">
        <v>-1179.2122179400001</v>
      </c>
      <c r="I1219">
        <v>0</v>
      </c>
      <c r="J1219">
        <v>5.67</v>
      </c>
      <c r="K1219">
        <v>-104.64</v>
      </c>
      <c r="L1219">
        <v>0</v>
      </c>
      <c r="M1219">
        <v>0</v>
      </c>
      <c r="N1219">
        <v>0</v>
      </c>
      <c r="O1219" s="90" cm="1">
        <f t="array" ref="O1219">VLOOKUP(C1219,Calc!$B$4:$BF$291,_xlfn.XLOOKUP(F1219&amp;G1219,$R$4:$R$9&amp;$S$4:$S$9,$T$4:$T$9),FALSE)</f>
        <v>0</v>
      </c>
      <c r="P1219" s="121">
        <f t="shared" si="18"/>
        <v>0</v>
      </c>
      <c r="AH1219" s="5">
        <v>46261</v>
      </c>
      <c r="AI1219">
        <v>122</v>
      </c>
      <c r="AJ1219">
        <v>3</v>
      </c>
      <c r="AL1219" t="s">
        <v>147</v>
      </c>
      <c r="AM1219" t="s">
        <v>51</v>
      </c>
      <c r="AN1219">
        <v>0</v>
      </c>
      <c r="AO1219">
        <v>0</v>
      </c>
      <c r="AP1219">
        <v>0</v>
      </c>
      <c r="AR1219" s="5">
        <v>46261</v>
      </c>
      <c r="AS1219">
        <v>87</v>
      </c>
      <c r="AT1219">
        <v>3</v>
      </c>
      <c r="AU1219" t="s">
        <v>54</v>
      </c>
      <c r="AV1219" t="s">
        <v>51</v>
      </c>
      <c r="AW1219">
        <v>-47.789260499999997</v>
      </c>
      <c r="AX1219">
        <v>4.7750000000000004</v>
      </c>
      <c r="AY1219">
        <v>0</v>
      </c>
      <c r="AZ1219">
        <v>-13084.27143764</v>
      </c>
      <c r="BA1219">
        <v>0</v>
      </c>
    </row>
    <row r="1220" spans="2:53">
      <c r="B1220" s="5">
        <v>46261</v>
      </c>
      <c r="C1220">
        <v>203</v>
      </c>
      <c r="D1220">
        <v>3</v>
      </c>
      <c r="E1220" t="s">
        <v>143</v>
      </c>
      <c r="F1220" t="s">
        <v>54</v>
      </c>
      <c r="G1220" t="s">
        <v>52</v>
      </c>
      <c r="H1220">
        <v>-1179.2122179400001</v>
      </c>
      <c r="I1220">
        <v>0</v>
      </c>
      <c r="J1220">
        <v>69.3</v>
      </c>
      <c r="K1220">
        <v>-63.63</v>
      </c>
      <c r="L1220">
        <v>0</v>
      </c>
      <c r="M1220">
        <v>0</v>
      </c>
      <c r="N1220">
        <v>0</v>
      </c>
      <c r="O1220" s="90" cm="1">
        <f t="array" ref="O1220">VLOOKUP(C1220,Calc!$B$4:$BF$291,_xlfn.XLOOKUP(F1220&amp;G1220,$R$4:$R$9&amp;$S$4:$S$9,$T$4:$T$9),FALSE)</f>
        <v>0</v>
      </c>
      <c r="P1220" s="121">
        <f t="shared" ref="P1220:P1283" si="19">O1220-N1220</f>
        <v>0</v>
      </c>
      <c r="AH1220" s="5">
        <v>46261</v>
      </c>
      <c r="AI1220">
        <v>122</v>
      </c>
      <c r="AJ1220">
        <v>3</v>
      </c>
      <c r="AK1220" t="s">
        <v>143</v>
      </c>
      <c r="AL1220" t="s">
        <v>60</v>
      </c>
      <c r="AM1220" t="s">
        <v>58</v>
      </c>
      <c r="AN1220">
        <v>-5.4365810000000003</v>
      </c>
      <c r="AO1220">
        <v>0</v>
      </c>
      <c r="AP1220">
        <v>70.4087861</v>
      </c>
      <c r="AR1220" s="5">
        <v>46261</v>
      </c>
      <c r="AS1220">
        <v>87</v>
      </c>
      <c r="AT1220">
        <v>3</v>
      </c>
      <c r="AU1220" t="s">
        <v>50</v>
      </c>
      <c r="AV1220" t="s">
        <v>52</v>
      </c>
      <c r="AW1220">
        <v>3.6993542000000001</v>
      </c>
      <c r="AX1220">
        <v>0.96750000000000003</v>
      </c>
      <c r="AY1220">
        <v>0</v>
      </c>
      <c r="AZ1220">
        <v>0</v>
      </c>
      <c r="BA1220">
        <v>0</v>
      </c>
    </row>
    <row r="1221" spans="2:53">
      <c r="B1221" s="5">
        <v>46261</v>
      </c>
      <c r="C1221">
        <v>203</v>
      </c>
      <c r="D1221">
        <v>3</v>
      </c>
      <c r="E1221" t="s">
        <v>143</v>
      </c>
      <c r="F1221" t="s">
        <v>54</v>
      </c>
      <c r="G1221" t="s">
        <v>51</v>
      </c>
      <c r="H1221">
        <v>-1179.2122179400001</v>
      </c>
      <c r="I1221">
        <v>0</v>
      </c>
      <c r="J1221">
        <v>5.67</v>
      </c>
      <c r="K1221">
        <v>63.63</v>
      </c>
      <c r="L1221">
        <v>0</v>
      </c>
      <c r="M1221">
        <v>0</v>
      </c>
      <c r="N1221">
        <v>0</v>
      </c>
      <c r="O1221" s="90" cm="1">
        <f t="array" ref="O1221">VLOOKUP(C1221,Calc!$B$4:$BF$291,_xlfn.XLOOKUP(F1221&amp;G1221,$R$4:$R$9&amp;$S$4:$S$9,$T$4:$T$9),FALSE)</f>
        <v>0</v>
      </c>
      <c r="P1221" s="121">
        <f t="shared" si="19"/>
        <v>0</v>
      </c>
      <c r="AH1221" s="5">
        <v>46261</v>
      </c>
      <c r="AI1221">
        <v>122</v>
      </c>
      <c r="AJ1221">
        <v>3</v>
      </c>
      <c r="AK1221" t="s">
        <v>143</v>
      </c>
      <c r="AL1221" t="s">
        <v>60</v>
      </c>
      <c r="AM1221" t="s">
        <v>51</v>
      </c>
      <c r="AN1221">
        <v>5.2440810000000004</v>
      </c>
      <c r="AO1221">
        <v>0</v>
      </c>
      <c r="AP1221">
        <v>0</v>
      </c>
      <c r="AR1221" s="5">
        <v>46261</v>
      </c>
      <c r="AS1221">
        <v>87</v>
      </c>
      <c r="AT1221">
        <v>3</v>
      </c>
      <c r="AU1221" t="s">
        <v>50</v>
      </c>
      <c r="AV1221" t="s">
        <v>51</v>
      </c>
      <c r="AW1221">
        <v>-4.6668542000000004</v>
      </c>
      <c r="AX1221">
        <v>0.96750000000000003</v>
      </c>
      <c r="AY1221">
        <v>0</v>
      </c>
      <c r="AZ1221">
        <v>-1338.4930820500001</v>
      </c>
      <c r="BA1221">
        <v>0</v>
      </c>
    </row>
    <row r="1222" spans="2:53">
      <c r="B1222" s="5">
        <v>46261</v>
      </c>
      <c r="C1222">
        <v>204</v>
      </c>
      <c r="D1222">
        <v>3</v>
      </c>
      <c r="E1222" t="s">
        <v>143</v>
      </c>
      <c r="F1222" t="s">
        <v>57</v>
      </c>
      <c r="G1222" t="s">
        <v>58</v>
      </c>
      <c r="H1222">
        <v>-11246.19150995</v>
      </c>
      <c r="I1222">
        <v>0</v>
      </c>
      <c r="J1222">
        <v>-600</v>
      </c>
      <c r="K1222">
        <v>672.24</v>
      </c>
      <c r="L1222">
        <v>0</v>
      </c>
      <c r="M1222">
        <v>0</v>
      </c>
      <c r="N1222">
        <v>0</v>
      </c>
      <c r="O1222" s="90" cm="1">
        <f t="array" ref="O1222">VLOOKUP(C1222,Calc!$B$4:$BF$291,_xlfn.XLOOKUP(F1222&amp;G1222,$R$4:$R$9&amp;$S$4:$S$9,$T$4:$T$9),FALSE)</f>
        <v>0</v>
      </c>
      <c r="P1222" s="121">
        <f t="shared" si="19"/>
        <v>0</v>
      </c>
      <c r="AH1222" s="5">
        <v>46261</v>
      </c>
      <c r="AI1222">
        <v>122</v>
      </c>
      <c r="AJ1222">
        <v>3</v>
      </c>
      <c r="AK1222" t="s">
        <v>143</v>
      </c>
      <c r="AL1222" t="s">
        <v>54</v>
      </c>
      <c r="AM1222" t="s">
        <v>52</v>
      </c>
      <c r="AN1222">
        <v>57.954943630000002</v>
      </c>
      <c r="AO1222">
        <v>0</v>
      </c>
      <c r="AP1222">
        <v>0</v>
      </c>
      <c r="AR1222" s="5">
        <v>46261</v>
      </c>
      <c r="AS1222">
        <v>88</v>
      </c>
      <c r="AT1222">
        <v>3</v>
      </c>
      <c r="AU1222" t="s">
        <v>145</v>
      </c>
      <c r="AV1222" t="s">
        <v>58</v>
      </c>
      <c r="AW1222">
        <v>0</v>
      </c>
      <c r="AX1222">
        <v>0</v>
      </c>
      <c r="AY1222">
        <v>0</v>
      </c>
      <c r="AZ1222">
        <v>0</v>
      </c>
      <c r="BA1222">
        <v>0</v>
      </c>
    </row>
    <row r="1223" spans="2:53">
      <c r="B1223" s="5">
        <v>46261</v>
      </c>
      <c r="C1223">
        <v>204</v>
      </c>
      <c r="D1223">
        <v>3</v>
      </c>
      <c r="E1223" t="s">
        <v>143</v>
      </c>
      <c r="F1223" t="s">
        <v>57</v>
      </c>
      <c r="G1223" t="s">
        <v>52</v>
      </c>
      <c r="H1223">
        <v>-11246.19150995</v>
      </c>
      <c r="I1223">
        <v>0</v>
      </c>
      <c r="J1223">
        <v>72.239999999999995</v>
      </c>
      <c r="K1223">
        <v>-672.24</v>
      </c>
      <c r="L1223">
        <v>0</v>
      </c>
      <c r="M1223">
        <v>0</v>
      </c>
      <c r="N1223">
        <v>0</v>
      </c>
      <c r="O1223" s="90" cm="1">
        <f t="array" ref="O1223">VLOOKUP(C1223,Calc!$B$4:$BF$291,_xlfn.XLOOKUP(F1223&amp;G1223,$R$4:$R$9&amp;$S$4:$S$9,$T$4:$T$9),FALSE)</f>
        <v>0</v>
      </c>
      <c r="P1223" s="121">
        <f t="shared" si="19"/>
        <v>0</v>
      </c>
      <c r="AH1223" s="5">
        <v>46261</v>
      </c>
      <c r="AI1223">
        <v>122</v>
      </c>
      <c r="AJ1223">
        <v>3</v>
      </c>
      <c r="AK1223" t="s">
        <v>143</v>
      </c>
      <c r="AL1223" t="s">
        <v>54</v>
      </c>
      <c r="AM1223" t="s">
        <v>51</v>
      </c>
      <c r="AN1223">
        <v>-58.703276959999997</v>
      </c>
      <c r="AO1223">
        <v>31732.04559197</v>
      </c>
      <c r="AP1223">
        <v>34525.825383969997</v>
      </c>
      <c r="AR1223" s="5">
        <v>46261</v>
      </c>
      <c r="AS1223">
        <v>88</v>
      </c>
      <c r="AT1223">
        <v>3</v>
      </c>
      <c r="AU1223" t="s">
        <v>145</v>
      </c>
      <c r="AV1223" t="s">
        <v>146</v>
      </c>
      <c r="AW1223">
        <v>0</v>
      </c>
      <c r="AX1223">
        <v>0</v>
      </c>
      <c r="AY1223">
        <v>0</v>
      </c>
      <c r="AZ1223">
        <v>0</v>
      </c>
      <c r="BA1223">
        <v>0</v>
      </c>
    </row>
    <row r="1224" spans="2:53">
      <c r="B1224" s="5">
        <v>46261</v>
      </c>
      <c r="C1224">
        <v>204</v>
      </c>
      <c r="D1224">
        <v>3</v>
      </c>
      <c r="E1224" t="s">
        <v>143</v>
      </c>
      <c r="F1224" t="s">
        <v>60</v>
      </c>
      <c r="G1224" t="s">
        <v>58</v>
      </c>
      <c r="H1224">
        <v>-11246.19150995</v>
      </c>
      <c r="I1224">
        <v>0</v>
      </c>
      <c r="J1224">
        <v>-600</v>
      </c>
      <c r="K1224">
        <v>605.66999999999996</v>
      </c>
      <c r="L1224">
        <v>0</v>
      </c>
      <c r="M1224">
        <v>0</v>
      </c>
      <c r="N1224">
        <v>0</v>
      </c>
      <c r="O1224" s="90" cm="1">
        <f t="array" ref="O1224">VLOOKUP(C1224,Calc!$B$4:$BF$291,_xlfn.XLOOKUP(F1224&amp;G1224,$R$4:$R$9&amp;$S$4:$S$9,$T$4:$T$9),FALSE)</f>
        <v>0</v>
      </c>
      <c r="P1224" s="121">
        <f t="shared" si="19"/>
        <v>0</v>
      </c>
      <c r="AH1224" s="5">
        <v>46261</v>
      </c>
      <c r="AI1224">
        <v>123</v>
      </c>
      <c r="AJ1224">
        <v>3</v>
      </c>
      <c r="AL1224" t="s">
        <v>144</v>
      </c>
      <c r="AM1224" t="s">
        <v>58</v>
      </c>
      <c r="AN1224">
        <v>-44.8055181</v>
      </c>
      <c r="AO1224">
        <v>-6629.21876213</v>
      </c>
      <c r="AP1224">
        <v>-6629.21876213</v>
      </c>
      <c r="AR1224" s="5">
        <v>46261</v>
      </c>
      <c r="AS1224">
        <v>88</v>
      </c>
      <c r="AT1224">
        <v>3</v>
      </c>
      <c r="AU1224" t="s">
        <v>144</v>
      </c>
      <c r="AV1224" t="s">
        <v>58</v>
      </c>
      <c r="AW1224">
        <v>-65.922921459999998</v>
      </c>
      <c r="AX1224">
        <v>12.7925</v>
      </c>
      <c r="AY1224">
        <v>-13576.66858666</v>
      </c>
      <c r="AZ1224">
        <v>-13576.66858666</v>
      </c>
      <c r="BA1224">
        <v>0</v>
      </c>
    </row>
    <row r="1225" spans="2:53">
      <c r="B1225" s="5">
        <v>46261</v>
      </c>
      <c r="C1225">
        <v>204</v>
      </c>
      <c r="D1225">
        <v>3</v>
      </c>
      <c r="E1225" t="s">
        <v>143</v>
      </c>
      <c r="F1225" t="s">
        <v>60</v>
      </c>
      <c r="G1225" t="s">
        <v>51</v>
      </c>
      <c r="H1225">
        <v>-11246.19150995</v>
      </c>
      <c r="I1225">
        <v>0</v>
      </c>
      <c r="J1225">
        <v>5.67</v>
      </c>
      <c r="K1225">
        <v>-605.66999999999996</v>
      </c>
      <c r="L1225">
        <v>0</v>
      </c>
      <c r="M1225">
        <v>0</v>
      </c>
      <c r="N1225">
        <v>0</v>
      </c>
      <c r="O1225" s="90" cm="1">
        <f t="array" ref="O1225">VLOOKUP(C1225,Calc!$B$4:$BF$291,_xlfn.XLOOKUP(F1225&amp;G1225,$R$4:$R$9&amp;$S$4:$S$9,$T$4:$T$9),FALSE)</f>
        <v>0</v>
      </c>
      <c r="P1225" s="121">
        <f t="shared" si="19"/>
        <v>0</v>
      </c>
      <c r="AH1225" s="5">
        <v>46261</v>
      </c>
      <c r="AI1225">
        <v>123</v>
      </c>
      <c r="AJ1225">
        <v>3</v>
      </c>
      <c r="AL1225" t="s">
        <v>144</v>
      </c>
      <c r="AM1225" t="s">
        <v>146</v>
      </c>
      <c r="AN1225">
        <v>44.763851430000003</v>
      </c>
      <c r="AO1225">
        <v>0</v>
      </c>
      <c r="AP1225">
        <v>0</v>
      </c>
      <c r="AR1225" s="5">
        <v>46261</v>
      </c>
      <c r="AS1225">
        <v>88</v>
      </c>
      <c r="AT1225">
        <v>3</v>
      </c>
      <c r="AU1225" t="s">
        <v>144</v>
      </c>
      <c r="AV1225" t="s">
        <v>146</v>
      </c>
      <c r="AW1225">
        <v>53.130421460000001</v>
      </c>
      <c r="AX1225">
        <v>12.7925</v>
      </c>
      <c r="AY1225">
        <v>0</v>
      </c>
      <c r="AZ1225">
        <v>0</v>
      </c>
      <c r="BA1225">
        <v>0</v>
      </c>
    </row>
    <row r="1226" spans="2:53">
      <c r="B1226" s="5">
        <v>46261</v>
      </c>
      <c r="C1226">
        <v>204</v>
      </c>
      <c r="D1226">
        <v>3</v>
      </c>
      <c r="E1226" t="s">
        <v>143</v>
      </c>
      <c r="F1226" t="s">
        <v>54</v>
      </c>
      <c r="G1226" t="s">
        <v>52</v>
      </c>
      <c r="H1226">
        <v>-11246.19150995</v>
      </c>
      <c r="I1226">
        <v>0</v>
      </c>
      <c r="J1226">
        <v>72.239999999999995</v>
      </c>
      <c r="K1226">
        <v>-66.569999999999993</v>
      </c>
      <c r="L1226">
        <v>0</v>
      </c>
      <c r="M1226">
        <v>0</v>
      </c>
      <c r="N1226">
        <v>0</v>
      </c>
      <c r="O1226" s="90" cm="1">
        <f t="array" ref="O1226">VLOOKUP(C1226,Calc!$B$4:$BF$291,_xlfn.XLOOKUP(F1226&amp;G1226,$R$4:$R$9&amp;$S$4:$S$9,$T$4:$T$9),FALSE)</f>
        <v>0</v>
      </c>
      <c r="P1226" s="121">
        <f t="shared" si="19"/>
        <v>0</v>
      </c>
      <c r="AH1226" s="5">
        <v>46261</v>
      </c>
      <c r="AI1226">
        <v>123</v>
      </c>
      <c r="AJ1226">
        <v>3</v>
      </c>
      <c r="AK1226" t="s">
        <v>143</v>
      </c>
      <c r="AL1226" t="s">
        <v>57</v>
      </c>
      <c r="AM1226" t="s">
        <v>58</v>
      </c>
      <c r="AN1226">
        <v>-12.307836</v>
      </c>
      <c r="AO1226">
        <v>7817.1107449499996</v>
      </c>
      <c r="AP1226">
        <v>5753.3026081899998</v>
      </c>
      <c r="AR1226" s="5">
        <v>46261</v>
      </c>
      <c r="AS1226">
        <v>88</v>
      </c>
      <c r="AT1226">
        <v>3</v>
      </c>
      <c r="AU1226" t="s">
        <v>57</v>
      </c>
      <c r="AV1226" t="s">
        <v>58</v>
      </c>
      <c r="AW1226">
        <v>10.645428799999999</v>
      </c>
      <c r="AX1226">
        <v>0.59416665999999996</v>
      </c>
      <c r="AY1226">
        <v>0</v>
      </c>
      <c r="AZ1226">
        <v>0</v>
      </c>
      <c r="BA1226">
        <v>0</v>
      </c>
    </row>
    <row r="1227" spans="2:53">
      <c r="B1227" s="5">
        <v>46261</v>
      </c>
      <c r="C1227">
        <v>204</v>
      </c>
      <c r="D1227">
        <v>3</v>
      </c>
      <c r="E1227" t="s">
        <v>143</v>
      </c>
      <c r="F1227" t="s">
        <v>54</v>
      </c>
      <c r="G1227" t="s">
        <v>51</v>
      </c>
      <c r="H1227">
        <v>-11246.19150995</v>
      </c>
      <c r="I1227">
        <v>0</v>
      </c>
      <c r="J1227">
        <v>5.67</v>
      </c>
      <c r="K1227">
        <v>66.569999999999993</v>
      </c>
      <c r="L1227">
        <v>0</v>
      </c>
      <c r="M1227">
        <v>0</v>
      </c>
      <c r="N1227">
        <v>0</v>
      </c>
      <c r="O1227" s="90" cm="1">
        <f t="array" ref="O1227">VLOOKUP(C1227,Calc!$B$4:$BF$291,_xlfn.XLOOKUP(F1227&amp;G1227,$R$4:$R$9&amp;$S$4:$S$9,$T$4:$T$9),FALSE)</f>
        <v>0</v>
      </c>
      <c r="P1227" s="121">
        <f t="shared" si="19"/>
        <v>0</v>
      </c>
      <c r="AH1227" s="5">
        <v>46261</v>
      </c>
      <c r="AI1227">
        <v>123</v>
      </c>
      <c r="AJ1227">
        <v>3</v>
      </c>
      <c r="AK1227" t="s">
        <v>143</v>
      </c>
      <c r="AL1227" t="s">
        <v>57</v>
      </c>
      <c r="AM1227" t="s">
        <v>52</v>
      </c>
      <c r="AN1227">
        <v>11.64116933</v>
      </c>
      <c r="AO1227">
        <v>0</v>
      </c>
      <c r="AP1227">
        <v>0</v>
      </c>
      <c r="AR1227" s="5">
        <v>46261</v>
      </c>
      <c r="AS1227">
        <v>88</v>
      </c>
      <c r="AT1227">
        <v>3</v>
      </c>
      <c r="AU1227" t="s">
        <v>57</v>
      </c>
      <c r="AV1227" t="s">
        <v>52</v>
      </c>
      <c r="AW1227">
        <v>-11.23959546</v>
      </c>
      <c r="AX1227">
        <v>0.59416665999999996</v>
      </c>
      <c r="AY1227">
        <v>0</v>
      </c>
      <c r="AZ1227">
        <v>-7424.78433752</v>
      </c>
      <c r="BA1227">
        <v>0</v>
      </c>
    </row>
    <row r="1228" spans="2:53">
      <c r="B1228" s="5">
        <v>46261</v>
      </c>
      <c r="C1228">
        <v>205</v>
      </c>
      <c r="D1228">
        <v>3</v>
      </c>
      <c r="E1228" t="s">
        <v>143</v>
      </c>
      <c r="F1228" t="s">
        <v>57</v>
      </c>
      <c r="G1228" t="s">
        <v>58</v>
      </c>
      <c r="H1228">
        <v>-14348.09218061</v>
      </c>
      <c r="I1228">
        <v>0</v>
      </c>
      <c r="J1228">
        <v>-600</v>
      </c>
      <c r="K1228">
        <v>696.24</v>
      </c>
      <c r="L1228">
        <v>0</v>
      </c>
      <c r="M1228">
        <v>0</v>
      </c>
      <c r="N1228">
        <v>0</v>
      </c>
      <c r="O1228" s="90" cm="1">
        <f t="array" ref="O1228">VLOOKUP(C1228,Calc!$B$4:$BF$291,_xlfn.XLOOKUP(F1228&amp;G1228,$R$4:$R$9&amp;$S$4:$S$9,$T$4:$T$9),FALSE)</f>
        <v>0</v>
      </c>
      <c r="P1228" s="121">
        <f t="shared" si="19"/>
        <v>0</v>
      </c>
      <c r="AH1228" s="5">
        <v>46261</v>
      </c>
      <c r="AI1228">
        <v>123</v>
      </c>
      <c r="AJ1228">
        <v>3</v>
      </c>
      <c r="AL1228" t="s">
        <v>147</v>
      </c>
      <c r="AM1228" t="s">
        <v>148</v>
      </c>
      <c r="AN1228">
        <v>0</v>
      </c>
      <c r="AO1228">
        <v>0</v>
      </c>
      <c r="AP1228">
        <v>0</v>
      </c>
      <c r="AR1228" s="5">
        <v>46261</v>
      </c>
      <c r="AS1228">
        <v>88</v>
      </c>
      <c r="AT1228">
        <v>3</v>
      </c>
      <c r="AU1228" t="s">
        <v>147</v>
      </c>
      <c r="AV1228" t="s">
        <v>148</v>
      </c>
      <c r="AW1228">
        <v>-33.516770000000001</v>
      </c>
      <c r="AX1228">
        <v>0.90666665999999996</v>
      </c>
      <c r="AY1228">
        <v>7.6987302299999998</v>
      </c>
      <c r="AZ1228">
        <v>7.6987302299999998</v>
      </c>
      <c r="BA1228">
        <v>0</v>
      </c>
    </row>
    <row r="1229" spans="2:53">
      <c r="B1229" s="5">
        <v>46261</v>
      </c>
      <c r="C1229">
        <v>205</v>
      </c>
      <c r="D1229">
        <v>3</v>
      </c>
      <c r="E1229" t="s">
        <v>143</v>
      </c>
      <c r="F1229" t="s">
        <v>57</v>
      </c>
      <c r="G1229" t="s">
        <v>52</v>
      </c>
      <c r="H1229">
        <v>-14348.09218061</v>
      </c>
      <c r="I1229">
        <v>0</v>
      </c>
      <c r="J1229">
        <v>96.24</v>
      </c>
      <c r="K1229">
        <v>-696.24</v>
      </c>
      <c r="L1229">
        <v>0</v>
      </c>
      <c r="M1229">
        <v>0</v>
      </c>
      <c r="N1229">
        <v>0</v>
      </c>
      <c r="O1229" s="90" cm="1">
        <f t="array" ref="O1229">VLOOKUP(C1229,Calc!$B$4:$BF$291,_xlfn.XLOOKUP(F1229&amp;G1229,$R$4:$R$9&amp;$S$4:$S$9,$T$4:$T$9),FALSE)</f>
        <v>0</v>
      </c>
      <c r="P1229" s="121">
        <f t="shared" si="19"/>
        <v>0</v>
      </c>
      <c r="AH1229" s="5">
        <v>46261</v>
      </c>
      <c r="AI1229">
        <v>123</v>
      </c>
      <c r="AJ1229">
        <v>3</v>
      </c>
      <c r="AL1229" t="s">
        <v>147</v>
      </c>
      <c r="AM1229" t="s">
        <v>51</v>
      </c>
      <c r="AN1229">
        <v>0</v>
      </c>
      <c r="AO1229">
        <v>0</v>
      </c>
      <c r="AP1229">
        <v>0</v>
      </c>
      <c r="AR1229" s="5">
        <v>46261</v>
      </c>
      <c r="AS1229">
        <v>88</v>
      </c>
      <c r="AT1229">
        <v>3</v>
      </c>
      <c r="AU1229" t="s">
        <v>147</v>
      </c>
      <c r="AV1229" t="s">
        <v>51</v>
      </c>
      <c r="AW1229">
        <v>32.610103330000001</v>
      </c>
      <c r="AX1229">
        <v>0.90666665999999996</v>
      </c>
      <c r="AY1229">
        <v>0</v>
      </c>
      <c r="AZ1229">
        <v>0</v>
      </c>
      <c r="BA1229">
        <v>0</v>
      </c>
    </row>
    <row r="1230" spans="2:53">
      <c r="B1230" s="5">
        <v>46261</v>
      </c>
      <c r="C1230">
        <v>205</v>
      </c>
      <c r="D1230">
        <v>3</v>
      </c>
      <c r="E1230" t="s">
        <v>143</v>
      </c>
      <c r="F1230" t="s">
        <v>60</v>
      </c>
      <c r="G1230" t="s">
        <v>58</v>
      </c>
      <c r="H1230">
        <v>-14348.09218061</v>
      </c>
      <c r="I1230">
        <v>0</v>
      </c>
      <c r="J1230">
        <v>-600</v>
      </c>
      <c r="K1230">
        <v>605.66999999999996</v>
      </c>
      <c r="L1230">
        <v>0</v>
      </c>
      <c r="M1230">
        <v>0</v>
      </c>
      <c r="N1230">
        <v>0</v>
      </c>
      <c r="O1230" s="90" cm="1">
        <f t="array" ref="O1230">VLOOKUP(C1230,Calc!$B$4:$BF$291,_xlfn.XLOOKUP(F1230&amp;G1230,$R$4:$R$9&amp;$S$4:$S$9,$T$4:$T$9),FALSE)</f>
        <v>0</v>
      </c>
      <c r="P1230" s="121">
        <f t="shared" si="19"/>
        <v>0</v>
      </c>
      <c r="AH1230" s="5">
        <v>46261</v>
      </c>
      <c r="AI1230">
        <v>123</v>
      </c>
      <c r="AJ1230">
        <v>3</v>
      </c>
      <c r="AK1230" t="s">
        <v>143</v>
      </c>
      <c r="AL1230" t="s">
        <v>60</v>
      </c>
      <c r="AM1230" t="s">
        <v>58</v>
      </c>
      <c r="AN1230">
        <v>-4.1840041299999999</v>
      </c>
      <c r="AO1230">
        <v>0</v>
      </c>
      <c r="AP1230">
        <v>-418.60961354</v>
      </c>
      <c r="AR1230" s="5">
        <v>46261</v>
      </c>
      <c r="AS1230">
        <v>88</v>
      </c>
      <c r="AT1230">
        <v>3</v>
      </c>
      <c r="AU1230" t="s">
        <v>60</v>
      </c>
      <c r="AV1230" t="s">
        <v>58</v>
      </c>
      <c r="AW1230">
        <v>36.049117729999999</v>
      </c>
      <c r="AX1230">
        <v>3.1666659999999999E-2</v>
      </c>
      <c r="AY1230">
        <v>0</v>
      </c>
      <c r="AZ1230">
        <v>0</v>
      </c>
      <c r="BA1230">
        <v>0</v>
      </c>
    </row>
    <row r="1231" spans="2:53">
      <c r="B1231" s="5">
        <v>46261</v>
      </c>
      <c r="C1231">
        <v>205</v>
      </c>
      <c r="D1231">
        <v>3</v>
      </c>
      <c r="E1231" t="s">
        <v>143</v>
      </c>
      <c r="F1231" t="s">
        <v>60</v>
      </c>
      <c r="G1231" t="s">
        <v>51</v>
      </c>
      <c r="H1231">
        <v>-14348.09218061</v>
      </c>
      <c r="I1231">
        <v>0</v>
      </c>
      <c r="J1231">
        <v>5.67</v>
      </c>
      <c r="K1231">
        <v>-605.66999999999996</v>
      </c>
      <c r="L1231">
        <v>0</v>
      </c>
      <c r="M1231">
        <v>0</v>
      </c>
      <c r="N1231">
        <v>0</v>
      </c>
      <c r="O1231" s="90" cm="1">
        <f t="array" ref="O1231">VLOOKUP(C1231,Calc!$B$4:$BF$291,_xlfn.XLOOKUP(F1231&amp;G1231,$R$4:$R$9&amp;$S$4:$S$9,$T$4:$T$9),FALSE)</f>
        <v>0</v>
      </c>
      <c r="P1231" s="121">
        <f t="shared" si="19"/>
        <v>0</v>
      </c>
      <c r="AH1231" s="5">
        <v>46261</v>
      </c>
      <c r="AI1231">
        <v>123</v>
      </c>
      <c r="AJ1231">
        <v>3</v>
      </c>
      <c r="AK1231" t="s">
        <v>143</v>
      </c>
      <c r="AL1231" t="s">
        <v>60</v>
      </c>
      <c r="AM1231" t="s">
        <v>51</v>
      </c>
      <c r="AN1231">
        <v>1.7056708</v>
      </c>
      <c r="AO1231">
        <v>0</v>
      </c>
      <c r="AP1231">
        <v>0</v>
      </c>
      <c r="AR1231" s="5">
        <v>46261</v>
      </c>
      <c r="AS1231">
        <v>88</v>
      </c>
      <c r="AT1231">
        <v>3</v>
      </c>
      <c r="AU1231" t="s">
        <v>60</v>
      </c>
      <c r="AV1231" t="s">
        <v>51</v>
      </c>
      <c r="AW1231">
        <v>-36.080784399999999</v>
      </c>
      <c r="AX1231">
        <v>3.1666659999999999E-2</v>
      </c>
      <c r="AY1231">
        <v>0</v>
      </c>
      <c r="AZ1231">
        <v>-34621.078678899998</v>
      </c>
      <c r="BA1231">
        <v>0</v>
      </c>
    </row>
    <row r="1232" spans="2:53">
      <c r="B1232" s="5">
        <v>46261</v>
      </c>
      <c r="C1232">
        <v>205</v>
      </c>
      <c r="D1232">
        <v>3</v>
      </c>
      <c r="E1232" t="s">
        <v>143</v>
      </c>
      <c r="F1232" t="s">
        <v>54</v>
      </c>
      <c r="G1232" t="s">
        <v>52</v>
      </c>
      <c r="H1232">
        <v>-14348.09218061</v>
      </c>
      <c r="I1232">
        <v>0</v>
      </c>
      <c r="J1232">
        <v>96.24</v>
      </c>
      <c r="K1232">
        <v>-90.57</v>
      </c>
      <c r="L1232">
        <v>0</v>
      </c>
      <c r="M1232">
        <v>0</v>
      </c>
      <c r="N1232">
        <v>0</v>
      </c>
      <c r="O1232" s="90" cm="1">
        <f t="array" ref="O1232">VLOOKUP(C1232,Calc!$B$4:$BF$291,_xlfn.XLOOKUP(F1232&amp;G1232,$R$4:$R$9&amp;$S$4:$S$9,$T$4:$T$9),FALSE)</f>
        <v>0</v>
      </c>
      <c r="P1232" s="121">
        <f t="shared" si="19"/>
        <v>0</v>
      </c>
      <c r="AH1232" s="5">
        <v>46261</v>
      </c>
      <c r="AI1232">
        <v>123</v>
      </c>
      <c r="AJ1232">
        <v>3</v>
      </c>
      <c r="AK1232" t="s">
        <v>143</v>
      </c>
      <c r="AL1232" t="s">
        <v>54</v>
      </c>
      <c r="AM1232" t="s">
        <v>52</v>
      </c>
      <c r="AN1232">
        <v>65.203574059999994</v>
      </c>
      <c r="AO1232">
        <v>0</v>
      </c>
      <c r="AP1232">
        <v>0</v>
      </c>
      <c r="AR1232" s="5">
        <v>46261</v>
      </c>
      <c r="AS1232">
        <v>88</v>
      </c>
      <c r="AT1232">
        <v>3</v>
      </c>
      <c r="AU1232" t="s">
        <v>54</v>
      </c>
      <c r="AV1232" t="s">
        <v>52</v>
      </c>
      <c r="AW1232">
        <v>47.143690630000002</v>
      </c>
      <c r="AX1232">
        <v>2.9358333299999999</v>
      </c>
      <c r="AY1232">
        <v>0</v>
      </c>
      <c r="AZ1232">
        <v>0</v>
      </c>
      <c r="BA1232">
        <v>0</v>
      </c>
    </row>
    <row r="1233" spans="2:53">
      <c r="B1233" s="5">
        <v>46261</v>
      </c>
      <c r="C1233">
        <v>205</v>
      </c>
      <c r="D1233">
        <v>3</v>
      </c>
      <c r="E1233" t="s">
        <v>143</v>
      </c>
      <c r="F1233" t="s">
        <v>54</v>
      </c>
      <c r="G1233" t="s">
        <v>51</v>
      </c>
      <c r="H1233">
        <v>-14348.09218061</v>
      </c>
      <c r="I1233">
        <v>0</v>
      </c>
      <c r="J1233">
        <v>5.67</v>
      </c>
      <c r="K1233">
        <v>90.57</v>
      </c>
      <c r="L1233">
        <v>0</v>
      </c>
      <c r="M1233">
        <v>0</v>
      </c>
      <c r="N1233">
        <v>0</v>
      </c>
      <c r="O1233" s="90" cm="1">
        <f t="array" ref="O1233">VLOOKUP(C1233,Calc!$B$4:$BF$291,_xlfn.XLOOKUP(F1233&amp;G1233,$R$4:$R$9&amp;$S$4:$S$9,$T$4:$T$9),FALSE)</f>
        <v>0</v>
      </c>
      <c r="P1233" s="121">
        <f t="shared" si="19"/>
        <v>0</v>
      </c>
      <c r="AH1233" s="5">
        <v>46261</v>
      </c>
      <c r="AI1233">
        <v>123</v>
      </c>
      <c r="AJ1233">
        <v>3</v>
      </c>
      <c r="AK1233" t="s">
        <v>143</v>
      </c>
      <c r="AL1233" t="s">
        <v>54</v>
      </c>
      <c r="AM1233" t="s">
        <v>51</v>
      </c>
      <c r="AN1233">
        <v>-66.115240729999996</v>
      </c>
      <c r="AO1233">
        <v>36639.726689700001</v>
      </c>
      <c r="AP1233">
        <v>39122.144439999996</v>
      </c>
      <c r="AR1233" s="5">
        <v>46261</v>
      </c>
      <c r="AS1233">
        <v>88</v>
      </c>
      <c r="AT1233">
        <v>3</v>
      </c>
      <c r="AU1233" t="s">
        <v>54</v>
      </c>
      <c r="AV1233" t="s">
        <v>51</v>
      </c>
      <c r="AW1233">
        <v>-50.079523960000003</v>
      </c>
      <c r="AX1233">
        <v>2.9358333299999999</v>
      </c>
      <c r="AY1233">
        <v>0</v>
      </c>
      <c r="AZ1233">
        <v>-13680.30011231</v>
      </c>
      <c r="BA1233">
        <v>0</v>
      </c>
    </row>
    <row r="1234" spans="2:53">
      <c r="B1234" s="5">
        <v>46261</v>
      </c>
      <c r="C1234">
        <v>206</v>
      </c>
      <c r="D1234">
        <v>3</v>
      </c>
      <c r="E1234" t="s">
        <v>143</v>
      </c>
      <c r="F1234" t="s">
        <v>57</v>
      </c>
      <c r="G1234" t="s">
        <v>58</v>
      </c>
      <c r="H1234">
        <v>-16335.112922800001</v>
      </c>
      <c r="I1234">
        <v>0</v>
      </c>
      <c r="J1234">
        <v>-600</v>
      </c>
      <c r="K1234">
        <v>670.01</v>
      </c>
      <c r="L1234">
        <v>0</v>
      </c>
      <c r="M1234">
        <v>0</v>
      </c>
      <c r="N1234">
        <v>0</v>
      </c>
      <c r="O1234" s="90" cm="1">
        <f t="array" ref="O1234">VLOOKUP(C1234,Calc!$B$4:$BF$291,_xlfn.XLOOKUP(F1234&amp;G1234,$R$4:$R$9&amp;$S$4:$S$9,$T$4:$T$9),FALSE)</f>
        <v>0</v>
      </c>
      <c r="P1234" s="121">
        <f t="shared" si="19"/>
        <v>0</v>
      </c>
      <c r="AH1234" s="5">
        <v>46261</v>
      </c>
      <c r="AI1234">
        <v>124</v>
      </c>
      <c r="AJ1234">
        <v>3</v>
      </c>
      <c r="AL1234" t="s">
        <v>144</v>
      </c>
      <c r="AM1234" t="s">
        <v>58</v>
      </c>
      <c r="AN1234">
        <v>-50.800983430000002</v>
      </c>
      <c r="AO1234">
        <v>-3161.2566103899999</v>
      </c>
      <c r="AP1234">
        <v>-3161.2566103899999</v>
      </c>
      <c r="AR1234" s="5">
        <v>46261</v>
      </c>
      <c r="AS1234">
        <v>88</v>
      </c>
      <c r="AT1234">
        <v>3</v>
      </c>
      <c r="AU1234" t="s">
        <v>50</v>
      </c>
      <c r="AV1234" t="s">
        <v>52</v>
      </c>
      <c r="AW1234">
        <v>3.6909171999999999</v>
      </c>
      <c r="AX1234">
        <v>0.96750000000000003</v>
      </c>
      <c r="AY1234">
        <v>0</v>
      </c>
      <c r="AZ1234">
        <v>0</v>
      </c>
      <c r="BA1234">
        <v>0</v>
      </c>
    </row>
    <row r="1235" spans="2:53">
      <c r="B1235" s="5">
        <v>46261</v>
      </c>
      <c r="C1235">
        <v>206</v>
      </c>
      <c r="D1235">
        <v>3</v>
      </c>
      <c r="E1235" t="s">
        <v>143</v>
      </c>
      <c r="F1235" t="s">
        <v>57</v>
      </c>
      <c r="G1235" t="s">
        <v>52</v>
      </c>
      <c r="H1235">
        <v>-16335.112922800001</v>
      </c>
      <c r="I1235">
        <v>0</v>
      </c>
      <c r="J1235">
        <v>70.010000000000005</v>
      </c>
      <c r="K1235">
        <v>-670.01</v>
      </c>
      <c r="L1235">
        <v>0</v>
      </c>
      <c r="M1235">
        <v>0</v>
      </c>
      <c r="N1235">
        <v>0</v>
      </c>
      <c r="O1235" s="90" cm="1">
        <f t="array" ref="O1235">VLOOKUP(C1235,Calc!$B$4:$BF$291,_xlfn.XLOOKUP(F1235&amp;G1235,$R$4:$R$9&amp;$S$4:$S$9,$T$4:$T$9),FALSE)</f>
        <v>0</v>
      </c>
      <c r="P1235" s="121">
        <f t="shared" si="19"/>
        <v>0</v>
      </c>
      <c r="AH1235" s="5">
        <v>46261</v>
      </c>
      <c r="AI1235">
        <v>124</v>
      </c>
      <c r="AJ1235">
        <v>3</v>
      </c>
      <c r="AL1235" t="s">
        <v>144</v>
      </c>
      <c r="AM1235" t="s">
        <v>146</v>
      </c>
      <c r="AN1235">
        <v>50.75681676</v>
      </c>
      <c r="AO1235">
        <v>0</v>
      </c>
      <c r="AP1235">
        <v>0</v>
      </c>
      <c r="AR1235" s="5">
        <v>46261</v>
      </c>
      <c r="AS1235">
        <v>88</v>
      </c>
      <c r="AT1235">
        <v>3</v>
      </c>
      <c r="AU1235" t="s">
        <v>50</v>
      </c>
      <c r="AV1235" t="s">
        <v>51</v>
      </c>
      <c r="AW1235">
        <v>-4.6584171999999997</v>
      </c>
      <c r="AX1235">
        <v>0.96750000000000003</v>
      </c>
      <c r="AY1235">
        <v>0</v>
      </c>
      <c r="AZ1235">
        <v>-1336.64771447</v>
      </c>
      <c r="BA1235">
        <v>0</v>
      </c>
    </row>
    <row r="1236" spans="2:53">
      <c r="B1236" s="5">
        <v>46261</v>
      </c>
      <c r="C1236">
        <v>206</v>
      </c>
      <c r="D1236">
        <v>3</v>
      </c>
      <c r="E1236" t="s">
        <v>143</v>
      </c>
      <c r="F1236" t="s">
        <v>60</v>
      </c>
      <c r="G1236" t="s">
        <v>58</v>
      </c>
      <c r="H1236">
        <v>-16335.112922800001</v>
      </c>
      <c r="I1236">
        <v>0</v>
      </c>
      <c r="J1236">
        <v>-600</v>
      </c>
      <c r="K1236">
        <v>605.66999999999996</v>
      </c>
      <c r="L1236">
        <v>0</v>
      </c>
      <c r="M1236">
        <v>0</v>
      </c>
      <c r="N1236">
        <v>0</v>
      </c>
      <c r="O1236" s="90" cm="1">
        <f t="array" ref="O1236">VLOOKUP(C1236,Calc!$B$4:$BF$291,_xlfn.XLOOKUP(F1236&amp;G1236,$R$4:$R$9&amp;$S$4:$S$9,$T$4:$T$9),FALSE)</f>
        <v>0</v>
      </c>
      <c r="P1236" s="121">
        <f t="shared" si="19"/>
        <v>0</v>
      </c>
      <c r="AH1236" s="5">
        <v>46261</v>
      </c>
      <c r="AI1236">
        <v>124</v>
      </c>
      <c r="AJ1236">
        <v>3</v>
      </c>
      <c r="AK1236" t="s">
        <v>143</v>
      </c>
      <c r="AL1236" t="s">
        <v>57</v>
      </c>
      <c r="AM1236" t="s">
        <v>58</v>
      </c>
      <c r="AN1236">
        <v>-11.3047188</v>
      </c>
      <c r="AO1236">
        <v>2862.4593389000001</v>
      </c>
      <c r="AP1236">
        <v>5982.8435518799997</v>
      </c>
      <c r="AR1236" s="5">
        <v>46261</v>
      </c>
      <c r="AS1236">
        <v>89</v>
      </c>
      <c r="AT1236">
        <v>3</v>
      </c>
      <c r="AU1236" t="s">
        <v>145</v>
      </c>
      <c r="AV1236" t="s">
        <v>58</v>
      </c>
      <c r="AW1236">
        <v>0</v>
      </c>
      <c r="AX1236">
        <v>0</v>
      </c>
      <c r="AY1236">
        <v>0</v>
      </c>
      <c r="AZ1236">
        <v>0</v>
      </c>
      <c r="BA1236">
        <v>0</v>
      </c>
    </row>
    <row r="1237" spans="2:53">
      <c r="B1237" s="5">
        <v>46261</v>
      </c>
      <c r="C1237">
        <v>206</v>
      </c>
      <c r="D1237">
        <v>3</v>
      </c>
      <c r="E1237" t="s">
        <v>143</v>
      </c>
      <c r="F1237" t="s">
        <v>60</v>
      </c>
      <c r="G1237" t="s">
        <v>51</v>
      </c>
      <c r="H1237">
        <v>-16335.112922800001</v>
      </c>
      <c r="I1237">
        <v>0</v>
      </c>
      <c r="J1237">
        <v>5.67</v>
      </c>
      <c r="K1237">
        <v>-605.66999999999996</v>
      </c>
      <c r="L1237">
        <v>0</v>
      </c>
      <c r="M1237">
        <v>0</v>
      </c>
      <c r="N1237">
        <v>0</v>
      </c>
      <c r="O1237" s="90" cm="1">
        <f t="array" ref="O1237">VLOOKUP(C1237,Calc!$B$4:$BF$291,_xlfn.XLOOKUP(F1237&amp;G1237,$R$4:$R$9&amp;$S$4:$S$9,$T$4:$T$9),FALSE)</f>
        <v>0</v>
      </c>
      <c r="P1237" s="121">
        <f t="shared" si="19"/>
        <v>0</v>
      </c>
      <c r="AH1237" s="5">
        <v>46261</v>
      </c>
      <c r="AI1237">
        <v>124</v>
      </c>
      <c r="AJ1237">
        <v>3</v>
      </c>
      <c r="AK1237" t="s">
        <v>143</v>
      </c>
      <c r="AL1237" t="s">
        <v>57</v>
      </c>
      <c r="AM1237" t="s">
        <v>52</v>
      </c>
      <c r="AN1237">
        <v>10.67305213</v>
      </c>
      <c r="AO1237">
        <v>0</v>
      </c>
      <c r="AP1237">
        <v>0</v>
      </c>
      <c r="AR1237" s="5">
        <v>46261</v>
      </c>
      <c r="AS1237">
        <v>89</v>
      </c>
      <c r="AT1237">
        <v>3</v>
      </c>
      <c r="AU1237" t="s">
        <v>145</v>
      </c>
      <c r="AV1237" t="s">
        <v>146</v>
      </c>
      <c r="AW1237">
        <v>0</v>
      </c>
      <c r="AX1237">
        <v>0</v>
      </c>
      <c r="AY1237">
        <v>0</v>
      </c>
      <c r="AZ1237">
        <v>0</v>
      </c>
      <c r="BA1237">
        <v>0</v>
      </c>
    </row>
    <row r="1238" spans="2:53">
      <c r="B1238" s="5">
        <v>46261</v>
      </c>
      <c r="C1238">
        <v>206</v>
      </c>
      <c r="D1238">
        <v>3</v>
      </c>
      <c r="E1238" t="s">
        <v>143</v>
      </c>
      <c r="F1238" t="s">
        <v>54</v>
      </c>
      <c r="G1238" t="s">
        <v>52</v>
      </c>
      <c r="H1238">
        <v>-16335.112922800001</v>
      </c>
      <c r="I1238">
        <v>0</v>
      </c>
      <c r="J1238">
        <v>70.010000000000005</v>
      </c>
      <c r="K1238">
        <v>-64.34</v>
      </c>
      <c r="L1238">
        <v>0</v>
      </c>
      <c r="M1238">
        <v>0</v>
      </c>
      <c r="N1238">
        <v>0</v>
      </c>
      <c r="O1238" s="90" cm="1">
        <f t="array" ref="O1238">VLOOKUP(C1238,Calc!$B$4:$BF$291,_xlfn.XLOOKUP(F1238&amp;G1238,$R$4:$R$9&amp;$S$4:$S$9,$T$4:$T$9),FALSE)</f>
        <v>0</v>
      </c>
      <c r="P1238" s="121">
        <f t="shared" si="19"/>
        <v>0</v>
      </c>
      <c r="AH1238" s="5">
        <v>46261</v>
      </c>
      <c r="AI1238">
        <v>124</v>
      </c>
      <c r="AJ1238">
        <v>3</v>
      </c>
      <c r="AL1238" t="s">
        <v>147</v>
      </c>
      <c r="AM1238" t="s">
        <v>148</v>
      </c>
      <c r="AN1238">
        <v>0</v>
      </c>
      <c r="AO1238">
        <v>0</v>
      </c>
      <c r="AP1238">
        <v>0</v>
      </c>
      <c r="AR1238" s="5">
        <v>46261</v>
      </c>
      <c r="AS1238">
        <v>89</v>
      </c>
      <c r="AT1238">
        <v>3</v>
      </c>
      <c r="AU1238" t="s">
        <v>144</v>
      </c>
      <c r="AV1238" t="s">
        <v>58</v>
      </c>
      <c r="AW1238">
        <v>-68.688525760000005</v>
      </c>
      <c r="AX1238">
        <v>12.8825</v>
      </c>
      <c r="AY1238">
        <v>-14592.91030666</v>
      </c>
      <c r="AZ1238">
        <v>-14592.91030666</v>
      </c>
      <c r="BA1238">
        <v>0</v>
      </c>
    </row>
    <row r="1239" spans="2:53">
      <c r="B1239" s="5">
        <v>46261</v>
      </c>
      <c r="C1239">
        <v>206</v>
      </c>
      <c r="D1239">
        <v>3</v>
      </c>
      <c r="E1239" t="s">
        <v>143</v>
      </c>
      <c r="F1239" t="s">
        <v>54</v>
      </c>
      <c r="G1239" t="s">
        <v>51</v>
      </c>
      <c r="H1239">
        <v>-16335.112922800001</v>
      </c>
      <c r="I1239">
        <v>0</v>
      </c>
      <c r="J1239">
        <v>5.67</v>
      </c>
      <c r="K1239">
        <v>64.34</v>
      </c>
      <c r="L1239">
        <v>0</v>
      </c>
      <c r="M1239">
        <v>0</v>
      </c>
      <c r="N1239">
        <v>0</v>
      </c>
      <c r="O1239" s="90" cm="1">
        <f t="array" ref="O1239">VLOOKUP(C1239,Calc!$B$4:$BF$291,_xlfn.XLOOKUP(F1239&amp;G1239,$R$4:$R$9&amp;$S$4:$S$9,$T$4:$T$9),FALSE)</f>
        <v>0</v>
      </c>
      <c r="P1239" s="121">
        <f t="shared" si="19"/>
        <v>0</v>
      </c>
      <c r="AH1239" s="5">
        <v>46261</v>
      </c>
      <c r="AI1239">
        <v>124</v>
      </c>
      <c r="AJ1239">
        <v>3</v>
      </c>
      <c r="AL1239" t="s">
        <v>147</v>
      </c>
      <c r="AM1239" t="s">
        <v>51</v>
      </c>
      <c r="AN1239">
        <v>0</v>
      </c>
      <c r="AO1239">
        <v>0</v>
      </c>
      <c r="AP1239">
        <v>0</v>
      </c>
      <c r="AR1239" s="5">
        <v>46261</v>
      </c>
      <c r="AS1239">
        <v>89</v>
      </c>
      <c r="AT1239">
        <v>3</v>
      </c>
      <c r="AU1239" t="s">
        <v>144</v>
      </c>
      <c r="AV1239" t="s">
        <v>146</v>
      </c>
      <c r="AW1239">
        <v>55.806025759999997</v>
      </c>
      <c r="AX1239">
        <v>12.8825</v>
      </c>
      <c r="AY1239">
        <v>0</v>
      </c>
      <c r="AZ1239">
        <v>0</v>
      </c>
      <c r="BA1239">
        <v>0</v>
      </c>
    </row>
    <row r="1240" spans="2:53">
      <c r="B1240" s="5">
        <v>46261</v>
      </c>
      <c r="C1240">
        <v>207</v>
      </c>
      <c r="D1240">
        <v>3</v>
      </c>
      <c r="E1240" t="s">
        <v>143</v>
      </c>
      <c r="F1240" t="s">
        <v>57</v>
      </c>
      <c r="G1240" t="s">
        <v>58</v>
      </c>
      <c r="H1240">
        <v>-6070.4970114500002</v>
      </c>
      <c r="I1240">
        <v>0</v>
      </c>
      <c r="J1240">
        <v>-600</v>
      </c>
      <c r="K1240">
        <v>665.38</v>
      </c>
      <c r="L1240">
        <v>0</v>
      </c>
      <c r="M1240">
        <v>0</v>
      </c>
      <c r="N1240">
        <v>0</v>
      </c>
      <c r="O1240" s="90" cm="1">
        <f t="array" ref="O1240">VLOOKUP(C1240,Calc!$B$4:$BF$291,_xlfn.XLOOKUP(F1240&amp;G1240,$R$4:$R$9&amp;$S$4:$S$9,$T$4:$T$9),FALSE)</f>
        <v>0</v>
      </c>
      <c r="P1240" s="121">
        <f t="shared" si="19"/>
        <v>0</v>
      </c>
      <c r="AH1240" s="5">
        <v>46261</v>
      </c>
      <c r="AI1240">
        <v>124</v>
      </c>
      <c r="AJ1240">
        <v>3</v>
      </c>
      <c r="AK1240" t="s">
        <v>143</v>
      </c>
      <c r="AL1240" t="s">
        <v>60</v>
      </c>
      <c r="AM1240" t="s">
        <v>58</v>
      </c>
      <c r="AN1240">
        <v>5.5201505300000004</v>
      </c>
      <c r="AO1240">
        <v>0</v>
      </c>
      <c r="AP1240">
        <v>0</v>
      </c>
      <c r="AR1240" s="5">
        <v>46261</v>
      </c>
      <c r="AS1240">
        <v>89</v>
      </c>
      <c r="AT1240">
        <v>3</v>
      </c>
      <c r="AU1240" t="s">
        <v>57</v>
      </c>
      <c r="AV1240" t="s">
        <v>58</v>
      </c>
      <c r="AW1240">
        <v>8.7325537999999998</v>
      </c>
      <c r="AX1240">
        <v>0.79416666000000002</v>
      </c>
      <c r="AY1240">
        <v>0</v>
      </c>
      <c r="AZ1240">
        <v>0</v>
      </c>
      <c r="BA1240">
        <v>0</v>
      </c>
    </row>
    <row r="1241" spans="2:53">
      <c r="B1241" s="5">
        <v>46261</v>
      </c>
      <c r="C1241">
        <v>207</v>
      </c>
      <c r="D1241">
        <v>3</v>
      </c>
      <c r="E1241" t="s">
        <v>143</v>
      </c>
      <c r="F1241" t="s">
        <v>57</v>
      </c>
      <c r="G1241" t="s">
        <v>52</v>
      </c>
      <c r="H1241">
        <v>-6070.4970114500002</v>
      </c>
      <c r="I1241">
        <v>0</v>
      </c>
      <c r="J1241">
        <v>65.38</v>
      </c>
      <c r="K1241">
        <v>-665.38</v>
      </c>
      <c r="L1241">
        <v>0</v>
      </c>
      <c r="M1241">
        <v>0</v>
      </c>
      <c r="N1241">
        <v>0</v>
      </c>
      <c r="O1241" s="90" cm="1">
        <f t="array" ref="O1241">VLOOKUP(C1241,Calc!$B$4:$BF$291,_xlfn.XLOOKUP(F1241&amp;G1241,$R$4:$R$9&amp;$S$4:$S$9,$T$4:$T$9),FALSE)</f>
        <v>0</v>
      </c>
      <c r="P1241" s="121">
        <f t="shared" si="19"/>
        <v>0</v>
      </c>
      <c r="AH1241" s="5">
        <v>46261</v>
      </c>
      <c r="AI1241">
        <v>124</v>
      </c>
      <c r="AJ1241">
        <v>3</v>
      </c>
      <c r="AK1241" t="s">
        <v>143</v>
      </c>
      <c r="AL1241" t="s">
        <v>60</v>
      </c>
      <c r="AM1241" t="s">
        <v>51</v>
      </c>
      <c r="AN1241">
        <v>-13.3043172</v>
      </c>
      <c r="AO1241">
        <v>0</v>
      </c>
      <c r="AP1241">
        <v>272.09199186000001</v>
      </c>
      <c r="AR1241" s="5">
        <v>46261</v>
      </c>
      <c r="AS1241">
        <v>89</v>
      </c>
      <c r="AT1241">
        <v>3</v>
      </c>
      <c r="AU1241" t="s">
        <v>57</v>
      </c>
      <c r="AV1241" t="s">
        <v>52</v>
      </c>
      <c r="AW1241">
        <v>-9.5267204599999999</v>
      </c>
      <c r="AX1241">
        <v>0.79416666000000002</v>
      </c>
      <c r="AY1241">
        <v>0</v>
      </c>
      <c r="AZ1241">
        <v>-6125.8983522099998</v>
      </c>
      <c r="BA1241">
        <v>0</v>
      </c>
    </row>
    <row r="1242" spans="2:53">
      <c r="B1242" s="5">
        <v>46261</v>
      </c>
      <c r="C1242">
        <v>207</v>
      </c>
      <c r="D1242">
        <v>3</v>
      </c>
      <c r="E1242" t="s">
        <v>143</v>
      </c>
      <c r="F1242" t="s">
        <v>60</v>
      </c>
      <c r="G1242" t="s">
        <v>58</v>
      </c>
      <c r="H1242">
        <v>-6070.4970114500002</v>
      </c>
      <c r="I1242">
        <v>0</v>
      </c>
      <c r="J1242">
        <v>-600</v>
      </c>
      <c r="K1242">
        <v>635</v>
      </c>
      <c r="L1242">
        <v>0</v>
      </c>
      <c r="M1242">
        <v>0</v>
      </c>
      <c r="N1242">
        <v>0</v>
      </c>
      <c r="O1242" s="90" cm="1">
        <f t="array" ref="O1242">VLOOKUP(C1242,Calc!$B$4:$BF$291,_xlfn.XLOOKUP(F1242&amp;G1242,$R$4:$R$9&amp;$S$4:$S$9,$T$4:$T$9),FALSE)</f>
        <v>0</v>
      </c>
      <c r="P1242" s="121">
        <f t="shared" si="19"/>
        <v>0</v>
      </c>
      <c r="AH1242" s="5">
        <v>46261</v>
      </c>
      <c r="AI1242">
        <v>124</v>
      </c>
      <c r="AJ1242">
        <v>3</v>
      </c>
      <c r="AK1242" t="s">
        <v>143</v>
      </c>
      <c r="AL1242" t="s">
        <v>54</v>
      </c>
      <c r="AM1242" t="s">
        <v>52</v>
      </c>
      <c r="AN1242">
        <v>57.089506759999999</v>
      </c>
      <c r="AO1242">
        <v>0</v>
      </c>
      <c r="AP1242">
        <v>0</v>
      </c>
      <c r="AR1242" s="5">
        <v>46261</v>
      </c>
      <c r="AS1242">
        <v>89</v>
      </c>
      <c r="AT1242">
        <v>3</v>
      </c>
      <c r="AU1242" t="s">
        <v>147</v>
      </c>
      <c r="AV1242" t="s">
        <v>148</v>
      </c>
      <c r="AW1242">
        <v>-32.693720999999996</v>
      </c>
      <c r="AX1242">
        <v>0.82916666000000006</v>
      </c>
      <c r="AY1242">
        <v>27.398356700000001</v>
      </c>
      <c r="AZ1242">
        <v>27.398356700000001</v>
      </c>
      <c r="BA1242">
        <v>0</v>
      </c>
    </row>
    <row r="1243" spans="2:53">
      <c r="B1243" s="5">
        <v>46261</v>
      </c>
      <c r="C1243">
        <v>207</v>
      </c>
      <c r="D1243">
        <v>3</v>
      </c>
      <c r="E1243" t="s">
        <v>143</v>
      </c>
      <c r="F1243" t="s">
        <v>60</v>
      </c>
      <c r="G1243" t="s">
        <v>51</v>
      </c>
      <c r="H1243">
        <v>-6070.4970114500002</v>
      </c>
      <c r="I1243">
        <v>0</v>
      </c>
      <c r="J1243">
        <v>35</v>
      </c>
      <c r="K1243">
        <v>-635</v>
      </c>
      <c r="L1243">
        <v>0</v>
      </c>
      <c r="M1243">
        <v>0</v>
      </c>
      <c r="N1243">
        <v>0</v>
      </c>
      <c r="O1243" s="90" cm="1">
        <f t="array" ref="O1243">VLOOKUP(C1243,Calc!$B$4:$BF$291,_xlfn.XLOOKUP(F1243&amp;G1243,$R$4:$R$9&amp;$S$4:$S$9,$T$4:$T$9),FALSE)</f>
        <v>0</v>
      </c>
      <c r="P1243" s="121">
        <f t="shared" si="19"/>
        <v>0</v>
      </c>
      <c r="AH1243" s="5">
        <v>46261</v>
      </c>
      <c r="AI1243">
        <v>124</v>
      </c>
      <c r="AJ1243">
        <v>3</v>
      </c>
      <c r="AK1243" t="s">
        <v>143</v>
      </c>
      <c r="AL1243" t="s">
        <v>54</v>
      </c>
      <c r="AM1243" t="s">
        <v>51</v>
      </c>
      <c r="AN1243">
        <v>-58.006173429999997</v>
      </c>
      <c r="AO1243">
        <v>37936.211131999997</v>
      </c>
      <c r="AP1243">
        <v>34543.734927160003</v>
      </c>
      <c r="AR1243" s="5">
        <v>46261</v>
      </c>
      <c r="AS1243">
        <v>89</v>
      </c>
      <c r="AT1243">
        <v>3</v>
      </c>
      <c r="AU1243" t="s">
        <v>147</v>
      </c>
      <c r="AV1243" t="s">
        <v>51</v>
      </c>
      <c r="AW1243">
        <v>31.864554330000001</v>
      </c>
      <c r="AX1243">
        <v>0.82916666000000006</v>
      </c>
      <c r="AY1243">
        <v>0</v>
      </c>
      <c r="AZ1243">
        <v>0</v>
      </c>
      <c r="BA1243">
        <v>0</v>
      </c>
    </row>
    <row r="1244" spans="2:53">
      <c r="B1244" s="5">
        <v>46261</v>
      </c>
      <c r="C1244">
        <v>207</v>
      </c>
      <c r="D1244">
        <v>3</v>
      </c>
      <c r="E1244" t="s">
        <v>143</v>
      </c>
      <c r="F1244" t="s">
        <v>54</v>
      </c>
      <c r="G1244" t="s">
        <v>52</v>
      </c>
      <c r="H1244">
        <v>-6070.4970114500002</v>
      </c>
      <c r="I1244">
        <v>0</v>
      </c>
      <c r="J1244">
        <v>65.38</v>
      </c>
      <c r="K1244">
        <v>-30.38</v>
      </c>
      <c r="L1244">
        <v>0</v>
      </c>
      <c r="M1244">
        <v>0</v>
      </c>
      <c r="N1244">
        <v>0</v>
      </c>
      <c r="O1244" s="90" cm="1">
        <f t="array" ref="O1244">VLOOKUP(C1244,Calc!$B$4:$BF$291,_xlfn.XLOOKUP(F1244&amp;G1244,$R$4:$R$9&amp;$S$4:$S$9,$T$4:$T$9),FALSE)</f>
        <v>0</v>
      </c>
      <c r="P1244" s="121">
        <f t="shared" si="19"/>
        <v>0</v>
      </c>
      <c r="AH1244" s="5">
        <v>46261</v>
      </c>
      <c r="AI1244">
        <v>125</v>
      </c>
      <c r="AJ1244">
        <v>3</v>
      </c>
      <c r="AL1244" t="s">
        <v>144</v>
      </c>
      <c r="AM1244" t="s">
        <v>58</v>
      </c>
      <c r="AN1244">
        <v>-47.611167160000001</v>
      </c>
      <c r="AO1244">
        <v>-1651.4477373499999</v>
      </c>
      <c r="AP1244">
        <v>-1651.4477373499999</v>
      </c>
      <c r="AR1244" s="5">
        <v>46261</v>
      </c>
      <c r="AS1244">
        <v>89</v>
      </c>
      <c r="AT1244">
        <v>3</v>
      </c>
      <c r="AU1244" t="s">
        <v>60</v>
      </c>
      <c r="AV1244" t="s">
        <v>58</v>
      </c>
      <c r="AW1244">
        <v>29.963976599999999</v>
      </c>
      <c r="AX1244">
        <v>4.7500000000000001E-2</v>
      </c>
      <c r="AY1244">
        <v>0</v>
      </c>
      <c r="AZ1244">
        <v>0</v>
      </c>
      <c r="BA1244">
        <v>0</v>
      </c>
    </row>
    <row r="1245" spans="2:53">
      <c r="B1245" s="5">
        <v>46261</v>
      </c>
      <c r="C1245">
        <v>207</v>
      </c>
      <c r="D1245">
        <v>3</v>
      </c>
      <c r="E1245" t="s">
        <v>143</v>
      </c>
      <c r="F1245" t="s">
        <v>54</v>
      </c>
      <c r="G1245" t="s">
        <v>51</v>
      </c>
      <c r="H1245">
        <v>-6070.4970114500002</v>
      </c>
      <c r="I1245">
        <v>0</v>
      </c>
      <c r="J1245">
        <v>35</v>
      </c>
      <c r="K1245">
        <v>30.38</v>
      </c>
      <c r="L1245">
        <v>0</v>
      </c>
      <c r="M1245">
        <v>0</v>
      </c>
      <c r="N1245">
        <v>0</v>
      </c>
      <c r="O1245" s="90" cm="1">
        <f t="array" ref="O1245">VLOOKUP(C1245,Calc!$B$4:$BF$291,_xlfn.XLOOKUP(F1245&amp;G1245,$R$4:$R$9&amp;$S$4:$S$9,$T$4:$T$9),FALSE)</f>
        <v>0</v>
      </c>
      <c r="P1245" s="121">
        <f t="shared" si="19"/>
        <v>0</v>
      </c>
      <c r="AH1245" s="5">
        <v>46261</v>
      </c>
      <c r="AI1245">
        <v>125</v>
      </c>
      <c r="AJ1245">
        <v>3</v>
      </c>
      <c r="AL1245" t="s">
        <v>144</v>
      </c>
      <c r="AM1245" t="s">
        <v>146</v>
      </c>
      <c r="AN1245">
        <v>47.578667160000002</v>
      </c>
      <c r="AO1245">
        <v>0</v>
      </c>
      <c r="AP1245">
        <v>0</v>
      </c>
      <c r="AR1245" s="5">
        <v>46261</v>
      </c>
      <c r="AS1245">
        <v>89</v>
      </c>
      <c r="AT1245">
        <v>3</v>
      </c>
      <c r="AU1245" t="s">
        <v>60</v>
      </c>
      <c r="AV1245" t="s">
        <v>51</v>
      </c>
      <c r="AW1245">
        <v>-30.011476600000002</v>
      </c>
      <c r="AX1245">
        <v>4.7500000000000001E-2</v>
      </c>
      <c r="AY1245">
        <v>0</v>
      </c>
      <c r="AZ1245">
        <v>-28784.61833936</v>
      </c>
      <c r="BA1245">
        <v>0</v>
      </c>
    </row>
    <row r="1246" spans="2:53">
      <c r="B1246" s="5">
        <v>46261</v>
      </c>
      <c r="C1246">
        <v>208</v>
      </c>
      <c r="D1246">
        <v>3</v>
      </c>
      <c r="E1246" t="s">
        <v>143</v>
      </c>
      <c r="F1246" t="s">
        <v>57</v>
      </c>
      <c r="G1246" t="s">
        <v>58</v>
      </c>
      <c r="H1246">
        <v>4042.0773361400002</v>
      </c>
      <c r="I1246">
        <v>0</v>
      </c>
      <c r="J1246">
        <v>-600</v>
      </c>
      <c r="K1246">
        <v>669.3</v>
      </c>
      <c r="L1246">
        <v>0</v>
      </c>
      <c r="M1246">
        <v>0</v>
      </c>
      <c r="N1246">
        <v>0</v>
      </c>
      <c r="O1246" s="90" cm="1">
        <f t="array" ref="O1246">VLOOKUP(C1246,Calc!$B$4:$BF$291,_xlfn.XLOOKUP(F1246&amp;G1246,$R$4:$R$9&amp;$S$4:$S$9,$T$4:$T$9),FALSE)</f>
        <v>0</v>
      </c>
      <c r="P1246" s="121">
        <f t="shared" si="19"/>
        <v>0</v>
      </c>
      <c r="AH1246" s="5">
        <v>46261</v>
      </c>
      <c r="AI1246">
        <v>125</v>
      </c>
      <c r="AJ1246">
        <v>3</v>
      </c>
      <c r="AK1246" t="s">
        <v>143</v>
      </c>
      <c r="AL1246" t="s">
        <v>57</v>
      </c>
      <c r="AM1246" t="s">
        <v>58</v>
      </c>
      <c r="AN1246">
        <v>-10.6178478</v>
      </c>
      <c r="AO1246">
        <v>0</v>
      </c>
      <c r="AP1246">
        <v>-0.15181043</v>
      </c>
      <c r="AR1246" s="5">
        <v>46261</v>
      </c>
      <c r="AS1246">
        <v>89</v>
      </c>
      <c r="AT1246">
        <v>3</v>
      </c>
      <c r="AU1246" t="s">
        <v>54</v>
      </c>
      <c r="AV1246" t="s">
        <v>52</v>
      </c>
      <c r="AW1246">
        <v>52.657182159999998</v>
      </c>
      <c r="AX1246">
        <v>3.1241666600000002</v>
      </c>
      <c r="AY1246">
        <v>0</v>
      </c>
      <c r="AZ1246">
        <v>0</v>
      </c>
      <c r="BA1246">
        <v>0</v>
      </c>
    </row>
    <row r="1247" spans="2:53">
      <c r="B1247" s="5">
        <v>46261</v>
      </c>
      <c r="C1247">
        <v>208</v>
      </c>
      <c r="D1247">
        <v>3</v>
      </c>
      <c r="E1247" t="s">
        <v>143</v>
      </c>
      <c r="F1247" t="s">
        <v>57</v>
      </c>
      <c r="G1247" t="s">
        <v>52</v>
      </c>
      <c r="H1247">
        <v>4042.0773361400002</v>
      </c>
      <c r="I1247">
        <v>0</v>
      </c>
      <c r="J1247">
        <v>69.3</v>
      </c>
      <c r="K1247">
        <v>-669.3</v>
      </c>
      <c r="L1247">
        <v>0</v>
      </c>
      <c r="M1247">
        <v>0</v>
      </c>
      <c r="N1247">
        <v>0</v>
      </c>
      <c r="O1247" s="90" cm="1">
        <f t="array" ref="O1247">VLOOKUP(C1247,Calc!$B$4:$BF$291,_xlfn.XLOOKUP(F1247&amp;G1247,$R$4:$R$9&amp;$S$4:$S$9,$T$4:$T$9),FALSE)</f>
        <v>0</v>
      </c>
      <c r="P1247" s="121">
        <f t="shared" si="19"/>
        <v>0</v>
      </c>
      <c r="AH1247" s="5">
        <v>46261</v>
      </c>
      <c r="AI1247">
        <v>125</v>
      </c>
      <c r="AJ1247">
        <v>3</v>
      </c>
      <c r="AK1247" t="s">
        <v>143</v>
      </c>
      <c r="AL1247" t="s">
        <v>57</v>
      </c>
      <c r="AM1247" t="s">
        <v>52</v>
      </c>
      <c r="AN1247">
        <v>10.0003478</v>
      </c>
      <c r="AO1247">
        <v>0</v>
      </c>
      <c r="AP1247">
        <v>0</v>
      </c>
      <c r="AR1247" s="5">
        <v>46261</v>
      </c>
      <c r="AS1247">
        <v>89</v>
      </c>
      <c r="AT1247">
        <v>3</v>
      </c>
      <c r="AU1247" t="s">
        <v>54</v>
      </c>
      <c r="AV1247" t="s">
        <v>51</v>
      </c>
      <c r="AW1247">
        <v>-55.781348829999999</v>
      </c>
      <c r="AX1247">
        <v>3.1241666600000002</v>
      </c>
      <c r="AY1247">
        <v>0</v>
      </c>
      <c r="AZ1247">
        <v>-15185.966045630001</v>
      </c>
      <c r="BA1247">
        <v>0</v>
      </c>
    </row>
    <row r="1248" spans="2:53">
      <c r="B1248" s="5">
        <v>46261</v>
      </c>
      <c r="C1248">
        <v>208</v>
      </c>
      <c r="D1248">
        <v>3</v>
      </c>
      <c r="E1248" t="s">
        <v>143</v>
      </c>
      <c r="F1248" t="s">
        <v>60</v>
      </c>
      <c r="G1248" t="s">
        <v>58</v>
      </c>
      <c r="H1248">
        <v>4042.0773361400002</v>
      </c>
      <c r="I1248">
        <v>-7.8087414600000002</v>
      </c>
      <c r="J1248">
        <v>-600</v>
      </c>
      <c r="K1248">
        <v>635</v>
      </c>
      <c r="L1248">
        <v>4958.5508313299997</v>
      </c>
      <c r="M1248">
        <v>4571.5148141400005</v>
      </c>
      <c r="N1248">
        <v>4042.0773361400002</v>
      </c>
      <c r="O1248" s="90" cm="1">
        <f t="array" ref="O1248">VLOOKUP(C1248,Calc!$B$4:$BF$291,_xlfn.XLOOKUP(F1248&amp;G1248,$R$4:$R$9&amp;$S$4:$S$9,$T$4:$T$9),FALSE)</f>
        <v>4042.0773361466677</v>
      </c>
      <c r="P1248" s="121">
        <f t="shared" si="19"/>
        <v>6.6675056586973369E-9</v>
      </c>
      <c r="AH1248" s="5">
        <v>46261</v>
      </c>
      <c r="AI1248">
        <v>125</v>
      </c>
      <c r="AJ1248">
        <v>3</v>
      </c>
      <c r="AL1248" t="s">
        <v>147</v>
      </c>
      <c r="AM1248" t="s">
        <v>148</v>
      </c>
      <c r="AN1248">
        <v>0</v>
      </c>
      <c r="AO1248">
        <v>0</v>
      </c>
      <c r="AP1248">
        <v>0</v>
      </c>
      <c r="AR1248" s="5">
        <v>46261</v>
      </c>
      <c r="AS1248">
        <v>89</v>
      </c>
      <c r="AT1248">
        <v>3</v>
      </c>
      <c r="AU1248" t="s">
        <v>50</v>
      </c>
      <c r="AV1248" t="s">
        <v>52</v>
      </c>
      <c r="AW1248">
        <v>3.7006942999999999</v>
      </c>
      <c r="AX1248">
        <v>0.96750000000000003</v>
      </c>
      <c r="AY1248">
        <v>0</v>
      </c>
      <c r="AZ1248">
        <v>0</v>
      </c>
      <c r="BA1248">
        <v>0</v>
      </c>
    </row>
    <row r="1249" spans="2:53">
      <c r="B1249" s="5">
        <v>46261</v>
      </c>
      <c r="C1249">
        <v>208</v>
      </c>
      <c r="D1249">
        <v>3</v>
      </c>
      <c r="E1249" t="s">
        <v>143</v>
      </c>
      <c r="F1249" t="s">
        <v>60</v>
      </c>
      <c r="G1249" t="s">
        <v>51</v>
      </c>
      <c r="H1249">
        <v>4042.0773361400002</v>
      </c>
      <c r="I1249">
        <v>0</v>
      </c>
      <c r="J1249">
        <v>35</v>
      </c>
      <c r="K1249">
        <v>-635</v>
      </c>
      <c r="L1249">
        <v>0</v>
      </c>
      <c r="M1249">
        <v>0</v>
      </c>
      <c r="N1249">
        <v>0</v>
      </c>
      <c r="O1249" s="90" cm="1">
        <f t="array" ref="O1249">VLOOKUP(C1249,Calc!$B$4:$BF$291,_xlfn.XLOOKUP(F1249&amp;G1249,$R$4:$R$9&amp;$S$4:$S$9,$T$4:$T$9),FALSE)</f>
        <v>0</v>
      </c>
      <c r="P1249" s="121">
        <f t="shared" si="19"/>
        <v>0</v>
      </c>
      <c r="AH1249" s="5">
        <v>46261</v>
      </c>
      <c r="AI1249">
        <v>125</v>
      </c>
      <c r="AJ1249">
        <v>3</v>
      </c>
      <c r="AL1249" t="s">
        <v>147</v>
      </c>
      <c r="AM1249" t="s">
        <v>51</v>
      </c>
      <c r="AN1249">
        <v>0</v>
      </c>
      <c r="AO1249">
        <v>0</v>
      </c>
      <c r="AP1249">
        <v>0</v>
      </c>
      <c r="AR1249" s="5">
        <v>46261</v>
      </c>
      <c r="AS1249">
        <v>89</v>
      </c>
      <c r="AT1249">
        <v>3</v>
      </c>
      <c r="AU1249" t="s">
        <v>50</v>
      </c>
      <c r="AV1249" t="s">
        <v>51</v>
      </c>
      <c r="AW1249">
        <v>-4.6681942999999997</v>
      </c>
      <c r="AX1249">
        <v>0.96750000000000003</v>
      </c>
      <c r="AY1249">
        <v>0</v>
      </c>
      <c r="AZ1249">
        <v>-1336.5641239199999</v>
      </c>
      <c r="BA1249">
        <v>0</v>
      </c>
    </row>
    <row r="1250" spans="2:53">
      <c r="B1250" s="5">
        <v>46261</v>
      </c>
      <c r="C1250">
        <v>208</v>
      </c>
      <c r="D1250">
        <v>3</v>
      </c>
      <c r="E1250" t="s">
        <v>143</v>
      </c>
      <c r="F1250" t="s">
        <v>54</v>
      </c>
      <c r="G1250" t="s">
        <v>52</v>
      </c>
      <c r="H1250">
        <v>4042.0773361400002</v>
      </c>
      <c r="I1250">
        <v>-16.742303060000001</v>
      </c>
      <c r="J1250">
        <v>69.3</v>
      </c>
      <c r="K1250">
        <v>-34.299999999999997</v>
      </c>
      <c r="L1250">
        <v>-574.26099518000001</v>
      </c>
      <c r="M1250">
        <v>-529.43747800000006</v>
      </c>
      <c r="N1250">
        <v>0</v>
      </c>
      <c r="O1250" s="90" cm="1">
        <f t="array" ref="O1250">VLOOKUP(C1250,Calc!$B$4:$BF$291,_xlfn.XLOOKUP(F1250&amp;G1250,$R$4:$R$9&amp;$S$4:$S$9,$T$4:$T$9),FALSE)</f>
        <v>0</v>
      </c>
      <c r="P1250" s="121">
        <f t="shared" si="19"/>
        <v>0</v>
      </c>
      <c r="AH1250" s="5">
        <v>46261</v>
      </c>
      <c r="AI1250">
        <v>125</v>
      </c>
      <c r="AJ1250">
        <v>3</v>
      </c>
      <c r="AK1250" t="s">
        <v>143</v>
      </c>
      <c r="AL1250" t="s">
        <v>60</v>
      </c>
      <c r="AM1250" t="s">
        <v>58</v>
      </c>
      <c r="AN1250">
        <v>9.2353464600000006</v>
      </c>
      <c r="AO1250">
        <v>0</v>
      </c>
      <c r="AP1250">
        <v>0</v>
      </c>
      <c r="AR1250" s="5">
        <v>46261</v>
      </c>
      <c r="AS1250">
        <v>90</v>
      </c>
      <c r="AT1250">
        <v>3</v>
      </c>
      <c r="AU1250" t="s">
        <v>145</v>
      </c>
      <c r="AV1250" t="s">
        <v>58</v>
      </c>
      <c r="AW1250">
        <v>0</v>
      </c>
      <c r="AX1250">
        <v>0</v>
      </c>
      <c r="AY1250">
        <v>0</v>
      </c>
      <c r="AZ1250">
        <v>0</v>
      </c>
      <c r="BA1250">
        <v>0</v>
      </c>
    </row>
    <row r="1251" spans="2:53">
      <c r="B1251" s="5">
        <v>46261</v>
      </c>
      <c r="C1251">
        <v>208</v>
      </c>
      <c r="D1251">
        <v>3</v>
      </c>
      <c r="E1251" t="s">
        <v>143</v>
      </c>
      <c r="F1251" t="s">
        <v>54</v>
      </c>
      <c r="G1251" t="s">
        <v>51</v>
      </c>
      <c r="H1251">
        <v>4042.0773361400002</v>
      </c>
      <c r="I1251">
        <v>0</v>
      </c>
      <c r="J1251">
        <v>35</v>
      </c>
      <c r="K1251">
        <v>34.299999999999997</v>
      </c>
      <c r="L1251">
        <v>0</v>
      </c>
      <c r="M1251">
        <v>0</v>
      </c>
      <c r="N1251">
        <v>0</v>
      </c>
      <c r="O1251" s="90" cm="1">
        <f t="array" ref="O1251">VLOOKUP(C1251,Calc!$B$4:$BF$291,_xlfn.XLOOKUP(F1251&amp;G1251,$R$4:$R$9&amp;$S$4:$S$9,$T$4:$T$9),FALSE)</f>
        <v>0</v>
      </c>
      <c r="P1251" s="121">
        <f t="shared" si="19"/>
        <v>0</v>
      </c>
      <c r="AH1251" s="5">
        <v>46261</v>
      </c>
      <c r="AI1251">
        <v>125</v>
      </c>
      <c r="AJ1251">
        <v>3</v>
      </c>
      <c r="AK1251" t="s">
        <v>143</v>
      </c>
      <c r="AL1251" t="s">
        <v>60</v>
      </c>
      <c r="AM1251" t="s">
        <v>51</v>
      </c>
      <c r="AN1251">
        <v>-9.1461798000000005</v>
      </c>
      <c r="AO1251">
        <v>0</v>
      </c>
      <c r="AP1251">
        <v>0.52737078000000004</v>
      </c>
      <c r="AR1251" s="5">
        <v>46261</v>
      </c>
      <c r="AS1251">
        <v>90</v>
      </c>
      <c r="AT1251">
        <v>3</v>
      </c>
      <c r="AU1251" t="s">
        <v>145</v>
      </c>
      <c r="AV1251" t="s">
        <v>146</v>
      </c>
      <c r="AW1251">
        <v>0</v>
      </c>
      <c r="AX1251">
        <v>0</v>
      </c>
      <c r="AY1251">
        <v>0</v>
      </c>
      <c r="AZ1251">
        <v>0</v>
      </c>
      <c r="BA1251">
        <v>0</v>
      </c>
    </row>
    <row r="1252" spans="2:53">
      <c r="B1252" s="5">
        <v>46261</v>
      </c>
      <c r="C1252">
        <v>209</v>
      </c>
      <c r="D1252">
        <v>3</v>
      </c>
      <c r="E1252" t="s">
        <v>143</v>
      </c>
      <c r="F1252" t="s">
        <v>57</v>
      </c>
      <c r="G1252" t="s">
        <v>58</v>
      </c>
      <c r="H1252">
        <v>8455.9641214599997</v>
      </c>
      <c r="I1252">
        <v>0</v>
      </c>
      <c r="J1252">
        <v>-600</v>
      </c>
      <c r="K1252">
        <v>665.38</v>
      </c>
      <c r="L1252">
        <v>0</v>
      </c>
      <c r="M1252">
        <v>0</v>
      </c>
      <c r="N1252">
        <v>0</v>
      </c>
      <c r="O1252" s="90" cm="1">
        <f t="array" ref="O1252">VLOOKUP(C1252,Calc!$B$4:$BF$291,_xlfn.XLOOKUP(F1252&amp;G1252,$R$4:$R$9&amp;$S$4:$S$9,$T$4:$T$9),FALSE)</f>
        <v>0</v>
      </c>
      <c r="P1252" s="121">
        <f t="shared" si="19"/>
        <v>0</v>
      </c>
      <c r="AH1252" s="5">
        <v>46261</v>
      </c>
      <c r="AI1252">
        <v>125</v>
      </c>
      <c r="AJ1252">
        <v>3</v>
      </c>
      <c r="AK1252" t="s">
        <v>143</v>
      </c>
      <c r="AL1252" t="s">
        <v>54</v>
      </c>
      <c r="AM1252" t="s">
        <v>52</v>
      </c>
      <c r="AN1252">
        <v>54.244655559999998</v>
      </c>
      <c r="AO1252">
        <v>0</v>
      </c>
      <c r="AP1252">
        <v>0</v>
      </c>
      <c r="AR1252" s="5">
        <v>46261</v>
      </c>
      <c r="AS1252">
        <v>90</v>
      </c>
      <c r="AT1252">
        <v>3</v>
      </c>
      <c r="AU1252" t="s">
        <v>144</v>
      </c>
      <c r="AV1252" t="s">
        <v>58</v>
      </c>
      <c r="AW1252">
        <v>-78.709568730000001</v>
      </c>
      <c r="AX1252">
        <v>13.91916666</v>
      </c>
      <c r="AY1252">
        <v>-3680.07766378</v>
      </c>
      <c r="AZ1252">
        <v>-3680.07766378</v>
      </c>
      <c r="BA1252">
        <v>0</v>
      </c>
    </row>
    <row r="1253" spans="2:53">
      <c r="B1253" s="5">
        <v>46261</v>
      </c>
      <c r="C1253">
        <v>209</v>
      </c>
      <c r="D1253">
        <v>3</v>
      </c>
      <c r="E1253" t="s">
        <v>143</v>
      </c>
      <c r="F1253" t="s">
        <v>57</v>
      </c>
      <c r="G1253" t="s">
        <v>52</v>
      </c>
      <c r="H1253">
        <v>8455.9641214599997</v>
      </c>
      <c r="I1253">
        <v>0</v>
      </c>
      <c r="J1253">
        <v>65.38</v>
      </c>
      <c r="K1253">
        <v>-665.38</v>
      </c>
      <c r="L1253">
        <v>0</v>
      </c>
      <c r="M1253">
        <v>0</v>
      </c>
      <c r="N1253">
        <v>0</v>
      </c>
      <c r="O1253" s="90" cm="1">
        <f t="array" ref="O1253">VLOOKUP(C1253,Calc!$B$4:$BF$291,_xlfn.XLOOKUP(F1253&amp;G1253,$R$4:$R$9&amp;$S$4:$S$9,$T$4:$T$9),FALSE)</f>
        <v>0</v>
      </c>
      <c r="P1253" s="121">
        <f t="shared" si="19"/>
        <v>0</v>
      </c>
      <c r="AH1253" s="5">
        <v>46261</v>
      </c>
      <c r="AI1253">
        <v>125</v>
      </c>
      <c r="AJ1253">
        <v>3</v>
      </c>
      <c r="AK1253" t="s">
        <v>143</v>
      </c>
      <c r="AL1253" t="s">
        <v>54</v>
      </c>
      <c r="AM1253" t="s">
        <v>51</v>
      </c>
      <c r="AN1253">
        <v>-55.158822229999998</v>
      </c>
      <c r="AO1253">
        <v>2.2771500200000001</v>
      </c>
      <c r="AP1253">
        <v>1.90158966</v>
      </c>
      <c r="AR1253" s="5">
        <v>46261</v>
      </c>
      <c r="AS1253">
        <v>90</v>
      </c>
      <c r="AT1253">
        <v>3</v>
      </c>
      <c r="AU1253" t="s">
        <v>144</v>
      </c>
      <c r="AV1253" t="s">
        <v>146</v>
      </c>
      <c r="AW1253">
        <v>64.790402060000005</v>
      </c>
      <c r="AX1253">
        <v>13.91916666</v>
      </c>
      <c r="AY1253">
        <v>0</v>
      </c>
      <c r="AZ1253">
        <v>0</v>
      </c>
      <c r="BA1253">
        <v>0</v>
      </c>
    </row>
    <row r="1254" spans="2:53">
      <c r="B1254" s="5">
        <v>46261</v>
      </c>
      <c r="C1254">
        <v>209</v>
      </c>
      <c r="D1254">
        <v>3</v>
      </c>
      <c r="E1254" t="s">
        <v>143</v>
      </c>
      <c r="F1254" t="s">
        <v>60</v>
      </c>
      <c r="G1254" t="s">
        <v>58</v>
      </c>
      <c r="H1254">
        <v>8455.9641214599997</v>
      </c>
      <c r="I1254">
        <v>-14.75829993</v>
      </c>
      <c r="J1254">
        <v>-600</v>
      </c>
      <c r="K1254">
        <v>635</v>
      </c>
      <c r="L1254">
        <v>9371.5204576600008</v>
      </c>
      <c r="M1254">
        <v>8960.9624774500007</v>
      </c>
      <c r="N1254">
        <v>8455.9641214599997</v>
      </c>
      <c r="O1254" s="90" cm="1">
        <f t="array" ref="O1254">VLOOKUP(C1254,Calc!$B$4:$BF$291,_xlfn.XLOOKUP(F1254&amp;G1254,$R$4:$R$9&amp;$S$4:$S$9,$T$4:$T$9),FALSE)</f>
        <v>8455.9641214686653</v>
      </c>
      <c r="P1254" s="121">
        <f t="shared" si="19"/>
        <v>8.6656655184924603E-9</v>
      </c>
      <c r="AH1254" s="5">
        <v>46261</v>
      </c>
      <c r="AI1254">
        <v>126</v>
      </c>
      <c r="AJ1254">
        <v>3</v>
      </c>
      <c r="AL1254" t="s">
        <v>144</v>
      </c>
      <c r="AM1254" t="s">
        <v>58</v>
      </c>
      <c r="AN1254">
        <v>-51.323107460000003</v>
      </c>
      <c r="AO1254">
        <v>-1398.0366595400001</v>
      </c>
      <c r="AP1254">
        <v>-1398.0366595400001</v>
      </c>
      <c r="AR1254" s="5">
        <v>46261</v>
      </c>
      <c r="AS1254">
        <v>90</v>
      </c>
      <c r="AT1254">
        <v>3</v>
      </c>
      <c r="AU1254" t="s">
        <v>57</v>
      </c>
      <c r="AV1254" t="s">
        <v>58</v>
      </c>
      <c r="AW1254">
        <v>7.6834315999999996</v>
      </c>
      <c r="AX1254">
        <v>1.0175000000000001</v>
      </c>
      <c r="AY1254">
        <v>0</v>
      </c>
      <c r="AZ1254">
        <v>0</v>
      </c>
      <c r="BA1254">
        <v>0</v>
      </c>
    </row>
    <row r="1255" spans="2:53">
      <c r="B1255" s="5">
        <v>46261</v>
      </c>
      <c r="C1255">
        <v>209</v>
      </c>
      <c r="D1255">
        <v>3</v>
      </c>
      <c r="E1255" t="s">
        <v>143</v>
      </c>
      <c r="F1255" t="s">
        <v>60</v>
      </c>
      <c r="G1255" t="s">
        <v>51</v>
      </c>
      <c r="H1255">
        <v>8455.9641214599997</v>
      </c>
      <c r="I1255">
        <v>0</v>
      </c>
      <c r="J1255">
        <v>35</v>
      </c>
      <c r="K1255">
        <v>-635</v>
      </c>
      <c r="L1255">
        <v>0</v>
      </c>
      <c r="M1255">
        <v>0</v>
      </c>
      <c r="N1255">
        <v>0</v>
      </c>
      <c r="O1255" s="90" cm="1">
        <f t="array" ref="O1255">VLOOKUP(C1255,Calc!$B$4:$BF$291,_xlfn.XLOOKUP(F1255&amp;G1255,$R$4:$R$9&amp;$S$4:$S$9,$T$4:$T$9),FALSE)</f>
        <v>0</v>
      </c>
      <c r="P1255" s="121">
        <f t="shared" si="19"/>
        <v>0</v>
      </c>
      <c r="AH1255" s="5">
        <v>46261</v>
      </c>
      <c r="AI1255">
        <v>126</v>
      </c>
      <c r="AJ1255">
        <v>3</v>
      </c>
      <c r="AL1255" t="s">
        <v>144</v>
      </c>
      <c r="AM1255" t="s">
        <v>146</v>
      </c>
      <c r="AN1255">
        <v>51.285607460000001</v>
      </c>
      <c r="AO1255">
        <v>0</v>
      </c>
      <c r="AP1255">
        <v>0</v>
      </c>
      <c r="AR1255" s="5">
        <v>46261</v>
      </c>
      <c r="AS1255">
        <v>90</v>
      </c>
      <c r="AT1255">
        <v>3</v>
      </c>
      <c r="AU1255" t="s">
        <v>57</v>
      </c>
      <c r="AV1255" t="s">
        <v>52</v>
      </c>
      <c r="AW1255">
        <v>-8.7009316000000005</v>
      </c>
      <c r="AX1255">
        <v>1.0175000000000001</v>
      </c>
      <c r="AY1255">
        <v>0</v>
      </c>
      <c r="AZ1255">
        <v>-5619.1059976500001</v>
      </c>
      <c r="BA1255">
        <v>0</v>
      </c>
    </row>
    <row r="1256" spans="2:53">
      <c r="B1256" s="5">
        <v>46261</v>
      </c>
      <c r="C1256">
        <v>209</v>
      </c>
      <c r="D1256">
        <v>3</v>
      </c>
      <c r="E1256" t="s">
        <v>143</v>
      </c>
      <c r="F1256" t="s">
        <v>54</v>
      </c>
      <c r="G1256" t="s">
        <v>52</v>
      </c>
      <c r="H1256">
        <v>8455.9641214599997</v>
      </c>
      <c r="I1256">
        <v>-17.384315430000001</v>
      </c>
      <c r="J1256">
        <v>65.38</v>
      </c>
      <c r="K1256">
        <v>-30.38</v>
      </c>
      <c r="L1256">
        <v>-528.13550285999997</v>
      </c>
      <c r="M1256">
        <v>-504.99835597999999</v>
      </c>
      <c r="N1256">
        <v>0</v>
      </c>
      <c r="O1256" s="90" cm="1">
        <f t="array" ref="O1256">VLOOKUP(C1256,Calc!$B$4:$BF$291,_xlfn.XLOOKUP(F1256&amp;G1256,$R$4:$R$9&amp;$S$4:$S$9,$T$4:$T$9),FALSE)</f>
        <v>0</v>
      </c>
      <c r="P1256" s="121">
        <f t="shared" si="19"/>
        <v>0</v>
      </c>
      <c r="AH1256" s="5">
        <v>46261</v>
      </c>
      <c r="AI1256">
        <v>126</v>
      </c>
      <c r="AJ1256">
        <v>3</v>
      </c>
      <c r="AK1256" t="s">
        <v>143</v>
      </c>
      <c r="AL1256" t="s">
        <v>57</v>
      </c>
      <c r="AM1256" t="s">
        <v>58</v>
      </c>
      <c r="AN1256">
        <v>-10.564802800000001</v>
      </c>
      <c r="AO1256">
        <v>0</v>
      </c>
      <c r="AP1256">
        <v>-0.15449408000000001</v>
      </c>
      <c r="AR1256" s="5">
        <v>46261</v>
      </c>
      <c r="AS1256">
        <v>90</v>
      </c>
      <c r="AT1256">
        <v>3</v>
      </c>
      <c r="AU1256" t="s">
        <v>147</v>
      </c>
      <c r="AV1256" t="s">
        <v>148</v>
      </c>
      <c r="AW1256">
        <v>-31.969553999999999</v>
      </c>
      <c r="AX1256">
        <v>1.62416666</v>
      </c>
      <c r="AY1256">
        <v>486.93285866000002</v>
      </c>
      <c r="AZ1256">
        <v>486.93285866000002</v>
      </c>
      <c r="BA1256">
        <v>0</v>
      </c>
    </row>
    <row r="1257" spans="2:53">
      <c r="B1257" s="5">
        <v>46261</v>
      </c>
      <c r="C1257">
        <v>209</v>
      </c>
      <c r="D1257">
        <v>3</v>
      </c>
      <c r="E1257" t="s">
        <v>143</v>
      </c>
      <c r="F1257" t="s">
        <v>54</v>
      </c>
      <c r="G1257" t="s">
        <v>51</v>
      </c>
      <c r="H1257">
        <v>8455.9641214599997</v>
      </c>
      <c r="I1257">
        <v>0</v>
      </c>
      <c r="J1257">
        <v>35</v>
      </c>
      <c r="K1257">
        <v>30.38</v>
      </c>
      <c r="L1257">
        <v>0</v>
      </c>
      <c r="M1257">
        <v>0</v>
      </c>
      <c r="N1257">
        <v>0</v>
      </c>
      <c r="O1257" s="90" cm="1">
        <f t="array" ref="O1257">VLOOKUP(C1257,Calc!$B$4:$BF$291,_xlfn.XLOOKUP(F1257&amp;G1257,$R$4:$R$9&amp;$S$4:$S$9,$T$4:$T$9),FALSE)</f>
        <v>0</v>
      </c>
      <c r="P1257" s="121">
        <f t="shared" si="19"/>
        <v>0</v>
      </c>
      <c r="AH1257" s="5">
        <v>46261</v>
      </c>
      <c r="AI1257">
        <v>126</v>
      </c>
      <c r="AJ1257">
        <v>3</v>
      </c>
      <c r="AK1257" t="s">
        <v>143</v>
      </c>
      <c r="AL1257" t="s">
        <v>57</v>
      </c>
      <c r="AM1257" t="s">
        <v>52</v>
      </c>
      <c r="AN1257">
        <v>9.9631361300000005</v>
      </c>
      <c r="AO1257">
        <v>0</v>
      </c>
      <c r="AP1257">
        <v>0</v>
      </c>
      <c r="AR1257" s="5">
        <v>46261</v>
      </c>
      <c r="AS1257">
        <v>90</v>
      </c>
      <c r="AT1257">
        <v>3</v>
      </c>
      <c r="AU1257" t="s">
        <v>147</v>
      </c>
      <c r="AV1257" t="s">
        <v>51</v>
      </c>
      <c r="AW1257">
        <v>30.345387330000001</v>
      </c>
      <c r="AX1257">
        <v>1.62416666</v>
      </c>
      <c r="AY1257">
        <v>0</v>
      </c>
      <c r="AZ1257">
        <v>0</v>
      </c>
      <c r="BA1257">
        <v>0</v>
      </c>
    </row>
    <row r="1258" spans="2:53">
      <c r="B1258" s="5">
        <v>46261</v>
      </c>
      <c r="C1258">
        <v>210</v>
      </c>
      <c r="D1258">
        <v>3</v>
      </c>
      <c r="E1258" t="s">
        <v>143</v>
      </c>
      <c r="F1258" t="s">
        <v>57</v>
      </c>
      <c r="G1258" t="s">
        <v>58</v>
      </c>
      <c r="H1258">
        <v>1955.18976671</v>
      </c>
      <c r="I1258">
        <v>0</v>
      </c>
      <c r="J1258">
        <v>-600</v>
      </c>
      <c r="K1258">
        <v>667.51</v>
      </c>
      <c r="L1258">
        <v>0</v>
      </c>
      <c r="M1258">
        <v>0</v>
      </c>
      <c r="N1258">
        <v>0</v>
      </c>
      <c r="O1258" s="90" cm="1">
        <f t="array" ref="O1258">VLOOKUP(C1258,Calc!$B$4:$BF$291,_xlfn.XLOOKUP(F1258&amp;G1258,$R$4:$R$9&amp;$S$4:$S$9,$T$4:$T$9),FALSE)</f>
        <v>0</v>
      </c>
      <c r="P1258" s="121">
        <f t="shared" si="19"/>
        <v>0</v>
      </c>
      <c r="AH1258" s="5">
        <v>46261</v>
      </c>
      <c r="AI1258">
        <v>126</v>
      </c>
      <c r="AJ1258">
        <v>3</v>
      </c>
      <c r="AL1258" t="s">
        <v>147</v>
      </c>
      <c r="AM1258" t="s">
        <v>148</v>
      </c>
      <c r="AN1258">
        <v>0</v>
      </c>
      <c r="AO1258">
        <v>0</v>
      </c>
      <c r="AP1258">
        <v>0</v>
      </c>
      <c r="AR1258" s="5">
        <v>46261</v>
      </c>
      <c r="AS1258">
        <v>90</v>
      </c>
      <c r="AT1258">
        <v>3</v>
      </c>
      <c r="AU1258" t="s">
        <v>60</v>
      </c>
      <c r="AV1258" t="s">
        <v>58</v>
      </c>
      <c r="AW1258">
        <v>34.375554860000001</v>
      </c>
      <c r="AX1258">
        <v>9.3333330000000006E-2</v>
      </c>
      <c r="AY1258">
        <v>0</v>
      </c>
      <c r="AZ1258">
        <v>0</v>
      </c>
      <c r="BA1258">
        <v>0</v>
      </c>
    </row>
    <row r="1259" spans="2:53">
      <c r="B1259" s="5">
        <v>46261</v>
      </c>
      <c r="C1259">
        <v>210</v>
      </c>
      <c r="D1259">
        <v>3</v>
      </c>
      <c r="E1259" t="s">
        <v>143</v>
      </c>
      <c r="F1259" t="s">
        <v>57</v>
      </c>
      <c r="G1259" t="s">
        <v>52</v>
      </c>
      <c r="H1259">
        <v>1955.18976671</v>
      </c>
      <c r="I1259">
        <v>0</v>
      </c>
      <c r="J1259">
        <v>67.510000000000005</v>
      </c>
      <c r="K1259">
        <v>-667.51</v>
      </c>
      <c r="L1259">
        <v>0</v>
      </c>
      <c r="M1259">
        <v>0</v>
      </c>
      <c r="N1259">
        <v>0</v>
      </c>
      <c r="O1259" s="90" cm="1">
        <f t="array" ref="O1259">VLOOKUP(C1259,Calc!$B$4:$BF$291,_xlfn.XLOOKUP(F1259&amp;G1259,$R$4:$R$9&amp;$S$4:$S$9,$T$4:$T$9),FALSE)</f>
        <v>0</v>
      </c>
      <c r="P1259" s="121">
        <f t="shared" si="19"/>
        <v>0</v>
      </c>
      <c r="AH1259" s="5">
        <v>46261</v>
      </c>
      <c r="AI1259">
        <v>126</v>
      </c>
      <c r="AJ1259">
        <v>3</v>
      </c>
      <c r="AL1259" t="s">
        <v>147</v>
      </c>
      <c r="AM1259" t="s">
        <v>51</v>
      </c>
      <c r="AN1259">
        <v>0</v>
      </c>
      <c r="AO1259">
        <v>0</v>
      </c>
      <c r="AP1259">
        <v>0</v>
      </c>
      <c r="AR1259" s="5">
        <v>46261</v>
      </c>
      <c r="AS1259">
        <v>90</v>
      </c>
      <c r="AT1259">
        <v>3</v>
      </c>
      <c r="AU1259" t="s">
        <v>60</v>
      </c>
      <c r="AV1259" t="s">
        <v>51</v>
      </c>
      <c r="AW1259">
        <v>-34.468888200000002</v>
      </c>
      <c r="AX1259">
        <v>9.3333330000000006E-2</v>
      </c>
      <c r="AY1259">
        <v>0</v>
      </c>
      <c r="AZ1259">
        <v>-33895.510188109998</v>
      </c>
      <c r="BA1259">
        <v>0</v>
      </c>
    </row>
    <row r="1260" spans="2:53">
      <c r="B1260" s="5">
        <v>46261</v>
      </c>
      <c r="C1260">
        <v>210</v>
      </c>
      <c r="D1260">
        <v>3</v>
      </c>
      <c r="E1260" t="s">
        <v>143</v>
      </c>
      <c r="F1260" t="s">
        <v>60</v>
      </c>
      <c r="G1260" t="s">
        <v>58</v>
      </c>
      <c r="H1260">
        <v>1955.18976671</v>
      </c>
      <c r="I1260">
        <v>-4.1766679599999996</v>
      </c>
      <c r="J1260">
        <v>-600</v>
      </c>
      <c r="K1260">
        <v>660</v>
      </c>
      <c r="L1260">
        <v>2756.6008579999998</v>
      </c>
      <c r="M1260">
        <v>2070.8106887700001</v>
      </c>
      <c r="N1260">
        <v>1955.18976671</v>
      </c>
      <c r="O1260" s="90" cm="1">
        <f t="array" ref="O1260">VLOOKUP(C1260,Calc!$B$4:$BF$291,_xlfn.XLOOKUP(F1260&amp;G1260,$R$4:$R$9&amp;$S$4:$S$9,$T$4:$T$9),FALSE)</f>
        <v>1955.1897667169983</v>
      </c>
      <c r="P1260" s="121">
        <f t="shared" si="19"/>
        <v>6.9983343564672396E-9</v>
      </c>
      <c r="AH1260" s="5">
        <v>46261</v>
      </c>
      <c r="AI1260">
        <v>126</v>
      </c>
      <c r="AJ1260">
        <v>3</v>
      </c>
      <c r="AK1260" t="s">
        <v>143</v>
      </c>
      <c r="AL1260" t="s">
        <v>60</v>
      </c>
      <c r="AM1260" t="s">
        <v>58</v>
      </c>
      <c r="AN1260">
        <v>12.490554660000001</v>
      </c>
      <c r="AO1260">
        <v>0</v>
      </c>
      <c r="AP1260">
        <v>0</v>
      </c>
      <c r="AR1260" s="5">
        <v>46261</v>
      </c>
      <c r="AS1260">
        <v>90</v>
      </c>
      <c r="AT1260">
        <v>3</v>
      </c>
      <c r="AU1260" t="s">
        <v>54</v>
      </c>
      <c r="AV1260" t="s">
        <v>52</v>
      </c>
      <c r="AW1260">
        <v>48.360892329999999</v>
      </c>
      <c r="AX1260">
        <v>3.1483333299999998</v>
      </c>
      <c r="AY1260">
        <v>0</v>
      </c>
      <c r="AZ1260">
        <v>0</v>
      </c>
      <c r="BA1260">
        <v>0</v>
      </c>
    </row>
    <row r="1261" spans="2:53">
      <c r="B1261" s="5">
        <v>46261</v>
      </c>
      <c r="C1261">
        <v>210</v>
      </c>
      <c r="D1261">
        <v>3</v>
      </c>
      <c r="E1261" t="s">
        <v>143</v>
      </c>
      <c r="F1261" t="s">
        <v>60</v>
      </c>
      <c r="G1261" t="s">
        <v>51</v>
      </c>
      <c r="H1261">
        <v>1955.18976671</v>
      </c>
      <c r="I1261">
        <v>0</v>
      </c>
      <c r="J1261">
        <v>60</v>
      </c>
      <c r="K1261">
        <v>-660</v>
      </c>
      <c r="L1261">
        <v>0</v>
      </c>
      <c r="M1261">
        <v>0</v>
      </c>
      <c r="N1261">
        <v>0</v>
      </c>
      <c r="O1261" s="90" cm="1">
        <f t="array" ref="O1261">VLOOKUP(C1261,Calc!$B$4:$BF$291,_xlfn.XLOOKUP(F1261&amp;G1261,$R$4:$R$9&amp;$S$4:$S$9,$T$4:$T$9),FALSE)</f>
        <v>0</v>
      </c>
      <c r="P1261" s="121">
        <f t="shared" si="19"/>
        <v>0</v>
      </c>
      <c r="AH1261" s="5">
        <v>46261</v>
      </c>
      <c r="AI1261">
        <v>126</v>
      </c>
      <c r="AJ1261">
        <v>3</v>
      </c>
      <c r="AK1261" t="s">
        <v>143</v>
      </c>
      <c r="AL1261" t="s">
        <v>60</v>
      </c>
      <c r="AM1261" t="s">
        <v>51</v>
      </c>
      <c r="AN1261">
        <v>-12.408887999999999</v>
      </c>
      <c r="AO1261">
        <v>0.14302534</v>
      </c>
      <c r="AP1261">
        <v>0.72493326999999996</v>
      </c>
      <c r="AR1261" s="5">
        <v>46261</v>
      </c>
      <c r="AS1261">
        <v>90</v>
      </c>
      <c r="AT1261">
        <v>3</v>
      </c>
      <c r="AU1261" t="s">
        <v>54</v>
      </c>
      <c r="AV1261" t="s">
        <v>51</v>
      </c>
      <c r="AW1261">
        <v>-51.509225659999998</v>
      </c>
      <c r="AX1261">
        <v>3.1483333299999998</v>
      </c>
      <c r="AY1261">
        <v>0</v>
      </c>
      <c r="AZ1261">
        <v>-14222.12410551</v>
      </c>
      <c r="BA1261">
        <v>0</v>
      </c>
    </row>
    <row r="1262" spans="2:53">
      <c r="B1262" s="5">
        <v>46261</v>
      </c>
      <c r="C1262">
        <v>210</v>
      </c>
      <c r="D1262">
        <v>3</v>
      </c>
      <c r="E1262" t="s">
        <v>143</v>
      </c>
      <c r="F1262" t="s">
        <v>54</v>
      </c>
      <c r="G1262" t="s">
        <v>52</v>
      </c>
      <c r="H1262">
        <v>1955.18976671</v>
      </c>
      <c r="I1262">
        <v>-20.494153300000001</v>
      </c>
      <c r="J1262">
        <v>67.510000000000005</v>
      </c>
      <c r="K1262">
        <v>-7.51</v>
      </c>
      <c r="L1262">
        <v>-153.91109127999999</v>
      </c>
      <c r="M1262">
        <v>-115.62092205</v>
      </c>
      <c r="N1262">
        <v>0</v>
      </c>
      <c r="O1262" s="90" cm="1">
        <f t="array" ref="O1262">VLOOKUP(C1262,Calc!$B$4:$BF$291,_xlfn.XLOOKUP(F1262&amp;G1262,$R$4:$R$9&amp;$S$4:$S$9,$T$4:$T$9),FALSE)</f>
        <v>0</v>
      </c>
      <c r="P1262" s="121">
        <f t="shared" si="19"/>
        <v>0</v>
      </c>
      <c r="AH1262" s="5">
        <v>46261</v>
      </c>
      <c r="AI1262">
        <v>126</v>
      </c>
      <c r="AJ1262">
        <v>3</v>
      </c>
      <c r="AK1262" t="s">
        <v>143</v>
      </c>
      <c r="AL1262" t="s">
        <v>54</v>
      </c>
      <c r="AM1262" t="s">
        <v>52</v>
      </c>
      <c r="AN1262">
        <v>46.69746026</v>
      </c>
      <c r="AO1262">
        <v>0</v>
      </c>
      <c r="AP1262">
        <v>0</v>
      </c>
      <c r="AR1262" s="5">
        <v>46261</v>
      </c>
      <c r="AS1262">
        <v>90</v>
      </c>
      <c r="AT1262">
        <v>3</v>
      </c>
      <c r="AU1262" t="s">
        <v>50</v>
      </c>
      <c r="AV1262" t="s">
        <v>52</v>
      </c>
      <c r="AW1262">
        <v>3.6925602</v>
      </c>
      <c r="AX1262">
        <v>0.96750000000000003</v>
      </c>
      <c r="AY1262">
        <v>0</v>
      </c>
      <c r="AZ1262">
        <v>0</v>
      </c>
      <c r="BA1262">
        <v>0</v>
      </c>
    </row>
    <row r="1263" spans="2:53">
      <c r="B1263" s="5">
        <v>46261</v>
      </c>
      <c r="C1263">
        <v>210</v>
      </c>
      <c r="D1263">
        <v>3</v>
      </c>
      <c r="E1263" t="s">
        <v>143</v>
      </c>
      <c r="F1263" t="s">
        <v>54</v>
      </c>
      <c r="G1263" t="s">
        <v>51</v>
      </c>
      <c r="H1263">
        <v>1955.18976671</v>
      </c>
      <c r="I1263">
        <v>0</v>
      </c>
      <c r="J1263">
        <v>60</v>
      </c>
      <c r="K1263">
        <v>7.51</v>
      </c>
      <c r="L1263">
        <v>0</v>
      </c>
      <c r="M1263">
        <v>0</v>
      </c>
      <c r="N1263">
        <v>0</v>
      </c>
      <c r="O1263" s="90" cm="1">
        <f t="array" ref="O1263">VLOOKUP(C1263,Calc!$B$4:$BF$291,_xlfn.XLOOKUP(F1263&amp;G1263,$R$4:$R$9&amp;$S$4:$S$9,$T$4:$T$9),FALSE)</f>
        <v>0</v>
      </c>
      <c r="P1263" s="121">
        <f t="shared" si="19"/>
        <v>0</v>
      </c>
      <c r="AH1263" s="5">
        <v>46261</v>
      </c>
      <c r="AI1263">
        <v>126</v>
      </c>
      <c r="AJ1263">
        <v>3</v>
      </c>
      <c r="AK1263" t="s">
        <v>143</v>
      </c>
      <c r="AL1263" t="s">
        <v>54</v>
      </c>
      <c r="AM1263" t="s">
        <v>51</v>
      </c>
      <c r="AN1263">
        <v>-47.616626930000002</v>
      </c>
      <c r="AO1263">
        <v>2.1040876499999999</v>
      </c>
      <c r="AP1263">
        <v>1.6766738000000001</v>
      </c>
      <c r="AR1263" s="5">
        <v>46261</v>
      </c>
      <c r="AS1263">
        <v>90</v>
      </c>
      <c r="AT1263">
        <v>3</v>
      </c>
      <c r="AU1263" t="s">
        <v>50</v>
      </c>
      <c r="AV1263" t="s">
        <v>51</v>
      </c>
      <c r="AW1263">
        <v>-4.6600602000000002</v>
      </c>
      <c r="AX1263">
        <v>0.96750000000000003</v>
      </c>
      <c r="AY1263">
        <v>0</v>
      </c>
      <c r="AZ1263">
        <v>-1365.8503700000001</v>
      </c>
      <c r="BA1263">
        <v>0</v>
      </c>
    </row>
    <row r="1264" spans="2:53">
      <c r="B1264" s="5">
        <v>46261</v>
      </c>
      <c r="C1264">
        <v>211</v>
      </c>
      <c r="D1264">
        <v>3</v>
      </c>
      <c r="E1264" t="s">
        <v>143</v>
      </c>
      <c r="F1264" t="s">
        <v>57</v>
      </c>
      <c r="G1264" t="s">
        <v>58</v>
      </c>
      <c r="H1264">
        <v>2964.02344687</v>
      </c>
      <c r="I1264">
        <v>0</v>
      </c>
      <c r="J1264">
        <v>-600</v>
      </c>
      <c r="K1264">
        <v>670.01</v>
      </c>
      <c r="L1264">
        <v>0</v>
      </c>
      <c r="M1264">
        <v>0</v>
      </c>
      <c r="N1264">
        <v>0</v>
      </c>
      <c r="O1264" s="90" cm="1">
        <f t="array" ref="O1264">VLOOKUP(C1264,Calc!$B$4:$BF$291,_xlfn.XLOOKUP(F1264&amp;G1264,$R$4:$R$9&amp;$S$4:$S$9,$T$4:$T$9),FALSE)</f>
        <v>2964.0234468746644</v>
      </c>
      <c r="P1264" s="121">
        <f t="shared" si="19"/>
        <v>2964.0234468746644</v>
      </c>
      <c r="AH1264" s="5">
        <v>46261</v>
      </c>
      <c r="AI1264">
        <v>127</v>
      </c>
      <c r="AJ1264">
        <v>3</v>
      </c>
      <c r="AL1264" t="s">
        <v>144</v>
      </c>
      <c r="AM1264" t="s">
        <v>58</v>
      </c>
      <c r="AN1264">
        <v>-52.661194029999997</v>
      </c>
      <c r="AO1264">
        <v>-2415.3194227899999</v>
      </c>
      <c r="AP1264">
        <v>-2415.3194227899999</v>
      </c>
      <c r="AR1264" s="5">
        <v>46261</v>
      </c>
      <c r="AS1264">
        <v>91</v>
      </c>
      <c r="AT1264">
        <v>3</v>
      </c>
      <c r="AU1264" t="s">
        <v>145</v>
      </c>
      <c r="AV1264" t="s">
        <v>58</v>
      </c>
      <c r="AW1264">
        <v>0</v>
      </c>
      <c r="AX1264">
        <v>0</v>
      </c>
      <c r="AY1264">
        <v>0</v>
      </c>
      <c r="AZ1264">
        <v>0</v>
      </c>
      <c r="BA1264">
        <v>0</v>
      </c>
    </row>
    <row r="1265" spans="2:53">
      <c r="B1265" s="5">
        <v>46261</v>
      </c>
      <c r="C1265">
        <v>211</v>
      </c>
      <c r="D1265">
        <v>3</v>
      </c>
      <c r="E1265" t="s">
        <v>143</v>
      </c>
      <c r="F1265" t="s">
        <v>57</v>
      </c>
      <c r="G1265" t="s">
        <v>52</v>
      </c>
      <c r="H1265">
        <v>2964.02344687</v>
      </c>
      <c r="I1265">
        <v>0</v>
      </c>
      <c r="J1265">
        <v>70.010000000000005</v>
      </c>
      <c r="K1265">
        <v>-670.01</v>
      </c>
      <c r="L1265">
        <v>0</v>
      </c>
      <c r="M1265">
        <v>0</v>
      </c>
      <c r="N1265">
        <v>0</v>
      </c>
      <c r="O1265" s="90" cm="1">
        <f t="array" ref="O1265">VLOOKUP(C1265,Calc!$B$4:$BF$291,_xlfn.XLOOKUP(F1265&amp;G1265,$R$4:$R$9&amp;$S$4:$S$9,$T$4:$T$9),FALSE)</f>
        <v>0</v>
      </c>
      <c r="P1265" s="121">
        <f t="shared" si="19"/>
        <v>0</v>
      </c>
      <c r="AH1265" s="5">
        <v>46261</v>
      </c>
      <c r="AI1265">
        <v>127</v>
      </c>
      <c r="AJ1265">
        <v>3</v>
      </c>
      <c r="AL1265" t="s">
        <v>144</v>
      </c>
      <c r="AM1265" t="s">
        <v>146</v>
      </c>
      <c r="AN1265">
        <v>52.617027360000002</v>
      </c>
      <c r="AO1265">
        <v>0</v>
      </c>
      <c r="AP1265">
        <v>0</v>
      </c>
      <c r="AR1265" s="5">
        <v>46261</v>
      </c>
      <c r="AS1265">
        <v>91</v>
      </c>
      <c r="AT1265">
        <v>3</v>
      </c>
      <c r="AU1265" t="s">
        <v>145</v>
      </c>
      <c r="AV1265" t="s">
        <v>146</v>
      </c>
      <c r="AW1265">
        <v>0</v>
      </c>
      <c r="AX1265">
        <v>0</v>
      </c>
      <c r="AY1265">
        <v>0</v>
      </c>
      <c r="AZ1265">
        <v>0</v>
      </c>
      <c r="BA1265">
        <v>0</v>
      </c>
    </row>
    <row r="1266" spans="2:53">
      <c r="B1266" s="5">
        <v>46261</v>
      </c>
      <c r="C1266">
        <v>211</v>
      </c>
      <c r="D1266">
        <v>3</v>
      </c>
      <c r="E1266" t="s">
        <v>143</v>
      </c>
      <c r="F1266" t="s">
        <v>60</v>
      </c>
      <c r="G1266" t="s">
        <v>58</v>
      </c>
      <c r="H1266">
        <v>2964.02344687</v>
      </c>
      <c r="I1266">
        <v>-5.4162238299999999</v>
      </c>
      <c r="J1266">
        <v>-600</v>
      </c>
      <c r="K1266">
        <v>662.22</v>
      </c>
      <c r="L1266">
        <v>3586.7317469</v>
      </c>
      <c r="M1266">
        <v>2978.2225850700002</v>
      </c>
      <c r="N1266">
        <v>2964.02344687</v>
      </c>
      <c r="O1266" s="90" cm="1">
        <f t="array" ref="O1266">VLOOKUP(C1266,Calc!$B$4:$BF$291,_xlfn.XLOOKUP(F1266&amp;G1266,$R$4:$R$9&amp;$S$4:$S$9,$T$4:$T$9),FALSE)</f>
        <v>0</v>
      </c>
      <c r="P1266" s="121">
        <f t="shared" si="19"/>
        <v>-2964.02344687</v>
      </c>
      <c r="AH1266" s="5">
        <v>46261</v>
      </c>
      <c r="AI1266">
        <v>127</v>
      </c>
      <c r="AJ1266">
        <v>3</v>
      </c>
      <c r="AK1266" t="s">
        <v>143</v>
      </c>
      <c r="AL1266" t="s">
        <v>57</v>
      </c>
      <c r="AM1266" t="s">
        <v>58</v>
      </c>
      <c r="AN1266">
        <v>-10.921109400000001</v>
      </c>
      <c r="AO1266">
        <v>0</v>
      </c>
      <c r="AP1266">
        <v>3.2202823500000002</v>
      </c>
      <c r="AR1266" s="5">
        <v>46261</v>
      </c>
      <c r="AS1266">
        <v>91</v>
      </c>
      <c r="AT1266">
        <v>3</v>
      </c>
      <c r="AU1266" t="s">
        <v>144</v>
      </c>
      <c r="AV1266" t="s">
        <v>58</v>
      </c>
      <c r="AW1266">
        <v>-77.849623230000006</v>
      </c>
      <c r="AX1266">
        <v>10.886666659999999</v>
      </c>
      <c r="AY1266">
        <v>-6912.8224194499999</v>
      </c>
      <c r="AZ1266">
        <v>-6912.8224194499999</v>
      </c>
      <c r="BA1266">
        <v>0</v>
      </c>
    </row>
    <row r="1267" spans="2:53">
      <c r="B1267" s="5">
        <v>46261</v>
      </c>
      <c r="C1267">
        <v>211</v>
      </c>
      <c r="D1267">
        <v>3</v>
      </c>
      <c r="E1267" t="s">
        <v>143</v>
      </c>
      <c r="F1267" t="s">
        <v>60</v>
      </c>
      <c r="G1267" t="s">
        <v>51</v>
      </c>
      <c r="H1267">
        <v>2964.02344687</v>
      </c>
      <c r="I1267">
        <v>0</v>
      </c>
      <c r="J1267">
        <v>62.22</v>
      </c>
      <c r="K1267">
        <v>-662.22</v>
      </c>
      <c r="L1267">
        <v>0</v>
      </c>
      <c r="M1267">
        <v>0</v>
      </c>
      <c r="N1267">
        <v>0</v>
      </c>
      <c r="O1267" s="90" cm="1">
        <f t="array" ref="O1267">VLOOKUP(C1267,Calc!$B$4:$BF$291,_xlfn.XLOOKUP(F1267&amp;G1267,$R$4:$R$9&amp;$S$4:$S$9,$T$4:$T$9),FALSE)</f>
        <v>0</v>
      </c>
      <c r="P1267" s="121">
        <f t="shared" si="19"/>
        <v>0</v>
      </c>
      <c r="AH1267" s="5">
        <v>46261</v>
      </c>
      <c r="AI1267">
        <v>127</v>
      </c>
      <c r="AJ1267">
        <v>3</v>
      </c>
      <c r="AK1267" t="s">
        <v>143</v>
      </c>
      <c r="AL1267" t="s">
        <v>57</v>
      </c>
      <c r="AM1267" t="s">
        <v>52</v>
      </c>
      <c r="AN1267">
        <v>10.3261094</v>
      </c>
      <c r="AO1267">
        <v>0</v>
      </c>
      <c r="AP1267">
        <v>0</v>
      </c>
      <c r="AR1267" s="5">
        <v>46261</v>
      </c>
      <c r="AS1267">
        <v>91</v>
      </c>
      <c r="AT1267">
        <v>3</v>
      </c>
      <c r="AU1267" t="s">
        <v>144</v>
      </c>
      <c r="AV1267" t="s">
        <v>146</v>
      </c>
      <c r="AW1267">
        <v>66.962956559999995</v>
      </c>
      <c r="AX1267">
        <v>10.886666659999999</v>
      </c>
      <c r="AY1267">
        <v>0</v>
      </c>
      <c r="AZ1267">
        <v>0</v>
      </c>
      <c r="BA1267">
        <v>0</v>
      </c>
    </row>
    <row r="1268" spans="2:53">
      <c r="B1268" s="5">
        <v>46261</v>
      </c>
      <c r="C1268">
        <v>211</v>
      </c>
      <c r="D1268">
        <v>3</v>
      </c>
      <c r="E1268" t="s">
        <v>143</v>
      </c>
      <c r="F1268" t="s">
        <v>54</v>
      </c>
      <c r="G1268" t="s">
        <v>52</v>
      </c>
      <c r="H1268">
        <v>2964.02344687</v>
      </c>
      <c r="I1268">
        <v>-2.1951604599999999</v>
      </c>
      <c r="J1268">
        <v>70.010000000000005</v>
      </c>
      <c r="K1268">
        <v>-7.79</v>
      </c>
      <c r="L1268">
        <v>-17.10030003</v>
      </c>
      <c r="M1268">
        <v>-14.1991382</v>
      </c>
      <c r="N1268">
        <v>0</v>
      </c>
      <c r="O1268" s="90" cm="1">
        <f t="array" ref="O1268">VLOOKUP(C1268,Calc!$B$4:$BF$291,_xlfn.XLOOKUP(F1268&amp;G1268,$R$4:$R$9&amp;$S$4:$S$9,$T$4:$T$9),FALSE)</f>
        <v>0</v>
      </c>
      <c r="P1268" s="121">
        <f t="shared" si="19"/>
        <v>0</v>
      </c>
      <c r="AH1268" s="5">
        <v>46261</v>
      </c>
      <c r="AI1268">
        <v>127</v>
      </c>
      <c r="AJ1268">
        <v>3</v>
      </c>
      <c r="AL1268" t="s">
        <v>147</v>
      </c>
      <c r="AM1268" t="s">
        <v>148</v>
      </c>
      <c r="AN1268">
        <v>0</v>
      </c>
      <c r="AO1268">
        <v>0</v>
      </c>
      <c r="AP1268">
        <v>0</v>
      </c>
      <c r="AR1268" s="5">
        <v>46261</v>
      </c>
      <c r="AS1268">
        <v>91</v>
      </c>
      <c r="AT1268">
        <v>3</v>
      </c>
      <c r="AU1268" t="s">
        <v>57</v>
      </c>
      <c r="AV1268" t="s">
        <v>58</v>
      </c>
      <c r="AW1268">
        <v>6.3760024</v>
      </c>
      <c r="AX1268">
        <v>1.06833333</v>
      </c>
      <c r="AY1268">
        <v>0</v>
      </c>
      <c r="AZ1268">
        <v>0</v>
      </c>
      <c r="BA1268">
        <v>0</v>
      </c>
    </row>
    <row r="1269" spans="2:53">
      <c r="B1269" s="5">
        <v>46261</v>
      </c>
      <c r="C1269">
        <v>211</v>
      </c>
      <c r="D1269">
        <v>3</v>
      </c>
      <c r="E1269" t="s">
        <v>143</v>
      </c>
      <c r="F1269" t="s">
        <v>54</v>
      </c>
      <c r="G1269" t="s">
        <v>51</v>
      </c>
      <c r="H1269">
        <v>2964.02344687</v>
      </c>
      <c r="I1269">
        <v>0</v>
      </c>
      <c r="J1269">
        <v>62.22</v>
      </c>
      <c r="K1269">
        <v>7.79</v>
      </c>
      <c r="L1269">
        <v>0</v>
      </c>
      <c r="M1269">
        <v>0</v>
      </c>
      <c r="N1269">
        <v>0</v>
      </c>
      <c r="O1269" s="90" cm="1">
        <f t="array" ref="O1269">VLOOKUP(C1269,Calc!$B$4:$BF$291,_xlfn.XLOOKUP(F1269&amp;G1269,$R$4:$R$9&amp;$S$4:$S$9,$T$4:$T$9),FALSE)</f>
        <v>0</v>
      </c>
      <c r="P1269" s="121">
        <f t="shared" si="19"/>
        <v>0</v>
      </c>
      <c r="AH1269" s="5">
        <v>46261</v>
      </c>
      <c r="AI1269">
        <v>127</v>
      </c>
      <c r="AJ1269">
        <v>3</v>
      </c>
      <c r="AL1269" t="s">
        <v>147</v>
      </c>
      <c r="AM1269" t="s">
        <v>51</v>
      </c>
      <c r="AN1269">
        <v>0</v>
      </c>
      <c r="AO1269">
        <v>0</v>
      </c>
      <c r="AP1269">
        <v>0</v>
      </c>
      <c r="AR1269" s="5">
        <v>46261</v>
      </c>
      <c r="AS1269">
        <v>91</v>
      </c>
      <c r="AT1269">
        <v>3</v>
      </c>
      <c r="AU1269" t="s">
        <v>57</v>
      </c>
      <c r="AV1269" t="s">
        <v>52</v>
      </c>
      <c r="AW1269">
        <v>-7.4443357299999997</v>
      </c>
      <c r="AX1269">
        <v>1.06833333</v>
      </c>
      <c r="AY1269">
        <v>0</v>
      </c>
      <c r="AZ1269">
        <v>-4509.3636771000001</v>
      </c>
      <c r="BA1269">
        <v>0</v>
      </c>
    </row>
    <row r="1270" spans="2:53">
      <c r="B1270" s="5">
        <v>46261</v>
      </c>
      <c r="C1270">
        <v>212</v>
      </c>
      <c r="D1270">
        <v>3</v>
      </c>
      <c r="E1270" t="s">
        <v>143</v>
      </c>
      <c r="F1270" t="s">
        <v>57</v>
      </c>
      <c r="G1270" t="s">
        <v>58</v>
      </c>
      <c r="H1270">
        <v>4871.7490143599998</v>
      </c>
      <c r="I1270">
        <v>-8.2047002599999992</v>
      </c>
      <c r="J1270">
        <v>-600</v>
      </c>
      <c r="K1270">
        <v>668.19</v>
      </c>
      <c r="L1270">
        <v>5482.2986711800004</v>
      </c>
      <c r="M1270">
        <v>4838.4676571500004</v>
      </c>
      <c r="N1270">
        <v>4838.4676571500004</v>
      </c>
      <c r="O1270" s="90" cm="1">
        <f t="array" ref="O1270">VLOOKUP(C1270,Calc!$B$4:$BF$291,_xlfn.XLOOKUP(F1270&amp;G1270,$R$4:$R$9&amp;$S$4:$S$9,$T$4:$T$9),FALSE)</f>
        <v>4838.4676571500213</v>
      </c>
      <c r="P1270" s="121">
        <f t="shared" si="19"/>
        <v>2.0918378140777349E-11</v>
      </c>
      <c r="AH1270" s="5">
        <v>46261</v>
      </c>
      <c r="AI1270">
        <v>127</v>
      </c>
      <c r="AJ1270">
        <v>3</v>
      </c>
      <c r="AK1270" t="s">
        <v>143</v>
      </c>
      <c r="AL1270" t="s">
        <v>60</v>
      </c>
      <c r="AM1270" t="s">
        <v>58</v>
      </c>
      <c r="AN1270">
        <v>16.009367229999999</v>
      </c>
      <c r="AO1270">
        <v>0</v>
      </c>
      <c r="AP1270">
        <v>0</v>
      </c>
      <c r="AR1270" s="5">
        <v>46261</v>
      </c>
      <c r="AS1270">
        <v>91</v>
      </c>
      <c r="AT1270">
        <v>3</v>
      </c>
      <c r="AU1270" t="s">
        <v>147</v>
      </c>
      <c r="AV1270" t="s">
        <v>148</v>
      </c>
      <c r="AW1270">
        <v>-31.765706000000002</v>
      </c>
      <c r="AX1270">
        <v>1.0325</v>
      </c>
      <c r="AY1270">
        <v>463.03047867999999</v>
      </c>
      <c r="AZ1270">
        <v>463.03047867999999</v>
      </c>
      <c r="BA1270">
        <v>0</v>
      </c>
    </row>
    <row r="1271" spans="2:53">
      <c r="B1271" s="5">
        <v>46261</v>
      </c>
      <c r="C1271">
        <v>212</v>
      </c>
      <c r="D1271">
        <v>3</v>
      </c>
      <c r="E1271" t="s">
        <v>143</v>
      </c>
      <c r="F1271" t="s">
        <v>57</v>
      </c>
      <c r="G1271" t="s">
        <v>52</v>
      </c>
      <c r="H1271">
        <v>4871.7490143599998</v>
      </c>
      <c r="I1271">
        <v>0</v>
      </c>
      <c r="J1271">
        <v>68.19</v>
      </c>
      <c r="K1271">
        <v>-668.19</v>
      </c>
      <c r="L1271">
        <v>0</v>
      </c>
      <c r="M1271">
        <v>0</v>
      </c>
      <c r="N1271">
        <v>0</v>
      </c>
      <c r="O1271" s="90" cm="1">
        <f t="array" ref="O1271">VLOOKUP(C1271,Calc!$B$4:$BF$291,_xlfn.XLOOKUP(F1271&amp;G1271,$R$4:$R$9&amp;$S$4:$S$9,$T$4:$T$9),FALSE)</f>
        <v>0</v>
      </c>
      <c r="P1271" s="121">
        <f t="shared" si="19"/>
        <v>0</v>
      </c>
      <c r="AH1271" s="5">
        <v>46261</v>
      </c>
      <c r="AI1271">
        <v>127</v>
      </c>
      <c r="AJ1271">
        <v>3</v>
      </c>
      <c r="AK1271" t="s">
        <v>143</v>
      </c>
      <c r="AL1271" t="s">
        <v>60</v>
      </c>
      <c r="AM1271" t="s">
        <v>51</v>
      </c>
      <c r="AN1271">
        <v>-15.931033899999999</v>
      </c>
      <c r="AO1271">
        <v>0</v>
      </c>
      <c r="AP1271">
        <v>-18.606997</v>
      </c>
      <c r="AR1271" s="5">
        <v>46261</v>
      </c>
      <c r="AS1271">
        <v>91</v>
      </c>
      <c r="AT1271">
        <v>3</v>
      </c>
      <c r="AU1271" t="s">
        <v>147</v>
      </c>
      <c r="AV1271" t="s">
        <v>51</v>
      </c>
      <c r="AW1271">
        <v>30.733205999999999</v>
      </c>
      <c r="AX1271">
        <v>1.0325</v>
      </c>
      <c r="AY1271">
        <v>0</v>
      </c>
      <c r="AZ1271">
        <v>0</v>
      </c>
      <c r="BA1271">
        <v>0</v>
      </c>
    </row>
    <row r="1272" spans="2:53">
      <c r="B1272" s="5">
        <v>46261</v>
      </c>
      <c r="C1272">
        <v>212</v>
      </c>
      <c r="D1272">
        <v>3</v>
      </c>
      <c r="E1272" t="s">
        <v>143</v>
      </c>
      <c r="F1272" t="s">
        <v>60</v>
      </c>
      <c r="G1272" t="s">
        <v>58</v>
      </c>
      <c r="H1272">
        <v>4871.7490143599998</v>
      </c>
      <c r="I1272">
        <v>0</v>
      </c>
      <c r="J1272">
        <v>-600</v>
      </c>
      <c r="K1272">
        <v>660</v>
      </c>
      <c r="L1272">
        <v>0</v>
      </c>
      <c r="M1272">
        <v>0</v>
      </c>
      <c r="N1272">
        <v>0</v>
      </c>
      <c r="O1272" s="90" cm="1">
        <f t="array" ref="O1272">VLOOKUP(C1272,Calc!$B$4:$BF$291,_xlfn.XLOOKUP(F1272&amp;G1272,$R$4:$R$9&amp;$S$4:$S$9,$T$4:$T$9),FALSE)</f>
        <v>0</v>
      </c>
      <c r="P1272" s="121">
        <f t="shared" si="19"/>
        <v>0</v>
      </c>
      <c r="AH1272" s="5">
        <v>46261</v>
      </c>
      <c r="AI1272">
        <v>127</v>
      </c>
      <c r="AJ1272">
        <v>3</v>
      </c>
      <c r="AK1272" t="s">
        <v>143</v>
      </c>
      <c r="AL1272" t="s">
        <v>54</v>
      </c>
      <c r="AM1272" t="s">
        <v>52</v>
      </c>
      <c r="AN1272">
        <v>45.514051899999998</v>
      </c>
      <c r="AO1272">
        <v>0</v>
      </c>
      <c r="AP1272">
        <v>0</v>
      </c>
      <c r="AR1272" s="5">
        <v>46261</v>
      </c>
      <c r="AS1272">
        <v>91</v>
      </c>
      <c r="AT1272">
        <v>3</v>
      </c>
      <c r="AU1272" t="s">
        <v>60</v>
      </c>
      <c r="AV1272" t="s">
        <v>58</v>
      </c>
      <c r="AW1272">
        <v>33.873462230000001</v>
      </c>
      <c r="AX1272">
        <v>0.13666666</v>
      </c>
      <c r="AY1272">
        <v>0</v>
      </c>
      <c r="AZ1272">
        <v>0</v>
      </c>
      <c r="BA1272">
        <v>0</v>
      </c>
    </row>
    <row r="1273" spans="2:53">
      <c r="B1273" s="5">
        <v>46261</v>
      </c>
      <c r="C1273">
        <v>212</v>
      </c>
      <c r="D1273">
        <v>3</v>
      </c>
      <c r="E1273" t="s">
        <v>143</v>
      </c>
      <c r="F1273" t="s">
        <v>60</v>
      </c>
      <c r="G1273" t="s">
        <v>51</v>
      </c>
      <c r="H1273">
        <v>4871.7490143599998</v>
      </c>
      <c r="I1273">
        <v>0</v>
      </c>
      <c r="J1273">
        <v>60</v>
      </c>
      <c r="K1273">
        <v>-660</v>
      </c>
      <c r="L1273">
        <v>0</v>
      </c>
      <c r="M1273">
        <v>0</v>
      </c>
      <c r="N1273">
        <v>0</v>
      </c>
      <c r="O1273" s="90" cm="1">
        <f t="array" ref="O1273">VLOOKUP(C1273,Calc!$B$4:$BF$291,_xlfn.XLOOKUP(F1273&amp;G1273,$R$4:$R$9&amp;$S$4:$S$9,$T$4:$T$9),FALSE)</f>
        <v>0</v>
      </c>
      <c r="P1273" s="121">
        <f t="shared" si="19"/>
        <v>0</v>
      </c>
      <c r="AH1273" s="5">
        <v>46261</v>
      </c>
      <c r="AI1273">
        <v>127</v>
      </c>
      <c r="AJ1273">
        <v>3</v>
      </c>
      <c r="AK1273" t="s">
        <v>143</v>
      </c>
      <c r="AL1273" t="s">
        <v>54</v>
      </c>
      <c r="AM1273" t="s">
        <v>51</v>
      </c>
      <c r="AN1273">
        <v>-46.439051900000003</v>
      </c>
      <c r="AO1273">
        <v>0</v>
      </c>
      <c r="AP1273">
        <v>-33.46346217</v>
      </c>
      <c r="AR1273" s="5">
        <v>46261</v>
      </c>
      <c r="AS1273">
        <v>91</v>
      </c>
      <c r="AT1273">
        <v>3</v>
      </c>
      <c r="AU1273" t="s">
        <v>60</v>
      </c>
      <c r="AV1273" t="s">
        <v>51</v>
      </c>
      <c r="AW1273">
        <v>-34.010128899999998</v>
      </c>
      <c r="AX1273">
        <v>0.13666666</v>
      </c>
      <c r="AY1273">
        <v>0</v>
      </c>
      <c r="AZ1273">
        <v>-32570.104453020002</v>
      </c>
      <c r="BA1273">
        <v>0</v>
      </c>
    </row>
    <row r="1274" spans="2:53">
      <c r="B1274" s="5">
        <v>46261</v>
      </c>
      <c r="C1274">
        <v>212</v>
      </c>
      <c r="D1274">
        <v>3</v>
      </c>
      <c r="E1274" t="s">
        <v>143</v>
      </c>
      <c r="F1274" t="s">
        <v>54</v>
      </c>
      <c r="G1274" t="s">
        <v>52</v>
      </c>
      <c r="H1274">
        <v>4871.7490143599998</v>
      </c>
      <c r="I1274">
        <v>0</v>
      </c>
      <c r="J1274">
        <v>68.19</v>
      </c>
      <c r="K1274">
        <v>-8.19</v>
      </c>
      <c r="L1274">
        <v>0</v>
      </c>
      <c r="M1274">
        <v>0</v>
      </c>
      <c r="N1274">
        <v>0</v>
      </c>
      <c r="O1274" s="90" cm="1">
        <f t="array" ref="O1274">VLOOKUP(C1274,Calc!$B$4:$BF$291,_xlfn.XLOOKUP(F1274&amp;G1274,$R$4:$R$9&amp;$S$4:$S$9,$T$4:$T$9),FALSE)</f>
        <v>0</v>
      </c>
      <c r="P1274" s="121">
        <f t="shared" si="19"/>
        <v>0</v>
      </c>
      <c r="AH1274" s="5">
        <v>46261</v>
      </c>
      <c r="AI1274">
        <v>128</v>
      </c>
      <c r="AJ1274">
        <v>3</v>
      </c>
      <c r="AL1274" t="s">
        <v>144</v>
      </c>
      <c r="AM1274" t="s">
        <v>58</v>
      </c>
      <c r="AN1274">
        <v>-51.813927900000003</v>
      </c>
      <c r="AO1274">
        <v>-2041.3982878100001</v>
      </c>
      <c r="AP1274">
        <v>-2041.3982878100001</v>
      </c>
      <c r="AR1274" s="5">
        <v>46261</v>
      </c>
      <c r="AS1274">
        <v>91</v>
      </c>
      <c r="AT1274">
        <v>3</v>
      </c>
      <c r="AU1274" t="s">
        <v>54</v>
      </c>
      <c r="AV1274" t="s">
        <v>52</v>
      </c>
      <c r="AW1274">
        <v>45.142743860000003</v>
      </c>
      <c r="AX1274">
        <v>3.0041666600000001</v>
      </c>
      <c r="AY1274">
        <v>0</v>
      </c>
      <c r="AZ1274">
        <v>0</v>
      </c>
      <c r="BA1274">
        <v>0</v>
      </c>
    </row>
    <row r="1275" spans="2:53">
      <c r="B1275" s="5">
        <v>46261</v>
      </c>
      <c r="C1275">
        <v>212</v>
      </c>
      <c r="D1275">
        <v>3</v>
      </c>
      <c r="E1275" t="s">
        <v>143</v>
      </c>
      <c r="F1275" t="s">
        <v>54</v>
      </c>
      <c r="G1275" t="s">
        <v>51</v>
      </c>
      <c r="H1275">
        <v>4871.7490143599998</v>
      </c>
      <c r="I1275">
        <v>-4.6043886599999997</v>
      </c>
      <c r="J1275">
        <v>60</v>
      </c>
      <c r="K1275">
        <v>8.19</v>
      </c>
      <c r="L1275">
        <v>37.709943170000003</v>
      </c>
      <c r="M1275">
        <v>33.281357210000003</v>
      </c>
      <c r="N1275">
        <v>33.281357210000003</v>
      </c>
      <c r="O1275" s="90" cm="1">
        <f t="array" ref="O1275">VLOOKUP(C1275,Calc!$B$4:$BF$291,_xlfn.XLOOKUP(F1275&amp;G1275,$R$4:$R$9&amp;$S$4:$S$9,$T$4:$T$9),FALSE)</f>
        <v>33.281357213978602</v>
      </c>
      <c r="P1275" s="121">
        <f t="shared" si="19"/>
        <v>3.9785987837603898E-9</v>
      </c>
      <c r="AH1275" s="5">
        <v>46261</v>
      </c>
      <c r="AI1275">
        <v>128</v>
      </c>
      <c r="AJ1275">
        <v>3</v>
      </c>
      <c r="AL1275" t="s">
        <v>144</v>
      </c>
      <c r="AM1275" t="s">
        <v>146</v>
      </c>
      <c r="AN1275">
        <v>51.782261230000003</v>
      </c>
      <c r="AO1275">
        <v>0</v>
      </c>
      <c r="AP1275">
        <v>0</v>
      </c>
      <c r="AR1275" s="5">
        <v>46261</v>
      </c>
      <c r="AS1275">
        <v>91</v>
      </c>
      <c r="AT1275">
        <v>3</v>
      </c>
      <c r="AU1275" t="s">
        <v>54</v>
      </c>
      <c r="AV1275" t="s">
        <v>51</v>
      </c>
      <c r="AW1275">
        <v>-48.14691053</v>
      </c>
      <c r="AX1275">
        <v>3.0041666600000001</v>
      </c>
      <c r="AY1275">
        <v>0</v>
      </c>
      <c r="AZ1275">
        <v>-13189.897051579999</v>
      </c>
      <c r="BA1275">
        <v>0</v>
      </c>
    </row>
    <row r="1276" spans="2:53">
      <c r="B1276" s="5">
        <v>46261</v>
      </c>
      <c r="C1276">
        <v>213</v>
      </c>
      <c r="D1276">
        <v>3</v>
      </c>
      <c r="E1276" t="s">
        <v>143</v>
      </c>
      <c r="F1276" t="s">
        <v>57</v>
      </c>
      <c r="G1276" t="s">
        <v>58</v>
      </c>
      <c r="H1276">
        <v>3185.09078963</v>
      </c>
      <c r="I1276">
        <v>0</v>
      </c>
      <c r="J1276">
        <v>-600</v>
      </c>
      <c r="K1276">
        <v>670.01</v>
      </c>
      <c r="L1276">
        <v>0</v>
      </c>
      <c r="M1276">
        <v>0</v>
      </c>
      <c r="N1276">
        <v>0</v>
      </c>
      <c r="O1276" s="90" cm="1">
        <f t="array" ref="O1276">VLOOKUP(C1276,Calc!$B$4:$BF$291,_xlfn.XLOOKUP(F1276&amp;G1276,$R$4:$R$9&amp;$S$4:$S$9,$T$4:$T$9),FALSE)</f>
        <v>0</v>
      </c>
      <c r="P1276" s="121">
        <f t="shared" si="19"/>
        <v>0</v>
      </c>
      <c r="AH1276" s="5">
        <v>46261</v>
      </c>
      <c r="AI1276">
        <v>128</v>
      </c>
      <c r="AJ1276">
        <v>3</v>
      </c>
      <c r="AK1276" t="s">
        <v>143</v>
      </c>
      <c r="AL1276" t="s">
        <v>57</v>
      </c>
      <c r="AM1276" t="s">
        <v>58</v>
      </c>
      <c r="AN1276">
        <v>-9.7646914000000002</v>
      </c>
      <c r="AO1276">
        <v>0</v>
      </c>
      <c r="AP1276">
        <v>2.69986792</v>
      </c>
      <c r="AR1276" s="5">
        <v>46261</v>
      </c>
      <c r="AS1276">
        <v>91</v>
      </c>
      <c r="AT1276">
        <v>3</v>
      </c>
      <c r="AU1276" t="s">
        <v>50</v>
      </c>
      <c r="AV1276" t="s">
        <v>52</v>
      </c>
      <c r="AW1276">
        <v>3.6896651999999999</v>
      </c>
      <c r="AX1276">
        <v>0.96750000000000003</v>
      </c>
      <c r="AY1276">
        <v>0</v>
      </c>
      <c r="AZ1276">
        <v>0</v>
      </c>
      <c r="BA1276">
        <v>0</v>
      </c>
    </row>
    <row r="1277" spans="2:53">
      <c r="B1277" s="5">
        <v>46261</v>
      </c>
      <c r="C1277">
        <v>213</v>
      </c>
      <c r="D1277">
        <v>3</v>
      </c>
      <c r="E1277" t="s">
        <v>143</v>
      </c>
      <c r="F1277" t="s">
        <v>57</v>
      </c>
      <c r="G1277" t="s">
        <v>52</v>
      </c>
      <c r="H1277">
        <v>3185.09078963</v>
      </c>
      <c r="I1277">
        <v>0</v>
      </c>
      <c r="J1277">
        <v>70.010000000000005</v>
      </c>
      <c r="K1277">
        <v>-670.01</v>
      </c>
      <c r="L1277">
        <v>0</v>
      </c>
      <c r="M1277">
        <v>0</v>
      </c>
      <c r="N1277">
        <v>0</v>
      </c>
      <c r="O1277" s="90" cm="1">
        <f t="array" ref="O1277">VLOOKUP(C1277,Calc!$B$4:$BF$291,_xlfn.XLOOKUP(F1277&amp;G1277,$R$4:$R$9&amp;$S$4:$S$9,$T$4:$T$9),FALSE)</f>
        <v>0</v>
      </c>
      <c r="P1277" s="121">
        <f t="shared" si="19"/>
        <v>0</v>
      </c>
      <c r="AH1277" s="5">
        <v>46261</v>
      </c>
      <c r="AI1277">
        <v>128</v>
      </c>
      <c r="AJ1277">
        <v>3</v>
      </c>
      <c r="AK1277" t="s">
        <v>143</v>
      </c>
      <c r="AL1277" t="s">
        <v>57</v>
      </c>
      <c r="AM1277" t="s">
        <v>52</v>
      </c>
      <c r="AN1277">
        <v>9.1596913999999998</v>
      </c>
      <c r="AO1277">
        <v>0</v>
      </c>
      <c r="AP1277">
        <v>0</v>
      </c>
      <c r="AR1277" s="5">
        <v>46261</v>
      </c>
      <c r="AS1277">
        <v>91</v>
      </c>
      <c r="AT1277">
        <v>3</v>
      </c>
      <c r="AU1277" t="s">
        <v>50</v>
      </c>
      <c r="AV1277" t="s">
        <v>51</v>
      </c>
      <c r="AW1277">
        <v>-4.6571651999999997</v>
      </c>
      <c r="AX1277">
        <v>0.96750000000000003</v>
      </c>
      <c r="AY1277">
        <v>0</v>
      </c>
      <c r="AZ1277">
        <v>-1338.0097249400001</v>
      </c>
      <c r="BA1277">
        <v>0</v>
      </c>
    </row>
    <row r="1278" spans="2:53">
      <c r="B1278" s="5">
        <v>46261</v>
      </c>
      <c r="C1278">
        <v>213</v>
      </c>
      <c r="D1278">
        <v>3</v>
      </c>
      <c r="E1278" t="s">
        <v>143</v>
      </c>
      <c r="F1278" t="s">
        <v>60</v>
      </c>
      <c r="G1278" t="s">
        <v>58</v>
      </c>
      <c r="H1278">
        <v>3185.09078963</v>
      </c>
      <c r="I1278">
        <v>-5.5429098999999997</v>
      </c>
      <c r="J1278">
        <v>-600</v>
      </c>
      <c r="K1278">
        <v>681.4</v>
      </c>
      <c r="L1278">
        <v>3776.9388058599998</v>
      </c>
      <c r="M1278">
        <v>3059.8511793299999</v>
      </c>
      <c r="N1278">
        <v>3059.8511793299999</v>
      </c>
      <c r="O1278" s="90" cm="1">
        <f t="array" ref="O1278">VLOOKUP(C1278,Calc!$B$4:$BF$291,_xlfn.XLOOKUP(F1278&amp;G1278,$R$4:$R$9&amp;$S$4:$S$9,$T$4:$T$9),FALSE)</f>
        <v>3059.8511793363464</v>
      </c>
      <c r="P1278" s="121">
        <f t="shared" si="19"/>
        <v>6.3464540289714932E-9</v>
      </c>
      <c r="AH1278" s="5">
        <v>46261</v>
      </c>
      <c r="AI1278">
        <v>128</v>
      </c>
      <c r="AJ1278">
        <v>3</v>
      </c>
      <c r="AL1278" t="s">
        <v>147</v>
      </c>
      <c r="AM1278" t="s">
        <v>148</v>
      </c>
      <c r="AN1278">
        <v>0</v>
      </c>
      <c r="AO1278">
        <v>0</v>
      </c>
      <c r="AP1278">
        <v>0</v>
      </c>
      <c r="AR1278" s="5">
        <v>46261</v>
      </c>
      <c r="AS1278">
        <v>92</v>
      </c>
      <c r="AT1278">
        <v>3</v>
      </c>
      <c r="AU1278" t="s">
        <v>145</v>
      </c>
      <c r="AV1278" t="s">
        <v>58</v>
      </c>
      <c r="AW1278">
        <v>0</v>
      </c>
      <c r="AX1278">
        <v>0</v>
      </c>
      <c r="AY1278">
        <v>0</v>
      </c>
      <c r="AZ1278">
        <v>0</v>
      </c>
      <c r="BA1278">
        <v>0</v>
      </c>
    </row>
    <row r="1279" spans="2:53">
      <c r="B1279" s="5">
        <v>46261</v>
      </c>
      <c r="C1279">
        <v>213</v>
      </c>
      <c r="D1279">
        <v>3</v>
      </c>
      <c r="E1279" t="s">
        <v>143</v>
      </c>
      <c r="F1279" t="s">
        <v>60</v>
      </c>
      <c r="G1279" t="s">
        <v>51</v>
      </c>
      <c r="H1279">
        <v>3185.09078963</v>
      </c>
      <c r="I1279">
        <v>0</v>
      </c>
      <c r="J1279">
        <v>81.400000000000006</v>
      </c>
      <c r="K1279">
        <v>-681.4</v>
      </c>
      <c r="L1279">
        <v>0</v>
      </c>
      <c r="M1279">
        <v>0</v>
      </c>
      <c r="N1279">
        <v>0</v>
      </c>
      <c r="O1279" s="90" cm="1">
        <f t="array" ref="O1279">VLOOKUP(C1279,Calc!$B$4:$BF$291,_xlfn.XLOOKUP(F1279&amp;G1279,$R$4:$R$9&amp;$S$4:$S$9,$T$4:$T$9),FALSE)</f>
        <v>0</v>
      </c>
      <c r="P1279" s="121">
        <f t="shared" si="19"/>
        <v>0</v>
      </c>
      <c r="AH1279" s="5">
        <v>46261</v>
      </c>
      <c r="AI1279">
        <v>128</v>
      </c>
      <c r="AJ1279">
        <v>3</v>
      </c>
      <c r="AL1279" t="s">
        <v>147</v>
      </c>
      <c r="AM1279" t="s">
        <v>51</v>
      </c>
      <c r="AN1279">
        <v>0</v>
      </c>
      <c r="AO1279">
        <v>0</v>
      </c>
      <c r="AP1279">
        <v>0</v>
      </c>
      <c r="AR1279" s="5">
        <v>46261</v>
      </c>
      <c r="AS1279">
        <v>92</v>
      </c>
      <c r="AT1279">
        <v>3</v>
      </c>
      <c r="AU1279" t="s">
        <v>145</v>
      </c>
      <c r="AV1279" t="s">
        <v>146</v>
      </c>
      <c r="AW1279">
        <v>0</v>
      </c>
      <c r="AX1279">
        <v>0</v>
      </c>
      <c r="AY1279">
        <v>0</v>
      </c>
      <c r="AZ1279">
        <v>0</v>
      </c>
      <c r="BA1279">
        <v>0</v>
      </c>
    </row>
    <row r="1280" spans="2:53">
      <c r="B1280" s="5">
        <v>46261</v>
      </c>
      <c r="C1280">
        <v>213</v>
      </c>
      <c r="D1280">
        <v>3</v>
      </c>
      <c r="E1280" t="s">
        <v>143</v>
      </c>
      <c r="F1280" t="s">
        <v>54</v>
      </c>
      <c r="G1280" t="s">
        <v>52</v>
      </c>
      <c r="H1280">
        <v>3185.09078963</v>
      </c>
      <c r="I1280">
        <v>-13.57243053</v>
      </c>
      <c r="J1280">
        <v>70.010000000000005</v>
      </c>
      <c r="K1280">
        <v>11.39</v>
      </c>
      <c r="L1280">
        <v>154.58998377</v>
      </c>
      <c r="M1280">
        <v>125.23961029</v>
      </c>
      <c r="N1280">
        <v>125.23961029</v>
      </c>
      <c r="O1280" s="90" cm="1">
        <f t="array" ref="O1280">VLOOKUP(C1280,Calc!$B$4:$BF$291,_xlfn.XLOOKUP(F1280&amp;G1280,$R$4:$R$9&amp;$S$4:$S$9,$T$4:$T$9),FALSE)</f>
        <v>125.23961029831797</v>
      </c>
      <c r="P1280" s="121">
        <f t="shared" si="19"/>
        <v>8.3179685361756128E-9</v>
      </c>
      <c r="AH1280" s="5">
        <v>46261</v>
      </c>
      <c r="AI1280">
        <v>128</v>
      </c>
      <c r="AJ1280">
        <v>3</v>
      </c>
      <c r="AK1280" t="s">
        <v>143</v>
      </c>
      <c r="AL1280" t="s">
        <v>60</v>
      </c>
      <c r="AM1280" t="s">
        <v>58</v>
      </c>
      <c r="AN1280">
        <v>9.6645650300000003</v>
      </c>
      <c r="AO1280">
        <v>0</v>
      </c>
      <c r="AP1280">
        <v>0</v>
      </c>
      <c r="AR1280" s="5">
        <v>46261</v>
      </c>
      <c r="AS1280">
        <v>92</v>
      </c>
      <c r="AT1280">
        <v>3</v>
      </c>
      <c r="AU1280" t="s">
        <v>144</v>
      </c>
      <c r="AV1280" t="s">
        <v>58</v>
      </c>
      <c r="AW1280">
        <v>-74.213014700000002</v>
      </c>
      <c r="AX1280">
        <v>11.826666660000001</v>
      </c>
      <c r="AY1280">
        <v>-4791.0947542699996</v>
      </c>
      <c r="AZ1280">
        <v>-4791.0947542699996</v>
      </c>
      <c r="BA1280">
        <v>0</v>
      </c>
    </row>
    <row r="1281" spans="2:53">
      <c r="B1281" s="5">
        <v>46261</v>
      </c>
      <c r="C1281">
        <v>213</v>
      </c>
      <c r="D1281">
        <v>3</v>
      </c>
      <c r="E1281" t="s">
        <v>143</v>
      </c>
      <c r="F1281" t="s">
        <v>54</v>
      </c>
      <c r="G1281" t="s">
        <v>51</v>
      </c>
      <c r="H1281">
        <v>3185.09078963</v>
      </c>
      <c r="I1281">
        <v>0</v>
      </c>
      <c r="J1281">
        <v>81.400000000000006</v>
      </c>
      <c r="K1281">
        <v>-11.39</v>
      </c>
      <c r="L1281">
        <v>0</v>
      </c>
      <c r="M1281">
        <v>0</v>
      </c>
      <c r="N1281">
        <v>0</v>
      </c>
      <c r="O1281" s="90" cm="1">
        <f t="array" ref="O1281">VLOOKUP(C1281,Calc!$B$4:$BF$291,_xlfn.XLOOKUP(F1281&amp;G1281,$R$4:$R$9&amp;$S$4:$S$9,$T$4:$T$9),FALSE)</f>
        <v>0</v>
      </c>
      <c r="P1281" s="121">
        <f t="shared" si="19"/>
        <v>0</v>
      </c>
      <c r="AH1281" s="5">
        <v>46261</v>
      </c>
      <c r="AI1281">
        <v>128</v>
      </c>
      <c r="AJ1281">
        <v>3</v>
      </c>
      <c r="AK1281" t="s">
        <v>143</v>
      </c>
      <c r="AL1281" t="s">
        <v>60</v>
      </c>
      <c r="AM1281" t="s">
        <v>51</v>
      </c>
      <c r="AN1281">
        <v>-9.5812317</v>
      </c>
      <c r="AO1281">
        <v>0</v>
      </c>
      <c r="AP1281">
        <v>-11.12497804</v>
      </c>
      <c r="AR1281" s="5">
        <v>46261</v>
      </c>
      <c r="AS1281">
        <v>92</v>
      </c>
      <c r="AT1281">
        <v>3</v>
      </c>
      <c r="AU1281" t="s">
        <v>144</v>
      </c>
      <c r="AV1281" t="s">
        <v>146</v>
      </c>
      <c r="AW1281">
        <v>62.386348030000001</v>
      </c>
      <c r="AX1281">
        <v>11.826666660000001</v>
      </c>
      <c r="AY1281">
        <v>0</v>
      </c>
      <c r="AZ1281">
        <v>0</v>
      </c>
      <c r="BA1281">
        <v>0</v>
      </c>
    </row>
    <row r="1282" spans="2:53">
      <c r="B1282" s="5">
        <v>46261</v>
      </c>
      <c r="C1282">
        <v>214</v>
      </c>
      <c r="D1282">
        <v>3</v>
      </c>
      <c r="E1282" t="s">
        <v>143</v>
      </c>
      <c r="F1282" t="s">
        <v>57</v>
      </c>
      <c r="G1282" t="s">
        <v>58</v>
      </c>
      <c r="H1282">
        <v>1915.89894121</v>
      </c>
      <c r="I1282">
        <v>0</v>
      </c>
      <c r="J1282">
        <v>-600</v>
      </c>
      <c r="K1282">
        <v>670.01</v>
      </c>
      <c r="L1282">
        <v>0</v>
      </c>
      <c r="M1282">
        <v>0</v>
      </c>
      <c r="N1282">
        <v>0</v>
      </c>
      <c r="O1282" s="90" cm="1">
        <f t="array" ref="O1282">VLOOKUP(C1282,Calc!$B$4:$BF$291,_xlfn.XLOOKUP(F1282&amp;G1282,$R$4:$R$9&amp;$S$4:$S$9,$T$4:$T$9),FALSE)</f>
        <v>0</v>
      </c>
      <c r="P1282" s="121">
        <f t="shared" si="19"/>
        <v>0</v>
      </c>
      <c r="AH1282" s="5">
        <v>46261</v>
      </c>
      <c r="AI1282">
        <v>128</v>
      </c>
      <c r="AJ1282">
        <v>3</v>
      </c>
      <c r="AK1282" t="s">
        <v>143</v>
      </c>
      <c r="AL1282" t="s">
        <v>54</v>
      </c>
      <c r="AM1282" t="s">
        <v>52</v>
      </c>
      <c r="AN1282">
        <v>43.971045199999999</v>
      </c>
      <c r="AO1282">
        <v>0</v>
      </c>
      <c r="AP1282">
        <v>0</v>
      </c>
      <c r="AR1282" s="5">
        <v>46261</v>
      </c>
      <c r="AS1282">
        <v>92</v>
      </c>
      <c r="AT1282">
        <v>3</v>
      </c>
      <c r="AU1282" t="s">
        <v>57</v>
      </c>
      <c r="AV1282" t="s">
        <v>58</v>
      </c>
      <c r="AW1282">
        <v>4.5152695999999999</v>
      </c>
      <c r="AX1282">
        <v>1.395</v>
      </c>
      <c r="AY1282">
        <v>0</v>
      </c>
      <c r="AZ1282">
        <v>0</v>
      </c>
      <c r="BA1282">
        <v>0</v>
      </c>
    </row>
    <row r="1283" spans="2:53">
      <c r="B1283" s="5">
        <v>46261</v>
      </c>
      <c r="C1283">
        <v>214</v>
      </c>
      <c r="D1283">
        <v>3</v>
      </c>
      <c r="E1283" t="s">
        <v>143</v>
      </c>
      <c r="F1283" t="s">
        <v>57</v>
      </c>
      <c r="G1283" t="s">
        <v>52</v>
      </c>
      <c r="H1283">
        <v>1915.89894121</v>
      </c>
      <c r="I1283">
        <v>0</v>
      </c>
      <c r="J1283">
        <v>70.010000000000005</v>
      </c>
      <c r="K1283">
        <v>-670.01</v>
      </c>
      <c r="L1283">
        <v>0</v>
      </c>
      <c r="M1283">
        <v>0</v>
      </c>
      <c r="N1283">
        <v>0</v>
      </c>
      <c r="O1283" s="90" cm="1">
        <f t="array" ref="O1283">VLOOKUP(C1283,Calc!$B$4:$BF$291,_xlfn.XLOOKUP(F1283&amp;G1283,$R$4:$R$9&amp;$S$4:$S$9,$T$4:$T$9),FALSE)</f>
        <v>0</v>
      </c>
      <c r="P1283" s="121">
        <f t="shared" si="19"/>
        <v>0</v>
      </c>
      <c r="AH1283" s="5">
        <v>46261</v>
      </c>
      <c r="AI1283">
        <v>128</v>
      </c>
      <c r="AJ1283">
        <v>3</v>
      </c>
      <c r="AK1283" t="s">
        <v>143</v>
      </c>
      <c r="AL1283" t="s">
        <v>54</v>
      </c>
      <c r="AM1283" t="s">
        <v>51</v>
      </c>
      <c r="AN1283">
        <v>-44.8835452</v>
      </c>
      <c r="AO1283">
        <v>0</v>
      </c>
      <c r="AP1283">
        <v>-31.996212570000001</v>
      </c>
      <c r="AR1283" s="5">
        <v>46261</v>
      </c>
      <c r="AS1283">
        <v>92</v>
      </c>
      <c r="AT1283">
        <v>3</v>
      </c>
      <c r="AU1283" t="s">
        <v>57</v>
      </c>
      <c r="AV1283" t="s">
        <v>52</v>
      </c>
      <c r="AW1283">
        <v>-5.9102696000000003</v>
      </c>
      <c r="AX1283">
        <v>1.395</v>
      </c>
      <c r="AY1283">
        <v>0</v>
      </c>
      <c r="AZ1283">
        <v>-2803.6669708999998</v>
      </c>
      <c r="BA1283">
        <v>0</v>
      </c>
    </row>
    <row r="1284" spans="2:53">
      <c r="B1284" s="5">
        <v>46261</v>
      </c>
      <c r="C1284">
        <v>214</v>
      </c>
      <c r="D1284">
        <v>3</v>
      </c>
      <c r="E1284" t="s">
        <v>143</v>
      </c>
      <c r="F1284" t="s">
        <v>60</v>
      </c>
      <c r="G1284" t="s">
        <v>58</v>
      </c>
      <c r="H1284">
        <v>1915.89894121</v>
      </c>
      <c r="I1284">
        <v>-3.2853151299999999</v>
      </c>
      <c r="J1284">
        <v>-600</v>
      </c>
      <c r="K1284">
        <v>695.67</v>
      </c>
      <c r="L1284">
        <v>2285.4951787999998</v>
      </c>
      <c r="M1284">
        <v>1556.90635965</v>
      </c>
      <c r="N1284">
        <v>1556.90635965</v>
      </c>
      <c r="O1284" s="90" cm="1">
        <f t="array" ref="O1284">VLOOKUP(C1284,Calc!$B$4:$BF$291,_xlfn.XLOOKUP(F1284&amp;G1284,$R$4:$R$9&amp;$S$4:$S$9,$T$4:$T$9),FALSE)</f>
        <v>1556.9063596512885</v>
      </c>
      <c r="P1284" s="121">
        <f t="shared" ref="P1284:P1347" si="20">O1284-N1284</f>
        <v>1.2885266187367961E-9</v>
      </c>
      <c r="AH1284" s="5">
        <v>46261</v>
      </c>
      <c r="AI1284">
        <v>129</v>
      </c>
      <c r="AJ1284">
        <v>3</v>
      </c>
      <c r="AL1284" t="s">
        <v>144</v>
      </c>
      <c r="AM1284" t="s">
        <v>58</v>
      </c>
      <c r="AN1284">
        <v>-46.716994130000003</v>
      </c>
      <c r="AO1284">
        <v>-4596.8420273600004</v>
      </c>
      <c r="AP1284">
        <v>-4596.8420273600004</v>
      </c>
      <c r="AR1284" s="5">
        <v>46261</v>
      </c>
      <c r="AS1284">
        <v>92</v>
      </c>
      <c r="AT1284">
        <v>3</v>
      </c>
      <c r="AU1284" t="s">
        <v>147</v>
      </c>
      <c r="AV1284" t="s">
        <v>148</v>
      </c>
      <c r="AW1284">
        <v>-32.669274000000001</v>
      </c>
      <c r="AX1284">
        <v>1.17333333</v>
      </c>
      <c r="AY1284">
        <v>362.65946983999999</v>
      </c>
      <c r="AZ1284">
        <v>362.65946983999999</v>
      </c>
      <c r="BA1284">
        <v>0</v>
      </c>
    </row>
    <row r="1285" spans="2:53">
      <c r="B1285" s="5">
        <v>46261</v>
      </c>
      <c r="C1285">
        <v>214</v>
      </c>
      <c r="D1285">
        <v>3</v>
      </c>
      <c r="E1285" t="s">
        <v>143</v>
      </c>
      <c r="F1285" t="s">
        <v>60</v>
      </c>
      <c r="G1285" t="s">
        <v>51</v>
      </c>
      <c r="H1285">
        <v>1915.89894121</v>
      </c>
      <c r="I1285">
        <v>0</v>
      </c>
      <c r="J1285">
        <v>95.67</v>
      </c>
      <c r="K1285">
        <v>-695.67</v>
      </c>
      <c r="L1285">
        <v>0</v>
      </c>
      <c r="M1285">
        <v>0</v>
      </c>
      <c r="N1285">
        <v>0</v>
      </c>
      <c r="O1285" s="90" cm="1">
        <f t="array" ref="O1285">VLOOKUP(C1285,Calc!$B$4:$BF$291,_xlfn.XLOOKUP(F1285&amp;G1285,$R$4:$R$9&amp;$S$4:$S$9,$T$4:$T$9),FALSE)</f>
        <v>0</v>
      </c>
      <c r="P1285" s="121">
        <f t="shared" si="20"/>
        <v>0</v>
      </c>
      <c r="AH1285" s="5">
        <v>46261</v>
      </c>
      <c r="AI1285">
        <v>129</v>
      </c>
      <c r="AJ1285">
        <v>3</v>
      </c>
      <c r="AL1285" t="s">
        <v>144</v>
      </c>
      <c r="AM1285" t="s">
        <v>146</v>
      </c>
      <c r="AN1285">
        <v>45.717827460000002</v>
      </c>
      <c r="AO1285">
        <v>0</v>
      </c>
      <c r="AP1285">
        <v>0</v>
      </c>
      <c r="AR1285" s="5">
        <v>46261</v>
      </c>
      <c r="AS1285">
        <v>92</v>
      </c>
      <c r="AT1285">
        <v>3</v>
      </c>
      <c r="AU1285" t="s">
        <v>147</v>
      </c>
      <c r="AV1285" t="s">
        <v>51</v>
      </c>
      <c r="AW1285">
        <v>31.495940659999999</v>
      </c>
      <c r="AX1285">
        <v>1.17333333</v>
      </c>
      <c r="AY1285">
        <v>0</v>
      </c>
      <c r="AZ1285">
        <v>0</v>
      </c>
      <c r="BA1285">
        <v>0</v>
      </c>
    </row>
    <row r="1286" spans="2:53">
      <c r="B1286" s="5">
        <v>46261</v>
      </c>
      <c r="C1286">
        <v>214</v>
      </c>
      <c r="D1286">
        <v>3</v>
      </c>
      <c r="E1286" t="s">
        <v>143</v>
      </c>
      <c r="F1286" t="s">
        <v>54</v>
      </c>
      <c r="G1286" t="s">
        <v>52</v>
      </c>
      <c r="H1286">
        <v>1915.89894121</v>
      </c>
      <c r="I1286">
        <v>-20.537455659999999</v>
      </c>
      <c r="J1286">
        <v>70.010000000000005</v>
      </c>
      <c r="K1286">
        <v>25.66</v>
      </c>
      <c r="L1286">
        <v>526.99111240000002</v>
      </c>
      <c r="M1286">
        <v>358.99258156000002</v>
      </c>
      <c r="N1286">
        <v>358.99258156000002</v>
      </c>
      <c r="O1286" s="90" cm="1">
        <f t="array" ref="O1286">VLOOKUP(C1286,Calc!$B$4:$BF$291,_xlfn.XLOOKUP(F1286&amp;G1286,$R$4:$R$9&amp;$S$4:$S$9,$T$4:$T$9),FALSE)</f>
        <v>358.99258156137688</v>
      </c>
      <c r="P1286" s="121">
        <f t="shared" si="20"/>
        <v>1.3768612916464917E-9</v>
      </c>
      <c r="AH1286" s="5">
        <v>46261</v>
      </c>
      <c r="AI1286">
        <v>129</v>
      </c>
      <c r="AJ1286">
        <v>3</v>
      </c>
      <c r="AK1286" t="s">
        <v>143</v>
      </c>
      <c r="AL1286" t="s">
        <v>57</v>
      </c>
      <c r="AM1286" t="s">
        <v>58</v>
      </c>
      <c r="AN1286">
        <v>-9.0530810000000006</v>
      </c>
      <c r="AO1286">
        <v>0</v>
      </c>
      <c r="AP1286">
        <v>2.1116061699999999</v>
      </c>
      <c r="AR1286" s="5">
        <v>46261</v>
      </c>
      <c r="AS1286">
        <v>92</v>
      </c>
      <c r="AT1286">
        <v>3</v>
      </c>
      <c r="AU1286" t="s">
        <v>60</v>
      </c>
      <c r="AV1286" t="s">
        <v>58</v>
      </c>
      <c r="AW1286">
        <v>25.15635953</v>
      </c>
      <c r="AX1286">
        <v>0.19916666</v>
      </c>
      <c r="AY1286">
        <v>0</v>
      </c>
      <c r="AZ1286">
        <v>0</v>
      </c>
      <c r="BA1286">
        <v>0</v>
      </c>
    </row>
    <row r="1287" spans="2:53">
      <c r="B1287" s="5">
        <v>46261</v>
      </c>
      <c r="C1287">
        <v>214</v>
      </c>
      <c r="D1287">
        <v>3</v>
      </c>
      <c r="E1287" t="s">
        <v>143</v>
      </c>
      <c r="F1287" t="s">
        <v>54</v>
      </c>
      <c r="G1287" t="s">
        <v>51</v>
      </c>
      <c r="H1287">
        <v>1915.89894121</v>
      </c>
      <c r="I1287">
        <v>0</v>
      </c>
      <c r="J1287">
        <v>95.67</v>
      </c>
      <c r="K1287">
        <v>-25.66</v>
      </c>
      <c r="L1287">
        <v>0</v>
      </c>
      <c r="M1287">
        <v>0</v>
      </c>
      <c r="N1287">
        <v>0</v>
      </c>
      <c r="O1287" s="90" cm="1">
        <f t="array" ref="O1287">VLOOKUP(C1287,Calc!$B$4:$BF$291,_xlfn.XLOOKUP(F1287&amp;G1287,$R$4:$R$9&amp;$S$4:$S$9,$T$4:$T$9),FALSE)</f>
        <v>0</v>
      </c>
      <c r="P1287" s="121">
        <f t="shared" si="20"/>
        <v>0</v>
      </c>
      <c r="AH1287" s="5">
        <v>46261</v>
      </c>
      <c r="AI1287">
        <v>129</v>
      </c>
      <c r="AJ1287">
        <v>3</v>
      </c>
      <c r="AK1287" t="s">
        <v>143</v>
      </c>
      <c r="AL1287" t="s">
        <v>57</v>
      </c>
      <c r="AM1287" t="s">
        <v>52</v>
      </c>
      <c r="AN1287">
        <v>8.4505809999999997</v>
      </c>
      <c r="AO1287">
        <v>0</v>
      </c>
      <c r="AP1287">
        <v>0</v>
      </c>
      <c r="AR1287" s="5">
        <v>46261</v>
      </c>
      <c r="AS1287">
        <v>92</v>
      </c>
      <c r="AT1287">
        <v>3</v>
      </c>
      <c r="AU1287" t="s">
        <v>60</v>
      </c>
      <c r="AV1287" t="s">
        <v>51</v>
      </c>
      <c r="AW1287">
        <v>-25.3555262</v>
      </c>
      <c r="AX1287">
        <v>0.19916666</v>
      </c>
      <c r="AY1287">
        <v>0</v>
      </c>
      <c r="AZ1287">
        <v>-22131.74912733</v>
      </c>
      <c r="BA1287">
        <v>0</v>
      </c>
    </row>
    <row r="1288" spans="2:53">
      <c r="B1288" s="5">
        <v>46261</v>
      </c>
      <c r="C1288">
        <v>215</v>
      </c>
      <c r="D1288">
        <v>3</v>
      </c>
      <c r="E1288" t="s">
        <v>143</v>
      </c>
      <c r="F1288" t="s">
        <v>57</v>
      </c>
      <c r="G1288" t="s">
        <v>58</v>
      </c>
      <c r="H1288">
        <v>1835.33468492</v>
      </c>
      <c r="I1288">
        <v>0</v>
      </c>
      <c r="J1288">
        <v>-600</v>
      </c>
      <c r="K1288">
        <v>670.01</v>
      </c>
      <c r="L1288">
        <v>0</v>
      </c>
      <c r="M1288">
        <v>0</v>
      </c>
      <c r="N1288">
        <v>0</v>
      </c>
      <c r="O1288" s="90" cm="1">
        <f t="array" ref="O1288">VLOOKUP(C1288,Calc!$B$4:$BF$291,_xlfn.XLOOKUP(F1288&amp;G1288,$R$4:$R$9&amp;$S$4:$S$9,$T$4:$T$9),FALSE)</f>
        <v>0</v>
      </c>
      <c r="P1288" s="121">
        <f t="shared" si="20"/>
        <v>0</v>
      </c>
      <c r="AH1288" s="5">
        <v>46261</v>
      </c>
      <c r="AI1288">
        <v>129</v>
      </c>
      <c r="AJ1288">
        <v>3</v>
      </c>
      <c r="AL1288" t="s">
        <v>147</v>
      </c>
      <c r="AM1288" t="s">
        <v>148</v>
      </c>
      <c r="AN1288">
        <v>0</v>
      </c>
      <c r="AO1288">
        <v>0</v>
      </c>
      <c r="AP1288">
        <v>0</v>
      </c>
      <c r="AR1288" s="5">
        <v>46261</v>
      </c>
      <c r="AS1288">
        <v>92</v>
      </c>
      <c r="AT1288">
        <v>3</v>
      </c>
      <c r="AU1288" t="s">
        <v>54</v>
      </c>
      <c r="AV1288" t="s">
        <v>52</v>
      </c>
      <c r="AW1288">
        <v>48.974385230000003</v>
      </c>
      <c r="AX1288">
        <v>3.4383333299999999</v>
      </c>
      <c r="AY1288">
        <v>0</v>
      </c>
      <c r="AZ1288">
        <v>0</v>
      </c>
      <c r="BA1288">
        <v>0</v>
      </c>
    </row>
    <row r="1289" spans="2:53">
      <c r="B1289" s="5">
        <v>46261</v>
      </c>
      <c r="C1289">
        <v>215</v>
      </c>
      <c r="D1289">
        <v>3</v>
      </c>
      <c r="E1289" t="s">
        <v>143</v>
      </c>
      <c r="F1289" t="s">
        <v>57</v>
      </c>
      <c r="G1289" t="s">
        <v>52</v>
      </c>
      <c r="H1289">
        <v>1835.33468492</v>
      </c>
      <c r="I1289">
        <v>0</v>
      </c>
      <c r="J1289">
        <v>70.010000000000005</v>
      </c>
      <c r="K1289">
        <v>-670.01</v>
      </c>
      <c r="L1289">
        <v>0</v>
      </c>
      <c r="M1289">
        <v>0</v>
      </c>
      <c r="N1289">
        <v>0</v>
      </c>
      <c r="O1289" s="90" cm="1">
        <f t="array" ref="O1289">VLOOKUP(C1289,Calc!$B$4:$BF$291,_xlfn.XLOOKUP(F1289&amp;G1289,$R$4:$R$9&amp;$S$4:$S$9,$T$4:$T$9),FALSE)</f>
        <v>0</v>
      </c>
      <c r="P1289" s="121">
        <f t="shared" si="20"/>
        <v>0</v>
      </c>
      <c r="AH1289" s="5">
        <v>46261</v>
      </c>
      <c r="AI1289">
        <v>129</v>
      </c>
      <c r="AJ1289">
        <v>3</v>
      </c>
      <c r="AL1289" t="s">
        <v>147</v>
      </c>
      <c r="AM1289" t="s">
        <v>51</v>
      </c>
      <c r="AN1289">
        <v>0</v>
      </c>
      <c r="AO1289">
        <v>0</v>
      </c>
      <c r="AP1289">
        <v>0</v>
      </c>
      <c r="AR1289" s="5">
        <v>46261</v>
      </c>
      <c r="AS1289">
        <v>92</v>
      </c>
      <c r="AT1289">
        <v>3</v>
      </c>
      <c r="AU1289" t="s">
        <v>54</v>
      </c>
      <c r="AV1289" t="s">
        <v>51</v>
      </c>
      <c r="AW1289">
        <v>-52.412718560000002</v>
      </c>
      <c r="AX1289">
        <v>3.4383333299999999</v>
      </c>
      <c r="AY1289">
        <v>0</v>
      </c>
      <c r="AZ1289">
        <v>-13765.097872660001</v>
      </c>
      <c r="BA1289">
        <v>0</v>
      </c>
    </row>
    <row r="1290" spans="2:53">
      <c r="B1290" s="5">
        <v>46261</v>
      </c>
      <c r="C1290">
        <v>215</v>
      </c>
      <c r="D1290">
        <v>3</v>
      </c>
      <c r="E1290" t="s">
        <v>143</v>
      </c>
      <c r="F1290" t="s">
        <v>60</v>
      </c>
      <c r="G1290" t="s">
        <v>58</v>
      </c>
      <c r="H1290">
        <v>1835.33468492</v>
      </c>
      <c r="I1290">
        <v>-3.4512826300000001</v>
      </c>
      <c r="J1290">
        <v>-600</v>
      </c>
      <c r="K1290">
        <v>681.4</v>
      </c>
      <c r="L1290">
        <v>2351.7039863499999</v>
      </c>
      <c r="M1290">
        <v>1716.61469474</v>
      </c>
      <c r="N1290">
        <v>1716.61469474</v>
      </c>
      <c r="O1290" s="90" cm="1">
        <f t="array" ref="O1290">VLOOKUP(C1290,Calc!$B$4:$BF$291,_xlfn.XLOOKUP(F1290&amp;G1290,$R$4:$R$9&amp;$S$4:$S$9,$T$4:$T$9),FALSE)</f>
        <v>1716.6146947495372</v>
      </c>
      <c r="P1290" s="121">
        <f t="shared" si="20"/>
        <v>9.5371888164663687E-9</v>
      </c>
      <c r="AH1290" s="5">
        <v>46261</v>
      </c>
      <c r="AI1290">
        <v>129</v>
      </c>
      <c r="AJ1290">
        <v>3</v>
      </c>
      <c r="AK1290" t="s">
        <v>143</v>
      </c>
      <c r="AL1290" t="s">
        <v>60</v>
      </c>
      <c r="AM1290" t="s">
        <v>58</v>
      </c>
      <c r="AN1290">
        <v>-3.4666928299999999</v>
      </c>
      <c r="AO1290">
        <v>0</v>
      </c>
      <c r="AP1290">
        <v>4.5537475399999998</v>
      </c>
      <c r="AR1290" s="5">
        <v>46261</v>
      </c>
      <c r="AS1290">
        <v>92</v>
      </c>
      <c r="AT1290">
        <v>3</v>
      </c>
      <c r="AU1290" t="s">
        <v>50</v>
      </c>
      <c r="AV1290" t="s">
        <v>52</v>
      </c>
      <c r="AW1290">
        <v>3.6960020999999998</v>
      </c>
      <c r="AX1290">
        <v>0.96750000000000003</v>
      </c>
      <c r="AY1290">
        <v>0</v>
      </c>
      <c r="AZ1290">
        <v>0</v>
      </c>
      <c r="BA1290">
        <v>0</v>
      </c>
    </row>
    <row r="1291" spans="2:53">
      <c r="B1291" s="5">
        <v>46261</v>
      </c>
      <c r="C1291">
        <v>215</v>
      </c>
      <c r="D1291">
        <v>3</v>
      </c>
      <c r="E1291" t="s">
        <v>143</v>
      </c>
      <c r="F1291" t="s">
        <v>60</v>
      </c>
      <c r="G1291" t="s">
        <v>51</v>
      </c>
      <c r="H1291">
        <v>1835.33468492</v>
      </c>
      <c r="I1291">
        <v>0</v>
      </c>
      <c r="J1291">
        <v>81.400000000000006</v>
      </c>
      <c r="K1291">
        <v>-681.4</v>
      </c>
      <c r="L1291">
        <v>0</v>
      </c>
      <c r="M1291">
        <v>0</v>
      </c>
      <c r="N1291">
        <v>0</v>
      </c>
      <c r="O1291" s="90" cm="1">
        <f t="array" ref="O1291">VLOOKUP(C1291,Calc!$B$4:$BF$291,_xlfn.XLOOKUP(F1291&amp;G1291,$R$4:$R$9&amp;$S$4:$S$9,$T$4:$T$9),FALSE)</f>
        <v>0</v>
      </c>
      <c r="P1291" s="121">
        <f t="shared" si="20"/>
        <v>0</v>
      </c>
      <c r="AH1291" s="5">
        <v>46261</v>
      </c>
      <c r="AI1291">
        <v>129</v>
      </c>
      <c r="AJ1291">
        <v>3</v>
      </c>
      <c r="AK1291" t="s">
        <v>143</v>
      </c>
      <c r="AL1291" t="s">
        <v>60</v>
      </c>
      <c r="AM1291" t="s">
        <v>51</v>
      </c>
      <c r="AN1291">
        <v>3.5483595000000001</v>
      </c>
      <c r="AO1291">
        <v>0</v>
      </c>
      <c r="AP1291">
        <v>0</v>
      </c>
      <c r="AR1291" s="5">
        <v>46261</v>
      </c>
      <c r="AS1291">
        <v>92</v>
      </c>
      <c r="AT1291">
        <v>3</v>
      </c>
      <c r="AU1291" t="s">
        <v>50</v>
      </c>
      <c r="AV1291" t="s">
        <v>51</v>
      </c>
      <c r="AW1291">
        <v>-4.6635020999999997</v>
      </c>
      <c r="AX1291">
        <v>0.96750000000000003</v>
      </c>
      <c r="AY1291">
        <v>0</v>
      </c>
      <c r="AZ1291">
        <v>-1235.34920431</v>
      </c>
      <c r="BA1291">
        <v>0</v>
      </c>
    </row>
    <row r="1292" spans="2:53">
      <c r="B1292" s="5">
        <v>46261</v>
      </c>
      <c r="C1292">
        <v>215</v>
      </c>
      <c r="D1292">
        <v>3</v>
      </c>
      <c r="E1292" t="s">
        <v>143</v>
      </c>
      <c r="F1292" t="s">
        <v>54</v>
      </c>
      <c r="G1292" t="s">
        <v>52</v>
      </c>
      <c r="H1292">
        <v>1835.33468492</v>
      </c>
      <c r="I1292">
        <v>-14.27939993</v>
      </c>
      <c r="J1292">
        <v>70.010000000000005</v>
      </c>
      <c r="K1292">
        <v>11.39</v>
      </c>
      <c r="L1292">
        <v>162.64236524</v>
      </c>
      <c r="M1292">
        <v>118.71999017</v>
      </c>
      <c r="N1292">
        <v>118.71999017</v>
      </c>
      <c r="O1292" s="90" cm="1">
        <f t="array" ref="O1292">VLOOKUP(C1292,Calc!$B$4:$BF$291,_xlfn.XLOOKUP(F1292&amp;G1292,$R$4:$R$9&amp;$S$4:$S$9,$T$4:$T$9),FALSE)</f>
        <v>118.71999017779527</v>
      </c>
      <c r="P1292" s="121">
        <f t="shared" si="20"/>
        <v>7.7952648780410527E-9</v>
      </c>
      <c r="AH1292" s="5">
        <v>46261</v>
      </c>
      <c r="AI1292">
        <v>129</v>
      </c>
      <c r="AJ1292">
        <v>3</v>
      </c>
      <c r="AK1292" t="s">
        <v>143</v>
      </c>
      <c r="AL1292" t="s">
        <v>54</v>
      </c>
      <c r="AM1292" t="s">
        <v>52</v>
      </c>
      <c r="AN1292">
        <v>40.780800329999998</v>
      </c>
      <c r="AO1292">
        <v>0</v>
      </c>
      <c r="AP1292">
        <v>0</v>
      </c>
      <c r="AR1292" s="5">
        <v>46261</v>
      </c>
      <c r="AS1292">
        <v>93</v>
      </c>
      <c r="AT1292">
        <v>3</v>
      </c>
      <c r="AU1292" t="s">
        <v>145</v>
      </c>
      <c r="AV1292" t="s">
        <v>58</v>
      </c>
      <c r="AW1292">
        <v>0</v>
      </c>
      <c r="AX1292">
        <v>0</v>
      </c>
      <c r="AY1292">
        <v>0</v>
      </c>
      <c r="AZ1292">
        <v>0</v>
      </c>
      <c r="BA1292">
        <v>0</v>
      </c>
    </row>
    <row r="1293" spans="2:53">
      <c r="B1293" s="5">
        <v>46261</v>
      </c>
      <c r="C1293">
        <v>215</v>
      </c>
      <c r="D1293">
        <v>3</v>
      </c>
      <c r="E1293" t="s">
        <v>143</v>
      </c>
      <c r="F1293" t="s">
        <v>54</v>
      </c>
      <c r="G1293" t="s">
        <v>51</v>
      </c>
      <c r="H1293">
        <v>1835.33468492</v>
      </c>
      <c r="I1293">
        <v>0</v>
      </c>
      <c r="J1293">
        <v>81.400000000000006</v>
      </c>
      <c r="K1293">
        <v>-11.39</v>
      </c>
      <c r="L1293">
        <v>0</v>
      </c>
      <c r="M1293">
        <v>0</v>
      </c>
      <c r="N1293">
        <v>0</v>
      </c>
      <c r="O1293" s="90" cm="1">
        <f t="array" ref="O1293">VLOOKUP(C1293,Calc!$B$4:$BF$291,_xlfn.XLOOKUP(F1293&amp;G1293,$R$4:$R$9&amp;$S$4:$S$9,$T$4:$T$9),FALSE)</f>
        <v>0</v>
      </c>
      <c r="P1293" s="121">
        <f t="shared" si="20"/>
        <v>0</v>
      </c>
      <c r="AH1293" s="5">
        <v>46261</v>
      </c>
      <c r="AI1293">
        <v>129</v>
      </c>
      <c r="AJ1293">
        <v>3</v>
      </c>
      <c r="AK1293" t="s">
        <v>143</v>
      </c>
      <c r="AL1293" t="s">
        <v>54</v>
      </c>
      <c r="AM1293" t="s">
        <v>51</v>
      </c>
      <c r="AN1293">
        <v>-41.679133659999998</v>
      </c>
      <c r="AO1293">
        <v>0</v>
      </c>
      <c r="AP1293">
        <v>-29.969838200000002</v>
      </c>
      <c r="AR1293" s="5">
        <v>46261</v>
      </c>
      <c r="AS1293">
        <v>93</v>
      </c>
      <c r="AT1293">
        <v>3</v>
      </c>
      <c r="AU1293" t="s">
        <v>145</v>
      </c>
      <c r="AV1293" t="s">
        <v>146</v>
      </c>
      <c r="AW1293">
        <v>0</v>
      </c>
      <c r="AX1293">
        <v>0</v>
      </c>
      <c r="AY1293">
        <v>0</v>
      </c>
      <c r="AZ1293">
        <v>0</v>
      </c>
      <c r="BA1293">
        <v>0</v>
      </c>
    </row>
    <row r="1294" spans="2:53">
      <c r="B1294" s="5">
        <v>46261</v>
      </c>
      <c r="C1294">
        <v>216</v>
      </c>
      <c r="D1294">
        <v>3</v>
      </c>
      <c r="E1294" t="s">
        <v>143</v>
      </c>
      <c r="F1294" t="s">
        <v>57</v>
      </c>
      <c r="G1294" t="s">
        <v>58</v>
      </c>
      <c r="H1294">
        <v>3985.05445981</v>
      </c>
      <c r="I1294">
        <v>0</v>
      </c>
      <c r="J1294">
        <v>-600</v>
      </c>
      <c r="K1294">
        <v>668.37</v>
      </c>
      <c r="L1294">
        <v>0</v>
      </c>
      <c r="M1294">
        <v>0</v>
      </c>
      <c r="N1294">
        <v>0</v>
      </c>
      <c r="O1294" s="90" cm="1">
        <f t="array" ref="O1294">VLOOKUP(C1294,Calc!$B$4:$BF$291,_xlfn.XLOOKUP(F1294&amp;G1294,$R$4:$R$9&amp;$S$4:$S$9,$T$4:$T$9),FALSE)</f>
        <v>0</v>
      </c>
      <c r="P1294" s="121">
        <f t="shared" si="20"/>
        <v>0</v>
      </c>
      <c r="AH1294" s="5">
        <v>46261</v>
      </c>
      <c r="AI1294">
        <v>130</v>
      </c>
      <c r="AJ1294">
        <v>3</v>
      </c>
      <c r="AL1294" t="s">
        <v>144</v>
      </c>
      <c r="AM1294" t="s">
        <v>58</v>
      </c>
      <c r="AN1294">
        <v>-46.116342430000003</v>
      </c>
      <c r="AO1294">
        <v>-4436.92709345</v>
      </c>
      <c r="AP1294">
        <v>-4436.92709345</v>
      </c>
      <c r="AR1294" s="5">
        <v>46261</v>
      </c>
      <c r="AS1294">
        <v>93</v>
      </c>
      <c r="AT1294">
        <v>3</v>
      </c>
      <c r="AU1294" t="s">
        <v>144</v>
      </c>
      <c r="AV1294" t="s">
        <v>58</v>
      </c>
      <c r="AW1294">
        <v>-64.542732130000005</v>
      </c>
      <c r="AX1294">
        <v>10.02916666</v>
      </c>
      <c r="AY1294">
        <v>-5217.2007070199998</v>
      </c>
      <c r="AZ1294">
        <v>-5217.2007070199998</v>
      </c>
      <c r="BA1294">
        <v>0</v>
      </c>
    </row>
    <row r="1295" spans="2:53">
      <c r="B1295" s="5">
        <v>46261</v>
      </c>
      <c r="C1295">
        <v>216</v>
      </c>
      <c r="D1295">
        <v>3</v>
      </c>
      <c r="E1295" t="s">
        <v>143</v>
      </c>
      <c r="F1295" t="s">
        <v>57</v>
      </c>
      <c r="G1295" t="s">
        <v>52</v>
      </c>
      <c r="H1295">
        <v>3985.05445981</v>
      </c>
      <c r="I1295">
        <v>0</v>
      </c>
      <c r="J1295">
        <v>68.37</v>
      </c>
      <c r="K1295">
        <v>-668.37</v>
      </c>
      <c r="L1295">
        <v>0</v>
      </c>
      <c r="M1295">
        <v>0</v>
      </c>
      <c r="N1295">
        <v>0</v>
      </c>
      <c r="O1295" s="90" cm="1">
        <f t="array" ref="O1295">VLOOKUP(C1295,Calc!$B$4:$BF$291,_xlfn.XLOOKUP(F1295&amp;G1295,$R$4:$R$9&amp;$S$4:$S$9,$T$4:$T$9),FALSE)</f>
        <v>0</v>
      </c>
      <c r="P1295" s="121">
        <f t="shared" si="20"/>
        <v>0</v>
      </c>
      <c r="AH1295" s="5">
        <v>46261</v>
      </c>
      <c r="AI1295">
        <v>130</v>
      </c>
      <c r="AJ1295">
        <v>3</v>
      </c>
      <c r="AL1295" t="s">
        <v>144</v>
      </c>
      <c r="AM1295" t="s">
        <v>146</v>
      </c>
      <c r="AN1295">
        <v>46.023842430000002</v>
      </c>
      <c r="AO1295">
        <v>0</v>
      </c>
      <c r="AP1295">
        <v>0</v>
      </c>
      <c r="AR1295" s="5">
        <v>46261</v>
      </c>
      <c r="AS1295">
        <v>93</v>
      </c>
      <c r="AT1295">
        <v>3</v>
      </c>
      <c r="AU1295" t="s">
        <v>144</v>
      </c>
      <c r="AV1295" t="s">
        <v>146</v>
      </c>
      <c r="AW1295">
        <v>54.513565460000002</v>
      </c>
      <c r="AX1295">
        <v>10.02916666</v>
      </c>
      <c r="AY1295">
        <v>0</v>
      </c>
      <c r="AZ1295">
        <v>0</v>
      </c>
      <c r="BA1295">
        <v>0</v>
      </c>
    </row>
    <row r="1296" spans="2:53">
      <c r="B1296" s="5">
        <v>46261</v>
      </c>
      <c r="C1296">
        <v>216</v>
      </c>
      <c r="D1296">
        <v>3</v>
      </c>
      <c r="E1296" t="s">
        <v>143</v>
      </c>
      <c r="F1296" t="s">
        <v>60</v>
      </c>
      <c r="G1296" t="s">
        <v>58</v>
      </c>
      <c r="H1296">
        <v>3985.05445981</v>
      </c>
      <c r="I1296">
        <v>-6.67023776</v>
      </c>
      <c r="J1296">
        <v>-600</v>
      </c>
      <c r="K1296">
        <v>681.4</v>
      </c>
      <c r="L1296">
        <v>4545.1000142000003</v>
      </c>
      <c r="M1296">
        <v>3917.7088919399998</v>
      </c>
      <c r="N1296">
        <v>3917.7088919399998</v>
      </c>
      <c r="O1296" s="90" cm="1">
        <f t="array" ref="O1296">VLOOKUP(C1296,Calc!$B$4:$BF$291,_xlfn.XLOOKUP(F1296&amp;G1296,$R$4:$R$9&amp;$S$4:$S$9,$T$4:$T$9),FALSE)</f>
        <v>3917.7088919429393</v>
      </c>
      <c r="P1296" s="121">
        <f t="shared" si="20"/>
        <v>2.9394868761301041E-9</v>
      </c>
      <c r="AH1296" s="5">
        <v>46261</v>
      </c>
      <c r="AI1296">
        <v>130</v>
      </c>
      <c r="AJ1296">
        <v>3</v>
      </c>
      <c r="AK1296" t="s">
        <v>143</v>
      </c>
      <c r="AL1296" t="s">
        <v>57</v>
      </c>
      <c r="AM1296" t="s">
        <v>58</v>
      </c>
      <c r="AN1296">
        <v>-8.4413129999999992</v>
      </c>
      <c r="AO1296">
        <v>11902.066257480001</v>
      </c>
      <c r="AP1296">
        <v>4486.4178894500001</v>
      </c>
      <c r="AR1296" s="5">
        <v>46261</v>
      </c>
      <c r="AS1296">
        <v>93</v>
      </c>
      <c r="AT1296">
        <v>3</v>
      </c>
      <c r="AU1296" t="s">
        <v>57</v>
      </c>
      <c r="AV1296" t="s">
        <v>58</v>
      </c>
      <c r="AW1296">
        <v>3.4844482000000001</v>
      </c>
      <c r="AX1296">
        <v>1.7124999999999999</v>
      </c>
      <c r="AY1296">
        <v>0</v>
      </c>
      <c r="AZ1296">
        <v>0</v>
      </c>
      <c r="BA1296">
        <v>0</v>
      </c>
    </row>
    <row r="1297" spans="2:53">
      <c r="B1297" s="5">
        <v>46261</v>
      </c>
      <c r="C1297">
        <v>216</v>
      </c>
      <c r="D1297">
        <v>3</v>
      </c>
      <c r="E1297" t="s">
        <v>143</v>
      </c>
      <c r="F1297" t="s">
        <v>60</v>
      </c>
      <c r="G1297" t="s">
        <v>51</v>
      </c>
      <c r="H1297">
        <v>3985.05445981</v>
      </c>
      <c r="I1297">
        <v>0</v>
      </c>
      <c r="J1297">
        <v>81.400000000000006</v>
      </c>
      <c r="K1297">
        <v>-681.4</v>
      </c>
      <c r="L1297">
        <v>0</v>
      </c>
      <c r="M1297">
        <v>0</v>
      </c>
      <c r="N1297">
        <v>0</v>
      </c>
      <c r="O1297" s="90" cm="1">
        <f t="array" ref="O1297">VLOOKUP(C1297,Calc!$B$4:$BF$291,_xlfn.XLOOKUP(F1297&amp;G1297,$R$4:$R$9&amp;$S$4:$S$9,$T$4:$T$9),FALSE)</f>
        <v>0</v>
      </c>
      <c r="P1297" s="121">
        <f t="shared" si="20"/>
        <v>0</v>
      </c>
      <c r="AH1297" s="5">
        <v>46261</v>
      </c>
      <c r="AI1297">
        <v>130</v>
      </c>
      <c r="AJ1297">
        <v>3</v>
      </c>
      <c r="AK1297" t="s">
        <v>143</v>
      </c>
      <c r="AL1297" t="s">
        <v>57</v>
      </c>
      <c r="AM1297" t="s">
        <v>52</v>
      </c>
      <c r="AN1297">
        <v>7.8621463299999998</v>
      </c>
      <c r="AO1297">
        <v>0</v>
      </c>
      <c r="AP1297">
        <v>0</v>
      </c>
      <c r="AR1297" s="5">
        <v>46261</v>
      </c>
      <c r="AS1297">
        <v>93</v>
      </c>
      <c r="AT1297">
        <v>3</v>
      </c>
      <c r="AU1297" t="s">
        <v>57</v>
      </c>
      <c r="AV1297" t="s">
        <v>52</v>
      </c>
      <c r="AW1297">
        <v>-5.1969481999999996</v>
      </c>
      <c r="AX1297">
        <v>1.7124999999999999</v>
      </c>
      <c r="AY1297">
        <v>0</v>
      </c>
      <c r="AZ1297">
        <v>-2161.5552934399998</v>
      </c>
      <c r="BA1297">
        <v>0</v>
      </c>
    </row>
    <row r="1298" spans="2:53">
      <c r="B1298" s="5">
        <v>46261</v>
      </c>
      <c r="C1298">
        <v>216</v>
      </c>
      <c r="D1298">
        <v>3</v>
      </c>
      <c r="E1298" t="s">
        <v>143</v>
      </c>
      <c r="F1298" t="s">
        <v>54</v>
      </c>
      <c r="G1298" t="s">
        <v>52</v>
      </c>
      <c r="H1298">
        <v>3985.05445981</v>
      </c>
      <c r="I1298">
        <v>-5.9961969000000002</v>
      </c>
      <c r="J1298">
        <v>68.37</v>
      </c>
      <c r="K1298">
        <v>13.03</v>
      </c>
      <c r="L1298">
        <v>78.130445600000002</v>
      </c>
      <c r="M1298">
        <v>67.345567869999996</v>
      </c>
      <c r="N1298">
        <v>67.345567869999996</v>
      </c>
      <c r="O1298" s="90" cm="1">
        <f t="array" ref="O1298">VLOOKUP(C1298,Calc!$B$4:$BF$291,_xlfn.XLOOKUP(F1298&amp;G1298,$R$4:$R$9&amp;$S$4:$S$9,$T$4:$T$9),FALSE)</f>
        <v>67.34556787072934</v>
      </c>
      <c r="P1298" s="121">
        <f t="shared" si="20"/>
        <v>7.2934369654831244E-10</v>
      </c>
      <c r="AH1298" s="5">
        <v>46261</v>
      </c>
      <c r="AI1298">
        <v>130</v>
      </c>
      <c r="AJ1298">
        <v>3</v>
      </c>
      <c r="AL1298" t="s">
        <v>147</v>
      </c>
      <c r="AM1298" t="s">
        <v>148</v>
      </c>
      <c r="AN1298">
        <v>0</v>
      </c>
      <c r="AO1298">
        <v>0</v>
      </c>
      <c r="AP1298">
        <v>0</v>
      </c>
      <c r="AR1298" s="5">
        <v>46261</v>
      </c>
      <c r="AS1298">
        <v>93</v>
      </c>
      <c r="AT1298">
        <v>3</v>
      </c>
      <c r="AU1298" t="s">
        <v>147</v>
      </c>
      <c r="AV1298" t="s">
        <v>148</v>
      </c>
      <c r="AW1298">
        <v>-33.858401999999998</v>
      </c>
      <c r="AX1298">
        <v>1.14083333</v>
      </c>
      <c r="AY1298">
        <v>397.02429611999997</v>
      </c>
      <c r="AZ1298">
        <v>397.02429611999997</v>
      </c>
      <c r="BA1298">
        <v>0</v>
      </c>
    </row>
    <row r="1299" spans="2:53">
      <c r="B1299" s="5">
        <v>46261</v>
      </c>
      <c r="C1299">
        <v>216</v>
      </c>
      <c r="D1299">
        <v>3</v>
      </c>
      <c r="E1299" t="s">
        <v>143</v>
      </c>
      <c r="F1299" t="s">
        <v>54</v>
      </c>
      <c r="G1299" t="s">
        <v>51</v>
      </c>
      <c r="H1299">
        <v>3985.05445981</v>
      </c>
      <c r="I1299">
        <v>0</v>
      </c>
      <c r="J1299">
        <v>81.400000000000006</v>
      </c>
      <c r="K1299">
        <v>-13.03</v>
      </c>
      <c r="L1299">
        <v>0</v>
      </c>
      <c r="M1299">
        <v>0</v>
      </c>
      <c r="N1299">
        <v>0</v>
      </c>
      <c r="O1299" s="90" cm="1">
        <f t="array" ref="O1299">VLOOKUP(C1299,Calc!$B$4:$BF$291,_xlfn.XLOOKUP(F1299&amp;G1299,$R$4:$R$9&amp;$S$4:$S$9,$T$4:$T$9),FALSE)</f>
        <v>0</v>
      </c>
      <c r="P1299" s="121">
        <f t="shared" si="20"/>
        <v>0</v>
      </c>
      <c r="AH1299" s="5">
        <v>46261</v>
      </c>
      <c r="AI1299">
        <v>130</v>
      </c>
      <c r="AJ1299">
        <v>3</v>
      </c>
      <c r="AL1299" t="s">
        <v>147</v>
      </c>
      <c r="AM1299" t="s">
        <v>51</v>
      </c>
      <c r="AN1299">
        <v>0</v>
      </c>
      <c r="AO1299">
        <v>0</v>
      </c>
      <c r="AP1299">
        <v>0</v>
      </c>
      <c r="AR1299" s="5">
        <v>46261</v>
      </c>
      <c r="AS1299">
        <v>93</v>
      </c>
      <c r="AT1299">
        <v>3</v>
      </c>
      <c r="AU1299" t="s">
        <v>147</v>
      </c>
      <c r="AV1299" t="s">
        <v>51</v>
      </c>
      <c r="AW1299">
        <v>32.717568659999998</v>
      </c>
      <c r="AX1299">
        <v>1.14083333</v>
      </c>
      <c r="AY1299">
        <v>0</v>
      </c>
      <c r="AZ1299">
        <v>0</v>
      </c>
      <c r="BA1299">
        <v>0</v>
      </c>
    </row>
    <row r="1300" spans="2:53">
      <c r="B1300" s="5">
        <v>46261</v>
      </c>
      <c r="C1300">
        <v>217</v>
      </c>
      <c r="D1300">
        <v>3</v>
      </c>
      <c r="E1300" t="s">
        <v>143</v>
      </c>
      <c r="F1300" t="s">
        <v>57</v>
      </c>
      <c r="G1300" t="s">
        <v>58</v>
      </c>
      <c r="H1300">
        <v>868.94507050000004</v>
      </c>
      <c r="I1300">
        <v>0</v>
      </c>
      <c r="J1300">
        <v>500</v>
      </c>
      <c r="K1300">
        <v>-429.99</v>
      </c>
      <c r="L1300">
        <v>0</v>
      </c>
      <c r="M1300">
        <v>0</v>
      </c>
      <c r="N1300">
        <v>0</v>
      </c>
      <c r="O1300" s="90" cm="1">
        <f t="array" ref="O1300">VLOOKUP(C1300,Calc!$B$4:$BF$291,_xlfn.XLOOKUP(F1300&amp;G1300,$R$4:$R$9&amp;$S$4:$S$9,$T$4:$T$9),FALSE)</f>
        <v>0</v>
      </c>
      <c r="P1300" s="121">
        <f t="shared" si="20"/>
        <v>0</v>
      </c>
      <c r="AH1300" s="5">
        <v>46261</v>
      </c>
      <c r="AI1300">
        <v>130</v>
      </c>
      <c r="AJ1300">
        <v>3</v>
      </c>
      <c r="AK1300" t="s">
        <v>143</v>
      </c>
      <c r="AL1300" t="s">
        <v>60</v>
      </c>
      <c r="AM1300" t="s">
        <v>58</v>
      </c>
      <c r="AN1300">
        <v>-12.94800716</v>
      </c>
      <c r="AO1300">
        <v>0</v>
      </c>
      <c r="AP1300">
        <v>-354.127996</v>
      </c>
      <c r="AR1300" s="5">
        <v>46261</v>
      </c>
      <c r="AS1300">
        <v>93</v>
      </c>
      <c r="AT1300">
        <v>3</v>
      </c>
      <c r="AU1300" t="s">
        <v>60</v>
      </c>
      <c r="AV1300" t="s">
        <v>58</v>
      </c>
      <c r="AW1300">
        <v>19.861936360000001</v>
      </c>
      <c r="AX1300">
        <v>0.39083332999999998</v>
      </c>
      <c r="AY1300">
        <v>0</v>
      </c>
      <c r="AZ1300">
        <v>0</v>
      </c>
      <c r="BA1300">
        <v>0</v>
      </c>
    </row>
    <row r="1301" spans="2:53">
      <c r="B1301" s="5">
        <v>46261</v>
      </c>
      <c r="C1301">
        <v>217</v>
      </c>
      <c r="D1301">
        <v>3</v>
      </c>
      <c r="E1301" t="s">
        <v>143</v>
      </c>
      <c r="F1301" t="s">
        <v>57</v>
      </c>
      <c r="G1301" t="s">
        <v>52</v>
      </c>
      <c r="H1301">
        <v>868.94507050000004</v>
      </c>
      <c r="I1301">
        <v>-0.75018629999999997</v>
      </c>
      <c r="J1301">
        <v>70.010000000000005</v>
      </c>
      <c r="K1301">
        <v>429.99</v>
      </c>
      <c r="L1301">
        <v>322.57260712999999</v>
      </c>
      <c r="M1301">
        <v>49.415394810000002</v>
      </c>
      <c r="N1301">
        <v>49.415394810000002</v>
      </c>
      <c r="O1301" s="90" cm="1">
        <f t="array" ref="O1301">VLOOKUP(C1301,Calc!$B$4:$BF$291,_xlfn.XLOOKUP(F1301&amp;G1301,$R$4:$R$9&amp;$S$4:$S$9,$T$4:$T$9),FALSE)</f>
        <v>49.415394819649649</v>
      </c>
      <c r="P1301" s="121">
        <f t="shared" si="20"/>
        <v>9.6496464152551198E-9</v>
      </c>
      <c r="AH1301" s="5">
        <v>46261</v>
      </c>
      <c r="AI1301">
        <v>130</v>
      </c>
      <c r="AJ1301">
        <v>3</v>
      </c>
      <c r="AK1301" t="s">
        <v>143</v>
      </c>
      <c r="AL1301" t="s">
        <v>60</v>
      </c>
      <c r="AM1301" t="s">
        <v>51</v>
      </c>
      <c r="AN1301">
        <v>13.0188405</v>
      </c>
      <c r="AO1301">
        <v>0</v>
      </c>
      <c r="AP1301">
        <v>0</v>
      </c>
      <c r="AR1301" s="5">
        <v>46261</v>
      </c>
      <c r="AS1301">
        <v>93</v>
      </c>
      <c r="AT1301">
        <v>3</v>
      </c>
      <c r="AU1301" t="s">
        <v>60</v>
      </c>
      <c r="AV1301" t="s">
        <v>51</v>
      </c>
      <c r="AW1301">
        <v>-20.252769700000002</v>
      </c>
      <c r="AX1301">
        <v>0.39083332999999998</v>
      </c>
      <c r="AY1301">
        <v>0</v>
      </c>
      <c r="AZ1301">
        <v>-17527.584082289999</v>
      </c>
      <c r="BA1301">
        <v>0</v>
      </c>
    </row>
    <row r="1302" spans="2:53">
      <c r="B1302" s="5">
        <v>46261</v>
      </c>
      <c r="C1302">
        <v>217</v>
      </c>
      <c r="D1302">
        <v>3</v>
      </c>
      <c r="E1302" t="s">
        <v>143</v>
      </c>
      <c r="F1302" t="s">
        <v>60</v>
      </c>
      <c r="G1302" t="s">
        <v>58</v>
      </c>
      <c r="H1302">
        <v>868.94507050000004</v>
      </c>
      <c r="I1302">
        <v>0</v>
      </c>
      <c r="J1302">
        <v>500</v>
      </c>
      <c r="K1302">
        <v>-404.33</v>
      </c>
      <c r="L1302">
        <v>0</v>
      </c>
      <c r="M1302">
        <v>0</v>
      </c>
      <c r="N1302">
        <v>0</v>
      </c>
      <c r="O1302" s="90" cm="1">
        <f t="array" ref="O1302">VLOOKUP(C1302,Calc!$B$4:$BF$291,_xlfn.XLOOKUP(F1302&amp;G1302,$R$4:$R$9&amp;$S$4:$S$9,$T$4:$T$9),FALSE)</f>
        <v>0</v>
      </c>
      <c r="P1302" s="121">
        <f t="shared" si="20"/>
        <v>0</v>
      </c>
      <c r="AH1302" s="5">
        <v>46261</v>
      </c>
      <c r="AI1302">
        <v>130</v>
      </c>
      <c r="AJ1302">
        <v>3</v>
      </c>
      <c r="AK1302" t="s">
        <v>143</v>
      </c>
      <c r="AL1302" t="s">
        <v>54</v>
      </c>
      <c r="AM1302" t="s">
        <v>52</v>
      </c>
      <c r="AN1302">
        <v>41.541596259999999</v>
      </c>
      <c r="AO1302">
        <v>0</v>
      </c>
      <c r="AP1302">
        <v>0</v>
      </c>
      <c r="AR1302" s="5">
        <v>46261</v>
      </c>
      <c r="AS1302">
        <v>93</v>
      </c>
      <c r="AT1302">
        <v>3</v>
      </c>
      <c r="AU1302" t="s">
        <v>54</v>
      </c>
      <c r="AV1302" t="s">
        <v>52</v>
      </c>
      <c r="AW1302">
        <v>51.674735499999997</v>
      </c>
      <c r="AX1302">
        <v>2.9775</v>
      </c>
      <c r="AY1302">
        <v>0</v>
      </c>
      <c r="AZ1302">
        <v>0</v>
      </c>
      <c r="BA1302">
        <v>0</v>
      </c>
    </row>
    <row r="1303" spans="2:53">
      <c r="B1303" s="5">
        <v>46261</v>
      </c>
      <c r="C1303">
        <v>217</v>
      </c>
      <c r="D1303">
        <v>3</v>
      </c>
      <c r="E1303" t="s">
        <v>143</v>
      </c>
      <c r="F1303" t="s">
        <v>60</v>
      </c>
      <c r="G1303" t="s">
        <v>51</v>
      </c>
      <c r="H1303">
        <v>868.94507050000004</v>
      </c>
      <c r="I1303">
        <v>-13.2310385</v>
      </c>
      <c r="J1303">
        <v>95.67</v>
      </c>
      <c r="K1303">
        <v>404.33</v>
      </c>
      <c r="L1303">
        <v>5349.7057967000001</v>
      </c>
      <c r="M1303">
        <v>819.52967567999997</v>
      </c>
      <c r="N1303">
        <v>819.52967567999997</v>
      </c>
      <c r="O1303" s="90" cm="1">
        <f t="array" ref="O1303">VLOOKUP(C1303,Calc!$B$4:$BF$291,_xlfn.XLOOKUP(F1303&amp;G1303,$R$4:$R$9&amp;$S$4:$S$9,$T$4:$T$9),FALSE)</f>
        <v>819.52967568901659</v>
      </c>
      <c r="P1303" s="121">
        <f t="shared" si="20"/>
        <v>9.0166167865390889E-9</v>
      </c>
      <c r="AH1303" s="5">
        <v>46261</v>
      </c>
      <c r="AI1303">
        <v>130</v>
      </c>
      <c r="AJ1303">
        <v>3</v>
      </c>
      <c r="AK1303" t="s">
        <v>143</v>
      </c>
      <c r="AL1303" t="s">
        <v>54</v>
      </c>
      <c r="AM1303" t="s">
        <v>51</v>
      </c>
      <c r="AN1303">
        <v>-42.443262930000003</v>
      </c>
      <c r="AO1303">
        <v>17155.18139595</v>
      </c>
      <c r="AP1303">
        <v>24924.957760000001</v>
      </c>
      <c r="AR1303" s="5">
        <v>46261</v>
      </c>
      <c r="AS1303">
        <v>93</v>
      </c>
      <c r="AT1303">
        <v>3</v>
      </c>
      <c r="AU1303" t="s">
        <v>54</v>
      </c>
      <c r="AV1303" t="s">
        <v>51</v>
      </c>
      <c r="AW1303">
        <v>-54.652235500000003</v>
      </c>
      <c r="AX1303">
        <v>2.9775</v>
      </c>
      <c r="AY1303">
        <v>0</v>
      </c>
      <c r="AZ1303">
        <v>-14434.91888599</v>
      </c>
      <c r="BA1303">
        <v>0</v>
      </c>
    </row>
    <row r="1304" spans="2:53">
      <c r="B1304" s="5">
        <v>46261</v>
      </c>
      <c r="C1304">
        <v>217</v>
      </c>
      <c r="D1304">
        <v>3</v>
      </c>
      <c r="E1304" t="s">
        <v>143</v>
      </c>
      <c r="F1304" t="s">
        <v>54</v>
      </c>
      <c r="G1304" t="s">
        <v>52</v>
      </c>
      <c r="H1304">
        <v>868.94507050000004</v>
      </c>
      <c r="I1304">
        <v>0</v>
      </c>
      <c r="J1304">
        <v>70.010000000000005</v>
      </c>
      <c r="K1304">
        <v>25.66</v>
      </c>
      <c r="L1304">
        <v>0</v>
      </c>
      <c r="M1304">
        <v>0</v>
      </c>
      <c r="N1304">
        <v>0</v>
      </c>
      <c r="O1304" s="90" cm="1">
        <f t="array" ref="O1304">VLOOKUP(C1304,Calc!$B$4:$BF$291,_xlfn.XLOOKUP(F1304&amp;G1304,$R$4:$R$9&amp;$S$4:$S$9,$T$4:$T$9),FALSE)</f>
        <v>0</v>
      </c>
      <c r="P1304" s="121">
        <f t="shared" si="20"/>
        <v>0</v>
      </c>
      <c r="AH1304" s="5">
        <v>46261</v>
      </c>
      <c r="AI1304">
        <v>131</v>
      </c>
      <c r="AJ1304">
        <v>3</v>
      </c>
      <c r="AL1304" t="s">
        <v>144</v>
      </c>
      <c r="AM1304" t="s">
        <v>58</v>
      </c>
      <c r="AN1304">
        <v>-49.831817829999999</v>
      </c>
      <c r="AO1304">
        <v>-5171.3586822300003</v>
      </c>
      <c r="AP1304">
        <v>-5171.3586822300003</v>
      </c>
      <c r="AR1304" s="5">
        <v>46261</v>
      </c>
      <c r="AS1304">
        <v>93</v>
      </c>
      <c r="AT1304">
        <v>3</v>
      </c>
      <c r="AU1304" t="s">
        <v>50</v>
      </c>
      <c r="AV1304" t="s">
        <v>52</v>
      </c>
      <c r="AW1304">
        <v>3.6989282000000001</v>
      </c>
      <c r="AX1304">
        <v>0.96750000000000003</v>
      </c>
      <c r="AY1304">
        <v>0</v>
      </c>
      <c r="AZ1304">
        <v>0</v>
      </c>
      <c r="BA1304">
        <v>0</v>
      </c>
    </row>
    <row r="1305" spans="2:53">
      <c r="B1305" s="5">
        <v>46261</v>
      </c>
      <c r="C1305">
        <v>217</v>
      </c>
      <c r="D1305">
        <v>3</v>
      </c>
      <c r="E1305" t="s">
        <v>143</v>
      </c>
      <c r="F1305" t="s">
        <v>54</v>
      </c>
      <c r="G1305" t="s">
        <v>51</v>
      </c>
      <c r="H1305">
        <v>868.94507050000004</v>
      </c>
      <c r="I1305">
        <v>0</v>
      </c>
      <c r="J1305">
        <v>95.67</v>
      </c>
      <c r="K1305">
        <v>-25.66</v>
      </c>
      <c r="L1305">
        <v>0</v>
      </c>
      <c r="M1305">
        <v>0</v>
      </c>
      <c r="N1305">
        <v>0</v>
      </c>
      <c r="O1305" s="90" cm="1">
        <f t="array" ref="O1305">VLOOKUP(C1305,Calc!$B$4:$BF$291,_xlfn.XLOOKUP(F1305&amp;G1305,$R$4:$R$9&amp;$S$4:$S$9,$T$4:$T$9),FALSE)</f>
        <v>0</v>
      </c>
      <c r="P1305" s="121">
        <f t="shared" si="20"/>
        <v>0</v>
      </c>
      <c r="AH1305" s="5">
        <v>46261</v>
      </c>
      <c r="AI1305">
        <v>131</v>
      </c>
      <c r="AJ1305">
        <v>3</v>
      </c>
      <c r="AL1305" t="s">
        <v>144</v>
      </c>
      <c r="AM1305" t="s">
        <v>146</v>
      </c>
      <c r="AN1305">
        <v>48.832651159999998</v>
      </c>
      <c r="AO1305">
        <v>0</v>
      </c>
      <c r="AP1305">
        <v>0</v>
      </c>
      <c r="AR1305" s="5">
        <v>46261</v>
      </c>
      <c r="AS1305">
        <v>93</v>
      </c>
      <c r="AT1305">
        <v>3</v>
      </c>
      <c r="AU1305" t="s">
        <v>50</v>
      </c>
      <c r="AV1305" t="s">
        <v>51</v>
      </c>
      <c r="AW1305">
        <v>-4.6664282000000004</v>
      </c>
      <c r="AX1305">
        <v>0.96750000000000003</v>
      </c>
      <c r="AY1305">
        <v>0</v>
      </c>
      <c r="AZ1305">
        <v>-1242.24055931</v>
      </c>
      <c r="BA1305">
        <v>0</v>
      </c>
    </row>
    <row r="1306" spans="2:53">
      <c r="B1306" s="5">
        <v>46261</v>
      </c>
      <c r="C1306">
        <v>218</v>
      </c>
      <c r="D1306">
        <v>3</v>
      </c>
      <c r="E1306" t="s">
        <v>143</v>
      </c>
      <c r="F1306" t="s">
        <v>57</v>
      </c>
      <c r="G1306" t="s">
        <v>58</v>
      </c>
      <c r="H1306">
        <v>2040.6927323899999</v>
      </c>
      <c r="I1306">
        <v>0</v>
      </c>
      <c r="J1306">
        <v>500</v>
      </c>
      <c r="K1306">
        <v>-467.99</v>
      </c>
      <c r="L1306">
        <v>0</v>
      </c>
      <c r="M1306">
        <v>0</v>
      </c>
      <c r="N1306">
        <v>0</v>
      </c>
      <c r="O1306" s="90" cm="1">
        <f t="array" ref="O1306">VLOOKUP(C1306,Calc!$B$4:$BF$291,_xlfn.XLOOKUP(F1306&amp;G1306,$R$4:$R$9&amp;$S$4:$S$9,$T$4:$T$9),FALSE)</f>
        <v>0</v>
      </c>
      <c r="P1306" s="121">
        <f t="shared" si="20"/>
        <v>0</v>
      </c>
      <c r="AH1306" s="5">
        <v>46261</v>
      </c>
      <c r="AI1306">
        <v>131</v>
      </c>
      <c r="AJ1306">
        <v>3</v>
      </c>
      <c r="AK1306" t="s">
        <v>143</v>
      </c>
      <c r="AL1306" t="s">
        <v>57</v>
      </c>
      <c r="AM1306" t="s">
        <v>58</v>
      </c>
      <c r="AN1306">
        <v>-5.8827714000000002</v>
      </c>
      <c r="AO1306">
        <v>7169.1268196000001</v>
      </c>
      <c r="AP1306">
        <v>3016.26904221</v>
      </c>
      <c r="AR1306" s="5">
        <v>46261</v>
      </c>
      <c r="AS1306">
        <v>94</v>
      </c>
      <c r="AT1306">
        <v>3</v>
      </c>
      <c r="AU1306" t="s">
        <v>145</v>
      </c>
      <c r="AV1306" t="s">
        <v>58</v>
      </c>
      <c r="AW1306">
        <v>0</v>
      </c>
      <c r="AX1306">
        <v>0</v>
      </c>
      <c r="AY1306">
        <v>0</v>
      </c>
      <c r="AZ1306">
        <v>0</v>
      </c>
      <c r="BA1306">
        <v>0</v>
      </c>
    </row>
    <row r="1307" spans="2:53">
      <c r="B1307" s="5">
        <v>46261</v>
      </c>
      <c r="C1307">
        <v>218</v>
      </c>
      <c r="D1307">
        <v>3</v>
      </c>
      <c r="E1307" t="s">
        <v>143</v>
      </c>
      <c r="F1307" t="s">
        <v>57</v>
      </c>
      <c r="G1307" t="s">
        <v>52</v>
      </c>
      <c r="H1307">
        <v>2040.6927323899999</v>
      </c>
      <c r="I1307">
        <v>-0.77616136000000002</v>
      </c>
      <c r="J1307">
        <v>32.01</v>
      </c>
      <c r="K1307">
        <v>467.99</v>
      </c>
      <c r="L1307">
        <v>363.23575798000002</v>
      </c>
      <c r="M1307">
        <v>125.2321857</v>
      </c>
      <c r="N1307">
        <v>125.2321857</v>
      </c>
      <c r="O1307" s="90" cm="1">
        <f t="array" ref="O1307">VLOOKUP(C1307,Calc!$B$4:$BF$291,_xlfn.XLOOKUP(F1307&amp;G1307,$R$4:$R$9&amp;$S$4:$S$9,$T$4:$T$9),FALSE)</f>
        <v>125.23218570706072</v>
      </c>
      <c r="P1307" s="121">
        <f t="shared" si="20"/>
        <v>7.0607200086669764E-9</v>
      </c>
      <c r="AH1307" s="5">
        <v>46261</v>
      </c>
      <c r="AI1307">
        <v>131</v>
      </c>
      <c r="AJ1307">
        <v>3</v>
      </c>
      <c r="AK1307" t="s">
        <v>143</v>
      </c>
      <c r="AL1307" t="s">
        <v>57</v>
      </c>
      <c r="AM1307" t="s">
        <v>52</v>
      </c>
      <c r="AN1307">
        <v>5.2952713999999999</v>
      </c>
      <c r="AO1307">
        <v>0</v>
      </c>
      <c r="AP1307">
        <v>0</v>
      </c>
      <c r="AR1307" s="5">
        <v>46261</v>
      </c>
      <c r="AS1307">
        <v>94</v>
      </c>
      <c r="AT1307">
        <v>3</v>
      </c>
      <c r="AU1307" t="s">
        <v>145</v>
      </c>
      <c r="AV1307" t="s">
        <v>146</v>
      </c>
      <c r="AW1307">
        <v>0</v>
      </c>
      <c r="AX1307">
        <v>0</v>
      </c>
      <c r="AY1307">
        <v>0</v>
      </c>
      <c r="AZ1307">
        <v>0</v>
      </c>
      <c r="BA1307">
        <v>0</v>
      </c>
    </row>
    <row r="1308" spans="2:53">
      <c r="B1308" s="5">
        <v>46261</v>
      </c>
      <c r="C1308">
        <v>218</v>
      </c>
      <c r="D1308">
        <v>3</v>
      </c>
      <c r="E1308" t="s">
        <v>143</v>
      </c>
      <c r="F1308" t="s">
        <v>60</v>
      </c>
      <c r="G1308" t="s">
        <v>58</v>
      </c>
      <c r="H1308">
        <v>2040.6927323899999</v>
      </c>
      <c r="I1308">
        <v>0</v>
      </c>
      <c r="J1308">
        <v>500</v>
      </c>
      <c r="K1308">
        <v>-394.43</v>
      </c>
      <c r="L1308">
        <v>0</v>
      </c>
      <c r="M1308">
        <v>0</v>
      </c>
      <c r="N1308">
        <v>0</v>
      </c>
      <c r="O1308" s="90" cm="1">
        <f t="array" ref="O1308">VLOOKUP(C1308,Calc!$B$4:$BF$291,_xlfn.XLOOKUP(F1308&amp;G1308,$R$4:$R$9&amp;$S$4:$S$9,$T$4:$T$9),FALSE)</f>
        <v>0</v>
      </c>
      <c r="P1308" s="121">
        <f t="shared" si="20"/>
        <v>0</v>
      </c>
      <c r="AH1308" s="5">
        <v>46261</v>
      </c>
      <c r="AI1308">
        <v>131</v>
      </c>
      <c r="AJ1308">
        <v>3</v>
      </c>
      <c r="AL1308" t="s">
        <v>147</v>
      </c>
      <c r="AM1308" t="s">
        <v>148</v>
      </c>
      <c r="AN1308">
        <v>0</v>
      </c>
      <c r="AO1308">
        <v>0</v>
      </c>
      <c r="AP1308">
        <v>0</v>
      </c>
      <c r="AR1308" s="5">
        <v>46261</v>
      </c>
      <c r="AS1308">
        <v>94</v>
      </c>
      <c r="AT1308">
        <v>3</v>
      </c>
      <c r="AU1308" t="s">
        <v>144</v>
      </c>
      <c r="AV1308" t="s">
        <v>58</v>
      </c>
      <c r="AW1308">
        <v>-55.061605960000001</v>
      </c>
      <c r="AX1308">
        <v>7.1908333300000002</v>
      </c>
      <c r="AY1308">
        <v>-6848.4854703600004</v>
      </c>
      <c r="AZ1308">
        <v>-6848.4854703600004</v>
      </c>
      <c r="BA1308">
        <v>0</v>
      </c>
    </row>
    <row r="1309" spans="2:53">
      <c r="B1309" s="5">
        <v>46261</v>
      </c>
      <c r="C1309">
        <v>218</v>
      </c>
      <c r="D1309">
        <v>3</v>
      </c>
      <c r="E1309" t="s">
        <v>143</v>
      </c>
      <c r="F1309" t="s">
        <v>60</v>
      </c>
      <c r="G1309" t="s">
        <v>51</v>
      </c>
      <c r="H1309">
        <v>2040.6927323899999</v>
      </c>
      <c r="I1309">
        <v>-14.085618</v>
      </c>
      <c r="J1309">
        <v>105.57</v>
      </c>
      <c r="K1309">
        <v>394.43</v>
      </c>
      <c r="L1309">
        <v>5555.7903077399997</v>
      </c>
      <c r="M1309">
        <v>1915.4605466800001</v>
      </c>
      <c r="N1309">
        <v>1915.4605466800001</v>
      </c>
      <c r="O1309" s="90" cm="1">
        <f t="array" ref="O1309">VLOOKUP(C1309,Calc!$B$4:$BF$291,_xlfn.XLOOKUP(F1309&amp;G1309,$R$4:$R$9&amp;$S$4:$S$9,$T$4:$T$9),FALSE)</f>
        <v>1915.4605466859391</v>
      </c>
      <c r="P1309" s="121">
        <f t="shared" si="20"/>
        <v>5.9390004025772214E-9</v>
      </c>
      <c r="AH1309" s="5">
        <v>46261</v>
      </c>
      <c r="AI1309">
        <v>131</v>
      </c>
      <c r="AJ1309">
        <v>3</v>
      </c>
      <c r="AL1309" t="s">
        <v>147</v>
      </c>
      <c r="AM1309" t="s">
        <v>51</v>
      </c>
      <c r="AN1309">
        <v>0</v>
      </c>
      <c r="AO1309">
        <v>0</v>
      </c>
      <c r="AP1309">
        <v>0</v>
      </c>
      <c r="AR1309" s="5">
        <v>46261</v>
      </c>
      <c r="AS1309">
        <v>94</v>
      </c>
      <c r="AT1309">
        <v>3</v>
      </c>
      <c r="AU1309" t="s">
        <v>144</v>
      </c>
      <c r="AV1309" t="s">
        <v>146</v>
      </c>
      <c r="AW1309">
        <v>47.870772629999998</v>
      </c>
      <c r="AX1309">
        <v>7.1908333300000002</v>
      </c>
      <c r="AY1309">
        <v>0</v>
      </c>
      <c r="AZ1309">
        <v>0</v>
      </c>
      <c r="BA1309">
        <v>0</v>
      </c>
    </row>
    <row r="1310" spans="2:53">
      <c r="B1310" s="5">
        <v>46261</v>
      </c>
      <c r="C1310">
        <v>218</v>
      </c>
      <c r="D1310">
        <v>3</v>
      </c>
      <c r="E1310" t="s">
        <v>143</v>
      </c>
      <c r="F1310" t="s">
        <v>54</v>
      </c>
      <c r="G1310" t="s">
        <v>52</v>
      </c>
      <c r="H1310">
        <v>2040.6927323899999</v>
      </c>
      <c r="I1310">
        <v>0</v>
      </c>
      <c r="J1310">
        <v>32.01</v>
      </c>
      <c r="K1310">
        <v>73.56</v>
      </c>
      <c r="L1310">
        <v>0</v>
      </c>
      <c r="M1310">
        <v>0</v>
      </c>
      <c r="N1310">
        <v>0</v>
      </c>
      <c r="O1310" s="90" cm="1">
        <f t="array" ref="O1310">VLOOKUP(C1310,Calc!$B$4:$BF$291,_xlfn.XLOOKUP(F1310&amp;G1310,$R$4:$R$9&amp;$S$4:$S$9,$T$4:$T$9),FALSE)</f>
        <v>0</v>
      </c>
      <c r="P1310" s="121">
        <f t="shared" si="20"/>
        <v>0</v>
      </c>
      <c r="AH1310" s="5">
        <v>46261</v>
      </c>
      <c r="AI1310">
        <v>131</v>
      </c>
      <c r="AJ1310">
        <v>3</v>
      </c>
      <c r="AK1310" t="s">
        <v>143</v>
      </c>
      <c r="AL1310" t="s">
        <v>60</v>
      </c>
      <c r="AM1310" t="s">
        <v>58</v>
      </c>
      <c r="AN1310">
        <v>-6.9805251999999998</v>
      </c>
      <c r="AO1310">
        <v>0</v>
      </c>
      <c r="AP1310">
        <v>-190.91736422</v>
      </c>
      <c r="AR1310" s="5">
        <v>46261</v>
      </c>
      <c r="AS1310">
        <v>94</v>
      </c>
      <c r="AT1310">
        <v>3</v>
      </c>
      <c r="AU1310" t="s">
        <v>57</v>
      </c>
      <c r="AV1310" t="s">
        <v>58</v>
      </c>
      <c r="AW1310">
        <v>0.77475280000000002</v>
      </c>
      <c r="AX1310">
        <v>1.9275</v>
      </c>
      <c r="AY1310">
        <v>0</v>
      </c>
      <c r="AZ1310">
        <v>0</v>
      </c>
      <c r="BA1310">
        <v>0</v>
      </c>
    </row>
    <row r="1311" spans="2:53">
      <c r="B1311" s="5">
        <v>46261</v>
      </c>
      <c r="C1311">
        <v>218</v>
      </c>
      <c r="D1311">
        <v>3</v>
      </c>
      <c r="E1311" t="s">
        <v>143</v>
      </c>
      <c r="F1311" t="s">
        <v>54</v>
      </c>
      <c r="G1311" t="s">
        <v>51</v>
      </c>
      <c r="H1311">
        <v>2040.6927323899999</v>
      </c>
      <c r="I1311">
        <v>0</v>
      </c>
      <c r="J1311">
        <v>105.57</v>
      </c>
      <c r="K1311">
        <v>-73.56</v>
      </c>
      <c r="L1311">
        <v>0</v>
      </c>
      <c r="M1311">
        <v>0</v>
      </c>
      <c r="N1311">
        <v>0</v>
      </c>
      <c r="O1311" s="90" cm="1">
        <f t="array" ref="O1311">VLOOKUP(C1311,Calc!$B$4:$BF$291,_xlfn.XLOOKUP(F1311&amp;G1311,$R$4:$R$9&amp;$S$4:$S$9,$T$4:$T$9),FALSE)</f>
        <v>0</v>
      </c>
      <c r="P1311" s="121">
        <f t="shared" si="20"/>
        <v>0</v>
      </c>
      <c r="AH1311" s="5">
        <v>46261</v>
      </c>
      <c r="AI1311">
        <v>131</v>
      </c>
      <c r="AJ1311">
        <v>3</v>
      </c>
      <c r="AK1311" t="s">
        <v>143</v>
      </c>
      <c r="AL1311" t="s">
        <v>60</v>
      </c>
      <c r="AM1311" t="s">
        <v>51</v>
      </c>
      <c r="AN1311">
        <v>7.0555251999999999</v>
      </c>
      <c r="AO1311">
        <v>0</v>
      </c>
      <c r="AP1311">
        <v>0</v>
      </c>
      <c r="AR1311" s="5">
        <v>46261</v>
      </c>
      <c r="AS1311">
        <v>94</v>
      </c>
      <c r="AT1311">
        <v>3</v>
      </c>
      <c r="AU1311" t="s">
        <v>57</v>
      </c>
      <c r="AV1311" t="s">
        <v>52</v>
      </c>
      <c r="AW1311">
        <v>-2.7022528000000001</v>
      </c>
      <c r="AX1311">
        <v>1.9275</v>
      </c>
      <c r="AY1311">
        <v>0</v>
      </c>
      <c r="AZ1311">
        <v>-490.73926182000002</v>
      </c>
      <c r="BA1311">
        <v>0</v>
      </c>
    </row>
    <row r="1312" spans="2:53">
      <c r="B1312" s="5">
        <v>46261</v>
      </c>
      <c r="C1312">
        <v>219</v>
      </c>
      <c r="D1312">
        <v>3</v>
      </c>
      <c r="E1312" t="s">
        <v>143</v>
      </c>
      <c r="F1312" t="s">
        <v>57</v>
      </c>
      <c r="G1312" t="s">
        <v>58</v>
      </c>
      <c r="H1312">
        <v>4001.5722341000001</v>
      </c>
      <c r="I1312">
        <v>0</v>
      </c>
      <c r="J1312">
        <v>500</v>
      </c>
      <c r="K1312">
        <v>-455.3</v>
      </c>
      <c r="L1312">
        <v>0</v>
      </c>
      <c r="M1312">
        <v>0</v>
      </c>
      <c r="N1312">
        <v>0</v>
      </c>
      <c r="O1312" s="90" cm="1">
        <f t="array" ref="O1312">VLOOKUP(C1312,Calc!$B$4:$BF$291,_xlfn.XLOOKUP(F1312&amp;G1312,$R$4:$R$9&amp;$S$4:$S$9,$T$4:$T$9),FALSE)</f>
        <v>0</v>
      </c>
      <c r="P1312" s="121">
        <f t="shared" si="20"/>
        <v>0</v>
      </c>
      <c r="AH1312" s="5">
        <v>46261</v>
      </c>
      <c r="AI1312">
        <v>131</v>
      </c>
      <c r="AJ1312">
        <v>3</v>
      </c>
      <c r="AK1312" t="s">
        <v>143</v>
      </c>
      <c r="AL1312" t="s">
        <v>54</v>
      </c>
      <c r="AM1312" t="s">
        <v>52</v>
      </c>
      <c r="AN1312">
        <v>46.532053830000002</v>
      </c>
      <c r="AO1312">
        <v>0</v>
      </c>
      <c r="AP1312">
        <v>0</v>
      </c>
      <c r="AR1312" s="5">
        <v>46261</v>
      </c>
      <c r="AS1312">
        <v>94</v>
      </c>
      <c r="AT1312">
        <v>3</v>
      </c>
      <c r="AU1312" t="s">
        <v>147</v>
      </c>
      <c r="AV1312" t="s">
        <v>148</v>
      </c>
      <c r="AW1312">
        <v>-33.945329999999998</v>
      </c>
      <c r="AX1312">
        <v>1.1125</v>
      </c>
      <c r="AY1312">
        <v>400.61972250000002</v>
      </c>
      <c r="AZ1312">
        <v>400.61972250000002</v>
      </c>
      <c r="BA1312">
        <v>0</v>
      </c>
    </row>
    <row r="1313" spans="2:53">
      <c r="B1313" s="5">
        <v>46261</v>
      </c>
      <c r="C1313">
        <v>219</v>
      </c>
      <c r="D1313">
        <v>3</v>
      </c>
      <c r="E1313" t="s">
        <v>143</v>
      </c>
      <c r="F1313" t="s">
        <v>57</v>
      </c>
      <c r="G1313" t="s">
        <v>52</v>
      </c>
      <c r="H1313">
        <v>4001.5722341000001</v>
      </c>
      <c r="I1313">
        <v>-3.2152587000000001</v>
      </c>
      <c r="J1313">
        <v>44.7</v>
      </c>
      <c r="K1313">
        <v>455.3</v>
      </c>
      <c r="L1313">
        <v>1463.9072861100001</v>
      </c>
      <c r="M1313">
        <v>739.95797374999995</v>
      </c>
      <c r="N1313">
        <v>739.95797374999995</v>
      </c>
      <c r="O1313" s="90" cm="1">
        <f t="array" ref="O1313">VLOOKUP(C1313,Calc!$B$4:$BF$291,_xlfn.XLOOKUP(F1313&amp;G1313,$R$4:$R$9&amp;$S$4:$S$9,$T$4:$T$9),FALSE)</f>
        <v>739.95797375054485</v>
      </c>
      <c r="P1313" s="121">
        <f t="shared" si="20"/>
        <v>5.4490101319970563E-10</v>
      </c>
      <c r="AH1313" s="5">
        <v>46261</v>
      </c>
      <c r="AI1313">
        <v>131</v>
      </c>
      <c r="AJ1313">
        <v>3</v>
      </c>
      <c r="AK1313" t="s">
        <v>143</v>
      </c>
      <c r="AL1313" t="s">
        <v>54</v>
      </c>
      <c r="AM1313" t="s">
        <v>51</v>
      </c>
      <c r="AN1313">
        <v>-47.427887159999997</v>
      </c>
      <c r="AO1313">
        <v>23575.457158379999</v>
      </c>
      <c r="AP1313">
        <v>27919.2323</v>
      </c>
      <c r="AR1313" s="5">
        <v>46261</v>
      </c>
      <c r="AS1313">
        <v>94</v>
      </c>
      <c r="AT1313">
        <v>3</v>
      </c>
      <c r="AU1313" t="s">
        <v>147</v>
      </c>
      <c r="AV1313" t="s">
        <v>51</v>
      </c>
      <c r="AW1313">
        <v>32.832830000000001</v>
      </c>
      <c r="AX1313">
        <v>1.1125</v>
      </c>
      <c r="AY1313">
        <v>0</v>
      </c>
      <c r="AZ1313">
        <v>0</v>
      </c>
      <c r="BA1313">
        <v>0</v>
      </c>
    </row>
    <row r="1314" spans="2:53">
      <c r="B1314" s="5">
        <v>46261</v>
      </c>
      <c r="C1314">
        <v>219</v>
      </c>
      <c r="D1314">
        <v>3</v>
      </c>
      <c r="E1314" t="s">
        <v>143</v>
      </c>
      <c r="F1314" t="s">
        <v>60</v>
      </c>
      <c r="G1314" t="s">
        <v>58</v>
      </c>
      <c r="H1314">
        <v>4001.5722341000001</v>
      </c>
      <c r="I1314">
        <v>0</v>
      </c>
      <c r="J1314">
        <v>500</v>
      </c>
      <c r="K1314">
        <v>-372.1</v>
      </c>
      <c r="L1314">
        <v>0</v>
      </c>
      <c r="M1314">
        <v>0</v>
      </c>
      <c r="N1314">
        <v>0</v>
      </c>
      <c r="O1314" s="90" cm="1">
        <f t="array" ref="O1314">VLOOKUP(C1314,Calc!$B$4:$BF$291,_xlfn.XLOOKUP(F1314&amp;G1314,$R$4:$R$9&amp;$S$4:$S$9,$T$4:$T$9),FALSE)</f>
        <v>0</v>
      </c>
      <c r="P1314" s="121">
        <f t="shared" si="20"/>
        <v>0</v>
      </c>
      <c r="AH1314" s="5">
        <v>46261</v>
      </c>
      <c r="AI1314">
        <v>132</v>
      </c>
      <c r="AJ1314">
        <v>3</v>
      </c>
      <c r="AL1314" t="s">
        <v>144</v>
      </c>
      <c r="AM1314" t="s">
        <v>58</v>
      </c>
      <c r="AN1314">
        <v>-51.484667629999997</v>
      </c>
      <c r="AO1314">
        <v>-51893.606626430003</v>
      </c>
      <c r="AP1314">
        <v>-51893.606626430003</v>
      </c>
      <c r="AR1314" s="5">
        <v>46261</v>
      </c>
      <c r="AS1314">
        <v>94</v>
      </c>
      <c r="AT1314">
        <v>3</v>
      </c>
      <c r="AU1314" t="s">
        <v>60</v>
      </c>
      <c r="AV1314" t="s">
        <v>58</v>
      </c>
      <c r="AW1314">
        <v>1.5857508</v>
      </c>
      <c r="AX1314">
        <v>0.42499999999999999</v>
      </c>
      <c r="AY1314">
        <v>0</v>
      </c>
      <c r="AZ1314">
        <v>0</v>
      </c>
      <c r="BA1314">
        <v>0</v>
      </c>
    </row>
    <row r="1315" spans="2:53">
      <c r="B1315" s="5">
        <v>46261</v>
      </c>
      <c r="C1315">
        <v>219</v>
      </c>
      <c r="D1315">
        <v>3</v>
      </c>
      <c r="E1315" t="s">
        <v>143</v>
      </c>
      <c r="F1315" t="s">
        <v>60</v>
      </c>
      <c r="G1315" t="s">
        <v>51</v>
      </c>
      <c r="H1315">
        <v>4001.5722341000001</v>
      </c>
      <c r="I1315">
        <v>-17.341211900000001</v>
      </c>
      <c r="J1315">
        <v>127.9</v>
      </c>
      <c r="K1315">
        <v>372.1</v>
      </c>
      <c r="L1315">
        <v>6452.6649479899997</v>
      </c>
      <c r="M1315">
        <v>3261.6142603399999</v>
      </c>
      <c r="N1315">
        <v>3261.6142603399999</v>
      </c>
      <c r="O1315" s="90" cm="1">
        <f t="array" ref="O1315">VLOOKUP(C1315,Calc!$B$4:$BF$291,_xlfn.XLOOKUP(F1315&amp;G1315,$R$4:$R$9&amp;$S$4:$S$9,$T$4:$T$9),FALSE)</f>
        <v>3261.6142603494554</v>
      </c>
      <c r="P1315" s="121">
        <f t="shared" si="20"/>
        <v>9.4555616669822484E-9</v>
      </c>
      <c r="AH1315" s="5">
        <v>46261</v>
      </c>
      <c r="AI1315">
        <v>132</v>
      </c>
      <c r="AJ1315">
        <v>3</v>
      </c>
      <c r="AL1315" t="s">
        <v>144</v>
      </c>
      <c r="AM1315" t="s">
        <v>146</v>
      </c>
      <c r="AN1315">
        <v>50.485500960000003</v>
      </c>
      <c r="AO1315">
        <v>0</v>
      </c>
      <c r="AP1315">
        <v>0</v>
      </c>
      <c r="AR1315" s="5">
        <v>46261</v>
      </c>
      <c r="AS1315">
        <v>94</v>
      </c>
      <c r="AT1315">
        <v>3</v>
      </c>
      <c r="AU1315" t="s">
        <v>60</v>
      </c>
      <c r="AV1315" t="s">
        <v>51</v>
      </c>
      <c r="AW1315">
        <v>-2.0107507999999998</v>
      </c>
      <c r="AX1315">
        <v>0.42499999999999999</v>
      </c>
      <c r="AY1315">
        <v>0</v>
      </c>
      <c r="AZ1315">
        <v>-1500.4457709200001</v>
      </c>
      <c r="BA1315">
        <v>0</v>
      </c>
    </row>
    <row r="1316" spans="2:53">
      <c r="B1316" s="5">
        <v>46261</v>
      </c>
      <c r="C1316">
        <v>219</v>
      </c>
      <c r="D1316">
        <v>3</v>
      </c>
      <c r="E1316" t="s">
        <v>143</v>
      </c>
      <c r="F1316" t="s">
        <v>54</v>
      </c>
      <c r="G1316" t="s">
        <v>52</v>
      </c>
      <c r="H1316">
        <v>4001.5722341000001</v>
      </c>
      <c r="I1316">
        <v>0</v>
      </c>
      <c r="J1316">
        <v>44.7</v>
      </c>
      <c r="K1316">
        <v>83.2</v>
      </c>
      <c r="L1316">
        <v>0</v>
      </c>
      <c r="M1316">
        <v>0</v>
      </c>
      <c r="N1316">
        <v>0</v>
      </c>
      <c r="O1316" s="90" cm="1">
        <f t="array" ref="O1316">VLOOKUP(C1316,Calc!$B$4:$BF$291,_xlfn.XLOOKUP(F1316&amp;G1316,$R$4:$R$9&amp;$S$4:$S$9,$T$4:$T$9),FALSE)</f>
        <v>0</v>
      </c>
      <c r="P1316" s="121">
        <f t="shared" si="20"/>
        <v>0</v>
      </c>
      <c r="AH1316" s="5">
        <v>46261</v>
      </c>
      <c r="AI1316">
        <v>132</v>
      </c>
      <c r="AJ1316">
        <v>3</v>
      </c>
      <c r="AK1316" t="s">
        <v>143</v>
      </c>
      <c r="AL1316" t="s">
        <v>57</v>
      </c>
      <c r="AM1316" t="s">
        <v>58</v>
      </c>
      <c r="AN1316">
        <v>-5.1623628000000004</v>
      </c>
      <c r="AO1316">
        <v>8587.1036307400009</v>
      </c>
      <c r="AP1316">
        <v>2606.2270574200002</v>
      </c>
      <c r="AR1316" s="5">
        <v>46261</v>
      </c>
      <c r="AS1316">
        <v>94</v>
      </c>
      <c r="AT1316">
        <v>3</v>
      </c>
      <c r="AU1316" t="s">
        <v>54</v>
      </c>
      <c r="AV1316" t="s">
        <v>52</v>
      </c>
      <c r="AW1316">
        <v>51.016387399999999</v>
      </c>
      <c r="AX1316">
        <v>2.86</v>
      </c>
      <c r="AY1316">
        <v>0</v>
      </c>
      <c r="AZ1316">
        <v>0</v>
      </c>
      <c r="BA1316">
        <v>0</v>
      </c>
    </row>
    <row r="1317" spans="2:53">
      <c r="B1317" s="5">
        <v>46261</v>
      </c>
      <c r="C1317">
        <v>219</v>
      </c>
      <c r="D1317">
        <v>3</v>
      </c>
      <c r="E1317" t="s">
        <v>143</v>
      </c>
      <c r="F1317" t="s">
        <v>54</v>
      </c>
      <c r="G1317" t="s">
        <v>51</v>
      </c>
      <c r="H1317">
        <v>4001.5722341000001</v>
      </c>
      <c r="I1317">
        <v>0</v>
      </c>
      <c r="J1317">
        <v>127.9</v>
      </c>
      <c r="K1317">
        <v>-83.2</v>
      </c>
      <c r="L1317">
        <v>0</v>
      </c>
      <c r="M1317">
        <v>0</v>
      </c>
      <c r="N1317">
        <v>0</v>
      </c>
      <c r="O1317" s="90" cm="1">
        <f t="array" ref="O1317">VLOOKUP(C1317,Calc!$B$4:$BF$291,_xlfn.XLOOKUP(F1317&amp;G1317,$R$4:$R$9&amp;$S$4:$S$9,$T$4:$T$9),FALSE)</f>
        <v>0</v>
      </c>
      <c r="P1317" s="121">
        <f t="shared" si="20"/>
        <v>0</v>
      </c>
      <c r="AH1317" s="5">
        <v>46261</v>
      </c>
      <c r="AI1317">
        <v>132</v>
      </c>
      <c r="AJ1317">
        <v>3</v>
      </c>
      <c r="AK1317" t="s">
        <v>143</v>
      </c>
      <c r="AL1317" t="s">
        <v>57</v>
      </c>
      <c r="AM1317" t="s">
        <v>52</v>
      </c>
      <c r="AN1317">
        <v>4.5790294600000001</v>
      </c>
      <c r="AO1317">
        <v>0</v>
      </c>
      <c r="AP1317">
        <v>0</v>
      </c>
      <c r="AR1317" s="5">
        <v>46261</v>
      </c>
      <c r="AS1317">
        <v>94</v>
      </c>
      <c r="AT1317">
        <v>3</v>
      </c>
      <c r="AU1317" t="s">
        <v>54</v>
      </c>
      <c r="AV1317" t="s">
        <v>51</v>
      </c>
      <c r="AW1317">
        <v>-53.876387399999999</v>
      </c>
      <c r="AX1317">
        <v>2.86</v>
      </c>
      <c r="AY1317">
        <v>0</v>
      </c>
      <c r="AZ1317">
        <v>-14221.133060530001</v>
      </c>
      <c r="BA1317">
        <v>0</v>
      </c>
    </row>
    <row r="1318" spans="2:53">
      <c r="B1318" s="5">
        <v>46261</v>
      </c>
      <c r="C1318">
        <v>220</v>
      </c>
      <c r="D1318">
        <v>3</v>
      </c>
      <c r="E1318" t="s">
        <v>143</v>
      </c>
      <c r="F1318" t="s">
        <v>57</v>
      </c>
      <c r="G1318" t="s">
        <v>58</v>
      </c>
      <c r="H1318">
        <v>6933.7483291799999</v>
      </c>
      <c r="I1318">
        <v>0</v>
      </c>
      <c r="J1318">
        <v>500</v>
      </c>
      <c r="K1318">
        <v>-423.25</v>
      </c>
      <c r="L1318">
        <v>0</v>
      </c>
      <c r="M1318">
        <v>0</v>
      </c>
      <c r="N1318">
        <v>0</v>
      </c>
      <c r="O1318" s="90" cm="1">
        <f t="array" ref="O1318">VLOOKUP(C1318,Calc!$B$4:$BF$291,_xlfn.XLOOKUP(F1318&amp;G1318,$R$4:$R$9&amp;$S$4:$S$9,$T$4:$T$9),FALSE)</f>
        <v>0</v>
      </c>
      <c r="P1318" s="121">
        <f t="shared" si="20"/>
        <v>0</v>
      </c>
      <c r="AH1318" s="5">
        <v>46261</v>
      </c>
      <c r="AI1318">
        <v>132</v>
      </c>
      <c r="AJ1318">
        <v>3</v>
      </c>
      <c r="AL1318" t="s">
        <v>147</v>
      </c>
      <c r="AM1318" t="s">
        <v>148</v>
      </c>
      <c r="AN1318">
        <v>0</v>
      </c>
      <c r="AO1318">
        <v>0</v>
      </c>
      <c r="AP1318">
        <v>0</v>
      </c>
      <c r="AR1318" s="5">
        <v>46261</v>
      </c>
      <c r="AS1318">
        <v>94</v>
      </c>
      <c r="AT1318">
        <v>3</v>
      </c>
      <c r="AU1318" t="s">
        <v>50</v>
      </c>
      <c r="AV1318" t="s">
        <v>52</v>
      </c>
      <c r="AW1318">
        <v>3.6966901000000001</v>
      </c>
      <c r="AX1318">
        <v>0.96750000000000003</v>
      </c>
      <c r="AY1318">
        <v>0</v>
      </c>
      <c r="AZ1318">
        <v>0</v>
      </c>
      <c r="BA1318">
        <v>0</v>
      </c>
    </row>
    <row r="1319" spans="2:53">
      <c r="B1319" s="5">
        <v>46261</v>
      </c>
      <c r="C1319">
        <v>220</v>
      </c>
      <c r="D1319">
        <v>3</v>
      </c>
      <c r="E1319" t="s">
        <v>143</v>
      </c>
      <c r="F1319" t="s">
        <v>57</v>
      </c>
      <c r="G1319" t="s">
        <v>52</v>
      </c>
      <c r="H1319">
        <v>6933.7483291799999</v>
      </c>
      <c r="I1319">
        <v>-11.19061623</v>
      </c>
      <c r="J1319">
        <v>76.75</v>
      </c>
      <c r="K1319">
        <v>423.25</v>
      </c>
      <c r="L1319">
        <v>4736.4283207500002</v>
      </c>
      <c r="M1319">
        <v>2808.5410474199998</v>
      </c>
      <c r="N1319">
        <v>2808.5410474199998</v>
      </c>
      <c r="O1319" s="90" cm="1">
        <f t="array" ref="O1319">VLOOKUP(C1319,Calc!$B$4:$BF$291,_xlfn.XLOOKUP(F1319&amp;G1319,$R$4:$R$9&amp;$S$4:$S$9,$T$4:$T$9),FALSE)</f>
        <v>2808.5410474264618</v>
      </c>
      <c r="P1319" s="121">
        <f t="shared" si="20"/>
        <v>6.4619598560966551E-9</v>
      </c>
      <c r="AH1319" s="5">
        <v>46261</v>
      </c>
      <c r="AI1319">
        <v>132</v>
      </c>
      <c r="AJ1319">
        <v>3</v>
      </c>
      <c r="AL1319" t="s">
        <v>147</v>
      </c>
      <c r="AM1319" t="s">
        <v>51</v>
      </c>
      <c r="AN1319">
        <v>0</v>
      </c>
      <c r="AO1319">
        <v>0</v>
      </c>
      <c r="AP1319">
        <v>0</v>
      </c>
      <c r="AR1319" s="5">
        <v>46261</v>
      </c>
      <c r="AS1319">
        <v>94</v>
      </c>
      <c r="AT1319">
        <v>3</v>
      </c>
      <c r="AU1319" t="s">
        <v>50</v>
      </c>
      <c r="AV1319" t="s">
        <v>51</v>
      </c>
      <c r="AW1319">
        <v>-4.6641900999999999</v>
      </c>
      <c r="AX1319">
        <v>0.96750000000000003</v>
      </c>
      <c r="AY1319">
        <v>0</v>
      </c>
      <c r="AZ1319">
        <v>-1238.0495318400001</v>
      </c>
      <c r="BA1319">
        <v>0</v>
      </c>
    </row>
    <row r="1320" spans="2:53">
      <c r="B1320" s="5">
        <v>46261</v>
      </c>
      <c r="C1320">
        <v>220</v>
      </c>
      <c r="D1320">
        <v>3</v>
      </c>
      <c r="E1320" t="s">
        <v>143</v>
      </c>
      <c r="F1320" t="s">
        <v>60</v>
      </c>
      <c r="G1320" t="s">
        <v>58</v>
      </c>
      <c r="H1320">
        <v>6933.7483291799999</v>
      </c>
      <c r="I1320">
        <v>0</v>
      </c>
      <c r="J1320">
        <v>500</v>
      </c>
      <c r="K1320">
        <v>-394.43</v>
      </c>
      <c r="L1320">
        <v>0</v>
      </c>
      <c r="M1320">
        <v>0</v>
      </c>
      <c r="N1320">
        <v>0</v>
      </c>
      <c r="O1320" s="90" cm="1">
        <f t="array" ref="O1320">VLOOKUP(C1320,Calc!$B$4:$BF$291,_xlfn.XLOOKUP(F1320&amp;G1320,$R$4:$R$9&amp;$S$4:$S$9,$T$4:$T$9),FALSE)</f>
        <v>0</v>
      </c>
      <c r="P1320" s="121">
        <f t="shared" si="20"/>
        <v>0</v>
      </c>
      <c r="AH1320" s="5">
        <v>46261</v>
      </c>
      <c r="AI1320">
        <v>132</v>
      </c>
      <c r="AJ1320">
        <v>3</v>
      </c>
      <c r="AK1320" t="s">
        <v>143</v>
      </c>
      <c r="AL1320" t="s">
        <v>60</v>
      </c>
      <c r="AM1320" t="s">
        <v>58</v>
      </c>
      <c r="AN1320">
        <v>-10.247454400000001</v>
      </c>
      <c r="AO1320">
        <v>0</v>
      </c>
      <c r="AP1320">
        <v>-280.26787783999998</v>
      </c>
      <c r="AR1320" s="5">
        <v>46261</v>
      </c>
      <c r="AS1320">
        <v>95</v>
      </c>
      <c r="AT1320">
        <v>3</v>
      </c>
      <c r="AU1320" t="s">
        <v>145</v>
      </c>
      <c r="AV1320" t="s">
        <v>58</v>
      </c>
      <c r="AW1320">
        <v>0</v>
      </c>
      <c r="AX1320">
        <v>0</v>
      </c>
      <c r="AY1320">
        <v>0</v>
      </c>
      <c r="AZ1320">
        <v>0</v>
      </c>
      <c r="BA1320">
        <v>0</v>
      </c>
    </row>
    <row r="1321" spans="2:53">
      <c r="B1321" s="5">
        <v>46261</v>
      </c>
      <c r="C1321">
        <v>220</v>
      </c>
      <c r="D1321">
        <v>3</v>
      </c>
      <c r="E1321" t="s">
        <v>143</v>
      </c>
      <c r="F1321" t="s">
        <v>60</v>
      </c>
      <c r="G1321" t="s">
        <v>51</v>
      </c>
      <c r="H1321">
        <v>6933.7483291799999</v>
      </c>
      <c r="I1321">
        <v>-17.63786563</v>
      </c>
      <c r="J1321">
        <v>105.57</v>
      </c>
      <c r="K1321">
        <v>394.43</v>
      </c>
      <c r="L1321">
        <v>6956.9033417500004</v>
      </c>
      <c r="M1321">
        <v>4125.2072817500002</v>
      </c>
      <c r="N1321">
        <v>4125.2072817500002</v>
      </c>
      <c r="O1321" s="90" cm="1">
        <f t="array" ref="O1321">VLOOKUP(C1321,Calc!$B$4:$BF$291,_xlfn.XLOOKUP(F1321&amp;G1321,$R$4:$R$9&amp;$S$4:$S$9,$T$4:$T$9),FALSE)</f>
        <v>4125.2072817542048</v>
      </c>
      <c r="P1321" s="121">
        <f t="shared" si="20"/>
        <v>4.2045940062962472E-9</v>
      </c>
      <c r="AH1321" s="5">
        <v>46261</v>
      </c>
      <c r="AI1321">
        <v>132</v>
      </c>
      <c r="AJ1321">
        <v>3</v>
      </c>
      <c r="AK1321" t="s">
        <v>143</v>
      </c>
      <c r="AL1321" t="s">
        <v>60</v>
      </c>
      <c r="AM1321" t="s">
        <v>51</v>
      </c>
      <c r="AN1321">
        <v>10.3199544</v>
      </c>
      <c r="AO1321">
        <v>0</v>
      </c>
      <c r="AP1321">
        <v>0</v>
      </c>
      <c r="AR1321" s="5">
        <v>46261</v>
      </c>
      <c r="AS1321">
        <v>95</v>
      </c>
      <c r="AT1321">
        <v>3</v>
      </c>
      <c r="AU1321" t="s">
        <v>145</v>
      </c>
      <c r="AV1321" t="s">
        <v>146</v>
      </c>
      <c r="AW1321">
        <v>0</v>
      </c>
      <c r="AX1321">
        <v>0</v>
      </c>
      <c r="AY1321">
        <v>0</v>
      </c>
      <c r="AZ1321">
        <v>0</v>
      </c>
      <c r="BA1321">
        <v>0</v>
      </c>
    </row>
    <row r="1322" spans="2:53">
      <c r="B1322" s="5">
        <v>46261</v>
      </c>
      <c r="C1322">
        <v>220</v>
      </c>
      <c r="D1322">
        <v>3</v>
      </c>
      <c r="E1322" t="s">
        <v>143</v>
      </c>
      <c r="F1322" t="s">
        <v>54</v>
      </c>
      <c r="G1322" t="s">
        <v>52</v>
      </c>
      <c r="H1322">
        <v>6933.7483291799999</v>
      </c>
      <c r="I1322">
        <v>0</v>
      </c>
      <c r="J1322">
        <v>76.75</v>
      </c>
      <c r="K1322">
        <v>28.82</v>
      </c>
      <c r="L1322">
        <v>0</v>
      </c>
      <c r="M1322">
        <v>0</v>
      </c>
      <c r="N1322">
        <v>0</v>
      </c>
      <c r="O1322" s="90" cm="1">
        <f t="array" ref="O1322">VLOOKUP(C1322,Calc!$B$4:$BF$291,_xlfn.XLOOKUP(F1322&amp;G1322,$R$4:$R$9&amp;$S$4:$S$9,$T$4:$T$9),FALSE)</f>
        <v>0</v>
      </c>
      <c r="P1322" s="121">
        <f t="shared" si="20"/>
        <v>0</v>
      </c>
      <c r="AH1322" s="5">
        <v>46261</v>
      </c>
      <c r="AI1322">
        <v>132</v>
      </c>
      <c r="AJ1322">
        <v>3</v>
      </c>
      <c r="AK1322" t="s">
        <v>143</v>
      </c>
      <c r="AL1322" t="s">
        <v>54</v>
      </c>
      <c r="AM1322" t="s">
        <v>52</v>
      </c>
      <c r="AN1322">
        <v>47.984842399999998</v>
      </c>
      <c r="AO1322">
        <v>0</v>
      </c>
      <c r="AP1322">
        <v>0</v>
      </c>
      <c r="AR1322" s="5">
        <v>46261</v>
      </c>
      <c r="AS1322">
        <v>95</v>
      </c>
      <c r="AT1322">
        <v>3</v>
      </c>
      <c r="AU1322" t="s">
        <v>144</v>
      </c>
      <c r="AV1322" t="s">
        <v>58</v>
      </c>
      <c r="AW1322">
        <v>-66.371140760000003</v>
      </c>
      <c r="AX1322">
        <v>7.9133333300000004</v>
      </c>
      <c r="AY1322">
        <v>-8564.5964867900002</v>
      </c>
      <c r="AZ1322">
        <v>-8564.5964867900002</v>
      </c>
      <c r="BA1322">
        <v>0</v>
      </c>
    </row>
    <row r="1323" spans="2:53">
      <c r="B1323" s="5">
        <v>46261</v>
      </c>
      <c r="C1323">
        <v>220</v>
      </c>
      <c r="D1323">
        <v>3</v>
      </c>
      <c r="E1323" t="s">
        <v>143</v>
      </c>
      <c r="F1323" t="s">
        <v>54</v>
      </c>
      <c r="G1323" t="s">
        <v>51</v>
      </c>
      <c r="H1323">
        <v>6933.7483291799999</v>
      </c>
      <c r="I1323">
        <v>0</v>
      </c>
      <c r="J1323">
        <v>105.57</v>
      </c>
      <c r="K1323">
        <v>-28.82</v>
      </c>
      <c r="L1323">
        <v>0</v>
      </c>
      <c r="M1323">
        <v>0</v>
      </c>
      <c r="N1323">
        <v>0</v>
      </c>
      <c r="O1323" s="90" cm="1">
        <f t="array" ref="O1323">VLOOKUP(C1323,Calc!$B$4:$BF$291,_xlfn.XLOOKUP(F1323&amp;G1323,$R$4:$R$9&amp;$S$4:$S$9,$T$4:$T$9),FALSE)</f>
        <v>0</v>
      </c>
      <c r="P1323" s="121">
        <f t="shared" si="20"/>
        <v>0</v>
      </c>
      <c r="AH1323" s="5">
        <v>46261</v>
      </c>
      <c r="AI1323">
        <v>132</v>
      </c>
      <c r="AJ1323">
        <v>3</v>
      </c>
      <c r="AK1323" t="s">
        <v>143</v>
      </c>
      <c r="AL1323" t="s">
        <v>54</v>
      </c>
      <c r="AM1323" t="s">
        <v>51</v>
      </c>
      <c r="AN1323">
        <v>-48.907342399999997</v>
      </c>
      <c r="AO1323">
        <v>22529.760988829999</v>
      </c>
      <c r="AP1323">
        <v>28790.905439999999</v>
      </c>
      <c r="AR1323" s="5">
        <v>46261</v>
      </c>
      <c r="AS1323">
        <v>95</v>
      </c>
      <c r="AT1323">
        <v>3</v>
      </c>
      <c r="AU1323" t="s">
        <v>144</v>
      </c>
      <c r="AV1323" t="s">
        <v>146</v>
      </c>
      <c r="AW1323">
        <v>58.457807430000003</v>
      </c>
      <c r="AX1323">
        <v>7.9133333300000004</v>
      </c>
      <c r="AY1323">
        <v>0</v>
      </c>
      <c r="AZ1323">
        <v>0</v>
      </c>
      <c r="BA1323">
        <v>0</v>
      </c>
    </row>
    <row r="1324" spans="2:53">
      <c r="B1324" s="5">
        <v>46261</v>
      </c>
      <c r="C1324">
        <v>221</v>
      </c>
      <c r="D1324">
        <v>3</v>
      </c>
      <c r="E1324" t="s">
        <v>143</v>
      </c>
      <c r="F1324" t="s">
        <v>57</v>
      </c>
      <c r="G1324" t="s">
        <v>58</v>
      </c>
      <c r="H1324">
        <v>4188.14550074</v>
      </c>
      <c r="I1324">
        <v>0</v>
      </c>
      <c r="J1324">
        <v>500</v>
      </c>
      <c r="K1324">
        <v>-423.25</v>
      </c>
      <c r="L1324">
        <v>0</v>
      </c>
      <c r="M1324">
        <v>0</v>
      </c>
      <c r="N1324">
        <v>0</v>
      </c>
      <c r="O1324" s="90" cm="1">
        <f t="array" ref="O1324">VLOOKUP(C1324,Calc!$B$4:$BF$291,_xlfn.XLOOKUP(F1324&amp;G1324,$R$4:$R$9&amp;$S$4:$S$9,$T$4:$T$9),FALSE)</f>
        <v>0</v>
      </c>
      <c r="P1324" s="121">
        <f t="shared" si="20"/>
        <v>0</v>
      </c>
      <c r="AH1324" s="5">
        <v>46261</v>
      </c>
      <c r="AI1324">
        <v>133</v>
      </c>
      <c r="AJ1324">
        <v>3</v>
      </c>
      <c r="AL1324" t="s">
        <v>144</v>
      </c>
      <c r="AM1324" t="s">
        <v>58</v>
      </c>
      <c r="AN1324">
        <v>-49.611009629999998</v>
      </c>
      <c r="AO1324">
        <v>-50517.897956770001</v>
      </c>
      <c r="AP1324">
        <v>-50517.897956770001</v>
      </c>
      <c r="AR1324" s="5">
        <v>46261</v>
      </c>
      <c r="AS1324">
        <v>95</v>
      </c>
      <c r="AT1324">
        <v>3</v>
      </c>
      <c r="AU1324" t="s">
        <v>57</v>
      </c>
      <c r="AV1324" t="s">
        <v>58</v>
      </c>
      <c r="AW1324">
        <v>-2.9646526</v>
      </c>
      <c r="AX1324">
        <v>2.5166666599999998</v>
      </c>
      <c r="AY1324">
        <v>0</v>
      </c>
      <c r="AZ1324">
        <v>1810.15505519</v>
      </c>
      <c r="BA1324">
        <v>0</v>
      </c>
    </row>
    <row r="1325" spans="2:53">
      <c r="B1325" s="5">
        <v>46261</v>
      </c>
      <c r="C1325">
        <v>221</v>
      </c>
      <c r="D1325">
        <v>3</v>
      </c>
      <c r="E1325" t="s">
        <v>143</v>
      </c>
      <c r="F1325" t="s">
        <v>57</v>
      </c>
      <c r="G1325" t="s">
        <v>52</v>
      </c>
      <c r="H1325">
        <v>4188.14550074</v>
      </c>
      <c r="I1325">
        <v>-9.7796372300000005</v>
      </c>
      <c r="J1325">
        <v>76.75</v>
      </c>
      <c r="K1325">
        <v>423.25</v>
      </c>
      <c r="L1325">
        <v>4139.2314589999996</v>
      </c>
      <c r="M1325">
        <v>1964.05655499</v>
      </c>
      <c r="N1325">
        <v>1964.05655499</v>
      </c>
      <c r="O1325" s="90" cm="1">
        <f t="array" ref="O1325">VLOOKUP(C1325,Calc!$B$4:$BF$291,_xlfn.XLOOKUP(F1325&amp;G1325,$R$4:$R$9&amp;$S$4:$S$9,$T$4:$T$9),FALSE)</f>
        <v>1964.0565549947212</v>
      </c>
      <c r="P1325" s="121">
        <f t="shared" si="20"/>
        <v>4.7211869969032705E-9</v>
      </c>
      <c r="AH1325" s="5">
        <v>46261</v>
      </c>
      <c r="AI1325">
        <v>133</v>
      </c>
      <c r="AJ1325">
        <v>3</v>
      </c>
      <c r="AL1325" t="s">
        <v>144</v>
      </c>
      <c r="AM1325" t="s">
        <v>146</v>
      </c>
      <c r="AN1325">
        <v>48.611842959999997</v>
      </c>
      <c r="AO1325">
        <v>0</v>
      </c>
      <c r="AP1325">
        <v>0</v>
      </c>
      <c r="AR1325" s="5">
        <v>46261</v>
      </c>
      <c r="AS1325">
        <v>95</v>
      </c>
      <c r="AT1325">
        <v>3</v>
      </c>
      <c r="AU1325" t="s">
        <v>57</v>
      </c>
      <c r="AV1325" t="s">
        <v>52</v>
      </c>
      <c r="AW1325">
        <v>0.44798592999999998</v>
      </c>
      <c r="AX1325">
        <v>2.5166666599999998</v>
      </c>
      <c r="AY1325">
        <v>0</v>
      </c>
      <c r="AZ1325">
        <v>0</v>
      </c>
      <c r="BA1325">
        <v>0</v>
      </c>
    </row>
    <row r="1326" spans="2:53">
      <c r="B1326" s="5">
        <v>46261</v>
      </c>
      <c r="C1326">
        <v>221</v>
      </c>
      <c r="D1326">
        <v>3</v>
      </c>
      <c r="E1326" t="s">
        <v>143</v>
      </c>
      <c r="F1326" t="s">
        <v>60</v>
      </c>
      <c r="G1326" t="s">
        <v>58</v>
      </c>
      <c r="H1326">
        <v>4188.14550074</v>
      </c>
      <c r="I1326">
        <v>0</v>
      </c>
      <c r="J1326">
        <v>500</v>
      </c>
      <c r="K1326">
        <v>-394.43</v>
      </c>
      <c r="L1326">
        <v>0</v>
      </c>
      <c r="M1326">
        <v>0</v>
      </c>
      <c r="N1326">
        <v>0</v>
      </c>
      <c r="O1326" s="90" cm="1">
        <f t="array" ref="O1326">VLOOKUP(C1326,Calc!$B$4:$BF$291,_xlfn.XLOOKUP(F1326&amp;G1326,$R$4:$R$9&amp;$S$4:$S$9,$T$4:$T$9),FALSE)</f>
        <v>0</v>
      </c>
      <c r="P1326" s="121">
        <f t="shared" si="20"/>
        <v>0</v>
      </c>
      <c r="AH1326" s="5">
        <v>46261</v>
      </c>
      <c r="AI1326">
        <v>133</v>
      </c>
      <c r="AJ1326">
        <v>3</v>
      </c>
      <c r="AK1326" t="s">
        <v>143</v>
      </c>
      <c r="AL1326" t="s">
        <v>57</v>
      </c>
      <c r="AM1326" t="s">
        <v>58</v>
      </c>
      <c r="AN1326">
        <v>-5.9975155999999998</v>
      </c>
      <c r="AO1326">
        <v>10510.21005784</v>
      </c>
      <c r="AP1326">
        <v>3022.5848106399999</v>
      </c>
      <c r="AR1326" s="5">
        <v>46261</v>
      </c>
      <c r="AS1326">
        <v>95</v>
      </c>
      <c r="AT1326">
        <v>3</v>
      </c>
      <c r="AU1326" t="s">
        <v>147</v>
      </c>
      <c r="AV1326" t="s">
        <v>148</v>
      </c>
      <c r="AW1326">
        <v>-33.697969000000001</v>
      </c>
      <c r="AX1326">
        <v>1.1825000000000001</v>
      </c>
      <c r="AY1326">
        <v>262.71581612</v>
      </c>
      <c r="AZ1326">
        <v>262.71581612</v>
      </c>
      <c r="BA1326">
        <v>0</v>
      </c>
    </row>
    <row r="1327" spans="2:53">
      <c r="B1327" s="5">
        <v>46261</v>
      </c>
      <c r="C1327">
        <v>221</v>
      </c>
      <c r="D1327">
        <v>3</v>
      </c>
      <c r="E1327" t="s">
        <v>143</v>
      </c>
      <c r="F1327" t="s">
        <v>60</v>
      </c>
      <c r="G1327" t="s">
        <v>51</v>
      </c>
      <c r="H1327">
        <v>4188.14550074</v>
      </c>
      <c r="I1327">
        <v>-11.883597529999999</v>
      </c>
      <c r="J1327">
        <v>105.57</v>
      </c>
      <c r="K1327">
        <v>394.43</v>
      </c>
      <c r="L1327">
        <v>4687.2473750700001</v>
      </c>
      <c r="M1327">
        <v>2224.0889457500002</v>
      </c>
      <c r="N1327">
        <v>2224.0889457500002</v>
      </c>
      <c r="O1327" s="90" cm="1">
        <f t="array" ref="O1327">VLOOKUP(C1327,Calc!$B$4:$BF$291,_xlfn.XLOOKUP(F1327&amp;G1327,$R$4:$R$9&amp;$S$4:$S$9,$T$4:$T$9),FALSE)</f>
        <v>2224.0889457529452</v>
      </c>
      <c r="P1327" s="121">
        <f t="shared" si="20"/>
        <v>2.9449438443407416E-9</v>
      </c>
      <c r="AH1327" s="5">
        <v>46261</v>
      </c>
      <c r="AI1327">
        <v>133</v>
      </c>
      <c r="AJ1327">
        <v>3</v>
      </c>
      <c r="AK1327" t="s">
        <v>143</v>
      </c>
      <c r="AL1327" t="s">
        <v>57</v>
      </c>
      <c r="AM1327" t="s">
        <v>52</v>
      </c>
      <c r="AN1327">
        <v>5.4216822599999999</v>
      </c>
      <c r="AO1327">
        <v>0</v>
      </c>
      <c r="AP1327">
        <v>0</v>
      </c>
      <c r="AR1327" s="5">
        <v>46261</v>
      </c>
      <c r="AS1327">
        <v>95</v>
      </c>
      <c r="AT1327">
        <v>3</v>
      </c>
      <c r="AU1327" t="s">
        <v>147</v>
      </c>
      <c r="AV1327" t="s">
        <v>51</v>
      </c>
      <c r="AW1327">
        <v>32.515469000000003</v>
      </c>
      <c r="AX1327">
        <v>1.1825000000000001</v>
      </c>
      <c r="AY1327">
        <v>0</v>
      </c>
      <c r="AZ1327">
        <v>0</v>
      </c>
      <c r="BA1327">
        <v>0</v>
      </c>
    </row>
    <row r="1328" spans="2:53">
      <c r="B1328" s="5">
        <v>46261</v>
      </c>
      <c r="C1328">
        <v>221</v>
      </c>
      <c r="D1328">
        <v>3</v>
      </c>
      <c r="E1328" t="s">
        <v>143</v>
      </c>
      <c r="F1328" t="s">
        <v>54</v>
      </c>
      <c r="G1328" t="s">
        <v>52</v>
      </c>
      <c r="H1328">
        <v>4188.14550074</v>
      </c>
      <c r="I1328">
        <v>0</v>
      </c>
      <c r="J1328">
        <v>76.75</v>
      </c>
      <c r="K1328">
        <v>28.82</v>
      </c>
      <c r="L1328">
        <v>0</v>
      </c>
      <c r="M1328">
        <v>0</v>
      </c>
      <c r="N1328">
        <v>0</v>
      </c>
      <c r="O1328" s="90" cm="1">
        <f t="array" ref="O1328">VLOOKUP(C1328,Calc!$B$4:$BF$291,_xlfn.XLOOKUP(F1328&amp;G1328,$R$4:$R$9&amp;$S$4:$S$9,$T$4:$T$9),FALSE)</f>
        <v>0</v>
      </c>
      <c r="P1328" s="121">
        <f t="shared" si="20"/>
        <v>0</v>
      </c>
      <c r="AH1328" s="5">
        <v>46261</v>
      </c>
      <c r="AI1328">
        <v>133</v>
      </c>
      <c r="AJ1328">
        <v>3</v>
      </c>
      <c r="AL1328" t="s">
        <v>147</v>
      </c>
      <c r="AM1328" t="s">
        <v>148</v>
      </c>
      <c r="AN1328">
        <v>0</v>
      </c>
      <c r="AO1328">
        <v>0</v>
      </c>
      <c r="AP1328">
        <v>0</v>
      </c>
      <c r="AR1328" s="5">
        <v>46261</v>
      </c>
      <c r="AS1328">
        <v>95</v>
      </c>
      <c r="AT1328">
        <v>3</v>
      </c>
      <c r="AU1328" t="s">
        <v>60</v>
      </c>
      <c r="AV1328" t="s">
        <v>58</v>
      </c>
      <c r="AW1328">
        <v>7.1873954600000003</v>
      </c>
      <c r="AX1328">
        <v>0.60583332999999995</v>
      </c>
      <c r="AY1328">
        <v>0</v>
      </c>
      <c r="AZ1328">
        <v>0</v>
      </c>
      <c r="BA1328">
        <v>0</v>
      </c>
    </row>
    <row r="1329" spans="2:53">
      <c r="B1329" s="5">
        <v>46261</v>
      </c>
      <c r="C1329">
        <v>221</v>
      </c>
      <c r="D1329">
        <v>3</v>
      </c>
      <c r="E1329" t="s">
        <v>143</v>
      </c>
      <c r="F1329" t="s">
        <v>54</v>
      </c>
      <c r="G1329" t="s">
        <v>51</v>
      </c>
      <c r="H1329">
        <v>4188.14550074</v>
      </c>
      <c r="I1329">
        <v>0</v>
      </c>
      <c r="J1329">
        <v>105.57</v>
      </c>
      <c r="K1329">
        <v>-28.82</v>
      </c>
      <c r="L1329">
        <v>0</v>
      </c>
      <c r="M1329">
        <v>0</v>
      </c>
      <c r="N1329">
        <v>0</v>
      </c>
      <c r="O1329" s="90" cm="1">
        <f t="array" ref="O1329">VLOOKUP(C1329,Calc!$B$4:$BF$291,_xlfn.XLOOKUP(F1329&amp;G1329,$R$4:$R$9&amp;$S$4:$S$9,$T$4:$T$9),FALSE)</f>
        <v>0</v>
      </c>
      <c r="P1329" s="121">
        <f t="shared" si="20"/>
        <v>0</v>
      </c>
      <c r="AH1329" s="5">
        <v>46261</v>
      </c>
      <c r="AI1329">
        <v>133</v>
      </c>
      <c r="AJ1329">
        <v>3</v>
      </c>
      <c r="AL1329" t="s">
        <v>147</v>
      </c>
      <c r="AM1329" t="s">
        <v>51</v>
      </c>
      <c r="AN1329">
        <v>0</v>
      </c>
      <c r="AO1329">
        <v>0</v>
      </c>
      <c r="AP1329">
        <v>0</v>
      </c>
      <c r="AR1329" s="5">
        <v>46261</v>
      </c>
      <c r="AS1329">
        <v>95</v>
      </c>
      <c r="AT1329">
        <v>3</v>
      </c>
      <c r="AU1329" t="s">
        <v>60</v>
      </c>
      <c r="AV1329" t="s">
        <v>51</v>
      </c>
      <c r="AW1329">
        <v>-7.7932287999999996</v>
      </c>
      <c r="AX1329">
        <v>0.60583332999999995</v>
      </c>
      <c r="AY1329">
        <v>0</v>
      </c>
      <c r="AZ1329">
        <v>-5796.8135695299998</v>
      </c>
      <c r="BA1329">
        <v>0</v>
      </c>
    </row>
    <row r="1330" spans="2:53">
      <c r="B1330" s="5">
        <v>46261</v>
      </c>
      <c r="C1330">
        <v>222</v>
      </c>
      <c r="D1330">
        <v>3</v>
      </c>
      <c r="E1330" t="s">
        <v>143</v>
      </c>
      <c r="F1330" t="s">
        <v>57</v>
      </c>
      <c r="G1330" t="s">
        <v>58</v>
      </c>
      <c r="H1330">
        <v>-1701.00740935</v>
      </c>
      <c r="I1330">
        <v>0</v>
      </c>
      <c r="J1330">
        <v>-600</v>
      </c>
      <c r="K1330">
        <v>696.25</v>
      </c>
      <c r="L1330">
        <v>0</v>
      </c>
      <c r="M1330">
        <v>0</v>
      </c>
      <c r="N1330">
        <v>0</v>
      </c>
      <c r="O1330" s="90" cm="1">
        <f t="array" ref="O1330">VLOOKUP(C1330,Calc!$B$4:$BF$291,_xlfn.XLOOKUP(F1330&amp;G1330,$R$4:$R$9&amp;$S$4:$S$9,$T$4:$T$9),FALSE)</f>
        <v>0</v>
      </c>
      <c r="P1330" s="121">
        <f t="shared" si="20"/>
        <v>0</v>
      </c>
      <c r="AH1330" s="5">
        <v>46261</v>
      </c>
      <c r="AI1330">
        <v>133</v>
      </c>
      <c r="AJ1330">
        <v>3</v>
      </c>
      <c r="AK1330" t="s">
        <v>143</v>
      </c>
      <c r="AL1330" t="s">
        <v>60</v>
      </c>
      <c r="AM1330" t="s">
        <v>58</v>
      </c>
      <c r="AN1330">
        <v>-13.22879653</v>
      </c>
      <c r="AO1330">
        <v>0</v>
      </c>
      <c r="AP1330">
        <v>-507.98440354000002</v>
      </c>
      <c r="AR1330" s="5">
        <v>46261</v>
      </c>
      <c r="AS1330">
        <v>95</v>
      </c>
      <c r="AT1330">
        <v>3</v>
      </c>
      <c r="AU1330" t="s">
        <v>54</v>
      </c>
      <c r="AV1330" t="s">
        <v>52</v>
      </c>
      <c r="AW1330">
        <v>45.981344929999999</v>
      </c>
      <c r="AX1330">
        <v>2.2508333299999999</v>
      </c>
      <c r="AY1330">
        <v>0</v>
      </c>
      <c r="AZ1330">
        <v>0</v>
      </c>
      <c r="BA1330">
        <v>0</v>
      </c>
    </row>
    <row r="1331" spans="2:53">
      <c r="B1331" s="5">
        <v>46261</v>
      </c>
      <c r="C1331">
        <v>222</v>
      </c>
      <c r="D1331">
        <v>3</v>
      </c>
      <c r="E1331" t="s">
        <v>143</v>
      </c>
      <c r="F1331" t="s">
        <v>57</v>
      </c>
      <c r="G1331" t="s">
        <v>52</v>
      </c>
      <c r="H1331">
        <v>-1701.00740935</v>
      </c>
      <c r="I1331">
        <v>0</v>
      </c>
      <c r="J1331">
        <v>96.25</v>
      </c>
      <c r="K1331">
        <v>-696.25</v>
      </c>
      <c r="L1331">
        <v>0</v>
      </c>
      <c r="M1331">
        <v>0</v>
      </c>
      <c r="N1331">
        <v>0</v>
      </c>
      <c r="O1331" s="90" cm="1">
        <f t="array" ref="O1331">VLOOKUP(C1331,Calc!$B$4:$BF$291,_xlfn.XLOOKUP(F1331&amp;G1331,$R$4:$R$9&amp;$S$4:$S$9,$T$4:$T$9),FALSE)</f>
        <v>0</v>
      </c>
      <c r="P1331" s="121">
        <f t="shared" si="20"/>
        <v>0</v>
      </c>
      <c r="AH1331" s="5">
        <v>46261</v>
      </c>
      <c r="AI1331">
        <v>133</v>
      </c>
      <c r="AJ1331">
        <v>3</v>
      </c>
      <c r="AK1331" t="s">
        <v>143</v>
      </c>
      <c r="AL1331" t="s">
        <v>60</v>
      </c>
      <c r="AM1331" t="s">
        <v>51</v>
      </c>
      <c r="AN1331">
        <v>13.2979632</v>
      </c>
      <c r="AO1331">
        <v>0</v>
      </c>
      <c r="AP1331">
        <v>0</v>
      </c>
      <c r="AR1331" s="5">
        <v>46261</v>
      </c>
      <c r="AS1331">
        <v>95</v>
      </c>
      <c r="AT1331">
        <v>3</v>
      </c>
      <c r="AU1331" t="s">
        <v>54</v>
      </c>
      <c r="AV1331" t="s">
        <v>51</v>
      </c>
      <c r="AW1331">
        <v>-48.232178259999998</v>
      </c>
      <c r="AX1331">
        <v>2.2508333299999999</v>
      </c>
      <c r="AY1331">
        <v>0</v>
      </c>
      <c r="AZ1331">
        <v>-5967.6290356600002</v>
      </c>
      <c r="BA1331">
        <v>0</v>
      </c>
    </row>
    <row r="1332" spans="2:53">
      <c r="B1332" s="5">
        <v>46261</v>
      </c>
      <c r="C1332">
        <v>222</v>
      </c>
      <c r="D1332">
        <v>3</v>
      </c>
      <c r="E1332" t="s">
        <v>143</v>
      </c>
      <c r="F1332" t="s">
        <v>60</v>
      </c>
      <c r="G1332" t="s">
        <v>58</v>
      </c>
      <c r="H1332">
        <v>-1701.00740935</v>
      </c>
      <c r="I1332">
        <v>0</v>
      </c>
      <c r="J1332">
        <v>-600</v>
      </c>
      <c r="K1332">
        <v>727.9</v>
      </c>
      <c r="L1332">
        <v>0</v>
      </c>
      <c r="M1332">
        <v>0</v>
      </c>
      <c r="N1332">
        <v>0</v>
      </c>
      <c r="O1332" s="90" cm="1">
        <f t="array" ref="O1332">VLOOKUP(C1332,Calc!$B$4:$BF$291,_xlfn.XLOOKUP(F1332&amp;G1332,$R$4:$R$9&amp;$S$4:$S$9,$T$4:$T$9),FALSE)</f>
        <v>0</v>
      </c>
      <c r="P1332" s="121">
        <f t="shared" si="20"/>
        <v>0</v>
      </c>
      <c r="AH1332" s="5">
        <v>46261</v>
      </c>
      <c r="AI1332">
        <v>133</v>
      </c>
      <c r="AJ1332">
        <v>3</v>
      </c>
      <c r="AK1332" t="s">
        <v>143</v>
      </c>
      <c r="AL1332" t="s">
        <v>54</v>
      </c>
      <c r="AM1332" t="s">
        <v>52</v>
      </c>
      <c r="AN1332">
        <v>47.891124599999998</v>
      </c>
      <c r="AO1332">
        <v>0</v>
      </c>
      <c r="AP1332">
        <v>0</v>
      </c>
      <c r="AR1332" s="5">
        <v>46261</v>
      </c>
      <c r="AS1332">
        <v>95</v>
      </c>
      <c r="AT1332">
        <v>3</v>
      </c>
      <c r="AU1332" t="s">
        <v>50</v>
      </c>
      <c r="AV1332" t="s">
        <v>52</v>
      </c>
      <c r="AW1332">
        <v>3.6904802999999999</v>
      </c>
      <c r="AX1332">
        <v>0.96750000000000003</v>
      </c>
      <c r="AY1332">
        <v>0</v>
      </c>
      <c r="AZ1332">
        <v>0</v>
      </c>
      <c r="BA1332">
        <v>0</v>
      </c>
    </row>
    <row r="1333" spans="2:53">
      <c r="B1333" s="5">
        <v>46261</v>
      </c>
      <c r="C1333">
        <v>222</v>
      </c>
      <c r="D1333">
        <v>3</v>
      </c>
      <c r="E1333" t="s">
        <v>143</v>
      </c>
      <c r="F1333" t="s">
        <v>60</v>
      </c>
      <c r="G1333" t="s">
        <v>51</v>
      </c>
      <c r="H1333">
        <v>-1701.00740935</v>
      </c>
      <c r="I1333">
        <v>0</v>
      </c>
      <c r="J1333">
        <v>127.9</v>
      </c>
      <c r="K1333">
        <v>-727.9</v>
      </c>
      <c r="L1333">
        <v>0</v>
      </c>
      <c r="M1333">
        <v>0</v>
      </c>
      <c r="N1333">
        <v>0</v>
      </c>
      <c r="O1333" s="90" cm="1">
        <f t="array" ref="O1333">VLOOKUP(C1333,Calc!$B$4:$BF$291,_xlfn.XLOOKUP(F1333&amp;G1333,$R$4:$R$9&amp;$S$4:$S$9,$T$4:$T$9),FALSE)</f>
        <v>0</v>
      </c>
      <c r="P1333" s="121">
        <f t="shared" si="20"/>
        <v>0</v>
      </c>
      <c r="AH1333" s="5">
        <v>46261</v>
      </c>
      <c r="AI1333">
        <v>133</v>
      </c>
      <c r="AJ1333">
        <v>3</v>
      </c>
      <c r="AK1333" t="s">
        <v>143</v>
      </c>
      <c r="AL1333" t="s">
        <v>54</v>
      </c>
      <c r="AM1333" t="s">
        <v>51</v>
      </c>
      <c r="AN1333">
        <v>-48.806124599999997</v>
      </c>
      <c r="AO1333">
        <v>20738.088986760002</v>
      </c>
      <c r="AP1333">
        <v>28733.698637500001</v>
      </c>
      <c r="AR1333" s="5">
        <v>46261</v>
      </c>
      <c r="AS1333">
        <v>95</v>
      </c>
      <c r="AT1333">
        <v>3</v>
      </c>
      <c r="AU1333" t="s">
        <v>50</v>
      </c>
      <c r="AV1333" t="s">
        <v>51</v>
      </c>
      <c r="AW1333">
        <v>-4.6579803000000002</v>
      </c>
      <c r="AX1333">
        <v>0.96750000000000003</v>
      </c>
      <c r="AY1333">
        <v>0</v>
      </c>
      <c r="AZ1333">
        <v>-628.83498193000003</v>
      </c>
      <c r="BA1333">
        <v>0</v>
      </c>
    </row>
    <row r="1334" spans="2:53">
      <c r="B1334" s="5">
        <v>46261</v>
      </c>
      <c r="C1334">
        <v>222</v>
      </c>
      <c r="D1334">
        <v>3</v>
      </c>
      <c r="E1334" t="s">
        <v>143</v>
      </c>
      <c r="F1334" t="s">
        <v>54</v>
      </c>
      <c r="G1334" t="s">
        <v>52</v>
      </c>
      <c r="H1334">
        <v>-1701.00740935</v>
      </c>
      <c r="I1334">
        <v>0</v>
      </c>
      <c r="J1334">
        <v>96.25</v>
      </c>
      <c r="K1334">
        <v>31.65</v>
      </c>
      <c r="L1334">
        <v>0</v>
      </c>
      <c r="M1334">
        <v>0</v>
      </c>
      <c r="N1334">
        <v>0</v>
      </c>
      <c r="O1334" s="90" cm="1">
        <f t="array" ref="O1334">VLOOKUP(C1334,Calc!$B$4:$BF$291,_xlfn.XLOOKUP(F1334&amp;G1334,$R$4:$R$9&amp;$S$4:$S$9,$T$4:$T$9),FALSE)</f>
        <v>0</v>
      </c>
      <c r="P1334" s="121">
        <f t="shared" si="20"/>
        <v>0</v>
      </c>
      <c r="AH1334" s="5">
        <v>46261</v>
      </c>
      <c r="AI1334">
        <v>134</v>
      </c>
      <c r="AJ1334">
        <v>3</v>
      </c>
      <c r="AL1334" t="s">
        <v>144</v>
      </c>
      <c r="AM1334" t="s">
        <v>58</v>
      </c>
      <c r="AN1334">
        <v>-50.566556030000001</v>
      </c>
      <c r="AO1334">
        <v>-51511.823116129999</v>
      </c>
      <c r="AP1334">
        <v>-51511.823116129999</v>
      </c>
      <c r="AR1334" s="5">
        <v>46261</v>
      </c>
      <c r="AS1334">
        <v>96</v>
      </c>
      <c r="AT1334">
        <v>3</v>
      </c>
      <c r="AU1334" t="s">
        <v>145</v>
      </c>
      <c r="AV1334" t="s">
        <v>58</v>
      </c>
      <c r="AW1334">
        <v>0</v>
      </c>
      <c r="AX1334">
        <v>0</v>
      </c>
      <c r="AY1334">
        <v>0</v>
      </c>
      <c r="AZ1334">
        <v>0</v>
      </c>
      <c r="BA1334">
        <v>0</v>
      </c>
    </row>
    <row r="1335" spans="2:53">
      <c r="B1335" s="5">
        <v>46261</v>
      </c>
      <c r="C1335">
        <v>222</v>
      </c>
      <c r="D1335">
        <v>3</v>
      </c>
      <c r="E1335" t="s">
        <v>143</v>
      </c>
      <c r="F1335" t="s">
        <v>54</v>
      </c>
      <c r="G1335" t="s">
        <v>51</v>
      </c>
      <c r="H1335">
        <v>-1701.00740935</v>
      </c>
      <c r="I1335">
        <v>0</v>
      </c>
      <c r="J1335">
        <v>127.9</v>
      </c>
      <c r="K1335">
        <v>-31.65</v>
      </c>
      <c r="L1335">
        <v>0</v>
      </c>
      <c r="M1335">
        <v>0</v>
      </c>
      <c r="N1335">
        <v>0</v>
      </c>
      <c r="O1335" s="90" cm="1">
        <f t="array" ref="O1335">VLOOKUP(C1335,Calc!$B$4:$BF$291,_xlfn.XLOOKUP(F1335&amp;G1335,$R$4:$R$9&amp;$S$4:$S$9,$T$4:$T$9),FALSE)</f>
        <v>0</v>
      </c>
      <c r="P1335" s="121">
        <f t="shared" si="20"/>
        <v>0</v>
      </c>
      <c r="AH1335" s="5">
        <v>46261</v>
      </c>
      <c r="AI1335">
        <v>134</v>
      </c>
      <c r="AJ1335">
        <v>3</v>
      </c>
      <c r="AL1335" t="s">
        <v>144</v>
      </c>
      <c r="AM1335" t="s">
        <v>146</v>
      </c>
      <c r="AN1335">
        <v>49.569056029999999</v>
      </c>
      <c r="AO1335">
        <v>0</v>
      </c>
      <c r="AP1335">
        <v>0</v>
      </c>
      <c r="AR1335" s="5">
        <v>46261</v>
      </c>
      <c r="AS1335">
        <v>96</v>
      </c>
      <c r="AT1335">
        <v>3</v>
      </c>
      <c r="AU1335" t="s">
        <v>145</v>
      </c>
      <c r="AV1335" t="s">
        <v>146</v>
      </c>
      <c r="AW1335">
        <v>0</v>
      </c>
      <c r="AX1335">
        <v>0</v>
      </c>
      <c r="AY1335">
        <v>0</v>
      </c>
      <c r="AZ1335">
        <v>0</v>
      </c>
      <c r="BA1335">
        <v>0</v>
      </c>
    </row>
    <row r="1336" spans="2:53">
      <c r="B1336" s="5">
        <v>46261</v>
      </c>
      <c r="C1336">
        <v>223</v>
      </c>
      <c r="D1336">
        <v>3</v>
      </c>
      <c r="E1336" t="s">
        <v>143</v>
      </c>
      <c r="F1336" t="s">
        <v>57</v>
      </c>
      <c r="G1336" t="s">
        <v>58</v>
      </c>
      <c r="H1336">
        <v>4904.61080649</v>
      </c>
      <c r="I1336">
        <v>-9.0559487300000008</v>
      </c>
      <c r="J1336">
        <v>-600</v>
      </c>
      <c r="K1336">
        <v>597.99</v>
      </c>
      <c r="L1336">
        <v>5415.36678304</v>
      </c>
      <c r="M1336">
        <v>5439.7927807699998</v>
      </c>
      <c r="N1336">
        <v>4904.61080649</v>
      </c>
      <c r="O1336" s="90" cm="1">
        <f t="array" ref="O1336">VLOOKUP(C1336,Calc!$B$4:$BF$291,_xlfn.XLOOKUP(F1336&amp;G1336,$R$4:$R$9&amp;$S$4:$S$9,$T$4:$T$9),FALSE)</f>
        <v>4904.6108064930013</v>
      </c>
      <c r="P1336" s="121">
        <f t="shared" si="20"/>
        <v>3.0013325158506632E-9</v>
      </c>
      <c r="AH1336" s="5">
        <v>46261</v>
      </c>
      <c r="AI1336">
        <v>134</v>
      </c>
      <c r="AJ1336">
        <v>3</v>
      </c>
      <c r="AK1336" t="s">
        <v>143</v>
      </c>
      <c r="AL1336" t="s">
        <v>57</v>
      </c>
      <c r="AM1336" t="s">
        <v>58</v>
      </c>
      <c r="AN1336">
        <v>-6.6803055999999996</v>
      </c>
      <c r="AO1336">
        <v>9946.8977701099993</v>
      </c>
      <c r="AP1336">
        <v>3397.5260188399998</v>
      </c>
      <c r="AR1336" s="5">
        <v>46261</v>
      </c>
      <c r="AS1336">
        <v>96</v>
      </c>
      <c r="AT1336">
        <v>3</v>
      </c>
      <c r="AU1336" t="s">
        <v>144</v>
      </c>
      <c r="AV1336" t="s">
        <v>58</v>
      </c>
      <c r="AW1336">
        <v>-60.147461929999999</v>
      </c>
      <c r="AX1336">
        <v>8.1316666600000005</v>
      </c>
      <c r="AY1336">
        <v>-6683.07097187</v>
      </c>
      <c r="AZ1336">
        <v>-6683.07097187</v>
      </c>
      <c r="BA1336">
        <v>0</v>
      </c>
    </row>
    <row r="1337" spans="2:53">
      <c r="B1337" s="5">
        <v>46261</v>
      </c>
      <c r="C1337">
        <v>223</v>
      </c>
      <c r="D1337">
        <v>3</v>
      </c>
      <c r="E1337" t="s">
        <v>143</v>
      </c>
      <c r="F1337" t="s">
        <v>57</v>
      </c>
      <c r="G1337" t="s">
        <v>52</v>
      </c>
      <c r="H1337">
        <v>4904.61080649</v>
      </c>
      <c r="I1337">
        <v>0</v>
      </c>
      <c r="J1337">
        <v>-2.0099999999999998</v>
      </c>
      <c r="K1337">
        <v>-597.99</v>
      </c>
      <c r="L1337">
        <v>0</v>
      </c>
      <c r="M1337">
        <v>0</v>
      </c>
      <c r="N1337">
        <v>0</v>
      </c>
      <c r="O1337" s="90" cm="1">
        <f t="array" ref="O1337">VLOOKUP(C1337,Calc!$B$4:$BF$291,_xlfn.XLOOKUP(F1337&amp;G1337,$R$4:$R$9&amp;$S$4:$S$9,$T$4:$T$9),FALSE)</f>
        <v>0</v>
      </c>
      <c r="P1337" s="121">
        <f t="shared" si="20"/>
        <v>0</v>
      </c>
      <c r="AH1337" s="5">
        <v>46261</v>
      </c>
      <c r="AI1337">
        <v>134</v>
      </c>
      <c r="AJ1337">
        <v>3</v>
      </c>
      <c r="AK1337" t="s">
        <v>143</v>
      </c>
      <c r="AL1337" t="s">
        <v>57</v>
      </c>
      <c r="AM1337" t="s">
        <v>52</v>
      </c>
      <c r="AN1337">
        <v>6.0903055999999998</v>
      </c>
      <c r="AO1337">
        <v>0</v>
      </c>
      <c r="AP1337">
        <v>0</v>
      </c>
      <c r="AR1337" s="5">
        <v>46261</v>
      </c>
      <c r="AS1337">
        <v>96</v>
      </c>
      <c r="AT1337">
        <v>3</v>
      </c>
      <c r="AU1337" t="s">
        <v>144</v>
      </c>
      <c r="AV1337" t="s">
        <v>146</v>
      </c>
      <c r="AW1337">
        <v>52.015795259999997</v>
      </c>
      <c r="AX1337">
        <v>8.1316666600000005</v>
      </c>
      <c r="AY1337">
        <v>0</v>
      </c>
      <c r="AZ1337">
        <v>0</v>
      </c>
      <c r="BA1337">
        <v>0</v>
      </c>
    </row>
    <row r="1338" spans="2:53">
      <c r="B1338" s="5">
        <v>46261</v>
      </c>
      <c r="C1338">
        <v>223</v>
      </c>
      <c r="D1338">
        <v>3</v>
      </c>
      <c r="E1338" t="s">
        <v>143</v>
      </c>
      <c r="F1338" t="s">
        <v>60</v>
      </c>
      <c r="G1338" t="s">
        <v>58</v>
      </c>
      <c r="H1338">
        <v>4904.61080649</v>
      </c>
      <c r="I1338">
        <v>0</v>
      </c>
      <c r="J1338">
        <v>-600</v>
      </c>
      <c r="K1338">
        <v>727.9</v>
      </c>
      <c r="L1338">
        <v>0</v>
      </c>
      <c r="M1338">
        <v>0</v>
      </c>
      <c r="N1338">
        <v>0</v>
      </c>
      <c r="O1338" s="90" cm="1">
        <f t="array" ref="O1338">VLOOKUP(C1338,Calc!$B$4:$BF$291,_xlfn.XLOOKUP(F1338&amp;G1338,$R$4:$R$9&amp;$S$4:$S$9,$T$4:$T$9),FALSE)</f>
        <v>0</v>
      </c>
      <c r="P1338" s="121">
        <f t="shared" si="20"/>
        <v>0</v>
      </c>
      <c r="AH1338" s="5">
        <v>46261</v>
      </c>
      <c r="AI1338">
        <v>134</v>
      </c>
      <c r="AJ1338">
        <v>3</v>
      </c>
      <c r="AL1338" t="s">
        <v>147</v>
      </c>
      <c r="AM1338" t="s">
        <v>148</v>
      </c>
      <c r="AN1338">
        <v>0</v>
      </c>
      <c r="AO1338">
        <v>0</v>
      </c>
      <c r="AP1338">
        <v>0</v>
      </c>
      <c r="AR1338" s="5">
        <v>46261</v>
      </c>
      <c r="AS1338">
        <v>96</v>
      </c>
      <c r="AT1338">
        <v>3</v>
      </c>
      <c r="AU1338" t="s">
        <v>57</v>
      </c>
      <c r="AV1338" t="s">
        <v>58</v>
      </c>
      <c r="AW1338">
        <v>-4.3493339999999998</v>
      </c>
      <c r="AX1338">
        <v>2.5049999999999999</v>
      </c>
      <c r="AY1338">
        <v>0</v>
      </c>
      <c r="AZ1338">
        <v>2738.7222233399998</v>
      </c>
      <c r="BA1338">
        <v>0</v>
      </c>
    </row>
    <row r="1339" spans="2:53">
      <c r="B1339" s="5">
        <v>46261</v>
      </c>
      <c r="C1339">
        <v>223</v>
      </c>
      <c r="D1339">
        <v>3</v>
      </c>
      <c r="E1339" t="s">
        <v>143</v>
      </c>
      <c r="F1339" t="s">
        <v>60</v>
      </c>
      <c r="G1339" t="s">
        <v>51</v>
      </c>
      <c r="H1339">
        <v>4904.61080649</v>
      </c>
      <c r="I1339">
        <v>0</v>
      </c>
      <c r="J1339">
        <v>127.9</v>
      </c>
      <c r="K1339">
        <v>-727.9</v>
      </c>
      <c r="L1339">
        <v>0</v>
      </c>
      <c r="M1339">
        <v>0</v>
      </c>
      <c r="N1339">
        <v>0</v>
      </c>
      <c r="O1339" s="90" cm="1">
        <f t="array" ref="O1339">VLOOKUP(C1339,Calc!$B$4:$BF$291,_xlfn.XLOOKUP(F1339&amp;G1339,$R$4:$R$9&amp;$S$4:$S$9,$T$4:$T$9),FALSE)</f>
        <v>0</v>
      </c>
      <c r="P1339" s="121">
        <f t="shared" si="20"/>
        <v>0</v>
      </c>
      <c r="AH1339" s="5">
        <v>46261</v>
      </c>
      <c r="AI1339">
        <v>134</v>
      </c>
      <c r="AJ1339">
        <v>3</v>
      </c>
      <c r="AL1339" t="s">
        <v>147</v>
      </c>
      <c r="AM1339" t="s">
        <v>51</v>
      </c>
      <c r="AN1339">
        <v>0</v>
      </c>
      <c r="AO1339">
        <v>0</v>
      </c>
      <c r="AP1339">
        <v>0</v>
      </c>
      <c r="AR1339" s="5">
        <v>46261</v>
      </c>
      <c r="AS1339">
        <v>96</v>
      </c>
      <c r="AT1339">
        <v>3</v>
      </c>
      <c r="AU1339" t="s">
        <v>57</v>
      </c>
      <c r="AV1339" t="s">
        <v>52</v>
      </c>
      <c r="AW1339">
        <v>1.8443339999999999</v>
      </c>
      <c r="AX1339">
        <v>2.5049999999999999</v>
      </c>
      <c r="AY1339">
        <v>0</v>
      </c>
      <c r="AZ1339">
        <v>0</v>
      </c>
      <c r="BA1339">
        <v>0</v>
      </c>
    </row>
    <row r="1340" spans="2:53">
      <c r="B1340" s="5">
        <v>46261</v>
      </c>
      <c r="C1340">
        <v>223</v>
      </c>
      <c r="D1340">
        <v>3</v>
      </c>
      <c r="E1340" t="s">
        <v>143</v>
      </c>
      <c r="F1340" t="s">
        <v>54</v>
      </c>
      <c r="G1340" t="s">
        <v>52</v>
      </c>
      <c r="H1340">
        <v>4904.61080649</v>
      </c>
      <c r="I1340">
        <v>0</v>
      </c>
      <c r="J1340">
        <v>-2.0099999999999998</v>
      </c>
      <c r="K1340">
        <v>129.91</v>
      </c>
      <c r="L1340">
        <v>0</v>
      </c>
      <c r="M1340">
        <v>0</v>
      </c>
      <c r="N1340">
        <v>0</v>
      </c>
      <c r="O1340" s="90" cm="1">
        <f t="array" ref="O1340">VLOOKUP(C1340,Calc!$B$4:$BF$291,_xlfn.XLOOKUP(F1340&amp;G1340,$R$4:$R$9&amp;$S$4:$S$9,$T$4:$T$9),FALSE)</f>
        <v>0</v>
      </c>
      <c r="P1340" s="121">
        <f t="shared" si="20"/>
        <v>0</v>
      </c>
      <c r="AH1340" s="5">
        <v>46261</v>
      </c>
      <c r="AI1340">
        <v>134</v>
      </c>
      <c r="AJ1340">
        <v>3</v>
      </c>
      <c r="AK1340" t="s">
        <v>143</v>
      </c>
      <c r="AL1340" t="s">
        <v>60</v>
      </c>
      <c r="AM1340" t="s">
        <v>58</v>
      </c>
      <c r="AN1340">
        <v>-11.522026260000001</v>
      </c>
      <c r="AO1340">
        <v>0</v>
      </c>
      <c r="AP1340">
        <v>-383.75912239000002</v>
      </c>
      <c r="AR1340" s="5">
        <v>46261</v>
      </c>
      <c r="AS1340">
        <v>96</v>
      </c>
      <c r="AT1340">
        <v>3</v>
      </c>
      <c r="AU1340" t="s">
        <v>147</v>
      </c>
      <c r="AV1340" t="s">
        <v>148</v>
      </c>
      <c r="AW1340">
        <v>-34.585811</v>
      </c>
      <c r="AX1340">
        <v>1.2641666600000001</v>
      </c>
      <c r="AY1340">
        <v>262.92283352999999</v>
      </c>
      <c r="AZ1340">
        <v>262.92283352999999</v>
      </c>
      <c r="BA1340">
        <v>0</v>
      </c>
    </row>
    <row r="1341" spans="2:53">
      <c r="B1341" s="5">
        <v>46261</v>
      </c>
      <c r="C1341">
        <v>223</v>
      </c>
      <c r="D1341">
        <v>3</v>
      </c>
      <c r="E1341" t="s">
        <v>143</v>
      </c>
      <c r="F1341" t="s">
        <v>54</v>
      </c>
      <c r="G1341" t="s">
        <v>51</v>
      </c>
      <c r="H1341">
        <v>4904.61080649</v>
      </c>
      <c r="I1341">
        <v>-4.1011382999999997</v>
      </c>
      <c r="J1341">
        <v>127.9</v>
      </c>
      <c r="K1341">
        <v>-129.91</v>
      </c>
      <c r="L1341">
        <v>-532.77887654999995</v>
      </c>
      <c r="M1341">
        <v>-535.18197427999996</v>
      </c>
      <c r="N1341">
        <v>0</v>
      </c>
      <c r="O1341" s="90" cm="1">
        <f t="array" ref="O1341">VLOOKUP(C1341,Calc!$B$4:$BF$291,_xlfn.XLOOKUP(F1341&amp;G1341,$R$4:$R$9&amp;$S$4:$S$9,$T$4:$T$9),FALSE)</f>
        <v>0</v>
      </c>
      <c r="P1341" s="121">
        <f t="shared" si="20"/>
        <v>0</v>
      </c>
      <c r="AH1341" s="5">
        <v>46261</v>
      </c>
      <c r="AI1341">
        <v>134</v>
      </c>
      <c r="AJ1341">
        <v>3</v>
      </c>
      <c r="AK1341" t="s">
        <v>143</v>
      </c>
      <c r="AL1341" t="s">
        <v>60</v>
      </c>
      <c r="AM1341" t="s">
        <v>51</v>
      </c>
      <c r="AN1341">
        <v>11.5978596</v>
      </c>
      <c r="AO1341">
        <v>0</v>
      </c>
      <c r="AP1341">
        <v>0</v>
      </c>
      <c r="AR1341" s="5">
        <v>46261</v>
      </c>
      <c r="AS1341">
        <v>96</v>
      </c>
      <c r="AT1341">
        <v>3</v>
      </c>
      <c r="AU1341" t="s">
        <v>147</v>
      </c>
      <c r="AV1341" t="s">
        <v>51</v>
      </c>
      <c r="AW1341">
        <v>33.321644329999998</v>
      </c>
      <c r="AX1341">
        <v>1.2641666600000001</v>
      </c>
      <c r="AY1341">
        <v>0</v>
      </c>
      <c r="AZ1341">
        <v>0</v>
      </c>
      <c r="BA1341">
        <v>0</v>
      </c>
    </row>
    <row r="1342" spans="2:53">
      <c r="B1342" s="5">
        <v>46261</v>
      </c>
      <c r="C1342">
        <v>224</v>
      </c>
      <c r="D1342">
        <v>3</v>
      </c>
      <c r="E1342" t="s">
        <v>143</v>
      </c>
      <c r="F1342" t="s">
        <v>57</v>
      </c>
      <c r="G1342" t="s">
        <v>58</v>
      </c>
      <c r="H1342">
        <v>6881.7950308199997</v>
      </c>
      <c r="I1342">
        <v>-12.49068106</v>
      </c>
      <c r="J1342">
        <v>-600</v>
      </c>
      <c r="K1342">
        <v>601.66</v>
      </c>
      <c r="L1342">
        <v>7515.1431705699997</v>
      </c>
      <c r="M1342">
        <v>7494.0865414</v>
      </c>
      <c r="N1342">
        <v>6881.7950308199997</v>
      </c>
      <c r="O1342" s="90" cm="1">
        <f t="array" ref="O1342">VLOOKUP(C1342,Calc!$B$4:$BF$291,_xlfn.XLOOKUP(F1342&amp;G1342,$R$4:$R$9&amp;$S$4:$S$9,$T$4:$T$9),FALSE)</f>
        <v>6881.7950308213294</v>
      </c>
      <c r="P1342" s="121">
        <f t="shared" si="20"/>
        <v>1.3296812539920211E-9</v>
      </c>
      <c r="AH1342" s="5">
        <v>46261</v>
      </c>
      <c r="AI1342">
        <v>134</v>
      </c>
      <c r="AJ1342">
        <v>3</v>
      </c>
      <c r="AK1342" t="s">
        <v>143</v>
      </c>
      <c r="AL1342" t="s">
        <v>54</v>
      </c>
      <c r="AM1342" t="s">
        <v>52</v>
      </c>
      <c r="AN1342">
        <v>46.619896730000001</v>
      </c>
      <c r="AO1342">
        <v>0</v>
      </c>
      <c r="AP1342">
        <v>0</v>
      </c>
      <c r="AR1342" s="5">
        <v>46261</v>
      </c>
      <c r="AS1342">
        <v>96</v>
      </c>
      <c r="AT1342">
        <v>3</v>
      </c>
      <c r="AU1342" t="s">
        <v>60</v>
      </c>
      <c r="AV1342" t="s">
        <v>58</v>
      </c>
      <c r="AW1342">
        <v>6.5231759299999998</v>
      </c>
      <c r="AX1342">
        <v>0.74416665999999998</v>
      </c>
      <c r="AY1342">
        <v>0</v>
      </c>
      <c r="AZ1342">
        <v>0</v>
      </c>
      <c r="BA1342">
        <v>0</v>
      </c>
    </row>
    <row r="1343" spans="2:53">
      <c r="B1343" s="5">
        <v>46261</v>
      </c>
      <c r="C1343">
        <v>224</v>
      </c>
      <c r="D1343">
        <v>3</v>
      </c>
      <c r="E1343" t="s">
        <v>143</v>
      </c>
      <c r="F1343" t="s">
        <v>57</v>
      </c>
      <c r="G1343" t="s">
        <v>52</v>
      </c>
      <c r="H1343">
        <v>6881.7950308199997</v>
      </c>
      <c r="I1343">
        <v>0</v>
      </c>
      <c r="J1343">
        <v>1.66</v>
      </c>
      <c r="K1343">
        <v>-601.66</v>
      </c>
      <c r="L1343">
        <v>0</v>
      </c>
      <c r="M1343">
        <v>0</v>
      </c>
      <c r="N1343">
        <v>0</v>
      </c>
      <c r="O1343" s="90" cm="1">
        <f t="array" ref="O1343">VLOOKUP(C1343,Calc!$B$4:$BF$291,_xlfn.XLOOKUP(F1343&amp;G1343,$R$4:$R$9&amp;$S$4:$S$9,$T$4:$T$9),FALSE)</f>
        <v>0</v>
      </c>
      <c r="P1343" s="121">
        <f t="shared" si="20"/>
        <v>0</v>
      </c>
      <c r="AH1343" s="5">
        <v>46261</v>
      </c>
      <c r="AI1343">
        <v>134</v>
      </c>
      <c r="AJ1343">
        <v>3</v>
      </c>
      <c r="AK1343" t="s">
        <v>143</v>
      </c>
      <c r="AL1343" t="s">
        <v>54</v>
      </c>
      <c r="AM1343" t="s">
        <v>51</v>
      </c>
      <c r="AN1343">
        <v>-47.523230060000003</v>
      </c>
      <c r="AO1343">
        <v>20797.389157590002</v>
      </c>
      <c r="AP1343">
        <v>27730.520031259999</v>
      </c>
      <c r="AR1343" s="5">
        <v>46261</v>
      </c>
      <c r="AS1343">
        <v>96</v>
      </c>
      <c r="AT1343">
        <v>3</v>
      </c>
      <c r="AU1343" t="s">
        <v>60</v>
      </c>
      <c r="AV1343" t="s">
        <v>51</v>
      </c>
      <c r="AW1343">
        <v>-7.2673426000000001</v>
      </c>
      <c r="AX1343">
        <v>0.74416665999999998</v>
      </c>
      <c r="AY1343">
        <v>0</v>
      </c>
      <c r="AZ1343">
        <v>-5219.7743517899999</v>
      </c>
      <c r="BA1343">
        <v>0</v>
      </c>
    </row>
    <row r="1344" spans="2:53">
      <c r="B1344" s="5">
        <v>46261</v>
      </c>
      <c r="C1344">
        <v>224</v>
      </c>
      <c r="D1344">
        <v>3</v>
      </c>
      <c r="E1344" t="s">
        <v>143</v>
      </c>
      <c r="F1344" t="s">
        <v>60</v>
      </c>
      <c r="G1344" t="s">
        <v>58</v>
      </c>
      <c r="H1344">
        <v>6881.7950308199997</v>
      </c>
      <c r="I1344">
        <v>0</v>
      </c>
      <c r="J1344">
        <v>-600</v>
      </c>
      <c r="K1344">
        <v>727.9</v>
      </c>
      <c r="L1344">
        <v>0</v>
      </c>
      <c r="M1344">
        <v>0</v>
      </c>
      <c r="N1344">
        <v>0</v>
      </c>
      <c r="O1344" s="90" cm="1">
        <f t="array" ref="O1344">VLOOKUP(C1344,Calc!$B$4:$BF$291,_xlfn.XLOOKUP(F1344&amp;G1344,$R$4:$R$9&amp;$S$4:$S$9,$T$4:$T$9),FALSE)</f>
        <v>0</v>
      </c>
      <c r="P1344" s="121">
        <f t="shared" si="20"/>
        <v>0</v>
      </c>
      <c r="AH1344" s="5">
        <v>46261</v>
      </c>
      <c r="AI1344">
        <v>135</v>
      </c>
      <c r="AJ1344">
        <v>3</v>
      </c>
      <c r="AL1344" t="s">
        <v>144</v>
      </c>
      <c r="AM1344" t="s">
        <v>58</v>
      </c>
      <c r="AN1344">
        <v>-46.49973353</v>
      </c>
      <c r="AO1344">
        <v>-6152.8341255400001</v>
      </c>
      <c r="AP1344">
        <v>-6152.8341255400001</v>
      </c>
      <c r="AR1344" s="5">
        <v>46261</v>
      </c>
      <c r="AS1344">
        <v>96</v>
      </c>
      <c r="AT1344">
        <v>3</v>
      </c>
      <c r="AU1344" t="s">
        <v>54</v>
      </c>
      <c r="AV1344" t="s">
        <v>52</v>
      </c>
      <c r="AW1344">
        <v>47.652203299999996</v>
      </c>
      <c r="AX1344">
        <v>2.79</v>
      </c>
      <c r="AY1344">
        <v>0</v>
      </c>
      <c r="AZ1344">
        <v>0</v>
      </c>
      <c r="BA1344">
        <v>0</v>
      </c>
    </row>
    <row r="1345" spans="2:53">
      <c r="B1345" s="5">
        <v>46261</v>
      </c>
      <c r="C1345">
        <v>224</v>
      </c>
      <c r="D1345">
        <v>3</v>
      </c>
      <c r="E1345" t="s">
        <v>143</v>
      </c>
      <c r="F1345" t="s">
        <v>60</v>
      </c>
      <c r="G1345" t="s">
        <v>51</v>
      </c>
      <c r="H1345">
        <v>6881.7950308199997</v>
      </c>
      <c r="I1345">
        <v>0</v>
      </c>
      <c r="J1345">
        <v>127.9</v>
      </c>
      <c r="K1345">
        <v>-727.9</v>
      </c>
      <c r="L1345">
        <v>0</v>
      </c>
      <c r="M1345">
        <v>0</v>
      </c>
      <c r="N1345">
        <v>0</v>
      </c>
      <c r="O1345" s="90" cm="1">
        <f t="array" ref="O1345">VLOOKUP(C1345,Calc!$B$4:$BF$291,_xlfn.XLOOKUP(F1345&amp;G1345,$R$4:$R$9&amp;$S$4:$S$9,$T$4:$T$9),FALSE)</f>
        <v>0</v>
      </c>
      <c r="P1345" s="121">
        <f t="shared" si="20"/>
        <v>0</v>
      </c>
      <c r="AH1345" s="5">
        <v>46261</v>
      </c>
      <c r="AI1345">
        <v>135</v>
      </c>
      <c r="AJ1345">
        <v>3</v>
      </c>
      <c r="AL1345" t="s">
        <v>144</v>
      </c>
      <c r="AM1345" t="s">
        <v>146</v>
      </c>
      <c r="AN1345">
        <v>45.501400199999999</v>
      </c>
      <c r="AO1345">
        <v>0</v>
      </c>
      <c r="AP1345">
        <v>0</v>
      </c>
      <c r="AR1345" s="5">
        <v>46261</v>
      </c>
      <c r="AS1345">
        <v>96</v>
      </c>
      <c r="AT1345">
        <v>3</v>
      </c>
      <c r="AU1345" t="s">
        <v>54</v>
      </c>
      <c r="AV1345" t="s">
        <v>51</v>
      </c>
      <c r="AW1345">
        <v>-50.442203300000003</v>
      </c>
      <c r="AX1345">
        <v>2.79</v>
      </c>
      <c r="AY1345">
        <v>0</v>
      </c>
      <c r="AZ1345">
        <v>-5727.8287579400003</v>
      </c>
      <c r="BA1345">
        <v>0</v>
      </c>
    </row>
    <row r="1346" spans="2:53">
      <c r="B1346" s="5">
        <v>46261</v>
      </c>
      <c r="C1346">
        <v>224</v>
      </c>
      <c r="D1346">
        <v>3</v>
      </c>
      <c r="E1346" t="s">
        <v>143</v>
      </c>
      <c r="F1346" t="s">
        <v>54</v>
      </c>
      <c r="G1346" t="s">
        <v>52</v>
      </c>
      <c r="H1346">
        <v>6881.7950308199997</v>
      </c>
      <c r="I1346">
        <v>0</v>
      </c>
      <c r="J1346">
        <v>1.66</v>
      </c>
      <c r="K1346">
        <v>126.24</v>
      </c>
      <c r="L1346">
        <v>0</v>
      </c>
      <c r="M1346">
        <v>0</v>
      </c>
      <c r="N1346">
        <v>0</v>
      </c>
      <c r="O1346" s="90" cm="1">
        <f t="array" ref="O1346">VLOOKUP(C1346,Calc!$B$4:$BF$291,_xlfn.XLOOKUP(F1346&amp;G1346,$R$4:$R$9&amp;$S$4:$S$9,$T$4:$T$9),FALSE)</f>
        <v>0</v>
      </c>
      <c r="P1346" s="121">
        <f t="shared" si="20"/>
        <v>0</v>
      </c>
      <c r="AH1346" s="5">
        <v>46261</v>
      </c>
      <c r="AI1346">
        <v>135</v>
      </c>
      <c r="AJ1346">
        <v>3</v>
      </c>
      <c r="AK1346" t="s">
        <v>143</v>
      </c>
      <c r="AL1346" t="s">
        <v>57</v>
      </c>
      <c r="AM1346" t="s">
        <v>58</v>
      </c>
      <c r="AN1346">
        <v>-5.1324209999999999</v>
      </c>
      <c r="AO1346">
        <v>8865.5980302099997</v>
      </c>
      <c r="AP1346">
        <v>2531.2649851800002</v>
      </c>
      <c r="AR1346" s="5">
        <v>46261</v>
      </c>
      <c r="AS1346">
        <v>96</v>
      </c>
      <c r="AT1346">
        <v>3</v>
      </c>
      <c r="AU1346" t="s">
        <v>50</v>
      </c>
      <c r="AV1346" t="s">
        <v>52</v>
      </c>
      <c r="AW1346">
        <v>3.6935283000000001</v>
      </c>
      <c r="AX1346">
        <v>0.96750000000000003</v>
      </c>
      <c r="AY1346">
        <v>0</v>
      </c>
      <c r="AZ1346">
        <v>0</v>
      </c>
      <c r="BA1346">
        <v>0</v>
      </c>
    </row>
    <row r="1347" spans="2:53">
      <c r="B1347" s="5">
        <v>46261</v>
      </c>
      <c r="C1347">
        <v>224</v>
      </c>
      <c r="D1347">
        <v>3</v>
      </c>
      <c r="E1347" t="s">
        <v>143</v>
      </c>
      <c r="F1347" t="s">
        <v>54</v>
      </c>
      <c r="G1347" t="s">
        <v>51</v>
      </c>
      <c r="H1347">
        <v>6881.7950308199997</v>
      </c>
      <c r="I1347">
        <v>-4.8638459000000003</v>
      </c>
      <c r="J1347">
        <v>127.9</v>
      </c>
      <c r="K1347">
        <v>-126.24</v>
      </c>
      <c r="L1347">
        <v>-614.01190641000005</v>
      </c>
      <c r="M1347">
        <v>-612.29151057000001</v>
      </c>
      <c r="N1347">
        <v>0</v>
      </c>
      <c r="O1347" s="90" cm="1">
        <f t="array" ref="O1347">VLOOKUP(C1347,Calc!$B$4:$BF$291,_xlfn.XLOOKUP(F1347&amp;G1347,$R$4:$R$9&amp;$S$4:$S$9,$T$4:$T$9),FALSE)</f>
        <v>0</v>
      </c>
      <c r="P1347" s="121">
        <f t="shared" si="20"/>
        <v>0</v>
      </c>
      <c r="AH1347" s="5">
        <v>46261</v>
      </c>
      <c r="AI1347">
        <v>135</v>
      </c>
      <c r="AJ1347">
        <v>3</v>
      </c>
      <c r="AK1347" t="s">
        <v>143</v>
      </c>
      <c r="AL1347" t="s">
        <v>57</v>
      </c>
      <c r="AM1347" t="s">
        <v>52</v>
      </c>
      <c r="AN1347">
        <v>4.5474209999999999</v>
      </c>
      <c r="AO1347">
        <v>0</v>
      </c>
      <c r="AP1347">
        <v>0</v>
      </c>
      <c r="AR1347" s="5">
        <v>46261</v>
      </c>
      <c r="AS1347">
        <v>96</v>
      </c>
      <c r="AT1347">
        <v>3</v>
      </c>
      <c r="AU1347" t="s">
        <v>50</v>
      </c>
      <c r="AV1347" t="s">
        <v>51</v>
      </c>
      <c r="AW1347">
        <v>-4.6610282999999999</v>
      </c>
      <c r="AX1347">
        <v>0.96750000000000003</v>
      </c>
      <c r="AY1347">
        <v>0</v>
      </c>
      <c r="AZ1347">
        <v>-578.95625894</v>
      </c>
      <c r="BA1347">
        <v>0</v>
      </c>
    </row>
    <row r="1348" spans="2:53">
      <c r="B1348" s="5">
        <v>46261</v>
      </c>
      <c r="C1348">
        <v>225</v>
      </c>
      <c r="D1348">
        <v>3</v>
      </c>
      <c r="E1348" t="s">
        <v>143</v>
      </c>
      <c r="F1348" t="s">
        <v>57</v>
      </c>
      <c r="G1348" t="s">
        <v>58</v>
      </c>
      <c r="H1348">
        <v>2842.9308939799998</v>
      </c>
      <c r="I1348">
        <v>-6.8405151599999998</v>
      </c>
      <c r="J1348">
        <v>-600</v>
      </c>
      <c r="K1348">
        <v>616.78</v>
      </c>
      <c r="L1348">
        <v>4219.0929444900003</v>
      </c>
      <c r="M1348">
        <v>3952.1357203500002</v>
      </c>
      <c r="N1348">
        <v>2842.9308939799998</v>
      </c>
      <c r="O1348" s="90" cm="1">
        <f t="array" ref="O1348">VLOOKUP(C1348,Calc!$B$4:$BF$291,_xlfn.XLOOKUP(F1348&amp;G1348,$R$4:$R$9&amp;$S$4:$S$9,$T$4:$T$9),FALSE)</f>
        <v>2842.9308939820007</v>
      </c>
      <c r="P1348" s="121">
        <f t="shared" ref="P1348:P1411" si="21">O1348-N1348</f>
        <v>2.0008883439004421E-9</v>
      </c>
      <c r="AH1348" s="5">
        <v>46261</v>
      </c>
      <c r="AI1348">
        <v>135</v>
      </c>
      <c r="AJ1348">
        <v>3</v>
      </c>
      <c r="AL1348" t="s">
        <v>147</v>
      </c>
      <c r="AM1348" t="s">
        <v>148</v>
      </c>
      <c r="AN1348">
        <v>0</v>
      </c>
      <c r="AO1348">
        <v>0</v>
      </c>
      <c r="AP1348">
        <v>0</v>
      </c>
      <c r="AR1348" s="5">
        <v>46261</v>
      </c>
      <c r="AS1348">
        <v>97</v>
      </c>
      <c r="AT1348">
        <v>3</v>
      </c>
      <c r="AU1348" t="s">
        <v>145</v>
      </c>
      <c r="AV1348" t="s">
        <v>58</v>
      </c>
      <c r="AW1348">
        <v>0</v>
      </c>
      <c r="AX1348">
        <v>0</v>
      </c>
      <c r="AY1348">
        <v>0</v>
      </c>
      <c r="AZ1348">
        <v>0</v>
      </c>
      <c r="BA1348">
        <v>0</v>
      </c>
    </row>
    <row r="1349" spans="2:53">
      <c r="B1349" s="5">
        <v>46261</v>
      </c>
      <c r="C1349">
        <v>225</v>
      </c>
      <c r="D1349">
        <v>3</v>
      </c>
      <c r="E1349" t="s">
        <v>143</v>
      </c>
      <c r="F1349" t="s">
        <v>57</v>
      </c>
      <c r="G1349" t="s">
        <v>52</v>
      </c>
      <c r="H1349">
        <v>2842.9308939799998</v>
      </c>
      <c r="I1349">
        <v>0</v>
      </c>
      <c r="J1349">
        <v>16.78</v>
      </c>
      <c r="K1349">
        <v>-616.78</v>
      </c>
      <c r="L1349">
        <v>0</v>
      </c>
      <c r="M1349">
        <v>0</v>
      </c>
      <c r="N1349">
        <v>0</v>
      </c>
      <c r="O1349" s="90" cm="1">
        <f t="array" ref="O1349">VLOOKUP(C1349,Calc!$B$4:$BF$291,_xlfn.XLOOKUP(F1349&amp;G1349,$R$4:$R$9&amp;$S$4:$S$9,$T$4:$T$9),FALSE)</f>
        <v>0</v>
      </c>
      <c r="P1349" s="121">
        <f t="shared" si="21"/>
        <v>0</v>
      </c>
      <c r="AH1349" s="5">
        <v>46261</v>
      </c>
      <c r="AI1349">
        <v>135</v>
      </c>
      <c r="AJ1349">
        <v>3</v>
      </c>
      <c r="AL1349" t="s">
        <v>147</v>
      </c>
      <c r="AM1349" t="s">
        <v>51</v>
      </c>
      <c r="AN1349">
        <v>0</v>
      </c>
      <c r="AO1349">
        <v>0</v>
      </c>
      <c r="AP1349">
        <v>0</v>
      </c>
      <c r="AR1349" s="5">
        <v>46261</v>
      </c>
      <c r="AS1349">
        <v>97</v>
      </c>
      <c r="AT1349">
        <v>3</v>
      </c>
      <c r="AU1349" t="s">
        <v>145</v>
      </c>
      <c r="AV1349" t="s">
        <v>146</v>
      </c>
      <c r="AW1349">
        <v>0</v>
      </c>
      <c r="AX1349">
        <v>0</v>
      </c>
      <c r="AY1349">
        <v>0</v>
      </c>
      <c r="AZ1349">
        <v>0</v>
      </c>
      <c r="BA1349">
        <v>0</v>
      </c>
    </row>
    <row r="1350" spans="2:53">
      <c r="B1350" s="5">
        <v>46261</v>
      </c>
      <c r="C1350">
        <v>225</v>
      </c>
      <c r="D1350">
        <v>3</v>
      </c>
      <c r="E1350" t="s">
        <v>143</v>
      </c>
      <c r="F1350" t="s">
        <v>60</v>
      </c>
      <c r="G1350" t="s">
        <v>58</v>
      </c>
      <c r="H1350">
        <v>2842.9308939799998</v>
      </c>
      <c r="I1350">
        <v>0</v>
      </c>
      <c r="J1350">
        <v>-600</v>
      </c>
      <c r="K1350">
        <v>727.9</v>
      </c>
      <c r="L1350">
        <v>0</v>
      </c>
      <c r="M1350">
        <v>0</v>
      </c>
      <c r="N1350">
        <v>0</v>
      </c>
      <c r="O1350" s="90" cm="1">
        <f t="array" ref="O1350">VLOOKUP(C1350,Calc!$B$4:$BF$291,_xlfn.XLOOKUP(F1350&amp;G1350,$R$4:$R$9&amp;$S$4:$S$9,$T$4:$T$9),FALSE)</f>
        <v>0</v>
      </c>
      <c r="P1350" s="121">
        <f t="shared" si="21"/>
        <v>0</v>
      </c>
      <c r="AH1350" s="5">
        <v>46261</v>
      </c>
      <c r="AI1350">
        <v>135</v>
      </c>
      <c r="AJ1350">
        <v>3</v>
      </c>
      <c r="AK1350" t="s">
        <v>143</v>
      </c>
      <c r="AL1350" t="s">
        <v>60</v>
      </c>
      <c r="AM1350" t="s">
        <v>58</v>
      </c>
      <c r="AN1350">
        <v>-11.117624360000001</v>
      </c>
      <c r="AO1350">
        <v>0</v>
      </c>
      <c r="AP1350">
        <v>-363.686398</v>
      </c>
      <c r="AR1350" s="5">
        <v>46261</v>
      </c>
      <c r="AS1350">
        <v>97</v>
      </c>
      <c r="AT1350">
        <v>3</v>
      </c>
      <c r="AU1350" t="s">
        <v>144</v>
      </c>
      <c r="AV1350" t="s">
        <v>58</v>
      </c>
      <c r="AW1350">
        <v>-50.311591730000004</v>
      </c>
      <c r="AX1350">
        <v>5.3766666599999997</v>
      </c>
      <c r="AY1350">
        <v>1511.9359197199999</v>
      </c>
      <c r="AZ1350">
        <v>1511.9359197199999</v>
      </c>
      <c r="BA1350">
        <v>0</v>
      </c>
    </row>
    <row r="1351" spans="2:53">
      <c r="B1351" s="5">
        <v>46261</v>
      </c>
      <c r="C1351">
        <v>225</v>
      </c>
      <c r="D1351">
        <v>3</v>
      </c>
      <c r="E1351" t="s">
        <v>143</v>
      </c>
      <c r="F1351" t="s">
        <v>60</v>
      </c>
      <c r="G1351" t="s">
        <v>51</v>
      </c>
      <c r="H1351">
        <v>2842.9308939799998</v>
      </c>
      <c r="I1351">
        <v>0</v>
      </c>
      <c r="J1351">
        <v>127.9</v>
      </c>
      <c r="K1351">
        <v>-727.9</v>
      </c>
      <c r="L1351">
        <v>0</v>
      </c>
      <c r="M1351">
        <v>0</v>
      </c>
      <c r="N1351">
        <v>0</v>
      </c>
      <c r="O1351" s="90" cm="1">
        <f t="array" ref="O1351">VLOOKUP(C1351,Calc!$B$4:$BF$291,_xlfn.XLOOKUP(F1351&amp;G1351,$R$4:$R$9&amp;$S$4:$S$9,$T$4:$T$9),FALSE)</f>
        <v>0</v>
      </c>
      <c r="P1351" s="121">
        <f t="shared" si="21"/>
        <v>0</v>
      </c>
      <c r="AH1351" s="5">
        <v>46261</v>
      </c>
      <c r="AI1351">
        <v>135</v>
      </c>
      <c r="AJ1351">
        <v>3</v>
      </c>
      <c r="AK1351" t="s">
        <v>143</v>
      </c>
      <c r="AL1351" t="s">
        <v>60</v>
      </c>
      <c r="AM1351" t="s">
        <v>51</v>
      </c>
      <c r="AN1351">
        <v>11.1909577</v>
      </c>
      <c r="AO1351">
        <v>0</v>
      </c>
      <c r="AP1351">
        <v>0</v>
      </c>
      <c r="AR1351" s="5">
        <v>46261</v>
      </c>
      <c r="AS1351">
        <v>97</v>
      </c>
      <c r="AT1351">
        <v>3</v>
      </c>
      <c r="AU1351" t="s">
        <v>144</v>
      </c>
      <c r="AV1351" t="s">
        <v>146</v>
      </c>
      <c r="AW1351">
        <v>44.934925059999998</v>
      </c>
      <c r="AX1351">
        <v>5.3766666599999997</v>
      </c>
      <c r="AY1351">
        <v>0</v>
      </c>
      <c r="AZ1351">
        <v>0</v>
      </c>
      <c r="BA1351">
        <v>0</v>
      </c>
    </row>
    <row r="1352" spans="2:53">
      <c r="B1352" s="5">
        <v>46261</v>
      </c>
      <c r="C1352">
        <v>225</v>
      </c>
      <c r="D1352">
        <v>3</v>
      </c>
      <c r="E1352" t="s">
        <v>143</v>
      </c>
      <c r="F1352" t="s">
        <v>54</v>
      </c>
      <c r="G1352" t="s">
        <v>52</v>
      </c>
      <c r="H1352">
        <v>2842.9308939799998</v>
      </c>
      <c r="I1352">
        <v>0</v>
      </c>
      <c r="J1352">
        <v>16.78</v>
      </c>
      <c r="K1352">
        <v>111.12</v>
      </c>
      <c r="L1352">
        <v>0</v>
      </c>
      <c r="M1352">
        <v>0</v>
      </c>
      <c r="N1352">
        <v>0</v>
      </c>
      <c r="O1352" s="90" cm="1">
        <f t="array" ref="O1352">VLOOKUP(C1352,Calc!$B$4:$BF$291,_xlfn.XLOOKUP(F1352&amp;G1352,$R$4:$R$9&amp;$S$4:$S$9,$T$4:$T$9),FALSE)</f>
        <v>0</v>
      </c>
      <c r="P1352" s="121">
        <f t="shared" si="21"/>
        <v>0</v>
      </c>
      <c r="AH1352" s="5">
        <v>46261</v>
      </c>
      <c r="AI1352">
        <v>135</v>
      </c>
      <c r="AJ1352">
        <v>3</v>
      </c>
      <c r="AK1352" t="s">
        <v>143</v>
      </c>
      <c r="AL1352" t="s">
        <v>54</v>
      </c>
      <c r="AM1352" t="s">
        <v>52</v>
      </c>
      <c r="AN1352">
        <v>45.252736659999997</v>
      </c>
      <c r="AO1352">
        <v>0</v>
      </c>
      <c r="AP1352">
        <v>0</v>
      </c>
      <c r="AR1352" s="5">
        <v>46261</v>
      </c>
      <c r="AS1352">
        <v>97</v>
      </c>
      <c r="AT1352">
        <v>3</v>
      </c>
      <c r="AU1352" t="s">
        <v>57</v>
      </c>
      <c r="AV1352" t="s">
        <v>58</v>
      </c>
      <c r="AW1352">
        <v>-5.3024532000000004</v>
      </c>
      <c r="AX1352">
        <v>2.0825</v>
      </c>
      <c r="AY1352">
        <v>0</v>
      </c>
      <c r="AZ1352">
        <v>900.21911776000002</v>
      </c>
      <c r="BA1352">
        <v>0</v>
      </c>
    </row>
    <row r="1353" spans="2:53">
      <c r="B1353" s="5">
        <v>46261</v>
      </c>
      <c r="C1353">
        <v>225</v>
      </c>
      <c r="D1353">
        <v>3</v>
      </c>
      <c r="E1353" t="s">
        <v>143</v>
      </c>
      <c r="F1353" t="s">
        <v>54</v>
      </c>
      <c r="G1353" t="s">
        <v>51</v>
      </c>
      <c r="H1353">
        <v>2842.9308939799998</v>
      </c>
      <c r="I1353">
        <v>-10.6563079</v>
      </c>
      <c r="J1353">
        <v>127.9</v>
      </c>
      <c r="K1353">
        <v>-111.12</v>
      </c>
      <c r="L1353">
        <v>-1184.1289338399999</v>
      </c>
      <c r="M1353">
        <v>-1109.2048263700001</v>
      </c>
      <c r="N1353">
        <v>0</v>
      </c>
      <c r="O1353" s="90" cm="1">
        <f t="array" ref="O1353">VLOOKUP(C1353,Calc!$B$4:$BF$291,_xlfn.XLOOKUP(F1353&amp;G1353,$R$4:$R$9&amp;$S$4:$S$9,$T$4:$T$9),FALSE)</f>
        <v>0</v>
      </c>
      <c r="P1353" s="121">
        <f t="shared" si="21"/>
        <v>0</v>
      </c>
      <c r="AH1353" s="5">
        <v>46261</v>
      </c>
      <c r="AI1353">
        <v>135</v>
      </c>
      <c r="AJ1353">
        <v>3</v>
      </c>
      <c r="AK1353" t="s">
        <v>143</v>
      </c>
      <c r="AL1353" t="s">
        <v>54</v>
      </c>
      <c r="AM1353" t="s">
        <v>51</v>
      </c>
      <c r="AN1353">
        <v>-46.161903330000001</v>
      </c>
      <c r="AO1353">
        <v>20191.884565050001</v>
      </c>
      <c r="AP1353">
        <v>26889.904008099998</v>
      </c>
      <c r="AR1353" s="5">
        <v>46261</v>
      </c>
      <c r="AS1353">
        <v>97</v>
      </c>
      <c r="AT1353">
        <v>3</v>
      </c>
      <c r="AU1353" t="s">
        <v>57</v>
      </c>
      <c r="AV1353" t="s">
        <v>52</v>
      </c>
      <c r="AW1353">
        <v>3.2199532</v>
      </c>
      <c r="AX1353">
        <v>2.0825</v>
      </c>
      <c r="AY1353">
        <v>0</v>
      </c>
      <c r="AZ1353">
        <v>0</v>
      </c>
      <c r="BA1353">
        <v>0</v>
      </c>
    </row>
    <row r="1354" spans="2:53">
      <c r="B1354" s="5">
        <v>46261</v>
      </c>
      <c r="C1354">
        <v>226</v>
      </c>
      <c r="D1354">
        <v>3</v>
      </c>
      <c r="E1354" t="s">
        <v>143</v>
      </c>
      <c r="F1354" t="s">
        <v>57</v>
      </c>
      <c r="G1354" t="s">
        <v>58</v>
      </c>
      <c r="H1354">
        <v>4034.1771488700001</v>
      </c>
      <c r="I1354">
        <v>-8.1973216000000004</v>
      </c>
      <c r="J1354">
        <v>-600</v>
      </c>
      <c r="K1354">
        <v>676.75</v>
      </c>
      <c r="L1354">
        <v>5547.5373927999999</v>
      </c>
      <c r="M1354">
        <v>4639.9294006299997</v>
      </c>
      <c r="N1354">
        <v>4034.1771488700001</v>
      </c>
      <c r="O1354" s="90" cm="1">
        <f t="array" ref="O1354">VLOOKUP(C1354,Calc!$B$4:$BF$291,_xlfn.XLOOKUP(F1354&amp;G1354,$R$4:$R$9&amp;$S$4:$S$9,$T$4:$T$9),FALSE)</f>
        <v>4034.1771488713302</v>
      </c>
      <c r="P1354" s="121">
        <f t="shared" si="21"/>
        <v>1.3301360013429075E-9</v>
      </c>
      <c r="AH1354" s="5">
        <v>46261</v>
      </c>
      <c r="AI1354">
        <v>136</v>
      </c>
      <c r="AJ1354">
        <v>3</v>
      </c>
      <c r="AL1354" t="s">
        <v>144</v>
      </c>
      <c r="AM1354" t="s">
        <v>58</v>
      </c>
      <c r="AN1354">
        <v>-54.385846059999999</v>
      </c>
      <c r="AO1354">
        <v>-3989.5031509099999</v>
      </c>
      <c r="AP1354">
        <v>-3989.5031509099999</v>
      </c>
      <c r="AR1354" s="5">
        <v>46261</v>
      </c>
      <c r="AS1354">
        <v>97</v>
      </c>
      <c r="AT1354">
        <v>3</v>
      </c>
      <c r="AU1354" t="s">
        <v>147</v>
      </c>
      <c r="AV1354" t="s">
        <v>148</v>
      </c>
      <c r="AW1354">
        <v>-34.464593999999998</v>
      </c>
      <c r="AX1354">
        <v>0.35166666000000002</v>
      </c>
      <c r="AY1354">
        <v>23.996561499999999</v>
      </c>
      <c r="AZ1354">
        <v>23.996561499999999</v>
      </c>
      <c r="BA1354">
        <v>0</v>
      </c>
    </row>
    <row r="1355" spans="2:53">
      <c r="B1355" s="5">
        <v>46261</v>
      </c>
      <c r="C1355">
        <v>226</v>
      </c>
      <c r="D1355">
        <v>3</v>
      </c>
      <c r="E1355" t="s">
        <v>143</v>
      </c>
      <c r="F1355" t="s">
        <v>57</v>
      </c>
      <c r="G1355" t="s">
        <v>52</v>
      </c>
      <c r="H1355">
        <v>4034.1771488700001</v>
      </c>
      <c r="I1355">
        <v>0</v>
      </c>
      <c r="J1355">
        <v>76.75</v>
      </c>
      <c r="K1355">
        <v>-676.75</v>
      </c>
      <c r="L1355">
        <v>0</v>
      </c>
      <c r="M1355">
        <v>0</v>
      </c>
      <c r="N1355">
        <v>0</v>
      </c>
      <c r="O1355" s="90" cm="1">
        <f t="array" ref="O1355">VLOOKUP(C1355,Calc!$B$4:$BF$291,_xlfn.XLOOKUP(F1355&amp;G1355,$R$4:$R$9&amp;$S$4:$S$9,$T$4:$T$9),FALSE)</f>
        <v>0</v>
      </c>
      <c r="P1355" s="121">
        <f t="shared" si="21"/>
        <v>0</v>
      </c>
      <c r="AH1355" s="5">
        <v>46261</v>
      </c>
      <c r="AI1355">
        <v>136</v>
      </c>
      <c r="AJ1355">
        <v>3</v>
      </c>
      <c r="AL1355" t="s">
        <v>144</v>
      </c>
      <c r="AM1355" t="s">
        <v>146</v>
      </c>
      <c r="AN1355">
        <v>54.363346059999998</v>
      </c>
      <c r="AO1355">
        <v>0</v>
      </c>
      <c r="AP1355">
        <v>0</v>
      </c>
      <c r="AR1355" s="5">
        <v>46261</v>
      </c>
      <c r="AS1355">
        <v>97</v>
      </c>
      <c r="AT1355">
        <v>3</v>
      </c>
      <c r="AU1355" t="s">
        <v>147</v>
      </c>
      <c r="AV1355" t="s">
        <v>51</v>
      </c>
      <c r="AW1355">
        <v>34.112927329999998</v>
      </c>
      <c r="AX1355">
        <v>0.35166666000000002</v>
      </c>
      <c r="AY1355">
        <v>0</v>
      </c>
      <c r="AZ1355">
        <v>0</v>
      </c>
      <c r="BA1355">
        <v>0</v>
      </c>
    </row>
    <row r="1356" spans="2:53">
      <c r="B1356" s="5">
        <v>46261</v>
      </c>
      <c r="C1356">
        <v>226</v>
      </c>
      <c r="D1356">
        <v>3</v>
      </c>
      <c r="E1356" t="s">
        <v>143</v>
      </c>
      <c r="F1356" t="s">
        <v>60</v>
      </c>
      <c r="G1356" t="s">
        <v>58</v>
      </c>
      <c r="H1356">
        <v>4034.1771488700001</v>
      </c>
      <c r="I1356">
        <v>0</v>
      </c>
      <c r="J1356">
        <v>-600</v>
      </c>
      <c r="K1356">
        <v>779.69</v>
      </c>
      <c r="L1356">
        <v>0</v>
      </c>
      <c r="M1356">
        <v>0</v>
      </c>
      <c r="N1356">
        <v>0</v>
      </c>
      <c r="O1356" s="90" cm="1">
        <f t="array" ref="O1356">VLOOKUP(C1356,Calc!$B$4:$BF$291,_xlfn.XLOOKUP(F1356&amp;G1356,$R$4:$R$9&amp;$S$4:$S$9,$T$4:$T$9),FALSE)</f>
        <v>0</v>
      </c>
      <c r="P1356" s="121">
        <f t="shared" si="21"/>
        <v>0</v>
      </c>
      <c r="AH1356" s="5">
        <v>46261</v>
      </c>
      <c r="AI1356">
        <v>136</v>
      </c>
      <c r="AJ1356">
        <v>3</v>
      </c>
      <c r="AK1356" t="s">
        <v>143</v>
      </c>
      <c r="AL1356" t="s">
        <v>57</v>
      </c>
      <c r="AM1356" t="s">
        <v>58</v>
      </c>
      <c r="AN1356">
        <v>-3.0050416000000002</v>
      </c>
      <c r="AO1356">
        <v>0</v>
      </c>
      <c r="AP1356">
        <v>1332.5712617199999</v>
      </c>
      <c r="AR1356" s="5">
        <v>46261</v>
      </c>
      <c r="AS1356">
        <v>97</v>
      </c>
      <c r="AT1356">
        <v>3</v>
      </c>
      <c r="AU1356" t="s">
        <v>60</v>
      </c>
      <c r="AV1356" t="s">
        <v>58</v>
      </c>
      <c r="AW1356">
        <v>-4.4820563599999996</v>
      </c>
      <c r="AX1356">
        <v>0.96916665999999996</v>
      </c>
      <c r="AY1356">
        <v>0</v>
      </c>
      <c r="AZ1356">
        <v>971.03156349999995</v>
      </c>
      <c r="BA1356">
        <v>0</v>
      </c>
    </row>
    <row r="1357" spans="2:53">
      <c r="B1357" s="5">
        <v>46261</v>
      </c>
      <c r="C1357">
        <v>226</v>
      </c>
      <c r="D1357">
        <v>3</v>
      </c>
      <c r="E1357" t="s">
        <v>143</v>
      </c>
      <c r="F1357" t="s">
        <v>60</v>
      </c>
      <c r="G1357" t="s">
        <v>51</v>
      </c>
      <c r="H1357">
        <v>4034.1771488700001</v>
      </c>
      <c r="I1357">
        <v>0</v>
      </c>
      <c r="J1357">
        <v>179.69</v>
      </c>
      <c r="K1357">
        <v>-779.69</v>
      </c>
      <c r="L1357">
        <v>0</v>
      </c>
      <c r="M1357">
        <v>0</v>
      </c>
      <c r="N1357">
        <v>0</v>
      </c>
      <c r="O1357" s="90" cm="1">
        <f t="array" ref="O1357">VLOOKUP(C1357,Calc!$B$4:$BF$291,_xlfn.XLOOKUP(F1357&amp;G1357,$R$4:$R$9&amp;$S$4:$S$9,$T$4:$T$9),FALSE)</f>
        <v>0</v>
      </c>
      <c r="P1357" s="121">
        <f t="shared" si="21"/>
        <v>0</v>
      </c>
      <c r="AH1357" s="5">
        <v>46261</v>
      </c>
      <c r="AI1357">
        <v>136</v>
      </c>
      <c r="AJ1357">
        <v>3</v>
      </c>
      <c r="AK1357" t="s">
        <v>143</v>
      </c>
      <c r="AL1357" t="s">
        <v>57</v>
      </c>
      <c r="AM1357" t="s">
        <v>52</v>
      </c>
      <c r="AN1357">
        <v>2.4133749299999998</v>
      </c>
      <c r="AO1357">
        <v>0</v>
      </c>
      <c r="AP1357">
        <v>0</v>
      </c>
      <c r="AR1357" s="5">
        <v>46261</v>
      </c>
      <c r="AS1357">
        <v>97</v>
      </c>
      <c r="AT1357">
        <v>3</v>
      </c>
      <c r="AU1357" t="s">
        <v>60</v>
      </c>
      <c r="AV1357" t="s">
        <v>51</v>
      </c>
      <c r="AW1357">
        <v>3.5128897000000001</v>
      </c>
      <c r="AX1357">
        <v>0.96916665999999996</v>
      </c>
      <c r="AY1357">
        <v>0</v>
      </c>
      <c r="AZ1357">
        <v>0</v>
      </c>
      <c r="BA1357">
        <v>0</v>
      </c>
    </row>
    <row r="1358" spans="2:53">
      <c r="B1358" s="5">
        <v>46261</v>
      </c>
      <c r="C1358">
        <v>226</v>
      </c>
      <c r="D1358">
        <v>3</v>
      </c>
      <c r="E1358" t="s">
        <v>143</v>
      </c>
      <c r="F1358" t="s">
        <v>54</v>
      </c>
      <c r="G1358" t="s">
        <v>52</v>
      </c>
      <c r="H1358">
        <v>4034.1771488700001</v>
      </c>
      <c r="I1358">
        <v>0</v>
      </c>
      <c r="J1358">
        <v>76.75</v>
      </c>
      <c r="K1358">
        <v>102.94</v>
      </c>
      <c r="L1358">
        <v>0</v>
      </c>
      <c r="M1358">
        <v>0</v>
      </c>
      <c r="N1358">
        <v>0</v>
      </c>
      <c r="O1358" s="90" cm="1">
        <f t="array" ref="O1358">VLOOKUP(C1358,Calc!$B$4:$BF$291,_xlfn.XLOOKUP(F1358&amp;G1358,$R$4:$R$9&amp;$S$4:$S$9,$T$4:$T$9),FALSE)</f>
        <v>0</v>
      </c>
      <c r="P1358" s="121">
        <f t="shared" si="21"/>
        <v>0</v>
      </c>
      <c r="AH1358" s="5">
        <v>46261</v>
      </c>
      <c r="AI1358">
        <v>136</v>
      </c>
      <c r="AJ1358">
        <v>3</v>
      </c>
      <c r="AL1358" t="s">
        <v>147</v>
      </c>
      <c r="AM1358" t="s">
        <v>148</v>
      </c>
      <c r="AN1358">
        <v>0</v>
      </c>
      <c r="AO1358">
        <v>0</v>
      </c>
      <c r="AP1358">
        <v>0</v>
      </c>
      <c r="AR1358" s="5">
        <v>46261</v>
      </c>
      <c r="AS1358">
        <v>97</v>
      </c>
      <c r="AT1358">
        <v>3</v>
      </c>
      <c r="AU1358" t="s">
        <v>54</v>
      </c>
      <c r="AV1358" t="s">
        <v>52</v>
      </c>
      <c r="AW1358">
        <v>49.202886100000001</v>
      </c>
      <c r="AX1358">
        <v>0.97750000000000004</v>
      </c>
      <c r="AY1358">
        <v>0</v>
      </c>
      <c r="AZ1358">
        <v>0</v>
      </c>
      <c r="BA1358">
        <v>0</v>
      </c>
    </row>
    <row r="1359" spans="2:53">
      <c r="B1359" s="5">
        <v>46261</v>
      </c>
      <c r="C1359">
        <v>226</v>
      </c>
      <c r="D1359">
        <v>3</v>
      </c>
      <c r="E1359" t="s">
        <v>143</v>
      </c>
      <c r="F1359" t="s">
        <v>54</v>
      </c>
      <c r="G1359" t="s">
        <v>51</v>
      </c>
      <c r="H1359">
        <v>4034.1771488700001</v>
      </c>
      <c r="I1359">
        <v>-7.0355772999999999</v>
      </c>
      <c r="J1359">
        <v>179.69</v>
      </c>
      <c r="K1359">
        <v>-102.94</v>
      </c>
      <c r="L1359">
        <v>-724.24232726000002</v>
      </c>
      <c r="M1359">
        <v>-605.75225176000004</v>
      </c>
      <c r="N1359">
        <v>0</v>
      </c>
      <c r="O1359" s="90" cm="1">
        <f t="array" ref="O1359">VLOOKUP(C1359,Calc!$B$4:$BF$291,_xlfn.XLOOKUP(F1359&amp;G1359,$R$4:$R$9&amp;$S$4:$S$9,$T$4:$T$9),FALSE)</f>
        <v>0</v>
      </c>
      <c r="P1359" s="121">
        <f t="shared" si="21"/>
        <v>0</v>
      </c>
      <c r="AH1359" s="5">
        <v>46261</v>
      </c>
      <c r="AI1359">
        <v>136</v>
      </c>
      <c r="AJ1359">
        <v>3</v>
      </c>
      <c r="AL1359" t="s">
        <v>147</v>
      </c>
      <c r="AM1359" t="s">
        <v>51</v>
      </c>
      <c r="AN1359">
        <v>0</v>
      </c>
      <c r="AO1359">
        <v>0</v>
      </c>
      <c r="AP1359">
        <v>0</v>
      </c>
      <c r="AR1359" s="5">
        <v>46261</v>
      </c>
      <c r="AS1359">
        <v>97</v>
      </c>
      <c r="AT1359">
        <v>3</v>
      </c>
      <c r="AU1359" t="s">
        <v>54</v>
      </c>
      <c r="AV1359" t="s">
        <v>51</v>
      </c>
      <c r="AW1359">
        <v>-50.1803861</v>
      </c>
      <c r="AX1359">
        <v>0.97750000000000004</v>
      </c>
      <c r="AY1359">
        <v>0</v>
      </c>
      <c r="AZ1359">
        <v>-2278.3789788399999</v>
      </c>
      <c r="BA1359">
        <v>0</v>
      </c>
    </row>
    <row r="1360" spans="2:53">
      <c r="B1360" s="5">
        <v>46261</v>
      </c>
      <c r="C1360">
        <v>227</v>
      </c>
      <c r="D1360">
        <v>3</v>
      </c>
      <c r="E1360" t="s">
        <v>143</v>
      </c>
      <c r="F1360" t="s">
        <v>57</v>
      </c>
      <c r="G1360" t="s">
        <v>58</v>
      </c>
      <c r="H1360">
        <v>-5852.77694711</v>
      </c>
      <c r="I1360">
        <v>0</v>
      </c>
      <c r="J1360">
        <v>-600</v>
      </c>
      <c r="K1360">
        <v>654.89</v>
      </c>
      <c r="L1360">
        <v>0</v>
      </c>
      <c r="M1360">
        <v>0</v>
      </c>
      <c r="N1360">
        <v>0</v>
      </c>
      <c r="O1360" s="90" cm="1">
        <f t="array" ref="O1360">VLOOKUP(C1360,Calc!$B$4:$BF$291,_xlfn.XLOOKUP(F1360&amp;G1360,$R$4:$R$9&amp;$S$4:$S$9,$T$4:$T$9),FALSE)</f>
        <v>0</v>
      </c>
      <c r="P1360" s="121">
        <f t="shared" si="21"/>
        <v>0</v>
      </c>
      <c r="AH1360" s="5">
        <v>46261</v>
      </c>
      <c r="AI1360">
        <v>136</v>
      </c>
      <c r="AJ1360">
        <v>3</v>
      </c>
      <c r="AK1360" t="s">
        <v>143</v>
      </c>
      <c r="AL1360" t="s">
        <v>60</v>
      </c>
      <c r="AM1360" t="s">
        <v>58</v>
      </c>
      <c r="AN1360">
        <v>3.4466442599999998</v>
      </c>
      <c r="AO1360">
        <v>0</v>
      </c>
      <c r="AP1360">
        <v>0</v>
      </c>
      <c r="AR1360" s="5">
        <v>46261</v>
      </c>
      <c r="AS1360">
        <v>97</v>
      </c>
      <c r="AT1360">
        <v>3</v>
      </c>
      <c r="AU1360" t="s">
        <v>50</v>
      </c>
      <c r="AV1360" t="s">
        <v>52</v>
      </c>
      <c r="AW1360">
        <v>3.6993912</v>
      </c>
      <c r="AX1360">
        <v>0.96750000000000003</v>
      </c>
      <c r="AY1360">
        <v>0</v>
      </c>
      <c r="AZ1360">
        <v>0</v>
      </c>
      <c r="BA1360">
        <v>0</v>
      </c>
    </row>
    <row r="1361" spans="2:53">
      <c r="B1361" s="5">
        <v>46261</v>
      </c>
      <c r="C1361">
        <v>227</v>
      </c>
      <c r="D1361">
        <v>3</v>
      </c>
      <c r="E1361" t="s">
        <v>143</v>
      </c>
      <c r="F1361" t="s">
        <v>57</v>
      </c>
      <c r="G1361" t="s">
        <v>52</v>
      </c>
      <c r="H1361">
        <v>-5852.77694711</v>
      </c>
      <c r="I1361">
        <v>0</v>
      </c>
      <c r="J1361">
        <v>54.89</v>
      </c>
      <c r="K1361">
        <v>-654.89</v>
      </c>
      <c r="L1361">
        <v>0</v>
      </c>
      <c r="M1361">
        <v>0</v>
      </c>
      <c r="N1361">
        <v>0</v>
      </c>
      <c r="O1361" s="90" cm="1">
        <f t="array" ref="O1361">VLOOKUP(C1361,Calc!$B$4:$BF$291,_xlfn.XLOOKUP(F1361&amp;G1361,$R$4:$R$9&amp;$S$4:$S$9,$T$4:$T$9),FALSE)</f>
        <v>0</v>
      </c>
      <c r="P1361" s="121">
        <f t="shared" si="21"/>
        <v>0</v>
      </c>
      <c r="AH1361" s="5">
        <v>46261</v>
      </c>
      <c r="AI1361">
        <v>136</v>
      </c>
      <c r="AJ1361">
        <v>3</v>
      </c>
      <c r="AK1361" t="s">
        <v>143</v>
      </c>
      <c r="AL1361" t="s">
        <v>60</v>
      </c>
      <c r="AM1361" t="s">
        <v>51</v>
      </c>
      <c r="AN1361">
        <v>-3.3699775999999999</v>
      </c>
      <c r="AO1361">
        <v>14.71837242</v>
      </c>
      <c r="AP1361">
        <v>115.30058651</v>
      </c>
      <c r="AR1361" s="5">
        <v>46261</v>
      </c>
      <c r="AS1361">
        <v>97</v>
      </c>
      <c r="AT1361">
        <v>3</v>
      </c>
      <c r="AU1361" t="s">
        <v>50</v>
      </c>
      <c r="AV1361" t="s">
        <v>51</v>
      </c>
      <c r="AW1361">
        <v>-4.6668912000000002</v>
      </c>
      <c r="AX1361">
        <v>0.96750000000000003</v>
      </c>
      <c r="AY1361">
        <v>0</v>
      </c>
      <c r="AZ1361">
        <v>-273.26456344000002</v>
      </c>
      <c r="BA1361">
        <v>0</v>
      </c>
    </row>
    <row r="1362" spans="2:53">
      <c r="B1362" s="5">
        <v>46261</v>
      </c>
      <c r="C1362">
        <v>227</v>
      </c>
      <c r="D1362">
        <v>3</v>
      </c>
      <c r="E1362" t="s">
        <v>143</v>
      </c>
      <c r="F1362" t="s">
        <v>60</v>
      </c>
      <c r="G1362" t="s">
        <v>58</v>
      </c>
      <c r="H1362">
        <v>-5852.77694711</v>
      </c>
      <c r="I1362">
        <v>0</v>
      </c>
      <c r="J1362">
        <v>-600</v>
      </c>
      <c r="K1362">
        <v>777.09</v>
      </c>
      <c r="L1362">
        <v>0</v>
      </c>
      <c r="M1362">
        <v>0</v>
      </c>
      <c r="N1362">
        <v>0</v>
      </c>
      <c r="O1362" s="90" cm="1">
        <f t="array" ref="O1362">VLOOKUP(C1362,Calc!$B$4:$BF$291,_xlfn.XLOOKUP(F1362&amp;G1362,$R$4:$R$9&amp;$S$4:$S$9,$T$4:$T$9),FALSE)</f>
        <v>0</v>
      </c>
      <c r="P1362" s="121">
        <f t="shared" si="21"/>
        <v>0</v>
      </c>
      <c r="AH1362" s="5">
        <v>46261</v>
      </c>
      <c r="AI1362">
        <v>136</v>
      </c>
      <c r="AJ1362">
        <v>3</v>
      </c>
      <c r="AK1362" t="s">
        <v>143</v>
      </c>
      <c r="AL1362" t="s">
        <v>54</v>
      </c>
      <c r="AM1362" t="s">
        <v>52</v>
      </c>
      <c r="AN1362">
        <v>36.204484999999998</v>
      </c>
      <c r="AO1362">
        <v>0</v>
      </c>
      <c r="AP1362">
        <v>0</v>
      </c>
      <c r="AR1362" s="5">
        <v>46261</v>
      </c>
      <c r="AS1362">
        <v>98</v>
      </c>
      <c r="AT1362">
        <v>3</v>
      </c>
      <c r="AU1362" t="s">
        <v>145</v>
      </c>
      <c r="AV1362" t="s">
        <v>58</v>
      </c>
      <c r="AW1362">
        <v>0</v>
      </c>
      <c r="AX1362">
        <v>0</v>
      </c>
      <c r="AY1362">
        <v>0</v>
      </c>
      <c r="AZ1362">
        <v>0</v>
      </c>
      <c r="BA1362">
        <v>0</v>
      </c>
    </row>
    <row r="1363" spans="2:53">
      <c r="B1363" s="5">
        <v>46261</v>
      </c>
      <c r="C1363">
        <v>227</v>
      </c>
      <c r="D1363">
        <v>3</v>
      </c>
      <c r="E1363" t="s">
        <v>143</v>
      </c>
      <c r="F1363" t="s">
        <v>60</v>
      </c>
      <c r="G1363" t="s">
        <v>51</v>
      </c>
      <c r="H1363">
        <v>-5852.77694711</v>
      </c>
      <c r="I1363">
        <v>0</v>
      </c>
      <c r="J1363">
        <v>177.09</v>
      </c>
      <c r="K1363">
        <v>-777.09</v>
      </c>
      <c r="L1363">
        <v>0</v>
      </c>
      <c r="M1363">
        <v>0</v>
      </c>
      <c r="N1363">
        <v>0</v>
      </c>
      <c r="O1363" s="90" cm="1">
        <f t="array" ref="O1363">VLOOKUP(C1363,Calc!$B$4:$BF$291,_xlfn.XLOOKUP(F1363&amp;G1363,$R$4:$R$9&amp;$S$4:$S$9,$T$4:$T$9),FALSE)</f>
        <v>0</v>
      </c>
      <c r="P1363" s="121">
        <f t="shared" si="21"/>
        <v>0</v>
      </c>
      <c r="AH1363" s="5">
        <v>46261</v>
      </c>
      <c r="AI1363">
        <v>136</v>
      </c>
      <c r="AJ1363">
        <v>3</v>
      </c>
      <c r="AK1363" t="s">
        <v>143</v>
      </c>
      <c r="AL1363" t="s">
        <v>54</v>
      </c>
      <c r="AM1363" t="s">
        <v>51</v>
      </c>
      <c r="AN1363">
        <v>-37.121985000000002</v>
      </c>
      <c r="AO1363">
        <v>22967.264792009999</v>
      </c>
      <c r="AP1363">
        <v>21534.1113162</v>
      </c>
      <c r="AR1363" s="5">
        <v>46261</v>
      </c>
      <c r="AS1363">
        <v>98</v>
      </c>
      <c r="AT1363">
        <v>3</v>
      </c>
      <c r="AU1363" t="s">
        <v>145</v>
      </c>
      <c r="AV1363" t="s">
        <v>146</v>
      </c>
      <c r="AW1363">
        <v>0</v>
      </c>
      <c r="AX1363">
        <v>0</v>
      </c>
      <c r="AY1363">
        <v>0</v>
      </c>
      <c r="AZ1363">
        <v>0</v>
      </c>
      <c r="BA1363">
        <v>0</v>
      </c>
    </row>
    <row r="1364" spans="2:53">
      <c r="B1364" s="5">
        <v>46261</v>
      </c>
      <c r="C1364">
        <v>227</v>
      </c>
      <c r="D1364">
        <v>3</v>
      </c>
      <c r="E1364" t="s">
        <v>143</v>
      </c>
      <c r="F1364" t="s">
        <v>54</v>
      </c>
      <c r="G1364" t="s">
        <v>52</v>
      </c>
      <c r="H1364">
        <v>-5852.77694711</v>
      </c>
      <c r="I1364">
        <v>0</v>
      </c>
      <c r="J1364">
        <v>54.89</v>
      </c>
      <c r="K1364">
        <v>122.2</v>
      </c>
      <c r="L1364">
        <v>0</v>
      </c>
      <c r="M1364">
        <v>0</v>
      </c>
      <c r="N1364">
        <v>0</v>
      </c>
      <c r="O1364" s="90" cm="1">
        <f t="array" ref="O1364">VLOOKUP(C1364,Calc!$B$4:$BF$291,_xlfn.XLOOKUP(F1364&amp;G1364,$R$4:$R$9&amp;$S$4:$S$9,$T$4:$T$9),FALSE)</f>
        <v>0</v>
      </c>
      <c r="P1364" s="121">
        <f t="shared" si="21"/>
        <v>0</v>
      </c>
      <c r="AH1364" s="5">
        <v>46261</v>
      </c>
      <c r="AI1364">
        <v>137</v>
      </c>
      <c r="AJ1364">
        <v>3</v>
      </c>
      <c r="AL1364" t="s">
        <v>144</v>
      </c>
      <c r="AM1364" t="s">
        <v>58</v>
      </c>
      <c r="AN1364">
        <v>-48.56347856</v>
      </c>
      <c r="AO1364">
        <v>-3079.8187204800001</v>
      </c>
      <c r="AP1364">
        <v>-3079.8187204800001</v>
      </c>
      <c r="AR1364" s="5">
        <v>46261</v>
      </c>
      <c r="AS1364">
        <v>98</v>
      </c>
      <c r="AT1364">
        <v>3</v>
      </c>
      <c r="AU1364" t="s">
        <v>144</v>
      </c>
      <c r="AV1364" t="s">
        <v>58</v>
      </c>
      <c r="AW1364">
        <v>-48.792367400000003</v>
      </c>
      <c r="AX1364">
        <v>4.3691666600000003</v>
      </c>
      <c r="AY1364">
        <v>844.69048287999999</v>
      </c>
      <c r="AZ1364">
        <v>844.69048287999999</v>
      </c>
      <c r="BA1364">
        <v>0</v>
      </c>
    </row>
    <row r="1365" spans="2:53">
      <c r="B1365" s="5">
        <v>46261</v>
      </c>
      <c r="C1365">
        <v>227</v>
      </c>
      <c r="D1365">
        <v>3</v>
      </c>
      <c r="E1365" t="s">
        <v>143</v>
      </c>
      <c r="F1365" t="s">
        <v>54</v>
      </c>
      <c r="G1365" t="s">
        <v>51</v>
      </c>
      <c r="H1365">
        <v>-5852.77694711</v>
      </c>
      <c r="I1365">
        <v>0</v>
      </c>
      <c r="J1365">
        <v>177.09</v>
      </c>
      <c r="K1365">
        <v>-122.2</v>
      </c>
      <c r="L1365">
        <v>0</v>
      </c>
      <c r="M1365">
        <v>0</v>
      </c>
      <c r="N1365">
        <v>0</v>
      </c>
      <c r="O1365" s="90" cm="1">
        <f t="array" ref="O1365">VLOOKUP(C1365,Calc!$B$4:$BF$291,_xlfn.XLOOKUP(F1365&amp;G1365,$R$4:$R$9&amp;$S$4:$S$9,$T$4:$T$9),FALSE)</f>
        <v>0</v>
      </c>
      <c r="P1365" s="121">
        <f t="shared" si="21"/>
        <v>0</v>
      </c>
      <c r="AH1365" s="5">
        <v>46261</v>
      </c>
      <c r="AI1365">
        <v>137</v>
      </c>
      <c r="AJ1365">
        <v>3</v>
      </c>
      <c r="AL1365" t="s">
        <v>144</v>
      </c>
      <c r="AM1365" t="s">
        <v>146</v>
      </c>
      <c r="AN1365">
        <v>48.540978559999999</v>
      </c>
      <c r="AO1365">
        <v>0</v>
      </c>
      <c r="AP1365">
        <v>0</v>
      </c>
      <c r="AR1365" s="5">
        <v>46261</v>
      </c>
      <c r="AS1365">
        <v>98</v>
      </c>
      <c r="AT1365">
        <v>3</v>
      </c>
      <c r="AU1365" t="s">
        <v>144</v>
      </c>
      <c r="AV1365" t="s">
        <v>146</v>
      </c>
      <c r="AW1365">
        <v>44.423200729999998</v>
      </c>
      <c r="AX1365">
        <v>4.3691666600000003</v>
      </c>
      <c r="AY1365">
        <v>0</v>
      </c>
      <c r="AZ1365">
        <v>0</v>
      </c>
      <c r="BA1365">
        <v>0</v>
      </c>
    </row>
    <row r="1366" spans="2:53">
      <c r="B1366" s="5">
        <v>46261</v>
      </c>
      <c r="C1366">
        <v>228</v>
      </c>
      <c r="D1366">
        <v>3</v>
      </c>
      <c r="E1366" t="s">
        <v>143</v>
      </c>
      <c r="F1366" t="s">
        <v>57</v>
      </c>
      <c r="G1366" t="s">
        <v>58</v>
      </c>
      <c r="H1366">
        <v>-6106.1530907200004</v>
      </c>
      <c r="I1366">
        <v>0</v>
      </c>
      <c r="J1366">
        <v>-600</v>
      </c>
      <c r="K1366">
        <v>600</v>
      </c>
      <c r="L1366">
        <v>0</v>
      </c>
      <c r="M1366">
        <v>0</v>
      </c>
      <c r="N1366">
        <v>0</v>
      </c>
      <c r="O1366" s="90" cm="1">
        <f t="array" ref="O1366">VLOOKUP(C1366,Calc!$B$4:$BF$291,_xlfn.XLOOKUP(F1366&amp;G1366,$R$4:$R$9&amp;$S$4:$S$9,$T$4:$T$9),FALSE)</f>
        <v>0</v>
      </c>
      <c r="P1366" s="121">
        <f t="shared" si="21"/>
        <v>0</v>
      </c>
      <c r="AH1366" s="5">
        <v>46261</v>
      </c>
      <c r="AI1366">
        <v>137</v>
      </c>
      <c r="AJ1366">
        <v>3</v>
      </c>
      <c r="AK1366" t="s">
        <v>143</v>
      </c>
      <c r="AL1366" t="s">
        <v>57</v>
      </c>
      <c r="AM1366" t="s">
        <v>58</v>
      </c>
      <c r="AN1366">
        <v>-1.2513506000000001</v>
      </c>
      <c r="AO1366">
        <v>2008.58907894</v>
      </c>
      <c r="AP1366">
        <v>360.73346994000002</v>
      </c>
      <c r="AR1366" s="5">
        <v>46261</v>
      </c>
      <c r="AS1366">
        <v>98</v>
      </c>
      <c r="AT1366">
        <v>3</v>
      </c>
      <c r="AU1366" t="s">
        <v>57</v>
      </c>
      <c r="AV1366" t="s">
        <v>58</v>
      </c>
      <c r="AW1366">
        <v>-6.8256639999999997</v>
      </c>
      <c r="AX1366">
        <v>2.2683333299999999</v>
      </c>
      <c r="AY1366">
        <v>159.92613417999999</v>
      </c>
      <c r="AZ1366">
        <v>1006.32466602</v>
      </c>
      <c r="BA1366">
        <v>0</v>
      </c>
    </row>
    <row r="1367" spans="2:53">
      <c r="B1367" s="5">
        <v>46261</v>
      </c>
      <c r="C1367">
        <v>228</v>
      </c>
      <c r="D1367">
        <v>3</v>
      </c>
      <c r="E1367" t="s">
        <v>143</v>
      </c>
      <c r="F1367" t="s">
        <v>57</v>
      </c>
      <c r="G1367" t="s">
        <v>52</v>
      </c>
      <c r="H1367">
        <v>-6106.1530907200004</v>
      </c>
      <c r="I1367">
        <v>0</v>
      </c>
      <c r="J1367">
        <v>0</v>
      </c>
      <c r="K1367">
        <v>-600</v>
      </c>
      <c r="L1367">
        <v>0</v>
      </c>
      <c r="M1367">
        <v>0</v>
      </c>
      <c r="N1367">
        <v>0</v>
      </c>
      <c r="O1367" s="90" cm="1">
        <f t="array" ref="O1367">VLOOKUP(C1367,Calc!$B$4:$BF$291,_xlfn.XLOOKUP(F1367&amp;G1367,$R$4:$R$9&amp;$S$4:$S$9,$T$4:$T$9),FALSE)</f>
        <v>0</v>
      </c>
      <c r="P1367" s="121">
        <f t="shared" si="21"/>
        <v>0</v>
      </c>
      <c r="AH1367" s="5">
        <v>46261</v>
      </c>
      <c r="AI1367">
        <v>137</v>
      </c>
      <c r="AJ1367">
        <v>3</v>
      </c>
      <c r="AK1367" t="s">
        <v>143</v>
      </c>
      <c r="AL1367" t="s">
        <v>57</v>
      </c>
      <c r="AM1367" t="s">
        <v>52</v>
      </c>
      <c r="AN1367">
        <v>0.68135060000000003</v>
      </c>
      <c r="AO1367">
        <v>0</v>
      </c>
      <c r="AP1367">
        <v>0</v>
      </c>
      <c r="AR1367" s="5">
        <v>46261</v>
      </c>
      <c r="AS1367">
        <v>98</v>
      </c>
      <c r="AT1367">
        <v>3</v>
      </c>
      <c r="AU1367" t="s">
        <v>57</v>
      </c>
      <c r="AV1367" t="s">
        <v>52</v>
      </c>
      <c r="AW1367">
        <v>4.5573306599999999</v>
      </c>
      <c r="AX1367">
        <v>2.2683333299999999</v>
      </c>
      <c r="AY1367">
        <v>0</v>
      </c>
      <c r="AZ1367">
        <v>0</v>
      </c>
      <c r="BA1367">
        <v>0</v>
      </c>
    </row>
    <row r="1368" spans="2:53">
      <c r="B1368" s="5">
        <v>46261</v>
      </c>
      <c r="C1368">
        <v>228</v>
      </c>
      <c r="D1368">
        <v>3</v>
      </c>
      <c r="E1368" t="s">
        <v>143</v>
      </c>
      <c r="F1368" t="s">
        <v>60</v>
      </c>
      <c r="G1368" t="s">
        <v>58</v>
      </c>
      <c r="H1368">
        <v>-6106.1530907200004</v>
      </c>
      <c r="I1368">
        <v>0</v>
      </c>
      <c r="J1368">
        <v>-600</v>
      </c>
      <c r="K1368">
        <v>779.69</v>
      </c>
      <c r="L1368">
        <v>0</v>
      </c>
      <c r="M1368">
        <v>0</v>
      </c>
      <c r="N1368">
        <v>0</v>
      </c>
      <c r="O1368" s="90" cm="1">
        <f t="array" ref="O1368">VLOOKUP(C1368,Calc!$B$4:$BF$291,_xlfn.XLOOKUP(F1368&amp;G1368,$R$4:$R$9&amp;$S$4:$S$9,$T$4:$T$9),FALSE)</f>
        <v>0</v>
      </c>
      <c r="P1368" s="121">
        <f t="shared" si="21"/>
        <v>0</v>
      </c>
      <c r="AH1368" s="5">
        <v>46261</v>
      </c>
      <c r="AI1368">
        <v>137</v>
      </c>
      <c r="AJ1368">
        <v>3</v>
      </c>
      <c r="AL1368" t="s">
        <v>147</v>
      </c>
      <c r="AM1368" t="s">
        <v>148</v>
      </c>
      <c r="AN1368">
        <v>0</v>
      </c>
      <c r="AO1368">
        <v>0</v>
      </c>
      <c r="AP1368">
        <v>0</v>
      </c>
      <c r="AR1368" s="5">
        <v>46261</v>
      </c>
      <c r="AS1368">
        <v>98</v>
      </c>
      <c r="AT1368">
        <v>3</v>
      </c>
      <c r="AU1368" t="s">
        <v>147</v>
      </c>
      <c r="AV1368" t="s">
        <v>148</v>
      </c>
      <c r="AW1368">
        <v>-34.166241999999997</v>
      </c>
      <c r="AX1368">
        <v>0.36416665999999998</v>
      </c>
      <c r="AY1368">
        <v>-8.7550089599999996</v>
      </c>
      <c r="AZ1368">
        <v>-8.7550089599999996</v>
      </c>
      <c r="BA1368">
        <v>0</v>
      </c>
    </row>
    <row r="1369" spans="2:53">
      <c r="B1369" s="5">
        <v>46261</v>
      </c>
      <c r="C1369">
        <v>228</v>
      </c>
      <c r="D1369">
        <v>3</v>
      </c>
      <c r="E1369" t="s">
        <v>143</v>
      </c>
      <c r="F1369" t="s">
        <v>60</v>
      </c>
      <c r="G1369" t="s">
        <v>51</v>
      </c>
      <c r="H1369">
        <v>-6106.1530907200004</v>
      </c>
      <c r="I1369">
        <v>0</v>
      </c>
      <c r="J1369">
        <v>179.69</v>
      </c>
      <c r="K1369">
        <v>-779.69</v>
      </c>
      <c r="L1369">
        <v>0</v>
      </c>
      <c r="M1369">
        <v>0</v>
      </c>
      <c r="N1369">
        <v>0</v>
      </c>
      <c r="O1369" s="90" cm="1">
        <f t="array" ref="O1369">VLOOKUP(C1369,Calc!$B$4:$BF$291,_xlfn.XLOOKUP(F1369&amp;G1369,$R$4:$R$9&amp;$S$4:$S$9,$T$4:$T$9),FALSE)</f>
        <v>0</v>
      </c>
      <c r="P1369" s="121">
        <f t="shared" si="21"/>
        <v>0</v>
      </c>
      <c r="AH1369" s="5">
        <v>46261</v>
      </c>
      <c r="AI1369">
        <v>137</v>
      </c>
      <c r="AJ1369">
        <v>3</v>
      </c>
      <c r="AL1369" t="s">
        <v>147</v>
      </c>
      <c r="AM1369" t="s">
        <v>51</v>
      </c>
      <c r="AN1369">
        <v>0</v>
      </c>
      <c r="AO1369">
        <v>0</v>
      </c>
      <c r="AP1369">
        <v>0</v>
      </c>
      <c r="AR1369" s="5">
        <v>46261</v>
      </c>
      <c r="AS1369">
        <v>98</v>
      </c>
      <c r="AT1369">
        <v>3</v>
      </c>
      <c r="AU1369" t="s">
        <v>147</v>
      </c>
      <c r="AV1369" t="s">
        <v>51</v>
      </c>
      <c r="AW1369">
        <v>33.802075330000001</v>
      </c>
      <c r="AX1369">
        <v>0.36416665999999998</v>
      </c>
      <c r="AY1369">
        <v>0</v>
      </c>
      <c r="AZ1369">
        <v>0</v>
      </c>
      <c r="BA1369">
        <v>0</v>
      </c>
    </row>
    <row r="1370" spans="2:53">
      <c r="B1370" s="5">
        <v>46261</v>
      </c>
      <c r="C1370">
        <v>228</v>
      </c>
      <c r="D1370">
        <v>3</v>
      </c>
      <c r="E1370" t="s">
        <v>143</v>
      </c>
      <c r="F1370" t="s">
        <v>54</v>
      </c>
      <c r="G1370" t="s">
        <v>52</v>
      </c>
      <c r="H1370">
        <v>-6106.1530907200004</v>
      </c>
      <c r="I1370">
        <v>0</v>
      </c>
      <c r="J1370">
        <v>0</v>
      </c>
      <c r="K1370">
        <v>179.69</v>
      </c>
      <c r="L1370">
        <v>0</v>
      </c>
      <c r="M1370">
        <v>0</v>
      </c>
      <c r="N1370">
        <v>0</v>
      </c>
      <c r="O1370" s="90" cm="1">
        <f t="array" ref="O1370">VLOOKUP(C1370,Calc!$B$4:$BF$291,_xlfn.XLOOKUP(F1370&amp;G1370,$R$4:$R$9&amp;$S$4:$S$9,$T$4:$T$9),FALSE)</f>
        <v>0</v>
      </c>
      <c r="P1370" s="121">
        <f t="shared" si="21"/>
        <v>0</v>
      </c>
      <c r="AH1370" s="5">
        <v>46261</v>
      </c>
      <c r="AI1370">
        <v>137</v>
      </c>
      <c r="AJ1370">
        <v>3</v>
      </c>
      <c r="AK1370" t="s">
        <v>143</v>
      </c>
      <c r="AL1370" t="s">
        <v>60</v>
      </c>
      <c r="AM1370" t="s">
        <v>58</v>
      </c>
      <c r="AN1370">
        <v>-2.4437138300000001</v>
      </c>
      <c r="AO1370">
        <v>0</v>
      </c>
      <c r="AP1370">
        <v>-81.13475253</v>
      </c>
      <c r="AR1370" s="5">
        <v>46261</v>
      </c>
      <c r="AS1370">
        <v>98</v>
      </c>
      <c r="AT1370">
        <v>3</v>
      </c>
      <c r="AU1370" t="s">
        <v>60</v>
      </c>
      <c r="AV1370" t="s">
        <v>58</v>
      </c>
      <c r="AW1370">
        <v>-7.1360435300000002</v>
      </c>
      <c r="AX1370">
        <v>1.3008333299999999</v>
      </c>
      <c r="AY1370">
        <v>0</v>
      </c>
      <c r="AZ1370">
        <v>1353.08407913</v>
      </c>
      <c r="BA1370">
        <v>0</v>
      </c>
    </row>
    <row r="1371" spans="2:53">
      <c r="B1371" s="5">
        <v>46261</v>
      </c>
      <c r="C1371">
        <v>228</v>
      </c>
      <c r="D1371">
        <v>3</v>
      </c>
      <c r="E1371" t="s">
        <v>143</v>
      </c>
      <c r="F1371" t="s">
        <v>54</v>
      </c>
      <c r="G1371" t="s">
        <v>51</v>
      </c>
      <c r="H1371">
        <v>-6106.1530907200004</v>
      </c>
      <c r="I1371">
        <v>0</v>
      </c>
      <c r="J1371">
        <v>179.69</v>
      </c>
      <c r="K1371">
        <v>-179.69</v>
      </c>
      <c r="L1371">
        <v>0</v>
      </c>
      <c r="M1371">
        <v>0</v>
      </c>
      <c r="N1371">
        <v>0</v>
      </c>
      <c r="O1371" s="90" cm="1">
        <f t="array" ref="O1371">VLOOKUP(C1371,Calc!$B$4:$BF$291,_xlfn.XLOOKUP(F1371&amp;G1371,$R$4:$R$9&amp;$S$4:$S$9,$T$4:$T$9),FALSE)</f>
        <v>0</v>
      </c>
      <c r="P1371" s="121">
        <f t="shared" si="21"/>
        <v>0</v>
      </c>
      <c r="AH1371" s="5">
        <v>46261</v>
      </c>
      <c r="AI1371">
        <v>137</v>
      </c>
      <c r="AJ1371">
        <v>3</v>
      </c>
      <c r="AK1371" t="s">
        <v>143</v>
      </c>
      <c r="AL1371" t="s">
        <v>60</v>
      </c>
      <c r="AM1371" t="s">
        <v>51</v>
      </c>
      <c r="AN1371">
        <v>2.5103805000000001</v>
      </c>
      <c r="AO1371">
        <v>0</v>
      </c>
      <c r="AP1371">
        <v>0</v>
      </c>
      <c r="AR1371" s="5">
        <v>46261</v>
      </c>
      <c r="AS1371">
        <v>98</v>
      </c>
      <c r="AT1371">
        <v>3</v>
      </c>
      <c r="AU1371" t="s">
        <v>60</v>
      </c>
      <c r="AV1371" t="s">
        <v>51</v>
      </c>
      <c r="AW1371">
        <v>5.8352101999999997</v>
      </c>
      <c r="AX1371">
        <v>1.3008333299999999</v>
      </c>
      <c r="AY1371">
        <v>0</v>
      </c>
      <c r="AZ1371">
        <v>0</v>
      </c>
      <c r="BA1371">
        <v>0</v>
      </c>
    </row>
    <row r="1372" spans="2:53">
      <c r="B1372" s="5">
        <v>46261</v>
      </c>
      <c r="C1372">
        <v>229</v>
      </c>
      <c r="D1372">
        <v>3</v>
      </c>
      <c r="E1372" t="s">
        <v>143</v>
      </c>
      <c r="F1372" t="s">
        <v>57</v>
      </c>
      <c r="G1372" t="s">
        <v>58</v>
      </c>
      <c r="H1372">
        <v>5825.2910860499996</v>
      </c>
      <c r="I1372">
        <v>0</v>
      </c>
      <c r="J1372">
        <v>-600</v>
      </c>
      <c r="K1372">
        <v>744.44</v>
      </c>
      <c r="L1372">
        <v>0</v>
      </c>
      <c r="M1372">
        <v>0</v>
      </c>
      <c r="N1372">
        <v>0</v>
      </c>
      <c r="O1372" s="90" cm="1">
        <f t="array" ref="O1372">VLOOKUP(C1372,Calc!$B$4:$BF$291,_xlfn.XLOOKUP(F1372&amp;G1372,$R$4:$R$9&amp;$S$4:$S$9,$T$4:$T$9),FALSE)</f>
        <v>0</v>
      </c>
      <c r="P1372" s="121">
        <f t="shared" si="21"/>
        <v>0</v>
      </c>
      <c r="AH1372" s="5">
        <v>46261</v>
      </c>
      <c r="AI1372">
        <v>137</v>
      </c>
      <c r="AJ1372">
        <v>3</v>
      </c>
      <c r="AK1372" t="s">
        <v>143</v>
      </c>
      <c r="AL1372" t="s">
        <v>54</v>
      </c>
      <c r="AM1372" t="s">
        <v>52</v>
      </c>
      <c r="AN1372">
        <v>42.295926700000003</v>
      </c>
      <c r="AO1372">
        <v>0</v>
      </c>
      <c r="AP1372">
        <v>0</v>
      </c>
      <c r="AR1372" s="5">
        <v>46261</v>
      </c>
      <c r="AS1372">
        <v>98</v>
      </c>
      <c r="AT1372">
        <v>3</v>
      </c>
      <c r="AU1372" t="s">
        <v>54</v>
      </c>
      <c r="AV1372" t="s">
        <v>52</v>
      </c>
      <c r="AW1372">
        <v>51.558318399999997</v>
      </c>
      <c r="AX1372">
        <v>1.4475</v>
      </c>
      <c r="AY1372">
        <v>0</v>
      </c>
      <c r="AZ1372">
        <v>0</v>
      </c>
      <c r="BA1372">
        <v>0</v>
      </c>
    </row>
    <row r="1373" spans="2:53">
      <c r="B1373" s="5">
        <v>46261</v>
      </c>
      <c r="C1373">
        <v>229</v>
      </c>
      <c r="D1373">
        <v>3</v>
      </c>
      <c r="E1373" t="s">
        <v>143</v>
      </c>
      <c r="F1373" t="s">
        <v>57</v>
      </c>
      <c r="G1373" t="s">
        <v>52</v>
      </c>
      <c r="H1373">
        <v>5825.2910860499996</v>
      </c>
      <c r="I1373">
        <v>0</v>
      </c>
      <c r="J1373">
        <v>144.44</v>
      </c>
      <c r="K1373">
        <v>-744.44</v>
      </c>
      <c r="L1373">
        <v>0</v>
      </c>
      <c r="M1373">
        <v>0</v>
      </c>
      <c r="N1373">
        <v>0</v>
      </c>
      <c r="O1373" s="90" cm="1">
        <f t="array" ref="O1373">VLOOKUP(C1373,Calc!$B$4:$BF$291,_xlfn.XLOOKUP(F1373&amp;G1373,$R$4:$R$9&amp;$S$4:$S$9,$T$4:$T$9),FALSE)</f>
        <v>0</v>
      </c>
      <c r="P1373" s="121">
        <f t="shared" si="21"/>
        <v>0</v>
      </c>
      <c r="AH1373" s="5">
        <v>46261</v>
      </c>
      <c r="AI1373">
        <v>137</v>
      </c>
      <c r="AJ1373">
        <v>3</v>
      </c>
      <c r="AK1373" t="s">
        <v>143</v>
      </c>
      <c r="AL1373" t="s">
        <v>54</v>
      </c>
      <c r="AM1373" t="s">
        <v>51</v>
      </c>
      <c r="AN1373">
        <v>-43.195926700000001</v>
      </c>
      <c r="AO1373">
        <v>23429.130350830001</v>
      </c>
      <c r="AP1373">
        <v>25158.12071236</v>
      </c>
      <c r="AR1373" s="5">
        <v>46261</v>
      </c>
      <c r="AS1373">
        <v>98</v>
      </c>
      <c r="AT1373">
        <v>3</v>
      </c>
      <c r="AU1373" t="s">
        <v>54</v>
      </c>
      <c r="AV1373" t="s">
        <v>51</v>
      </c>
      <c r="AW1373">
        <v>-53.005818400000003</v>
      </c>
      <c r="AX1373">
        <v>1.4475</v>
      </c>
      <c r="AY1373">
        <v>0</v>
      </c>
      <c r="AZ1373">
        <v>-1948.13335654</v>
      </c>
      <c r="BA1373">
        <v>0</v>
      </c>
    </row>
    <row r="1374" spans="2:53">
      <c r="B1374" s="5">
        <v>46261</v>
      </c>
      <c r="C1374">
        <v>229</v>
      </c>
      <c r="D1374">
        <v>3</v>
      </c>
      <c r="E1374" t="s">
        <v>143</v>
      </c>
      <c r="F1374" t="s">
        <v>60</v>
      </c>
      <c r="G1374" t="s">
        <v>58</v>
      </c>
      <c r="H1374">
        <v>5825.2910860499996</v>
      </c>
      <c r="I1374">
        <v>-9.6732629600000006</v>
      </c>
      <c r="J1374">
        <v>-600</v>
      </c>
      <c r="K1374">
        <v>780.59</v>
      </c>
      <c r="L1374">
        <v>7550.8523391500003</v>
      </c>
      <c r="M1374">
        <v>5666.96019643</v>
      </c>
      <c r="N1374">
        <v>5666.96019643</v>
      </c>
      <c r="O1374" s="90" cm="1">
        <f t="array" ref="O1374">VLOOKUP(C1374,Calc!$B$4:$BF$291,_xlfn.XLOOKUP(F1374&amp;G1374,$R$4:$R$9&amp;$S$4:$S$9,$T$4:$T$9),FALSE)</f>
        <v>5666.9601964381691</v>
      </c>
      <c r="P1374" s="121">
        <f t="shared" si="21"/>
        <v>8.1690814113244414E-9</v>
      </c>
      <c r="AH1374" s="5">
        <v>46261</v>
      </c>
      <c r="AI1374">
        <v>138</v>
      </c>
      <c r="AJ1374">
        <v>3</v>
      </c>
      <c r="AL1374" t="s">
        <v>144</v>
      </c>
      <c r="AM1374" t="s">
        <v>58</v>
      </c>
      <c r="AN1374">
        <v>-45.24769276</v>
      </c>
      <c r="AO1374">
        <v>-3319.03684329</v>
      </c>
      <c r="AP1374">
        <v>-3319.03684329</v>
      </c>
      <c r="AR1374" s="5">
        <v>46261</v>
      </c>
      <c r="AS1374">
        <v>98</v>
      </c>
      <c r="AT1374">
        <v>3</v>
      </c>
      <c r="AU1374" t="s">
        <v>50</v>
      </c>
      <c r="AV1374" t="s">
        <v>52</v>
      </c>
      <c r="AW1374">
        <v>3.7009851999999999</v>
      </c>
      <c r="AX1374">
        <v>0.96750000000000003</v>
      </c>
      <c r="AY1374">
        <v>0</v>
      </c>
      <c r="AZ1374">
        <v>0</v>
      </c>
      <c r="BA1374">
        <v>0</v>
      </c>
    </row>
    <row r="1375" spans="2:53">
      <c r="B1375" s="5">
        <v>46261</v>
      </c>
      <c r="C1375">
        <v>229</v>
      </c>
      <c r="D1375">
        <v>3</v>
      </c>
      <c r="E1375" t="s">
        <v>143</v>
      </c>
      <c r="F1375" t="s">
        <v>60</v>
      </c>
      <c r="G1375" t="s">
        <v>51</v>
      </c>
      <c r="H1375">
        <v>5825.2910860499996</v>
      </c>
      <c r="I1375">
        <v>0</v>
      </c>
      <c r="J1375">
        <v>180.59</v>
      </c>
      <c r="K1375">
        <v>-780.59</v>
      </c>
      <c r="L1375">
        <v>0</v>
      </c>
      <c r="M1375">
        <v>0</v>
      </c>
      <c r="N1375">
        <v>0</v>
      </c>
      <c r="O1375" s="90" cm="1">
        <f t="array" ref="O1375">VLOOKUP(C1375,Calc!$B$4:$BF$291,_xlfn.XLOOKUP(F1375&amp;G1375,$R$4:$R$9&amp;$S$4:$S$9,$T$4:$T$9),FALSE)</f>
        <v>0</v>
      </c>
      <c r="P1375" s="121">
        <f t="shared" si="21"/>
        <v>0</v>
      </c>
      <c r="AH1375" s="5">
        <v>46261</v>
      </c>
      <c r="AI1375">
        <v>138</v>
      </c>
      <c r="AJ1375">
        <v>3</v>
      </c>
      <c r="AL1375" t="s">
        <v>144</v>
      </c>
      <c r="AM1375" t="s">
        <v>146</v>
      </c>
      <c r="AN1375">
        <v>45.225192759999999</v>
      </c>
      <c r="AO1375">
        <v>0</v>
      </c>
      <c r="AP1375">
        <v>0</v>
      </c>
      <c r="AR1375" s="5">
        <v>46261</v>
      </c>
      <c r="AS1375">
        <v>98</v>
      </c>
      <c r="AT1375">
        <v>3</v>
      </c>
      <c r="AU1375" t="s">
        <v>50</v>
      </c>
      <c r="AV1375" t="s">
        <v>51</v>
      </c>
      <c r="AW1375">
        <v>-4.6684852000000001</v>
      </c>
      <c r="AX1375">
        <v>0.96750000000000003</v>
      </c>
      <c r="AY1375">
        <v>0</v>
      </c>
      <c r="AZ1375">
        <v>-251.34925443</v>
      </c>
      <c r="BA1375">
        <v>0</v>
      </c>
    </row>
    <row r="1376" spans="2:53">
      <c r="B1376" s="5">
        <v>46261</v>
      </c>
      <c r="C1376">
        <v>229</v>
      </c>
      <c r="D1376">
        <v>3</v>
      </c>
      <c r="E1376" t="s">
        <v>143</v>
      </c>
      <c r="F1376" t="s">
        <v>54</v>
      </c>
      <c r="G1376" t="s">
        <v>52</v>
      </c>
      <c r="H1376">
        <v>5825.2910860499996</v>
      </c>
      <c r="I1376">
        <v>-5.8358371599999996</v>
      </c>
      <c r="J1376">
        <v>144.44</v>
      </c>
      <c r="K1376">
        <v>36.15</v>
      </c>
      <c r="L1376">
        <v>210.96551357000001</v>
      </c>
      <c r="M1376">
        <v>158.33088961999999</v>
      </c>
      <c r="N1376">
        <v>158.33088961999999</v>
      </c>
      <c r="O1376" s="90" cm="1">
        <f t="array" ref="O1376">VLOOKUP(C1376,Calc!$B$4:$BF$291,_xlfn.XLOOKUP(F1376&amp;G1376,$R$4:$R$9&amp;$S$4:$S$9,$T$4:$T$9),FALSE)</f>
        <v>158.33088962049416</v>
      </c>
      <c r="P1376" s="121">
        <f t="shared" si="21"/>
        <v>4.9416826186643448E-10</v>
      </c>
      <c r="AH1376" s="5">
        <v>46261</v>
      </c>
      <c r="AI1376">
        <v>138</v>
      </c>
      <c r="AJ1376">
        <v>3</v>
      </c>
      <c r="AK1376" t="s">
        <v>143</v>
      </c>
      <c r="AL1376" t="s">
        <v>57</v>
      </c>
      <c r="AM1376" t="s">
        <v>58</v>
      </c>
      <c r="AN1376">
        <v>-0.95409540000000004</v>
      </c>
      <c r="AO1376">
        <v>1052.1019365899999</v>
      </c>
      <c r="AP1376">
        <v>-7.6991052599999996</v>
      </c>
      <c r="AR1376" s="5">
        <v>46261</v>
      </c>
      <c r="AS1376">
        <v>99</v>
      </c>
      <c r="AT1376">
        <v>3</v>
      </c>
      <c r="AU1376" t="s">
        <v>145</v>
      </c>
      <c r="AV1376" t="s">
        <v>58</v>
      </c>
      <c r="AW1376">
        <v>0</v>
      </c>
      <c r="AX1376">
        <v>0</v>
      </c>
      <c r="AY1376">
        <v>0</v>
      </c>
      <c r="AZ1376">
        <v>0</v>
      </c>
      <c r="BA1376">
        <v>0</v>
      </c>
    </row>
    <row r="1377" spans="2:53">
      <c r="B1377" s="5">
        <v>46261</v>
      </c>
      <c r="C1377">
        <v>229</v>
      </c>
      <c r="D1377">
        <v>3</v>
      </c>
      <c r="E1377" t="s">
        <v>143</v>
      </c>
      <c r="F1377" t="s">
        <v>54</v>
      </c>
      <c r="G1377" t="s">
        <v>51</v>
      </c>
      <c r="H1377">
        <v>5825.2910860499996</v>
      </c>
      <c r="I1377">
        <v>0</v>
      </c>
      <c r="J1377">
        <v>180.59</v>
      </c>
      <c r="K1377">
        <v>-36.15</v>
      </c>
      <c r="L1377">
        <v>0</v>
      </c>
      <c r="M1377">
        <v>0</v>
      </c>
      <c r="N1377">
        <v>0</v>
      </c>
      <c r="O1377" s="90" cm="1">
        <f t="array" ref="O1377">VLOOKUP(C1377,Calc!$B$4:$BF$291,_xlfn.XLOOKUP(F1377&amp;G1377,$R$4:$R$9&amp;$S$4:$S$9,$T$4:$T$9),FALSE)</f>
        <v>0</v>
      </c>
      <c r="P1377" s="121">
        <f t="shared" si="21"/>
        <v>0</v>
      </c>
      <c r="AH1377" s="5">
        <v>46261</v>
      </c>
      <c r="AI1377">
        <v>138</v>
      </c>
      <c r="AJ1377">
        <v>3</v>
      </c>
      <c r="AK1377" t="s">
        <v>143</v>
      </c>
      <c r="AL1377" t="s">
        <v>57</v>
      </c>
      <c r="AM1377" t="s">
        <v>52</v>
      </c>
      <c r="AN1377">
        <v>4.8262060000000002E-2</v>
      </c>
      <c r="AO1377">
        <v>0</v>
      </c>
      <c r="AP1377">
        <v>0</v>
      </c>
      <c r="AR1377" s="5">
        <v>46261</v>
      </c>
      <c r="AS1377">
        <v>99</v>
      </c>
      <c r="AT1377">
        <v>3</v>
      </c>
      <c r="AU1377" t="s">
        <v>145</v>
      </c>
      <c r="AV1377" t="s">
        <v>146</v>
      </c>
      <c r="AW1377">
        <v>0</v>
      </c>
      <c r="AX1377">
        <v>0</v>
      </c>
      <c r="AY1377">
        <v>0</v>
      </c>
      <c r="AZ1377">
        <v>0</v>
      </c>
      <c r="BA1377">
        <v>0</v>
      </c>
    </row>
    <row r="1378" spans="2:53">
      <c r="B1378" s="5">
        <v>46261</v>
      </c>
      <c r="C1378">
        <v>230</v>
      </c>
      <c r="D1378">
        <v>3</v>
      </c>
      <c r="E1378" t="s">
        <v>143</v>
      </c>
      <c r="F1378" t="s">
        <v>57</v>
      </c>
      <c r="G1378" t="s">
        <v>58</v>
      </c>
      <c r="H1378">
        <v>9305.53994418</v>
      </c>
      <c r="I1378">
        <v>0</v>
      </c>
      <c r="J1378">
        <v>-600</v>
      </c>
      <c r="K1378">
        <v>899.25</v>
      </c>
      <c r="L1378">
        <v>0</v>
      </c>
      <c r="M1378">
        <v>0</v>
      </c>
      <c r="N1378">
        <v>0</v>
      </c>
      <c r="O1378" s="90" cm="1">
        <f t="array" ref="O1378">VLOOKUP(C1378,Calc!$B$4:$BF$291,_xlfn.XLOOKUP(F1378&amp;G1378,$R$4:$R$9&amp;$S$4:$S$9,$T$4:$T$9),FALSE)</f>
        <v>0</v>
      </c>
      <c r="P1378" s="121">
        <f t="shared" si="21"/>
        <v>0</v>
      </c>
      <c r="AH1378" s="5">
        <v>46261</v>
      </c>
      <c r="AI1378">
        <v>138</v>
      </c>
      <c r="AJ1378">
        <v>3</v>
      </c>
      <c r="AL1378" t="s">
        <v>147</v>
      </c>
      <c r="AM1378" t="s">
        <v>148</v>
      </c>
      <c r="AN1378">
        <v>0</v>
      </c>
      <c r="AO1378">
        <v>0</v>
      </c>
      <c r="AP1378">
        <v>0</v>
      </c>
      <c r="AR1378" s="5">
        <v>46261</v>
      </c>
      <c r="AS1378">
        <v>99</v>
      </c>
      <c r="AT1378">
        <v>3</v>
      </c>
      <c r="AU1378" t="s">
        <v>144</v>
      </c>
      <c r="AV1378" t="s">
        <v>58</v>
      </c>
      <c r="AW1378">
        <v>-50.488812459999998</v>
      </c>
      <c r="AX1378">
        <v>5.3125</v>
      </c>
      <c r="AY1378">
        <v>627.84669912000004</v>
      </c>
      <c r="AZ1378">
        <v>627.84669912000004</v>
      </c>
      <c r="BA1378">
        <v>0</v>
      </c>
    </row>
    <row r="1379" spans="2:53">
      <c r="B1379" s="5">
        <v>46261</v>
      </c>
      <c r="C1379">
        <v>230</v>
      </c>
      <c r="D1379">
        <v>3</v>
      </c>
      <c r="E1379" t="s">
        <v>143</v>
      </c>
      <c r="F1379" t="s">
        <v>57</v>
      </c>
      <c r="G1379" t="s">
        <v>52</v>
      </c>
      <c r="H1379">
        <v>9305.53994418</v>
      </c>
      <c r="I1379">
        <v>0</v>
      </c>
      <c r="J1379">
        <v>299.25</v>
      </c>
      <c r="K1379">
        <v>-899.25</v>
      </c>
      <c r="L1379">
        <v>0</v>
      </c>
      <c r="M1379">
        <v>0</v>
      </c>
      <c r="N1379">
        <v>0</v>
      </c>
      <c r="O1379" s="90" cm="1">
        <f t="array" ref="O1379">VLOOKUP(C1379,Calc!$B$4:$BF$291,_xlfn.XLOOKUP(F1379&amp;G1379,$R$4:$R$9&amp;$S$4:$S$9,$T$4:$T$9),FALSE)</f>
        <v>0</v>
      </c>
      <c r="P1379" s="121">
        <f t="shared" si="21"/>
        <v>0</v>
      </c>
      <c r="AH1379" s="5">
        <v>46261</v>
      </c>
      <c r="AI1379">
        <v>138</v>
      </c>
      <c r="AJ1379">
        <v>3</v>
      </c>
      <c r="AL1379" t="s">
        <v>147</v>
      </c>
      <c r="AM1379" t="s">
        <v>51</v>
      </c>
      <c r="AN1379">
        <v>0</v>
      </c>
      <c r="AO1379">
        <v>0</v>
      </c>
      <c r="AP1379">
        <v>0</v>
      </c>
      <c r="AR1379" s="5">
        <v>46261</v>
      </c>
      <c r="AS1379">
        <v>99</v>
      </c>
      <c r="AT1379">
        <v>3</v>
      </c>
      <c r="AU1379" t="s">
        <v>144</v>
      </c>
      <c r="AV1379" t="s">
        <v>146</v>
      </c>
      <c r="AW1379">
        <v>45.176312459999998</v>
      </c>
      <c r="AX1379">
        <v>5.3125</v>
      </c>
      <c r="AY1379">
        <v>0</v>
      </c>
      <c r="AZ1379">
        <v>0</v>
      </c>
      <c r="BA1379">
        <v>0</v>
      </c>
    </row>
    <row r="1380" spans="2:53">
      <c r="B1380" s="5">
        <v>46261</v>
      </c>
      <c r="C1380">
        <v>230</v>
      </c>
      <c r="D1380">
        <v>3</v>
      </c>
      <c r="E1380" t="s">
        <v>143</v>
      </c>
      <c r="F1380" t="s">
        <v>60</v>
      </c>
      <c r="G1380" t="s">
        <v>58</v>
      </c>
      <c r="H1380">
        <v>9305.53994418</v>
      </c>
      <c r="I1380">
        <v>-15.03924846</v>
      </c>
      <c r="J1380">
        <v>-600</v>
      </c>
      <c r="K1380">
        <v>781.33</v>
      </c>
      <c r="L1380">
        <v>11750.61600446</v>
      </c>
      <c r="M1380">
        <v>9783.7573329499992</v>
      </c>
      <c r="N1380">
        <v>9305.53994418</v>
      </c>
      <c r="O1380" s="90" cm="1">
        <f t="array" ref="O1380">VLOOKUP(C1380,Calc!$B$4:$BF$291,_xlfn.XLOOKUP(F1380&amp;G1380,$R$4:$R$9&amp;$S$4:$S$9,$T$4:$T$9),FALSE)</f>
        <v>9305.5399441833324</v>
      </c>
      <c r="P1380" s="121">
        <f t="shared" si="21"/>
        <v>3.3323885872960091E-9</v>
      </c>
      <c r="AH1380" s="5">
        <v>46261</v>
      </c>
      <c r="AI1380">
        <v>138</v>
      </c>
      <c r="AJ1380">
        <v>3</v>
      </c>
      <c r="AK1380" t="s">
        <v>143</v>
      </c>
      <c r="AL1380" t="s">
        <v>60</v>
      </c>
      <c r="AM1380" t="s">
        <v>58</v>
      </c>
      <c r="AN1380">
        <v>-1.0388698300000001</v>
      </c>
      <c r="AO1380">
        <v>0</v>
      </c>
      <c r="AP1380">
        <v>-34.963262039999996</v>
      </c>
      <c r="AR1380" s="5">
        <v>46261</v>
      </c>
      <c r="AS1380">
        <v>99</v>
      </c>
      <c r="AT1380">
        <v>3</v>
      </c>
      <c r="AU1380" t="s">
        <v>57</v>
      </c>
      <c r="AV1380" t="s">
        <v>58</v>
      </c>
      <c r="AW1380">
        <v>-8.0733651999999996</v>
      </c>
      <c r="AX1380">
        <v>2.4558333299999999</v>
      </c>
      <c r="AY1380">
        <v>730.76107618000003</v>
      </c>
      <c r="AZ1380">
        <v>840.06343615000003</v>
      </c>
      <c r="BA1380">
        <v>0</v>
      </c>
    </row>
    <row r="1381" spans="2:53">
      <c r="B1381" s="5">
        <v>46261</v>
      </c>
      <c r="C1381">
        <v>230</v>
      </c>
      <c r="D1381">
        <v>3</v>
      </c>
      <c r="E1381" t="s">
        <v>143</v>
      </c>
      <c r="F1381" t="s">
        <v>60</v>
      </c>
      <c r="G1381" t="s">
        <v>51</v>
      </c>
      <c r="H1381">
        <v>9305.53994418</v>
      </c>
      <c r="I1381">
        <v>0</v>
      </c>
      <c r="J1381">
        <v>181.33</v>
      </c>
      <c r="K1381">
        <v>-781.33</v>
      </c>
      <c r="L1381">
        <v>0</v>
      </c>
      <c r="M1381">
        <v>0</v>
      </c>
      <c r="N1381">
        <v>0</v>
      </c>
      <c r="O1381" s="90" cm="1">
        <f t="array" ref="O1381">VLOOKUP(C1381,Calc!$B$4:$BF$291,_xlfn.XLOOKUP(F1381&amp;G1381,$R$4:$R$9&amp;$S$4:$S$9,$T$4:$T$9),FALSE)</f>
        <v>0</v>
      </c>
      <c r="P1381" s="121">
        <f t="shared" si="21"/>
        <v>0</v>
      </c>
      <c r="AH1381" s="5">
        <v>46261</v>
      </c>
      <c r="AI1381">
        <v>138</v>
      </c>
      <c r="AJ1381">
        <v>3</v>
      </c>
      <c r="AK1381" t="s">
        <v>143</v>
      </c>
      <c r="AL1381" t="s">
        <v>60</v>
      </c>
      <c r="AM1381" t="s">
        <v>51</v>
      </c>
      <c r="AN1381">
        <v>0.87303649999999999</v>
      </c>
      <c r="AO1381">
        <v>0</v>
      </c>
      <c r="AP1381">
        <v>0</v>
      </c>
      <c r="AR1381" s="5">
        <v>46261</v>
      </c>
      <c r="AS1381">
        <v>99</v>
      </c>
      <c r="AT1381">
        <v>3</v>
      </c>
      <c r="AU1381" t="s">
        <v>57</v>
      </c>
      <c r="AV1381" t="s">
        <v>52</v>
      </c>
      <c r="AW1381">
        <v>5.6175318599999997</v>
      </c>
      <c r="AX1381">
        <v>2.4558333299999999</v>
      </c>
      <c r="AY1381">
        <v>0</v>
      </c>
      <c r="AZ1381">
        <v>0</v>
      </c>
      <c r="BA1381">
        <v>0</v>
      </c>
    </row>
    <row r="1382" spans="2:53">
      <c r="B1382" s="5">
        <v>46261</v>
      </c>
      <c r="C1382">
        <v>230</v>
      </c>
      <c r="D1382">
        <v>3</v>
      </c>
      <c r="E1382" t="s">
        <v>143</v>
      </c>
      <c r="F1382" t="s">
        <v>54</v>
      </c>
      <c r="G1382" t="s">
        <v>52</v>
      </c>
      <c r="H1382">
        <v>9305.53994418</v>
      </c>
      <c r="I1382">
        <v>-4.8707165300000002</v>
      </c>
      <c r="J1382">
        <v>299.25</v>
      </c>
      <c r="K1382">
        <v>-117.92</v>
      </c>
      <c r="L1382">
        <v>-574.35489360999998</v>
      </c>
      <c r="M1382">
        <v>-478.21738876000001</v>
      </c>
      <c r="N1382">
        <v>0</v>
      </c>
      <c r="O1382" s="90" cm="1">
        <f t="array" ref="O1382">VLOOKUP(C1382,Calc!$B$4:$BF$291,_xlfn.XLOOKUP(F1382&amp;G1382,$R$4:$R$9&amp;$S$4:$S$9,$T$4:$T$9),FALSE)</f>
        <v>0</v>
      </c>
      <c r="P1382" s="121">
        <f t="shared" si="21"/>
        <v>0</v>
      </c>
      <c r="AH1382" s="5">
        <v>46261</v>
      </c>
      <c r="AI1382">
        <v>138</v>
      </c>
      <c r="AJ1382">
        <v>3</v>
      </c>
      <c r="AK1382" t="s">
        <v>143</v>
      </c>
      <c r="AL1382" t="s">
        <v>54</v>
      </c>
      <c r="AM1382" t="s">
        <v>52</v>
      </c>
      <c r="AN1382">
        <v>31.484753300000001</v>
      </c>
      <c r="AO1382">
        <v>0</v>
      </c>
      <c r="AP1382">
        <v>0</v>
      </c>
      <c r="AR1382" s="5">
        <v>46261</v>
      </c>
      <c r="AS1382">
        <v>99</v>
      </c>
      <c r="AT1382">
        <v>3</v>
      </c>
      <c r="AU1382" t="s">
        <v>147</v>
      </c>
      <c r="AV1382" t="s">
        <v>148</v>
      </c>
      <c r="AW1382">
        <v>-33.974881000000003</v>
      </c>
      <c r="AX1382">
        <v>0.32833332999999998</v>
      </c>
      <c r="AY1382">
        <v>-2613.0359155199999</v>
      </c>
      <c r="AZ1382">
        <v>-2613.0359155199999</v>
      </c>
      <c r="BA1382">
        <v>0</v>
      </c>
    </row>
    <row r="1383" spans="2:53">
      <c r="B1383" s="5">
        <v>46261</v>
      </c>
      <c r="C1383">
        <v>230</v>
      </c>
      <c r="D1383">
        <v>3</v>
      </c>
      <c r="E1383" t="s">
        <v>143</v>
      </c>
      <c r="F1383" t="s">
        <v>54</v>
      </c>
      <c r="G1383" t="s">
        <v>51</v>
      </c>
      <c r="H1383">
        <v>9305.53994418</v>
      </c>
      <c r="I1383">
        <v>0</v>
      </c>
      <c r="J1383">
        <v>181.33</v>
      </c>
      <c r="K1383">
        <v>117.92</v>
      </c>
      <c r="L1383">
        <v>0</v>
      </c>
      <c r="M1383">
        <v>0</v>
      </c>
      <c r="N1383">
        <v>0</v>
      </c>
      <c r="O1383" s="90" cm="1">
        <f t="array" ref="O1383">VLOOKUP(C1383,Calc!$B$4:$BF$291,_xlfn.XLOOKUP(F1383&amp;G1383,$R$4:$R$9&amp;$S$4:$S$9,$T$4:$T$9),FALSE)</f>
        <v>0</v>
      </c>
      <c r="P1383" s="121">
        <f t="shared" si="21"/>
        <v>0</v>
      </c>
      <c r="AH1383" s="5">
        <v>46261</v>
      </c>
      <c r="AI1383">
        <v>138</v>
      </c>
      <c r="AJ1383">
        <v>3</v>
      </c>
      <c r="AK1383" t="s">
        <v>143</v>
      </c>
      <c r="AL1383" t="s">
        <v>54</v>
      </c>
      <c r="AM1383" t="s">
        <v>51</v>
      </c>
      <c r="AN1383">
        <v>-32.397253300000003</v>
      </c>
      <c r="AO1383">
        <v>17612.395249869998</v>
      </c>
      <c r="AP1383">
        <v>18707.159553779999</v>
      </c>
      <c r="AR1383" s="5">
        <v>46261</v>
      </c>
      <c r="AS1383">
        <v>99</v>
      </c>
      <c r="AT1383">
        <v>3</v>
      </c>
      <c r="AU1383" t="s">
        <v>147</v>
      </c>
      <c r="AV1383" t="s">
        <v>51</v>
      </c>
      <c r="AW1383">
        <v>33.646547660000003</v>
      </c>
      <c r="AX1383">
        <v>0.32833332999999998</v>
      </c>
      <c r="AY1383">
        <v>0</v>
      </c>
      <c r="AZ1383">
        <v>0</v>
      </c>
      <c r="BA1383">
        <v>0</v>
      </c>
    </row>
    <row r="1384" spans="2:53">
      <c r="B1384" s="5">
        <v>46261</v>
      </c>
      <c r="C1384">
        <v>231</v>
      </c>
      <c r="D1384">
        <v>3</v>
      </c>
      <c r="E1384" t="s">
        <v>143</v>
      </c>
      <c r="F1384" t="s">
        <v>57</v>
      </c>
      <c r="G1384" t="s">
        <v>58</v>
      </c>
      <c r="H1384">
        <v>1132.5674651500001</v>
      </c>
      <c r="I1384">
        <v>0</v>
      </c>
      <c r="J1384">
        <v>-600</v>
      </c>
      <c r="K1384">
        <v>900.75</v>
      </c>
      <c r="L1384">
        <v>0</v>
      </c>
      <c r="M1384">
        <v>0</v>
      </c>
      <c r="N1384">
        <v>0</v>
      </c>
      <c r="O1384" s="90" cm="1">
        <f t="array" ref="O1384">VLOOKUP(C1384,Calc!$B$4:$BF$291,_xlfn.XLOOKUP(F1384&amp;G1384,$R$4:$R$9&amp;$S$4:$S$9,$T$4:$T$9),FALSE)</f>
        <v>0</v>
      </c>
      <c r="P1384" s="121">
        <f t="shared" si="21"/>
        <v>0</v>
      </c>
      <c r="AH1384" s="5">
        <v>46261</v>
      </c>
      <c r="AI1384">
        <v>139</v>
      </c>
      <c r="AJ1384">
        <v>3</v>
      </c>
      <c r="AL1384" t="s">
        <v>144</v>
      </c>
      <c r="AM1384" t="s">
        <v>58</v>
      </c>
      <c r="AN1384">
        <v>-44.031722760000001</v>
      </c>
      <c r="AO1384">
        <v>-4992.0626789600001</v>
      </c>
      <c r="AP1384">
        <v>-4992.0626789600001</v>
      </c>
      <c r="AR1384" s="5">
        <v>46261</v>
      </c>
      <c r="AS1384">
        <v>99</v>
      </c>
      <c r="AT1384">
        <v>3</v>
      </c>
      <c r="AU1384" t="s">
        <v>60</v>
      </c>
      <c r="AV1384" t="s">
        <v>58</v>
      </c>
      <c r="AW1384">
        <v>-8.6010434599999996</v>
      </c>
      <c r="AX1384">
        <v>1.2666666600000001</v>
      </c>
      <c r="AY1384">
        <v>0</v>
      </c>
      <c r="AZ1384">
        <v>1121.70027891</v>
      </c>
      <c r="BA1384">
        <v>0</v>
      </c>
    </row>
    <row r="1385" spans="2:53">
      <c r="B1385" s="5">
        <v>46261</v>
      </c>
      <c r="C1385">
        <v>231</v>
      </c>
      <c r="D1385">
        <v>3</v>
      </c>
      <c r="E1385" t="s">
        <v>143</v>
      </c>
      <c r="F1385" t="s">
        <v>57</v>
      </c>
      <c r="G1385" t="s">
        <v>52</v>
      </c>
      <c r="H1385">
        <v>1132.5674651500001</v>
      </c>
      <c r="I1385">
        <v>0</v>
      </c>
      <c r="J1385">
        <v>300.75</v>
      </c>
      <c r="K1385">
        <v>-900.75</v>
      </c>
      <c r="L1385">
        <v>0</v>
      </c>
      <c r="M1385">
        <v>0</v>
      </c>
      <c r="N1385">
        <v>0</v>
      </c>
      <c r="O1385" s="90" cm="1">
        <f t="array" ref="O1385">VLOOKUP(C1385,Calc!$B$4:$BF$291,_xlfn.XLOOKUP(F1385&amp;G1385,$R$4:$R$9&amp;$S$4:$S$9,$T$4:$T$9),FALSE)</f>
        <v>0</v>
      </c>
      <c r="P1385" s="121">
        <f t="shared" si="21"/>
        <v>0</v>
      </c>
      <c r="AH1385" s="5">
        <v>46261</v>
      </c>
      <c r="AI1385">
        <v>139</v>
      </c>
      <c r="AJ1385">
        <v>3</v>
      </c>
      <c r="AL1385" t="s">
        <v>144</v>
      </c>
      <c r="AM1385" t="s">
        <v>146</v>
      </c>
      <c r="AN1385">
        <v>44.00922276</v>
      </c>
      <c r="AO1385">
        <v>0</v>
      </c>
      <c r="AP1385">
        <v>0</v>
      </c>
      <c r="AR1385" s="5">
        <v>46261</v>
      </c>
      <c r="AS1385">
        <v>99</v>
      </c>
      <c r="AT1385">
        <v>3</v>
      </c>
      <c r="AU1385" t="s">
        <v>60</v>
      </c>
      <c r="AV1385" t="s">
        <v>51</v>
      </c>
      <c r="AW1385">
        <v>7.3343768000000003</v>
      </c>
      <c r="AX1385">
        <v>1.2666666600000001</v>
      </c>
      <c r="AY1385">
        <v>0</v>
      </c>
      <c r="AZ1385">
        <v>0</v>
      </c>
      <c r="BA1385">
        <v>0</v>
      </c>
    </row>
    <row r="1386" spans="2:53">
      <c r="B1386" s="5">
        <v>46261</v>
      </c>
      <c r="C1386">
        <v>231</v>
      </c>
      <c r="D1386">
        <v>3</v>
      </c>
      <c r="E1386" t="s">
        <v>143</v>
      </c>
      <c r="F1386" t="s">
        <v>60</v>
      </c>
      <c r="G1386" t="s">
        <v>58</v>
      </c>
      <c r="H1386">
        <v>1132.5674651500001</v>
      </c>
      <c r="I1386">
        <v>-4.6386428000000004</v>
      </c>
      <c r="J1386">
        <v>-600</v>
      </c>
      <c r="K1386">
        <v>780</v>
      </c>
      <c r="L1386">
        <v>3618.141384</v>
      </c>
      <c r="M1386">
        <v>1430.9334861699999</v>
      </c>
      <c r="N1386">
        <v>1132.5674651500001</v>
      </c>
      <c r="O1386" s="90" cm="1">
        <f t="array" ref="O1386">VLOOKUP(C1386,Calc!$B$4:$BF$291,_xlfn.XLOOKUP(F1386&amp;G1386,$R$4:$R$9&amp;$S$4:$S$9,$T$4:$T$9),FALSE)</f>
        <v>1132.5674651500012</v>
      </c>
      <c r="P1386" s="121">
        <f t="shared" si="21"/>
        <v>0</v>
      </c>
      <c r="AH1386" s="5">
        <v>46261</v>
      </c>
      <c r="AI1386">
        <v>139</v>
      </c>
      <c r="AJ1386">
        <v>3</v>
      </c>
      <c r="AK1386" t="s">
        <v>143</v>
      </c>
      <c r="AL1386" t="s">
        <v>57</v>
      </c>
      <c r="AM1386" t="s">
        <v>58</v>
      </c>
      <c r="AN1386">
        <v>0.87840779999999996</v>
      </c>
      <c r="AO1386">
        <v>3154.2104715800001</v>
      </c>
      <c r="AP1386">
        <v>0</v>
      </c>
      <c r="AR1386" s="5">
        <v>46261</v>
      </c>
      <c r="AS1386">
        <v>99</v>
      </c>
      <c r="AT1386">
        <v>3</v>
      </c>
      <c r="AU1386" t="s">
        <v>54</v>
      </c>
      <c r="AV1386" t="s">
        <v>52</v>
      </c>
      <c r="AW1386">
        <v>53.219825329999999</v>
      </c>
      <c r="AX1386">
        <v>1.96333333</v>
      </c>
      <c r="AY1386">
        <v>0</v>
      </c>
      <c r="AZ1386">
        <v>0</v>
      </c>
      <c r="BA1386">
        <v>0</v>
      </c>
    </row>
    <row r="1387" spans="2:53">
      <c r="B1387" s="5">
        <v>46261</v>
      </c>
      <c r="C1387">
        <v>231</v>
      </c>
      <c r="D1387">
        <v>3</v>
      </c>
      <c r="E1387" t="s">
        <v>143</v>
      </c>
      <c r="F1387" t="s">
        <v>60</v>
      </c>
      <c r="G1387" t="s">
        <v>51</v>
      </c>
      <c r="H1387">
        <v>1132.5674651500001</v>
      </c>
      <c r="I1387">
        <v>0</v>
      </c>
      <c r="J1387">
        <v>180</v>
      </c>
      <c r="K1387">
        <v>-780</v>
      </c>
      <c r="L1387">
        <v>0</v>
      </c>
      <c r="M1387">
        <v>0</v>
      </c>
      <c r="N1387">
        <v>0</v>
      </c>
      <c r="O1387" s="90" cm="1">
        <f t="array" ref="O1387">VLOOKUP(C1387,Calc!$B$4:$BF$291,_xlfn.XLOOKUP(F1387&amp;G1387,$R$4:$R$9&amp;$S$4:$S$9,$T$4:$T$9),FALSE)</f>
        <v>0</v>
      </c>
      <c r="P1387" s="121">
        <f t="shared" si="21"/>
        <v>0</v>
      </c>
      <c r="AH1387" s="5">
        <v>46261</v>
      </c>
      <c r="AI1387">
        <v>139</v>
      </c>
      <c r="AJ1387">
        <v>3</v>
      </c>
      <c r="AK1387" t="s">
        <v>143</v>
      </c>
      <c r="AL1387" t="s">
        <v>57</v>
      </c>
      <c r="AM1387" t="s">
        <v>52</v>
      </c>
      <c r="AN1387">
        <v>-1.42424113</v>
      </c>
      <c r="AO1387">
        <v>0</v>
      </c>
      <c r="AP1387">
        <v>-816.41299739999999</v>
      </c>
      <c r="AR1387" s="5">
        <v>46261</v>
      </c>
      <c r="AS1387">
        <v>99</v>
      </c>
      <c r="AT1387">
        <v>3</v>
      </c>
      <c r="AU1387" t="s">
        <v>54</v>
      </c>
      <c r="AV1387" t="s">
        <v>51</v>
      </c>
      <c r="AW1387">
        <v>-55.183158659999997</v>
      </c>
      <c r="AX1387">
        <v>1.96333333</v>
      </c>
      <c r="AY1387">
        <v>0</v>
      </c>
      <c r="AZ1387">
        <v>-1132.4053174200001</v>
      </c>
      <c r="BA1387">
        <v>0</v>
      </c>
    </row>
    <row r="1388" spans="2:53">
      <c r="B1388" s="5">
        <v>46261</v>
      </c>
      <c r="C1388">
        <v>231</v>
      </c>
      <c r="D1388">
        <v>3</v>
      </c>
      <c r="E1388" t="s">
        <v>143</v>
      </c>
      <c r="F1388" t="s">
        <v>54</v>
      </c>
      <c r="G1388" t="s">
        <v>52</v>
      </c>
      <c r="H1388">
        <v>1132.5674651500001</v>
      </c>
      <c r="I1388">
        <v>-6.2478171299999996</v>
      </c>
      <c r="J1388">
        <v>300.75</v>
      </c>
      <c r="K1388">
        <v>-120.75</v>
      </c>
      <c r="L1388">
        <v>-754.42391884999995</v>
      </c>
      <c r="M1388">
        <v>-298.36602102000001</v>
      </c>
      <c r="N1388">
        <v>0</v>
      </c>
      <c r="O1388" s="90" cm="1">
        <f t="array" ref="O1388">VLOOKUP(C1388,Calc!$B$4:$BF$291,_xlfn.XLOOKUP(F1388&amp;G1388,$R$4:$R$9&amp;$S$4:$S$9,$T$4:$T$9),FALSE)</f>
        <v>0</v>
      </c>
      <c r="P1388" s="121">
        <f t="shared" si="21"/>
        <v>0</v>
      </c>
      <c r="AH1388" s="5">
        <v>46261</v>
      </c>
      <c r="AI1388">
        <v>139</v>
      </c>
      <c r="AJ1388">
        <v>3</v>
      </c>
      <c r="AL1388" t="s">
        <v>147</v>
      </c>
      <c r="AM1388" t="s">
        <v>148</v>
      </c>
      <c r="AN1388">
        <v>0</v>
      </c>
      <c r="AO1388">
        <v>0</v>
      </c>
      <c r="AP1388">
        <v>0</v>
      </c>
      <c r="AR1388" s="5">
        <v>46261</v>
      </c>
      <c r="AS1388">
        <v>99</v>
      </c>
      <c r="AT1388">
        <v>3</v>
      </c>
      <c r="AU1388" t="s">
        <v>50</v>
      </c>
      <c r="AV1388" t="s">
        <v>52</v>
      </c>
      <c r="AW1388">
        <v>3.77575086</v>
      </c>
      <c r="AX1388">
        <v>0.34666666000000002</v>
      </c>
      <c r="AY1388">
        <v>0</v>
      </c>
      <c r="AZ1388">
        <v>0</v>
      </c>
      <c r="BA1388">
        <v>0</v>
      </c>
    </row>
    <row r="1389" spans="2:53">
      <c r="B1389" s="5">
        <v>46261</v>
      </c>
      <c r="C1389">
        <v>231</v>
      </c>
      <c r="D1389">
        <v>3</v>
      </c>
      <c r="E1389" t="s">
        <v>143</v>
      </c>
      <c r="F1389" t="s">
        <v>54</v>
      </c>
      <c r="G1389" t="s">
        <v>51</v>
      </c>
      <c r="H1389">
        <v>1132.5674651500001</v>
      </c>
      <c r="I1389">
        <v>0</v>
      </c>
      <c r="J1389">
        <v>180</v>
      </c>
      <c r="K1389">
        <v>120.75</v>
      </c>
      <c r="L1389">
        <v>0</v>
      </c>
      <c r="M1389">
        <v>0</v>
      </c>
      <c r="N1389">
        <v>0</v>
      </c>
      <c r="O1389" s="90" cm="1">
        <f t="array" ref="O1389">VLOOKUP(C1389,Calc!$B$4:$BF$291,_xlfn.XLOOKUP(F1389&amp;G1389,$R$4:$R$9&amp;$S$4:$S$9,$T$4:$T$9),FALSE)</f>
        <v>0</v>
      </c>
      <c r="P1389" s="121">
        <f t="shared" si="21"/>
        <v>0</v>
      </c>
      <c r="AH1389" s="5">
        <v>46261</v>
      </c>
      <c r="AI1389">
        <v>139</v>
      </c>
      <c r="AJ1389">
        <v>3</v>
      </c>
      <c r="AL1389" t="s">
        <v>147</v>
      </c>
      <c r="AM1389" t="s">
        <v>51</v>
      </c>
      <c r="AN1389">
        <v>0</v>
      </c>
      <c r="AO1389">
        <v>0</v>
      </c>
      <c r="AP1389">
        <v>0</v>
      </c>
      <c r="AR1389" s="5">
        <v>46261</v>
      </c>
      <c r="AS1389">
        <v>99</v>
      </c>
      <c r="AT1389">
        <v>3</v>
      </c>
      <c r="AU1389" t="s">
        <v>50</v>
      </c>
      <c r="AV1389" t="s">
        <v>51</v>
      </c>
      <c r="AW1389">
        <v>-4.1224175299999999</v>
      </c>
      <c r="AX1389">
        <v>0.34666666000000002</v>
      </c>
      <c r="AY1389">
        <v>0</v>
      </c>
      <c r="AZ1389">
        <v>-98.597321449999995</v>
      </c>
      <c r="BA1389">
        <v>0</v>
      </c>
    </row>
    <row r="1390" spans="2:53">
      <c r="B1390" s="5">
        <v>46261</v>
      </c>
      <c r="C1390">
        <v>232</v>
      </c>
      <c r="D1390">
        <v>3</v>
      </c>
      <c r="E1390" t="s">
        <v>143</v>
      </c>
      <c r="F1390" t="s">
        <v>57</v>
      </c>
      <c r="G1390" t="s">
        <v>58</v>
      </c>
      <c r="H1390">
        <v>-73.377336470000003</v>
      </c>
      <c r="I1390">
        <v>0</v>
      </c>
      <c r="J1390">
        <v>-600</v>
      </c>
      <c r="K1390">
        <v>723.45</v>
      </c>
      <c r="L1390">
        <v>0</v>
      </c>
      <c r="M1390">
        <v>0</v>
      </c>
      <c r="N1390">
        <v>0</v>
      </c>
      <c r="O1390" s="90" cm="1">
        <f t="array" ref="O1390">VLOOKUP(C1390,Calc!$B$4:$BF$291,_xlfn.XLOOKUP(F1390&amp;G1390,$R$4:$R$9&amp;$S$4:$S$9,$T$4:$T$9),FALSE)</f>
        <v>0</v>
      </c>
      <c r="P1390" s="121">
        <f t="shared" si="21"/>
        <v>0</v>
      </c>
      <c r="AH1390" s="5">
        <v>46261</v>
      </c>
      <c r="AI1390">
        <v>139</v>
      </c>
      <c r="AJ1390">
        <v>3</v>
      </c>
      <c r="AK1390" t="s">
        <v>143</v>
      </c>
      <c r="AL1390" t="s">
        <v>60</v>
      </c>
      <c r="AM1390" t="s">
        <v>58</v>
      </c>
      <c r="AN1390">
        <v>-6.8081148000000002</v>
      </c>
      <c r="AO1390">
        <v>0</v>
      </c>
      <c r="AP1390">
        <v>-260.67564027999998</v>
      </c>
      <c r="AR1390" s="5">
        <v>46261</v>
      </c>
      <c r="AS1390">
        <v>100</v>
      </c>
      <c r="AT1390">
        <v>3</v>
      </c>
      <c r="AU1390" t="s">
        <v>145</v>
      </c>
      <c r="AV1390" t="s">
        <v>58</v>
      </c>
      <c r="AW1390">
        <v>0</v>
      </c>
      <c r="AX1390">
        <v>0</v>
      </c>
      <c r="AY1390">
        <v>0</v>
      </c>
      <c r="AZ1390">
        <v>0</v>
      </c>
      <c r="BA1390">
        <v>0</v>
      </c>
    </row>
    <row r="1391" spans="2:53">
      <c r="B1391" s="5">
        <v>46261</v>
      </c>
      <c r="C1391">
        <v>232</v>
      </c>
      <c r="D1391">
        <v>3</v>
      </c>
      <c r="E1391" t="s">
        <v>143</v>
      </c>
      <c r="F1391" t="s">
        <v>57</v>
      </c>
      <c r="G1391" t="s">
        <v>52</v>
      </c>
      <c r="H1391">
        <v>-73.377336470000003</v>
      </c>
      <c r="I1391">
        <v>0</v>
      </c>
      <c r="J1391">
        <v>123.45</v>
      </c>
      <c r="K1391">
        <v>-723.45</v>
      </c>
      <c r="L1391">
        <v>0</v>
      </c>
      <c r="M1391">
        <v>0</v>
      </c>
      <c r="N1391">
        <v>0</v>
      </c>
      <c r="O1391" s="90" cm="1">
        <f t="array" ref="O1391">VLOOKUP(C1391,Calc!$B$4:$BF$291,_xlfn.XLOOKUP(F1391&amp;G1391,$R$4:$R$9&amp;$S$4:$S$9,$T$4:$T$9),FALSE)</f>
        <v>0</v>
      </c>
      <c r="P1391" s="121">
        <f t="shared" si="21"/>
        <v>0</v>
      </c>
      <c r="AH1391" s="5">
        <v>46261</v>
      </c>
      <c r="AI1391">
        <v>139</v>
      </c>
      <c r="AJ1391">
        <v>3</v>
      </c>
      <c r="AK1391" t="s">
        <v>143</v>
      </c>
      <c r="AL1391" t="s">
        <v>60</v>
      </c>
      <c r="AM1391" t="s">
        <v>51</v>
      </c>
      <c r="AN1391">
        <v>6.8631148</v>
      </c>
      <c r="AO1391">
        <v>0</v>
      </c>
      <c r="AP1391">
        <v>0</v>
      </c>
      <c r="AR1391" s="5">
        <v>46261</v>
      </c>
      <c r="AS1391">
        <v>100</v>
      </c>
      <c r="AT1391">
        <v>3</v>
      </c>
      <c r="AU1391" t="s">
        <v>145</v>
      </c>
      <c r="AV1391" t="s">
        <v>146</v>
      </c>
      <c r="AW1391">
        <v>0</v>
      </c>
      <c r="AX1391">
        <v>0</v>
      </c>
      <c r="AY1391">
        <v>0</v>
      </c>
      <c r="AZ1391">
        <v>0</v>
      </c>
      <c r="BA1391">
        <v>0</v>
      </c>
    </row>
    <row r="1392" spans="2:53">
      <c r="B1392" s="5">
        <v>46261</v>
      </c>
      <c r="C1392">
        <v>232</v>
      </c>
      <c r="D1392">
        <v>3</v>
      </c>
      <c r="E1392" t="s">
        <v>143</v>
      </c>
      <c r="F1392" t="s">
        <v>60</v>
      </c>
      <c r="G1392" t="s">
        <v>58</v>
      </c>
      <c r="H1392">
        <v>-73.377336470000003</v>
      </c>
      <c r="I1392">
        <v>0</v>
      </c>
      <c r="J1392">
        <v>-600</v>
      </c>
      <c r="K1392">
        <v>779.69</v>
      </c>
      <c r="L1392">
        <v>0</v>
      </c>
      <c r="M1392">
        <v>0</v>
      </c>
      <c r="N1392">
        <v>0</v>
      </c>
      <c r="O1392" s="90" cm="1">
        <f t="array" ref="O1392">VLOOKUP(C1392,Calc!$B$4:$BF$291,_xlfn.XLOOKUP(F1392&amp;G1392,$R$4:$R$9&amp;$S$4:$S$9,$T$4:$T$9),FALSE)</f>
        <v>0</v>
      </c>
      <c r="P1392" s="121">
        <f t="shared" si="21"/>
        <v>0</v>
      </c>
      <c r="AH1392" s="5">
        <v>46261</v>
      </c>
      <c r="AI1392">
        <v>139</v>
      </c>
      <c r="AJ1392">
        <v>3</v>
      </c>
      <c r="AK1392" t="s">
        <v>143</v>
      </c>
      <c r="AL1392" t="s">
        <v>54</v>
      </c>
      <c r="AM1392" t="s">
        <v>52</v>
      </c>
      <c r="AN1392">
        <v>32.315837729999998</v>
      </c>
      <c r="AO1392">
        <v>0</v>
      </c>
      <c r="AP1392">
        <v>0</v>
      </c>
      <c r="AR1392" s="5">
        <v>46261</v>
      </c>
      <c r="AS1392">
        <v>100</v>
      </c>
      <c r="AT1392">
        <v>3</v>
      </c>
      <c r="AU1392" t="s">
        <v>144</v>
      </c>
      <c r="AV1392" t="s">
        <v>58</v>
      </c>
      <c r="AW1392">
        <v>-50.954943200000002</v>
      </c>
      <c r="AX1392">
        <v>4.1508333300000002</v>
      </c>
      <c r="AY1392">
        <v>467.34598476000002</v>
      </c>
      <c r="AZ1392">
        <v>467.34598476000002</v>
      </c>
      <c r="BA1392">
        <v>0</v>
      </c>
    </row>
    <row r="1393" spans="2:53">
      <c r="B1393" s="5">
        <v>46261</v>
      </c>
      <c r="C1393">
        <v>232</v>
      </c>
      <c r="D1393">
        <v>3</v>
      </c>
      <c r="E1393" t="s">
        <v>143</v>
      </c>
      <c r="F1393" t="s">
        <v>60</v>
      </c>
      <c r="G1393" t="s">
        <v>51</v>
      </c>
      <c r="H1393">
        <v>-73.377336470000003</v>
      </c>
      <c r="I1393">
        <v>0</v>
      </c>
      <c r="J1393">
        <v>179.69</v>
      </c>
      <c r="K1393">
        <v>-779.69</v>
      </c>
      <c r="L1393">
        <v>0</v>
      </c>
      <c r="M1393">
        <v>0</v>
      </c>
      <c r="N1393">
        <v>0</v>
      </c>
      <c r="O1393" s="90" cm="1">
        <f t="array" ref="O1393">VLOOKUP(C1393,Calc!$B$4:$BF$291,_xlfn.XLOOKUP(F1393&amp;G1393,$R$4:$R$9&amp;$S$4:$S$9,$T$4:$T$9),FALSE)</f>
        <v>0</v>
      </c>
      <c r="P1393" s="121">
        <f t="shared" si="21"/>
        <v>0</v>
      </c>
      <c r="AH1393" s="5">
        <v>46261</v>
      </c>
      <c r="AI1393">
        <v>139</v>
      </c>
      <c r="AJ1393">
        <v>3</v>
      </c>
      <c r="AK1393" t="s">
        <v>143</v>
      </c>
      <c r="AL1393" t="s">
        <v>54</v>
      </c>
      <c r="AM1393" t="s">
        <v>51</v>
      </c>
      <c r="AN1393">
        <v>-33.226671060000001</v>
      </c>
      <c r="AO1393">
        <v>14989.41204171</v>
      </c>
      <c r="AP1393">
        <v>19220.711150980002</v>
      </c>
      <c r="AR1393" s="5">
        <v>46261</v>
      </c>
      <c r="AS1393">
        <v>100</v>
      </c>
      <c r="AT1393">
        <v>3</v>
      </c>
      <c r="AU1393" t="s">
        <v>144</v>
      </c>
      <c r="AV1393" t="s">
        <v>146</v>
      </c>
      <c r="AW1393">
        <v>46.804109859999997</v>
      </c>
      <c r="AX1393">
        <v>4.1508333300000002</v>
      </c>
      <c r="AY1393">
        <v>0</v>
      </c>
      <c r="AZ1393">
        <v>0</v>
      </c>
      <c r="BA1393">
        <v>0</v>
      </c>
    </row>
    <row r="1394" spans="2:53">
      <c r="B1394" s="5">
        <v>46261</v>
      </c>
      <c r="C1394">
        <v>232</v>
      </c>
      <c r="D1394">
        <v>3</v>
      </c>
      <c r="E1394" t="s">
        <v>143</v>
      </c>
      <c r="F1394" t="s">
        <v>54</v>
      </c>
      <c r="G1394" t="s">
        <v>52</v>
      </c>
      <c r="H1394">
        <v>-73.377336470000003</v>
      </c>
      <c r="I1394">
        <v>0</v>
      </c>
      <c r="J1394">
        <v>123.45</v>
      </c>
      <c r="K1394">
        <v>56.24</v>
      </c>
      <c r="L1394">
        <v>0</v>
      </c>
      <c r="M1394">
        <v>0</v>
      </c>
      <c r="N1394">
        <v>0</v>
      </c>
      <c r="O1394" s="90" cm="1">
        <f t="array" ref="O1394">VLOOKUP(C1394,Calc!$B$4:$BF$291,_xlfn.XLOOKUP(F1394&amp;G1394,$R$4:$R$9&amp;$S$4:$S$9,$T$4:$T$9),FALSE)</f>
        <v>0</v>
      </c>
      <c r="P1394" s="121">
        <f t="shared" si="21"/>
        <v>0</v>
      </c>
      <c r="AH1394" s="5">
        <v>46261</v>
      </c>
      <c r="AI1394">
        <v>140</v>
      </c>
      <c r="AJ1394">
        <v>3</v>
      </c>
      <c r="AL1394" t="s">
        <v>144</v>
      </c>
      <c r="AM1394" t="s">
        <v>58</v>
      </c>
      <c r="AN1394">
        <v>-48.654584759999999</v>
      </c>
      <c r="AO1394">
        <v>-5467.7093736200004</v>
      </c>
      <c r="AP1394">
        <v>-5467.7093736200004</v>
      </c>
      <c r="AR1394" s="5">
        <v>46261</v>
      </c>
      <c r="AS1394">
        <v>100</v>
      </c>
      <c r="AT1394">
        <v>3</v>
      </c>
      <c r="AU1394" t="s">
        <v>57</v>
      </c>
      <c r="AV1394" t="s">
        <v>58</v>
      </c>
      <c r="AW1394">
        <v>-9.2621500000000001</v>
      </c>
      <c r="AX1394">
        <v>2.4325000000000001</v>
      </c>
      <c r="AY1394">
        <v>2409.3331047500001</v>
      </c>
      <c r="AZ1394">
        <v>1030.402554</v>
      </c>
      <c r="BA1394">
        <v>0</v>
      </c>
    </row>
    <row r="1395" spans="2:53">
      <c r="B1395" s="5">
        <v>46261</v>
      </c>
      <c r="C1395">
        <v>232</v>
      </c>
      <c r="D1395">
        <v>3</v>
      </c>
      <c r="E1395" t="s">
        <v>143</v>
      </c>
      <c r="F1395" t="s">
        <v>54</v>
      </c>
      <c r="G1395" t="s">
        <v>51</v>
      </c>
      <c r="H1395">
        <v>-73.377336470000003</v>
      </c>
      <c r="I1395">
        <v>0</v>
      </c>
      <c r="J1395">
        <v>179.69</v>
      </c>
      <c r="K1395">
        <v>-56.24</v>
      </c>
      <c r="L1395">
        <v>0</v>
      </c>
      <c r="M1395">
        <v>0</v>
      </c>
      <c r="N1395">
        <v>0</v>
      </c>
      <c r="O1395" s="90" cm="1">
        <f t="array" ref="O1395">VLOOKUP(C1395,Calc!$B$4:$BF$291,_xlfn.XLOOKUP(F1395&amp;G1395,$R$4:$R$9&amp;$S$4:$S$9,$T$4:$T$9),FALSE)</f>
        <v>0</v>
      </c>
      <c r="P1395" s="121">
        <f t="shared" si="21"/>
        <v>0</v>
      </c>
      <c r="AH1395" s="5">
        <v>46261</v>
      </c>
      <c r="AI1395">
        <v>140</v>
      </c>
      <c r="AJ1395">
        <v>3</v>
      </c>
      <c r="AL1395" t="s">
        <v>144</v>
      </c>
      <c r="AM1395" t="s">
        <v>146</v>
      </c>
      <c r="AN1395">
        <v>48.632084759999998</v>
      </c>
      <c r="AO1395">
        <v>0</v>
      </c>
      <c r="AP1395">
        <v>0</v>
      </c>
      <c r="AR1395" s="5">
        <v>46261</v>
      </c>
      <c r="AS1395">
        <v>100</v>
      </c>
      <c r="AT1395">
        <v>3</v>
      </c>
      <c r="AU1395" t="s">
        <v>57</v>
      </c>
      <c r="AV1395" t="s">
        <v>52</v>
      </c>
      <c r="AW1395">
        <v>6.82965</v>
      </c>
      <c r="AX1395">
        <v>2.4325000000000001</v>
      </c>
      <c r="AY1395">
        <v>0</v>
      </c>
      <c r="AZ1395">
        <v>0</v>
      </c>
      <c r="BA1395">
        <v>0</v>
      </c>
    </row>
    <row r="1396" spans="2:53">
      <c r="B1396" s="5">
        <v>46261</v>
      </c>
      <c r="C1396">
        <v>233</v>
      </c>
      <c r="D1396">
        <v>3</v>
      </c>
      <c r="E1396" t="s">
        <v>143</v>
      </c>
      <c r="F1396" t="s">
        <v>57</v>
      </c>
      <c r="G1396" t="s">
        <v>58</v>
      </c>
      <c r="H1396">
        <v>-4428.4561214400001</v>
      </c>
      <c r="I1396">
        <v>0</v>
      </c>
      <c r="J1396">
        <v>-600</v>
      </c>
      <c r="K1396">
        <v>900.75</v>
      </c>
      <c r="L1396">
        <v>0</v>
      </c>
      <c r="M1396">
        <v>0</v>
      </c>
      <c r="N1396">
        <v>0</v>
      </c>
      <c r="O1396" s="90" cm="1">
        <f t="array" ref="O1396">VLOOKUP(C1396,Calc!$B$4:$BF$291,_xlfn.XLOOKUP(F1396&amp;G1396,$R$4:$R$9&amp;$S$4:$S$9,$T$4:$T$9),FALSE)</f>
        <v>0</v>
      </c>
      <c r="P1396" s="121">
        <f t="shared" si="21"/>
        <v>0</v>
      </c>
      <c r="AH1396" s="5">
        <v>46261</v>
      </c>
      <c r="AI1396">
        <v>140</v>
      </c>
      <c r="AJ1396">
        <v>3</v>
      </c>
      <c r="AK1396" t="s">
        <v>143</v>
      </c>
      <c r="AL1396" t="s">
        <v>57</v>
      </c>
      <c r="AM1396" t="s">
        <v>58</v>
      </c>
      <c r="AN1396">
        <v>3.644374</v>
      </c>
      <c r="AO1396">
        <v>2881.4967502300001</v>
      </c>
      <c r="AP1396">
        <v>0</v>
      </c>
      <c r="AR1396" s="5">
        <v>46261</v>
      </c>
      <c r="AS1396">
        <v>100</v>
      </c>
      <c r="AT1396">
        <v>3</v>
      </c>
      <c r="AU1396" t="s">
        <v>147</v>
      </c>
      <c r="AV1396" t="s">
        <v>148</v>
      </c>
      <c r="AW1396">
        <v>0</v>
      </c>
      <c r="AX1396">
        <v>0.30583333000000001</v>
      </c>
      <c r="AY1396">
        <v>0</v>
      </c>
      <c r="AZ1396">
        <v>0</v>
      </c>
      <c r="BA1396">
        <v>0</v>
      </c>
    </row>
    <row r="1397" spans="2:53">
      <c r="B1397" s="5">
        <v>46261</v>
      </c>
      <c r="C1397">
        <v>233</v>
      </c>
      <c r="D1397">
        <v>3</v>
      </c>
      <c r="E1397" t="s">
        <v>143</v>
      </c>
      <c r="F1397" t="s">
        <v>57</v>
      </c>
      <c r="G1397" t="s">
        <v>52</v>
      </c>
      <c r="H1397">
        <v>-4428.4561214400001</v>
      </c>
      <c r="I1397">
        <v>0</v>
      </c>
      <c r="J1397">
        <v>300.75</v>
      </c>
      <c r="K1397">
        <v>-900.75</v>
      </c>
      <c r="L1397">
        <v>0</v>
      </c>
      <c r="M1397">
        <v>0</v>
      </c>
      <c r="N1397">
        <v>0</v>
      </c>
      <c r="O1397" s="90" cm="1">
        <f t="array" ref="O1397">VLOOKUP(C1397,Calc!$B$4:$BF$291,_xlfn.XLOOKUP(F1397&amp;G1397,$R$4:$R$9&amp;$S$4:$S$9,$T$4:$T$9),FALSE)</f>
        <v>0</v>
      </c>
      <c r="P1397" s="121">
        <f t="shared" si="21"/>
        <v>0</v>
      </c>
      <c r="AH1397" s="5">
        <v>46261</v>
      </c>
      <c r="AI1397">
        <v>140</v>
      </c>
      <c r="AJ1397">
        <v>3</v>
      </c>
      <c r="AK1397" t="s">
        <v>143</v>
      </c>
      <c r="AL1397" t="s">
        <v>57</v>
      </c>
      <c r="AM1397" t="s">
        <v>52</v>
      </c>
      <c r="AN1397">
        <v>-4.1743740000000003</v>
      </c>
      <c r="AO1397">
        <v>0</v>
      </c>
      <c r="AP1397">
        <v>-2346.42212466</v>
      </c>
      <c r="AR1397" s="5">
        <v>46261</v>
      </c>
      <c r="AS1397">
        <v>100</v>
      </c>
      <c r="AT1397">
        <v>3</v>
      </c>
      <c r="AU1397" t="s">
        <v>147</v>
      </c>
      <c r="AV1397" t="s">
        <v>51</v>
      </c>
      <c r="AW1397">
        <v>0</v>
      </c>
      <c r="AX1397">
        <v>0.30583333000000001</v>
      </c>
      <c r="AY1397">
        <v>0</v>
      </c>
      <c r="AZ1397">
        <v>0</v>
      </c>
      <c r="BA1397">
        <v>0</v>
      </c>
    </row>
    <row r="1398" spans="2:53">
      <c r="B1398" s="5">
        <v>46261</v>
      </c>
      <c r="C1398">
        <v>233</v>
      </c>
      <c r="D1398">
        <v>3</v>
      </c>
      <c r="E1398" t="s">
        <v>143</v>
      </c>
      <c r="F1398" t="s">
        <v>60</v>
      </c>
      <c r="G1398" t="s">
        <v>58</v>
      </c>
      <c r="H1398">
        <v>-4428.4561214400001</v>
      </c>
      <c r="I1398">
        <v>0</v>
      </c>
      <c r="J1398">
        <v>-600</v>
      </c>
      <c r="K1398">
        <v>779.69</v>
      </c>
      <c r="L1398">
        <v>0</v>
      </c>
      <c r="M1398">
        <v>0</v>
      </c>
      <c r="N1398">
        <v>0</v>
      </c>
      <c r="O1398" s="90" cm="1">
        <f t="array" ref="O1398">VLOOKUP(C1398,Calc!$B$4:$BF$291,_xlfn.XLOOKUP(F1398&amp;G1398,$R$4:$R$9&amp;$S$4:$S$9,$T$4:$T$9),FALSE)</f>
        <v>0</v>
      </c>
      <c r="P1398" s="121">
        <f t="shared" si="21"/>
        <v>0</v>
      </c>
      <c r="AH1398" s="5">
        <v>46261</v>
      </c>
      <c r="AI1398">
        <v>140</v>
      </c>
      <c r="AJ1398">
        <v>3</v>
      </c>
      <c r="AL1398" t="s">
        <v>147</v>
      </c>
      <c r="AM1398" t="s">
        <v>148</v>
      </c>
      <c r="AN1398">
        <v>0</v>
      </c>
      <c r="AO1398">
        <v>0</v>
      </c>
      <c r="AP1398">
        <v>0</v>
      </c>
      <c r="AR1398" s="5">
        <v>46261</v>
      </c>
      <c r="AS1398">
        <v>100</v>
      </c>
      <c r="AT1398">
        <v>3</v>
      </c>
      <c r="AU1398" t="s">
        <v>60</v>
      </c>
      <c r="AV1398" t="s">
        <v>58</v>
      </c>
      <c r="AW1398">
        <v>-11.541389000000001</v>
      </c>
      <c r="AX1398">
        <v>1.1775</v>
      </c>
      <c r="AY1398">
        <v>0</v>
      </c>
      <c r="AZ1398">
        <v>1361.4203445200001</v>
      </c>
      <c r="BA1398">
        <v>0</v>
      </c>
    </row>
    <row r="1399" spans="2:53">
      <c r="B1399" s="5">
        <v>46261</v>
      </c>
      <c r="C1399">
        <v>233</v>
      </c>
      <c r="D1399">
        <v>3</v>
      </c>
      <c r="E1399" t="s">
        <v>143</v>
      </c>
      <c r="F1399" t="s">
        <v>60</v>
      </c>
      <c r="G1399" t="s">
        <v>51</v>
      </c>
      <c r="H1399">
        <v>-4428.4561214400001</v>
      </c>
      <c r="I1399">
        <v>0</v>
      </c>
      <c r="J1399">
        <v>179.69</v>
      </c>
      <c r="K1399">
        <v>-779.69</v>
      </c>
      <c r="L1399">
        <v>0</v>
      </c>
      <c r="M1399">
        <v>0</v>
      </c>
      <c r="N1399">
        <v>0</v>
      </c>
      <c r="O1399" s="90" cm="1">
        <f t="array" ref="O1399">VLOOKUP(C1399,Calc!$B$4:$BF$291,_xlfn.XLOOKUP(F1399&amp;G1399,$R$4:$R$9&amp;$S$4:$S$9,$T$4:$T$9),FALSE)</f>
        <v>0</v>
      </c>
      <c r="P1399" s="121">
        <f t="shared" si="21"/>
        <v>0</v>
      </c>
      <c r="AH1399" s="5">
        <v>46261</v>
      </c>
      <c r="AI1399">
        <v>140</v>
      </c>
      <c r="AJ1399">
        <v>3</v>
      </c>
      <c r="AL1399" t="s">
        <v>147</v>
      </c>
      <c r="AM1399" t="s">
        <v>51</v>
      </c>
      <c r="AN1399">
        <v>0</v>
      </c>
      <c r="AO1399">
        <v>0</v>
      </c>
      <c r="AP1399">
        <v>0</v>
      </c>
      <c r="AR1399" s="5">
        <v>46261</v>
      </c>
      <c r="AS1399">
        <v>100</v>
      </c>
      <c r="AT1399">
        <v>3</v>
      </c>
      <c r="AU1399" t="s">
        <v>60</v>
      </c>
      <c r="AV1399" t="s">
        <v>51</v>
      </c>
      <c r="AW1399">
        <v>10.363889</v>
      </c>
      <c r="AX1399">
        <v>1.1775</v>
      </c>
      <c r="AY1399">
        <v>0</v>
      </c>
      <c r="AZ1399">
        <v>0</v>
      </c>
      <c r="BA1399">
        <v>0</v>
      </c>
    </row>
    <row r="1400" spans="2:53">
      <c r="B1400" s="5">
        <v>46261</v>
      </c>
      <c r="C1400">
        <v>233</v>
      </c>
      <c r="D1400">
        <v>3</v>
      </c>
      <c r="E1400" t="s">
        <v>143</v>
      </c>
      <c r="F1400" t="s">
        <v>54</v>
      </c>
      <c r="G1400" t="s">
        <v>52</v>
      </c>
      <c r="H1400">
        <v>-4428.4561214400001</v>
      </c>
      <c r="I1400">
        <v>0</v>
      </c>
      <c r="J1400">
        <v>300.75</v>
      </c>
      <c r="K1400">
        <v>-121.06</v>
      </c>
      <c r="L1400">
        <v>0</v>
      </c>
      <c r="M1400">
        <v>0</v>
      </c>
      <c r="N1400">
        <v>0</v>
      </c>
      <c r="O1400" s="90" cm="1">
        <f t="array" ref="O1400">VLOOKUP(C1400,Calc!$B$4:$BF$291,_xlfn.XLOOKUP(F1400&amp;G1400,$R$4:$R$9&amp;$S$4:$S$9,$T$4:$T$9),FALSE)</f>
        <v>0</v>
      </c>
      <c r="P1400" s="121">
        <f t="shared" si="21"/>
        <v>0</v>
      </c>
      <c r="AH1400" s="5">
        <v>46261</v>
      </c>
      <c r="AI1400">
        <v>140</v>
      </c>
      <c r="AJ1400">
        <v>3</v>
      </c>
      <c r="AK1400" t="s">
        <v>143</v>
      </c>
      <c r="AL1400" t="s">
        <v>60</v>
      </c>
      <c r="AM1400" t="s">
        <v>58</v>
      </c>
      <c r="AN1400">
        <v>-9.1184591000000008</v>
      </c>
      <c r="AO1400">
        <v>0</v>
      </c>
      <c r="AP1400">
        <v>-395.64899034000001</v>
      </c>
      <c r="AR1400" s="5">
        <v>46261</v>
      </c>
      <c r="AS1400">
        <v>100</v>
      </c>
      <c r="AT1400">
        <v>3</v>
      </c>
      <c r="AU1400" t="s">
        <v>54</v>
      </c>
      <c r="AV1400" t="s">
        <v>52</v>
      </c>
      <c r="AW1400">
        <v>50.692430260000002</v>
      </c>
      <c r="AX1400">
        <v>1.0991666600000001</v>
      </c>
      <c r="AY1400">
        <v>0</v>
      </c>
      <c r="AZ1400">
        <v>0</v>
      </c>
      <c r="BA1400">
        <v>0</v>
      </c>
    </row>
    <row r="1401" spans="2:53">
      <c r="B1401" s="5">
        <v>46261</v>
      </c>
      <c r="C1401">
        <v>233</v>
      </c>
      <c r="D1401">
        <v>3</v>
      </c>
      <c r="E1401" t="s">
        <v>143</v>
      </c>
      <c r="F1401" t="s">
        <v>54</v>
      </c>
      <c r="G1401" t="s">
        <v>51</v>
      </c>
      <c r="H1401">
        <v>-4428.4561214400001</v>
      </c>
      <c r="I1401">
        <v>0</v>
      </c>
      <c r="J1401">
        <v>179.69</v>
      </c>
      <c r="K1401">
        <v>121.06</v>
      </c>
      <c r="L1401">
        <v>0</v>
      </c>
      <c r="M1401">
        <v>0</v>
      </c>
      <c r="N1401">
        <v>0</v>
      </c>
      <c r="O1401" s="90" cm="1">
        <f t="array" ref="O1401">VLOOKUP(C1401,Calc!$B$4:$BF$291,_xlfn.XLOOKUP(F1401&amp;G1401,$R$4:$R$9&amp;$S$4:$S$9,$T$4:$T$9),FALSE)</f>
        <v>0</v>
      </c>
      <c r="P1401" s="121">
        <f t="shared" si="21"/>
        <v>0</v>
      </c>
      <c r="AH1401" s="5">
        <v>46261</v>
      </c>
      <c r="AI1401">
        <v>140</v>
      </c>
      <c r="AJ1401">
        <v>3</v>
      </c>
      <c r="AK1401" t="s">
        <v>143</v>
      </c>
      <c r="AL1401" t="s">
        <v>60</v>
      </c>
      <c r="AM1401" t="s">
        <v>51</v>
      </c>
      <c r="AN1401">
        <v>9.1659591000000002</v>
      </c>
      <c r="AO1401">
        <v>0</v>
      </c>
      <c r="AP1401">
        <v>0</v>
      </c>
      <c r="AR1401" s="5">
        <v>46261</v>
      </c>
      <c r="AS1401">
        <v>100</v>
      </c>
      <c r="AT1401">
        <v>3</v>
      </c>
      <c r="AU1401" t="s">
        <v>54</v>
      </c>
      <c r="AV1401" t="s">
        <v>51</v>
      </c>
      <c r="AW1401">
        <v>-51.791596929999997</v>
      </c>
      <c r="AX1401">
        <v>1.0991666600000001</v>
      </c>
      <c r="AY1401">
        <v>291.33287995000001</v>
      </c>
      <c r="AZ1401">
        <v>290.93619369999999</v>
      </c>
      <c r="BA1401">
        <v>0</v>
      </c>
    </row>
    <row r="1402" spans="2:53">
      <c r="B1402" s="5">
        <v>46261</v>
      </c>
      <c r="C1402">
        <v>234</v>
      </c>
      <c r="D1402">
        <v>3</v>
      </c>
      <c r="E1402" t="s">
        <v>143</v>
      </c>
      <c r="F1402" t="s">
        <v>57</v>
      </c>
      <c r="G1402" t="s">
        <v>58</v>
      </c>
      <c r="H1402">
        <v>-11503.945956510001</v>
      </c>
      <c r="I1402">
        <v>0</v>
      </c>
      <c r="J1402">
        <v>-600</v>
      </c>
      <c r="K1402">
        <v>888.25</v>
      </c>
      <c r="L1402">
        <v>0</v>
      </c>
      <c r="M1402">
        <v>0</v>
      </c>
      <c r="N1402">
        <v>0</v>
      </c>
      <c r="O1402" s="90" cm="1">
        <f t="array" ref="O1402">VLOOKUP(C1402,Calc!$B$4:$BF$291,_xlfn.XLOOKUP(F1402&amp;G1402,$R$4:$R$9&amp;$S$4:$S$9,$T$4:$T$9),FALSE)</f>
        <v>0</v>
      </c>
      <c r="P1402" s="121">
        <f t="shared" si="21"/>
        <v>0</v>
      </c>
      <c r="AH1402" s="5">
        <v>46261</v>
      </c>
      <c r="AI1402">
        <v>140</v>
      </c>
      <c r="AJ1402">
        <v>3</v>
      </c>
      <c r="AK1402" t="s">
        <v>143</v>
      </c>
      <c r="AL1402" t="s">
        <v>54</v>
      </c>
      <c r="AM1402" t="s">
        <v>52</v>
      </c>
      <c r="AN1402">
        <v>28.56552306</v>
      </c>
      <c r="AO1402">
        <v>0</v>
      </c>
      <c r="AP1402">
        <v>0</v>
      </c>
      <c r="AR1402" s="5">
        <v>46261</v>
      </c>
      <c r="AS1402">
        <v>100</v>
      </c>
      <c r="AT1402">
        <v>3</v>
      </c>
      <c r="AU1402" t="s">
        <v>50</v>
      </c>
      <c r="AV1402" t="s">
        <v>52</v>
      </c>
      <c r="AW1402">
        <v>3.7935265299999998</v>
      </c>
      <c r="AX1402">
        <v>0.13333333</v>
      </c>
      <c r="AY1402">
        <v>0</v>
      </c>
      <c r="AZ1402">
        <v>0</v>
      </c>
      <c r="BA1402">
        <v>0</v>
      </c>
    </row>
    <row r="1403" spans="2:53">
      <c r="B1403" s="5">
        <v>46261</v>
      </c>
      <c r="C1403">
        <v>234</v>
      </c>
      <c r="D1403">
        <v>3</v>
      </c>
      <c r="E1403" t="s">
        <v>143</v>
      </c>
      <c r="F1403" t="s">
        <v>57</v>
      </c>
      <c r="G1403" t="s">
        <v>52</v>
      </c>
      <c r="H1403">
        <v>-11503.945956510001</v>
      </c>
      <c r="I1403">
        <v>0</v>
      </c>
      <c r="J1403">
        <v>288.25</v>
      </c>
      <c r="K1403">
        <v>-888.25</v>
      </c>
      <c r="L1403">
        <v>0</v>
      </c>
      <c r="M1403">
        <v>0</v>
      </c>
      <c r="N1403">
        <v>0</v>
      </c>
      <c r="O1403" s="90" cm="1">
        <f t="array" ref="O1403">VLOOKUP(C1403,Calc!$B$4:$BF$291,_xlfn.XLOOKUP(F1403&amp;G1403,$R$4:$R$9&amp;$S$4:$S$9,$T$4:$T$9),FALSE)</f>
        <v>0</v>
      </c>
      <c r="P1403" s="121">
        <f t="shared" si="21"/>
        <v>0</v>
      </c>
      <c r="AH1403" s="5">
        <v>46261</v>
      </c>
      <c r="AI1403">
        <v>140</v>
      </c>
      <c r="AJ1403">
        <v>3</v>
      </c>
      <c r="AK1403" t="s">
        <v>143</v>
      </c>
      <c r="AL1403" t="s">
        <v>54</v>
      </c>
      <c r="AM1403" t="s">
        <v>51</v>
      </c>
      <c r="AN1403">
        <v>-29.459689730000001</v>
      </c>
      <c r="AO1403">
        <v>11515.156780949999</v>
      </c>
      <c r="AP1403">
        <v>17138.7246462</v>
      </c>
      <c r="AR1403" s="5">
        <v>46261</v>
      </c>
      <c r="AS1403">
        <v>100</v>
      </c>
      <c r="AT1403">
        <v>3</v>
      </c>
      <c r="AU1403" t="s">
        <v>50</v>
      </c>
      <c r="AV1403" t="s">
        <v>51</v>
      </c>
      <c r="AW1403">
        <v>-3.92685986</v>
      </c>
      <c r="AX1403">
        <v>0.13333333</v>
      </c>
      <c r="AY1403">
        <v>0</v>
      </c>
      <c r="AZ1403">
        <v>17.90689248</v>
      </c>
      <c r="BA1403">
        <v>0</v>
      </c>
    </row>
    <row r="1404" spans="2:53">
      <c r="B1404" s="5">
        <v>46261</v>
      </c>
      <c r="C1404">
        <v>234</v>
      </c>
      <c r="D1404">
        <v>3</v>
      </c>
      <c r="E1404" t="s">
        <v>143</v>
      </c>
      <c r="F1404" t="s">
        <v>60</v>
      </c>
      <c r="G1404" t="s">
        <v>58</v>
      </c>
      <c r="H1404">
        <v>-11503.945956510001</v>
      </c>
      <c r="I1404">
        <v>0</v>
      </c>
      <c r="J1404">
        <v>-600</v>
      </c>
      <c r="K1404">
        <v>779.69</v>
      </c>
      <c r="L1404">
        <v>0</v>
      </c>
      <c r="M1404">
        <v>0</v>
      </c>
      <c r="N1404">
        <v>0</v>
      </c>
      <c r="O1404" s="90" cm="1">
        <f t="array" ref="O1404">VLOOKUP(C1404,Calc!$B$4:$BF$291,_xlfn.XLOOKUP(F1404&amp;G1404,$R$4:$R$9&amp;$S$4:$S$9,$T$4:$T$9),FALSE)</f>
        <v>0</v>
      </c>
      <c r="P1404" s="121">
        <f t="shared" si="21"/>
        <v>0</v>
      </c>
      <c r="AH1404" s="5">
        <v>46261</v>
      </c>
      <c r="AI1404">
        <v>141</v>
      </c>
      <c r="AJ1404">
        <v>3</v>
      </c>
      <c r="AL1404" t="s">
        <v>144</v>
      </c>
      <c r="AM1404" t="s">
        <v>58</v>
      </c>
      <c r="AN1404">
        <v>-51.466402260000002</v>
      </c>
      <c r="AO1404">
        <v>-3520.7685180799999</v>
      </c>
      <c r="AP1404">
        <v>-3520.7685180799999</v>
      </c>
      <c r="AR1404" s="5">
        <v>46261</v>
      </c>
      <c r="AS1404">
        <v>101</v>
      </c>
      <c r="AT1404">
        <v>3</v>
      </c>
      <c r="AU1404" t="s">
        <v>145</v>
      </c>
      <c r="AV1404" t="s">
        <v>58</v>
      </c>
      <c r="AW1404">
        <v>0</v>
      </c>
      <c r="AX1404">
        <v>0</v>
      </c>
      <c r="AY1404">
        <v>0</v>
      </c>
      <c r="AZ1404">
        <v>0</v>
      </c>
      <c r="BA1404">
        <v>0</v>
      </c>
    </row>
    <row r="1405" spans="2:53">
      <c r="B1405" s="5">
        <v>46261</v>
      </c>
      <c r="C1405">
        <v>234</v>
      </c>
      <c r="D1405">
        <v>3</v>
      </c>
      <c r="E1405" t="s">
        <v>143</v>
      </c>
      <c r="F1405" t="s">
        <v>60</v>
      </c>
      <c r="G1405" t="s">
        <v>51</v>
      </c>
      <c r="H1405">
        <v>-11503.945956510001</v>
      </c>
      <c r="I1405">
        <v>0</v>
      </c>
      <c r="J1405">
        <v>179.69</v>
      </c>
      <c r="K1405">
        <v>-779.69</v>
      </c>
      <c r="L1405">
        <v>0</v>
      </c>
      <c r="M1405">
        <v>0</v>
      </c>
      <c r="N1405">
        <v>0</v>
      </c>
      <c r="O1405" s="90" cm="1">
        <f t="array" ref="O1405">VLOOKUP(C1405,Calc!$B$4:$BF$291,_xlfn.XLOOKUP(F1405&amp;G1405,$R$4:$R$9&amp;$S$4:$S$9,$T$4:$T$9),FALSE)</f>
        <v>0</v>
      </c>
      <c r="P1405" s="121">
        <f t="shared" si="21"/>
        <v>0</v>
      </c>
      <c r="AH1405" s="5">
        <v>46261</v>
      </c>
      <c r="AI1405">
        <v>141</v>
      </c>
      <c r="AJ1405">
        <v>3</v>
      </c>
      <c r="AL1405" t="s">
        <v>144</v>
      </c>
      <c r="AM1405" t="s">
        <v>146</v>
      </c>
      <c r="AN1405">
        <v>51.443902260000002</v>
      </c>
      <c r="AO1405">
        <v>0</v>
      </c>
      <c r="AP1405">
        <v>0</v>
      </c>
      <c r="AR1405" s="5">
        <v>46261</v>
      </c>
      <c r="AS1405">
        <v>101</v>
      </c>
      <c r="AT1405">
        <v>3</v>
      </c>
      <c r="AU1405" t="s">
        <v>145</v>
      </c>
      <c r="AV1405" t="s">
        <v>146</v>
      </c>
      <c r="AW1405">
        <v>0</v>
      </c>
      <c r="AX1405">
        <v>0</v>
      </c>
      <c r="AY1405">
        <v>0</v>
      </c>
      <c r="AZ1405">
        <v>0</v>
      </c>
      <c r="BA1405">
        <v>0</v>
      </c>
    </row>
    <row r="1406" spans="2:53">
      <c r="B1406" s="5">
        <v>46261</v>
      </c>
      <c r="C1406">
        <v>234</v>
      </c>
      <c r="D1406">
        <v>3</v>
      </c>
      <c r="E1406" t="s">
        <v>143</v>
      </c>
      <c r="F1406" t="s">
        <v>54</v>
      </c>
      <c r="G1406" t="s">
        <v>52</v>
      </c>
      <c r="H1406">
        <v>-11503.945956510001</v>
      </c>
      <c r="I1406">
        <v>0</v>
      </c>
      <c r="J1406">
        <v>288.25</v>
      </c>
      <c r="K1406">
        <v>-108.56</v>
      </c>
      <c r="L1406">
        <v>0</v>
      </c>
      <c r="M1406">
        <v>0</v>
      </c>
      <c r="N1406">
        <v>0</v>
      </c>
      <c r="O1406" s="90" cm="1">
        <f t="array" ref="O1406">VLOOKUP(C1406,Calc!$B$4:$BF$291,_xlfn.XLOOKUP(F1406&amp;G1406,$R$4:$R$9&amp;$S$4:$S$9,$T$4:$T$9),FALSE)</f>
        <v>0</v>
      </c>
      <c r="P1406" s="121">
        <f t="shared" si="21"/>
        <v>0</v>
      </c>
      <c r="AH1406" s="5">
        <v>46261</v>
      </c>
      <c r="AI1406">
        <v>141</v>
      </c>
      <c r="AJ1406">
        <v>3</v>
      </c>
      <c r="AK1406" t="s">
        <v>143</v>
      </c>
      <c r="AL1406" t="s">
        <v>57</v>
      </c>
      <c r="AM1406" t="s">
        <v>58</v>
      </c>
      <c r="AN1406">
        <v>3.1511528000000002</v>
      </c>
      <c r="AO1406">
        <v>1382.5922440500001</v>
      </c>
      <c r="AP1406">
        <v>0</v>
      </c>
      <c r="AR1406" s="5">
        <v>46261</v>
      </c>
      <c r="AS1406">
        <v>101</v>
      </c>
      <c r="AT1406">
        <v>3</v>
      </c>
      <c r="AU1406" t="s">
        <v>144</v>
      </c>
      <c r="AV1406" t="s">
        <v>58</v>
      </c>
      <c r="AW1406">
        <v>-56.043861399999997</v>
      </c>
      <c r="AX1406">
        <v>3.7616666599999999</v>
      </c>
      <c r="AY1406">
        <v>415.33224246999998</v>
      </c>
      <c r="AZ1406">
        <v>415.33224246999998</v>
      </c>
      <c r="BA1406">
        <v>0</v>
      </c>
    </row>
    <row r="1407" spans="2:53">
      <c r="B1407" s="5">
        <v>46261</v>
      </c>
      <c r="C1407">
        <v>234</v>
      </c>
      <c r="D1407">
        <v>3</v>
      </c>
      <c r="E1407" t="s">
        <v>143</v>
      </c>
      <c r="F1407" t="s">
        <v>54</v>
      </c>
      <c r="G1407" t="s">
        <v>51</v>
      </c>
      <c r="H1407">
        <v>-11503.945956510001</v>
      </c>
      <c r="I1407">
        <v>0</v>
      </c>
      <c r="J1407">
        <v>179.69</v>
      </c>
      <c r="K1407">
        <v>108.56</v>
      </c>
      <c r="L1407">
        <v>0</v>
      </c>
      <c r="M1407">
        <v>0</v>
      </c>
      <c r="N1407">
        <v>0</v>
      </c>
      <c r="O1407" s="90" cm="1">
        <f t="array" ref="O1407">VLOOKUP(C1407,Calc!$B$4:$BF$291,_xlfn.XLOOKUP(F1407&amp;G1407,$R$4:$R$9&amp;$S$4:$S$9,$T$4:$T$9),FALSE)</f>
        <v>0</v>
      </c>
      <c r="P1407" s="121">
        <f t="shared" si="21"/>
        <v>0</v>
      </c>
      <c r="AH1407" s="5">
        <v>46261</v>
      </c>
      <c r="AI1407">
        <v>141</v>
      </c>
      <c r="AJ1407">
        <v>3</v>
      </c>
      <c r="AK1407" t="s">
        <v>143</v>
      </c>
      <c r="AL1407" t="s">
        <v>57</v>
      </c>
      <c r="AM1407" t="s">
        <v>52</v>
      </c>
      <c r="AN1407">
        <v>-3.7203194599999998</v>
      </c>
      <c r="AO1407">
        <v>0</v>
      </c>
      <c r="AP1407">
        <v>-2095.4001369500002</v>
      </c>
      <c r="AR1407" s="5">
        <v>46261</v>
      </c>
      <c r="AS1407">
        <v>101</v>
      </c>
      <c r="AT1407">
        <v>3</v>
      </c>
      <c r="AU1407" t="s">
        <v>144</v>
      </c>
      <c r="AV1407" t="s">
        <v>146</v>
      </c>
      <c r="AW1407">
        <v>52.282194730000001</v>
      </c>
      <c r="AX1407">
        <v>3.7616666599999999</v>
      </c>
      <c r="AY1407">
        <v>0</v>
      </c>
      <c r="AZ1407">
        <v>0</v>
      </c>
      <c r="BA1407">
        <v>0</v>
      </c>
    </row>
    <row r="1408" spans="2:53">
      <c r="B1408" s="5">
        <v>46261</v>
      </c>
      <c r="C1408">
        <v>235</v>
      </c>
      <c r="D1408">
        <v>3</v>
      </c>
      <c r="E1408" t="s">
        <v>143</v>
      </c>
      <c r="F1408" t="s">
        <v>57</v>
      </c>
      <c r="G1408" t="s">
        <v>58</v>
      </c>
      <c r="H1408">
        <v>-4377.7191149800001</v>
      </c>
      <c r="I1408">
        <v>0</v>
      </c>
      <c r="J1408">
        <v>-600</v>
      </c>
      <c r="K1408">
        <v>723.45</v>
      </c>
      <c r="L1408">
        <v>0</v>
      </c>
      <c r="M1408">
        <v>0</v>
      </c>
      <c r="N1408">
        <v>0</v>
      </c>
      <c r="O1408" s="90" cm="1">
        <f t="array" ref="O1408">VLOOKUP(C1408,Calc!$B$4:$BF$291,_xlfn.XLOOKUP(F1408&amp;G1408,$R$4:$R$9&amp;$S$4:$S$9,$T$4:$T$9),FALSE)</f>
        <v>0</v>
      </c>
      <c r="P1408" s="121">
        <f t="shared" si="21"/>
        <v>0</v>
      </c>
      <c r="AH1408" s="5">
        <v>46261</v>
      </c>
      <c r="AI1408">
        <v>141</v>
      </c>
      <c r="AJ1408">
        <v>3</v>
      </c>
      <c r="AL1408" t="s">
        <v>147</v>
      </c>
      <c r="AM1408" t="s">
        <v>148</v>
      </c>
      <c r="AN1408">
        <v>0</v>
      </c>
      <c r="AO1408">
        <v>0</v>
      </c>
      <c r="AP1408">
        <v>0</v>
      </c>
      <c r="AR1408" s="5">
        <v>46261</v>
      </c>
      <c r="AS1408">
        <v>101</v>
      </c>
      <c r="AT1408">
        <v>3</v>
      </c>
      <c r="AU1408" t="s">
        <v>57</v>
      </c>
      <c r="AV1408" t="s">
        <v>58</v>
      </c>
      <c r="AW1408">
        <v>-11.739585</v>
      </c>
      <c r="AX1408">
        <v>2.4166666600000002</v>
      </c>
      <c r="AY1408">
        <v>2574.5004741600001</v>
      </c>
      <c r="AZ1408">
        <v>1266.6634362499999</v>
      </c>
      <c r="BA1408">
        <v>0</v>
      </c>
    </row>
    <row r="1409" spans="2:53">
      <c r="B1409" s="5">
        <v>46261</v>
      </c>
      <c r="C1409">
        <v>235</v>
      </c>
      <c r="D1409">
        <v>3</v>
      </c>
      <c r="E1409" t="s">
        <v>143</v>
      </c>
      <c r="F1409" t="s">
        <v>57</v>
      </c>
      <c r="G1409" t="s">
        <v>52</v>
      </c>
      <c r="H1409">
        <v>-4377.7191149800001</v>
      </c>
      <c r="I1409">
        <v>0</v>
      </c>
      <c r="J1409">
        <v>123.45</v>
      </c>
      <c r="K1409">
        <v>-723.45</v>
      </c>
      <c r="L1409">
        <v>0</v>
      </c>
      <c r="M1409">
        <v>0</v>
      </c>
      <c r="N1409">
        <v>0</v>
      </c>
      <c r="O1409" s="90" cm="1">
        <f t="array" ref="O1409">VLOOKUP(C1409,Calc!$B$4:$BF$291,_xlfn.XLOOKUP(F1409&amp;G1409,$R$4:$R$9&amp;$S$4:$S$9,$T$4:$T$9),FALSE)</f>
        <v>0</v>
      </c>
      <c r="P1409" s="121">
        <f t="shared" si="21"/>
        <v>0</v>
      </c>
      <c r="AH1409" s="5">
        <v>46261</v>
      </c>
      <c r="AI1409">
        <v>141</v>
      </c>
      <c r="AJ1409">
        <v>3</v>
      </c>
      <c r="AL1409" t="s">
        <v>147</v>
      </c>
      <c r="AM1409" t="s">
        <v>51</v>
      </c>
      <c r="AN1409">
        <v>0</v>
      </c>
      <c r="AO1409">
        <v>0</v>
      </c>
      <c r="AP1409">
        <v>0</v>
      </c>
      <c r="AR1409" s="5">
        <v>46261</v>
      </c>
      <c r="AS1409">
        <v>101</v>
      </c>
      <c r="AT1409">
        <v>3</v>
      </c>
      <c r="AU1409" t="s">
        <v>57</v>
      </c>
      <c r="AV1409" t="s">
        <v>52</v>
      </c>
      <c r="AW1409">
        <v>9.3229183300000003</v>
      </c>
      <c r="AX1409">
        <v>2.4166666600000002</v>
      </c>
      <c r="AY1409">
        <v>0</v>
      </c>
      <c r="AZ1409">
        <v>0</v>
      </c>
      <c r="BA1409">
        <v>0</v>
      </c>
    </row>
    <row r="1410" spans="2:53">
      <c r="B1410" s="5">
        <v>46261</v>
      </c>
      <c r="C1410">
        <v>235</v>
      </c>
      <c r="D1410">
        <v>3</v>
      </c>
      <c r="E1410" t="s">
        <v>143</v>
      </c>
      <c r="F1410" t="s">
        <v>60</v>
      </c>
      <c r="G1410" t="s">
        <v>58</v>
      </c>
      <c r="H1410">
        <v>-4377.7191149800001</v>
      </c>
      <c r="I1410">
        <v>0</v>
      </c>
      <c r="J1410">
        <v>-600</v>
      </c>
      <c r="K1410">
        <v>779.69</v>
      </c>
      <c r="L1410">
        <v>0</v>
      </c>
      <c r="M1410">
        <v>0</v>
      </c>
      <c r="N1410">
        <v>0</v>
      </c>
      <c r="O1410" s="90" cm="1">
        <f t="array" ref="O1410">VLOOKUP(C1410,Calc!$B$4:$BF$291,_xlfn.XLOOKUP(F1410&amp;G1410,$R$4:$R$9&amp;$S$4:$S$9,$T$4:$T$9),FALSE)</f>
        <v>0</v>
      </c>
      <c r="P1410" s="121">
        <f t="shared" si="21"/>
        <v>0</v>
      </c>
      <c r="AH1410" s="5">
        <v>46261</v>
      </c>
      <c r="AI1410">
        <v>141</v>
      </c>
      <c r="AJ1410">
        <v>3</v>
      </c>
      <c r="AK1410" t="s">
        <v>143</v>
      </c>
      <c r="AL1410" t="s">
        <v>60</v>
      </c>
      <c r="AM1410" t="s">
        <v>58</v>
      </c>
      <c r="AN1410">
        <v>-5.7722748299999997</v>
      </c>
      <c r="AO1410">
        <v>0</v>
      </c>
      <c r="AP1410">
        <v>-250.45807167999999</v>
      </c>
      <c r="AR1410" s="5">
        <v>46261</v>
      </c>
      <c r="AS1410">
        <v>101</v>
      </c>
      <c r="AT1410">
        <v>3</v>
      </c>
      <c r="AU1410" t="s">
        <v>147</v>
      </c>
      <c r="AV1410" t="s">
        <v>148</v>
      </c>
      <c r="AW1410">
        <v>0</v>
      </c>
      <c r="AX1410">
        <v>0.27583332999999999</v>
      </c>
      <c r="AY1410">
        <v>0</v>
      </c>
      <c r="AZ1410">
        <v>0</v>
      </c>
      <c r="BA1410">
        <v>0</v>
      </c>
    </row>
    <row r="1411" spans="2:53">
      <c r="B1411" s="5">
        <v>46261</v>
      </c>
      <c r="C1411">
        <v>235</v>
      </c>
      <c r="D1411">
        <v>3</v>
      </c>
      <c r="E1411" t="s">
        <v>143</v>
      </c>
      <c r="F1411" t="s">
        <v>60</v>
      </c>
      <c r="G1411" t="s">
        <v>51</v>
      </c>
      <c r="H1411">
        <v>-4377.7191149800001</v>
      </c>
      <c r="I1411">
        <v>0</v>
      </c>
      <c r="J1411">
        <v>179.69</v>
      </c>
      <c r="K1411">
        <v>-779.69</v>
      </c>
      <c r="L1411">
        <v>0</v>
      </c>
      <c r="M1411">
        <v>0</v>
      </c>
      <c r="N1411">
        <v>0</v>
      </c>
      <c r="O1411" s="90" cm="1">
        <f t="array" ref="O1411">VLOOKUP(C1411,Calc!$B$4:$BF$291,_xlfn.XLOOKUP(F1411&amp;G1411,$R$4:$R$9&amp;$S$4:$S$9,$T$4:$T$9),FALSE)</f>
        <v>0</v>
      </c>
      <c r="P1411" s="121">
        <f t="shared" si="21"/>
        <v>0</v>
      </c>
      <c r="AH1411" s="5">
        <v>46261</v>
      </c>
      <c r="AI1411">
        <v>141</v>
      </c>
      <c r="AJ1411">
        <v>3</v>
      </c>
      <c r="AK1411" t="s">
        <v>143</v>
      </c>
      <c r="AL1411" t="s">
        <v>60</v>
      </c>
      <c r="AM1411" t="s">
        <v>51</v>
      </c>
      <c r="AN1411">
        <v>5.8189415000000002</v>
      </c>
      <c r="AO1411">
        <v>0</v>
      </c>
      <c r="AP1411">
        <v>0</v>
      </c>
      <c r="AR1411" s="5">
        <v>46261</v>
      </c>
      <c r="AS1411">
        <v>101</v>
      </c>
      <c r="AT1411">
        <v>3</v>
      </c>
      <c r="AU1411" t="s">
        <v>147</v>
      </c>
      <c r="AV1411" t="s">
        <v>51</v>
      </c>
      <c r="AW1411">
        <v>0</v>
      </c>
      <c r="AX1411">
        <v>0.27583332999999999</v>
      </c>
      <c r="AY1411">
        <v>0</v>
      </c>
      <c r="AZ1411">
        <v>0</v>
      </c>
      <c r="BA1411">
        <v>0</v>
      </c>
    </row>
    <row r="1412" spans="2:53">
      <c r="B1412" s="5">
        <v>46261</v>
      </c>
      <c r="C1412">
        <v>235</v>
      </c>
      <c r="D1412">
        <v>3</v>
      </c>
      <c r="E1412" t="s">
        <v>143</v>
      </c>
      <c r="F1412" t="s">
        <v>54</v>
      </c>
      <c r="G1412" t="s">
        <v>52</v>
      </c>
      <c r="H1412">
        <v>-4377.7191149800001</v>
      </c>
      <c r="I1412">
        <v>0</v>
      </c>
      <c r="J1412">
        <v>123.45</v>
      </c>
      <c r="K1412">
        <v>56.24</v>
      </c>
      <c r="L1412">
        <v>0</v>
      </c>
      <c r="M1412">
        <v>0</v>
      </c>
      <c r="N1412">
        <v>0</v>
      </c>
      <c r="O1412" s="90" cm="1">
        <f t="array" ref="O1412">VLOOKUP(C1412,Calc!$B$4:$BF$291,_xlfn.XLOOKUP(F1412&amp;G1412,$R$4:$R$9&amp;$S$4:$S$9,$T$4:$T$9),FALSE)</f>
        <v>0</v>
      </c>
      <c r="P1412" s="121">
        <f t="shared" ref="P1412:P1475" si="22">O1412-N1412</f>
        <v>0</v>
      </c>
      <c r="AH1412" s="5">
        <v>46261</v>
      </c>
      <c r="AI1412">
        <v>141</v>
      </c>
      <c r="AJ1412">
        <v>3</v>
      </c>
      <c r="AK1412" t="s">
        <v>143</v>
      </c>
      <c r="AL1412" t="s">
        <v>54</v>
      </c>
      <c r="AM1412" t="s">
        <v>52</v>
      </c>
      <c r="AN1412">
        <v>29.58210236</v>
      </c>
      <c r="AO1412">
        <v>0</v>
      </c>
      <c r="AP1412">
        <v>0</v>
      </c>
      <c r="AR1412" s="5">
        <v>46261</v>
      </c>
      <c r="AS1412">
        <v>101</v>
      </c>
      <c r="AT1412">
        <v>3</v>
      </c>
      <c r="AU1412" t="s">
        <v>60</v>
      </c>
      <c r="AV1412" t="s">
        <v>58</v>
      </c>
      <c r="AW1412">
        <v>-11.700129860000001</v>
      </c>
      <c r="AX1412">
        <v>1.27916666</v>
      </c>
      <c r="AY1412">
        <v>0</v>
      </c>
      <c r="AZ1412">
        <v>1149.5406113199999</v>
      </c>
      <c r="BA1412">
        <v>0</v>
      </c>
    </row>
    <row r="1413" spans="2:53">
      <c r="B1413" s="5">
        <v>46261</v>
      </c>
      <c r="C1413">
        <v>235</v>
      </c>
      <c r="D1413">
        <v>3</v>
      </c>
      <c r="E1413" t="s">
        <v>143</v>
      </c>
      <c r="F1413" t="s">
        <v>54</v>
      </c>
      <c r="G1413" t="s">
        <v>51</v>
      </c>
      <c r="H1413">
        <v>-4377.7191149800001</v>
      </c>
      <c r="I1413">
        <v>0</v>
      </c>
      <c r="J1413">
        <v>179.69</v>
      </c>
      <c r="K1413">
        <v>-56.24</v>
      </c>
      <c r="L1413">
        <v>0</v>
      </c>
      <c r="M1413">
        <v>0</v>
      </c>
      <c r="N1413">
        <v>0</v>
      </c>
      <c r="O1413" s="90" cm="1">
        <f t="array" ref="O1413">VLOOKUP(C1413,Calc!$B$4:$BF$291,_xlfn.XLOOKUP(F1413&amp;G1413,$R$4:$R$9&amp;$S$4:$S$9,$T$4:$T$9),FALSE)</f>
        <v>0</v>
      </c>
      <c r="P1413" s="121">
        <f t="shared" si="22"/>
        <v>0</v>
      </c>
      <c r="AH1413" s="5">
        <v>46261</v>
      </c>
      <c r="AI1413">
        <v>141</v>
      </c>
      <c r="AJ1413">
        <v>3</v>
      </c>
      <c r="AK1413" t="s">
        <v>143</v>
      </c>
      <c r="AL1413" t="s">
        <v>54</v>
      </c>
      <c r="AM1413" t="s">
        <v>51</v>
      </c>
      <c r="AN1413">
        <v>-30.476269030000001</v>
      </c>
      <c r="AO1413">
        <v>14020.20144192</v>
      </c>
      <c r="AP1413">
        <v>17748.65189461</v>
      </c>
      <c r="AR1413" s="5">
        <v>46261</v>
      </c>
      <c r="AS1413">
        <v>101</v>
      </c>
      <c r="AT1413">
        <v>3</v>
      </c>
      <c r="AU1413" t="s">
        <v>60</v>
      </c>
      <c r="AV1413" t="s">
        <v>51</v>
      </c>
      <c r="AW1413">
        <v>10.420963199999999</v>
      </c>
      <c r="AX1413">
        <v>1.27916666</v>
      </c>
      <c r="AY1413">
        <v>0</v>
      </c>
      <c r="AZ1413">
        <v>0</v>
      </c>
      <c r="BA1413">
        <v>0</v>
      </c>
    </row>
    <row r="1414" spans="2:53">
      <c r="B1414" s="5">
        <v>46261</v>
      </c>
      <c r="C1414">
        <v>236</v>
      </c>
      <c r="D1414">
        <v>3</v>
      </c>
      <c r="E1414" t="s">
        <v>143</v>
      </c>
      <c r="F1414" t="s">
        <v>57</v>
      </c>
      <c r="G1414" t="s">
        <v>58</v>
      </c>
      <c r="H1414">
        <v>2080.9346174000002</v>
      </c>
      <c r="I1414">
        <v>-5.0247528600000004</v>
      </c>
      <c r="J1414">
        <v>-600</v>
      </c>
      <c r="K1414">
        <v>883.62</v>
      </c>
      <c r="L1414">
        <v>4439.9721280399999</v>
      </c>
      <c r="M1414">
        <v>1877.37483393</v>
      </c>
      <c r="N1414">
        <v>1877.37483393</v>
      </c>
      <c r="O1414" s="90" cm="1">
        <f t="array" ref="O1414">VLOOKUP(C1414,Calc!$B$4:$BF$291,_xlfn.XLOOKUP(F1414&amp;G1414,$R$4:$R$9&amp;$S$4:$S$9,$T$4:$T$9),FALSE)</f>
        <v>0</v>
      </c>
      <c r="P1414" s="121">
        <f t="shared" si="22"/>
        <v>-1877.37483393</v>
      </c>
      <c r="AH1414" s="5">
        <v>46261</v>
      </c>
      <c r="AI1414">
        <v>142</v>
      </c>
      <c r="AJ1414">
        <v>3</v>
      </c>
      <c r="AL1414" t="s">
        <v>144</v>
      </c>
      <c r="AM1414" t="s">
        <v>58</v>
      </c>
      <c r="AN1414">
        <v>-46.644376459999997</v>
      </c>
      <c r="AO1414">
        <v>-3190.8455128400001</v>
      </c>
      <c r="AP1414">
        <v>-3190.8455128400001</v>
      </c>
      <c r="AR1414" s="5">
        <v>46261</v>
      </c>
      <c r="AS1414">
        <v>101</v>
      </c>
      <c r="AT1414">
        <v>3</v>
      </c>
      <c r="AU1414" t="s">
        <v>54</v>
      </c>
      <c r="AV1414" t="s">
        <v>52</v>
      </c>
      <c r="AW1414">
        <v>49.055114500000002</v>
      </c>
      <c r="AX1414">
        <v>1.1775</v>
      </c>
      <c r="AY1414">
        <v>0</v>
      </c>
      <c r="AZ1414">
        <v>0</v>
      </c>
      <c r="BA1414">
        <v>0</v>
      </c>
    </row>
    <row r="1415" spans="2:53">
      <c r="B1415" s="5">
        <v>46261</v>
      </c>
      <c r="C1415">
        <v>236</v>
      </c>
      <c r="D1415">
        <v>3</v>
      </c>
      <c r="E1415" t="s">
        <v>143</v>
      </c>
      <c r="F1415" t="s">
        <v>57</v>
      </c>
      <c r="G1415" t="s">
        <v>52</v>
      </c>
      <c r="H1415">
        <v>2080.9346174000002</v>
      </c>
      <c r="I1415">
        <v>0</v>
      </c>
      <c r="J1415">
        <v>283.62</v>
      </c>
      <c r="K1415">
        <v>-883.62</v>
      </c>
      <c r="L1415">
        <v>0</v>
      </c>
      <c r="M1415">
        <v>0</v>
      </c>
      <c r="N1415">
        <v>0</v>
      </c>
      <c r="O1415" s="90" cm="1">
        <f t="array" ref="O1415">VLOOKUP(C1415,Calc!$B$4:$BF$291,_xlfn.XLOOKUP(F1415&amp;G1415,$R$4:$R$9&amp;$S$4:$S$9,$T$4:$T$9),FALSE)</f>
        <v>0</v>
      </c>
      <c r="P1415" s="121">
        <f t="shared" si="22"/>
        <v>0</v>
      </c>
      <c r="AH1415" s="5">
        <v>46261</v>
      </c>
      <c r="AI1415">
        <v>142</v>
      </c>
      <c r="AJ1415">
        <v>3</v>
      </c>
      <c r="AL1415" t="s">
        <v>144</v>
      </c>
      <c r="AM1415" t="s">
        <v>146</v>
      </c>
      <c r="AN1415">
        <v>46.621876460000003</v>
      </c>
      <c r="AO1415">
        <v>0</v>
      </c>
      <c r="AP1415">
        <v>0</v>
      </c>
      <c r="AR1415" s="5">
        <v>46261</v>
      </c>
      <c r="AS1415">
        <v>101</v>
      </c>
      <c r="AT1415">
        <v>3</v>
      </c>
      <c r="AU1415" t="s">
        <v>54</v>
      </c>
      <c r="AV1415" t="s">
        <v>51</v>
      </c>
      <c r="AW1415">
        <v>-50.232614499999997</v>
      </c>
      <c r="AX1415">
        <v>1.1775</v>
      </c>
      <c r="AY1415">
        <v>759.14156803000003</v>
      </c>
      <c r="AZ1415">
        <v>882.98142587999996</v>
      </c>
      <c r="BA1415">
        <v>0</v>
      </c>
    </row>
    <row r="1416" spans="2:53">
      <c r="B1416" s="5">
        <v>46261</v>
      </c>
      <c r="C1416">
        <v>236</v>
      </c>
      <c r="D1416">
        <v>3</v>
      </c>
      <c r="E1416" t="s">
        <v>143</v>
      </c>
      <c r="F1416" t="s">
        <v>60</v>
      </c>
      <c r="G1416" t="s">
        <v>58</v>
      </c>
      <c r="H1416">
        <v>2080.9346174000002</v>
      </c>
      <c r="I1416">
        <v>0</v>
      </c>
      <c r="J1416">
        <v>-600</v>
      </c>
      <c r="K1416">
        <v>779.69</v>
      </c>
      <c r="L1416">
        <v>0</v>
      </c>
      <c r="M1416">
        <v>0</v>
      </c>
      <c r="N1416">
        <v>0</v>
      </c>
      <c r="O1416" s="90" cm="1">
        <f t="array" ref="O1416">VLOOKUP(C1416,Calc!$B$4:$BF$291,_xlfn.XLOOKUP(F1416&amp;G1416,$R$4:$R$9&amp;$S$4:$S$9,$T$4:$T$9),FALSE)</f>
        <v>1853.210366436628</v>
      </c>
      <c r="P1416" s="121">
        <f t="shared" si="22"/>
        <v>1853.210366436628</v>
      </c>
      <c r="AH1416" s="5">
        <v>46261</v>
      </c>
      <c r="AI1416">
        <v>142</v>
      </c>
      <c r="AJ1416">
        <v>3</v>
      </c>
      <c r="AK1416" t="s">
        <v>143</v>
      </c>
      <c r="AL1416" t="s">
        <v>57</v>
      </c>
      <c r="AM1416" t="s">
        <v>58</v>
      </c>
      <c r="AN1416">
        <v>2.6260240000000001</v>
      </c>
      <c r="AO1416">
        <v>5769.59166405</v>
      </c>
      <c r="AP1416">
        <v>0</v>
      </c>
      <c r="AR1416" s="5">
        <v>46261</v>
      </c>
      <c r="AS1416">
        <v>101</v>
      </c>
      <c r="AT1416">
        <v>3</v>
      </c>
      <c r="AU1416" t="s">
        <v>50</v>
      </c>
      <c r="AV1416" t="s">
        <v>52</v>
      </c>
      <c r="AW1416">
        <v>3.7297617600000001</v>
      </c>
      <c r="AX1416">
        <v>0.63416665999999999</v>
      </c>
      <c r="AY1416">
        <v>0</v>
      </c>
      <c r="AZ1416">
        <v>0</v>
      </c>
      <c r="BA1416">
        <v>0</v>
      </c>
    </row>
    <row r="1417" spans="2:53">
      <c r="B1417" s="5">
        <v>46261</v>
      </c>
      <c r="C1417">
        <v>236</v>
      </c>
      <c r="D1417">
        <v>3</v>
      </c>
      <c r="E1417" t="s">
        <v>143</v>
      </c>
      <c r="F1417" t="s">
        <v>60</v>
      </c>
      <c r="G1417" t="s">
        <v>51</v>
      </c>
      <c r="H1417">
        <v>2080.9346174000002</v>
      </c>
      <c r="I1417">
        <v>0</v>
      </c>
      <c r="J1417">
        <v>179.69</v>
      </c>
      <c r="K1417">
        <v>-779.69</v>
      </c>
      <c r="L1417">
        <v>0</v>
      </c>
      <c r="M1417">
        <v>0</v>
      </c>
      <c r="N1417">
        <v>0</v>
      </c>
      <c r="O1417" s="90" cm="1">
        <f t="array" ref="O1417">VLOOKUP(C1417,Calc!$B$4:$BF$291,_xlfn.XLOOKUP(F1417&amp;G1417,$R$4:$R$9&amp;$S$4:$S$9,$T$4:$T$9),FALSE)</f>
        <v>0</v>
      </c>
      <c r="P1417" s="121">
        <f t="shared" si="22"/>
        <v>0</v>
      </c>
      <c r="AH1417" s="5">
        <v>46261</v>
      </c>
      <c r="AI1417">
        <v>142</v>
      </c>
      <c r="AJ1417">
        <v>3</v>
      </c>
      <c r="AK1417" t="s">
        <v>143</v>
      </c>
      <c r="AL1417" t="s">
        <v>57</v>
      </c>
      <c r="AM1417" t="s">
        <v>52</v>
      </c>
      <c r="AN1417">
        <v>-3.1351906600000001</v>
      </c>
      <c r="AO1417">
        <v>0</v>
      </c>
      <c r="AP1417">
        <v>-1767.1186981599999</v>
      </c>
      <c r="AR1417" s="5">
        <v>46261</v>
      </c>
      <c r="AS1417">
        <v>101</v>
      </c>
      <c r="AT1417">
        <v>3</v>
      </c>
      <c r="AU1417" t="s">
        <v>50</v>
      </c>
      <c r="AV1417" t="s">
        <v>51</v>
      </c>
      <c r="AW1417">
        <v>-4.3639284299999996</v>
      </c>
      <c r="AX1417">
        <v>0.63416665999999999</v>
      </c>
      <c r="AY1417">
        <v>0</v>
      </c>
      <c r="AZ1417">
        <v>34.456568740000002</v>
      </c>
      <c r="BA1417">
        <v>0</v>
      </c>
    </row>
    <row r="1418" spans="2:53">
      <c r="B1418" s="5">
        <v>46261</v>
      </c>
      <c r="C1418">
        <v>236</v>
      </c>
      <c r="D1418">
        <v>3</v>
      </c>
      <c r="E1418" t="s">
        <v>143</v>
      </c>
      <c r="F1418" t="s">
        <v>54</v>
      </c>
      <c r="G1418" t="s">
        <v>52</v>
      </c>
      <c r="H1418">
        <v>2080.9346174000002</v>
      </c>
      <c r="I1418">
        <v>0</v>
      </c>
      <c r="J1418">
        <v>283.62</v>
      </c>
      <c r="K1418">
        <v>-103.93</v>
      </c>
      <c r="L1418">
        <v>0</v>
      </c>
      <c r="M1418">
        <v>0</v>
      </c>
      <c r="N1418">
        <v>0</v>
      </c>
      <c r="O1418" s="90" cm="1">
        <f t="array" ref="O1418">VLOOKUP(C1418,Calc!$B$4:$BF$291,_xlfn.XLOOKUP(F1418&amp;G1418,$R$4:$R$9&amp;$S$4:$S$9,$T$4:$T$9),FALSE)</f>
        <v>0</v>
      </c>
      <c r="P1418" s="121">
        <f t="shared" si="22"/>
        <v>0</v>
      </c>
      <c r="AH1418" s="5">
        <v>46261</v>
      </c>
      <c r="AI1418">
        <v>142</v>
      </c>
      <c r="AJ1418">
        <v>3</v>
      </c>
      <c r="AL1418" t="s">
        <v>147</v>
      </c>
      <c r="AM1418" t="s">
        <v>148</v>
      </c>
      <c r="AN1418">
        <v>0</v>
      </c>
      <c r="AO1418">
        <v>0</v>
      </c>
      <c r="AP1418">
        <v>0</v>
      </c>
      <c r="AR1418" s="5">
        <v>46261</v>
      </c>
      <c r="AS1418">
        <v>102</v>
      </c>
      <c r="AT1418">
        <v>3</v>
      </c>
      <c r="AU1418" t="s">
        <v>145</v>
      </c>
      <c r="AV1418" t="s">
        <v>58</v>
      </c>
      <c r="AW1418">
        <v>0</v>
      </c>
      <c r="AX1418">
        <v>0</v>
      </c>
      <c r="AY1418">
        <v>0</v>
      </c>
      <c r="AZ1418">
        <v>0</v>
      </c>
      <c r="BA1418">
        <v>0</v>
      </c>
    </row>
    <row r="1419" spans="2:53">
      <c r="B1419" s="5">
        <v>46261</v>
      </c>
      <c r="C1419">
        <v>236</v>
      </c>
      <c r="D1419">
        <v>3</v>
      </c>
      <c r="E1419" t="s">
        <v>143</v>
      </c>
      <c r="F1419" t="s">
        <v>54</v>
      </c>
      <c r="G1419" t="s">
        <v>51</v>
      </c>
      <c r="H1419">
        <v>2080.9346174000002</v>
      </c>
      <c r="I1419">
        <v>-4.6321253599999999</v>
      </c>
      <c r="J1419">
        <v>179.69</v>
      </c>
      <c r="K1419">
        <v>103.93</v>
      </c>
      <c r="L1419">
        <v>481.41678934999999</v>
      </c>
      <c r="M1419">
        <v>203.55978346000001</v>
      </c>
      <c r="N1419">
        <v>203.55978346000001</v>
      </c>
      <c r="O1419" s="90" cm="1">
        <f t="array" ref="O1419">VLOOKUP(C1419,Calc!$B$4:$BF$291,_xlfn.XLOOKUP(F1419&amp;G1419,$R$4:$R$9&amp;$S$4:$S$9,$T$4:$T$9),FALSE)</f>
        <v>227.72425096503682</v>
      </c>
      <c r="P1419" s="121">
        <f t="shared" si="22"/>
        <v>24.164467505036811</v>
      </c>
      <c r="AH1419" s="5">
        <v>46261</v>
      </c>
      <c r="AI1419">
        <v>142</v>
      </c>
      <c r="AJ1419">
        <v>3</v>
      </c>
      <c r="AL1419" t="s">
        <v>147</v>
      </c>
      <c r="AM1419" t="s">
        <v>51</v>
      </c>
      <c r="AN1419">
        <v>0</v>
      </c>
      <c r="AO1419">
        <v>0</v>
      </c>
      <c r="AP1419">
        <v>0</v>
      </c>
      <c r="AR1419" s="5">
        <v>46261</v>
      </c>
      <c r="AS1419">
        <v>102</v>
      </c>
      <c r="AT1419">
        <v>3</v>
      </c>
      <c r="AU1419" t="s">
        <v>145</v>
      </c>
      <c r="AV1419" t="s">
        <v>146</v>
      </c>
      <c r="AW1419">
        <v>0</v>
      </c>
      <c r="AX1419">
        <v>0</v>
      </c>
      <c r="AY1419">
        <v>0</v>
      </c>
      <c r="AZ1419">
        <v>0</v>
      </c>
      <c r="BA1419">
        <v>0</v>
      </c>
    </row>
    <row r="1420" spans="2:53">
      <c r="B1420" s="5">
        <v>46261</v>
      </c>
      <c r="C1420">
        <v>237</v>
      </c>
      <c r="D1420">
        <v>3</v>
      </c>
      <c r="E1420" t="s">
        <v>143</v>
      </c>
      <c r="F1420" t="s">
        <v>57</v>
      </c>
      <c r="G1420" t="s">
        <v>58</v>
      </c>
      <c r="H1420">
        <v>7392.4864213299998</v>
      </c>
      <c r="I1420">
        <v>0</v>
      </c>
      <c r="J1420">
        <v>-600</v>
      </c>
      <c r="K1420">
        <v>895.8</v>
      </c>
      <c r="L1420">
        <v>0</v>
      </c>
      <c r="M1420">
        <v>0</v>
      </c>
      <c r="N1420">
        <v>0</v>
      </c>
      <c r="O1420" s="90" cm="1">
        <f t="array" ref="O1420">VLOOKUP(C1420,Calc!$B$4:$BF$291,_xlfn.XLOOKUP(F1420&amp;G1420,$R$4:$R$9&amp;$S$4:$S$9,$T$4:$T$9),FALSE)</f>
        <v>0</v>
      </c>
      <c r="P1420" s="121">
        <f t="shared" si="22"/>
        <v>0</v>
      </c>
      <c r="AH1420" s="5">
        <v>46261</v>
      </c>
      <c r="AI1420">
        <v>142</v>
      </c>
      <c r="AJ1420">
        <v>3</v>
      </c>
      <c r="AK1420" t="s">
        <v>143</v>
      </c>
      <c r="AL1420" t="s">
        <v>60</v>
      </c>
      <c r="AM1420" t="s">
        <v>58</v>
      </c>
      <c r="AN1420">
        <v>-13.525632399999999</v>
      </c>
      <c r="AO1420">
        <v>0</v>
      </c>
      <c r="AP1420">
        <v>-586.87643982999998</v>
      </c>
      <c r="AR1420" s="5">
        <v>46261</v>
      </c>
      <c r="AS1420">
        <v>102</v>
      </c>
      <c r="AT1420">
        <v>3</v>
      </c>
      <c r="AU1420" t="s">
        <v>144</v>
      </c>
      <c r="AV1420" t="s">
        <v>58</v>
      </c>
      <c r="AW1420">
        <v>-59.041972960000003</v>
      </c>
      <c r="AX1420">
        <v>2.3424999999999998</v>
      </c>
      <c r="AY1420">
        <v>347.30992739999999</v>
      </c>
      <c r="AZ1420">
        <v>347.30992739999999</v>
      </c>
      <c r="BA1420">
        <v>0</v>
      </c>
    </row>
    <row r="1421" spans="2:53">
      <c r="B1421" s="5">
        <v>46261</v>
      </c>
      <c r="C1421">
        <v>237</v>
      </c>
      <c r="D1421">
        <v>3</v>
      </c>
      <c r="E1421" t="s">
        <v>143</v>
      </c>
      <c r="F1421" t="s">
        <v>57</v>
      </c>
      <c r="G1421" t="s">
        <v>52</v>
      </c>
      <c r="H1421">
        <v>7392.4864213299998</v>
      </c>
      <c r="I1421">
        <v>0</v>
      </c>
      <c r="J1421">
        <v>295.8</v>
      </c>
      <c r="K1421">
        <v>-895.8</v>
      </c>
      <c r="L1421">
        <v>0</v>
      </c>
      <c r="M1421">
        <v>0</v>
      </c>
      <c r="N1421">
        <v>0</v>
      </c>
      <c r="O1421" s="90" cm="1">
        <f t="array" ref="O1421">VLOOKUP(C1421,Calc!$B$4:$BF$291,_xlfn.XLOOKUP(F1421&amp;G1421,$R$4:$R$9&amp;$S$4:$S$9,$T$4:$T$9),FALSE)</f>
        <v>0</v>
      </c>
      <c r="P1421" s="121">
        <f t="shared" si="22"/>
        <v>0</v>
      </c>
      <c r="AH1421" s="5">
        <v>46261</v>
      </c>
      <c r="AI1421">
        <v>142</v>
      </c>
      <c r="AJ1421">
        <v>3</v>
      </c>
      <c r="AK1421" t="s">
        <v>143</v>
      </c>
      <c r="AL1421" t="s">
        <v>60</v>
      </c>
      <c r="AM1421" t="s">
        <v>51</v>
      </c>
      <c r="AN1421">
        <v>13.563132400000001</v>
      </c>
      <c r="AO1421">
        <v>0</v>
      </c>
      <c r="AP1421">
        <v>0</v>
      </c>
      <c r="AR1421" s="5">
        <v>46261</v>
      </c>
      <c r="AS1421">
        <v>102</v>
      </c>
      <c r="AT1421">
        <v>3</v>
      </c>
      <c r="AU1421" t="s">
        <v>144</v>
      </c>
      <c r="AV1421" t="s">
        <v>146</v>
      </c>
      <c r="AW1421">
        <v>56.699472960000001</v>
      </c>
      <c r="AX1421">
        <v>2.3424999999999998</v>
      </c>
      <c r="AY1421">
        <v>0</v>
      </c>
      <c r="AZ1421">
        <v>0</v>
      </c>
      <c r="BA1421">
        <v>0</v>
      </c>
    </row>
    <row r="1422" spans="2:53">
      <c r="B1422" s="5">
        <v>46261</v>
      </c>
      <c r="C1422">
        <v>237</v>
      </c>
      <c r="D1422">
        <v>3</v>
      </c>
      <c r="E1422" t="s">
        <v>143</v>
      </c>
      <c r="F1422" t="s">
        <v>60</v>
      </c>
      <c r="G1422" t="s">
        <v>58</v>
      </c>
      <c r="H1422">
        <v>7392.4864213299998</v>
      </c>
      <c r="I1422">
        <v>-12.5277007</v>
      </c>
      <c r="J1422">
        <v>-600</v>
      </c>
      <c r="K1422">
        <v>779.69</v>
      </c>
      <c r="L1422">
        <v>9767.7229587799993</v>
      </c>
      <c r="M1422">
        <v>7876.6019820199999</v>
      </c>
      <c r="N1422">
        <v>7392.4864213299998</v>
      </c>
      <c r="O1422" s="90" cm="1">
        <f t="array" ref="O1422">VLOOKUP(C1422,Calc!$B$4:$BF$291,_xlfn.XLOOKUP(F1422&amp;G1422,$R$4:$R$9&amp;$S$4:$S$9,$T$4:$T$9),FALSE)</f>
        <v>7392.4864213373348</v>
      </c>
      <c r="P1422" s="121">
        <f t="shared" si="22"/>
        <v>7.3350747697986662E-9</v>
      </c>
      <c r="AH1422" s="5">
        <v>46261</v>
      </c>
      <c r="AI1422">
        <v>142</v>
      </c>
      <c r="AJ1422">
        <v>3</v>
      </c>
      <c r="AK1422" t="s">
        <v>143</v>
      </c>
      <c r="AL1422" t="s">
        <v>54</v>
      </c>
      <c r="AM1422" t="s">
        <v>52</v>
      </c>
      <c r="AN1422">
        <v>30.390707729999999</v>
      </c>
      <c r="AO1422">
        <v>0</v>
      </c>
      <c r="AP1422">
        <v>0</v>
      </c>
      <c r="AR1422" s="5">
        <v>46261</v>
      </c>
      <c r="AS1422">
        <v>102</v>
      </c>
      <c r="AT1422">
        <v>3</v>
      </c>
      <c r="AU1422" t="s">
        <v>57</v>
      </c>
      <c r="AV1422" t="s">
        <v>58</v>
      </c>
      <c r="AW1422">
        <v>-13.3647042</v>
      </c>
      <c r="AX1422">
        <v>2.3916666599999998</v>
      </c>
      <c r="AY1422">
        <v>2668.3648256000001</v>
      </c>
      <c r="AZ1422">
        <v>1462.2514468100001</v>
      </c>
      <c r="BA1422">
        <v>0</v>
      </c>
    </row>
    <row r="1423" spans="2:53">
      <c r="B1423" s="5">
        <v>46261</v>
      </c>
      <c r="C1423">
        <v>237</v>
      </c>
      <c r="D1423">
        <v>3</v>
      </c>
      <c r="E1423" t="s">
        <v>143</v>
      </c>
      <c r="F1423" t="s">
        <v>60</v>
      </c>
      <c r="G1423" t="s">
        <v>51</v>
      </c>
      <c r="H1423">
        <v>7392.4864213299998</v>
      </c>
      <c r="I1423">
        <v>0</v>
      </c>
      <c r="J1423">
        <v>179.69</v>
      </c>
      <c r="K1423">
        <v>-779.69</v>
      </c>
      <c r="L1423">
        <v>0</v>
      </c>
      <c r="M1423">
        <v>0</v>
      </c>
      <c r="N1423">
        <v>0</v>
      </c>
      <c r="O1423" s="90" cm="1">
        <f t="array" ref="O1423">VLOOKUP(C1423,Calc!$B$4:$BF$291,_xlfn.XLOOKUP(F1423&amp;G1423,$R$4:$R$9&amp;$S$4:$S$9,$T$4:$T$9),FALSE)</f>
        <v>0</v>
      </c>
      <c r="P1423" s="121">
        <f t="shared" si="22"/>
        <v>0</v>
      </c>
      <c r="AH1423" s="5">
        <v>46261</v>
      </c>
      <c r="AI1423">
        <v>142</v>
      </c>
      <c r="AJ1423">
        <v>3</v>
      </c>
      <c r="AK1423" t="s">
        <v>143</v>
      </c>
      <c r="AL1423" t="s">
        <v>54</v>
      </c>
      <c r="AM1423" t="s">
        <v>51</v>
      </c>
      <c r="AN1423">
        <v>-31.281541059999999</v>
      </c>
      <c r="AO1423">
        <v>10110.212207119999</v>
      </c>
      <c r="AP1423">
        <v>18233.799009170001</v>
      </c>
      <c r="AR1423" s="5">
        <v>46261</v>
      </c>
      <c r="AS1423">
        <v>102</v>
      </c>
      <c r="AT1423">
        <v>3</v>
      </c>
      <c r="AU1423" t="s">
        <v>57</v>
      </c>
      <c r="AV1423" t="s">
        <v>52</v>
      </c>
      <c r="AW1423">
        <v>10.973037529999999</v>
      </c>
      <c r="AX1423">
        <v>2.3916666599999998</v>
      </c>
      <c r="AY1423">
        <v>0</v>
      </c>
      <c r="AZ1423">
        <v>0</v>
      </c>
      <c r="BA1423">
        <v>0</v>
      </c>
    </row>
    <row r="1424" spans="2:53">
      <c r="B1424" s="5">
        <v>46261</v>
      </c>
      <c r="C1424">
        <v>237</v>
      </c>
      <c r="D1424">
        <v>3</v>
      </c>
      <c r="E1424" t="s">
        <v>143</v>
      </c>
      <c r="F1424" t="s">
        <v>54</v>
      </c>
      <c r="G1424" t="s">
        <v>52</v>
      </c>
      <c r="H1424">
        <v>7392.4864213299998</v>
      </c>
      <c r="I1424">
        <v>-5.1705155600000001</v>
      </c>
      <c r="J1424">
        <v>295.8</v>
      </c>
      <c r="K1424">
        <v>-116.11</v>
      </c>
      <c r="L1424">
        <v>-600.34856244000002</v>
      </c>
      <c r="M1424">
        <v>-484.11556069</v>
      </c>
      <c r="N1424">
        <v>0</v>
      </c>
      <c r="O1424" s="90" cm="1">
        <f t="array" ref="O1424">VLOOKUP(C1424,Calc!$B$4:$BF$291,_xlfn.XLOOKUP(F1424&amp;G1424,$R$4:$R$9&amp;$S$4:$S$9,$T$4:$T$9),FALSE)</f>
        <v>0</v>
      </c>
      <c r="P1424" s="121">
        <f t="shared" si="22"/>
        <v>0</v>
      </c>
      <c r="AH1424" s="5">
        <v>46261</v>
      </c>
      <c r="AI1424">
        <v>143</v>
      </c>
      <c r="AJ1424">
        <v>3</v>
      </c>
      <c r="AL1424" t="s">
        <v>144</v>
      </c>
      <c r="AM1424" t="s">
        <v>58</v>
      </c>
      <c r="AN1424">
        <v>-41.606935300000004</v>
      </c>
      <c r="AO1424">
        <v>-2823.96657155</v>
      </c>
      <c r="AP1424">
        <v>-2823.96657155</v>
      </c>
      <c r="AR1424" s="5">
        <v>46261</v>
      </c>
      <c r="AS1424">
        <v>102</v>
      </c>
      <c r="AT1424">
        <v>3</v>
      </c>
      <c r="AU1424" t="s">
        <v>147</v>
      </c>
      <c r="AV1424" t="s">
        <v>148</v>
      </c>
      <c r="AW1424">
        <v>0</v>
      </c>
      <c r="AX1424">
        <v>0.25583333000000003</v>
      </c>
      <c r="AY1424">
        <v>0</v>
      </c>
      <c r="AZ1424">
        <v>0</v>
      </c>
      <c r="BA1424">
        <v>0</v>
      </c>
    </row>
    <row r="1425" spans="2:53">
      <c r="B1425" s="5">
        <v>46261</v>
      </c>
      <c r="C1425">
        <v>237</v>
      </c>
      <c r="D1425">
        <v>3</v>
      </c>
      <c r="E1425" t="s">
        <v>143</v>
      </c>
      <c r="F1425" t="s">
        <v>54</v>
      </c>
      <c r="G1425" t="s">
        <v>51</v>
      </c>
      <c r="H1425">
        <v>7392.4864213299998</v>
      </c>
      <c r="I1425">
        <v>0</v>
      </c>
      <c r="J1425">
        <v>179.69</v>
      </c>
      <c r="K1425">
        <v>116.11</v>
      </c>
      <c r="L1425">
        <v>0</v>
      </c>
      <c r="M1425">
        <v>0</v>
      </c>
      <c r="N1425">
        <v>0</v>
      </c>
      <c r="O1425" s="90" cm="1">
        <f t="array" ref="O1425">VLOOKUP(C1425,Calc!$B$4:$BF$291,_xlfn.XLOOKUP(F1425&amp;G1425,$R$4:$R$9&amp;$S$4:$S$9,$T$4:$T$9),FALSE)</f>
        <v>0</v>
      </c>
      <c r="P1425" s="121">
        <f t="shared" si="22"/>
        <v>0</v>
      </c>
      <c r="AH1425" s="5">
        <v>46261</v>
      </c>
      <c r="AI1425">
        <v>143</v>
      </c>
      <c r="AJ1425">
        <v>3</v>
      </c>
      <c r="AL1425" t="s">
        <v>144</v>
      </c>
      <c r="AM1425" t="s">
        <v>146</v>
      </c>
      <c r="AN1425">
        <v>40.69610196</v>
      </c>
      <c r="AO1425">
        <v>0</v>
      </c>
      <c r="AP1425">
        <v>0</v>
      </c>
      <c r="AR1425" s="5">
        <v>46261</v>
      </c>
      <c r="AS1425">
        <v>102</v>
      </c>
      <c r="AT1425">
        <v>3</v>
      </c>
      <c r="AU1425" t="s">
        <v>147</v>
      </c>
      <c r="AV1425" t="s">
        <v>51</v>
      </c>
      <c r="AW1425">
        <v>0</v>
      </c>
      <c r="AX1425">
        <v>0.25583333000000003</v>
      </c>
      <c r="AY1425">
        <v>0</v>
      </c>
      <c r="AZ1425">
        <v>0</v>
      </c>
      <c r="BA1425">
        <v>0</v>
      </c>
    </row>
    <row r="1426" spans="2:53">
      <c r="B1426" s="5">
        <v>46261</v>
      </c>
      <c r="C1426">
        <v>238</v>
      </c>
      <c r="D1426">
        <v>3</v>
      </c>
      <c r="E1426" t="s">
        <v>143</v>
      </c>
      <c r="F1426" t="s">
        <v>57</v>
      </c>
      <c r="G1426" t="s">
        <v>58</v>
      </c>
      <c r="H1426">
        <v>6284.3368171299999</v>
      </c>
      <c r="I1426">
        <v>0</v>
      </c>
      <c r="J1426">
        <v>-600</v>
      </c>
      <c r="K1426">
        <v>765.5</v>
      </c>
      <c r="L1426">
        <v>0</v>
      </c>
      <c r="M1426">
        <v>0</v>
      </c>
      <c r="N1426">
        <v>0</v>
      </c>
      <c r="O1426" s="90" cm="1">
        <f t="array" ref="O1426">VLOOKUP(C1426,Calc!$B$4:$BF$291,_xlfn.XLOOKUP(F1426&amp;G1426,$R$4:$R$9&amp;$S$4:$S$9,$T$4:$T$9),FALSE)</f>
        <v>0</v>
      </c>
      <c r="P1426" s="121">
        <f t="shared" si="22"/>
        <v>0</v>
      </c>
      <c r="AH1426" s="5">
        <v>46261</v>
      </c>
      <c r="AI1426">
        <v>143</v>
      </c>
      <c r="AJ1426">
        <v>3</v>
      </c>
      <c r="AK1426" t="s">
        <v>143</v>
      </c>
      <c r="AL1426" t="s">
        <v>57</v>
      </c>
      <c r="AM1426" t="s">
        <v>58</v>
      </c>
      <c r="AN1426">
        <v>0.61084240000000001</v>
      </c>
      <c r="AO1426">
        <v>8443.3740341400007</v>
      </c>
      <c r="AP1426">
        <v>0</v>
      </c>
      <c r="AR1426" s="5">
        <v>46261</v>
      </c>
      <c r="AS1426">
        <v>102</v>
      </c>
      <c r="AT1426">
        <v>3</v>
      </c>
      <c r="AU1426" t="s">
        <v>60</v>
      </c>
      <c r="AV1426" t="s">
        <v>58</v>
      </c>
      <c r="AW1426">
        <v>-11.33758976</v>
      </c>
      <c r="AX1426">
        <v>1.4316666600000001</v>
      </c>
      <c r="AY1426">
        <v>0</v>
      </c>
      <c r="AZ1426">
        <v>1175.9841579500001</v>
      </c>
      <c r="BA1426">
        <v>0</v>
      </c>
    </row>
    <row r="1427" spans="2:53">
      <c r="B1427" s="5">
        <v>46261</v>
      </c>
      <c r="C1427">
        <v>238</v>
      </c>
      <c r="D1427">
        <v>3</v>
      </c>
      <c r="E1427" t="s">
        <v>143</v>
      </c>
      <c r="F1427" t="s">
        <v>57</v>
      </c>
      <c r="G1427" t="s">
        <v>52</v>
      </c>
      <c r="H1427">
        <v>6284.3368171299999</v>
      </c>
      <c r="I1427">
        <v>0</v>
      </c>
      <c r="J1427">
        <v>165.5</v>
      </c>
      <c r="K1427">
        <v>-765.5</v>
      </c>
      <c r="L1427">
        <v>0</v>
      </c>
      <c r="M1427">
        <v>0</v>
      </c>
      <c r="N1427">
        <v>0</v>
      </c>
      <c r="O1427" s="90" cm="1">
        <f t="array" ref="O1427">VLOOKUP(C1427,Calc!$B$4:$BF$291,_xlfn.XLOOKUP(F1427&amp;G1427,$R$4:$R$9&amp;$S$4:$S$9,$T$4:$T$9),FALSE)</f>
        <v>0</v>
      </c>
      <c r="P1427" s="121">
        <f t="shared" si="22"/>
        <v>0</v>
      </c>
      <c r="AH1427" s="5">
        <v>46261</v>
      </c>
      <c r="AI1427">
        <v>143</v>
      </c>
      <c r="AJ1427">
        <v>3</v>
      </c>
      <c r="AK1427" t="s">
        <v>143</v>
      </c>
      <c r="AL1427" t="s">
        <v>57</v>
      </c>
      <c r="AM1427" t="s">
        <v>52</v>
      </c>
      <c r="AN1427">
        <v>-1.2750090599999999</v>
      </c>
      <c r="AO1427">
        <v>0</v>
      </c>
      <c r="AP1427">
        <v>-738.48877141000003</v>
      </c>
      <c r="AR1427" s="5">
        <v>46261</v>
      </c>
      <c r="AS1427">
        <v>102</v>
      </c>
      <c r="AT1427">
        <v>3</v>
      </c>
      <c r="AU1427" t="s">
        <v>60</v>
      </c>
      <c r="AV1427" t="s">
        <v>51</v>
      </c>
      <c r="AW1427">
        <v>9.9059231000000008</v>
      </c>
      <c r="AX1427">
        <v>1.4316666600000001</v>
      </c>
      <c r="AY1427">
        <v>0</v>
      </c>
      <c r="AZ1427">
        <v>0</v>
      </c>
      <c r="BA1427">
        <v>0</v>
      </c>
    </row>
    <row r="1428" spans="2:53">
      <c r="B1428" s="5">
        <v>46261</v>
      </c>
      <c r="C1428">
        <v>238</v>
      </c>
      <c r="D1428">
        <v>3</v>
      </c>
      <c r="E1428" t="s">
        <v>143</v>
      </c>
      <c r="F1428" t="s">
        <v>60</v>
      </c>
      <c r="G1428" t="s">
        <v>58</v>
      </c>
      <c r="H1428">
        <v>6284.3368171299999</v>
      </c>
      <c r="I1428">
        <v>-10.086223199999999</v>
      </c>
      <c r="J1428">
        <v>-600</v>
      </c>
      <c r="K1428">
        <v>779.69</v>
      </c>
      <c r="L1428">
        <v>7864.1273668000003</v>
      </c>
      <c r="M1428">
        <v>6179.7415329900005</v>
      </c>
      <c r="N1428">
        <v>6179.7415329900005</v>
      </c>
      <c r="O1428" s="90" cm="1">
        <f t="array" ref="O1428">VLOOKUP(C1428,Calc!$B$4:$BF$291,_xlfn.XLOOKUP(F1428&amp;G1428,$R$4:$R$9&amp;$S$4:$S$9,$T$4:$T$9),FALSE)</f>
        <v>6179.7415329965997</v>
      </c>
      <c r="P1428" s="121">
        <f t="shared" si="22"/>
        <v>6.5992935560643673E-9</v>
      </c>
      <c r="AH1428" s="5">
        <v>46261</v>
      </c>
      <c r="AI1428">
        <v>143</v>
      </c>
      <c r="AJ1428">
        <v>3</v>
      </c>
      <c r="AL1428" t="s">
        <v>147</v>
      </c>
      <c r="AM1428" t="s">
        <v>148</v>
      </c>
      <c r="AN1428">
        <v>0</v>
      </c>
      <c r="AO1428">
        <v>0</v>
      </c>
      <c r="AP1428">
        <v>0</v>
      </c>
      <c r="AR1428" s="5">
        <v>46261</v>
      </c>
      <c r="AS1428">
        <v>102</v>
      </c>
      <c r="AT1428">
        <v>3</v>
      </c>
      <c r="AU1428" t="s">
        <v>54</v>
      </c>
      <c r="AV1428" t="s">
        <v>52</v>
      </c>
      <c r="AW1428">
        <v>45.958349230000003</v>
      </c>
      <c r="AX1428">
        <v>1.3433333300000001</v>
      </c>
      <c r="AY1428">
        <v>0</v>
      </c>
      <c r="AZ1428">
        <v>0</v>
      </c>
      <c r="BA1428">
        <v>0</v>
      </c>
    </row>
    <row r="1429" spans="2:53">
      <c r="B1429" s="5">
        <v>46261</v>
      </c>
      <c r="C1429">
        <v>238</v>
      </c>
      <c r="D1429">
        <v>3</v>
      </c>
      <c r="E1429" t="s">
        <v>143</v>
      </c>
      <c r="F1429" t="s">
        <v>60</v>
      </c>
      <c r="G1429" t="s">
        <v>51</v>
      </c>
      <c r="H1429">
        <v>6284.3368171299999</v>
      </c>
      <c r="I1429">
        <v>0</v>
      </c>
      <c r="J1429">
        <v>179.69</v>
      </c>
      <c r="K1429">
        <v>-779.69</v>
      </c>
      <c r="L1429">
        <v>0</v>
      </c>
      <c r="M1429">
        <v>0</v>
      </c>
      <c r="N1429">
        <v>0</v>
      </c>
      <c r="O1429" s="90" cm="1">
        <f t="array" ref="O1429">VLOOKUP(C1429,Calc!$B$4:$BF$291,_xlfn.XLOOKUP(F1429&amp;G1429,$R$4:$R$9&amp;$S$4:$S$9,$T$4:$T$9),FALSE)</f>
        <v>0</v>
      </c>
      <c r="P1429" s="121">
        <f t="shared" si="22"/>
        <v>0</v>
      </c>
      <c r="AH1429" s="5">
        <v>46261</v>
      </c>
      <c r="AI1429">
        <v>143</v>
      </c>
      <c r="AJ1429">
        <v>3</v>
      </c>
      <c r="AL1429" t="s">
        <v>147</v>
      </c>
      <c r="AM1429" t="s">
        <v>51</v>
      </c>
      <c r="AN1429">
        <v>0</v>
      </c>
      <c r="AO1429">
        <v>0</v>
      </c>
      <c r="AP1429">
        <v>0</v>
      </c>
      <c r="AR1429" s="5">
        <v>46261</v>
      </c>
      <c r="AS1429">
        <v>102</v>
      </c>
      <c r="AT1429">
        <v>3</v>
      </c>
      <c r="AU1429" t="s">
        <v>54</v>
      </c>
      <c r="AV1429" t="s">
        <v>51</v>
      </c>
      <c r="AW1429">
        <v>-47.301682560000003</v>
      </c>
      <c r="AX1429">
        <v>1.3433333300000001</v>
      </c>
      <c r="AY1429">
        <v>395.52245789</v>
      </c>
      <c r="AZ1429">
        <v>413.50028727</v>
      </c>
      <c r="BA1429">
        <v>0</v>
      </c>
    </row>
    <row r="1430" spans="2:53">
      <c r="B1430" s="5">
        <v>46261</v>
      </c>
      <c r="C1430">
        <v>238</v>
      </c>
      <c r="D1430">
        <v>3</v>
      </c>
      <c r="E1430" t="s">
        <v>143</v>
      </c>
      <c r="F1430" t="s">
        <v>54</v>
      </c>
      <c r="G1430" t="s">
        <v>52</v>
      </c>
      <c r="H1430">
        <v>6284.3368171299999</v>
      </c>
      <c r="I1430">
        <v>-9.3801532999999999</v>
      </c>
      <c r="J1430">
        <v>165.5</v>
      </c>
      <c r="K1430">
        <v>14.19</v>
      </c>
      <c r="L1430">
        <v>133.10437532</v>
      </c>
      <c r="M1430">
        <v>104.59528413</v>
      </c>
      <c r="N1430">
        <v>104.59528413</v>
      </c>
      <c r="O1430" s="90" cm="1">
        <f t="array" ref="O1430">VLOOKUP(C1430,Calc!$B$4:$BF$291,_xlfn.XLOOKUP(F1430&amp;G1430,$R$4:$R$9&amp;$S$4:$S$9,$T$4:$T$9),FALSE)</f>
        <v>104.59528413839737</v>
      </c>
      <c r="P1430" s="121">
        <f t="shared" si="22"/>
        <v>8.3973787923241616E-9</v>
      </c>
      <c r="AH1430" s="5">
        <v>46261</v>
      </c>
      <c r="AI1430">
        <v>143</v>
      </c>
      <c r="AJ1430">
        <v>3</v>
      </c>
      <c r="AK1430" t="s">
        <v>143</v>
      </c>
      <c r="AL1430" t="s">
        <v>60</v>
      </c>
      <c r="AM1430" t="s">
        <v>58</v>
      </c>
      <c r="AN1430">
        <v>-16.636792230000001</v>
      </c>
      <c r="AO1430">
        <v>0</v>
      </c>
      <c r="AP1430">
        <v>-721.86813167000003</v>
      </c>
      <c r="AR1430" s="5">
        <v>46261</v>
      </c>
      <c r="AS1430">
        <v>102</v>
      </c>
      <c r="AT1430">
        <v>3</v>
      </c>
      <c r="AU1430" t="s">
        <v>50</v>
      </c>
      <c r="AV1430" t="s">
        <v>52</v>
      </c>
      <c r="AW1430">
        <v>3.7428883000000002</v>
      </c>
      <c r="AX1430">
        <v>0.47249999999999998</v>
      </c>
      <c r="AY1430">
        <v>0</v>
      </c>
      <c r="AZ1430">
        <v>0</v>
      </c>
      <c r="BA1430">
        <v>0</v>
      </c>
    </row>
    <row r="1431" spans="2:53">
      <c r="B1431" s="5">
        <v>46261</v>
      </c>
      <c r="C1431">
        <v>238</v>
      </c>
      <c r="D1431">
        <v>3</v>
      </c>
      <c r="E1431" t="s">
        <v>143</v>
      </c>
      <c r="F1431" t="s">
        <v>54</v>
      </c>
      <c r="G1431" t="s">
        <v>51</v>
      </c>
      <c r="H1431">
        <v>6284.3368171299999</v>
      </c>
      <c r="I1431">
        <v>0</v>
      </c>
      <c r="J1431">
        <v>179.69</v>
      </c>
      <c r="K1431">
        <v>-14.19</v>
      </c>
      <c r="L1431">
        <v>0</v>
      </c>
      <c r="M1431">
        <v>0</v>
      </c>
      <c r="N1431">
        <v>0</v>
      </c>
      <c r="O1431" s="90" cm="1">
        <f t="array" ref="O1431">VLOOKUP(C1431,Calc!$B$4:$BF$291,_xlfn.XLOOKUP(F1431&amp;G1431,$R$4:$R$9&amp;$S$4:$S$9,$T$4:$T$9),FALSE)</f>
        <v>0</v>
      </c>
      <c r="P1431" s="121">
        <f t="shared" si="22"/>
        <v>0</v>
      </c>
      <c r="AH1431" s="5">
        <v>46261</v>
      </c>
      <c r="AI1431">
        <v>143</v>
      </c>
      <c r="AJ1431">
        <v>3</v>
      </c>
      <c r="AK1431" t="s">
        <v>143</v>
      </c>
      <c r="AL1431" t="s">
        <v>60</v>
      </c>
      <c r="AM1431" t="s">
        <v>51</v>
      </c>
      <c r="AN1431">
        <v>16.750958900000001</v>
      </c>
      <c r="AO1431">
        <v>0</v>
      </c>
      <c r="AP1431">
        <v>0</v>
      </c>
      <c r="AR1431" s="5">
        <v>46261</v>
      </c>
      <c r="AS1431">
        <v>102</v>
      </c>
      <c r="AT1431">
        <v>3</v>
      </c>
      <c r="AU1431" t="s">
        <v>50</v>
      </c>
      <c r="AV1431" t="s">
        <v>51</v>
      </c>
      <c r="AW1431">
        <v>-4.2153882999999999</v>
      </c>
      <c r="AX1431">
        <v>0.47249999999999998</v>
      </c>
      <c r="AY1431">
        <v>0</v>
      </c>
      <c r="AZ1431">
        <v>12.15139145</v>
      </c>
      <c r="BA1431">
        <v>0</v>
      </c>
    </row>
    <row r="1432" spans="2:53">
      <c r="B1432" s="5">
        <v>46261</v>
      </c>
      <c r="C1432">
        <v>239</v>
      </c>
      <c r="D1432">
        <v>3</v>
      </c>
      <c r="E1432" t="s">
        <v>143</v>
      </c>
      <c r="F1432" t="s">
        <v>57</v>
      </c>
      <c r="G1432" t="s">
        <v>58</v>
      </c>
      <c r="H1432">
        <v>5.4237512399999996</v>
      </c>
      <c r="I1432">
        <v>0</v>
      </c>
      <c r="J1432">
        <v>-600</v>
      </c>
      <c r="K1432">
        <v>900.75</v>
      </c>
      <c r="L1432">
        <v>0</v>
      </c>
      <c r="M1432">
        <v>0</v>
      </c>
      <c r="N1432">
        <v>0</v>
      </c>
      <c r="O1432" s="90" cm="1">
        <f t="array" ref="O1432">VLOOKUP(C1432,Calc!$B$4:$BF$291,_xlfn.XLOOKUP(F1432&amp;G1432,$R$4:$R$9&amp;$S$4:$S$9,$T$4:$T$9),FALSE)</f>
        <v>0</v>
      </c>
      <c r="P1432" s="121">
        <f t="shared" si="22"/>
        <v>0</v>
      </c>
      <c r="AH1432" s="5">
        <v>46261</v>
      </c>
      <c r="AI1432">
        <v>143</v>
      </c>
      <c r="AJ1432">
        <v>3</v>
      </c>
      <c r="AK1432" t="s">
        <v>143</v>
      </c>
      <c r="AL1432" t="s">
        <v>54</v>
      </c>
      <c r="AM1432" t="s">
        <v>52</v>
      </c>
      <c r="AN1432">
        <v>27.861965399999999</v>
      </c>
      <c r="AO1432">
        <v>0</v>
      </c>
      <c r="AP1432">
        <v>0</v>
      </c>
      <c r="AR1432" s="5">
        <v>46261</v>
      </c>
      <c r="AS1432">
        <v>103</v>
      </c>
      <c r="AT1432">
        <v>3</v>
      </c>
      <c r="AU1432" t="s">
        <v>145</v>
      </c>
      <c r="AV1432" t="s">
        <v>58</v>
      </c>
      <c r="AW1432">
        <v>0</v>
      </c>
      <c r="AX1432">
        <v>0</v>
      </c>
      <c r="AY1432">
        <v>0</v>
      </c>
      <c r="AZ1432">
        <v>0</v>
      </c>
      <c r="BA1432">
        <v>0</v>
      </c>
    </row>
    <row r="1433" spans="2:53">
      <c r="B1433" s="5">
        <v>46261</v>
      </c>
      <c r="C1433">
        <v>239</v>
      </c>
      <c r="D1433">
        <v>3</v>
      </c>
      <c r="E1433" t="s">
        <v>143</v>
      </c>
      <c r="F1433" t="s">
        <v>57</v>
      </c>
      <c r="G1433" t="s">
        <v>52</v>
      </c>
      <c r="H1433">
        <v>5.4237512399999996</v>
      </c>
      <c r="I1433">
        <v>0</v>
      </c>
      <c r="J1433">
        <v>300.75</v>
      </c>
      <c r="K1433">
        <v>-900.75</v>
      </c>
      <c r="L1433">
        <v>0</v>
      </c>
      <c r="M1433">
        <v>0</v>
      </c>
      <c r="N1433">
        <v>0</v>
      </c>
      <c r="O1433" s="90" cm="1">
        <f t="array" ref="O1433">VLOOKUP(C1433,Calc!$B$4:$BF$291,_xlfn.XLOOKUP(F1433&amp;G1433,$R$4:$R$9&amp;$S$4:$S$9,$T$4:$T$9),FALSE)</f>
        <v>0</v>
      </c>
      <c r="P1433" s="121">
        <f t="shared" si="22"/>
        <v>0</v>
      </c>
      <c r="AH1433" s="5">
        <v>46261</v>
      </c>
      <c r="AI1433">
        <v>143</v>
      </c>
      <c r="AJ1433">
        <v>3</v>
      </c>
      <c r="AK1433" t="s">
        <v>143</v>
      </c>
      <c r="AL1433" t="s">
        <v>54</v>
      </c>
      <c r="AM1433" t="s">
        <v>51</v>
      </c>
      <c r="AN1433">
        <v>-28.746965400000001</v>
      </c>
      <c r="AO1433">
        <v>6812.8733634600003</v>
      </c>
      <c r="AP1433">
        <v>16716.60430069</v>
      </c>
      <c r="AR1433" s="5">
        <v>46261</v>
      </c>
      <c r="AS1433">
        <v>103</v>
      </c>
      <c r="AT1433">
        <v>3</v>
      </c>
      <c r="AU1433" t="s">
        <v>145</v>
      </c>
      <c r="AV1433" t="s">
        <v>146</v>
      </c>
      <c r="AW1433">
        <v>0</v>
      </c>
      <c r="AX1433">
        <v>0</v>
      </c>
      <c r="AY1433">
        <v>0</v>
      </c>
      <c r="AZ1433">
        <v>0</v>
      </c>
      <c r="BA1433">
        <v>0</v>
      </c>
    </row>
    <row r="1434" spans="2:53">
      <c r="B1434" s="5">
        <v>46261</v>
      </c>
      <c r="C1434">
        <v>239</v>
      </c>
      <c r="D1434">
        <v>3</v>
      </c>
      <c r="E1434" t="s">
        <v>143</v>
      </c>
      <c r="F1434" t="s">
        <v>60</v>
      </c>
      <c r="G1434" t="s">
        <v>58</v>
      </c>
      <c r="H1434">
        <v>5.4237512399999996</v>
      </c>
      <c r="I1434">
        <v>-5.3418823299999998</v>
      </c>
      <c r="J1434">
        <v>-600</v>
      </c>
      <c r="K1434">
        <v>779.69</v>
      </c>
      <c r="L1434">
        <v>4165.0122364700001</v>
      </c>
      <c r="M1434">
        <v>11.160559729999999</v>
      </c>
      <c r="N1434">
        <v>5.4237512399999996</v>
      </c>
      <c r="O1434" s="90" cm="1">
        <f t="array" ref="O1434">VLOOKUP(C1434,Calc!$B$4:$BF$291,_xlfn.XLOOKUP(F1434&amp;G1434,$R$4:$R$9&amp;$S$4:$S$9,$T$4:$T$9),FALSE)</f>
        <v>5.4237512453310046</v>
      </c>
      <c r="P1434" s="121">
        <f t="shared" si="22"/>
        <v>5.3310049707988583E-9</v>
      </c>
      <c r="AH1434" s="5">
        <v>46261</v>
      </c>
      <c r="AI1434">
        <v>144</v>
      </c>
      <c r="AJ1434">
        <v>3</v>
      </c>
      <c r="AL1434" t="s">
        <v>144</v>
      </c>
      <c r="AM1434" t="s">
        <v>58</v>
      </c>
      <c r="AN1434">
        <v>-37.449865459999998</v>
      </c>
      <c r="AO1434">
        <v>-2561.7570702200001</v>
      </c>
      <c r="AP1434">
        <v>-2561.7570702200001</v>
      </c>
      <c r="AR1434" s="5">
        <v>46261</v>
      </c>
      <c r="AS1434">
        <v>103</v>
      </c>
      <c r="AT1434">
        <v>3</v>
      </c>
      <c r="AU1434" t="s">
        <v>144</v>
      </c>
      <c r="AV1434" t="s">
        <v>58</v>
      </c>
      <c r="AW1434">
        <v>-53.331298429999997</v>
      </c>
      <c r="AX1434">
        <v>2.6349999999999998</v>
      </c>
      <c r="AY1434">
        <v>372.98231174</v>
      </c>
      <c r="AZ1434">
        <v>372.98231174</v>
      </c>
      <c r="BA1434">
        <v>0</v>
      </c>
    </row>
    <row r="1435" spans="2:53">
      <c r="B1435" s="5">
        <v>46261</v>
      </c>
      <c r="C1435">
        <v>239</v>
      </c>
      <c r="D1435">
        <v>3</v>
      </c>
      <c r="E1435" t="s">
        <v>143</v>
      </c>
      <c r="F1435" t="s">
        <v>60</v>
      </c>
      <c r="G1435" t="s">
        <v>51</v>
      </c>
      <c r="H1435">
        <v>5.4237512399999996</v>
      </c>
      <c r="I1435">
        <v>0</v>
      </c>
      <c r="J1435">
        <v>179.69</v>
      </c>
      <c r="K1435">
        <v>-779.69</v>
      </c>
      <c r="L1435">
        <v>0</v>
      </c>
      <c r="M1435">
        <v>0</v>
      </c>
      <c r="N1435">
        <v>0</v>
      </c>
      <c r="O1435" s="90" cm="1">
        <f t="array" ref="O1435">VLOOKUP(C1435,Calc!$B$4:$BF$291,_xlfn.XLOOKUP(F1435&amp;G1435,$R$4:$R$9&amp;$S$4:$S$9,$T$4:$T$9),FALSE)</f>
        <v>0</v>
      </c>
      <c r="P1435" s="121">
        <f t="shared" si="22"/>
        <v>0</v>
      </c>
      <c r="AH1435" s="5">
        <v>46261</v>
      </c>
      <c r="AI1435">
        <v>144</v>
      </c>
      <c r="AJ1435">
        <v>3</v>
      </c>
      <c r="AL1435" t="s">
        <v>144</v>
      </c>
      <c r="AM1435" t="s">
        <v>146</v>
      </c>
      <c r="AN1435">
        <v>37.427365459999997</v>
      </c>
      <c r="AO1435">
        <v>0</v>
      </c>
      <c r="AP1435">
        <v>0</v>
      </c>
      <c r="AR1435" s="5">
        <v>46261</v>
      </c>
      <c r="AS1435">
        <v>103</v>
      </c>
      <c r="AT1435">
        <v>3</v>
      </c>
      <c r="AU1435" t="s">
        <v>144</v>
      </c>
      <c r="AV1435" t="s">
        <v>146</v>
      </c>
      <c r="AW1435">
        <v>50.696298429999999</v>
      </c>
      <c r="AX1435">
        <v>2.6349999999999998</v>
      </c>
      <c r="AY1435">
        <v>0</v>
      </c>
      <c r="AZ1435">
        <v>0</v>
      </c>
      <c r="BA1435">
        <v>0</v>
      </c>
    </row>
    <row r="1436" spans="2:53">
      <c r="B1436" s="5">
        <v>46261</v>
      </c>
      <c r="C1436">
        <v>239</v>
      </c>
      <c r="D1436">
        <v>3</v>
      </c>
      <c r="E1436" t="s">
        <v>143</v>
      </c>
      <c r="F1436" t="s">
        <v>54</v>
      </c>
      <c r="G1436" t="s">
        <v>52</v>
      </c>
      <c r="H1436">
        <v>5.4237512399999996</v>
      </c>
      <c r="I1436">
        <v>-17.684793299999999</v>
      </c>
      <c r="J1436">
        <v>300.75</v>
      </c>
      <c r="K1436">
        <v>-121.06</v>
      </c>
      <c r="L1436">
        <v>-2140.9210768900002</v>
      </c>
      <c r="M1436">
        <v>-5.7368084899999996</v>
      </c>
      <c r="N1436">
        <v>0</v>
      </c>
      <c r="O1436" s="90" cm="1">
        <f t="array" ref="O1436">VLOOKUP(C1436,Calc!$B$4:$BF$291,_xlfn.XLOOKUP(F1436&amp;G1436,$R$4:$R$9&amp;$S$4:$S$9,$T$4:$T$9),FALSE)</f>
        <v>0</v>
      </c>
      <c r="P1436" s="121">
        <f t="shared" si="22"/>
        <v>0</v>
      </c>
      <c r="AH1436" s="5">
        <v>46261</v>
      </c>
      <c r="AI1436">
        <v>144</v>
      </c>
      <c r="AJ1436">
        <v>3</v>
      </c>
      <c r="AK1436" t="s">
        <v>143</v>
      </c>
      <c r="AL1436" t="s">
        <v>57</v>
      </c>
      <c r="AM1436" t="s">
        <v>58</v>
      </c>
      <c r="AN1436">
        <v>-1.1331974</v>
      </c>
      <c r="AO1436">
        <v>9610.1734095100001</v>
      </c>
      <c r="AP1436">
        <v>176.72634085999999</v>
      </c>
      <c r="AR1436" s="5">
        <v>46261</v>
      </c>
      <c r="AS1436">
        <v>103</v>
      </c>
      <c r="AT1436">
        <v>3</v>
      </c>
      <c r="AU1436" t="s">
        <v>57</v>
      </c>
      <c r="AV1436" t="s">
        <v>58</v>
      </c>
      <c r="AW1436">
        <v>-11.3735128</v>
      </c>
      <c r="AX1436">
        <v>1.97666666</v>
      </c>
      <c r="AY1436">
        <v>2954.30131059</v>
      </c>
      <c r="AZ1436">
        <v>1254.6414144099999</v>
      </c>
      <c r="BA1436">
        <v>0</v>
      </c>
    </row>
    <row r="1437" spans="2:53">
      <c r="B1437" s="5">
        <v>46261</v>
      </c>
      <c r="C1437">
        <v>239</v>
      </c>
      <c r="D1437">
        <v>3</v>
      </c>
      <c r="E1437" t="s">
        <v>143</v>
      </c>
      <c r="F1437" t="s">
        <v>54</v>
      </c>
      <c r="G1437" t="s">
        <v>51</v>
      </c>
      <c r="H1437">
        <v>5.4237512399999996</v>
      </c>
      <c r="I1437">
        <v>0</v>
      </c>
      <c r="J1437">
        <v>179.69</v>
      </c>
      <c r="K1437">
        <v>121.06</v>
      </c>
      <c r="L1437">
        <v>0</v>
      </c>
      <c r="M1437">
        <v>0</v>
      </c>
      <c r="N1437">
        <v>0</v>
      </c>
      <c r="O1437" s="90" cm="1">
        <f t="array" ref="O1437">VLOOKUP(C1437,Calc!$B$4:$BF$291,_xlfn.XLOOKUP(F1437&amp;G1437,$R$4:$R$9&amp;$S$4:$S$9,$T$4:$T$9),FALSE)</f>
        <v>0</v>
      </c>
      <c r="P1437" s="121">
        <f t="shared" si="22"/>
        <v>0</v>
      </c>
      <c r="AH1437" s="5">
        <v>46261</v>
      </c>
      <c r="AI1437">
        <v>144</v>
      </c>
      <c r="AJ1437">
        <v>3</v>
      </c>
      <c r="AK1437" t="s">
        <v>143</v>
      </c>
      <c r="AL1437" t="s">
        <v>57</v>
      </c>
      <c r="AM1437" t="s">
        <v>52</v>
      </c>
      <c r="AN1437">
        <v>0.37653072999999998</v>
      </c>
      <c r="AO1437">
        <v>0</v>
      </c>
      <c r="AP1437">
        <v>0</v>
      </c>
      <c r="AR1437" s="5">
        <v>46261</v>
      </c>
      <c r="AS1437">
        <v>103</v>
      </c>
      <c r="AT1437">
        <v>3</v>
      </c>
      <c r="AU1437" t="s">
        <v>57</v>
      </c>
      <c r="AV1437" t="s">
        <v>52</v>
      </c>
      <c r="AW1437">
        <v>9.3968461300000001</v>
      </c>
      <c r="AX1437">
        <v>1.97666666</v>
      </c>
      <c r="AY1437">
        <v>0</v>
      </c>
      <c r="AZ1437">
        <v>0</v>
      </c>
      <c r="BA1437">
        <v>0</v>
      </c>
    </row>
    <row r="1438" spans="2:53">
      <c r="B1438" s="5">
        <v>46261</v>
      </c>
      <c r="C1438">
        <v>240</v>
      </c>
      <c r="D1438">
        <v>3</v>
      </c>
      <c r="E1438" t="s">
        <v>143</v>
      </c>
      <c r="F1438" t="s">
        <v>57</v>
      </c>
      <c r="G1438" t="s">
        <v>58</v>
      </c>
      <c r="H1438">
        <v>690.48012686000004</v>
      </c>
      <c r="I1438">
        <v>0</v>
      </c>
      <c r="J1438">
        <v>-600</v>
      </c>
      <c r="K1438">
        <v>679.05</v>
      </c>
      <c r="L1438">
        <v>0</v>
      </c>
      <c r="M1438">
        <v>0</v>
      </c>
      <c r="N1438">
        <v>0</v>
      </c>
      <c r="O1438" s="90" cm="1">
        <f t="array" ref="O1438">VLOOKUP(C1438,Calc!$B$4:$BF$291,_xlfn.XLOOKUP(F1438&amp;G1438,$R$4:$R$9&amp;$S$4:$S$9,$T$4:$T$9),FALSE)</f>
        <v>0</v>
      </c>
      <c r="P1438" s="121">
        <f t="shared" si="22"/>
        <v>0</v>
      </c>
      <c r="AH1438" s="5">
        <v>46261</v>
      </c>
      <c r="AI1438">
        <v>144</v>
      </c>
      <c r="AJ1438">
        <v>3</v>
      </c>
      <c r="AL1438" t="s">
        <v>147</v>
      </c>
      <c r="AM1438" t="s">
        <v>148</v>
      </c>
      <c r="AN1438">
        <v>0</v>
      </c>
      <c r="AO1438">
        <v>0</v>
      </c>
      <c r="AP1438">
        <v>0</v>
      </c>
      <c r="AR1438" s="5">
        <v>46261</v>
      </c>
      <c r="AS1438">
        <v>103</v>
      </c>
      <c r="AT1438">
        <v>3</v>
      </c>
      <c r="AU1438" t="s">
        <v>147</v>
      </c>
      <c r="AV1438" t="s">
        <v>148</v>
      </c>
      <c r="AW1438">
        <v>0</v>
      </c>
      <c r="AX1438">
        <v>0.34499999999999997</v>
      </c>
      <c r="AY1438">
        <v>0</v>
      </c>
      <c r="AZ1438">
        <v>0</v>
      </c>
      <c r="BA1438">
        <v>0</v>
      </c>
    </row>
    <row r="1439" spans="2:53">
      <c r="B1439" s="5">
        <v>46261</v>
      </c>
      <c r="C1439">
        <v>240</v>
      </c>
      <c r="D1439">
        <v>3</v>
      </c>
      <c r="E1439" t="s">
        <v>143</v>
      </c>
      <c r="F1439" t="s">
        <v>57</v>
      </c>
      <c r="G1439" t="s">
        <v>52</v>
      </c>
      <c r="H1439">
        <v>690.48012686000004</v>
      </c>
      <c r="I1439">
        <v>0</v>
      </c>
      <c r="J1439">
        <v>79.05</v>
      </c>
      <c r="K1439">
        <v>-679.05</v>
      </c>
      <c r="L1439">
        <v>0</v>
      </c>
      <c r="M1439">
        <v>0</v>
      </c>
      <c r="N1439">
        <v>0</v>
      </c>
      <c r="O1439" s="90" cm="1">
        <f t="array" ref="O1439">VLOOKUP(C1439,Calc!$B$4:$BF$291,_xlfn.XLOOKUP(F1439&amp;G1439,$R$4:$R$9&amp;$S$4:$S$9,$T$4:$T$9),FALSE)</f>
        <v>0</v>
      </c>
      <c r="P1439" s="121">
        <f t="shared" si="22"/>
        <v>0</v>
      </c>
      <c r="AH1439" s="5">
        <v>46261</v>
      </c>
      <c r="AI1439">
        <v>144</v>
      </c>
      <c r="AJ1439">
        <v>3</v>
      </c>
      <c r="AL1439" t="s">
        <v>147</v>
      </c>
      <c r="AM1439" t="s">
        <v>51</v>
      </c>
      <c r="AN1439">
        <v>0</v>
      </c>
      <c r="AO1439">
        <v>0</v>
      </c>
      <c r="AP1439">
        <v>0</v>
      </c>
      <c r="AR1439" s="5">
        <v>46261</v>
      </c>
      <c r="AS1439">
        <v>103</v>
      </c>
      <c r="AT1439">
        <v>3</v>
      </c>
      <c r="AU1439" t="s">
        <v>147</v>
      </c>
      <c r="AV1439" t="s">
        <v>51</v>
      </c>
      <c r="AW1439">
        <v>0</v>
      </c>
      <c r="AX1439">
        <v>0.34499999999999997</v>
      </c>
      <c r="AY1439">
        <v>0</v>
      </c>
      <c r="AZ1439">
        <v>0</v>
      </c>
      <c r="BA1439">
        <v>0</v>
      </c>
    </row>
    <row r="1440" spans="2:53">
      <c r="B1440" s="5">
        <v>46261</v>
      </c>
      <c r="C1440">
        <v>240</v>
      </c>
      <c r="D1440">
        <v>3</v>
      </c>
      <c r="E1440" t="s">
        <v>143</v>
      </c>
      <c r="F1440" t="s">
        <v>60</v>
      </c>
      <c r="G1440" t="s">
        <v>58</v>
      </c>
      <c r="H1440">
        <v>690.48012686000004</v>
      </c>
      <c r="I1440">
        <v>-1.8901624299999999</v>
      </c>
      <c r="J1440">
        <v>-600</v>
      </c>
      <c r="K1440">
        <v>715.74</v>
      </c>
      <c r="L1440">
        <v>1352.86486003</v>
      </c>
      <c r="M1440">
        <v>459.35824764</v>
      </c>
      <c r="N1440">
        <v>459.35824764</v>
      </c>
      <c r="O1440" s="90" cm="1">
        <f t="array" ref="O1440">VLOOKUP(C1440,Calc!$B$4:$BF$291,_xlfn.XLOOKUP(F1440&amp;G1440,$R$4:$R$9&amp;$S$4:$S$9,$T$4:$T$9),FALSE)</f>
        <v>459.35824764571947</v>
      </c>
      <c r="P1440" s="121">
        <f t="shared" si="22"/>
        <v>5.7194711189367808E-9</v>
      </c>
      <c r="AH1440" s="5">
        <v>46261</v>
      </c>
      <c r="AI1440">
        <v>144</v>
      </c>
      <c r="AJ1440">
        <v>3</v>
      </c>
      <c r="AK1440" t="s">
        <v>143</v>
      </c>
      <c r="AL1440" t="s">
        <v>60</v>
      </c>
      <c r="AM1440" t="s">
        <v>58</v>
      </c>
      <c r="AN1440">
        <v>-17.196809859999998</v>
      </c>
      <c r="AO1440">
        <v>0</v>
      </c>
      <c r="AP1440">
        <v>-746.51351631</v>
      </c>
      <c r="AR1440" s="5">
        <v>46261</v>
      </c>
      <c r="AS1440">
        <v>103</v>
      </c>
      <c r="AT1440">
        <v>3</v>
      </c>
      <c r="AU1440" t="s">
        <v>60</v>
      </c>
      <c r="AV1440" t="s">
        <v>58</v>
      </c>
      <c r="AW1440">
        <v>-15.025443900000001</v>
      </c>
      <c r="AX1440">
        <v>1.25</v>
      </c>
      <c r="AY1440">
        <v>0</v>
      </c>
      <c r="AZ1440">
        <v>1270.5255779300001</v>
      </c>
      <c r="BA1440">
        <v>0</v>
      </c>
    </row>
    <row r="1441" spans="2:53">
      <c r="B1441" s="5">
        <v>46261</v>
      </c>
      <c r="C1441">
        <v>240</v>
      </c>
      <c r="D1441">
        <v>3</v>
      </c>
      <c r="E1441" t="s">
        <v>143</v>
      </c>
      <c r="F1441" t="s">
        <v>60</v>
      </c>
      <c r="G1441" t="s">
        <v>51</v>
      </c>
      <c r="H1441">
        <v>690.48012686000004</v>
      </c>
      <c r="I1441">
        <v>0</v>
      </c>
      <c r="J1441">
        <v>115.74</v>
      </c>
      <c r="K1441">
        <v>-715.74</v>
      </c>
      <c r="L1441">
        <v>0</v>
      </c>
      <c r="M1441">
        <v>0</v>
      </c>
      <c r="N1441">
        <v>0</v>
      </c>
      <c r="O1441" s="90" cm="1">
        <f t="array" ref="O1441">VLOOKUP(C1441,Calc!$B$4:$BF$291,_xlfn.XLOOKUP(F1441&amp;G1441,$R$4:$R$9&amp;$S$4:$S$9,$T$4:$T$9),FALSE)</f>
        <v>0</v>
      </c>
      <c r="P1441" s="121">
        <f t="shared" si="22"/>
        <v>0</v>
      </c>
      <c r="AH1441" s="5">
        <v>46261</v>
      </c>
      <c r="AI1441">
        <v>144</v>
      </c>
      <c r="AJ1441">
        <v>3</v>
      </c>
      <c r="AK1441" t="s">
        <v>143</v>
      </c>
      <c r="AL1441" t="s">
        <v>60</v>
      </c>
      <c r="AM1441" t="s">
        <v>51</v>
      </c>
      <c r="AN1441">
        <v>17.307643200000001</v>
      </c>
      <c r="AO1441">
        <v>0</v>
      </c>
      <c r="AP1441">
        <v>0</v>
      </c>
      <c r="AR1441" s="5">
        <v>46261</v>
      </c>
      <c r="AS1441">
        <v>103</v>
      </c>
      <c r="AT1441">
        <v>3</v>
      </c>
      <c r="AU1441" t="s">
        <v>60</v>
      </c>
      <c r="AV1441" t="s">
        <v>51</v>
      </c>
      <c r="AW1441">
        <v>13.775443900000001</v>
      </c>
      <c r="AX1441">
        <v>1.25</v>
      </c>
      <c r="AY1441">
        <v>0</v>
      </c>
      <c r="AZ1441">
        <v>0</v>
      </c>
      <c r="BA1441">
        <v>0</v>
      </c>
    </row>
    <row r="1442" spans="2:53">
      <c r="B1442" s="5">
        <v>46261</v>
      </c>
      <c r="C1442">
        <v>240</v>
      </c>
      <c r="D1442">
        <v>3</v>
      </c>
      <c r="E1442" t="s">
        <v>143</v>
      </c>
      <c r="F1442" t="s">
        <v>54</v>
      </c>
      <c r="G1442" t="s">
        <v>52</v>
      </c>
      <c r="H1442">
        <v>690.48012686000004</v>
      </c>
      <c r="I1442">
        <v>-18.552235400000001</v>
      </c>
      <c r="J1442">
        <v>79.05</v>
      </c>
      <c r="K1442">
        <v>36.69</v>
      </c>
      <c r="L1442">
        <v>680.68151681999996</v>
      </c>
      <c r="M1442">
        <v>231.12187921</v>
      </c>
      <c r="N1442">
        <v>231.12187921</v>
      </c>
      <c r="O1442" s="90" cm="1">
        <f t="array" ref="O1442">VLOOKUP(C1442,Calc!$B$4:$BF$291,_xlfn.XLOOKUP(F1442&amp;G1442,$R$4:$R$9&amp;$S$4:$S$9,$T$4:$T$9),FALSE)</f>
        <v>231.12187921427986</v>
      </c>
      <c r="P1442" s="121">
        <f t="shared" si="22"/>
        <v>4.2798546928679571E-9</v>
      </c>
      <c r="AH1442" s="5">
        <v>46261</v>
      </c>
      <c r="AI1442">
        <v>144</v>
      </c>
      <c r="AJ1442">
        <v>3</v>
      </c>
      <c r="AK1442" t="s">
        <v>143</v>
      </c>
      <c r="AL1442" t="s">
        <v>54</v>
      </c>
      <c r="AM1442" t="s">
        <v>52</v>
      </c>
      <c r="AN1442">
        <v>25.659766860000001</v>
      </c>
      <c r="AO1442">
        <v>0</v>
      </c>
      <c r="AP1442">
        <v>0</v>
      </c>
      <c r="AR1442" s="5">
        <v>46261</v>
      </c>
      <c r="AS1442">
        <v>103</v>
      </c>
      <c r="AT1442">
        <v>3</v>
      </c>
      <c r="AU1442" t="s">
        <v>54</v>
      </c>
      <c r="AV1442" t="s">
        <v>52</v>
      </c>
      <c r="AW1442">
        <v>43.69378356</v>
      </c>
      <c r="AX1442">
        <v>1.67666666</v>
      </c>
      <c r="AY1442">
        <v>0</v>
      </c>
      <c r="AZ1442">
        <v>0</v>
      </c>
      <c r="BA1442">
        <v>0</v>
      </c>
    </row>
    <row r="1443" spans="2:53">
      <c r="B1443" s="5">
        <v>46261</v>
      </c>
      <c r="C1443">
        <v>240</v>
      </c>
      <c r="D1443">
        <v>3</v>
      </c>
      <c r="E1443" t="s">
        <v>143</v>
      </c>
      <c r="F1443" t="s">
        <v>54</v>
      </c>
      <c r="G1443" t="s">
        <v>51</v>
      </c>
      <c r="H1443">
        <v>690.48012686000004</v>
      </c>
      <c r="I1443">
        <v>0</v>
      </c>
      <c r="J1443">
        <v>115.74</v>
      </c>
      <c r="K1443">
        <v>-36.69</v>
      </c>
      <c r="L1443">
        <v>0</v>
      </c>
      <c r="M1443">
        <v>0</v>
      </c>
      <c r="N1443">
        <v>0</v>
      </c>
      <c r="O1443" s="90" cm="1">
        <f t="array" ref="O1443">VLOOKUP(C1443,Calc!$B$4:$BF$291,_xlfn.XLOOKUP(F1443&amp;G1443,$R$4:$R$9&amp;$S$4:$S$9,$T$4:$T$9),FALSE)</f>
        <v>0</v>
      </c>
      <c r="P1443" s="121">
        <f t="shared" si="22"/>
        <v>0</v>
      </c>
      <c r="AH1443" s="5">
        <v>46261</v>
      </c>
      <c r="AI1443">
        <v>144</v>
      </c>
      <c r="AJ1443">
        <v>3</v>
      </c>
      <c r="AK1443" t="s">
        <v>143</v>
      </c>
      <c r="AL1443" t="s">
        <v>54</v>
      </c>
      <c r="AM1443" t="s">
        <v>51</v>
      </c>
      <c r="AN1443">
        <v>-26.53643353</v>
      </c>
      <c r="AO1443">
        <v>5215.8995350300002</v>
      </c>
      <c r="AP1443">
        <v>15395.860119999999</v>
      </c>
      <c r="AR1443" s="5">
        <v>46261</v>
      </c>
      <c r="AS1443">
        <v>103</v>
      </c>
      <c r="AT1443">
        <v>3</v>
      </c>
      <c r="AU1443" t="s">
        <v>54</v>
      </c>
      <c r="AV1443" t="s">
        <v>51</v>
      </c>
      <c r="AW1443">
        <v>-45.370450230000003</v>
      </c>
      <c r="AX1443">
        <v>1.67666666</v>
      </c>
      <c r="AY1443">
        <v>1150.1737189600001</v>
      </c>
      <c r="AZ1443">
        <v>1471.03602933</v>
      </c>
      <c r="BA1443">
        <v>0</v>
      </c>
    </row>
    <row r="1444" spans="2:53">
      <c r="B1444" s="5">
        <v>46261</v>
      </c>
      <c r="C1444">
        <v>241</v>
      </c>
      <c r="D1444">
        <v>3</v>
      </c>
      <c r="E1444" t="s">
        <v>143</v>
      </c>
      <c r="F1444" t="s">
        <v>57</v>
      </c>
      <c r="G1444" t="s">
        <v>58</v>
      </c>
      <c r="H1444">
        <v>-4319.3528912800002</v>
      </c>
      <c r="I1444">
        <v>0</v>
      </c>
      <c r="J1444">
        <v>-600</v>
      </c>
      <c r="K1444">
        <v>900.75</v>
      </c>
      <c r="L1444">
        <v>0</v>
      </c>
      <c r="M1444">
        <v>0</v>
      </c>
      <c r="N1444">
        <v>0</v>
      </c>
      <c r="O1444" s="90" cm="1">
        <f t="array" ref="O1444">VLOOKUP(C1444,Calc!$B$4:$BF$291,_xlfn.XLOOKUP(F1444&amp;G1444,$R$4:$R$9&amp;$S$4:$S$9,$T$4:$T$9),FALSE)</f>
        <v>0</v>
      </c>
      <c r="P1444" s="121">
        <f t="shared" si="22"/>
        <v>0</v>
      </c>
      <c r="AH1444" s="5">
        <v>46261</v>
      </c>
      <c r="AI1444">
        <v>145</v>
      </c>
      <c r="AJ1444">
        <v>3</v>
      </c>
      <c r="AL1444" t="s">
        <v>144</v>
      </c>
      <c r="AM1444" t="s">
        <v>58</v>
      </c>
      <c r="AN1444">
        <v>-39.064672430000002</v>
      </c>
      <c r="AO1444">
        <v>-2016.8418189399999</v>
      </c>
      <c r="AP1444">
        <v>-2016.8418189399999</v>
      </c>
      <c r="AR1444" s="5">
        <v>46261</v>
      </c>
      <c r="AS1444">
        <v>103</v>
      </c>
      <c r="AT1444">
        <v>3</v>
      </c>
      <c r="AU1444" t="s">
        <v>50</v>
      </c>
      <c r="AV1444" t="s">
        <v>52</v>
      </c>
      <c r="AW1444">
        <v>3.72658786</v>
      </c>
      <c r="AX1444">
        <v>0.63416665999999999</v>
      </c>
      <c r="AY1444">
        <v>0</v>
      </c>
      <c r="AZ1444">
        <v>0</v>
      </c>
      <c r="BA1444">
        <v>0</v>
      </c>
    </row>
    <row r="1445" spans="2:53">
      <c r="B1445" s="5">
        <v>46261</v>
      </c>
      <c r="C1445">
        <v>241</v>
      </c>
      <c r="D1445">
        <v>3</v>
      </c>
      <c r="E1445" t="s">
        <v>143</v>
      </c>
      <c r="F1445" t="s">
        <v>57</v>
      </c>
      <c r="G1445" t="s">
        <v>52</v>
      </c>
      <c r="H1445">
        <v>-4319.3528912800002</v>
      </c>
      <c r="I1445">
        <v>0</v>
      </c>
      <c r="J1445">
        <v>300.75</v>
      </c>
      <c r="K1445">
        <v>-900.75</v>
      </c>
      <c r="L1445">
        <v>0</v>
      </c>
      <c r="M1445">
        <v>0</v>
      </c>
      <c r="N1445">
        <v>0</v>
      </c>
      <c r="O1445" s="90" cm="1">
        <f t="array" ref="O1445">VLOOKUP(C1445,Calc!$B$4:$BF$291,_xlfn.XLOOKUP(F1445&amp;G1445,$R$4:$R$9&amp;$S$4:$S$9,$T$4:$T$9),FALSE)</f>
        <v>0</v>
      </c>
      <c r="P1445" s="121">
        <f t="shared" si="22"/>
        <v>0</v>
      </c>
      <c r="AH1445" s="5">
        <v>46261</v>
      </c>
      <c r="AI1445">
        <v>145</v>
      </c>
      <c r="AJ1445">
        <v>3</v>
      </c>
      <c r="AL1445" t="s">
        <v>144</v>
      </c>
      <c r="AM1445" t="s">
        <v>146</v>
      </c>
      <c r="AN1445">
        <v>34.311339099999998</v>
      </c>
      <c r="AO1445">
        <v>0</v>
      </c>
      <c r="AP1445">
        <v>0</v>
      </c>
      <c r="AR1445" s="5">
        <v>46261</v>
      </c>
      <c r="AS1445">
        <v>103</v>
      </c>
      <c r="AT1445">
        <v>3</v>
      </c>
      <c r="AU1445" t="s">
        <v>50</v>
      </c>
      <c r="AV1445" t="s">
        <v>51</v>
      </c>
      <c r="AW1445">
        <v>-4.3607545300000004</v>
      </c>
      <c r="AX1445">
        <v>0.63416665999999999</v>
      </c>
      <c r="AY1445">
        <v>0</v>
      </c>
      <c r="AZ1445">
        <v>108.27200787</v>
      </c>
      <c r="BA1445">
        <v>0</v>
      </c>
    </row>
    <row r="1446" spans="2:53">
      <c r="B1446" s="5">
        <v>46261</v>
      </c>
      <c r="C1446">
        <v>241</v>
      </c>
      <c r="D1446">
        <v>3</v>
      </c>
      <c r="E1446" t="s">
        <v>143</v>
      </c>
      <c r="F1446" t="s">
        <v>60</v>
      </c>
      <c r="G1446" t="s">
        <v>58</v>
      </c>
      <c r="H1446">
        <v>-4319.3528912800002</v>
      </c>
      <c r="I1446">
        <v>0</v>
      </c>
      <c r="J1446">
        <v>-600</v>
      </c>
      <c r="K1446">
        <v>715.36</v>
      </c>
      <c r="L1446">
        <v>0</v>
      </c>
      <c r="M1446">
        <v>0</v>
      </c>
      <c r="N1446">
        <v>0</v>
      </c>
      <c r="O1446" s="90" cm="1">
        <f t="array" ref="O1446">VLOOKUP(C1446,Calc!$B$4:$BF$291,_xlfn.XLOOKUP(F1446&amp;G1446,$R$4:$R$9&amp;$S$4:$S$9,$T$4:$T$9),FALSE)</f>
        <v>0</v>
      </c>
      <c r="P1446" s="121">
        <f t="shared" si="22"/>
        <v>0</v>
      </c>
      <c r="AH1446" s="5">
        <v>46261</v>
      </c>
      <c r="AI1446">
        <v>145</v>
      </c>
      <c r="AJ1446">
        <v>3</v>
      </c>
      <c r="AK1446" t="s">
        <v>143</v>
      </c>
      <c r="AL1446" t="s">
        <v>57</v>
      </c>
      <c r="AM1446" t="s">
        <v>58</v>
      </c>
      <c r="AN1446">
        <v>-1.4475716000000001</v>
      </c>
      <c r="AO1446">
        <v>8378.2373505300002</v>
      </c>
      <c r="AP1446">
        <v>-101.48037715</v>
      </c>
      <c r="AR1446" s="5">
        <v>46261</v>
      </c>
      <c r="AS1446">
        <v>104</v>
      </c>
      <c r="AT1446">
        <v>3</v>
      </c>
      <c r="AU1446" t="s">
        <v>145</v>
      </c>
      <c r="AV1446" t="s">
        <v>58</v>
      </c>
      <c r="AW1446">
        <v>0</v>
      </c>
      <c r="AX1446">
        <v>0</v>
      </c>
      <c r="AY1446">
        <v>0</v>
      </c>
      <c r="AZ1446">
        <v>0</v>
      </c>
      <c r="BA1446">
        <v>0</v>
      </c>
    </row>
    <row r="1447" spans="2:53">
      <c r="B1447" s="5">
        <v>46261</v>
      </c>
      <c r="C1447">
        <v>241</v>
      </c>
      <c r="D1447">
        <v>3</v>
      </c>
      <c r="E1447" t="s">
        <v>143</v>
      </c>
      <c r="F1447" t="s">
        <v>60</v>
      </c>
      <c r="G1447" t="s">
        <v>51</v>
      </c>
      <c r="H1447">
        <v>-4319.3528912800002</v>
      </c>
      <c r="I1447">
        <v>0</v>
      </c>
      <c r="J1447">
        <v>115.36</v>
      </c>
      <c r="K1447">
        <v>-715.36</v>
      </c>
      <c r="L1447">
        <v>0</v>
      </c>
      <c r="M1447">
        <v>0</v>
      </c>
      <c r="N1447">
        <v>0</v>
      </c>
      <c r="O1447" s="90" cm="1">
        <f t="array" ref="O1447">VLOOKUP(C1447,Calc!$B$4:$BF$291,_xlfn.XLOOKUP(F1447&amp;G1447,$R$4:$R$9&amp;$S$4:$S$9,$T$4:$T$9),FALSE)</f>
        <v>0</v>
      </c>
      <c r="P1447" s="121">
        <f t="shared" si="22"/>
        <v>0</v>
      </c>
      <c r="AH1447" s="5">
        <v>46261</v>
      </c>
      <c r="AI1447">
        <v>145</v>
      </c>
      <c r="AJ1447">
        <v>3</v>
      </c>
      <c r="AK1447" t="s">
        <v>143</v>
      </c>
      <c r="AL1447" t="s">
        <v>57</v>
      </c>
      <c r="AM1447" t="s">
        <v>52</v>
      </c>
      <c r="AN1447">
        <v>-4.8261730000000003E-2</v>
      </c>
      <c r="AO1447">
        <v>0</v>
      </c>
      <c r="AP1447">
        <v>0</v>
      </c>
      <c r="AR1447" s="5">
        <v>46261</v>
      </c>
      <c r="AS1447">
        <v>104</v>
      </c>
      <c r="AT1447">
        <v>3</v>
      </c>
      <c r="AU1447" t="s">
        <v>145</v>
      </c>
      <c r="AV1447" t="s">
        <v>146</v>
      </c>
      <c r="AW1447">
        <v>0</v>
      </c>
      <c r="AX1447">
        <v>0</v>
      </c>
      <c r="AY1447">
        <v>0</v>
      </c>
      <c r="AZ1447">
        <v>0</v>
      </c>
      <c r="BA1447">
        <v>0</v>
      </c>
    </row>
    <row r="1448" spans="2:53">
      <c r="B1448" s="5">
        <v>46261</v>
      </c>
      <c r="C1448">
        <v>241</v>
      </c>
      <c r="D1448">
        <v>3</v>
      </c>
      <c r="E1448" t="s">
        <v>143</v>
      </c>
      <c r="F1448" t="s">
        <v>54</v>
      </c>
      <c r="G1448" t="s">
        <v>52</v>
      </c>
      <c r="H1448">
        <v>-4319.3528912800002</v>
      </c>
      <c r="I1448">
        <v>0</v>
      </c>
      <c r="J1448">
        <v>300.75</v>
      </c>
      <c r="K1448">
        <v>-185.39</v>
      </c>
      <c r="L1448">
        <v>0</v>
      </c>
      <c r="M1448">
        <v>0</v>
      </c>
      <c r="N1448">
        <v>0</v>
      </c>
      <c r="O1448" s="90" cm="1">
        <f t="array" ref="O1448">VLOOKUP(C1448,Calc!$B$4:$BF$291,_xlfn.XLOOKUP(F1448&amp;G1448,$R$4:$R$9&amp;$S$4:$S$9,$T$4:$T$9),FALSE)</f>
        <v>0</v>
      </c>
      <c r="P1448" s="121">
        <f t="shared" si="22"/>
        <v>0</v>
      </c>
      <c r="AH1448" s="5">
        <v>46261</v>
      </c>
      <c r="AI1448">
        <v>145</v>
      </c>
      <c r="AJ1448">
        <v>3</v>
      </c>
      <c r="AL1448" t="s">
        <v>147</v>
      </c>
      <c r="AM1448" t="s">
        <v>148</v>
      </c>
      <c r="AN1448">
        <v>0</v>
      </c>
      <c r="AO1448">
        <v>0</v>
      </c>
      <c r="AP1448">
        <v>0</v>
      </c>
      <c r="AR1448" s="5">
        <v>46261</v>
      </c>
      <c r="AS1448">
        <v>104</v>
      </c>
      <c r="AT1448">
        <v>3</v>
      </c>
      <c r="AU1448" t="s">
        <v>144</v>
      </c>
      <c r="AV1448" t="s">
        <v>58</v>
      </c>
      <c r="AW1448">
        <v>-45.976516629999999</v>
      </c>
      <c r="AX1448">
        <v>1.4541666600000001</v>
      </c>
      <c r="AY1448">
        <v>143.06450659999999</v>
      </c>
      <c r="AZ1448">
        <v>143.06450659999999</v>
      </c>
      <c r="BA1448">
        <v>0</v>
      </c>
    </row>
    <row r="1449" spans="2:53">
      <c r="B1449" s="5">
        <v>46261</v>
      </c>
      <c r="C1449">
        <v>241</v>
      </c>
      <c r="D1449">
        <v>3</v>
      </c>
      <c r="E1449" t="s">
        <v>143</v>
      </c>
      <c r="F1449" t="s">
        <v>54</v>
      </c>
      <c r="G1449" t="s">
        <v>51</v>
      </c>
      <c r="H1449">
        <v>-4319.3528912800002</v>
      </c>
      <c r="I1449">
        <v>0</v>
      </c>
      <c r="J1449">
        <v>115.36</v>
      </c>
      <c r="K1449">
        <v>185.39</v>
      </c>
      <c r="L1449">
        <v>0</v>
      </c>
      <c r="M1449">
        <v>0</v>
      </c>
      <c r="N1449">
        <v>0</v>
      </c>
      <c r="O1449" s="90" cm="1">
        <f t="array" ref="O1449">VLOOKUP(C1449,Calc!$B$4:$BF$291,_xlfn.XLOOKUP(F1449&amp;G1449,$R$4:$R$9&amp;$S$4:$S$9,$T$4:$T$9),FALSE)</f>
        <v>0</v>
      </c>
      <c r="P1449" s="121">
        <f t="shared" si="22"/>
        <v>0</v>
      </c>
      <c r="AH1449" s="5">
        <v>46261</v>
      </c>
      <c r="AI1449">
        <v>145</v>
      </c>
      <c r="AJ1449">
        <v>3</v>
      </c>
      <c r="AL1449" t="s">
        <v>147</v>
      </c>
      <c r="AM1449" t="s">
        <v>51</v>
      </c>
      <c r="AN1449">
        <v>0</v>
      </c>
      <c r="AO1449">
        <v>0</v>
      </c>
      <c r="AP1449">
        <v>0</v>
      </c>
      <c r="AR1449" s="5">
        <v>46261</v>
      </c>
      <c r="AS1449">
        <v>104</v>
      </c>
      <c r="AT1449">
        <v>3</v>
      </c>
      <c r="AU1449" t="s">
        <v>144</v>
      </c>
      <c r="AV1449" t="s">
        <v>146</v>
      </c>
      <c r="AW1449">
        <v>44.52234996</v>
      </c>
      <c r="AX1449">
        <v>1.4541666600000001</v>
      </c>
      <c r="AY1449">
        <v>0</v>
      </c>
      <c r="AZ1449">
        <v>0</v>
      </c>
      <c r="BA1449">
        <v>0</v>
      </c>
    </row>
    <row r="1450" spans="2:53">
      <c r="B1450" s="5">
        <v>46261</v>
      </c>
      <c r="C1450">
        <v>242</v>
      </c>
      <c r="D1450">
        <v>3</v>
      </c>
      <c r="E1450" t="s">
        <v>143</v>
      </c>
      <c r="F1450" t="s">
        <v>57</v>
      </c>
      <c r="G1450" t="s">
        <v>58</v>
      </c>
      <c r="H1450">
        <v>-6341.0269045300001</v>
      </c>
      <c r="I1450">
        <v>0</v>
      </c>
      <c r="J1450">
        <v>-600</v>
      </c>
      <c r="K1450">
        <v>781.79</v>
      </c>
      <c r="L1450">
        <v>0</v>
      </c>
      <c r="M1450">
        <v>0</v>
      </c>
      <c r="N1450">
        <v>0</v>
      </c>
      <c r="O1450" s="90" cm="1">
        <f t="array" ref="O1450">VLOOKUP(C1450,Calc!$B$4:$BF$291,_xlfn.XLOOKUP(F1450&amp;G1450,$R$4:$R$9&amp;$S$4:$S$9,$T$4:$T$9),FALSE)</f>
        <v>0</v>
      </c>
      <c r="P1450" s="121">
        <f t="shared" si="22"/>
        <v>0</v>
      </c>
      <c r="AH1450" s="5">
        <v>46261</v>
      </c>
      <c r="AI1450">
        <v>145</v>
      </c>
      <c r="AJ1450">
        <v>3</v>
      </c>
      <c r="AK1450" t="s">
        <v>143</v>
      </c>
      <c r="AL1450" t="s">
        <v>60</v>
      </c>
      <c r="AM1450" t="s">
        <v>58</v>
      </c>
      <c r="AN1450">
        <v>-18.672045199999999</v>
      </c>
      <c r="AO1450">
        <v>0</v>
      </c>
      <c r="AP1450">
        <v>-935.13702361000003</v>
      </c>
      <c r="AR1450" s="5">
        <v>46261</v>
      </c>
      <c r="AS1450">
        <v>104</v>
      </c>
      <c r="AT1450">
        <v>3</v>
      </c>
      <c r="AU1450" t="s">
        <v>57</v>
      </c>
      <c r="AV1450" t="s">
        <v>58</v>
      </c>
      <c r="AW1450">
        <v>-9.0405263999999992</v>
      </c>
      <c r="AX1450">
        <v>2.3149999999999999</v>
      </c>
      <c r="AY1450">
        <v>2866.5706259399999</v>
      </c>
      <c r="AZ1450">
        <v>834.37366980000002</v>
      </c>
      <c r="BA1450">
        <v>0</v>
      </c>
    </row>
    <row r="1451" spans="2:53">
      <c r="B1451" s="5">
        <v>46261</v>
      </c>
      <c r="C1451">
        <v>242</v>
      </c>
      <c r="D1451">
        <v>3</v>
      </c>
      <c r="E1451" t="s">
        <v>143</v>
      </c>
      <c r="F1451" t="s">
        <v>57</v>
      </c>
      <c r="G1451" t="s">
        <v>52</v>
      </c>
      <c r="H1451">
        <v>-6341.0269045300001</v>
      </c>
      <c r="I1451">
        <v>0</v>
      </c>
      <c r="J1451">
        <v>181.79</v>
      </c>
      <c r="K1451">
        <v>-781.79</v>
      </c>
      <c r="L1451">
        <v>0</v>
      </c>
      <c r="M1451">
        <v>0</v>
      </c>
      <c r="N1451">
        <v>0</v>
      </c>
      <c r="O1451" s="90" cm="1">
        <f t="array" ref="O1451">VLOOKUP(C1451,Calc!$B$4:$BF$291,_xlfn.XLOOKUP(F1451&amp;G1451,$R$4:$R$9&amp;$S$4:$S$9,$T$4:$T$9),FALSE)</f>
        <v>0</v>
      </c>
      <c r="P1451" s="121">
        <f t="shared" si="22"/>
        <v>0</v>
      </c>
      <c r="AH1451" s="5">
        <v>46261</v>
      </c>
      <c r="AI1451">
        <v>145</v>
      </c>
      <c r="AJ1451">
        <v>3</v>
      </c>
      <c r="AK1451" t="s">
        <v>143</v>
      </c>
      <c r="AL1451" t="s">
        <v>60</v>
      </c>
      <c r="AM1451" t="s">
        <v>51</v>
      </c>
      <c r="AN1451">
        <v>16.622045199999999</v>
      </c>
      <c r="AO1451">
        <v>0</v>
      </c>
      <c r="AP1451">
        <v>0</v>
      </c>
      <c r="AR1451" s="5">
        <v>46261</v>
      </c>
      <c r="AS1451">
        <v>104</v>
      </c>
      <c r="AT1451">
        <v>3</v>
      </c>
      <c r="AU1451" t="s">
        <v>57</v>
      </c>
      <c r="AV1451" t="s">
        <v>52</v>
      </c>
      <c r="AW1451">
        <v>6.7255263999999997</v>
      </c>
      <c r="AX1451">
        <v>2.3149999999999999</v>
      </c>
      <c r="AY1451">
        <v>0</v>
      </c>
      <c r="AZ1451">
        <v>0</v>
      </c>
      <c r="BA1451">
        <v>0</v>
      </c>
    </row>
    <row r="1452" spans="2:53">
      <c r="B1452" s="5">
        <v>46261</v>
      </c>
      <c r="C1452">
        <v>242</v>
      </c>
      <c r="D1452">
        <v>3</v>
      </c>
      <c r="E1452" t="s">
        <v>143</v>
      </c>
      <c r="F1452" t="s">
        <v>60</v>
      </c>
      <c r="G1452" t="s">
        <v>58</v>
      </c>
      <c r="H1452">
        <v>-6341.0269045300001</v>
      </c>
      <c r="I1452">
        <v>0</v>
      </c>
      <c r="J1452">
        <v>-600</v>
      </c>
      <c r="K1452">
        <v>749.23</v>
      </c>
      <c r="L1452">
        <v>0</v>
      </c>
      <c r="M1452">
        <v>0</v>
      </c>
      <c r="N1452">
        <v>0</v>
      </c>
      <c r="O1452" s="90" cm="1">
        <f t="array" ref="O1452">VLOOKUP(C1452,Calc!$B$4:$BF$291,_xlfn.XLOOKUP(F1452&amp;G1452,$R$4:$R$9&amp;$S$4:$S$9,$T$4:$T$9),FALSE)</f>
        <v>0</v>
      </c>
      <c r="P1452" s="121">
        <f t="shared" si="22"/>
        <v>0</v>
      </c>
      <c r="AH1452" s="5">
        <v>46261</v>
      </c>
      <c r="AI1452">
        <v>145</v>
      </c>
      <c r="AJ1452">
        <v>3</v>
      </c>
      <c r="AK1452" t="s">
        <v>143</v>
      </c>
      <c r="AL1452" t="s">
        <v>54</v>
      </c>
      <c r="AM1452" t="s">
        <v>52</v>
      </c>
      <c r="AN1452">
        <v>21.271185630000002</v>
      </c>
      <c r="AO1452">
        <v>0</v>
      </c>
      <c r="AP1452">
        <v>0</v>
      </c>
      <c r="AR1452" s="5">
        <v>46261</v>
      </c>
      <c r="AS1452">
        <v>104</v>
      </c>
      <c r="AT1452">
        <v>3</v>
      </c>
      <c r="AU1452" t="s">
        <v>147</v>
      </c>
      <c r="AV1452" t="s">
        <v>148</v>
      </c>
      <c r="AW1452">
        <v>0</v>
      </c>
      <c r="AX1452">
        <v>0.35083333</v>
      </c>
      <c r="AY1452">
        <v>0</v>
      </c>
      <c r="AZ1452">
        <v>0</v>
      </c>
      <c r="BA1452">
        <v>0</v>
      </c>
    </row>
    <row r="1453" spans="2:53">
      <c r="B1453" s="5">
        <v>46261</v>
      </c>
      <c r="C1453">
        <v>242</v>
      </c>
      <c r="D1453">
        <v>3</v>
      </c>
      <c r="E1453" t="s">
        <v>143</v>
      </c>
      <c r="F1453" t="s">
        <v>60</v>
      </c>
      <c r="G1453" t="s">
        <v>51</v>
      </c>
      <c r="H1453">
        <v>-6341.0269045300001</v>
      </c>
      <c r="I1453">
        <v>0</v>
      </c>
      <c r="J1453">
        <v>149.22999999999999</v>
      </c>
      <c r="K1453">
        <v>-749.23</v>
      </c>
      <c r="L1453">
        <v>0</v>
      </c>
      <c r="M1453">
        <v>0</v>
      </c>
      <c r="N1453">
        <v>0</v>
      </c>
      <c r="O1453" s="90" cm="1">
        <f t="array" ref="O1453">VLOOKUP(C1453,Calc!$B$4:$BF$291,_xlfn.XLOOKUP(F1453&amp;G1453,$R$4:$R$9&amp;$S$4:$S$9,$T$4:$T$9),FALSE)</f>
        <v>0</v>
      </c>
      <c r="P1453" s="121">
        <f t="shared" si="22"/>
        <v>0</v>
      </c>
      <c r="AH1453" s="5">
        <v>46261</v>
      </c>
      <c r="AI1453">
        <v>145</v>
      </c>
      <c r="AJ1453">
        <v>3</v>
      </c>
      <c r="AK1453" t="s">
        <v>143</v>
      </c>
      <c r="AL1453" t="s">
        <v>54</v>
      </c>
      <c r="AM1453" t="s">
        <v>51</v>
      </c>
      <c r="AN1453">
        <v>-23.989518960000002</v>
      </c>
      <c r="AO1453">
        <v>3347.37683831</v>
      </c>
      <c r="AP1453">
        <v>12762.23158962</v>
      </c>
      <c r="AR1453" s="5">
        <v>46261</v>
      </c>
      <c r="AS1453">
        <v>104</v>
      </c>
      <c r="AT1453">
        <v>3</v>
      </c>
      <c r="AU1453" t="s">
        <v>147</v>
      </c>
      <c r="AV1453" t="s">
        <v>51</v>
      </c>
      <c r="AW1453">
        <v>0</v>
      </c>
      <c r="AX1453">
        <v>0.35083333</v>
      </c>
      <c r="AY1453">
        <v>0</v>
      </c>
      <c r="AZ1453">
        <v>0</v>
      </c>
      <c r="BA1453">
        <v>0</v>
      </c>
    </row>
    <row r="1454" spans="2:53">
      <c r="B1454" s="5">
        <v>46261</v>
      </c>
      <c r="C1454">
        <v>242</v>
      </c>
      <c r="D1454">
        <v>3</v>
      </c>
      <c r="E1454" t="s">
        <v>143</v>
      </c>
      <c r="F1454" t="s">
        <v>54</v>
      </c>
      <c r="G1454" t="s">
        <v>52</v>
      </c>
      <c r="H1454">
        <v>-6341.0269045300001</v>
      </c>
      <c r="I1454">
        <v>0</v>
      </c>
      <c r="J1454">
        <v>181.79</v>
      </c>
      <c r="K1454">
        <v>-32.56</v>
      </c>
      <c r="L1454">
        <v>0</v>
      </c>
      <c r="M1454">
        <v>0</v>
      </c>
      <c r="N1454">
        <v>0</v>
      </c>
      <c r="O1454" s="90" cm="1">
        <f t="array" ref="O1454">VLOOKUP(C1454,Calc!$B$4:$BF$291,_xlfn.XLOOKUP(F1454&amp;G1454,$R$4:$R$9&amp;$S$4:$S$9,$T$4:$T$9),FALSE)</f>
        <v>0</v>
      </c>
      <c r="P1454" s="121">
        <f t="shared" si="22"/>
        <v>0</v>
      </c>
      <c r="AH1454" s="5">
        <v>46261</v>
      </c>
      <c r="AI1454">
        <v>146</v>
      </c>
      <c r="AJ1454">
        <v>3</v>
      </c>
      <c r="AL1454" t="s">
        <v>144</v>
      </c>
      <c r="AM1454" t="s">
        <v>58</v>
      </c>
      <c r="AN1454">
        <v>-40.711371900000003</v>
      </c>
      <c r="AO1454">
        <v>-2119.7560660099998</v>
      </c>
      <c r="AP1454">
        <v>-2119.7560660099998</v>
      </c>
      <c r="AR1454" s="5">
        <v>46261</v>
      </c>
      <c r="AS1454">
        <v>104</v>
      </c>
      <c r="AT1454">
        <v>3</v>
      </c>
      <c r="AU1454" t="s">
        <v>60</v>
      </c>
      <c r="AV1454" t="s">
        <v>58</v>
      </c>
      <c r="AW1454">
        <v>-19.536430759999998</v>
      </c>
      <c r="AX1454">
        <v>1.2666666600000001</v>
      </c>
      <c r="AY1454">
        <v>0</v>
      </c>
      <c r="AZ1454">
        <v>1425.00162462</v>
      </c>
      <c r="BA1454">
        <v>0</v>
      </c>
    </row>
    <row r="1455" spans="2:53">
      <c r="B1455" s="5">
        <v>46261</v>
      </c>
      <c r="C1455">
        <v>242</v>
      </c>
      <c r="D1455">
        <v>3</v>
      </c>
      <c r="E1455" t="s">
        <v>143</v>
      </c>
      <c r="F1455" t="s">
        <v>54</v>
      </c>
      <c r="G1455" t="s">
        <v>51</v>
      </c>
      <c r="H1455">
        <v>-6341.0269045300001</v>
      </c>
      <c r="I1455">
        <v>0</v>
      </c>
      <c r="J1455">
        <v>149.22999999999999</v>
      </c>
      <c r="K1455">
        <v>32.56</v>
      </c>
      <c r="L1455">
        <v>0</v>
      </c>
      <c r="M1455">
        <v>0</v>
      </c>
      <c r="N1455">
        <v>0</v>
      </c>
      <c r="O1455" s="90" cm="1">
        <f t="array" ref="O1455">VLOOKUP(C1455,Calc!$B$4:$BF$291,_xlfn.XLOOKUP(F1455&amp;G1455,$R$4:$R$9&amp;$S$4:$S$9,$T$4:$T$9),FALSE)</f>
        <v>0</v>
      </c>
      <c r="P1455" s="121">
        <f t="shared" si="22"/>
        <v>0</v>
      </c>
      <c r="AH1455" s="5">
        <v>46261</v>
      </c>
      <c r="AI1455">
        <v>146</v>
      </c>
      <c r="AJ1455">
        <v>3</v>
      </c>
      <c r="AL1455" t="s">
        <v>144</v>
      </c>
      <c r="AM1455" t="s">
        <v>146</v>
      </c>
      <c r="AN1455">
        <v>35.449705229999999</v>
      </c>
      <c r="AO1455">
        <v>0</v>
      </c>
      <c r="AP1455">
        <v>0</v>
      </c>
      <c r="AR1455" s="5">
        <v>46261</v>
      </c>
      <c r="AS1455">
        <v>104</v>
      </c>
      <c r="AT1455">
        <v>3</v>
      </c>
      <c r="AU1455" t="s">
        <v>60</v>
      </c>
      <c r="AV1455" t="s">
        <v>51</v>
      </c>
      <c r="AW1455">
        <v>18.2697641</v>
      </c>
      <c r="AX1455">
        <v>1.2666666600000001</v>
      </c>
      <c r="AY1455">
        <v>0</v>
      </c>
      <c r="AZ1455">
        <v>0</v>
      </c>
      <c r="BA1455">
        <v>0</v>
      </c>
    </row>
    <row r="1456" spans="2:53">
      <c r="B1456" s="5">
        <v>46261</v>
      </c>
      <c r="C1456">
        <v>243</v>
      </c>
      <c r="D1456">
        <v>3</v>
      </c>
      <c r="E1456" t="s">
        <v>143</v>
      </c>
      <c r="F1456" t="s">
        <v>57</v>
      </c>
      <c r="G1456" t="s">
        <v>58</v>
      </c>
      <c r="H1456">
        <v>3221.1890913299999</v>
      </c>
      <c r="I1456">
        <v>0</v>
      </c>
      <c r="J1456">
        <v>500</v>
      </c>
      <c r="K1456">
        <v>-364.42</v>
      </c>
      <c r="L1456">
        <v>0</v>
      </c>
      <c r="M1456">
        <v>0</v>
      </c>
      <c r="N1456">
        <v>0</v>
      </c>
      <c r="O1456" s="90" cm="1">
        <f t="array" ref="O1456">VLOOKUP(C1456,Calc!$B$4:$BF$291,_xlfn.XLOOKUP(F1456&amp;G1456,$R$4:$R$9&amp;$S$4:$S$9,$T$4:$T$9),FALSE)</f>
        <v>0</v>
      </c>
      <c r="P1456" s="121">
        <f t="shared" si="22"/>
        <v>0</v>
      </c>
      <c r="AH1456" s="5">
        <v>46261</v>
      </c>
      <c r="AI1456">
        <v>146</v>
      </c>
      <c r="AJ1456">
        <v>3</v>
      </c>
      <c r="AK1456" t="s">
        <v>143</v>
      </c>
      <c r="AL1456" t="s">
        <v>57</v>
      </c>
      <c r="AM1456" t="s">
        <v>58</v>
      </c>
      <c r="AN1456">
        <v>-0.43443680000000001</v>
      </c>
      <c r="AO1456">
        <v>4793.4463796800001</v>
      </c>
      <c r="AP1456">
        <v>0</v>
      </c>
      <c r="AR1456" s="5">
        <v>46261</v>
      </c>
      <c r="AS1456">
        <v>104</v>
      </c>
      <c r="AT1456">
        <v>3</v>
      </c>
      <c r="AU1456" t="s">
        <v>54</v>
      </c>
      <c r="AV1456" t="s">
        <v>52</v>
      </c>
      <c r="AW1456">
        <v>46.464428400000003</v>
      </c>
      <c r="AX1456">
        <v>1.355</v>
      </c>
      <c r="AY1456">
        <v>0</v>
      </c>
      <c r="AZ1456">
        <v>0</v>
      </c>
      <c r="BA1456">
        <v>0</v>
      </c>
    </row>
    <row r="1457" spans="2:53">
      <c r="B1457" s="5">
        <v>46261</v>
      </c>
      <c r="C1457">
        <v>243</v>
      </c>
      <c r="D1457">
        <v>3</v>
      </c>
      <c r="E1457" t="s">
        <v>143</v>
      </c>
      <c r="F1457" t="s">
        <v>57</v>
      </c>
      <c r="G1457" t="s">
        <v>52</v>
      </c>
      <c r="H1457">
        <v>3221.1890913299999</v>
      </c>
      <c r="I1457">
        <v>-20.797750529999998</v>
      </c>
      <c r="J1457">
        <v>135.58000000000001</v>
      </c>
      <c r="K1457">
        <v>364.42</v>
      </c>
      <c r="L1457">
        <v>7579.1162493499996</v>
      </c>
      <c r="M1457">
        <v>2853.2068994199999</v>
      </c>
      <c r="N1457">
        <v>2853.2068994199999</v>
      </c>
      <c r="O1457" s="90" cm="1">
        <f t="array" ref="O1457">VLOOKUP(C1457,Calc!$B$4:$BF$291,_xlfn.XLOOKUP(F1457&amp;G1457,$R$4:$R$9&amp;$S$4:$S$9,$T$4:$T$9),FALSE)</f>
        <v>2853.2068994225642</v>
      </c>
      <c r="P1457" s="121">
        <f t="shared" si="22"/>
        <v>2.5643203116487712E-9</v>
      </c>
      <c r="AH1457" s="5">
        <v>46261</v>
      </c>
      <c r="AI1457">
        <v>146</v>
      </c>
      <c r="AJ1457">
        <v>3</v>
      </c>
      <c r="AK1457" t="s">
        <v>143</v>
      </c>
      <c r="AL1457" t="s">
        <v>57</v>
      </c>
      <c r="AM1457" t="s">
        <v>52</v>
      </c>
      <c r="AN1457">
        <v>-0.93639653</v>
      </c>
      <c r="AO1457">
        <v>0</v>
      </c>
      <c r="AP1457">
        <v>-368.23200100999998</v>
      </c>
      <c r="AR1457" s="5">
        <v>46261</v>
      </c>
      <c r="AS1457">
        <v>104</v>
      </c>
      <c r="AT1457">
        <v>3</v>
      </c>
      <c r="AU1457" t="s">
        <v>54</v>
      </c>
      <c r="AV1457" t="s">
        <v>51</v>
      </c>
      <c r="AW1457">
        <v>-47.8194284</v>
      </c>
      <c r="AX1457">
        <v>1.355</v>
      </c>
      <c r="AY1457">
        <v>1081.43596525</v>
      </c>
      <c r="AZ1457">
        <v>1579.2946382800001</v>
      </c>
      <c r="BA1457">
        <v>0</v>
      </c>
    </row>
    <row r="1458" spans="2:53">
      <c r="B1458" s="5">
        <v>46261</v>
      </c>
      <c r="C1458">
        <v>243</v>
      </c>
      <c r="D1458">
        <v>3</v>
      </c>
      <c r="E1458" t="s">
        <v>143</v>
      </c>
      <c r="F1458" t="s">
        <v>60</v>
      </c>
      <c r="G1458" t="s">
        <v>58</v>
      </c>
      <c r="H1458">
        <v>3221.1890913299999</v>
      </c>
      <c r="I1458">
        <v>0</v>
      </c>
      <c r="J1458">
        <v>500</v>
      </c>
      <c r="K1458">
        <v>-362.84</v>
      </c>
      <c r="L1458">
        <v>0</v>
      </c>
      <c r="M1458">
        <v>0</v>
      </c>
      <c r="N1458">
        <v>0</v>
      </c>
      <c r="O1458" s="90" cm="1">
        <f t="array" ref="O1458">VLOOKUP(C1458,Calc!$B$4:$BF$291,_xlfn.XLOOKUP(F1458&amp;G1458,$R$4:$R$9&amp;$S$4:$S$9,$T$4:$T$9),FALSE)</f>
        <v>0</v>
      </c>
      <c r="P1458" s="121">
        <f t="shared" si="22"/>
        <v>0</v>
      </c>
      <c r="AH1458" s="5">
        <v>46261</v>
      </c>
      <c r="AI1458">
        <v>146</v>
      </c>
      <c r="AJ1458">
        <v>3</v>
      </c>
      <c r="AL1458" t="s">
        <v>147</v>
      </c>
      <c r="AM1458" t="s">
        <v>148</v>
      </c>
      <c r="AN1458">
        <v>0</v>
      </c>
      <c r="AO1458">
        <v>0</v>
      </c>
      <c r="AP1458">
        <v>0</v>
      </c>
      <c r="AR1458" s="5">
        <v>46261</v>
      </c>
      <c r="AS1458">
        <v>104</v>
      </c>
      <c r="AT1458">
        <v>3</v>
      </c>
      <c r="AU1458" t="s">
        <v>50</v>
      </c>
      <c r="AV1458" t="s">
        <v>52</v>
      </c>
      <c r="AW1458">
        <v>3.75699776</v>
      </c>
      <c r="AX1458">
        <v>0.63416665999999999</v>
      </c>
      <c r="AY1458">
        <v>0</v>
      </c>
      <c r="AZ1458">
        <v>0</v>
      </c>
      <c r="BA1458">
        <v>0</v>
      </c>
    </row>
    <row r="1459" spans="2:53">
      <c r="B1459" s="5">
        <v>46261</v>
      </c>
      <c r="C1459">
        <v>243</v>
      </c>
      <c r="D1459">
        <v>3</v>
      </c>
      <c r="E1459" t="s">
        <v>143</v>
      </c>
      <c r="F1459" t="s">
        <v>60</v>
      </c>
      <c r="G1459" t="s">
        <v>51</v>
      </c>
      <c r="H1459">
        <v>3221.1890913299999</v>
      </c>
      <c r="I1459">
        <v>-2.6939959999999998</v>
      </c>
      <c r="J1459">
        <v>137.16</v>
      </c>
      <c r="K1459">
        <v>362.84</v>
      </c>
      <c r="L1459">
        <v>977.48950864000005</v>
      </c>
      <c r="M1459">
        <v>367.98219189999998</v>
      </c>
      <c r="N1459">
        <v>367.98219189999998</v>
      </c>
      <c r="O1459" s="90" cm="1">
        <f t="array" ref="O1459">VLOOKUP(C1459,Calc!$B$4:$BF$291,_xlfn.XLOOKUP(F1459&amp;G1459,$R$4:$R$9&amp;$S$4:$S$9,$T$4:$T$9),FALSE)</f>
        <v>367.98219190810136</v>
      </c>
      <c r="P1459" s="121">
        <f t="shared" si="22"/>
        <v>8.1013808994612191E-9</v>
      </c>
      <c r="AH1459" s="5">
        <v>46261</v>
      </c>
      <c r="AI1459">
        <v>146</v>
      </c>
      <c r="AJ1459">
        <v>3</v>
      </c>
      <c r="AL1459" t="s">
        <v>147</v>
      </c>
      <c r="AM1459" t="s">
        <v>51</v>
      </c>
      <c r="AN1459">
        <v>0</v>
      </c>
      <c r="AO1459">
        <v>0</v>
      </c>
      <c r="AP1459">
        <v>0</v>
      </c>
      <c r="AR1459" s="5">
        <v>46261</v>
      </c>
      <c r="AS1459">
        <v>104</v>
      </c>
      <c r="AT1459">
        <v>3</v>
      </c>
      <c r="AU1459" t="s">
        <v>50</v>
      </c>
      <c r="AV1459" t="s">
        <v>51</v>
      </c>
      <c r="AW1459">
        <v>-4.3911644299999999</v>
      </c>
      <c r="AX1459">
        <v>0.63416665999999999</v>
      </c>
      <c r="AY1459">
        <v>0</v>
      </c>
      <c r="AZ1459">
        <v>109.33665847</v>
      </c>
      <c r="BA1459">
        <v>0</v>
      </c>
    </row>
    <row r="1460" spans="2:53">
      <c r="B1460" s="5">
        <v>46261</v>
      </c>
      <c r="C1460">
        <v>243</v>
      </c>
      <c r="D1460">
        <v>3</v>
      </c>
      <c r="E1460" t="s">
        <v>143</v>
      </c>
      <c r="F1460" t="s">
        <v>54</v>
      </c>
      <c r="G1460" t="s">
        <v>52</v>
      </c>
      <c r="H1460">
        <v>3221.1890913299999</v>
      </c>
      <c r="I1460">
        <v>0</v>
      </c>
      <c r="J1460">
        <v>135.58000000000001</v>
      </c>
      <c r="K1460">
        <v>1.58</v>
      </c>
      <c r="L1460">
        <v>0</v>
      </c>
      <c r="M1460">
        <v>0</v>
      </c>
      <c r="N1460">
        <v>0</v>
      </c>
      <c r="O1460" s="90" cm="1">
        <f t="array" ref="O1460">VLOOKUP(C1460,Calc!$B$4:$BF$291,_xlfn.XLOOKUP(F1460&amp;G1460,$R$4:$R$9&amp;$S$4:$S$9,$T$4:$T$9),FALSE)</f>
        <v>0</v>
      </c>
      <c r="P1460" s="121">
        <f t="shared" si="22"/>
        <v>0</v>
      </c>
      <c r="AH1460" s="5">
        <v>46261</v>
      </c>
      <c r="AI1460">
        <v>146</v>
      </c>
      <c r="AJ1460">
        <v>3</v>
      </c>
      <c r="AK1460" t="s">
        <v>143</v>
      </c>
      <c r="AL1460" t="s">
        <v>60</v>
      </c>
      <c r="AM1460" t="s">
        <v>58</v>
      </c>
      <c r="AN1460">
        <v>-20.29362866</v>
      </c>
      <c r="AO1460">
        <v>0</v>
      </c>
      <c r="AP1460">
        <v>-924.51152923999996</v>
      </c>
      <c r="AR1460" s="5">
        <v>46261</v>
      </c>
      <c r="AS1460">
        <v>105</v>
      </c>
      <c r="AT1460">
        <v>3</v>
      </c>
      <c r="AU1460" t="s">
        <v>145</v>
      </c>
      <c r="AV1460" t="s">
        <v>58</v>
      </c>
      <c r="AW1460">
        <v>0</v>
      </c>
      <c r="AX1460">
        <v>0</v>
      </c>
      <c r="AY1460">
        <v>0</v>
      </c>
      <c r="AZ1460">
        <v>0</v>
      </c>
      <c r="BA1460">
        <v>0</v>
      </c>
    </row>
    <row r="1461" spans="2:53">
      <c r="B1461" s="5">
        <v>46261</v>
      </c>
      <c r="C1461">
        <v>243</v>
      </c>
      <c r="D1461">
        <v>3</v>
      </c>
      <c r="E1461" t="s">
        <v>143</v>
      </c>
      <c r="F1461" t="s">
        <v>54</v>
      </c>
      <c r="G1461" t="s">
        <v>51</v>
      </c>
      <c r="H1461">
        <v>3221.1890913299999</v>
      </c>
      <c r="I1461">
        <v>0</v>
      </c>
      <c r="J1461">
        <v>137.16</v>
      </c>
      <c r="K1461">
        <v>-1.58</v>
      </c>
      <c r="L1461">
        <v>0</v>
      </c>
      <c r="M1461">
        <v>0</v>
      </c>
      <c r="N1461">
        <v>0</v>
      </c>
      <c r="O1461" s="90" cm="1">
        <f t="array" ref="O1461">VLOOKUP(C1461,Calc!$B$4:$BF$291,_xlfn.XLOOKUP(F1461&amp;G1461,$R$4:$R$9&amp;$S$4:$S$9,$T$4:$T$9),FALSE)</f>
        <v>0</v>
      </c>
      <c r="P1461" s="121">
        <f t="shared" si="22"/>
        <v>0</v>
      </c>
      <c r="AH1461" s="5">
        <v>46261</v>
      </c>
      <c r="AI1461">
        <v>146</v>
      </c>
      <c r="AJ1461">
        <v>3</v>
      </c>
      <c r="AK1461" t="s">
        <v>143</v>
      </c>
      <c r="AL1461" t="s">
        <v>60</v>
      </c>
      <c r="AM1461" t="s">
        <v>51</v>
      </c>
      <c r="AN1461">
        <v>18.149462</v>
      </c>
      <c r="AO1461">
        <v>0</v>
      </c>
      <c r="AP1461">
        <v>0</v>
      </c>
      <c r="AR1461" s="5">
        <v>46261</v>
      </c>
      <c r="AS1461">
        <v>105</v>
      </c>
      <c r="AT1461">
        <v>3</v>
      </c>
      <c r="AU1461" t="s">
        <v>145</v>
      </c>
      <c r="AV1461" t="s">
        <v>146</v>
      </c>
      <c r="AW1461">
        <v>0</v>
      </c>
      <c r="AX1461">
        <v>0</v>
      </c>
      <c r="AY1461">
        <v>0</v>
      </c>
      <c r="AZ1461">
        <v>0</v>
      </c>
      <c r="BA1461">
        <v>0</v>
      </c>
    </row>
    <row r="1462" spans="2:53">
      <c r="B1462" s="5">
        <v>46261</v>
      </c>
      <c r="C1462">
        <v>244</v>
      </c>
      <c r="D1462">
        <v>3</v>
      </c>
      <c r="E1462" t="s">
        <v>143</v>
      </c>
      <c r="F1462" t="s">
        <v>57</v>
      </c>
      <c r="G1462" t="s">
        <v>58</v>
      </c>
      <c r="H1462">
        <v>4044.9201306300001</v>
      </c>
      <c r="I1462">
        <v>0</v>
      </c>
      <c r="J1462">
        <v>500</v>
      </c>
      <c r="K1462">
        <v>-376.56</v>
      </c>
      <c r="L1462">
        <v>0</v>
      </c>
      <c r="M1462">
        <v>0</v>
      </c>
      <c r="N1462">
        <v>0</v>
      </c>
      <c r="O1462" s="90" cm="1">
        <f t="array" ref="O1462">VLOOKUP(C1462,Calc!$B$4:$BF$291,_xlfn.XLOOKUP(F1462&amp;G1462,$R$4:$R$9&amp;$S$4:$S$9,$T$4:$T$9),FALSE)</f>
        <v>0</v>
      </c>
      <c r="P1462" s="121">
        <f t="shared" si="22"/>
        <v>0</v>
      </c>
      <c r="AH1462" s="5">
        <v>46261</v>
      </c>
      <c r="AI1462">
        <v>146</v>
      </c>
      <c r="AJ1462">
        <v>3</v>
      </c>
      <c r="AK1462" t="s">
        <v>143</v>
      </c>
      <c r="AL1462" t="s">
        <v>54</v>
      </c>
      <c r="AM1462" t="s">
        <v>52</v>
      </c>
      <c r="AN1462">
        <v>21.03837313</v>
      </c>
      <c r="AO1462">
        <v>0</v>
      </c>
      <c r="AP1462">
        <v>0</v>
      </c>
      <c r="AR1462" s="5">
        <v>46261</v>
      </c>
      <c r="AS1462">
        <v>105</v>
      </c>
      <c r="AT1462">
        <v>3</v>
      </c>
      <c r="AU1462" t="s">
        <v>144</v>
      </c>
      <c r="AV1462" t="s">
        <v>58</v>
      </c>
      <c r="AW1462">
        <v>-42.557129230000001</v>
      </c>
      <c r="AX1462">
        <v>1.2158333299999999</v>
      </c>
      <c r="AY1462">
        <v>91.313112419999996</v>
      </c>
      <c r="AZ1462">
        <v>91.313112419999996</v>
      </c>
      <c r="BA1462">
        <v>0</v>
      </c>
    </row>
    <row r="1463" spans="2:53">
      <c r="B1463" s="5">
        <v>46261</v>
      </c>
      <c r="C1463">
        <v>244</v>
      </c>
      <c r="D1463">
        <v>3</v>
      </c>
      <c r="E1463" t="s">
        <v>143</v>
      </c>
      <c r="F1463" t="s">
        <v>57</v>
      </c>
      <c r="G1463" t="s">
        <v>52</v>
      </c>
      <c r="H1463">
        <v>4044.9201306300001</v>
      </c>
      <c r="I1463">
        <v>-20.983657359999999</v>
      </c>
      <c r="J1463">
        <v>123.44</v>
      </c>
      <c r="K1463">
        <v>376.56</v>
      </c>
      <c r="L1463">
        <v>7901.6060179899996</v>
      </c>
      <c r="M1463">
        <v>3400.7771091700001</v>
      </c>
      <c r="N1463">
        <v>3400.7771091700001</v>
      </c>
      <c r="O1463" s="90" cm="1">
        <f t="array" ref="O1463">VLOOKUP(C1463,Calc!$B$4:$BF$291,_xlfn.XLOOKUP(F1463&amp;G1463,$R$4:$R$9&amp;$S$4:$S$9,$T$4:$T$9),FALSE)</f>
        <v>3400.777109177217</v>
      </c>
      <c r="P1463" s="121">
        <f t="shared" si="22"/>
        <v>7.2168404585681856E-9</v>
      </c>
      <c r="AH1463" s="5">
        <v>46261</v>
      </c>
      <c r="AI1463">
        <v>146</v>
      </c>
      <c r="AJ1463">
        <v>3</v>
      </c>
      <c r="AK1463" t="s">
        <v>143</v>
      </c>
      <c r="AL1463" t="s">
        <v>54</v>
      </c>
      <c r="AM1463" t="s">
        <v>51</v>
      </c>
      <c r="AN1463">
        <v>-24.121706459999999</v>
      </c>
      <c r="AO1463">
        <v>1575.4698805400001</v>
      </c>
      <c r="AP1463">
        <v>7661.6597904800001</v>
      </c>
      <c r="AR1463" s="5">
        <v>46261</v>
      </c>
      <c r="AS1463">
        <v>105</v>
      </c>
      <c r="AT1463">
        <v>3</v>
      </c>
      <c r="AU1463" t="s">
        <v>144</v>
      </c>
      <c r="AV1463" t="s">
        <v>146</v>
      </c>
      <c r="AW1463">
        <v>41.341295899999999</v>
      </c>
      <c r="AX1463">
        <v>1.2158333299999999</v>
      </c>
      <c r="AY1463">
        <v>0</v>
      </c>
      <c r="AZ1463">
        <v>0</v>
      </c>
      <c r="BA1463">
        <v>0</v>
      </c>
    </row>
    <row r="1464" spans="2:53">
      <c r="B1464" s="5">
        <v>46261</v>
      </c>
      <c r="C1464">
        <v>244</v>
      </c>
      <c r="D1464">
        <v>3</v>
      </c>
      <c r="E1464" t="s">
        <v>143</v>
      </c>
      <c r="F1464" t="s">
        <v>60</v>
      </c>
      <c r="G1464" t="s">
        <v>58</v>
      </c>
      <c r="H1464">
        <v>4044.9201306300001</v>
      </c>
      <c r="I1464">
        <v>0</v>
      </c>
      <c r="J1464">
        <v>500</v>
      </c>
      <c r="K1464">
        <v>-384.64</v>
      </c>
      <c r="L1464">
        <v>0</v>
      </c>
      <c r="M1464">
        <v>0</v>
      </c>
      <c r="N1464">
        <v>0</v>
      </c>
      <c r="O1464" s="90" cm="1">
        <f t="array" ref="O1464">VLOOKUP(C1464,Calc!$B$4:$BF$291,_xlfn.XLOOKUP(F1464&amp;G1464,$R$4:$R$9&amp;$S$4:$S$9,$T$4:$T$9),FALSE)</f>
        <v>0</v>
      </c>
      <c r="P1464" s="121">
        <f t="shared" si="22"/>
        <v>0</v>
      </c>
      <c r="AH1464" s="5">
        <v>46261</v>
      </c>
      <c r="AI1464">
        <v>147</v>
      </c>
      <c r="AJ1464">
        <v>3</v>
      </c>
      <c r="AL1464" t="s">
        <v>144</v>
      </c>
      <c r="AM1464" t="s">
        <v>58</v>
      </c>
      <c r="AN1464">
        <v>-41.136382259999998</v>
      </c>
      <c r="AO1464">
        <v>-2145.3657088099999</v>
      </c>
      <c r="AP1464">
        <v>-2145.3657088099999</v>
      </c>
      <c r="AR1464" s="5">
        <v>46261</v>
      </c>
      <c r="AS1464">
        <v>105</v>
      </c>
      <c r="AT1464">
        <v>3</v>
      </c>
      <c r="AU1464" t="s">
        <v>57</v>
      </c>
      <c r="AV1464" t="s">
        <v>58</v>
      </c>
      <c r="AW1464">
        <v>-8.2850806000000006</v>
      </c>
      <c r="AX1464">
        <v>2.2883333299999999</v>
      </c>
      <c r="AY1464">
        <v>2049.14119394</v>
      </c>
      <c r="AZ1464">
        <v>524.85243336999997</v>
      </c>
      <c r="BA1464">
        <v>0</v>
      </c>
    </row>
    <row r="1465" spans="2:53">
      <c r="B1465" s="5">
        <v>46261</v>
      </c>
      <c r="C1465">
        <v>244</v>
      </c>
      <c r="D1465">
        <v>3</v>
      </c>
      <c r="E1465" t="s">
        <v>143</v>
      </c>
      <c r="F1465" t="s">
        <v>60</v>
      </c>
      <c r="G1465" t="s">
        <v>51</v>
      </c>
      <c r="H1465">
        <v>4044.9201306300001</v>
      </c>
      <c r="I1465">
        <v>-3.8910343300000001</v>
      </c>
      <c r="J1465">
        <v>115.36</v>
      </c>
      <c r="K1465">
        <v>384.64</v>
      </c>
      <c r="L1465">
        <v>1496.64744597</v>
      </c>
      <c r="M1465">
        <v>644.14302144999999</v>
      </c>
      <c r="N1465">
        <v>644.14302144999999</v>
      </c>
      <c r="O1465" s="90" cm="1">
        <f t="array" ref="O1465">VLOOKUP(C1465,Calc!$B$4:$BF$291,_xlfn.XLOOKUP(F1465&amp;G1465,$R$4:$R$9&amp;$S$4:$S$9,$T$4:$T$9),FALSE)</f>
        <v>644.143021454782</v>
      </c>
      <c r="P1465" s="121">
        <f t="shared" si="22"/>
        <v>4.7820094550843351E-9</v>
      </c>
      <c r="AH1465" s="5">
        <v>46261</v>
      </c>
      <c r="AI1465">
        <v>147</v>
      </c>
      <c r="AJ1465">
        <v>3</v>
      </c>
      <c r="AL1465" t="s">
        <v>144</v>
      </c>
      <c r="AM1465" t="s">
        <v>146</v>
      </c>
      <c r="AN1465">
        <v>37.359715600000001</v>
      </c>
      <c r="AO1465">
        <v>0</v>
      </c>
      <c r="AP1465">
        <v>0</v>
      </c>
      <c r="AR1465" s="5">
        <v>46261</v>
      </c>
      <c r="AS1465">
        <v>105</v>
      </c>
      <c r="AT1465">
        <v>3</v>
      </c>
      <c r="AU1465" t="s">
        <v>57</v>
      </c>
      <c r="AV1465" t="s">
        <v>52</v>
      </c>
      <c r="AW1465">
        <v>5.9967472600000002</v>
      </c>
      <c r="AX1465">
        <v>2.2883333299999999</v>
      </c>
      <c r="AY1465">
        <v>0</v>
      </c>
      <c r="AZ1465">
        <v>0</v>
      </c>
      <c r="BA1465">
        <v>0</v>
      </c>
    </row>
    <row r="1466" spans="2:53">
      <c r="B1466" s="5">
        <v>46261</v>
      </c>
      <c r="C1466">
        <v>244</v>
      </c>
      <c r="D1466">
        <v>3</v>
      </c>
      <c r="E1466" t="s">
        <v>143</v>
      </c>
      <c r="F1466" t="s">
        <v>54</v>
      </c>
      <c r="G1466" t="s">
        <v>52</v>
      </c>
      <c r="H1466">
        <v>4044.9201306300001</v>
      </c>
      <c r="I1466">
        <v>0</v>
      </c>
      <c r="J1466">
        <v>123.44</v>
      </c>
      <c r="K1466">
        <v>-8.08</v>
      </c>
      <c r="L1466">
        <v>0</v>
      </c>
      <c r="M1466">
        <v>0</v>
      </c>
      <c r="N1466">
        <v>0</v>
      </c>
      <c r="O1466" s="90" cm="1">
        <f t="array" ref="O1466">VLOOKUP(C1466,Calc!$B$4:$BF$291,_xlfn.XLOOKUP(F1466&amp;G1466,$R$4:$R$9&amp;$S$4:$S$9,$T$4:$T$9),FALSE)</f>
        <v>0</v>
      </c>
      <c r="P1466" s="121">
        <f t="shared" si="22"/>
        <v>0</v>
      </c>
      <c r="AH1466" s="5">
        <v>46261</v>
      </c>
      <c r="AI1466">
        <v>147</v>
      </c>
      <c r="AJ1466">
        <v>3</v>
      </c>
      <c r="AK1466" t="s">
        <v>143</v>
      </c>
      <c r="AL1466" t="s">
        <v>57</v>
      </c>
      <c r="AM1466" t="s">
        <v>58</v>
      </c>
      <c r="AN1466">
        <v>-1.7772619999999999</v>
      </c>
      <c r="AO1466">
        <v>5244.7817894500004</v>
      </c>
      <c r="AP1466">
        <v>-95.378029690000005</v>
      </c>
      <c r="AR1466" s="5">
        <v>46261</v>
      </c>
      <c r="AS1466">
        <v>105</v>
      </c>
      <c r="AT1466">
        <v>3</v>
      </c>
      <c r="AU1466" t="s">
        <v>147</v>
      </c>
      <c r="AV1466" t="s">
        <v>148</v>
      </c>
      <c r="AW1466">
        <v>0</v>
      </c>
      <c r="AX1466">
        <v>0.34416666000000001</v>
      </c>
      <c r="AY1466">
        <v>0</v>
      </c>
      <c r="AZ1466">
        <v>0</v>
      </c>
      <c r="BA1466">
        <v>0</v>
      </c>
    </row>
    <row r="1467" spans="2:53">
      <c r="B1467" s="5">
        <v>46261</v>
      </c>
      <c r="C1467">
        <v>244</v>
      </c>
      <c r="D1467">
        <v>3</v>
      </c>
      <c r="E1467" t="s">
        <v>143</v>
      </c>
      <c r="F1467" t="s">
        <v>54</v>
      </c>
      <c r="G1467" t="s">
        <v>51</v>
      </c>
      <c r="H1467">
        <v>4044.9201306300001</v>
      </c>
      <c r="I1467">
        <v>0</v>
      </c>
      <c r="J1467">
        <v>115.36</v>
      </c>
      <c r="K1467">
        <v>8.08</v>
      </c>
      <c r="L1467">
        <v>0</v>
      </c>
      <c r="M1467">
        <v>0</v>
      </c>
      <c r="N1467">
        <v>0</v>
      </c>
      <c r="O1467" s="90" cm="1">
        <f t="array" ref="O1467">VLOOKUP(C1467,Calc!$B$4:$BF$291,_xlfn.XLOOKUP(F1467&amp;G1467,$R$4:$R$9&amp;$S$4:$S$9,$T$4:$T$9),FALSE)</f>
        <v>0</v>
      </c>
      <c r="P1467" s="121">
        <f t="shared" si="22"/>
        <v>0</v>
      </c>
      <c r="AH1467" s="5">
        <v>46261</v>
      </c>
      <c r="AI1467">
        <v>147</v>
      </c>
      <c r="AJ1467">
        <v>3</v>
      </c>
      <c r="AK1467" t="s">
        <v>143</v>
      </c>
      <c r="AL1467" t="s">
        <v>57</v>
      </c>
      <c r="AM1467" t="s">
        <v>52</v>
      </c>
      <c r="AN1467">
        <v>-2.1071329999999999E-2</v>
      </c>
      <c r="AO1467">
        <v>0</v>
      </c>
      <c r="AP1467">
        <v>0</v>
      </c>
      <c r="AR1467" s="5">
        <v>46261</v>
      </c>
      <c r="AS1467">
        <v>105</v>
      </c>
      <c r="AT1467">
        <v>3</v>
      </c>
      <c r="AU1467" t="s">
        <v>147</v>
      </c>
      <c r="AV1467" t="s">
        <v>51</v>
      </c>
      <c r="AW1467">
        <v>0</v>
      </c>
      <c r="AX1467">
        <v>0.34416666000000001</v>
      </c>
      <c r="AY1467">
        <v>0</v>
      </c>
      <c r="AZ1467">
        <v>0</v>
      </c>
      <c r="BA1467">
        <v>0</v>
      </c>
    </row>
    <row r="1468" spans="2:53">
      <c r="B1468" s="5">
        <v>46261</v>
      </c>
      <c r="C1468">
        <v>245</v>
      </c>
      <c r="D1468">
        <v>3</v>
      </c>
      <c r="E1468" t="s">
        <v>143</v>
      </c>
      <c r="F1468" t="s">
        <v>57</v>
      </c>
      <c r="G1468" t="s">
        <v>58</v>
      </c>
      <c r="H1468">
        <v>2727.0816699100001</v>
      </c>
      <c r="I1468">
        <v>0</v>
      </c>
      <c r="J1468">
        <v>500</v>
      </c>
      <c r="K1468">
        <v>-393.37</v>
      </c>
      <c r="L1468">
        <v>0</v>
      </c>
      <c r="M1468">
        <v>0</v>
      </c>
      <c r="N1468">
        <v>0</v>
      </c>
      <c r="O1468" s="90" cm="1">
        <f t="array" ref="O1468">VLOOKUP(C1468,Calc!$B$4:$BF$291,_xlfn.XLOOKUP(F1468&amp;G1468,$R$4:$R$9&amp;$S$4:$S$9,$T$4:$T$9),FALSE)</f>
        <v>0</v>
      </c>
      <c r="P1468" s="121">
        <f t="shared" si="22"/>
        <v>0</v>
      </c>
      <c r="AH1468" s="5">
        <v>46261</v>
      </c>
      <c r="AI1468">
        <v>147</v>
      </c>
      <c r="AJ1468">
        <v>3</v>
      </c>
      <c r="AL1468" t="s">
        <v>147</v>
      </c>
      <c r="AM1468" t="s">
        <v>148</v>
      </c>
      <c r="AN1468">
        <v>0</v>
      </c>
      <c r="AO1468">
        <v>0</v>
      </c>
      <c r="AP1468">
        <v>0</v>
      </c>
      <c r="AR1468" s="5">
        <v>46261</v>
      </c>
      <c r="AS1468">
        <v>105</v>
      </c>
      <c r="AT1468">
        <v>3</v>
      </c>
      <c r="AU1468" t="s">
        <v>60</v>
      </c>
      <c r="AV1468" t="s">
        <v>58</v>
      </c>
      <c r="AW1468">
        <v>-21.256288659999999</v>
      </c>
      <c r="AX1468">
        <v>1.0441666599999999</v>
      </c>
      <c r="AY1468">
        <v>0</v>
      </c>
      <c r="AZ1468">
        <v>1320.8807609200001</v>
      </c>
      <c r="BA1468">
        <v>0</v>
      </c>
    </row>
    <row r="1469" spans="2:53">
      <c r="B1469" s="5">
        <v>46261</v>
      </c>
      <c r="C1469">
        <v>245</v>
      </c>
      <c r="D1469">
        <v>3</v>
      </c>
      <c r="E1469" t="s">
        <v>143</v>
      </c>
      <c r="F1469" t="s">
        <v>57</v>
      </c>
      <c r="G1469" t="s">
        <v>52</v>
      </c>
      <c r="H1469">
        <v>2727.0816699100001</v>
      </c>
      <c r="I1469">
        <v>9.8770378999999995</v>
      </c>
      <c r="J1469">
        <v>106.63</v>
      </c>
      <c r="K1469">
        <v>393.37</v>
      </c>
      <c r="L1469">
        <v>3885.3303987200002</v>
      </c>
      <c r="M1469">
        <v>2733.9456969100002</v>
      </c>
      <c r="N1469">
        <v>2727.0816699100001</v>
      </c>
      <c r="O1469" s="90" cm="1">
        <f t="array" ref="O1469">VLOOKUP(C1469,Calc!$B$4:$BF$291,_xlfn.XLOOKUP(F1469&amp;G1469,$R$4:$R$9&amp;$S$4:$S$9,$T$4:$T$9),FALSE)</f>
        <v>2727.0816699100001</v>
      </c>
      <c r="P1469" s="121">
        <f t="shared" si="22"/>
        <v>0</v>
      </c>
      <c r="AH1469" s="5">
        <v>46261</v>
      </c>
      <c r="AI1469">
        <v>147</v>
      </c>
      <c r="AJ1469">
        <v>3</v>
      </c>
      <c r="AL1469" t="s">
        <v>147</v>
      </c>
      <c r="AM1469" t="s">
        <v>51</v>
      </c>
      <c r="AN1469">
        <v>0</v>
      </c>
      <c r="AO1469">
        <v>0</v>
      </c>
      <c r="AP1469">
        <v>0</v>
      </c>
      <c r="AR1469" s="5">
        <v>46261</v>
      </c>
      <c r="AS1469">
        <v>105</v>
      </c>
      <c r="AT1469">
        <v>3</v>
      </c>
      <c r="AU1469" t="s">
        <v>60</v>
      </c>
      <c r="AV1469" t="s">
        <v>51</v>
      </c>
      <c r="AW1469">
        <v>20.212122000000001</v>
      </c>
      <c r="AX1469">
        <v>1.0441666599999999</v>
      </c>
      <c r="AY1469">
        <v>0</v>
      </c>
      <c r="AZ1469">
        <v>0</v>
      </c>
      <c r="BA1469">
        <v>0</v>
      </c>
    </row>
    <row r="1470" spans="2:53">
      <c r="B1470" s="5">
        <v>46261</v>
      </c>
      <c r="C1470">
        <v>245</v>
      </c>
      <c r="D1470">
        <v>3</v>
      </c>
      <c r="E1470" t="s">
        <v>143</v>
      </c>
      <c r="F1470" t="s">
        <v>60</v>
      </c>
      <c r="G1470" t="s">
        <v>58</v>
      </c>
      <c r="H1470">
        <v>2727.0816699100001</v>
      </c>
      <c r="I1470">
        <v>0</v>
      </c>
      <c r="J1470">
        <v>500</v>
      </c>
      <c r="K1470">
        <v>-395</v>
      </c>
      <c r="L1470">
        <v>0</v>
      </c>
      <c r="M1470">
        <v>0</v>
      </c>
      <c r="N1470">
        <v>0</v>
      </c>
      <c r="O1470" s="90" cm="1">
        <f t="array" ref="O1470">VLOOKUP(C1470,Calc!$B$4:$BF$291,_xlfn.XLOOKUP(F1470&amp;G1470,$R$4:$R$9&amp;$S$4:$S$9,$T$4:$T$9),FALSE)</f>
        <v>0</v>
      </c>
      <c r="P1470" s="121">
        <f t="shared" si="22"/>
        <v>0</v>
      </c>
      <c r="AH1470" s="5">
        <v>46261</v>
      </c>
      <c r="AI1470">
        <v>147</v>
      </c>
      <c r="AJ1470">
        <v>3</v>
      </c>
      <c r="AK1470" t="s">
        <v>143</v>
      </c>
      <c r="AL1470" t="s">
        <v>60</v>
      </c>
      <c r="AM1470" t="s">
        <v>58</v>
      </c>
      <c r="AN1470">
        <v>-26.508148930000001</v>
      </c>
      <c r="AO1470">
        <v>0</v>
      </c>
      <c r="AP1470">
        <v>-1328.0582615599999</v>
      </c>
      <c r="AR1470" s="5">
        <v>46261</v>
      </c>
      <c r="AS1470">
        <v>105</v>
      </c>
      <c r="AT1470">
        <v>3</v>
      </c>
      <c r="AU1470" t="s">
        <v>54</v>
      </c>
      <c r="AV1470" t="s">
        <v>52</v>
      </c>
      <c r="AW1470">
        <v>52.601522799999998</v>
      </c>
      <c r="AX1470">
        <v>1.405</v>
      </c>
      <c r="AY1470">
        <v>0</v>
      </c>
      <c r="AZ1470">
        <v>0</v>
      </c>
      <c r="BA1470">
        <v>0</v>
      </c>
    </row>
    <row r="1471" spans="2:53">
      <c r="B1471" s="5">
        <v>46261</v>
      </c>
      <c r="C1471">
        <v>245</v>
      </c>
      <c r="D1471">
        <v>3</v>
      </c>
      <c r="E1471" t="s">
        <v>143</v>
      </c>
      <c r="F1471" t="s">
        <v>60</v>
      </c>
      <c r="G1471" t="s">
        <v>51</v>
      </c>
      <c r="H1471">
        <v>2727.0816699100001</v>
      </c>
      <c r="I1471">
        <v>0</v>
      </c>
      <c r="J1471">
        <v>105</v>
      </c>
      <c r="K1471">
        <v>395</v>
      </c>
      <c r="L1471">
        <v>0</v>
      </c>
      <c r="M1471">
        <v>0</v>
      </c>
      <c r="N1471">
        <v>0</v>
      </c>
      <c r="O1471" s="90" cm="1">
        <f t="array" ref="O1471">VLOOKUP(C1471,Calc!$B$4:$BF$291,_xlfn.XLOOKUP(F1471&amp;G1471,$R$4:$R$9&amp;$S$4:$S$9,$T$4:$T$9),FALSE)</f>
        <v>0</v>
      </c>
      <c r="P1471" s="121">
        <f t="shared" si="22"/>
        <v>0</v>
      </c>
      <c r="AH1471" s="5">
        <v>46261</v>
      </c>
      <c r="AI1471">
        <v>147</v>
      </c>
      <c r="AJ1471">
        <v>3</v>
      </c>
      <c r="AK1471" t="s">
        <v>143</v>
      </c>
      <c r="AL1471" t="s">
        <v>60</v>
      </c>
      <c r="AM1471" t="s">
        <v>51</v>
      </c>
      <c r="AN1471">
        <v>24.6148156</v>
      </c>
      <c r="AO1471">
        <v>0</v>
      </c>
      <c r="AP1471">
        <v>0</v>
      </c>
      <c r="AR1471" s="5">
        <v>46261</v>
      </c>
      <c r="AS1471">
        <v>105</v>
      </c>
      <c r="AT1471">
        <v>3</v>
      </c>
      <c r="AU1471" t="s">
        <v>54</v>
      </c>
      <c r="AV1471" t="s">
        <v>51</v>
      </c>
      <c r="AW1471">
        <v>-54.006522799999999</v>
      </c>
      <c r="AX1471">
        <v>1.405</v>
      </c>
      <c r="AY1471">
        <v>438.13213897999998</v>
      </c>
      <c r="AZ1471">
        <v>616.23426342000005</v>
      </c>
      <c r="BA1471">
        <v>0</v>
      </c>
    </row>
    <row r="1472" spans="2:53">
      <c r="B1472" s="5">
        <v>46261</v>
      </c>
      <c r="C1472">
        <v>245</v>
      </c>
      <c r="D1472">
        <v>3</v>
      </c>
      <c r="E1472" t="s">
        <v>143</v>
      </c>
      <c r="F1472" t="s">
        <v>54</v>
      </c>
      <c r="G1472" t="s">
        <v>52</v>
      </c>
      <c r="H1472">
        <v>2727.0816699100001</v>
      </c>
      <c r="I1472">
        <v>5.9845217599999998</v>
      </c>
      <c r="J1472">
        <v>106.63</v>
      </c>
      <c r="K1472">
        <v>-1.63</v>
      </c>
      <c r="L1472">
        <v>-9.7547704700000004</v>
      </c>
      <c r="M1472">
        <v>-6.8640270000000001</v>
      </c>
      <c r="N1472">
        <v>0</v>
      </c>
      <c r="O1472" s="90" cm="1">
        <f t="array" ref="O1472">VLOOKUP(C1472,Calc!$B$4:$BF$291,_xlfn.XLOOKUP(F1472&amp;G1472,$R$4:$R$9&amp;$S$4:$S$9,$T$4:$T$9),FALSE)</f>
        <v>0</v>
      </c>
      <c r="P1472" s="121">
        <f t="shared" si="22"/>
        <v>0</v>
      </c>
      <c r="AH1472" s="5">
        <v>46261</v>
      </c>
      <c r="AI1472">
        <v>147</v>
      </c>
      <c r="AJ1472">
        <v>3</v>
      </c>
      <c r="AK1472" t="s">
        <v>143</v>
      </c>
      <c r="AL1472" t="s">
        <v>54</v>
      </c>
      <c r="AM1472" t="s">
        <v>52</v>
      </c>
      <c r="AN1472">
        <v>23.90978926</v>
      </c>
      <c r="AO1472">
        <v>0</v>
      </c>
      <c r="AP1472">
        <v>0</v>
      </c>
      <c r="AR1472" s="5">
        <v>46261</v>
      </c>
      <c r="AS1472">
        <v>105</v>
      </c>
      <c r="AT1472">
        <v>3</v>
      </c>
      <c r="AU1472" t="s">
        <v>50</v>
      </c>
      <c r="AV1472" t="s">
        <v>52</v>
      </c>
      <c r="AW1472">
        <v>3.7689097600000001</v>
      </c>
      <c r="AX1472">
        <v>0.63916666</v>
      </c>
      <c r="AY1472">
        <v>0</v>
      </c>
      <c r="AZ1472">
        <v>0</v>
      </c>
      <c r="BA1472">
        <v>0</v>
      </c>
    </row>
    <row r="1473" spans="2:53">
      <c r="B1473" s="5">
        <v>46261</v>
      </c>
      <c r="C1473">
        <v>245</v>
      </c>
      <c r="D1473">
        <v>3</v>
      </c>
      <c r="E1473" t="s">
        <v>143</v>
      </c>
      <c r="F1473" t="s">
        <v>54</v>
      </c>
      <c r="G1473" t="s">
        <v>51</v>
      </c>
      <c r="H1473">
        <v>2727.0816699100001</v>
      </c>
      <c r="I1473">
        <v>0</v>
      </c>
      <c r="J1473">
        <v>105</v>
      </c>
      <c r="K1473">
        <v>1.63</v>
      </c>
      <c r="L1473">
        <v>0</v>
      </c>
      <c r="M1473">
        <v>0</v>
      </c>
      <c r="N1473">
        <v>0</v>
      </c>
      <c r="O1473" s="90" cm="1">
        <f t="array" ref="O1473">VLOOKUP(C1473,Calc!$B$4:$BF$291,_xlfn.XLOOKUP(F1473&amp;G1473,$R$4:$R$9&amp;$S$4:$S$9,$T$4:$T$9),FALSE)</f>
        <v>0</v>
      </c>
      <c r="P1473" s="121">
        <f t="shared" si="22"/>
        <v>0</v>
      </c>
      <c r="AH1473" s="5">
        <v>46261</v>
      </c>
      <c r="AI1473">
        <v>147</v>
      </c>
      <c r="AJ1473">
        <v>3</v>
      </c>
      <c r="AK1473" t="s">
        <v>143</v>
      </c>
      <c r="AL1473" t="s">
        <v>54</v>
      </c>
      <c r="AM1473" t="s">
        <v>51</v>
      </c>
      <c r="AN1473">
        <v>-26.963955930000001</v>
      </c>
      <c r="AO1473">
        <v>522.65104123000003</v>
      </c>
      <c r="AP1473">
        <v>7190.8691219499997</v>
      </c>
      <c r="AR1473" s="5">
        <v>46261</v>
      </c>
      <c r="AS1473">
        <v>105</v>
      </c>
      <c r="AT1473">
        <v>3</v>
      </c>
      <c r="AU1473" t="s">
        <v>50</v>
      </c>
      <c r="AV1473" t="s">
        <v>51</v>
      </c>
      <c r="AW1473">
        <v>-4.4080764300000004</v>
      </c>
      <c r="AX1473">
        <v>0.63916666</v>
      </c>
      <c r="AY1473">
        <v>0</v>
      </c>
      <c r="AZ1473">
        <v>25.30587521</v>
      </c>
      <c r="BA1473">
        <v>0</v>
      </c>
    </row>
    <row r="1474" spans="2:53">
      <c r="B1474" s="5">
        <v>46261</v>
      </c>
      <c r="C1474">
        <v>246</v>
      </c>
      <c r="D1474">
        <v>3</v>
      </c>
      <c r="E1474" t="s">
        <v>143</v>
      </c>
      <c r="F1474" t="s">
        <v>57</v>
      </c>
      <c r="G1474" t="s">
        <v>58</v>
      </c>
      <c r="H1474">
        <v>3119.2199145200002</v>
      </c>
      <c r="I1474">
        <v>0</v>
      </c>
      <c r="J1474">
        <v>500</v>
      </c>
      <c r="K1474">
        <v>-423.25</v>
      </c>
      <c r="L1474">
        <v>0</v>
      </c>
      <c r="M1474">
        <v>0</v>
      </c>
      <c r="N1474">
        <v>0</v>
      </c>
      <c r="O1474" s="90" cm="1">
        <f t="array" ref="O1474">VLOOKUP(C1474,Calc!$B$4:$BF$291,_xlfn.XLOOKUP(F1474&amp;G1474,$R$4:$R$9&amp;$S$4:$S$9,$T$4:$T$9),FALSE)</f>
        <v>0</v>
      </c>
      <c r="P1474" s="121">
        <f t="shared" si="22"/>
        <v>0</v>
      </c>
      <c r="AH1474" s="5">
        <v>46261</v>
      </c>
      <c r="AI1474">
        <v>148</v>
      </c>
      <c r="AJ1474">
        <v>3</v>
      </c>
      <c r="AL1474" t="s">
        <v>144</v>
      </c>
      <c r="AM1474" t="s">
        <v>58</v>
      </c>
      <c r="AN1474">
        <v>-42.997844559999997</v>
      </c>
      <c r="AO1474">
        <v>-2219.8187172200001</v>
      </c>
      <c r="AP1474">
        <v>-2219.8187172200001</v>
      </c>
      <c r="AR1474" s="5">
        <v>46261</v>
      </c>
      <c r="AS1474">
        <v>106</v>
      </c>
      <c r="AT1474">
        <v>3</v>
      </c>
      <c r="AU1474" t="s">
        <v>145</v>
      </c>
      <c r="AV1474" t="s">
        <v>58</v>
      </c>
      <c r="AW1474">
        <v>0</v>
      </c>
      <c r="AX1474">
        <v>0</v>
      </c>
      <c r="AY1474">
        <v>0</v>
      </c>
      <c r="AZ1474">
        <v>0</v>
      </c>
      <c r="BA1474">
        <v>0</v>
      </c>
    </row>
    <row r="1475" spans="2:53">
      <c r="B1475" s="5">
        <v>46261</v>
      </c>
      <c r="C1475">
        <v>246</v>
      </c>
      <c r="D1475">
        <v>3</v>
      </c>
      <c r="E1475" t="s">
        <v>143</v>
      </c>
      <c r="F1475" t="s">
        <v>57</v>
      </c>
      <c r="G1475" t="s">
        <v>52</v>
      </c>
      <c r="H1475">
        <v>3119.2199145200002</v>
      </c>
      <c r="I1475">
        <v>9.4186084000000001</v>
      </c>
      <c r="J1475">
        <v>76.75</v>
      </c>
      <c r="K1475">
        <v>423.25</v>
      </c>
      <c r="L1475">
        <v>3986.4260052999998</v>
      </c>
      <c r="M1475">
        <v>3121.0186921</v>
      </c>
      <c r="N1475">
        <v>3119.2199145200002</v>
      </c>
      <c r="O1475" s="90" cm="1">
        <f t="array" ref="O1475">VLOOKUP(C1475,Calc!$B$4:$BF$291,_xlfn.XLOOKUP(F1475&amp;G1475,$R$4:$R$9&amp;$S$4:$S$9,$T$4:$T$9),FALSE)</f>
        <v>3119.219914523334</v>
      </c>
      <c r="P1475" s="121">
        <f t="shared" si="22"/>
        <v>3.3337528293486685E-9</v>
      </c>
      <c r="AH1475" s="5">
        <v>46261</v>
      </c>
      <c r="AI1475">
        <v>148</v>
      </c>
      <c r="AJ1475">
        <v>3</v>
      </c>
      <c r="AL1475" t="s">
        <v>144</v>
      </c>
      <c r="AM1475" t="s">
        <v>146</v>
      </c>
      <c r="AN1475">
        <v>37.934511229999998</v>
      </c>
      <c r="AO1475">
        <v>0</v>
      </c>
      <c r="AP1475">
        <v>0</v>
      </c>
      <c r="AR1475" s="5">
        <v>46261</v>
      </c>
      <c r="AS1475">
        <v>106</v>
      </c>
      <c r="AT1475">
        <v>3</v>
      </c>
      <c r="AU1475" t="s">
        <v>145</v>
      </c>
      <c r="AV1475" t="s">
        <v>146</v>
      </c>
      <c r="AW1475">
        <v>0</v>
      </c>
      <c r="AX1475">
        <v>0</v>
      </c>
      <c r="AY1475">
        <v>0</v>
      </c>
      <c r="AZ1475">
        <v>0</v>
      </c>
      <c r="BA1475">
        <v>0</v>
      </c>
    </row>
    <row r="1476" spans="2:53">
      <c r="B1476" s="5">
        <v>46261</v>
      </c>
      <c r="C1476">
        <v>246</v>
      </c>
      <c r="D1476">
        <v>3</v>
      </c>
      <c r="E1476" t="s">
        <v>143</v>
      </c>
      <c r="F1476" t="s">
        <v>60</v>
      </c>
      <c r="G1476" t="s">
        <v>58</v>
      </c>
      <c r="H1476">
        <v>3119.2199145200002</v>
      </c>
      <c r="I1476">
        <v>0</v>
      </c>
      <c r="J1476">
        <v>500</v>
      </c>
      <c r="K1476">
        <v>-423.55</v>
      </c>
      <c r="L1476">
        <v>0</v>
      </c>
      <c r="M1476">
        <v>0</v>
      </c>
      <c r="N1476">
        <v>0</v>
      </c>
      <c r="O1476" s="90" cm="1">
        <f t="array" ref="O1476">VLOOKUP(C1476,Calc!$B$4:$BF$291,_xlfn.XLOOKUP(F1476&amp;G1476,$R$4:$R$9&amp;$S$4:$S$9,$T$4:$T$9),FALSE)</f>
        <v>0</v>
      </c>
      <c r="P1476" s="121">
        <f t="shared" ref="P1476:P1539" si="23">O1476-N1476</f>
        <v>0</v>
      </c>
      <c r="AH1476" s="5">
        <v>46261</v>
      </c>
      <c r="AI1476">
        <v>148</v>
      </c>
      <c r="AJ1476">
        <v>3</v>
      </c>
      <c r="AK1476" t="s">
        <v>143</v>
      </c>
      <c r="AL1476" t="s">
        <v>57</v>
      </c>
      <c r="AM1476" t="s">
        <v>58</v>
      </c>
      <c r="AN1476">
        <v>-1.1590688</v>
      </c>
      <c r="AO1476">
        <v>3842.3792094800001</v>
      </c>
      <c r="AP1476">
        <v>-245.06503026999999</v>
      </c>
      <c r="AR1476" s="5">
        <v>46261</v>
      </c>
      <c r="AS1476">
        <v>106</v>
      </c>
      <c r="AT1476">
        <v>3</v>
      </c>
      <c r="AU1476" t="s">
        <v>144</v>
      </c>
      <c r="AV1476" t="s">
        <v>58</v>
      </c>
      <c r="AW1476">
        <v>-48.101359129999999</v>
      </c>
      <c r="AX1476">
        <v>1.96333333</v>
      </c>
      <c r="AY1476">
        <v>145.86526261</v>
      </c>
      <c r="AZ1476">
        <v>145.86526261</v>
      </c>
      <c r="BA1476">
        <v>0</v>
      </c>
    </row>
    <row r="1477" spans="2:53">
      <c r="B1477" s="5">
        <v>46261</v>
      </c>
      <c r="C1477">
        <v>246</v>
      </c>
      <c r="D1477">
        <v>3</v>
      </c>
      <c r="E1477" t="s">
        <v>143</v>
      </c>
      <c r="F1477" t="s">
        <v>60</v>
      </c>
      <c r="G1477" t="s">
        <v>51</v>
      </c>
      <c r="H1477">
        <v>3119.2199145200002</v>
      </c>
      <c r="I1477">
        <v>0</v>
      </c>
      <c r="J1477">
        <v>76.45</v>
      </c>
      <c r="K1477">
        <v>423.55</v>
      </c>
      <c r="L1477">
        <v>0</v>
      </c>
      <c r="M1477">
        <v>0</v>
      </c>
      <c r="N1477">
        <v>0</v>
      </c>
      <c r="O1477" s="90" cm="1">
        <f t="array" ref="O1477">VLOOKUP(C1477,Calc!$B$4:$BF$291,_xlfn.XLOOKUP(F1477&amp;G1477,$R$4:$R$9&amp;$S$4:$S$9,$T$4:$T$9),FALSE)</f>
        <v>0</v>
      </c>
      <c r="P1477" s="121">
        <f t="shared" si="23"/>
        <v>0</v>
      </c>
      <c r="AH1477" s="5">
        <v>46261</v>
      </c>
      <c r="AI1477">
        <v>148</v>
      </c>
      <c r="AJ1477">
        <v>3</v>
      </c>
      <c r="AK1477" t="s">
        <v>143</v>
      </c>
      <c r="AL1477" t="s">
        <v>57</v>
      </c>
      <c r="AM1477" t="s">
        <v>52</v>
      </c>
      <c r="AN1477">
        <v>-0.62176452999999998</v>
      </c>
      <c r="AO1477">
        <v>0</v>
      </c>
      <c r="AP1477">
        <v>0</v>
      </c>
      <c r="AR1477" s="5">
        <v>46261</v>
      </c>
      <c r="AS1477">
        <v>106</v>
      </c>
      <c r="AT1477">
        <v>3</v>
      </c>
      <c r="AU1477" t="s">
        <v>144</v>
      </c>
      <c r="AV1477" t="s">
        <v>146</v>
      </c>
      <c r="AW1477">
        <v>46.138025800000001</v>
      </c>
      <c r="AX1477">
        <v>1.96333333</v>
      </c>
      <c r="AY1477">
        <v>0</v>
      </c>
      <c r="AZ1477">
        <v>0</v>
      </c>
      <c r="BA1477">
        <v>0</v>
      </c>
    </row>
    <row r="1478" spans="2:53">
      <c r="B1478" s="5">
        <v>46261</v>
      </c>
      <c r="C1478">
        <v>246</v>
      </c>
      <c r="D1478">
        <v>3</v>
      </c>
      <c r="E1478" t="s">
        <v>143</v>
      </c>
      <c r="F1478" t="s">
        <v>54</v>
      </c>
      <c r="G1478" t="s">
        <v>52</v>
      </c>
      <c r="H1478">
        <v>3119.2199145200002</v>
      </c>
      <c r="I1478">
        <v>7.6584970300000004</v>
      </c>
      <c r="J1478">
        <v>76.75</v>
      </c>
      <c r="K1478">
        <v>-0.3</v>
      </c>
      <c r="L1478">
        <v>-2.2975490999999999</v>
      </c>
      <c r="M1478">
        <v>-1.7987775699999999</v>
      </c>
      <c r="N1478">
        <v>0</v>
      </c>
      <c r="O1478" s="90" cm="1">
        <f t="array" ref="O1478">VLOOKUP(C1478,Calc!$B$4:$BF$291,_xlfn.XLOOKUP(F1478&amp;G1478,$R$4:$R$9&amp;$S$4:$S$9,$T$4:$T$9),FALSE)</f>
        <v>0</v>
      </c>
      <c r="P1478" s="121">
        <f t="shared" si="23"/>
        <v>0</v>
      </c>
      <c r="AH1478" s="5">
        <v>46261</v>
      </c>
      <c r="AI1478">
        <v>148</v>
      </c>
      <c r="AJ1478">
        <v>3</v>
      </c>
      <c r="AL1478" t="s">
        <v>147</v>
      </c>
      <c r="AM1478" t="s">
        <v>148</v>
      </c>
      <c r="AN1478">
        <v>0</v>
      </c>
      <c r="AO1478">
        <v>0</v>
      </c>
      <c r="AP1478">
        <v>0</v>
      </c>
      <c r="AR1478" s="5">
        <v>46261</v>
      </c>
      <c r="AS1478">
        <v>106</v>
      </c>
      <c r="AT1478">
        <v>3</v>
      </c>
      <c r="AU1478" t="s">
        <v>57</v>
      </c>
      <c r="AV1478" t="s">
        <v>58</v>
      </c>
      <c r="AW1478">
        <v>-7.5214346000000001</v>
      </c>
      <c r="AX1478">
        <v>2.2574999999999998</v>
      </c>
      <c r="AY1478">
        <v>2284.44381389</v>
      </c>
      <c r="AZ1478">
        <v>639.37235621000002</v>
      </c>
      <c r="BA1478">
        <v>0</v>
      </c>
    </row>
    <row r="1479" spans="2:53">
      <c r="B1479" s="5">
        <v>46261</v>
      </c>
      <c r="C1479">
        <v>246</v>
      </c>
      <c r="D1479">
        <v>3</v>
      </c>
      <c r="E1479" t="s">
        <v>143</v>
      </c>
      <c r="F1479" t="s">
        <v>54</v>
      </c>
      <c r="G1479" t="s">
        <v>51</v>
      </c>
      <c r="H1479">
        <v>3119.2199145200002</v>
      </c>
      <c r="I1479">
        <v>0</v>
      </c>
      <c r="J1479">
        <v>76.45</v>
      </c>
      <c r="K1479">
        <v>0.3</v>
      </c>
      <c r="L1479">
        <v>0</v>
      </c>
      <c r="M1479">
        <v>0</v>
      </c>
      <c r="N1479">
        <v>0</v>
      </c>
      <c r="O1479" s="90" cm="1">
        <f t="array" ref="O1479">VLOOKUP(C1479,Calc!$B$4:$BF$291,_xlfn.XLOOKUP(F1479&amp;G1479,$R$4:$R$9&amp;$S$4:$S$9,$T$4:$T$9),FALSE)</f>
        <v>0</v>
      </c>
      <c r="P1479" s="121">
        <f t="shared" si="23"/>
        <v>0</v>
      </c>
      <c r="AH1479" s="5">
        <v>46261</v>
      </c>
      <c r="AI1479">
        <v>148</v>
      </c>
      <c r="AJ1479">
        <v>3</v>
      </c>
      <c r="AL1479" t="s">
        <v>147</v>
      </c>
      <c r="AM1479" t="s">
        <v>51</v>
      </c>
      <c r="AN1479">
        <v>0</v>
      </c>
      <c r="AO1479">
        <v>0</v>
      </c>
      <c r="AP1479">
        <v>0</v>
      </c>
      <c r="AR1479" s="5">
        <v>46261</v>
      </c>
      <c r="AS1479">
        <v>106</v>
      </c>
      <c r="AT1479">
        <v>3</v>
      </c>
      <c r="AU1479" t="s">
        <v>57</v>
      </c>
      <c r="AV1479" t="s">
        <v>52</v>
      </c>
      <c r="AW1479">
        <v>5.2639345999999998</v>
      </c>
      <c r="AX1479">
        <v>2.2574999999999998</v>
      </c>
      <c r="AY1479">
        <v>0</v>
      </c>
      <c r="AZ1479">
        <v>0</v>
      </c>
      <c r="BA1479">
        <v>0</v>
      </c>
    </row>
    <row r="1480" spans="2:53">
      <c r="B1480" s="5">
        <v>46261</v>
      </c>
      <c r="C1480">
        <v>247</v>
      </c>
      <c r="D1480">
        <v>3</v>
      </c>
      <c r="E1480" t="s">
        <v>143</v>
      </c>
      <c r="F1480" t="s">
        <v>57</v>
      </c>
      <c r="G1480" t="s">
        <v>58</v>
      </c>
      <c r="H1480">
        <v>2924.2322105799999</v>
      </c>
      <c r="I1480">
        <v>0</v>
      </c>
      <c r="J1480">
        <v>500</v>
      </c>
      <c r="K1480">
        <v>-361.96</v>
      </c>
      <c r="L1480">
        <v>0</v>
      </c>
      <c r="M1480">
        <v>0</v>
      </c>
      <c r="N1480">
        <v>0</v>
      </c>
      <c r="O1480" s="90" cm="1">
        <f t="array" ref="O1480">VLOOKUP(C1480,Calc!$B$4:$BF$291,_xlfn.XLOOKUP(F1480&amp;G1480,$R$4:$R$9&amp;$S$4:$S$9,$T$4:$T$9),FALSE)</f>
        <v>0</v>
      </c>
      <c r="P1480" s="121">
        <f t="shared" si="23"/>
        <v>0</v>
      </c>
      <c r="AH1480" s="5">
        <v>46261</v>
      </c>
      <c r="AI1480">
        <v>148</v>
      </c>
      <c r="AJ1480">
        <v>3</v>
      </c>
      <c r="AK1480" t="s">
        <v>143</v>
      </c>
      <c r="AL1480" t="s">
        <v>60</v>
      </c>
      <c r="AM1480" t="s">
        <v>58</v>
      </c>
      <c r="AN1480">
        <v>-20.820454300000002</v>
      </c>
      <c r="AO1480">
        <v>0</v>
      </c>
      <c r="AP1480">
        <v>-1043.1047604299999</v>
      </c>
      <c r="AR1480" s="5">
        <v>46261</v>
      </c>
      <c r="AS1480">
        <v>106</v>
      </c>
      <c r="AT1480">
        <v>3</v>
      </c>
      <c r="AU1480" t="s">
        <v>147</v>
      </c>
      <c r="AV1480" t="s">
        <v>148</v>
      </c>
      <c r="AW1480">
        <v>0</v>
      </c>
      <c r="AX1480">
        <v>0.29166666000000002</v>
      </c>
      <c r="AY1480">
        <v>0</v>
      </c>
      <c r="AZ1480">
        <v>0</v>
      </c>
      <c r="BA1480">
        <v>0</v>
      </c>
    </row>
    <row r="1481" spans="2:53">
      <c r="B1481" s="5">
        <v>46261</v>
      </c>
      <c r="C1481">
        <v>247</v>
      </c>
      <c r="D1481">
        <v>3</v>
      </c>
      <c r="E1481" t="s">
        <v>143</v>
      </c>
      <c r="F1481" t="s">
        <v>57</v>
      </c>
      <c r="G1481" t="s">
        <v>52</v>
      </c>
      <c r="H1481">
        <v>2924.2322105799999</v>
      </c>
      <c r="I1481">
        <v>12.86159196</v>
      </c>
      <c r="J1481">
        <v>138.04</v>
      </c>
      <c r="K1481">
        <v>361.96</v>
      </c>
      <c r="L1481">
        <v>4655.3818282499997</v>
      </c>
      <c r="M1481">
        <v>3087.7462493500002</v>
      </c>
      <c r="N1481">
        <v>2924.2322105799999</v>
      </c>
      <c r="O1481" s="90" cm="1">
        <f t="array" ref="O1481">VLOOKUP(C1481,Calc!$B$4:$BF$291,_xlfn.XLOOKUP(F1481&amp;G1481,$R$4:$R$9&amp;$S$4:$S$9,$T$4:$T$9),FALSE)</f>
        <v>2924.2322105886669</v>
      </c>
      <c r="P1481" s="121">
        <f t="shared" si="23"/>
        <v>8.6670297605451196E-9</v>
      </c>
      <c r="AH1481" s="5">
        <v>46261</v>
      </c>
      <c r="AI1481">
        <v>148</v>
      </c>
      <c r="AJ1481">
        <v>3</v>
      </c>
      <c r="AK1481" t="s">
        <v>143</v>
      </c>
      <c r="AL1481" t="s">
        <v>60</v>
      </c>
      <c r="AM1481" t="s">
        <v>51</v>
      </c>
      <c r="AN1481">
        <v>19.0329543</v>
      </c>
      <c r="AO1481">
        <v>0</v>
      </c>
      <c r="AP1481">
        <v>0</v>
      </c>
      <c r="AR1481" s="5">
        <v>46261</v>
      </c>
      <c r="AS1481">
        <v>106</v>
      </c>
      <c r="AT1481">
        <v>3</v>
      </c>
      <c r="AU1481" t="s">
        <v>147</v>
      </c>
      <c r="AV1481" t="s">
        <v>51</v>
      </c>
      <c r="AW1481">
        <v>0</v>
      </c>
      <c r="AX1481">
        <v>0.29166666000000002</v>
      </c>
      <c r="AY1481">
        <v>0</v>
      </c>
      <c r="AZ1481">
        <v>0</v>
      </c>
      <c r="BA1481">
        <v>0</v>
      </c>
    </row>
    <row r="1482" spans="2:53">
      <c r="B1482" s="5">
        <v>46261</v>
      </c>
      <c r="C1482">
        <v>247</v>
      </c>
      <c r="D1482">
        <v>3</v>
      </c>
      <c r="E1482" t="s">
        <v>143</v>
      </c>
      <c r="F1482" t="s">
        <v>60</v>
      </c>
      <c r="G1482" t="s">
        <v>58</v>
      </c>
      <c r="H1482">
        <v>2924.2322105799999</v>
      </c>
      <c r="I1482">
        <v>0</v>
      </c>
      <c r="J1482">
        <v>500</v>
      </c>
      <c r="K1482">
        <v>-423.55</v>
      </c>
      <c r="L1482">
        <v>0</v>
      </c>
      <c r="M1482">
        <v>0</v>
      </c>
      <c r="N1482">
        <v>0</v>
      </c>
      <c r="O1482" s="90" cm="1">
        <f t="array" ref="O1482">VLOOKUP(C1482,Calc!$B$4:$BF$291,_xlfn.XLOOKUP(F1482&amp;G1482,$R$4:$R$9&amp;$S$4:$S$9,$T$4:$T$9),FALSE)</f>
        <v>0</v>
      </c>
      <c r="P1482" s="121">
        <f t="shared" si="23"/>
        <v>0</v>
      </c>
      <c r="AH1482" s="5">
        <v>46261</v>
      </c>
      <c r="AI1482">
        <v>148</v>
      </c>
      <c r="AJ1482">
        <v>3</v>
      </c>
      <c r="AK1482" t="s">
        <v>143</v>
      </c>
      <c r="AL1482" t="s">
        <v>54</v>
      </c>
      <c r="AM1482" t="s">
        <v>52</v>
      </c>
      <c r="AN1482">
        <v>18.95424603</v>
      </c>
      <c r="AO1482">
        <v>0</v>
      </c>
      <c r="AP1482">
        <v>0</v>
      </c>
      <c r="AR1482" s="5">
        <v>46261</v>
      </c>
      <c r="AS1482">
        <v>106</v>
      </c>
      <c r="AT1482">
        <v>3</v>
      </c>
      <c r="AU1482" t="s">
        <v>60</v>
      </c>
      <c r="AV1482" t="s">
        <v>58</v>
      </c>
      <c r="AW1482">
        <v>-15.020989399999999</v>
      </c>
      <c r="AX1482">
        <v>1.1000000000000001</v>
      </c>
      <c r="AY1482">
        <v>0</v>
      </c>
      <c r="AZ1482">
        <v>566.36015338000004</v>
      </c>
      <c r="BA1482">
        <v>0</v>
      </c>
    </row>
    <row r="1483" spans="2:53">
      <c r="B1483" s="5">
        <v>46261</v>
      </c>
      <c r="C1483">
        <v>247</v>
      </c>
      <c r="D1483">
        <v>3</v>
      </c>
      <c r="E1483" t="s">
        <v>143</v>
      </c>
      <c r="F1483" t="s">
        <v>60</v>
      </c>
      <c r="G1483" t="s">
        <v>51</v>
      </c>
      <c r="H1483">
        <v>2924.2322105799999</v>
      </c>
      <c r="I1483">
        <v>0</v>
      </c>
      <c r="J1483">
        <v>76.45</v>
      </c>
      <c r="K1483">
        <v>423.55</v>
      </c>
      <c r="L1483">
        <v>0</v>
      </c>
      <c r="M1483">
        <v>0</v>
      </c>
      <c r="N1483">
        <v>0</v>
      </c>
      <c r="O1483" s="90" cm="1">
        <f t="array" ref="O1483">VLOOKUP(C1483,Calc!$B$4:$BF$291,_xlfn.XLOOKUP(F1483&amp;G1483,$R$4:$R$9&amp;$S$4:$S$9,$T$4:$T$9),FALSE)</f>
        <v>0</v>
      </c>
      <c r="P1483" s="121">
        <f t="shared" si="23"/>
        <v>0</v>
      </c>
      <c r="AH1483" s="5">
        <v>46261</v>
      </c>
      <c r="AI1483">
        <v>148</v>
      </c>
      <c r="AJ1483">
        <v>3</v>
      </c>
      <c r="AK1483" t="s">
        <v>143</v>
      </c>
      <c r="AL1483" t="s">
        <v>54</v>
      </c>
      <c r="AM1483" t="s">
        <v>51</v>
      </c>
      <c r="AN1483">
        <v>-21.750079360000001</v>
      </c>
      <c r="AO1483">
        <v>569.94049432999998</v>
      </c>
      <c r="AP1483">
        <v>5700.4894945200003</v>
      </c>
      <c r="AR1483" s="5">
        <v>46261</v>
      </c>
      <c r="AS1483">
        <v>106</v>
      </c>
      <c r="AT1483">
        <v>3</v>
      </c>
      <c r="AU1483" t="s">
        <v>60</v>
      </c>
      <c r="AV1483" t="s">
        <v>51</v>
      </c>
      <c r="AW1483">
        <v>13.9209894</v>
      </c>
      <c r="AX1483">
        <v>1.1000000000000001</v>
      </c>
      <c r="AY1483">
        <v>0</v>
      </c>
      <c r="AZ1483">
        <v>0</v>
      </c>
      <c r="BA1483">
        <v>0</v>
      </c>
    </row>
    <row r="1484" spans="2:53">
      <c r="B1484" s="5">
        <v>46261</v>
      </c>
      <c r="C1484">
        <v>247</v>
      </c>
      <c r="D1484">
        <v>3</v>
      </c>
      <c r="E1484" t="s">
        <v>143</v>
      </c>
      <c r="F1484" t="s">
        <v>54</v>
      </c>
      <c r="G1484" t="s">
        <v>52</v>
      </c>
      <c r="H1484">
        <v>2924.2322105799999</v>
      </c>
      <c r="I1484">
        <v>4.0027507299999998</v>
      </c>
      <c r="J1484">
        <v>138.04</v>
      </c>
      <c r="K1484">
        <v>-61.59</v>
      </c>
      <c r="L1484">
        <v>-246.52941766000001</v>
      </c>
      <c r="M1484">
        <v>-163.51403877000001</v>
      </c>
      <c r="N1484">
        <v>0</v>
      </c>
      <c r="O1484" s="90" cm="1">
        <f t="array" ref="O1484">VLOOKUP(C1484,Calc!$B$4:$BF$291,_xlfn.XLOOKUP(F1484&amp;G1484,$R$4:$R$9&amp;$S$4:$S$9,$T$4:$T$9),FALSE)</f>
        <v>0</v>
      </c>
      <c r="P1484" s="121">
        <f t="shared" si="23"/>
        <v>0</v>
      </c>
      <c r="AH1484" s="5">
        <v>46261</v>
      </c>
      <c r="AI1484">
        <v>149</v>
      </c>
      <c r="AJ1484">
        <v>3</v>
      </c>
      <c r="AL1484" t="s">
        <v>144</v>
      </c>
      <c r="AM1484" t="s">
        <v>58</v>
      </c>
      <c r="AN1484">
        <v>-43.362314429999998</v>
      </c>
      <c r="AO1484">
        <v>-2285.9868140899998</v>
      </c>
      <c r="AP1484">
        <v>-2285.9868140899998</v>
      </c>
      <c r="AR1484" s="5">
        <v>46261</v>
      </c>
      <c r="AS1484">
        <v>106</v>
      </c>
      <c r="AT1484">
        <v>3</v>
      </c>
      <c r="AU1484" t="s">
        <v>54</v>
      </c>
      <c r="AV1484" t="s">
        <v>52</v>
      </c>
      <c r="AW1484">
        <v>51.601073399999997</v>
      </c>
      <c r="AX1484">
        <v>0.75249999999999995</v>
      </c>
      <c r="AY1484">
        <v>0</v>
      </c>
      <c r="AZ1484">
        <v>0</v>
      </c>
      <c r="BA1484">
        <v>0</v>
      </c>
    </row>
    <row r="1485" spans="2:53">
      <c r="B1485" s="5">
        <v>46261</v>
      </c>
      <c r="C1485">
        <v>247</v>
      </c>
      <c r="D1485">
        <v>3</v>
      </c>
      <c r="E1485" t="s">
        <v>143</v>
      </c>
      <c r="F1485" t="s">
        <v>54</v>
      </c>
      <c r="G1485" t="s">
        <v>51</v>
      </c>
      <c r="H1485">
        <v>2924.2322105799999</v>
      </c>
      <c r="I1485">
        <v>0</v>
      </c>
      <c r="J1485">
        <v>76.45</v>
      </c>
      <c r="K1485">
        <v>61.59</v>
      </c>
      <c r="L1485">
        <v>0</v>
      </c>
      <c r="M1485">
        <v>0</v>
      </c>
      <c r="N1485">
        <v>0</v>
      </c>
      <c r="O1485" s="90" cm="1">
        <f t="array" ref="O1485">VLOOKUP(C1485,Calc!$B$4:$BF$291,_xlfn.XLOOKUP(F1485&amp;G1485,$R$4:$R$9&amp;$S$4:$S$9,$T$4:$T$9),FALSE)</f>
        <v>0</v>
      </c>
      <c r="P1485" s="121">
        <f t="shared" si="23"/>
        <v>0</v>
      </c>
      <c r="AH1485" s="5">
        <v>46261</v>
      </c>
      <c r="AI1485">
        <v>149</v>
      </c>
      <c r="AJ1485">
        <v>3</v>
      </c>
      <c r="AL1485" t="s">
        <v>144</v>
      </c>
      <c r="AM1485" t="s">
        <v>146</v>
      </c>
      <c r="AN1485">
        <v>40.987314429999998</v>
      </c>
      <c r="AO1485">
        <v>0</v>
      </c>
      <c r="AP1485">
        <v>0</v>
      </c>
      <c r="AR1485" s="5">
        <v>46261</v>
      </c>
      <c r="AS1485">
        <v>106</v>
      </c>
      <c r="AT1485">
        <v>3</v>
      </c>
      <c r="AU1485" t="s">
        <v>54</v>
      </c>
      <c r="AV1485" t="s">
        <v>51</v>
      </c>
      <c r="AW1485">
        <v>-52.353573400000002</v>
      </c>
      <c r="AX1485">
        <v>0.75249999999999995</v>
      </c>
      <c r="AY1485">
        <v>2811.6759706900002</v>
      </c>
      <c r="AZ1485">
        <v>3630.6247889599999</v>
      </c>
      <c r="BA1485">
        <v>0</v>
      </c>
    </row>
    <row r="1486" spans="2:53">
      <c r="B1486" s="5">
        <v>46261</v>
      </c>
      <c r="C1486">
        <v>248</v>
      </c>
      <c r="D1486">
        <v>3</v>
      </c>
      <c r="E1486" t="s">
        <v>143</v>
      </c>
      <c r="F1486" t="s">
        <v>57</v>
      </c>
      <c r="G1486" t="s">
        <v>58</v>
      </c>
      <c r="H1486">
        <v>4681.6073041</v>
      </c>
      <c r="I1486">
        <v>0</v>
      </c>
      <c r="J1486">
        <v>500</v>
      </c>
      <c r="K1486">
        <v>-380.14</v>
      </c>
      <c r="L1486">
        <v>0</v>
      </c>
      <c r="M1486">
        <v>0</v>
      </c>
      <c r="N1486">
        <v>0</v>
      </c>
      <c r="O1486" s="90" cm="1">
        <f t="array" ref="O1486">VLOOKUP(C1486,Calc!$B$4:$BF$291,_xlfn.XLOOKUP(F1486&amp;G1486,$R$4:$R$9&amp;$S$4:$S$9,$T$4:$T$9),FALSE)</f>
        <v>0</v>
      </c>
      <c r="P1486" s="121">
        <f t="shared" si="23"/>
        <v>0</v>
      </c>
      <c r="AH1486" s="5">
        <v>46261</v>
      </c>
      <c r="AI1486">
        <v>149</v>
      </c>
      <c r="AJ1486">
        <v>3</v>
      </c>
      <c r="AK1486" t="s">
        <v>143</v>
      </c>
      <c r="AL1486" t="s">
        <v>57</v>
      </c>
      <c r="AM1486" t="s">
        <v>58</v>
      </c>
      <c r="AN1486">
        <v>-3.2495173999999998</v>
      </c>
      <c r="AO1486">
        <v>1753.9287669800001</v>
      </c>
      <c r="AP1486">
        <v>283.9184113</v>
      </c>
      <c r="AR1486" s="5">
        <v>46261</v>
      </c>
      <c r="AS1486">
        <v>106</v>
      </c>
      <c r="AT1486">
        <v>3</v>
      </c>
      <c r="AU1486" t="s">
        <v>50</v>
      </c>
      <c r="AV1486" t="s">
        <v>52</v>
      </c>
      <c r="AW1486">
        <v>3.7668857600000001</v>
      </c>
      <c r="AX1486">
        <v>0.64416666</v>
      </c>
      <c r="AY1486">
        <v>0</v>
      </c>
      <c r="AZ1486">
        <v>0</v>
      </c>
      <c r="BA1486">
        <v>0</v>
      </c>
    </row>
    <row r="1487" spans="2:53">
      <c r="B1487" s="5">
        <v>46261</v>
      </c>
      <c r="C1487">
        <v>248</v>
      </c>
      <c r="D1487">
        <v>3</v>
      </c>
      <c r="E1487" t="s">
        <v>143</v>
      </c>
      <c r="F1487" t="s">
        <v>57</v>
      </c>
      <c r="G1487" t="s">
        <v>52</v>
      </c>
      <c r="H1487">
        <v>4681.6073041</v>
      </c>
      <c r="I1487">
        <v>-24.331480760000002</v>
      </c>
      <c r="J1487">
        <v>119.86</v>
      </c>
      <c r="K1487">
        <v>380.14</v>
      </c>
      <c r="L1487">
        <v>9249.3690986399997</v>
      </c>
      <c r="M1487">
        <v>4287.3434097199997</v>
      </c>
      <c r="N1487">
        <v>4287.3434097199997</v>
      </c>
      <c r="O1487" s="90" cm="1">
        <f t="array" ref="O1487">VLOOKUP(C1487,Calc!$B$4:$BF$291,_xlfn.XLOOKUP(F1487&amp;G1487,$R$4:$R$9&amp;$S$4:$S$9,$T$4:$T$9),FALSE)</f>
        <v>4287.3434097275667</v>
      </c>
      <c r="P1487" s="121">
        <f t="shared" si="23"/>
        <v>7.5669959187507629E-9</v>
      </c>
      <c r="AH1487" s="5">
        <v>46261</v>
      </c>
      <c r="AI1487">
        <v>149</v>
      </c>
      <c r="AJ1487">
        <v>3</v>
      </c>
      <c r="AK1487" t="s">
        <v>143</v>
      </c>
      <c r="AL1487" t="s">
        <v>57</v>
      </c>
      <c r="AM1487" t="s">
        <v>52</v>
      </c>
      <c r="AN1487">
        <v>1.48535073</v>
      </c>
      <c r="AO1487">
        <v>0</v>
      </c>
      <c r="AP1487">
        <v>0</v>
      </c>
      <c r="AR1487" s="5">
        <v>46261</v>
      </c>
      <c r="AS1487">
        <v>106</v>
      </c>
      <c r="AT1487">
        <v>3</v>
      </c>
      <c r="AU1487" t="s">
        <v>50</v>
      </c>
      <c r="AV1487" t="s">
        <v>51</v>
      </c>
      <c r="AW1487">
        <v>-4.4110524299999998</v>
      </c>
      <c r="AX1487">
        <v>0.64416666</v>
      </c>
      <c r="AY1487">
        <v>0</v>
      </c>
      <c r="AZ1487">
        <v>259.76248601999998</v>
      </c>
      <c r="BA1487">
        <v>0</v>
      </c>
    </row>
    <row r="1488" spans="2:53">
      <c r="B1488" s="5">
        <v>46261</v>
      </c>
      <c r="C1488">
        <v>248</v>
      </c>
      <c r="D1488">
        <v>3</v>
      </c>
      <c r="E1488" t="s">
        <v>143</v>
      </c>
      <c r="F1488" t="s">
        <v>60</v>
      </c>
      <c r="G1488" t="s">
        <v>58</v>
      </c>
      <c r="H1488">
        <v>4681.6073041</v>
      </c>
      <c r="I1488">
        <v>0</v>
      </c>
      <c r="J1488">
        <v>500</v>
      </c>
      <c r="K1488">
        <v>-394.11</v>
      </c>
      <c r="L1488">
        <v>0</v>
      </c>
      <c r="M1488">
        <v>0</v>
      </c>
      <c r="N1488">
        <v>0</v>
      </c>
      <c r="O1488" s="90" cm="1">
        <f t="array" ref="O1488">VLOOKUP(C1488,Calc!$B$4:$BF$291,_xlfn.XLOOKUP(F1488&amp;G1488,$R$4:$R$9&amp;$S$4:$S$9,$T$4:$T$9),FALSE)</f>
        <v>0</v>
      </c>
      <c r="P1488" s="121">
        <f t="shared" si="23"/>
        <v>0</v>
      </c>
      <c r="AH1488" s="5">
        <v>46261</v>
      </c>
      <c r="AI1488">
        <v>149</v>
      </c>
      <c r="AJ1488">
        <v>3</v>
      </c>
      <c r="AL1488" t="s">
        <v>147</v>
      </c>
      <c r="AM1488" t="s">
        <v>148</v>
      </c>
      <c r="AN1488">
        <v>0</v>
      </c>
      <c r="AO1488">
        <v>0</v>
      </c>
      <c r="AP1488">
        <v>0</v>
      </c>
      <c r="AR1488" s="5">
        <v>46261</v>
      </c>
      <c r="AS1488">
        <v>107</v>
      </c>
      <c r="AT1488">
        <v>3</v>
      </c>
      <c r="AU1488" t="s">
        <v>145</v>
      </c>
      <c r="AV1488" t="s">
        <v>58</v>
      </c>
      <c r="AW1488">
        <v>0</v>
      </c>
      <c r="AX1488">
        <v>0</v>
      </c>
      <c r="AY1488">
        <v>0</v>
      </c>
      <c r="AZ1488">
        <v>0</v>
      </c>
      <c r="BA1488">
        <v>0</v>
      </c>
    </row>
    <row r="1489" spans="2:53">
      <c r="B1489" s="5">
        <v>46261</v>
      </c>
      <c r="C1489">
        <v>248</v>
      </c>
      <c r="D1489">
        <v>3</v>
      </c>
      <c r="E1489" t="s">
        <v>143</v>
      </c>
      <c r="F1489" t="s">
        <v>60</v>
      </c>
      <c r="G1489" t="s">
        <v>51</v>
      </c>
      <c r="H1489">
        <v>4681.6073041</v>
      </c>
      <c r="I1489">
        <v>-2.15820846</v>
      </c>
      <c r="J1489">
        <v>105.89</v>
      </c>
      <c r="K1489">
        <v>394.11</v>
      </c>
      <c r="L1489">
        <v>850.57153878999998</v>
      </c>
      <c r="M1489">
        <v>394.26389437</v>
      </c>
      <c r="N1489">
        <v>394.26389437</v>
      </c>
      <c r="O1489" s="90" cm="1">
        <f t="array" ref="O1489">VLOOKUP(C1489,Calc!$B$4:$BF$291,_xlfn.XLOOKUP(F1489&amp;G1489,$R$4:$R$9&amp;$S$4:$S$9,$T$4:$T$9),FALSE)</f>
        <v>394.26389437776663</v>
      </c>
      <c r="P1489" s="121">
        <f t="shared" si="23"/>
        <v>7.7666300057899207E-9</v>
      </c>
      <c r="AH1489" s="5">
        <v>46261</v>
      </c>
      <c r="AI1489">
        <v>149</v>
      </c>
      <c r="AJ1489">
        <v>3</v>
      </c>
      <c r="AL1489" t="s">
        <v>147</v>
      </c>
      <c r="AM1489" t="s">
        <v>51</v>
      </c>
      <c r="AN1489">
        <v>0</v>
      </c>
      <c r="AO1489">
        <v>0</v>
      </c>
      <c r="AP1489">
        <v>0</v>
      </c>
      <c r="AR1489" s="5">
        <v>46261</v>
      </c>
      <c r="AS1489">
        <v>107</v>
      </c>
      <c r="AT1489">
        <v>3</v>
      </c>
      <c r="AU1489" t="s">
        <v>145</v>
      </c>
      <c r="AV1489" t="s">
        <v>146</v>
      </c>
      <c r="AW1489">
        <v>0</v>
      </c>
      <c r="AX1489">
        <v>0</v>
      </c>
      <c r="AY1489">
        <v>0</v>
      </c>
      <c r="AZ1489">
        <v>0</v>
      </c>
      <c r="BA1489">
        <v>0</v>
      </c>
    </row>
    <row r="1490" spans="2:53">
      <c r="B1490" s="5">
        <v>46261</v>
      </c>
      <c r="C1490">
        <v>248</v>
      </c>
      <c r="D1490">
        <v>3</v>
      </c>
      <c r="E1490" t="s">
        <v>143</v>
      </c>
      <c r="F1490" t="s">
        <v>54</v>
      </c>
      <c r="G1490" t="s">
        <v>52</v>
      </c>
      <c r="H1490">
        <v>4681.6073041</v>
      </c>
      <c r="I1490">
        <v>0</v>
      </c>
      <c r="J1490">
        <v>119.86</v>
      </c>
      <c r="K1490">
        <v>-13.97</v>
      </c>
      <c r="L1490">
        <v>0</v>
      </c>
      <c r="M1490">
        <v>0</v>
      </c>
      <c r="N1490">
        <v>0</v>
      </c>
      <c r="O1490" s="90" cm="1">
        <f t="array" ref="O1490">VLOOKUP(C1490,Calc!$B$4:$BF$291,_xlfn.XLOOKUP(F1490&amp;G1490,$R$4:$R$9&amp;$S$4:$S$9,$T$4:$T$9),FALSE)</f>
        <v>0</v>
      </c>
      <c r="P1490" s="121">
        <f t="shared" si="23"/>
        <v>0</v>
      </c>
      <c r="AH1490" s="5">
        <v>46261</v>
      </c>
      <c r="AI1490">
        <v>149</v>
      </c>
      <c r="AJ1490">
        <v>3</v>
      </c>
      <c r="AK1490" t="s">
        <v>143</v>
      </c>
      <c r="AL1490" t="s">
        <v>60</v>
      </c>
      <c r="AM1490" t="s">
        <v>58</v>
      </c>
      <c r="AN1490">
        <v>-15.12151276</v>
      </c>
      <c r="AO1490">
        <v>0</v>
      </c>
      <c r="AP1490">
        <v>-681.76957142000003</v>
      </c>
      <c r="AR1490" s="5">
        <v>46261</v>
      </c>
      <c r="AS1490">
        <v>107</v>
      </c>
      <c r="AT1490">
        <v>3</v>
      </c>
      <c r="AU1490" t="s">
        <v>144</v>
      </c>
      <c r="AV1490" t="s">
        <v>58</v>
      </c>
      <c r="AW1490">
        <v>-47.633166359999997</v>
      </c>
      <c r="AX1490">
        <v>1.6233333299999999</v>
      </c>
      <c r="AY1490">
        <v>33.113230049999999</v>
      </c>
      <c r="AZ1490">
        <v>33.113230049999999</v>
      </c>
      <c r="BA1490">
        <v>0</v>
      </c>
    </row>
    <row r="1491" spans="2:53">
      <c r="B1491" s="5">
        <v>46261</v>
      </c>
      <c r="C1491">
        <v>248</v>
      </c>
      <c r="D1491">
        <v>3</v>
      </c>
      <c r="E1491" t="s">
        <v>143</v>
      </c>
      <c r="F1491" t="s">
        <v>54</v>
      </c>
      <c r="G1491" t="s">
        <v>51</v>
      </c>
      <c r="H1491">
        <v>4681.6073041</v>
      </c>
      <c r="I1491">
        <v>0</v>
      </c>
      <c r="J1491">
        <v>105.89</v>
      </c>
      <c r="K1491">
        <v>13.97</v>
      </c>
      <c r="L1491">
        <v>0</v>
      </c>
      <c r="M1491">
        <v>0</v>
      </c>
      <c r="N1491">
        <v>0</v>
      </c>
      <c r="O1491" s="90" cm="1">
        <f t="array" ref="O1491">VLOOKUP(C1491,Calc!$B$4:$BF$291,_xlfn.XLOOKUP(F1491&amp;G1491,$R$4:$R$9&amp;$S$4:$S$9,$T$4:$T$9),FALSE)</f>
        <v>0</v>
      </c>
      <c r="P1491" s="121">
        <f t="shared" si="23"/>
        <v>0</v>
      </c>
      <c r="AH1491" s="5">
        <v>46261</v>
      </c>
      <c r="AI1491">
        <v>149</v>
      </c>
      <c r="AJ1491">
        <v>3</v>
      </c>
      <c r="AK1491" t="s">
        <v>143</v>
      </c>
      <c r="AL1491" t="s">
        <v>60</v>
      </c>
      <c r="AM1491" t="s">
        <v>51</v>
      </c>
      <c r="AN1491">
        <v>14.9248461</v>
      </c>
      <c r="AO1491">
        <v>0</v>
      </c>
      <c r="AP1491">
        <v>0</v>
      </c>
      <c r="AR1491" s="5">
        <v>46261</v>
      </c>
      <c r="AS1491">
        <v>107</v>
      </c>
      <c r="AT1491">
        <v>3</v>
      </c>
      <c r="AU1491" t="s">
        <v>144</v>
      </c>
      <c r="AV1491" t="s">
        <v>146</v>
      </c>
      <c r="AW1491">
        <v>46.009833030000003</v>
      </c>
      <c r="AX1491">
        <v>1.6233333299999999</v>
      </c>
      <c r="AY1491">
        <v>0</v>
      </c>
      <c r="AZ1491">
        <v>0</v>
      </c>
      <c r="BA1491">
        <v>0</v>
      </c>
    </row>
    <row r="1492" spans="2:53">
      <c r="B1492" s="5">
        <v>46261</v>
      </c>
      <c r="C1492">
        <v>249</v>
      </c>
      <c r="D1492">
        <v>3</v>
      </c>
      <c r="E1492" t="s">
        <v>143</v>
      </c>
      <c r="F1492" t="s">
        <v>57</v>
      </c>
      <c r="G1492" t="s">
        <v>58</v>
      </c>
      <c r="H1492">
        <v>3420.6197993400001</v>
      </c>
      <c r="I1492">
        <v>0</v>
      </c>
      <c r="J1492">
        <v>500</v>
      </c>
      <c r="K1492">
        <v>-222.54</v>
      </c>
      <c r="L1492">
        <v>0</v>
      </c>
      <c r="M1492">
        <v>0</v>
      </c>
      <c r="N1492">
        <v>0</v>
      </c>
      <c r="O1492" s="90" cm="1">
        <f t="array" ref="O1492">VLOOKUP(C1492,Calc!$B$4:$BF$291,_xlfn.XLOOKUP(F1492&amp;G1492,$R$4:$R$9&amp;$S$4:$S$9,$T$4:$T$9),FALSE)</f>
        <v>0</v>
      </c>
      <c r="P1492" s="121">
        <f t="shared" si="23"/>
        <v>0</v>
      </c>
      <c r="AH1492" s="5">
        <v>46261</v>
      </c>
      <c r="AI1492">
        <v>149</v>
      </c>
      <c r="AJ1492">
        <v>3</v>
      </c>
      <c r="AK1492" t="s">
        <v>143</v>
      </c>
      <c r="AL1492" t="s">
        <v>54</v>
      </c>
      <c r="AM1492" t="s">
        <v>52</v>
      </c>
      <c r="AN1492">
        <v>7.3263493999999998</v>
      </c>
      <c r="AO1492">
        <v>0</v>
      </c>
      <c r="AP1492">
        <v>0</v>
      </c>
      <c r="AR1492" s="5">
        <v>46261</v>
      </c>
      <c r="AS1492">
        <v>107</v>
      </c>
      <c r="AT1492">
        <v>3</v>
      </c>
      <c r="AU1492" t="s">
        <v>57</v>
      </c>
      <c r="AV1492" t="s">
        <v>58</v>
      </c>
      <c r="AW1492">
        <v>-7.5220545999999997</v>
      </c>
      <c r="AX1492">
        <v>2.2333333299999998</v>
      </c>
      <c r="AY1492">
        <v>1445.97567407</v>
      </c>
      <c r="AZ1492">
        <v>394.58196565999998</v>
      </c>
      <c r="BA1492">
        <v>0</v>
      </c>
    </row>
    <row r="1493" spans="2:53">
      <c r="B1493" s="5">
        <v>46261</v>
      </c>
      <c r="C1493">
        <v>249</v>
      </c>
      <c r="D1493">
        <v>3</v>
      </c>
      <c r="E1493" t="s">
        <v>143</v>
      </c>
      <c r="F1493" t="s">
        <v>57</v>
      </c>
      <c r="G1493" t="s">
        <v>52</v>
      </c>
      <c r="H1493">
        <v>3420.6197993400001</v>
      </c>
      <c r="I1493">
        <v>-19.549458529999999</v>
      </c>
      <c r="J1493">
        <v>277.45999999999998</v>
      </c>
      <c r="K1493">
        <v>222.54</v>
      </c>
      <c r="L1493">
        <v>4350.5365019999999</v>
      </c>
      <c r="M1493">
        <v>1761.3461766</v>
      </c>
      <c r="N1493">
        <v>1761.3461766</v>
      </c>
      <c r="O1493" s="90" cm="1">
        <f t="array" ref="O1493">VLOOKUP(C1493,Calc!$B$4:$BF$291,_xlfn.XLOOKUP(F1493&amp;G1493,$R$4:$R$9&amp;$S$4:$S$9,$T$4:$T$9),FALSE)</f>
        <v>1761.3461766019691</v>
      </c>
      <c r="P1493" s="121">
        <f t="shared" si="23"/>
        <v>1.9690560293383896E-9</v>
      </c>
      <c r="AH1493" s="5">
        <v>46261</v>
      </c>
      <c r="AI1493">
        <v>149</v>
      </c>
      <c r="AJ1493">
        <v>3</v>
      </c>
      <c r="AK1493" t="s">
        <v>143</v>
      </c>
      <c r="AL1493" t="s">
        <v>54</v>
      </c>
      <c r="AM1493" t="s">
        <v>51</v>
      </c>
      <c r="AN1493">
        <v>-10.161349400000001</v>
      </c>
      <c r="AO1493">
        <v>0</v>
      </c>
      <c r="AP1493">
        <v>2151.77992709</v>
      </c>
      <c r="AR1493" s="5">
        <v>46261</v>
      </c>
      <c r="AS1493">
        <v>107</v>
      </c>
      <c r="AT1493">
        <v>3</v>
      </c>
      <c r="AU1493" t="s">
        <v>57</v>
      </c>
      <c r="AV1493" t="s">
        <v>52</v>
      </c>
      <c r="AW1493">
        <v>5.28872126</v>
      </c>
      <c r="AX1493">
        <v>2.2333333299999998</v>
      </c>
      <c r="AY1493">
        <v>0</v>
      </c>
      <c r="AZ1493">
        <v>0</v>
      </c>
      <c r="BA1493">
        <v>0</v>
      </c>
    </row>
    <row r="1494" spans="2:53">
      <c r="B1494" s="5">
        <v>46261</v>
      </c>
      <c r="C1494">
        <v>249</v>
      </c>
      <c r="D1494">
        <v>3</v>
      </c>
      <c r="E1494" t="s">
        <v>143</v>
      </c>
      <c r="F1494" t="s">
        <v>60</v>
      </c>
      <c r="G1494" t="s">
        <v>58</v>
      </c>
      <c r="H1494">
        <v>3420.6197993400001</v>
      </c>
      <c r="I1494">
        <v>0</v>
      </c>
      <c r="J1494">
        <v>500</v>
      </c>
      <c r="K1494">
        <v>-423.55</v>
      </c>
      <c r="L1494">
        <v>0</v>
      </c>
      <c r="M1494">
        <v>0</v>
      </c>
      <c r="N1494">
        <v>0</v>
      </c>
      <c r="O1494" s="90" cm="1">
        <f t="array" ref="O1494">VLOOKUP(C1494,Calc!$B$4:$BF$291,_xlfn.XLOOKUP(F1494&amp;G1494,$R$4:$R$9&amp;$S$4:$S$9,$T$4:$T$9),FALSE)</f>
        <v>0</v>
      </c>
      <c r="P1494" s="121">
        <f t="shared" si="23"/>
        <v>0</v>
      </c>
      <c r="AH1494" s="5">
        <v>46261</v>
      </c>
      <c r="AI1494">
        <v>150</v>
      </c>
      <c r="AJ1494">
        <v>3</v>
      </c>
      <c r="AL1494" t="s">
        <v>144</v>
      </c>
      <c r="AM1494" t="s">
        <v>58</v>
      </c>
      <c r="AN1494">
        <v>-36.171226830000002</v>
      </c>
      <c r="AO1494">
        <v>-2650.7858928300002</v>
      </c>
      <c r="AP1494">
        <v>-2650.7858928300002</v>
      </c>
      <c r="AR1494" s="5">
        <v>46261</v>
      </c>
      <c r="AS1494">
        <v>107</v>
      </c>
      <c r="AT1494">
        <v>3</v>
      </c>
      <c r="AU1494" t="s">
        <v>147</v>
      </c>
      <c r="AV1494" t="s">
        <v>148</v>
      </c>
      <c r="AW1494">
        <v>0</v>
      </c>
      <c r="AX1494">
        <v>-0.10166666000000001</v>
      </c>
      <c r="AY1494">
        <v>0</v>
      </c>
      <c r="AZ1494">
        <v>0</v>
      </c>
      <c r="BA1494">
        <v>0</v>
      </c>
    </row>
    <row r="1495" spans="2:53">
      <c r="B1495" s="5">
        <v>46261</v>
      </c>
      <c r="C1495">
        <v>249</v>
      </c>
      <c r="D1495">
        <v>3</v>
      </c>
      <c r="E1495" t="s">
        <v>143</v>
      </c>
      <c r="F1495" t="s">
        <v>60</v>
      </c>
      <c r="G1495" t="s">
        <v>51</v>
      </c>
      <c r="H1495">
        <v>3420.6197993400001</v>
      </c>
      <c r="I1495">
        <v>-9.6763466600000001</v>
      </c>
      <c r="J1495">
        <v>76.45</v>
      </c>
      <c r="K1495">
        <v>423.55</v>
      </c>
      <c r="L1495">
        <v>4098.41663066</v>
      </c>
      <c r="M1495">
        <v>1659.2736227299999</v>
      </c>
      <c r="N1495">
        <v>1659.2736227299999</v>
      </c>
      <c r="O1495" s="90" cm="1">
        <f t="array" ref="O1495">VLOOKUP(C1495,Calc!$B$4:$BF$291,_xlfn.XLOOKUP(F1495&amp;G1495,$R$4:$R$9&amp;$S$4:$S$9,$T$4:$T$9),FALSE)</f>
        <v>1659.2736227393643</v>
      </c>
      <c r="P1495" s="121">
        <f t="shared" si="23"/>
        <v>9.3643848231295124E-9</v>
      </c>
      <c r="AH1495" s="5">
        <v>46261</v>
      </c>
      <c r="AI1495">
        <v>150</v>
      </c>
      <c r="AJ1495">
        <v>3</v>
      </c>
      <c r="AL1495" t="s">
        <v>144</v>
      </c>
      <c r="AM1495" t="s">
        <v>146</v>
      </c>
      <c r="AN1495">
        <v>34.753726829999998</v>
      </c>
      <c r="AO1495">
        <v>0</v>
      </c>
      <c r="AP1495">
        <v>0</v>
      </c>
      <c r="AR1495" s="5">
        <v>46261</v>
      </c>
      <c r="AS1495">
        <v>107</v>
      </c>
      <c r="AT1495">
        <v>3</v>
      </c>
      <c r="AU1495" t="s">
        <v>147</v>
      </c>
      <c r="AV1495" t="s">
        <v>51</v>
      </c>
      <c r="AW1495">
        <v>0</v>
      </c>
      <c r="AX1495">
        <v>-0.10166666000000001</v>
      </c>
      <c r="AY1495">
        <v>0</v>
      </c>
      <c r="AZ1495">
        <v>0</v>
      </c>
      <c r="BA1495">
        <v>0</v>
      </c>
    </row>
    <row r="1496" spans="2:53">
      <c r="B1496" s="5">
        <v>46261</v>
      </c>
      <c r="C1496">
        <v>249</v>
      </c>
      <c r="D1496">
        <v>3</v>
      </c>
      <c r="E1496" t="s">
        <v>143</v>
      </c>
      <c r="F1496" t="s">
        <v>54</v>
      </c>
      <c r="G1496" t="s">
        <v>52</v>
      </c>
      <c r="H1496">
        <v>3420.6197993400001</v>
      </c>
      <c r="I1496">
        <v>0</v>
      </c>
      <c r="J1496">
        <v>277.45999999999998</v>
      </c>
      <c r="K1496">
        <v>-201.01</v>
      </c>
      <c r="L1496">
        <v>0</v>
      </c>
      <c r="M1496">
        <v>0</v>
      </c>
      <c r="N1496">
        <v>0</v>
      </c>
      <c r="O1496" s="90" cm="1">
        <f t="array" ref="O1496">VLOOKUP(C1496,Calc!$B$4:$BF$291,_xlfn.XLOOKUP(F1496&amp;G1496,$R$4:$R$9&amp;$S$4:$S$9,$T$4:$T$9),FALSE)</f>
        <v>0</v>
      </c>
      <c r="P1496" s="121">
        <f t="shared" si="23"/>
        <v>0</v>
      </c>
      <c r="AH1496" s="5">
        <v>46261</v>
      </c>
      <c r="AI1496">
        <v>150</v>
      </c>
      <c r="AJ1496">
        <v>3</v>
      </c>
      <c r="AK1496" t="s">
        <v>143</v>
      </c>
      <c r="AL1496" t="s">
        <v>57</v>
      </c>
      <c r="AM1496" t="s">
        <v>58</v>
      </c>
      <c r="AN1496">
        <v>-5.5317347999999997</v>
      </c>
      <c r="AO1496">
        <v>4303.0260951700002</v>
      </c>
      <c r="AP1496">
        <v>1126.1102958500001</v>
      </c>
      <c r="AR1496" s="5">
        <v>46261</v>
      </c>
      <c r="AS1496">
        <v>107</v>
      </c>
      <c r="AT1496">
        <v>3</v>
      </c>
      <c r="AU1496" t="s">
        <v>60</v>
      </c>
      <c r="AV1496" t="s">
        <v>58</v>
      </c>
      <c r="AW1496">
        <v>-17.720943460000001</v>
      </c>
      <c r="AX1496">
        <v>1.0041666600000001</v>
      </c>
      <c r="AY1496">
        <v>0</v>
      </c>
      <c r="AZ1496">
        <v>1036.9712463999999</v>
      </c>
      <c r="BA1496">
        <v>0</v>
      </c>
    </row>
    <row r="1497" spans="2:53">
      <c r="B1497" s="5">
        <v>46261</v>
      </c>
      <c r="C1497">
        <v>249</v>
      </c>
      <c r="D1497">
        <v>3</v>
      </c>
      <c r="E1497" t="s">
        <v>143</v>
      </c>
      <c r="F1497" t="s">
        <v>54</v>
      </c>
      <c r="G1497" t="s">
        <v>51</v>
      </c>
      <c r="H1497">
        <v>3420.6197993400001</v>
      </c>
      <c r="I1497">
        <v>0</v>
      </c>
      <c r="J1497">
        <v>76.45</v>
      </c>
      <c r="K1497">
        <v>201.01</v>
      </c>
      <c r="L1497">
        <v>0</v>
      </c>
      <c r="M1497">
        <v>0</v>
      </c>
      <c r="N1497">
        <v>0</v>
      </c>
      <c r="O1497" s="90" cm="1">
        <f t="array" ref="O1497">VLOOKUP(C1497,Calc!$B$4:$BF$291,_xlfn.XLOOKUP(F1497&amp;G1497,$R$4:$R$9&amp;$S$4:$S$9,$T$4:$T$9),FALSE)</f>
        <v>0</v>
      </c>
      <c r="P1497" s="121">
        <f t="shared" si="23"/>
        <v>0</v>
      </c>
      <c r="AH1497" s="5">
        <v>46261</v>
      </c>
      <c r="AI1497">
        <v>150</v>
      </c>
      <c r="AJ1497">
        <v>3</v>
      </c>
      <c r="AK1497" t="s">
        <v>143</v>
      </c>
      <c r="AL1497" t="s">
        <v>57</v>
      </c>
      <c r="AM1497" t="s">
        <v>52</v>
      </c>
      <c r="AN1497">
        <v>3.7925681299999998</v>
      </c>
      <c r="AO1497">
        <v>0</v>
      </c>
      <c r="AP1497">
        <v>0</v>
      </c>
      <c r="AR1497" s="5">
        <v>46261</v>
      </c>
      <c r="AS1497">
        <v>107</v>
      </c>
      <c r="AT1497">
        <v>3</v>
      </c>
      <c r="AU1497" t="s">
        <v>60</v>
      </c>
      <c r="AV1497" t="s">
        <v>51</v>
      </c>
      <c r="AW1497">
        <v>16.716776800000002</v>
      </c>
      <c r="AX1497">
        <v>1.0041666600000001</v>
      </c>
      <c r="AY1497">
        <v>0</v>
      </c>
      <c r="AZ1497">
        <v>0</v>
      </c>
      <c r="BA1497">
        <v>0</v>
      </c>
    </row>
    <row r="1498" spans="2:53">
      <c r="B1498" s="5">
        <v>46261</v>
      </c>
      <c r="C1498">
        <v>250</v>
      </c>
      <c r="D1498">
        <v>3</v>
      </c>
      <c r="E1498" t="s">
        <v>143</v>
      </c>
      <c r="F1498" t="s">
        <v>57</v>
      </c>
      <c r="G1498" t="s">
        <v>58</v>
      </c>
      <c r="H1498">
        <v>7551.6943791000003</v>
      </c>
      <c r="I1498">
        <v>0</v>
      </c>
      <c r="J1498">
        <v>500</v>
      </c>
      <c r="K1498">
        <v>-429.99</v>
      </c>
      <c r="L1498">
        <v>0</v>
      </c>
      <c r="M1498">
        <v>0</v>
      </c>
      <c r="N1498">
        <v>0</v>
      </c>
      <c r="O1498" s="90" cm="1">
        <f t="array" ref="O1498">VLOOKUP(C1498,Calc!$B$4:$BF$291,_xlfn.XLOOKUP(F1498&amp;G1498,$R$4:$R$9&amp;$S$4:$S$9,$T$4:$T$9),FALSE)</f>
        <v>0</v>
      </c>
      <c r="P1498" s="121">
        <f t="shared" si="23"/>
        <v>0</v>
      </c>
      <c r="AH1498" s="5">
        <v>46261</v>
      </c>
      <c r="AI1498">
        <v>150</v>
      </c>
      <c r="AJ1498">
        <v>3</v>
      </c>
      <c r="AL1498" t="s">
        <v>147</v>
      </c>
      <c r="AM1498" t="s">
        <v>148</v>
      </c>
      <c r="AN1498">
        <v>0</v>
      </c>
      <c r="AO1498">
        <v>0</v>
      </c>
      <c r="AP1498">
        <v>0</v>
      </c>
      <c r="AR1498" s="5">
        <v>46261</v>
      </c>
      <c r="AS1498">
        <v>107</v>
      </c>
      <c r="AT1498">
        <v>3</v>
      </c>
      <c r="AU1498" t="s">
        <v>54</v>
      </c>
      <c r="AV1498" t="s">
        <v>52</v>
      </c>
      <c r="AW1498">
        <v>49.638480129999998</v>
      </c>
      <c r="AX1498">
        <v>1.3008333299999999</v>
      </c>
      <c r="AY1498">
        <v>0</v>
      </c>
      <c r="AZ1498">
        <v>0</v>
      </c>
      <c r="BA1498">
        <v>0</v>
      </c>
    </row>
    <row r="1499" spans="2:53">
      <c r="B1499" s="5">
        <v>46261</v>
      </c>
      <c r="C1499">
        <v>250</v>
      </c>
      <c r="D1499">
        <v>3</v>
      </c>
      <c r="E1499" t="s">
        <v>143</v>
      </c>
      <c r="F1499" t="s">
        <v>57</v>
      </c>
      <c r="G1499" t="s">
        <v>52</v>
      </c>
      <c r="H1499">
        <v>7551.6943791000003</v>
      </c>
      <c r="I1499">
        <v>-18.938623799999998</v>
      </c>
      <c r="J1499">
        <v>70.010000000000005</v>
      </c>
      <c r="K1499">
        <v>429.99</v>
      </c>
      <c r="L1499">
        <v>8143.4188477600001</v>
      </c>
      <c r="M1499">
        <v>4750.2912414900002</v>
      </c>
      <c r="N1499">
        <v>4750.2912414900002</v>
      </c>
      <c r="O1499" s="90" cm="1">
        <f t="array" ref="O1499">VLOOKUP(C1499,Calc!$B$4:$BF$291,_xlfn.XLOOKUP(F1499&amp;G1499,$R$4:$R$9&amp;$S$4:$S$9,$T$4:$T$9),FALSE)</f>
        <v>4750.2912414946841</v>
      </c>
      <c r="P1499" s="121">
        <f t="shared" si="23"/>
        <v>4.6838977141305804E-9</v>
      </c>
      <c r="AH1499" s="5">
        <v>46261</v>
      </c>
      <c r="AI1499">
        <v>150</v>
      </c>
      <c r="AJ1499">
        <v>3</v>
      </c>
      <c r="AL1499" t="s">
        <v>147</v>
      </c>
      <c r="AM1499" t="s">
        <v>51</v>
      </c>
      <c r="AN1499">
        <v>0</v>
      </c>
      <c r="AO1499">
        <v>0</v>
      </c>
      <c r="AP1499">
        <v>0</v>
      </c>
      <c r="AR1499" s="5">
        <v>46261</v>
      </c>
      <c r="AS1499">
        <v>107</v>
      </c>
      <c r="AT1499">
        <v>3</v>
      </c>
      <c r="AU1499" t="s">
        <v>54</v>
      </c>
      <c r="AV1499" t="s">
        <v>51</v>
      </c>
      <c r="AW1499">
        <v>-50.939313460000001</v>
      </c>
      <c r="AX1499">
        <v>1.3008333299999999</v>
      </c>
      <c r="AY1499">
        <v>114.38650529</v>
      </c>
      <c r="AZ1499">
        <v>120.26335697</v>
      </c>
      <c r="BA1499">
        <v>0</v>
      </c>
    </row>
    <row r="1500" spans="2:53">
      <c r="B1500" s="5">
        <v>46261</v>
      </c>
      <c r="C1500">
        <v>250</v>
      </c>
      <c r="D1500">
        <v>3</v>
      </c>
      <c r="E1500" t="s">
        <v>143</v>
      </c>
      <c r="F1500" t="s">
        <v>60</v>
      </c>
      <c r="G1500" t="s">
        <v>58</v>
      </c>
      <c r="H1500">
        <v>7551.6943791000003</v>
      </c>
      <c r="I1500">
        <v>0</v>
      </c>
      <c r="J1500">
        <v>500</v>
      </c>
      <c r="K1500">
        <v>-429.18</v>
      </c>
      <c r="L1500">
        <v>0</v>
      </c>
      <c r="M1500">
        <v>0</v>
      </c>
      <c r="N1500">
        <v>0</v>
      </c>
      <c r="O1500" s="90" cm="1">
        <f t="array" ref="O1500">VLOOKUP(C1500,Calc!$B$4:$BF$291,_xlfn.XLOOKUP(F1500&amp;G1500,$R$4:$R$9&amp;$S$4:$S$9,$T$4:$T$9),FALSE)</f>
        <v>0</v>
      </c>
      <c r="P1500" s="121">
        <f t="shared" si="23"/>
        <v>0</v>
      </c>
      <c r="AH1500" s="5">
        <v>46261</v>
      </c>
      <c r="AI1500">
        <v>150</v>
      </c>
      <c r="AJ1500">
        <v>3</v>
      </c>
      <c r="AK1500" t="s">
        <v>143</v>
      </c>
      <c r="AL1500" t="s">
        <v>60</v>
      </c>
      <c r="AM1500" t="s">
        <v>58</v>
      </c>
      <c r="AN1500">
        <v>-20.948970129999999</v>
      </c>
      <c r="AO1500">
        <v>0</v>
      </c>
      <c r="AP1500">
        <v>-930.32804302</v>
      </c>
      <c r="AR1500" s="5">
        <v>46261</v>
      </c>
      <c r="AS1500">
        <v>107</v>
      </c>
      <c r="AT1500">
        <v>3</v>
      </c>
      <c r="AU1500" t="s">
        <v>50</v>
      </c>
      <c r="AV1500" t="s">
        <v>52</v>
      </c>
      <c r="AW1500">
        <v>3.8247835299999999</v>
      </c>
      <c r="AX1500">
        <v>0.12083333</v>
      </c>
      <c r="AY1500">
        <v>0</v>
      </c>
      <c r="AZ1500">
        <v>0</v>
      </c>
      <c r="BA1500">
        <v>0</v>
      </c>
    </row>
    <row r="1501" spans="2:53">
      <c r="B1501" s="5">
        <v>46261</v>
      </c>
      <c r="C1501">
        <v>250</v>
      </c>
      <c r="D1501">
        <v>3</v>
      </c>
      <c r="E1501" t="s">
        <v>143</v>
      </c>
      <c r="F1501" t="s">
        <v>60</v>
      </c>
      <c r="G1501" t="s">
        <v>51</v>
      </c>
      <c r="H1501">
        <v>7551.6943791000003</v>
      </c>
      <c r="I1501">
        <v>-11.18980893</v>
      </c>
      <c r="J1501">
        <v>70.819999999999993</v>
      </c>
      <c r="K1501">
        <v>429.18</v>
      </c>
      <c r="L1501">
        <v>4802.4421979999997</v>
      </c>
      <c r="M1501">
        <v>2801.4031375999998</v>
      </c>
      <c r="N1501">
        <v>2801.4031375999998</v>
      </c>
      <c r="O1501" s="90" cm="1">
        <f t="array" ref="O1501">VLOOKUP(C1501,Calc!$B$4:$BF$291,_xlfn.XLOOKUP(F1501&amp;G1501,$R$4:$R$9&amp;$S$4:$S$9,$T$4:$T$9),FALSE)</f>
        <v>2801.4031376086496</v>
      </c>
      <c r="P1501" s="121">
        <f t="shared" si="23"/>
        <v>8.649749361211434E-9</v>
      </c>
      <c r="AH1501" s="5">
        <v>46261</v>
      </c>
      <c r="AI1501">
        <v>150</v>
      </c>
      <c r="AJ1501">
        <v>3</v>
      </c>
      <c r="AK1501" t="s">
        <v>143</v>
      </c>
      <c r="AL1501" t="s">
        <v>60</v>
      </c>
      <c r="AM1501" t="s">
        <v>51</v>
      </c>
      <c r="AN1501">
        <v>21.025636800000001</v>
      </c>
      <c r="AO1501">
        <v>0</v>
      </c>
      <c r="AP1501">
        <v>0</v>
      </c>
      <c r="AR1501" s="5">
        <v>46261</v>
      </c>
      <c r="AS1501">
        <v>107</v>
      </c>
      <c r="AT1501">
        <v>3</v>
      </c>
      <c r="AU1501" t="s">
        <v>50</v>
      </c>
      <c r="AV1501" t="s">
        <v>51</v>
      </c>
      <c r="AW1501">
        <v>-3.9456168599999999</v>
      </c>
      <c r="AX1501">
        <v>0.12083333</v>
      </c>
      <c r="AY1501">
        <v>0</v>
      </c>
      <c r="AZ1501">
        <v>8.5456103300000006</v>
      </c>
      <c r="BA1501">
        <v>0</v>
      </c>
    </row>
    <row r="1502" spans="2:53">
      <c r="B1502" s="5">
        <v>46261</v>
      </c>
      <c r="C1502">
        <v>250</v>
      </c>
      <c r="D1502">
        <v>3</v>
      </c>
      <c r="E1502" t="s">
        <v>143</v>
      </c>
      <c r="F1502" t="s">
        <v>54</v>
      </c>
      <c r="G1502" t="s">
        <v>52</v>
      </c>
      <c r="H1502">
        <v>7551.6943791000003</v>
      </c>
      <c r="I1502">
        <v>0</v>
      </c>
      <c r="J1502">
        <v>70.010000000000005</v>
      </c>
      <c r="K1502">
        <v>0.81</v>
      </c>
      <c r="L1502">
        <v>0</v>
      </c>
      <c r="M1502">
        <v>0</v>
      </c>
      <c r="N1502">
        <v>0</v>
      </c>
      <c r="O1502" s="90" cm="1">
        <f t="array" ref="O1502">VLOOKUP(C1502,Calc!$B$4:$BF$291,_xlfn.XLOOKUP(F1502&amp;G1502,$R$4:$R$9&amp;$S$4:$S$9,$T$4:$T$9),FALSE)</f>
        <v>0</v>
      </c>
      <c r="P1502" s="121">
        <f t="shared" si="23"/>
        <v>0</v>
      </c>
      <c r="AH1502" s="5">
        <v>46261</v>
      </c>
      <c r="AI1502">
        <v>150</v>
      </c>
      <c r="AJ1502">
        <v>3</v>
      </c>
      <c r="AK1502" t="s">
        <v>143</v>
      </c>
      <c r="AL1502" t="s">
        <v>54</v>
      </c>
      <c r="AM1502" t="s">
        <v>52</v>
      </c>
      <c r="AN1502">
        <v>11.307940029999999</v>
      </c>
      <c r="AO1502">
        <v>0</v>
      </c>
      <c r="AP1502">
        <v>0</v>
      </c>
      <c r="AR1502" s="5">
        <v>46261</v>
      </c>
      <c r="AS1502">
        <v>108</v>
      </c>
      <c r="AT1502">
        <v>3</v>
      </c>
      <c r="AU1502" t="s">
        <v>145</v>
      </c>
      <c r="AV1502" t="s">
        <v>58</v>
      </c>
      <c r="AW1502">
        <v>0</v>
      </c>
      <c r="AX1502">
        <v>0</v>
      </c>
      <c r="AY1502">
        <v>0</v>
      </c>
      <c r="AZ1502">
        <v>0</v>
      </c>
      <c r="BA1502">
        <v>0</v>
      </c>
    </row>
    <row r="1503" spans="2:53">
      <c r="B1503" s="5">
        <v>46261</v>
      </c>
      <c r="C1503">
        <v>250</v>
      </c>
      <c r="D1503">
        <v>3</v>
      </c>
      <c r="E1503" t="s">
        <v>143</v>
      </c>
      <c r="F1503" t="s">
        <v>54</v>
      </c>
      <c r="G1503" t="s">
        <v>51</v>
      </c>
      <c r="H1503">
        <v>7551.6943791000003</v>
      </c>
      <c r="I1503">
        <v>0</v>
      </c>
      <c r="J1503">
        <v>70.819999999999993</v>
      </c>
      <c r="K1503">
        <v>-0.81</v>
      </c>
      <c r="L1503">
        <v>0</v>
      </c>
      <c r="M1503">
        <v>0</v>
      </c>
      <c r="N1503">
        <v>0</v>
      </c>
      <c r="O1503" s="90" cm="1">
        <f t="array" ref="O1503">VLOOKUP(C1503,Calc!$B$4:$BF$291,_xlfn.XLOOKUP(F1503&amp;G1503,$R$4:$R$9&amp;$S$4:$S$9,$T$4:$T$9),FALSE)</f>
        <v>0</v>
      </c>
      <c r="P1503" s="121">
        <f t="shared" si="23"/>
        <v>0</v>
      </c>
      <c r="AH1503" s="5">
        <v>46261</v>
      </c>
      <c r="AI1503">
        <v>150</v>
      </c>
      <c r="AJ1503">
        <v>3</v>
      </c>
      <c r="AK1503" t="s">
        <v>143</v>
      </c>
      <c r="AL1503" t="s">
        <v>54</v>
      </c>
      <c r="AM1503" t="s">
        <v>51</v>
      </c>
      <c r="AN1503">
        <v>-13.526273359999999</v>
      </c>
      <c r="AO1503">
        <v>0</v>
      </c>
      <c r="AP1503">
        <v>4107.2438423399999</v>
      </c>
      <c r="AR1503" s="5">
        <v>46261</v>
      </c>
      <c r="AS1503">
        <v>108</v>
      </c>
      <c r="AT1503">
        <v>3</v>
      </c>
      <c r="AU1503" t="s">
        <v>145</v>
      </c>
      <c r="AV1503" t="s">
        <v>146</v>
      </c>
      <c r="AW1503">
        <v>0</v>
      </c>
      <c r="AX1503">
        <v>0</v>
      </c>
      <c r="AY1503">
        <v>0</v>
      </c>
      <c r="AZ1503">
        <v>0</v>
      </c>
      <c r="BA1503">
        <v>0</v>
      </c>
    </row>
    <row r="1504" spans="2:53">
      <c r="B1504" s="5">
        <v>46261</v>
      </c>
      <c r="C1504">
        <v>251</v>
      </c>
      <c r="D1504">
        <v>3</v>
      </c>
      <c r="E1504" t="s">
        <v>143</v>
      </c>
      <c r="F1504" t="s">
        <v>57</v>
      </c>
      <c r="G1504" t="s">
        <v>58</v>
      </c>
      <c r="H1504">
        <v>5682.5705648200001</v>
      </c>
      <c r="I1504">
        <v>0</v>
      </c>
      <c r="J1504">
        <v>500</v>
      </c>
      <c r="K1504">
        <v>-429.99</v>
      </c>
      <c r="L1504">
        <v>0</v>
      </c>
      <c r="M1504">
        <v>0</v>
      </c>
      <c r="N1504">
        <v>0</v>
      </c>
      <c r="O1504" s="90" cm="1">
        <f t="array" ref="O1504">VLOOKUP(C1504,Calc!$B$4:$BF$291,_xlfn.XLOOKUP(F1504&amp;G1504,$R$4:$R$9&amp;$S$4:$S$9,$T$4:$T$9),FALSE)</f>
        <v>0</v>
      </c>
      <c r="P1504" s="121">
        <f t="shared" si="23"/>
        <v>0</v>
      </c>
      <c r="AH1504" s="5">
        <v>46261</v>
      </c>
      <c r="AI1504">
        <v>151</v>
      </c>
      <c r="AJ1504">
        <v>3</v>
      </c>
      <c r="AL1504" t="s">
        <v>144</v>
      </c>
      <c r="AM1504" t="s">
        <v>58</v>
      </c>
      <c r="AN1504">
        <v>-42.916193329999999</v>
      </c>
      <c r="AO1504">
        <v>-2600.60236433</v>
      </c>
      <c r="AP1504">
        <v>-2600.60236433</v>
      </c>
      <c r="AR1504" s="5">
        <v>46261</v>
      </c>
      <c r="AS1504">
        <v>108</v>
      </c>
      <c r="AT1504">
        <v>3</v>
      </c>
      <c r="AU1504" t="s">
        <v>144</v>
      </c>
      <c r="AV1504" t="s">
        <v>58</v>
      </c>
      <c r="AW1504">
        <v>-51.242470529999999</v>
      </c>
      <c r="AX1504">
        <v>0.98583332999999995</v>
      </c>
      <c r="AY1504">
        <v>8.0514933499999994</v>
      </c>
      <c r="AZ1504">
        <v>8.0514933499999994</v>
      </c>
      <c r="BA1504">
        <v>0</v>
      </c>
    </row>
    <row r="1505" spans="2:53">
      <c r="B1505" s="5">
        <v>46261</v>
      </c>
      <c r="C1505">
        <v>251</v>
      </c>
      <c r="D1505">
        <v>3</v>
      </c>
      <c r="E1505" t="s">
        <v>143</v>
      </c>
      <c r="F1505" t="s">
        <v>57</v>
      </c>
      <c r="G1505" t="s">
        <v>52</v>
      </c>
      <c r="H1505">
        <v>5682.5705648200001</v>
      </c>
      <c r="I1505">
        <v>-18.023027259999999</v>
      </c>
      <c r="J1505">
        <v>70.010000000000005</v>
      </c>
      <c r="K1505">
        <v>429.99</v>
      </c>
      <c r="L1505">
        <v>7749.7214943899999</v>
      </c>
      <c r="M1505">
        <v>3958.1808051500002</v>
      </c>
      <c r="N1505">
        <v>3958.1808051500002</v>
      </c>
      <c r="O1505" s="90" cm="1">
        <f t="array" ref="O1505">VLOOKUP(C1505,Calc!$B$4:$BF$291,_xlfn.XLOOKUP(F1505&amp;G1505,$R$4:$R$9&amp;$S$4:$S$9,$T$4:$T$9),FALSE)</f>
        <v>3958.1808051503235</v>
      </c>
      <c r="P1505" s="121">
        <f t="shared" si="23"/>
        <v>3.2332536648027599E-10</v>
      </c>
      <c r="AH1505" s="5">
        <v>46261</v>
      </c>
      <c r="AI1505">
        <v>151</v>
      </c>
      <c r="AJ1505">
        <v>3</v>
      </c>
      <c r="AL1505" t="s">
        <v>144</v>
      </c>
      <c r="AM1505" t="s">
        <v>146</v>
      </c>
      <c r="AN1505">
        <v>39.526193329999998</v>
      </c>
      <c r="AO1505">
        <v>0</v>
      </c>
      <c r="AP1505">
        <v>0</v>
      </c>
      <c r="AR1505" s="5">
        <v>46261</v>
      </c>
      <c r="AS1505">
        <v>108</v>
      </c>
      <c r="AT1505">
        <v>3</v>
      </c>
      <c r="AU1505" t="s">
        <v>144</v>
      </c>
      <c r="AV1505" t="s">
        <v>146</v>
      </c>
      <c r="AW1505">
        <v>50.2566372</v>
      </c>
      <c r="AX1505">
        <v>0.98583332999999995</v>
      </c>
      <c r="AY1505">
        <v>0</v>
      </c>
      <c r="AZ1505">
        <v>0</v>
      </c>
      <c r="BA1505">
        <v>0</v>
      </c>
    </row>
    <row r="1506" spans="2:53">
      <c r="B1506" s="5">
        <v>46261</v>
      </c>
      <c r="C1506">
        <v>251</v>
      </c>
      <c r="D1506">
        <v>3</v>
      </c>
      <c r="E1506" t="s">
        <v>143</v>
      </c>
      <c r="F1506" t="s">
        <v>60</v>
      </c>
      <c r="G1506" t="s">
        <v>58</v>
      </c>
      <c r="H1506">
        <v>5682.5705648200001</v>
      </c>
      <c r="I1506">
        <v>0</v>
      </c>
      <c r="J1506">
        <v>500</v>
      </c>
      <c r="K1506">
        <v>-423.55</v>
      </c>
      <c r="L1506">
        <v>0</v>
      </c>
      <c r="M1506">
        <v>0</v>
      </c>
      <c r="N1506">
        <v>0</v>
      </c>
      <c r="O1506" s="90" cm="1">
        <f t="array" ref="O1506">VLOOKUP(C1506,Calc!$B$4:$BF$291,_xlfn.XLOOKUP(F1506&amp;G1506,$R$4:$R$9&amp;$S$4:$S$9,$T$4:$T$9),FALSE)</f>
        <v>0</v>
      </c>
      <c r="P1506" s="121">
        <f t="shared" si="23"/>
        <v>0</v>
      </c>
      <c r="AH1506" s="5">
        <v>46261</v>
      </c>
      <c r="AI1506">
        <v>151</v>
      </c>
      <c r="AJ1506">
        <v>3</v>
      </c>
      <c r="AK1506" t="s">
        <v>143</v>
      </c>
      <c r="AL1506" t="s">
        <v>57</v>
      </c>
      <c r="AM1506" t="s">
        <v>58</v>
      </c>
      <c r="AN1506">
        <v>-5.6819785999999999</v>
      </c>
      <c r="AO1506">
        <v>7817.0531575699997</v>
      </c>
      <c r="AP1506">
        <v>1788.6224538700001</v>
      </c>
      <c r="AR1506" s="5">
        <v>46261</v>
      </c>
      <c r="AS1506">
        <v>108</v>
      </c>
      <c r="AT1506">
        <v>3</v>
      </c>
      <c r="AU1506" t="s">
        <v>57</v>
      </c>
      <c r="AV1506" t="s">
        <v>58</v>
      </c>
      <c r="AW1506">
        <v>-7.2272005999999998</v>
      </c>
      <c r="AX1506">
        <v>2.19416666</v>
      </c>
      <c r="AY1506">
        <v>1217.34815172</v>
      </c>
      <c r="AZ1506">
        <v>382.34350057</v>
      </c>
      <c r="BA1506">
        <v>0</v>
      </c>
    </row>
    <row r="1507" spans="2:53">
      <c r="B1507" s="5">
        <v>46261</v>
      </c>
      <c r="C1507">
        <v>251</v>
      </c>
      <c r="D1507">
        <v>3</v>
      </c>
      <c r="E1507" t="s">
        <v>143</v>
      </c>
      <c r="F1507" t="s">
        <v>60</v>
      </c>
      <c r="G1507" t="s">
        <v>51</v>
      </c>
      <c r="H1507">
        <v>5682.5705648200001</v>
      </c>
      <c r="I1507">
        <v>-7.9711543000000002</v>
      </c>
      <c r="J1507">
        <v>76.45</v>
      </c>
      <c r="K1507">
        <v>423.55</v>
      </c>
      <c r="L1507">
        <v>3376.1824037599999</v>
      </c>
      <c r="M1507">
        <v>1724.3897596700001</v>
      </c>
      <c r="N1507">
        <v>1724.3897596700001</v>
      </c>
      <c r="O1507" s="90" cm="1">
        <f t="array" ref="O1507">VLOOKUP(C1507,Calc!$B$4:$BF$291,_xlfn.XLOOKUP(F1507&amp;G1507,$R$4:$R$9&amp;$S$4:$S$9,$T$4:$T$9),FALSE)</f>
        <v>1724.3897596753425</v>
      </c>
      <c r="P1507" s="121">
        <f t="shared" si="23"/>
        <v>5.3423718782141805E-9</v>
      </c>
      <c r="AH1507" s="5">
        <v>46261</v>
      </c>
      <c r="AI1507">
        <v>151</v>
      </c>
      <c r="AJ1507">
        <v>3</v>
      </c>
      <c r="AK1507" t="s">
        <v>143</v>
      </c>
      <c r="AL1507" t="s">
        <v>57</v>
      </c>
      <c r="AM1507" t="s">
        <v>52</v>
      </c>
      <c r="AN1507">
        <v>4.2536452599999999</v>
      </c>
      <c r="AO1507">
        <v>0</v>
      </c>
      <c r="AP1507">
        <v>0</v>
      </c>
      <c r="AR1507" s="5">
        <v>46261</v>
      </c>
      <c r="AS1507">
        <v>108</v>
      </c>
      <c r="AT1507">
        <v>3</v>
      </c>
      <c r="AU1507" t="s">
        <v>57</v>
      </c>
      <c r="AV1507" t="s">
        <v>52</v>
      </c>
      <c r="AW1507">
        <v>5.0330339300000002</v>
      </c>
      <c r="AX1507">
        <v>2.19416666</v>
      </c>
      <c r="AY1507">
        <v>0</v>
      </c>
      <c r="AZ1507">
        <v>0</v>
      </c>
      <c r="BA1507">
        <v>0</v>
      </c>
    </row>
    <row r="1508" spans="2:53">
      <c r="B1508" s="5">
        <v>46261</v>
      </c>
      <c r="C1508">
        <v>251</v>
      </c>
      <c r="D1508">
        <v>3</v>
      </c>
      <c r="E1508" t="s">
        <v>143</v>
      </c>
      <c r="F1508" t="s">
        <v>54</v>
      </c>
      <c r="G1508" t="s">
        <v>52</v>
      </c>
      <c r="H1508">
        <v>5682.5705648200001</v>
      </c>
      <c r="I1508">
        <v>0</v>
      </c>
      <c r="J1508">
        <v>70.010000000000005</v>
      </c>
      <c r="K1508">
        <v>6.44</v>
      </c>
      <c r="L1508">
        <v>0</v>
      </c>
      <c r="M1508">
        <v>0</v>
      </c>
      <c r="N1508">
        <v>0</v>
      </c>
      <c r="O1508" s="90" cm="1">
        <f t="array" ref="O1508">VLOOKUP(C1508,Calc!$B$4:$BF$291,_xlfn.XLOOKUP(F1508&amp;G1508,$R$4:$R$9&amp;$S$4:$S$9,$T$4:$T$9),FALSE)</f>
        <v>0</v>
      </c>
      <c r="P1508" s="121">
        <f t="shared" si="23"/>
        <v>0</v>
      </c>
      <c r="AH1508" s="5">
        <v>46261</v>
      </c>
      <c r="AI1508">
        <v>151</v>
      </c>
      <c r="AJ1508">
        <v>3</v>
      </c>
      <c r="AL1508" t="s">
        <v>147</v>
      </c>
      <c r="AM1508" t="s">
        <v>148</v>
      </c>
      <c r="AN1508">
        <v>0</v>
      </c>
      <c r="AO1508">
        <v>0</v>
      </c>
      <c r="AP1508">
        <v>0</v>
      </c>
      <c r="AR1508" s="5">
        <v>46261</v>
      </c>
      <c r="AS1508">
        <v>108</v>
      </c>
      <c r="AT1508">
        <v>3</v>
      </c>
      <c r="AU1508" t="s">
        <v>147</v>
      </c>
      <c r="AV1508" t="s">
        <v>148</v>
      </c>
      <c r="AW1508">
        <v>0</v>
      </c>
      <c r="AX1508">
        <v>0.18583332999999999</v>
      </c>
      <c r="AY1508">
        <v>0</v>
      </c>
      <c r="AZ1508">
        <v>0</v>
      </c>
      <c r="BA1508">
        <v>0</v>
      </c>
    </row>
    <row r="1509" spans="2:53">
      <c r="B1509" s="5">
        <v>46261</v>
      </c>
      <c r="C1509">
        <v>251</v>
      </c>
      <c r="D1509">
        <v>3</v>
      </c>
      <c r="E1509" t="s">
        <v>143</v>
      </c>
      <c r="F1509" t="s">
        <v>54</v>
      </c>
      <c r="G1509" t="s">
        <v>51</v>
      </c>
      <c r="H1509">
        <v>5682.5705648200001</v>
      </c>
      <c r="I1509">
        <v>0</v>
      </c>
      <c r="J1509">
        <v>76.45</v>
      </c>
      <c r="K1509">
        <v>-6.44</v>
      </c>
      <c r="L1509">
        <v>0</v>
      </c>
      <c r="M1509">
        <v>0</v>
      </c>
      <c r="N1509">
        <v>0</v>
      </c>
      <c r="O1509" s="90" cm="1">
        <f t="array" ref="O1509">VLOOKUP(C1509,Calc!$B$4:$BF$291,_xlfn.XLOOKUP(F1509&amp;G1509,$R$4:$R$9&amp;$S$4:$S$9,$T$4:$T$9),FALSE)</f>
        <v>0</v>
      </c>
      <c r="P1509" s="121">
        <f t="shared" si="23"/>
        <v>0</v>
      </c>
      <c r="AH1509" s="5">
        <v>46261</v>
      </c>
      <c r="AI1509">
        <v>151</v>
      </c>
      <c r="AJ1509">
        <v>3</v>
      </c>
      <c r="AL1509" t="s">
        <v>147</v>
      </c>
      <c r="AM1509" t="s">
        <v>51</v>
      </c>
      <c r="AN1509">
        <v>0</v>
      </c>
      <c r="AO1509">
        <v>0</v>
      </c>
      <c r="AP1509">
        <v>0</v>
      </c>
      <c r="AR1509" s="5">
        <v>46261</v>
      </c>
      <c r="AS1509">
        <v>108</v>
      </c>
      <c r="AT1509">
        <v>3</v>
      </c>
      <c r="AU1509" t="s">
        <v>147</v>
      </c>
      <c r="AV1509" t="s">
        <v>51</v>
      </c>
      <c r="AW1509">
        <v>0</v>
      </c>
      <c r="AX1509">
        <v>0.18583332999999999</v>
      </c>
      <c r="AY1509">
        <v>0</v>
      </c>
      <c r="AZ1509">
        <v>0</v>
      </c>
      <c r="BA1509">
        <v>0</v>
      </c>
    </row>
    <row r="1510" spans="2:53">
      <c r="B1510" s="5">
        <v>46261</v>
      </c>
      <c r="C1510">
        <v>252</v>
      </c>
      <c r="D1510">
        <v>3</v>
      </c>
      <c r="E1510" t="s">
        <v>143</v>
      </c>
      <c r="F1510" t="s">
        <v>57</v>
      </c>
      <c r="G1510" t="s">
        <v>58</v>
      </c>
      <c r="H1510">
        <v>6500.4673246499997</v>
      </c>
      <c r="I1510">
        <v>0</v>
      </c>
      <c r="J1510">
        <v>500</v>
      </c>
      <c r="K1510">
        <v>-430.55</v>
      </c>
      <c r="L1510">
        <v>0</v>
      </c>
      <c r="M1510">
        <v>0</v>
      </c>
      <c r="N1510">
        <v>0</v>
      </c>
      <c r="O1510" s="90" cm="1">
        <f t="array" ref="O1510">VLOOKUP(C1510,Calc!$B$4:$BF$291,_xlfn.XLOOKUP(F1510&amp;G1510,$R$4:$R$9&amp;$S$4:$S$9,$T$4:$T$9),FALSE)</f>
        <v>0</v>
      </c>
      <c r="P1510" s="121">
        <f t="shared" si="23"/>
        <v>0</v>
      </c>
      <c r="AH1510" s="5">
        <v>46261</v>
      </c>
      <c r="AI1510">
        <v>151</v>
      </c>
      <c r="AJ1510">
        <v>3</v>
      </c>
      <c r="AK1510" t="s">
        <v>143</v>
      </c>
      <c r="AL1510" t="s">
        <v>60</v>
      </c>
      <c r="AM1510" t="s">
        <v>58</v>
      </c>
      <c r="AN1510">
        <v>-17.989203360000001</v>
      </c>
      <c r="AO1510">
        <v>0</v>
      </c>
      <c r="AP1510">
        <v>-1060.6827045</v>
      </c>
      <c r="AR1510" s="5">
        <v>46261</v>
      </c>
      <c r="AS1510">
        <v>108</v>
      </c>
      <c r="AT1510">
        <v>3</v>
      </c>
      <c r="AU1510" t="s">
        <v>60</v>
      </c>
      <c r="AV1510" t="s">
        <v>58</v>
      </c>
      <c r="AW1510">
        <v>-14.096750760000001</v>
      </c>
      <c r="AX1510">
        <v>1.0116666599999999</v>
      </c>
      <c r="AY1510">
        <v>0</v>
      </c>
      <c r="AZ1510">
        <v>817.44508804999998</v>
      </c>
      <c r="BA1510">
        <v>0</v>
      </c>
    </row>
    <row r="1511" spans="2:53">
      <c r="B1511" s="5">
        <v>46261</v>
      </c>
      <c r="C1511">
        <v>252</v>
      </c>
      <c r="D1511">
        <v>3</v>
      </c>
      <c r="E1511" t="s">
        <v>143</v>
      </c>
      <c r="F1511" t="s">
        <v>57</v>
      </c>
      <c r="G1511" t="s">
        <v>52</v>
      </c>
      <c r="H1511">
        <v>6500.4673246499997</v>
      </c>
      <c r="I1511">
        <v>-18.124105159999999</v>
      </c>
      <c r="J1511">
        <v>69.45</v>
      </c>
      <c r="K1511">
        <v>430.55</v>
      </c>
      <c r="L1511">
        <v>7803.3334795000001</v>
      </c>
      <c r="M1511">
        <v>4222.2537023000004</v>
      </c>
      <c r="N1511">
        <v>4222.2537023000004</v>
      </c>
      <c r="O1511" s="90" cm="1">
        <f t="array" ref="O1511">VLOOKUP(C1511,Calc!$B$4:$BF$291,_xlfn.XLOOKUP(F1511&amp;G1511,$R$4:$R$9&amp;$S$4:$S$9,$T$4:$T$9),FALSE)</f>
        <v>4222.2537023037376</v>
      </c>
      <c r="P1511" s="121">
        <f t="shared" si="23"/>
        <v>3.7371137295849621E-9</v>
      </c>
      <c r="AH1511" s="5">
        <v>46261</v>
      </c>
      <c r="AI1511">
        <v>151</v>
      </c>
      <c r="AJ1511">
        <v>3</v>
      </c>
      <c r="AK1511" t="s">
        <v>143</v>
      </c>
      <c r="AL1511" t="s">
        <v>60</v>
      </c>
      <c r="AM1511" t="s">
        <v>51</v>
      </c>
      <c r="AN1511">
        <v>15.632536699999999</v>
      </c>
      <c r="AO1511">
        <v>0</v>
      </c>
      <c r="AP1511">
        <v>0</v>
      </c>
      <c r="AR1511" s="5">
        <v>46261</v>
      </c>
      <c r="AS1511">
        <v>108</v>
      </c>
      <c r="AT1511">
        <v>3</v>
      </c>
      <c r="AU1511" t="s">
        <v>60</v>
      </c>
      <c r="AV1511" t="s">
        <v>51</v>
      </c>
      <c r="AW1511">
        <v>13.0850841</v>
      </c>
      <c r="AX1511">
        <v>1.0116666599999999</v>
      </c>
      <c r="AY1511">
        <v>0</v>
      </c>
      <c r="AZ1511">
        <v>0</v>
      </c>
      <c r="BA1511">
        <v>0</v>
      </c>
    </row>
    <row r="1512" spans="2:53">
      <c r="B1512" s="5">
        <v>46261</v>
      </c>
      <c r="C1512">
        <v>252</v>
      </c>
      <c r="D1512">
        <v>3</v>
      </c>
      <c r="E1512" t="s">
        <v>143</v>
      </c>
      <c r="F1512" t="s">
        <v>60</v>
      </c>
      <c r="G1512" t="s">
        <v>58</v>
      </c>
      <c r="H1512">
        <v>6500.4673246499997</v>
      </c>
      <c r="I1512">
        <v>0</v>
      </c>
      <c r="J1512">
        <v>500</v>
      </c>
      <c r="K1512">
        <v>-423.55</v>
      </c>
      <c r="L1512">
        <v>0</v>
      </c>
      <c r="M1512">
        <v>0</v>
      </c>
      <c r="N1512">
        <v>0</v>
      </c>
      <c r="O1512" s="90" cm="1">
        <f t="array" ref="O1512">VLOOKUP(C1512,Calc!$B$4:$BF$291,_xlfn.XLOOKUP(F1512&amp;G1512,$R$4:$R$9&amp;$S$4:$S$9,$T$4:$T$9),FALSE)</f>
        <v>0</v>
      </c>
      <c r="P1512" s="121">
        <f t="shared" si="23"/>
        <v>0</v>
      </c>
      <c r="AH1512" s="5">
        <v>46261</v>
      </c>
      <c r="AI1512">
        <v>151</v>
      </c>
      <c r="AJ1512">
        <v>3</v>
      </c>
      <c r="AK1512" t="s">
        <v>143</v>
      </c>
      <c r="AL1512" t="s">
        <v>54</v>
      </c>
      <c r="AM1512" t="s">
        <v>52</v>
      </c>
      <c r="AN1512">
        <v>15.0406473</v>
      </c>
      <c r="AO1512">
        <v>0</v>
      </c>
      <c r="AP1512">
        <v>0</v>
      </c>
      <c r="AR1512" s="5">
        <v>46261</v>
      </c>
      <c r="AS1512">
        <v>108</v>
      </c>
      <c r="AT1512">
        <v>3</v>
      </c>
      <c r="AU1512" t="s">
        <v>54</v>
      </c>
      <c r="AV1512" t="s">
        <v>52</v>
      </c>
      <c r="AW1512">
        <v>46.5385919</v>
      </c>
      <c r="AX1512">
        <v>1.3025</v>
      </c>
      <c r="AY1512">
        <v>0</v>
      </c>
      <c r="AZ1512">
        <v>0</v>
      </c>
      <c r="BA1512">
        <v>0</v>
      </c>
    </row>
    <row r="1513" spans="2:53">
      <c r="B1513" s="5">
        <v>46261</v>
      </c>
      <c r="C1513">
        <v>252</v>
      </c>
      <c r="D1513">
        <v>3</v>
      </c>
      <c r="E1513" t="s">
        <v>143</v>
      </c>
      <c r="F1513" t="s">
        <v>60</v>
      </c>
      <c r="G1513" t="s">
        <v>51</v>
      </c>
      <c r="H1513">
        <v>6500.4673246499997</v>
      </c>
      <c r="I1513">
        <v>-9.9408975999999996</v>
      </c>
      <c r="J1513">
        <v>76.45</v>
      </c>
      <c r="K1513">
        <v>423.55</v>
      </c>
      <c r="L1513">
        <v>4210.4671784800003</v>
      </c>
      <c r="M1513">
        <v>2278.2136223500002</v>
      </c>
      <c r="N1513">
        <v>2278.2136223500002</v>
      </c>
      <c r="O1513" s="90" cm="1">
        <f t="array" ref="O1513">VLOOKUP(C1513,Calc!$B$4:$BF$291,_xlfn.XLOOKUP(F1513&amp;G1513,$R$4:$R$9&amp;$S$4:$S$9,$T$4:$T$9),FALSE)</f>
        <v>2278.2136223512621</v>
      </c>
      <c r="P1513" s="121">
        <f t="shared" si="23"/>
        <v>1.2619238987099379E-9</v>
      </c>
      <c r="AH1513" s="5">
        <v>46261</v>
      </c>
      <c r="AI1513">
        <v>151</v>
      </c>
      <c r="AJ1513">
        <v>3</v>
      </c>
      <c r="AK1513" t="s">
        <v>143</v>
      </c>
      <c r="AL1513" t="s">
        <v>54</v>
      </c>
      <c r="AM1513" t="s">
        <v>51</v>
      </c>
      <c r="AN1513">
        <v>-16.750647300000001</v>
      </c>
      <c r="AO1513">
        <v>418.90210095999998</v>
      </c>
      <c r="AP1513">
        <v>7508.0155091699999</v>
      </c>
      <c r="AR1513" s="5">
        <v>46261</v>
      </c>
      <c r="AS1513">
        <v>108</v>
      </c>
      <c r="AT1513">
        <v>3</v>
      </c>
      <c r="AU1513" t="s">
        <v>54</v>
      </c>
      <c r="AV1513" t="s">
        <v>51</v>
      </c>
      <c r="AW1513">
        <v>-47.841091900000002</v>
      </c>
      <c r="AX1513">
        <v>1.3025</v>
      </c>
      <c r="AY1513">
        <v>148.49354423</v>
      </c>
      <c r="AZ1513">
        <v>156.85537475999999</v>
      </c>
      <c r="BA1513">
        <v>0</v>
      </c>
    </row>
    <row r="1514" spans="2:53">
      <c r="B1514" s="5">
        <v>46261</v>
      </c>
      <c r="C1514">
        <v>252</v>
      </c>
      <c r="D1514">
        <v>3</v>
      </c>
      <c r="E1514" t="s">
        <v>143</v>
      </c>
      <c r="F1514" t="s">
        <v>54</v>
      </c>
      <c r="G1514" t="s">
        <v>52</v>
      </c>
      <c r="H1514">
        <v>6500.4673246499997</v>
      </c>
      <c r="I1514">
        <v>0</v>
      </c>
      <c r="J1514">
        <v>69.45</v>
      </c>
      <c r="K1514">
        <v>7</v>
      </c>
      <c r="L1514">
        <v>0</v>
      </c>
      <c r="M1514">
        <v>0</v>
      </c>
      <c r="N1514">
        <v>0</v>
      </c>
      <c r="O1514" s="90" cm="1">
        <f t="array" ref="O1514">VLOOKUP(C1514,Calc!$B$4:$BF$291,_xlfn.XLOOKUP(F1514&amp;G1514,$R$4:$R$9&amp;$S$4:$S$9,$T$4:$T$9),FALSE)</f>
        <v>0</v>
      </c>
      <c r="P1514" s="121">
        <f t="shared" si="23"/>
        <v>0</v>
      </c>
      <c r="AH1514" s="5">
        <v>46261</v>
      </c>
      <c r="AI1514">
        <v>152</v>
      </c>
      <c r="AJ1514">
        <v>3</v>
      </c>
      <c r="AL1514" t="s">
        <v>144</v>
      </c>
      <c r="AM1514" t="s">
        <v>58</v>
      </c>
      <c r="AN1514">
        <v>-47.767374529999998</v>
      </c>
      <c r="AO1514">
        <v>-3072.0323888399998</v>
      </c>
      <c r="AP1514">
        <v>-3072.0323888399998</v>
      </c>
      <c r="AR1514" s="5">
        <v>46261</v>
      </c>
      <c r="AS1514">
        <v>108</v>
      </c>
      <c r="AT1514">
        <v>3</v>
      </c>
      <c r="AU1514" t="s">
        <v>50</v>
      </c>
      <c r="AV1514" t="s">
        <v>52</v>
      </c>
      <c r="AW1514">
        <v>3.81078143</v>
      </c>
      <c r="AX1514">
        <v>0.21083333000000001</v>
      </c>
      <c r="AY1514">
        <v>0</v>
      </c>
      <c r="AZ1514">
        <v>0</v>
      </c>
      <c r="BA1514">
        <v>0</v>
      </c>
    </row>
    <row r="1515" spans="2:53">
      <c r="B1515" s="5">
        <v>46261</v>
      </c>
      <c r="C1515">
        <v>252</v>
      </c>
      <c r="D1515">
        <v>3</v>
      </c>
      <c r="E1515" t="s">
        <v>143</v>
      </c>
      <c r="F1515" t="s">
        <v>54</v>
      </c>
      <c r="G1515" t="s">
        <v>51</v>
      </c>
      <c r="H1515">
        <v>6500.4673246499997</v>
      </c>
      <c r="I1515">
        <v>0</v>
      </c>
      <c r="J1515">
        <v>76.45</v>
      </c>
      <c r="K1515">
        <v>-7</v>
      </c>
      <c r="L1515">
        <v>0</v>
      </c>
      <c r="M1515">
        <v>0</v>
      </c>
      <c r="N1515">
        <v>0</v>
      </c>
      <c r="O1515" s="90" cm="1">
        <f t="array" ref="O1515">VLOOKUP(C1515,Calc!$B$4:$BF$291,_xlfn.XLOOKUP(F1515&amp;G1515,$R$4:$R$9&amp;$S$4:$S$9,$T$4:$T$9),FALSE)</f>
        <v>0</v>
      </c>
      <c r="P1515" s="121">
        <f t="shared" si="23"/>
        <v>0</v>
      </c>
      <c r="AH1515" s="5">
        <v>46261</v>
      </c>
      <c r="AI1515">
        <v>152</v>
      </c>
      <c r="AJ1515">
        <v>3</v>
      </c>
      <c r="AL1515" t="s">
        <v>144</v>
      </c>
      <c r="AM1515" t="s">
        <v>146</v>
      </c>
      <c r="AN1515">
        <v>43.416541199999998</v>
      </c>
      <c r="AO1515">
        <v>0</v>
      </c>
      <c r="AP1515">
        <v>0</v>
      </c>
      <c r="AR1515" s="5">
        <v>46261</v>
      </c>
      <c r="AS1515">
        <v>108</v>
      </c>
      <c r="AT1515">
        <v>3</v>
      </c>
      <c r="AU1515" t="s">
        <v>50</v>
      </c>
      <c r="AV1515" t="s">
        <v>51</v>
      </c>
      <c r="AW1515">
        <v>-4.0216147600000003</v>
      </c>
      <c r="AX1515">
        <v>0.21083333000000001</v>
      </c>
      <c r="AY1515">
        <v>0</v>
      </c>
      <c r="AZ1515">
        <v>9.1977325600000004</v>
      </c>
      <c r="BA1515">
        <v>0</v>
      </c>
    </row>
    <row r="1516" spans="2:53">
      <c r="B1516" s="5">
        <v>46261</v>
      </c>
      <c r="C1516">
        <v>253</v>
      </c>
      <c r="D1516">
        <v>3</v>
      </c>
      <c r="E1516" t="s">
        <v>143</v>
      </c>
      <c r="F1516" t="s">
        <v>57</v>
      </c>
      <c r="G1516" t="s">
        <v>58</v>
      </c>
      <c r="H1516">
        <v>8014.22270802</v>
      </c>
      <c r="I1516">
        <v>0</v>
      </c>
      <c r="J1516">
        <v>500</v>
      </c>
      <c r="K1516">
        <v>-429.99</v>
      </c>
      <c r="L1516">
        <v>0</v>
      </c>
      <c r="M1516">
        <v>0</v>
      </c>
      <c r="N1516">
        <v>0</v>
      </c>
      <c r="O1516" s="90" cm="1">
        <f t="array" ref="O1516">VLOOKUP(C1516,Calc!$B$4:$BF$291,_xlfn.XLOOKUP(F1516&amp;G1516,$R$4:$R$9&amp;$S$4:$S$9,$T$4:$T$9),FALSE)</f>
        <v>0</v>
      </c>
      <c r="P1516" s="121">
        <f t="shared" si="23"/>
        <v>0</v>
      </c>
      <c r="AH1516" s="5">
        <v>46261</v>
      </c>
      <c r="AI1516">
        <v>152</v>
      </c>
      <c r="AJ1516">
        <v>3</v>
      </c>
      <c r="AK1516" t="s">
        <v>143</v>
      </c>
      <c r="AL1516" t="s">
        <v>57</v>
      </c>
      <c r="AM1516" t="s">
        <v>58</v>
      </c>
      <c r="AN1516">
        <v>-7.5962198000000001</v>
      </c>
      <c r="AO1516">
        <v>8853.8688250100004</v>
      </c>
      <c r="AP1516">
        <v>2498.7639456900001</v>
      </c>
      <c r="AR1516" s="5">
        <v>46261</v>
      </c>
      <c r="AS1516">
        <v>109</v>
      </c>
      <c r="AT1516">
        <v>3</v>
      </c>
      <c r="AU1516" t="s">
        <v>145</v>
      </c>
      <c r="AV1516" t="s">
        <v>58</v>
      </c>
      <c r="AW1516">
        <v>0</v>
      </c>
      <c r="AX1516">
        <v>0</v>
      </c>
      <c r="AY1516">
        <v>0</v>
      </c>
      <c r="AZ1516">
        <v>0</v>
      </c>
      <c r="BA1516">
        <v>0</v>
      </c>
    </row>
    <row r="1517" spans="2:53">
      <c r="B1517" s="5">
        <v>46261</v>
      </c>
      <c r="C1517">
        <v>253</v>
      </c>
      <c r="D1517">
        <v>3</v>
      </c>
      <c r="E1517" t="s">
        <v>143</v>
      </c>
      <c r="F1517" t="s">
        <v>57</v>
      </c>
      <c r="G1517" t="s">
        <v>52</v>
      </c>
      <c r="H1517">
        <v>8014.22270802</v>
      </c>
      <c r="I1517">
        <v>-17.94865793</v>
      </c>
      <c r="J1517">
        <v>70.010000000000005</v>
      </c>
      <c r="K1517">
        <v>429.99</v>
      </c>
      <c r="L1517">
        <v>7717.7434247499996</v>
      </c>
      <c r="M1517">
        <v>4619.8024929200001</v>
      </c>
      <c r="N1517">
        <v>4619.8024929200001</v>
      </c>
      <c r="O1517" s="90" cm="1">
        <f t="array" ref="O1517">VLOOKUP(C1517,Calc!$B$4:$BF$291,_xlfn.XLOOKUP(F1517&amp;G1517,$R$4:$R$9&amp;$S$4:$S$9,$T$4:$T$9),FALSE)</f>
        <v>4619.8024929200965</v>
      </c>
      <c r="P1517" s="121">
        <f t="shared" si="23"/>
        <v>9.6406438387930393E-11</v>
      </c>
      <c r="AH1517" s="5">
        <v>46261</v>
      </c>
      <c r="AI1517">
        <v>152</v>
      </c>
      <c r="AJ1517">
        <v>3</v>
      </c>
      <c r="AK1517" t="s">
        <v>143</v>
      </c>
      <c r="AL1517" t="s">
        <v>57</v>
      </c>
      <c r="AM1517" t="s">
        <v>52</v>
      </c>
      <c r="AN1517">
        <v>5.9028864600000004</v>
      </c>
      <c r="AO1517">
        <v>0</v>
      </c>
      <c r="AP1517">
        <v>0</v>
      </c>
      <c r="AR1517" s="5">
        <v>46261</v>
      </c>
      <c r="AS1517">
        <v>109</v>
      </c>
      <c r="AT1517">
        <v>3</v>
      </c>
      <c r="AU1517" t="s">
        <v>145</v>
      </c>
      <c r="AV1517" t="s">
        <v>146</v>
      </c>
      <c r="AW1517">
        <v>0</v>
      </c>
      <c r="AX1517">
        <v>0</v>
      </c>
      <c r="AY1517">
        <v>0</v>
      </c>
      <c r="AZ1517">
        <v>0</v>
      </c>
      <c r="BA1517">
        <v>0</v>
      </c>
    </row>
    <row r="1518" spans="2:53">
      <c r="B1518" s="5">
        <v>46261</v>
      </c>
      <c r="C1518">
        <v>253</v>
      </c>
      <c r="D1518">
        <v>3</v>
      </c>
      <c r="E1518" t="s">
        <v>143</v>
      </c>
      <c r="F1518" t="s">
        <v>60</v>
      </c>
      <c r="G1518" t="s">
        <v>58</v>
      </c>
      <c r="H1518">
        <v>8014.22270802</v>
      </c>
      <c r="I1518">
        <v>0</v>
      </c>
      <c r="J1518">
        <v>500</v>
      </c>
      <c r="K1518">
        <v>-425.12</v>
      </c>
      <c r="L1518">
        <v>0</v>
      </c>
      <c r="M1518">
        <v>0</v>
      </c>
      <c r="N1518">
        <v>0</v>
      </c>
      <c r="O1518" s="90" cm="1">
        <f t="array" ref="O1518">VLOOKUP(C1518,Calc!$B$4:$BF$291,_xlfn.XLOOKUP(F1518&amp;G1518,$R$4:$R$9&amp;$S$4:$S$9,$T$4:$T$9),FALSE)</f>
        <v>0</v>
      </c>
      <c r="P1518" s="121">
        <f t="shared" si="23"/>
        <v>0</v>
      </c>
      <c r="AH1518" s="5">
        <v>46261</v>
      </c>
      <c r="AI1518">
        <v>152</v>
      </c>
      <c r="AJ1518">
        <v>3</v>
      </c>
      <c r="AL1518" t="s">
        <v>147</v>
      </c>
      <c r="AM1518" t="s">
        <v>148</v>
      </c>
      <c r="AN1518">
        <v>0</v>
      </c>
      <c r="AO1518">
        <v>0</v>
      </c>
      <c r="AP1518">
        <v>0</v>
      </c>
      <c r="AR1518" s="5">
        <v>46261</v>
      </c>
      <c r="AS1518">
        <v>109</v>
      </c>
      <c r="AT1518">
        <v>3</v>
      </c>
      <c r="AU1518" t="s">
        <v>144</v>
      </c>
      <c r="AV1518" t="s">
        <v>58</v>
      </c>
      <c r="AW1518">
        <v>-54.622392359999999</v>
      </c>
      <c r="AX1518">
        <v>1.01</v>
      </c>
      <c r="AY1518">
        <v>40.631661250000001</v>
      </c>
      <c r="AZ1518">
        <v>40.631661250000001</v>
      </c>
      <c r="BA1518">
        <v>0</v>
      </c>
    </row>
    <row r="1519" spans="2:53">
      <c r="B1519" s="5">
        <v>46261</v>
      </c>
      <c r="C1519">
        <v>253</v>
      </c>
      <c r="D1519">
        <v>3</v>
      </c>
      <c r="E1519" t="s">
        <v>143</v>
      </c>
      <c r="F1519" t="s">
        <v>60</v>
      </c>
      <c r="G1519" t="s">
        <v>51</v>
      </c>
      <c r="H1519">
        <v>8014.22270802</v>
      </c>
      <c r="I1519">
        <v>-13.338930059999999</v>
      </c>
      <c r="J1519">
        <v>74.88</v>
      </c>
      <c r="K1519">
        <v>425.12</v>
      </c>
      <c r="L1519">
        <v>5670.6459499399998</v>
      </c>
      <c r="M1519">
        <v>3394.4202151</v>
      </c>
      <c r="N1519">
        <v>3394.4202151</v>
      </c>
      <c r="O1519" s="90" cm="1">
        <f t="array" ref="O1519">VLOOKUP(C1519,Calc!$B$4:$BF$291,_xlfn.XLOOKUP(F1519&amp;G1519,$R$4:$R$9&amp;$S$4:$S$9,$T$4:$T$9),FALSE)</f>
        <v>3394.4202151085692</v>
      </c>
      <c r="P1519" s="121">
        <f t="shared" si="23"/>
        <v>8.5692590801045299E-9</v>
      </c>
      <c r="AH1519" s="5">
        <v>46261</v>
      </c>
      <c r="AI1519">
        <v>152</v>
      </c>
      <c r="AJ1519">
        <v>3</v>
      </c>
      <c r="AL1519" t="s">
        <v>147</v>
      </c>
      <c r="AM1519" t="s">
        <v>51</v>
      </c>
      <c r="AN1519">
        <v>0</v>
      </c>
      <c r="AO1519">
        <v>0</v>
      </c>
      <c r="AP1519">
        <v>0</v>
      </c>
      <c r="AR1519" s="5">
        <v>46261</v>
      </c>
      <c r="AS1519">
        <v>109</v>
      </c>
      <c r="AT1519">
        <v>3</v>
      </c>
      <c r="AU1519" t="s">
        <v>144</v>
      </c>
      <c r="AV1519" t="s">
        <v>146</v>
      </c>
      <c r="AW1519">
        <v>53.612392360000001</v>
      </c>
      <c r="AX1519">
        <v>1.01</v>
      </c>
      <c r="AY1519">
        <v>0</v>
      </c>
      <c r="AZ1519">
        <v>0</v>
      </c>
      <c r="BA1519">
        <v>0</v>
      </c>
    </row>
    <row r="1520" spans="2:53">
      <c r="B1520" s="5">
        <v>46261</v>
      </c>
      <c r="C1520">
        <v>253</v>
      </c>
      <c r="D1520">
        <v>3</v>
      </c>
      <c r="E1520" t="s">
        <v>143</v>
      </c>
      <c r="F1520" t="s">
        <v>54</v>
      </c>
      <c r="G1520" t="s">
        <v>52</v>
      </c>
      <c r="H1520">
        <v>8014.22270802</v>
      </c>
      <c r="I1520">
        <v>0</v>
      </c>
      <c r="J1520">
        <v>70.010000000000005</v>
      </c>
      <c r="K1520">
        <v>4.87</v>
      </c>
      <c r="L1520">
        <v>0</v>
      </c>
      <c r="M1520">
        <v>0</v>
      </c>
      <c r="N1520">
        <v>0</v>
      </c>
      <c r="O1520" s="90" cm="1">
        <f t="array" ref="O1520">VLOOKUP(C1520,Calc!$B$4:$BF$291,_xlfn.XLOOKUP(F1520&amp;G1520,$R$4:$R$9&amp;$S$4:$S$9,$T$4:$T$9),FALSE)</f>
        <v>0</v>
      </c>
      <c r="P1520" s="121">
        <f t="shared" si="23"/>
        <v>0</v>
      </c>
      <c r="AH1520" s="5">
        <v>46261</v>
      </c>
      <c r="AI1520">
        <v>152</v>
      </c>
      <c r="AJ1520">
        <v>3</v>
      </c>
      <c r="AK1520" t="s">
        <v>143</v>
      </c>
      <c r="AL1520" t="s">
        <v>60</v>
      </c>
      <c r="AM1520" t="s">
        <v>58</v>
      </c>
      <c r="AN1520">
        <v>-18.96928733</v>
      </c>
      <c r="AO1520">
        <v>0</v>
      </c>
      <c r="AP1520">
        <v>-1095.2587601600001</v>
      </c>
      <c r="AR1520" s="5">
        <v>46261</v>
      </c>
      <c r="AS1520">
        <v>109</v>
      </c>
      <c r="AT1520">
        <v>3</v>
      </c>
      <c r="AU1520" t="s">
        <v>57</v>
      </c>
      <c r="AV1520" t="s">
        <v>58</v>
      </c>
      <c r="AW1520">
        <v>-7.4391879999999997</v>
      </c>
      <c r="AX1520">
        <v>2.1658333299999999</v>
      </c>
      <c r="AY1520">
        <v>2231.21968216</v>
      </c>
      <c r="AZ1520">
        <v>788.17800351999995</v>
      </c>
      <c r="BA1520">
        <v>0</v>
      </c>
    </row>
    <row r="1521" spans="2:53">
      <c r="B1521" s="5">
        <v>46261</v>
      </c>
      <c r="C1521">
        <v>253</v>
      </c>
      <c r="D1521">
        <v>3</v>
      </c>
      <c r="E1521" t="s">
        <v>143</v>
      </c>
      <c r="F1521" t="s">
        <v>54</v>
      </c>
      <c r="G1521" t="s">
        <v>51</v>
      </c>
      <c r="H1521">
        <v>8014.22270802</v>
      </c>
      <c r="I1521">
        <v>0</v>
      </c>
      <c r="J1521">
        <v>74.88</v>
      </c>
      <c r="K1521">
        <v>-4.87</v>
      </c>
      <c r="L1521">
        <v>0</v>
      </c>
      <c r="M1521">
        <v>0</v>
      </c>
      <c r="N1521">
        <v>0</v>
      </c>
      <c r="O1521" s="90" cm="1">
        <f t="array" ref="O1521">VLOOKUP(C1521,Calc!$B$4:$BF$291,_xlfn.XLOOKUP(F1521&amp;G1521,$R$4:$R$9&amp;$S$4:$S$9,$T$4:$T$9),FALSE)</f>
        <v>0</v>
      </c>
      <c r="P1521" s="121">
        <f t="shared" si="23"/>
        <v>0</v>
      </c>
      <c r="AH1521" s="5">
        <v>46261</v>
      </c>
      <c r="AI1521">
        <v>152</v>
      </c>
      <c r="AJ1521">
        <v>3</v>
      </c>
      <c r="AK1521" t="s">
        <v>143</v>
      </c>
      <c r="AL1521" t="s">
        <v>60</v>
      </c>
      <c r="AM1521" t="s">
        <v>51</v>
      </c>
      <c r="AN1521">
        <v>16.793454000000001</v>
      </c>
      <c r="AO1521">
        <v>0</v>
      </c>
      <c r="AP1521">
        <v>0</v>
      </c>
      <c r="AR1521" s="5">
        <v>46261</v>
      </c>
      <c r="AS1521">
        <v>109</v>
      </c>
      <c r="AT1521">
        <v>3</v>
      </c>
      <c r="AU1521" t="s">
        <v>57</v>
      </c>
      <c r="AV1521" t="s">
        <v>52</v>
      </c>
      <c r="AW1521">
        <v>5.2733546599999999</v>
      </c>
      <c r="AX1521">
        <v>2.1658333299999999</v>
      </c>
      <c r="AY1521">
        <v>0</v>
      </c>
      <c r="AZ1521">
        <v>0</v>
      </c>
      <c r="BA1521">
        <v>0</v>
      </c>
    </row>
    <row r="1522" spans="2:53">
      <c r="B1522" s="5">
        <v>46261</v>
      </c>
      <c r="C1522">
        <v>254</v>
      </c>
      <c r="D1522">
        <v>3</v>
      </c>
      <c r="E1522" t="s">
        <v>143</v>
      </c>
      <c r="F1522" t="s">
        <v>57</v>
      </c>
      <c r="G1522" t="s">
        <v>58</v>
      </c>
      <c r="H1522">
        <v>8297.9503986599993</v>
      </c>
      <c r="I1522">
        <v>0</v>
      </c>
      <c r="J1522">
        <v>500</v>
      </c>
      <c r="K1522">
        <v>-415.59</v>
      </c>
      <c r="L1522">
        <v>0</v>
      </c>
      <c r="M1522">
        <v>0</v>
      </c>
      <c r="N1522">
        <v>0</v>
      </c>
      <c r="O1522" s="90" cm="1">
        <f t="array" ref="O1522">VLOOKUP(C1522,Calc!$B$4:$BF$291,_xlfn.XLOOKUP(F1522&amp;G1522,$R$4:$R$9&amp;$S$4:$S$9,$T$4:$T$9),FALSE)</f>
        <v>0</v>
      </c>
      <c r="P1522" s="121">
        <f t="shared" si="23"/>
        <v>0</v>
      </c>
      <c r="AH1522" s="5">
        <v>46261</v>
      </c>
      <c r="AI1522">
        <v>152</v>
      </c>
      <c r="AJ1522">
        <v>3</v>
      </c>
      <c r="AK1522" t="s">
        <v>143</v>
      </c>
      <c r="AL1522" t="s">
        <v>54</v>
      </c>
      <c r="AM1522" t="s">
        <v>52</v>
      </c>
      <c r="AN1522">
        <v>15.14297453</v>
      </c>
      <c r="AO1522">
        <v>0</v>
      </c>
      <c r="AP1522">
        <v>0</v>
      </c>
      <c r="AR1522" s="5">
        <v>46261</v>
      </c>
      <c r="AS1522">
        <v>109</v>
      </c>
      <c r="AT1522">
        <v>3</v>
      </c>
      <c r="AU1522" t="s">
        <v>147</v>
      </c>
      <c r="AV1522" t="s">
        <v>148</v>
      </c>
      <c r="AW1522">
        <v>0</v>
      </c>
      <c r="AX1522">
        <v>0.64583332999999998</v>
      </c>
      <c r="AY1522">
        <v>0</v>
      </c>
      <c r="AZ1522">
        <v>0</v>
      </c>
      <c r="BA1522">
        <v>0</v>
      </c>
    </row>
    <row r="1523" spans="2:53">
      <c r="B1523" s="5">
        <v>46261</v>
      </c>
      <c r="C1523">
        <v>254</v>
      </c>
      <c r="D1523">
        <v>3</v>
      </c>
      <c r="E1523" t="s">
        <v>143</v>
      </c>
      <c r="F1523" t="s">
        <v>57</v>
      </c>
      <c r="G1523" t="s">
        <v>52</v>
      </c>
      <c r="H1523">
        <v>8297.9503986599993</v>
      </c>
      <c r="I1523">
        <v>-16.237583900000001</v>
      </c>
      <c r="J1523">
        <v>84.41</v>
      </c>
      <c r="K1523">
        <v>415.59</v>
      </c>
      <c r="L1523">
        <v>6748.1774930000001</v>
      </c>
      <c r="M1523">
        <v>4028.2409618800002</v>
      </c>
      <c r="N1523">
        <v>4028.2409618800002</v>
      </c>
      <c r="O1523" s="90" cm="1">
        <f t="array" ref="O1523">VLOOKUP(C1523,Calc!$B$4:$BF$291,_xlfn.XLOOKUP(F1523&amp;G1523,$R$4:$R$9&amp;$S$4:$S$9,$T$4:$T$9),FALSE)</f>
        <v>4028.2409618871538</v>
      </c>
      <c r="P1523" s="121">
        <f t="shared" si="23"/>
        <v>7.1536305767949671E-9</v>
      </c>
      <c r="AH1523" s="5">
        <v>46261</v>
      </c>
      <c r="AI1523">
        <v>152</v>
      </c>
      <c r="AJ1523">
        <v>3</v>
      </c>
      <c r="AK1523" t="s">
        <v>143</v>
      </c>
      <c r="AL1523" t="s">
        <v>54</v>
      </c>
      <c r="AM1523" t="s">
        <v>51</v>
      </c>
      <c r="AN1523">
        <v>-17.018807859999999</v>
      </c>
      <c r="AO1523">
        <v>84.968071629999997</v>
      </c>
      <c r="AP1523">
        <v>7535.3317111200004</v>
      </c>
      <c r="AR1523" s="5">
        <v>46261</v>
      </c>
      <c r="AS1523">
        <v>109</v>
      </c>
      <c r="AT1523">
        <v>3</v>
      </c>
      <c r="AU1523" t="s">
        <v>147</v>
      </c>
      <c r="AV1523" t="s">
        <v>51</v>
      </c>
      <c r="AW1523">
        <v>0</v>
      </c>
      <c r="AX1523">
        <v>0.64583332999999998</v>
      </c>
      <c r="AY1523">
        <v>0</v>
      </c>
      <c r="AZ1523">
        <v>0</v>
      </c>
      <c r="BA1523">
        <v>0</v>
      </c>
    </row>
    <row r="1524" spans="2:53">
      <c r="B1524" s="5">
        <v>46261</v>
      </c>
      <c r="C1524">
        <v>254</v>
      </c>
      <c r="D1524">
        <v>3</v>
      </c>
      <c r="E1524" t="s">
        <v>143</v>
      </c>
      <c r="F1524" t="s">
        <v>60</v>
      </c>
      <c r="G1524" t="s">
        <v>58</v>
      </c>
      <c r="H1524">
        <v>8297.9503986599993</v>
      </c>
      <c r="I1524">
        <v>0</v>
      </c>
      <c r="J1524">
        <v>500</v>
      </c>
      <c r="K1524">
        <v>-395</v>
      </c>
      <c r="L1524">
        <v>0</v>
      </c>
      <c r="M1524">
        <v>0</v>
      </c>
      <c r="N1524">
        <v>0</v>
      </c>
      <c r="O1524" s="90" cm="1">
        <f t="array" ref="O1524">VLOOKUP(C1524,Calc!$B$4:$BF$291,_xlfn.XLOOKUP(F1524&amp;G1524,$R$4:$R$9&amp;$S$4:$S$9,$T$4:$T$9),FALSE)</f>
        <v>0</v>
      </c>
      <c r="P1524" s="121">
        <f t="shared" si="23"/>
        <v>0</v>
      </c>
      <c r="AH1524" s="5">
        <v>46261</v>
      </c>
      <c r="AI1524">
        <v>153</v>
      </c>
      <c r="AJ1524">
        <v>3</v>
      </c>
      <c r="AL1524" t="s">
        <v>144</v>
      </c>
      <c r="AM1524" t="s">
        <v>58</v>
      </c>
      <c r="AN1524">
        <v>-49.540716060000001</v>
      </c>
      <c r="AO1524">
        <v>-2967.7335904199999</v>
      </c>
      <c r="AP1524">
        <v>-2967.7335904199999</v>
      </c>
      <c r="AR1524" s="5">
        <v>46261</v>
      </c>
      <c r="AS1524">
        <v>109</v>
      </c>
      <c r="AT1524">
        <v>3</v>
      </c>
      <c r="AU1524" t="s">
        <v>60</v>
      </c>
      <c r="AV1524" t="s">
        <v>58</v>
      </c>
      <c r="AW1524">
        <v>-10.078295900000001</v>
      </c>
      <c r="AX1524">
        <v>1.2075</v>
      </c>
      <c r="AY1524">
        <v>0</v>
      </c>
      <c r="AZ1524">
        <v>523.33146590000001</v>
      </c>
      <c r="BA1524">
        <v>0</v>
      </c>
    </row>
    <row r="1525" spans="2:53">
      <c r="B1525" s="5">
        <v>46261</v>
      </c>
      <c r="C1525">
        <v>254</v>
      </c>
      <c r="D1525">
        <v>3</v>
      </c>
      <c r="E1525" t="s">
        <v>143</v>
      </c>
      <c r="F1525" t="s">
        <v>60</v>
      </c>
      <c r="G1525" t="s">
        <v>51</v>
      </c>
      <c r="H1525">
        <v>8297.9503986599993</v>
      </c>
      <c r="I1525">
        <v>-18.108074859999999</v>
      </c>
      <c r="J1525">
        <v>105</v>
      </c>
      <c r="K1525">
        <v>395</v>
      </c>
      <c r="L1525">
        <v>7152.6895723300004</v>
      </c>
      <c r="M1525">
        <v>4269.70943678</v>
      </c>
      <c r="N1525">
        <v>4269.70943678</v>
      </c>
      <c r="O1525" s="90" cm="1">
        <f t="array" ref="O1525">VLOOKUP(C1525,Calc!$B$4:$BF$291,_xlfn.XLOOKUP(F1525&amp;G1525,$R$4:$R$9&amp;$S$4:$S$9,$T$4:$T$9),FALSE)</f>
        <v>4269.709436780513</v>
      </c>
      <c r="P1525" s="121">
        <f t="shared" si="23"/>
        <v>5.1295501179993153E-10</v>
      </c>
      <c r="AH1525" s="5">
        <v>46261</v>
      </c>
      <c r="AI1525">
        <v>153</v>
      </c>
      <c r="AJ1525">
        <v>3</v>
      </c>
      <c r="AL1525" t="s">
        <v>144</v>
      </c>
      <c r="AM1525" t="s">
        <v>146</v>
      </c>
      <c r="AN1525">
        <v>45.044882729999998</v>
      </c>
      <c r="AO1525">
        <v>0</v>
      </c>
      <c r="AP1525">
        <v>0</v>
      </c>
      <c r="AR1525" s="5">
        <v>46261</v>
      </c>
      <c r="AS1525">
        <v>109</v>
      </c>
      <c r="AT1525">
        <v>3</v>
      </c>
      <c r="AU1525" t="s">
        <v>60</v>
      </c>
      <c r="AV1525" t="s">
        <v>51</v>
      </c>
      <c r="AW1525">
        <v>8.8707958999999992</v>
      </c>
      <c r="AX1525">
        <v>1.2075</v>
      </c>
      <c r="AY1525">
        <v>0</v>
      </c>
      <c r="AZ1525">
        <v>0</v>
      </c>
      <c r="BA1525">
        <v>0</v>
      </c>
    </row>
    <row r="1526" spans="2:53">
      <c r="B1526" s="5">
        <v>46261</v>
      </c>
      <c r="C1526">
        <v>254</v>
      </c>
      <c r="D1526">
        <v>3</v>
      </c>
      <c r="E1526" t="s">
        <v>143</v>
      </c>
      <c r="F1526" t="s">
        <v>54</v>
      </c>
      <c r="G1526" t="s">
        <v>52</v>
      </c>
      <c r="H1526">
        <v>8297.9503986599993</v>
      </c>
      <c r="I1526">
        <v>0</v>
      </c>
      <c r="J1526">
        <v>84.41</v>
      </c>
      <c r="K1526">
        <v>20.59</v>
      </c>
      <c r="L1526">
        <v>0</v>
      </c>
      <c r="M1526">
        <v>0</v>
      </c>
      <c r="N1526">
        <v>0</v>
      </c>
      <c r="O1526" s="90" cm="1">
        <f t="array" ref="O1526">VLOOKUP(C1526,Calc!$B$4:$BF$291,_xlfn.XLOOKUP(F1526&amp;G1526,$R$4:$R$9&amp;$S$4:$S$9,$T$4:$T$9),FALSE)</f>
        <v>0</v>
      </c>
      <c r="P1526" s="121">
        <f t="shared" si="23"/>
        <v>0</v>
      </c>
      <c r="AH1526" s="5">
        <v>46261</v>
      </c>
      <c r="AI1526">
        <v>153</v>
      </c>
      <c r="AJ1526">
        <v>3</v>
      </c>
      <c r="AK1526" t="s">
        <v>143</v>
      </c>
      <c r="AL1526" t="s">
        <v>57</v>
      </c>
      <c r="AM1526" t="s">
        <v>58</v>
      </c>
      <c r="AN1526">
        <v>-8.4605067999999992</v>
      </c>
      <c r="AO1526">
        <v>12216.358979320001</v>
      </c>
      <c r="AP1526">
        <v>4134.0558629799998</v>
      </c>
      <c r="AR1526" s="5">
        <v>46261</v>
      </c>
      <c r="AS1526">
        <v>109</v>
      </c>
      <c r="AT1526">
        <v>3</v>
      </c>
      <c r="AU1526" t="s">
        <v>54</v>
      </c>
      <c r="AV1526" t="s">
        <v>52</v>
      </c>
      <c r="AW1526">
        <v>43.1753316</v>
      </c>
      <c r="AX1526">
        <v>0.59750000000000003</v>
      </c>
      <c r="AY1526">
        <v>0</v>
      </c>
      <c r="AZ1526">
        <v>0</v>
      </c>
      <c r="BA1526">
        <v>0</v>
      </c>
    </row>
    <row r="1527" spans="2:53">
      <c r="B1527" s="5">
        <v>46261</v>
      </c>
      <c r="C1527">
        <v>254</v>
      </c>
      <c r="D1527">
        <v>3</v>
      </c>
      <c r="E1527" t="s">
        <v>143</v>
      </c>
      <c r="F1527" t="s">
        <v>54</v>
      </c>
      <c r="G1527" t="s">
        <v>51</v>
      </c>
      <c r="H1527">
        <v>8297.9503986599993</v>
      </c>
      <c r="I1527">
        <v>0</v>
      </c>
      <c r="J1527">
        <v>105</v>
      </c>
      <c r="K1527">
        <v>-20.59</v>
      </c>
      <c r="L1527">
        <v>0</v>
      </c>
      <c r="M1527">
        <v>0</v>
      </c>
      <c r="N1527">
        <v>0</v>
      </c>
      <c r="O1527" s="90" cm="1">
        <f t="array" ref="O1527">VLOOKUP(C1527,Calc!$B$4:$BF$291,_xlfn.XLOOKUP(F1527&amp;G1527,$R$4:$R$9&amp;$S$4:$S$9,$T$4:$T$9),FALSE)</f>
        <v>0</v>
      </c>
      <c r="P1527" s="121">
        <f t="shared" si="23"/>
        <v>0</v>
      </c>
      <c r="AH1527" s="5">
        <v>46261</v>
      </c>
      <c r="AI1527">
        <v>153</v>
      </c>
      <c r="AJ1527">
        <v>3</v>
      </c>
      <c r="AK1527" t="s">
        <v>143</v>
      </c>
      <c r="AL1527" t="s">
        <v>57</v>
      </c>
      <c r="AM1527" t="s">
        <v>52</v>
      </c>
      <c r="AN1527">
        <v>7.7030067999999998</v>
      </c>
      <c r="AO1527">
        <v>0</v>
      </c>
      <c r="AP1527">
        <v>0</v>
      </c>
      <c r="AR1527" s="5">
        <v>46261</v>
      </c>
      <c r="AS1527">
        <v>109</v>
      </c>
      <c r="AT1527">
        <v>3</v>
      </c>
      <c r="AU1527" t="s">
        <v>54</v>
      </c>
      <c r="AV1527" t="s">
        <v>51</v>
      </c>
      <c r="AW1527">
        <v>-43.772831600000004</v>
      </c>
      <c r="AX1527">
        <v>0.59750000000000003</v>
      </c>
      <c r="AY1527">
        <v>3010.9115969200002</v>
      </c>
      <c r="AZ1527">
        <v>3634.74282657</v>
      </c>
      <c r="BA1527">
        <v>0</v>
      </c>
    </row>
    <row r="1528" spans="2:53">
      <c r="B1528" s="5">
        <v>46261</v>
      </c>
      <c r="C1528">
        <v>255</v>
      </c>
      <c r="D1528">
        <v>3</v>
      </c>
      <c r="E1528" t="s">
        <v>143</v>
      </c>
      <c r="F1528" t="s">
        <v>57</v>
      </c>
      <c r="G1528" t="s">
        <v>58</v>
      </c>
      <c r="H1528">
        <v>7562.2699721299996</v>
      </c>
      <c r="I1528">
        <v>0</v>
      </c>
      <c r="J1528">
        <v>500</v>
      </c>
      <c r="K1528">
        <v>-407.04</v>
      </c>
      <c r="L1528">
        <v>0</v>
      </c>
      <c r="M1528">
        <v>0</v>
      </c>
      <c r="N1528">
        <v>0</v>
      </c>
      <c r="O1528" s="90" cm="1">
        <f t="array" ref="O1528">VLOOKUP(C1528,Calc!$B$4:$BF$291,_xlfn.XLOOKUP(F1528&amp;G1528,$R$4:$R$9&amp;$S$4:$S$9,$T$4:$T$9),FALSE)</f>
        <v>0</v>
      </c>
      <c r="P1528" s="121">
        <f t="shared" si="23"/>
        <v>0</v>
      </c>
      <c r="AH1528" s="5">
        <v>46261</v>
      </c>
      <c r="AI1528">
        <v>153</v>
      </c>
      <c r="AJ1528">
        <v>3</v>
      </c>
      <c r="AL1528" t="s">
        <v>147</v>
      </c>
      <c r="AM1528" t="s">
        <v>148</v>
      </c>
      <c r="AN1528">
        <v>0</v>
      </c>
      <c r="AO1528">
        <v>0</v>
      </c>
      <c r="AP1528">
        <v>0</v>
      </c>
      <c r="AR1528" s="5">
        <v>46261</v>
      </c>
      <c r="AS1528">
        <v>109</v>
      </c>
      <c r="AT1528">
        <v>3</v>
      </c>
      <c r="AU1528" t="s">
        <v>50</v>
      </c>
      <c r="AV1528" t="s">
        <v>52</v>
      </c>
      <c r="AW1528">
        <v>3.76077496</v>
      </c>
      <c r="AX1528">
        <v>0.64416666</v>
      </c>
      <c r="AY1528">
        <v>0</v>
      </c>
      <c r="AZ1528">
        <v>0</v>
      </c>
      <c r="BA1528">
        <v>0</v>
      </c>
    </row>
    <row r="1529" spans="2:53">
      <c r="B1529" s="5">
        <v>46261</v>
      </c>
      <c r="C1529">
        <v>255</v>
      </c>
      <c r="D1529">
        <v>3</v>
      </c>
      <c r="E1529" t="s">
        <v>143</v>
      </c>
      <c r="F1529" t="s">
        <v>57</v>
      </c>
      <c r="G1529" t="s">
        <v>52</v>
      </c>
      <c r="H1529">
        <v>7562.2699721299996</v>
      </c>
      <c r="I1529">
        <v>-13.981157359999999</v>
      </c>
      <c r="J1529">
        <v>92.96</v>
      </c>
      <c r="K1529">
        <v>407.04</v>
      </c>
      <c r="L1529">
        <v>5690.8902945199998</v>
      </c>
      <c r="M1529">
        <v>3286.9250157800002</v>
      </c>
      <c r="N1529">
        <v>3286.9250157800002</v>
      </c>
      <c r="O1529" s="90" cm="1">
        <f t="array" ref="O1529">VLOOKUP(C1529,Calc!$B$4:$BF$291,_xlfn.XLOOKUP(F1529&amp;G1529,$R$4:$R$9&amp;$S$4:$S$9,$T$4:$T$9),FALSE)</f>
        <v>3286.9250157866541</v>
      </c>
      <c r="P1529" s="121">
        <f t="shared" si="23"/>
        <v>6.653863238170743E-9</v>
      </c>
      <c r="AH1529" s="5">
        <v>46261</v>
      </c>
      <c r="AI1529">
        <v>153</v>
      </c>
      <c r="AJ1529">
        <v>3</v>
      </c>
      <c r="AL1529" t="s">
        <v>147</v>
      </c>
      <c r="AM1529" t="s">
        <v>51</v>
      </c>
      <c r="AN1529">
        <v>0</v>
      </c>
      <c r="AO1529">
        <v>0</v>
      </c>
      <c r="AP1529">
        <v>0</v>
      </c>
      <c r="AR1529" s="5">
        <v>46261</v>
      </c>
      <c r="AS1529">
        <v>109</v>
      </c>
      <c r="AT1529">
        <v>3</v>
      </c>
      <c r="AU1529" t="s">
        <v>50</v>
      </c>
      <c r="AV1529" t="s">
        <v>51</v>
      </c>
      <c r="AW1529">
        <v>-4.4049416299999997</v>
      </c>
      <c r="AX1529">
        <v>0.64416666</v>
      </c>
      <c r="AY1529">
        <v>0</v>
      </c>
      <c r="AZ1529">
        <v>295.87898309000002</v>
      </c>
      <c r="BA1529">
        <v>0</v>
      </c>
    </row>
    <row r="1530" spans="2:53">
      <c r="B1530" s="5">
        <v>46261</v>
      </c>
      <c r="C1530">
        <v>255</v>
      </c>
      <c r="D1530">
        <v>3</v>
      </c>
      <c r="E1530" t="s">
        <v>143</v>
      </c>
      <c r="F1530" t="s">
        <v>60</v>
      </c>
      <c r="G1530" t="s">
        <v>58</v>
      </c>
      <c r="H1530">
        <v>7562.2699721299996</v>
      </c>
      <c r="I1530">
        <v>0</v>
      </c>
      <c r="J1530">
        <v>500</v>
      </c>
      <c r="K1530">
        <v>-384.36</v>
      </c>
      <c r="L1530">
        <v>0</v>
      </c>
      <c r="M1530">
        <v>0</v>
      </c>
      <c r="N1530">
        <v>0</v>
      </c>
      <c r="O1530" s="90" cm="1">
        <f t="array" ref="O1530">VLOOKUP(C1530,Calc!$B$4:$BF$291,_xlfn.XLOOKUP(F1530&amp;G1530,$R$4:$R$9&amp;$S$4:$S$9,$T$4:$T$9),FALSE)</f>
        <v>0</v>
      </c>
      <c r="P1530" s="121">
        <f t="shared" si="23"/>
        <v>0</v>
      </c>
      <c r="AH1530" s="5">
        <v>46261</v>
      </c>
      <c r="AI1530">
        <v>153</v>
      </c>
      <c r="AJ1530">
        <v>3</v>
      </c>
      <c r="AK1530" t="s">
        <v>143</v>
      </c>
      <c r="AL1530" t="s">
        <v>60</v>
      </c>
      <c r="AM1530" t="s">
        <v>58</v>
      </c>
      <c r="AN1530">
        <v>-20.78039583</v>
      </c>
      <c r="AO1530">
        <v>0</v>
      </c>
      <c r="AP1530">
        <v>-1235.19894479</v>
      </c>
      <c r="AR1530" s="5">
        <v>46261</v>
      </c>
      <c r="AS1530">
        <v>110</v>
      </c>
      <c r="AT1530">
        <v>3</v>
      </c>
      <c r="AU1530" t="s">
        <v>145</v>
      </c>
      <c r="AV1530" t="s">
        <v>58</v>
      </c>
      <c r="AW1530">
        <v>0</v>
      </c>
      <c r="AX1530">
        <v>0</v>
      </c>
      <c r="AY1530">
        <v>0</v>
      </c>
      <c r="AZ1530">
        <v>0</v>
      </c>
      <c r="BA1530">
        <v>0</v>
      </c>
    </row>
    <row r="1531" spans="2:53">
      <c r="B1531" s="5">
        <v>46261</v>
      </c>
      <c r="C1531">
        <v>255</v>
      </c>
      <c r="D1531">
        <v>3</v>
      </c>
      <c r="E1531" t="s">
        <v>143</v>
      </c>
      <c r="F1531" t="s">
        <v>60</v>
      </c>
      <c r="G1531" t="s">
        <v>51</v>
      </c>
      <c r="H1531">
        <v>7562.2699721299996</v>
      </c>
      <c r="I1531">
        <v>-19.2585415</v>
      </c>
      <c r="J1531">
        <v>115.64</v>
      </c>
      <c r="K1531">
        <v>384.36</v>
      </c>
      <c r="L1531">
        <v>7402.2130109399995</v>
      </c>
      <c r="M1531">
        <v>4275.34495634</v>
      </c>
      <c r="N1531">
        <v>4275.34495634</v>
      </c>
      <c r="O1531" s="90" cm="1">
        <f t="array" ref="O1531">VLOOKUP(C1531,Calc!$B$4:$BF$291,_xlfn.XLOOKUP(F1531&amp;G1531,$R$4:$R$9&amp;$S$4:$S$9,$T$4:$T$9),FALSE)</f>
        <v>4275.3449563480117</v>
      </c>
      <c r="P1531" s="121">
        <f t="shared" si="23"/>
        <v>8.0117388279177248E-9</v>
      </c>
      <c r="AH1531" s="5">
        <v>46261</v>
      </c>
      <c r="AI1531">
        <v>153</v>
      </c>
      <c r="AJ1531">
        <v>3</v>
      </c>
      <c r="AK1531" t="s">
        <v>143</v>
      </c>
      <c r="AL1531" t="s">
        <v>60</v>
      </c>
      <c r="AM1531" t="s">
        <v>51</v>
      </c>
      <c r="AN1531">
        <v>18.6045625</v>
      </c>
      <c r="AO1531">
        <v>0</v>
      </c>
      <c r="AP1531">
        <v>0</v>
      </c>
      <c r="AR1531" s="5">
        <v>46261</v>
      </c>
      <c r="AS1531">
        <v>110</v>
      </c>
      <c r="AT1531">
        <v>3</v>
      </c>
      <c r="AU1531" t="s">
        <v>145</v>
      </c>
      <c r="AV1531" t="s">
        <v>146</v>
      </c>
      <c r="AW1531">
        <v>0</v>
      </c>
      <c r="AX1531">
        <v>0</v>
      </c>
      <c r="AY1531">
        <v>0</v>
      </c>
      <c r="AZ1531">
        <v>0</v>
      </c>
      <c r="BA1531">
        <v>0</v>
      </c>
    </row>
    <row r="1532" spans="2:53">
      <c r="B1532" s="5">
        <v>46261</v>
      </c>
      <c r="C1532">
        <v>255</v>
      </c>
      <c r="D1532">
        <v>3</v>
      </c>
      <c r="E1532" t="s">
        <v>143</v>
      </c>
      <c r="F1532" t="s">
        <v>54</v>
      </c>
      <c r="G1532" t="s">
        <v>52</v>
      </c>
      <c r="H1532">
        <v>7562.2699721299996</v>
      </c>
      <c r="I1532">
        <v>0</v>
      </c>
      <c r="J1532">
        <v>92.96</v>
      </c>
      <c r="K1532">
        <v>22.68</v>
      </c>
      <c r="L1532">
        <v>0</v>
      </c>
      <c r="M1532">
        <v>0</v>
      </c>
      <c r="N1532">
        <v>0</v>
      </c>
      <c r="O1532" s="90" cm="1">
        <f t="array" ref="O1532">VLOOKUP(C1532,Calc!$B$4:$BF$291,_xlfn.XLOOKUP(F1532&amp;G1532,$R$4:$R$9&amp;$S$4:$S$9,$T$4:$T$9),FALSE)</f>
        <v>0</v>
      </c>
      <c r="P1532" s="121">
        <f t="shared" si="23"/>
        <v>0</v>
      </c>
      <c r="AH1532" s="5">
        <v>46261</v>
      </c>
      <c r="AI1532">
        <v>153</v>
      </c>
      <c r="AJ1532">
        <v>3</v>
      </c>
      <c r="AK1532" t="s">
        <v>143</v>
      </c>
      <c r="AL1532" t="s">
        <v>54</v>
      </c>
      <c r="AM1532" t="s">
        <v>52</v>
      </c>
      <c r="AN1532">
        <v>15.47202723</v>
      </c>
      <c r="AO1532">
        <v>0</v>
      </c>
      <c r="AP1532">
        <v>0</v>
      </c>
      <c r="AR1532" s="5">
        <v>46261</v>
      </c>
      <c r="AS1532">
        <v>110</v>
      </c>
      <c r="AT1532">
        <v>3</v>
      </c>
      <c r="AU1532" t="s">
        <v>144</v>
      </c>
      <c r="AV1532" t="s">
        <v>58</v>
      </c>
      <c r="AW1532">
        <v>-50.613379430000002</v>
      </c>
      <c r="AX1532">
        <v>1.5266666600000001</v>
      </c>
      <c r="AY1532">
        <v>35.85722028</v>
      </c>
      <c r="AZ1532">
        <v>35.85722028</v>
      </c>
      <c r="BA1532">
        <v>0</v>
      </c>
    </row>
    <row r="1533" spans="2:53">
      <c r="B1533" s="5">
        <v>46261</v>
      </c>
      <c r="C1533">
        <v>255</v>
      </c>
      <c r="D1533">
        <v>3</v>
      </c>
      <c r="E1533" t="s">
        <v>143</v>
      </c>
      <c r="F1533" t="s">
        <v>54</v>
      </c>
      <c r="G1533" t="s">
        <v>51</v>
      </c>
      <c r="H1533">
        <v>7562.2699721299996</v>
      </c>
      <c r="I1533">
        <v>0</v>
      </c>
      <c r="J1533">
        <v>115.64</v>
      </c>
      <c r="K1533">
        <v>-22.68</v>
      </c>
      <c r="L1533">
        <v>0</v>
      </c>
      <c r="M1533">
        <v>0</v>
      </c>
      <c r="N1533">
        <v>0</v>
      </c>
      <c r="O1533" s="90" cm="1">
        <f t="array" ref="O1533">VLOOKUP(C1533,Calc!$B$4:$BF$291,_xlfn.XLOOKUP(F1533&amp;G1533,$R$4:$R$9&amp;$S$4:$S$9,$T$4:$T$9),FALSE)</f>
        <v>0</v>
      </c>
      <c r="P1533" s="121">
        <f t="shared" si="23"/>
        <v>0</v>
      </c>
      <c r="AH1533" s="5">
        <v>46261</v>
      </c>
      <c r="AI1533">
        <v>153</v>
      </c>
      <c r="AJ1533">
        <v>3</v>
      </c>
      <c r="AK1533" t="s">
        <v>143</v>
      </c>
      <c r="AL1533" t="s">
        <v>54</v>
      </c>
      <c r="AM1533" t="s">
        <v>51</v>
      </c>
      <c r="AN1533">
        <v>-17.142860559999999</v>
      </c>
      <c r="AO1533">
        <v>0</v>
      </c>
      <c r="AP1533">
        <v>9317.5020611300006</v>
      </c>
      <c r="AR1533" s="5">
        <v>46261</v>
      </c>
      <c r="AS1533">
        <v>110</v>
      </c>
      <c r="AT1533">
        <v>3</v>
      </c>
      <c r="AU1533" t="s">
        <v>144</v>
      </c>
      <c r="AV1533" t="s">
        <v>146</v>
      </c>
      <c r="AW1533">
        <v>49.086712759999998</v>
      </c>
      <c r="AX1533">
        <v>1.5266666600000001</v>
      </c>
      <c r="AY1533">
        <v>0</v>
      </c>
      <c r="AZ1533">
        <v>0</v>
      </c>
      <c r="BA1533">
        <v>0</v>
      </c>
    </row>
    <row r="1534" spans="2:53">
      <c r="B1534" s="5">
        <v>46261</v>
      </c>
      <c r="C1534">
        <v>256</v>
      </c>
      <c r="D1534">
        <v>3</v>
      </c>
      <c r="E1534" t="s">
        <v>143</v>
      </c>
      <c r="F1534" t="s">
        <v>57</v>
      </c>
      <c r="G1534" t="s">
        <v>58</v>
      </c>
      <c r="H1534">
        <v>9873.07045621</v>
      </c>
      <c r="I1534">
        <v>0</v>
      </c>
      <c r="J1534">
        <v>500</v>
      </c>
      <c r="K1534">
        <v>-401.26</v>
      </c>
      <c r="L1534">
        <v>0</v>
      </c>
      <c r="M1534">
        <v>0</v>
      </c>
      <c r="N1534">
        <v>0</v>
      </c>
      <c r="O1534" s="90" cm="1">
        <f t="array" ref="O1534">VLOOKUP(C1534,Calc!$B$4:$BF$291,_xlfn.XLOOKUP(F1534&amp;G1534,$R$4:$R$9&amp;$S$4:$S$9,$T$4:$T$9),FALSE)</f>
        <v>0</v>
      </c>
      <c r="P1534" s="121">
        <f t="shared" si="23"/>
        <v>0</v>
      </c>
      <c r="AH1534" s="5">
        <v>46261</v>
      </c>
      <c r="AI1534">
        <v>154</v>
      </c>
      <c r="AJ1534">
        <v>3</v>
      </c>
      <c r="AL1534" t="s">
        <v>144</v>
      </c>
      <c r="AM1534" t="s">
        <v>58</v>
      </c>
      <c r="AN1534">
        <v>-50.044361760000001</v>
      </c>
      <c r="AO1534">
        <v>-2999.2766935899999</v>
      </c>
      <c r="AP1534">
        <v>-2999.2766935899999</v>
      </c>
      <c r="AR1534" s="5">
        <v>46261</v>
      </c>
      <c r="AS1534">
        <v>110</v>
      </c>
      <c r="AT1534">
        <v>3</v>
      </c>
      <c r="AU1534" t="s">
        <v>57</v>
      </c>
      <c r="AV1534" t="s">
        <v>58</v>
      </c>
      <c r="AW1534">
        <v>-7.7671831999999998</v>
      </c>
      <c r="AX1534">
        <v>1.9</v>
      </c>
      <c r="AY1534">
        <v>1053.28174889</v>
      </c>
      <c r="AZ1534">
        <v>368.72089901999999</v>
      </c>
      <c r="BA1534">
        <v>0</v>
      </c>
    </row>
    <row r="1535" spans="2:53">
      <c r="B1535" s="5">
        <v>46261</v>
      </c>
      <c r="C1535">
        <v>256</v>
      </c>
      <c r="D1535">
        <v>3</v>
      </c>
      <c r="E1535" t="s">
        <v>143</v>
      </c>
      <c r="F1535" t="s">
        <v>57</v>
      </c>
      <c r="G1535" t="s">
        <v>52</v>
      </c>
      <c r="H1535">
        <v>9873.07045621</v>
      </c>
      <c r="I1535">
        <v>-16.327378629999998</v>
      </c>
      <c r="J1535">
        <v>98.74</v>
      </c>
      <c r="K1535">
        <v>401.26</v>
      </c>
      <c r="L1535">
        <v>6551.52395041</v>
      </c>
      <c r="M1535">
        <v>4219.9478233500004</v>
      </c>
      <c r="N1535">
        <v>4219.9478233500004</v>
      </c>
      <c r="O1535" s="90" cm="1">
        <f t="array" ref="O1535">VLOOKUP(C1535,Calc!$B$4:$BF$291,_xlfn.XLOOKUP(F1535&amp;G1535,$R$4:$R$9&amp;$S$4:$S$9,$T$4:$T$9),FALSE)</f>
        <v>4219.9478233580012</v>
      </c>
      <c r="P1535" s="121">
        <f t="shared" si="23"/>
        <v>8.0008248914964497E-9</v>
      </c>
      <c r="AH1535" s="5">
        <v>46261</v>
      </c>
      <c r="AI1535">
        <v>154</v>
      </c>
      <c r="AJ1535">
        <v>3</v>
      </c>
      <c r="AL1535" t="s">
        <v>144</v>
      </c>
      <c r="AM1535" t="s">
        <v>146</v>
      </c>
      <c r="AN1535">
        <v>45.687695099999999</v>
      </c>
      <c r="AO1535">
        <v>0</v>
      </c>
      <c r="AP1535">
        <v>0</v>
      </c>
      <c r="AR1535" s="5">
        <v>46261</v>
      </c>
      <c r="AS1535">
        <v>110</v>
      </c>
      <c r="AT1535">
        <v>3</v>
      </c>
      <c r="AU1535" t="s">
        <v>57</v>
      </c>
      <c r="AV1535" t="s">
        <v>52</v>
      </c>
      <c r="AW1535">
        <v>5.8671832000000004</v>
      </c>
      <c r="AX1535">
        <v>1.9</v>
      </c>
      <c r="AY1535">
        <v>0</v>
      </c>
      <c r="AZ1535">
        <v>0</v>
      </c>
      <c r="BA1535">
        <v>0</v>
      </c>
    </row>
    <row r="1536" spans="2:53">
      <c r="B1536" s="5">
        <v>46261</v>
      </c>
      <c r="C1536">
        <v>256</v>
      </c>
      <c r="D1536">
        <v>3</v>
      </c>
      <c r="E1536" t="s">
        <v>143</v>
      </c>
      <c r="F1536" t="s">
        <v>60</v>
      </c>
      <c r="G1536" t="s">
        <v>58</v>
      </c>
      <c r="H1536">
        <v>9873.07045621</v>
      </c>
      <c r="I1536">
        <v>0</v>
      </c>
      <c r="J1536">
        <v>500</v>
      </c>
      <c r="K1536">
        <v>-381</v>
      </c>
      <c r="L1536">
        <v>0</v>
      </c>
      <c r="M1536">
        <v>0</v>
      </c>
      <c r="N1536">
        <v>0</v>
      </c>
      <c r="O1536" s="90" cm="1">
        <f t="array" ref="O1536">VLOOKUP(C1536,Calc!$B$4:$BF$291,_xlfn.XLOOKUP(F1536&amp;G1536,$R$4:$R$9&amp;$S$4:$S$9,$T$4:$T$9),FALSE)</f>
        <v>0</v>
      </c>
      <c r="P1536" s="121">
        <f t="shared" si="23"/>
        <v>0</v>
      </c>
      <c r="AH1536" s="5">
        <v>46261</v>
      </c>
      <c r="AI1536">
        <v>154</v>
      </c>
      <c r="AJ1536">
        <v>3</v>
      </c>
      <c r="AK1536" t="s">
        <v>143</v>
      </c>
      <c r="AL1536" t="s">
        <v>57</v>
      </c>
      <c r="AM1536" t="s">
        <v>58</v>
      </c>
      <c r="AN1536">
        <v>-6.9862998000000003</v>
      </c>
      <c r="AO1536">
        <v>9967.4555326600002</v>
      </c>
      <c r="AP1536">
        <v>3059.5196965300001</v>
      </c>
      <c r="AR1536" s="5">
        <v>46261</v>
      </c>
      <c r="AS1536">
        <v>110</v>
      </c>
      <c r="AT1536">
        <v>3</v>
      </c>
      <c r="AU1536" t="s">
        <v>147</v>
      </c>
      <c r="AV1536" t="s">
        <v>148</v>
      </c>
      <c r="AW1536">
        <v>0</v>
      </c>
      <c r="AX1536">
        <v>0.16</v>
      </c>
      <c r="AY1536">
        <v>0</v>
      </c>
      <c r="AZ1536">
        <v>0</v>
      </c>
      <c r="BA1536">
        <v>0</v>
      </c>
    </row>
    <row r="1537" spans="2:53">
      <c r="B1537" s="5">
        <v>46261</v>
      </c>
      <c r="C1537">
        <v>256</v>
      </c>
      <c r="D1537">
        <v>3</v>
      </c>
      <c r="E1537" t="s">
        <v>143</v>
      </c>
      <c r="F1537" t="s">
        <v>60</v>
      </c>
      <c r="G1537" t="s">
        <v>51</v>
      </c>
      <c r="H1537">
        <v>9873.07045621</v>
      </c>
      <c r="I1537">
        <v>-23.035555129999999</v>
      </c>
      <c r="J1537">
        <v>119</v>
      </c>
      <c r="K1537">
        <v>381</v>
      </c>
      <c r="L1537">
        <v>8776.5465058000009</v>
      </c>
      <c r="M1537">
        <v>5653.1226328499997</v>
      </c>
      <c r="N1537">
        <v>5653.1226328499997</v>
      </c>
      <c r="O1537" s="90" cm="1">
        <f t="array" ref="O1537">VLOOKUP(C1537,Calc!$B$4:$BF$291,_xlfn.XLOOKUP(F1537&amp;G1537,$R$4:$R$9&amp;$S$4:$S$9,$T$4:$T$9),FALSE)</f>
        <v>5653.1226328533321</v>
      </c>
      <c r="P1537" s="121">
        <f t="shared" si="23"/>
        <v>3.3323885872960091E-9</v>
      </c>
      <c r="AH1537" s="5">
        <v>46261</v>
      </c>
      <c r="AI1537">
        <v>154</v>
      </c>
      <c r="AJ1537">
        <v>3</v>
      </c>
      <c r="AK1537" t="s">
        <v>143</v>
      </c>
      <c r="AL1537" t="s">
        <v>57</v>
      </c>
      <c r="AM1537" t="s">
        <v>52</v>
      </c>
      <c r="AN1537">
        <v>5.7704664599999997</v>
      </c>
      <c r="AO1537">
        <v>0</v>
      </c>
      <c r="AP1537">
        <v>0</v>
      </c>
      <c r="AR1537" s="5">
        <v>46261</v>
      </c>
      <c r="AS1537">
        <v>110</v>
      </c>
      <c r="AT1537">
        <v>3</v>
      </c>
      <c r="AU1537" t="s">
        <v>147</v>
      </c>
      <c r="AV1537" t="s">
        <v>51</v>
      </c>
      <c r="AW1537">
        <v>0</v>
      </c>
      <c r="AX1537">
        <v>0.16</v>
      </c>
      <c r="AY1537">
        <v>0</v>
      </c>
      <c r="AZ1537">
        <v>0</v>
      </c>
      <c r="BA1537">
        <v>0</v>
      </c>
    </row>
    <row r="1538" spans="2:53">
      <c r="B1538" s="5">
        <v>46261</v>
      </c>
      <c r="C1538">
        <v>256</v>
      </c>
      <c r="D1538">
        <v>3</v>
      </c>
      <c r="E1538" t="s">
        <v>143</v>
      </c>
      <c r="F1538" t="s">
        <v>54</v>
      </c>
      <c r="G1538" t="s">
        <v>52</v>
      </c>
      <c r="H1538">
        <v>9873.07045621</v>
      </c>
      <c r="I1538">
        <v>0</v>
      </c>
      <c r="J1538">
        <v>98.74</v>
      </c>
      <c r="K1538">
        <v>20.260000000000002</v>
      </c>
      <c r="L1538">
        <v>0</v>
      </c>
      <c r="M1538">
        <v>0</v>
      </c>
      <c r="N1538">
        <v>0</v>
      </c>
      <c r="O1538" s="90" cm="1">
        <f t="array" ref="O1538">VLOOKUP(C1538,Calc!$B$4:$BF$291,_xlfn.XLOOKUP(F1538&amp;G1538,$R$4:$R$9&amp;$S$4:$S$9,$T$4:$T$9),FALSE)</f>
        <v>0</v>
      </c>
      <c r="P1538" s="121">
        <f t="shared" si="23"/>
        <v>0</v>
      </c>
      <c r="AH1538" s="5">
        <v>46261</v>
      </c>
      <c r="AI1538">
        <v>154</v>
      </c>
      <c r="AJ1538">
        <v>3</v>
      </c>
      <c r="AL1538" t="s">
        <v>147</v>
      </c>
      <c r="AM1538" t="s">
        <v>148</v>
      </c>
      <c r="AN1538">
        <v>0</v>
      </c>
      <c r="AO1538">
        <v>0</v>
      </c>
      <c r="AP1538">
        <v>0</v>
      </c>
      <c r="AR1538" s="5">
        <v>46261</v>
      </c>
      <c r="AS1538">
        <v>110</v>
      </c>
      <c r="AT1538">
        <v>3</v>
      </c>
      <c r="AU1538" t="s">
        <v>60</v>
      </c>
      <c r="AV1538" t="s">
        <v>58</v>
      </c>
      <c r="AW1538">
        <v>-12.9106369</v>
      </c>
      <c r="AX1538">
        <v>0.84250000000000003</v>
      </c>
      <c r="AY1538">
        <v>0</v>
      </c>
      <c r="AZ1538">
        <v>554.79691430000003</v>
      </c>
      <c r="BA1538">
        <v>0</v>
      </c>
    </row>
    <row r="1539" spans="2:53">
      <c r="B1539" s="5">
        <v>46261</v>
      </c>
      <c r="C1539">
        <v>256</v>
      </c>
      <c r="D1539">
        <v>3</v>
      </c>
      <c r="E1539" t="s">
        <v>143</v>
      </c>
      <c r="F1539" t="s">
        <v>54</v>
      </c>
      <c r="G1539" t="s">
        <v>51</v>
      </c>
      <c r="H1539">
        <v>9873.07045621</v>
      </c>
      <c r="I1539">
        <v>0</v>
      </c>
      <c r="J1539">
        <v>119</v>
      </c>
      <c r="K1539">
        <v>-20.260000000000002</v>
      </c>
      <c r="L1539">
        <v>0</v>
      </c>
      <c r="M1539">
        <v>0</v>
      </c>
      <c r="N1539">
        <v>0</v>
      </c>
      <c r="O1539" s="90" cm="1">
        <f t="array" ref="O1539">VLOOKUP(C1539,Calc!$B$4:$BF$291,_xlfn.XLOOKUP(F1539&amp;G1539,$R$4:$R$9&amp;$S$4:$S$9,$T$4:$T$9),FALSE)</f>
        <v>0</v>
      </c>
      <c r="P1539" s="121">
        <f t="shared" si="23"/>
        <v>0</v>
      </c>
      <c r="AH1539" s="5">
        <v>46261</v>
      </c>
      <c r="AI1539">
        <v>154</v>
      </c>
      <c r="AJ1539">
        <v>3</v>
      </c>
      <c r="AL1539" t="s">
        <v>147</v>
      </c>
      <c r="AM1539" t="s">
        <v>51</v>
      </c>
      <c r="AN1539">
        <v>0</v>
      </c>
      <c r="AO1539">
        <v>0</v>
      </c>
      <c r="AP1539">
        <v>0</v>
      </c>
      <c r="AR1539" s="5">
        <v>46261</v>
      </c>
      <c r="AS1539">
        <v>110</v>
      </c>
      <c r="AT1539">
        <v>3</v>
      </c>
      <c r="AU1539" t="s">
        <v>60</v>
      </c>
      <c r="AV1539" t="s">
        <v>51</v>
      </c>
      <c r="AW1539">
        <v>12.068136900000001</v>
      </c>
      <c r="AX1539">
        <v>0.84250000000000003</v>
      </c>
      <c r="AY1539">
        <v>0</v>
      </c>
      <c r="AZ1539">
        <v>0</v>
      </c>
      <c r="BA1539">
        <v>0</v>
      </c>
    </row>
    <row r="1540" spans="2:53">
      <c r="B1540" s="5">
        <v>46261</v>
      </c>
      <c r="C1540">
        <v>257</v>
      </c>
      <c r="D1540">
        <v>3</v>
      </c>
      <c r="E1540" t="s">
        <v>143</v>
      </c>
      <c r="F1540" t="s">
        <v>57</v>
      </c>
      <c r="G1540" t="s">
        <v>58</v>
      </c>
      <c r="H1540">
        <v>9958.4284573000004</v>
      </c>
      <c r="I1540">
        <v>0</v>
      </c>
      <c r="J1540">
        <v>500</v>
      </c>
      <c r="K1540">
        <v>-413</v>
      </c>
      <c r="L1540">
        <v>0</v>
      </c>
      <c r="M1540">
        <v>0</v>
      </c>
      <c r="N1540">
        <v>0</v>
      </c>
      <c r="O1540" s="90" cm="1">
        <f t="array" ref="O1540">VLOOKUP(C1540,Calc!$B$4:$BF$291,_xlfn.XLOOKUP(F1540&amp;G1540,$R$4:$R$9&amp;$S$4:$S$9,$T$4:$T$9),FALSE)</f>
        <v>0</v>
      </c>
      <c r="P1540" s="121">
        <f t="shared" ref="P1540:P1603" si="24">O1540-N1540</f>
        <v>0</v>
      </c>
      <c r="AH1540" s="5">
        <v>46261</v>
      </c>
      <c r="AI1540">
        <v>154</v>
      </c>
      <c r="AJ1540">
        <v>3</v>
      </c>
      <c r="AK1540" t="s">
        <v>143</v>
      </c>
      <c r="AL1540" t="s">
        <v>60</v>
      </c>
      <c r="AM1540" t="s">
        <v>58</v>
      </c>
      <c r="AN1540">
        <v>-19.555867630000002</v>
      </c>
      <c r="AO1540">
        <v>0</v>
      </c>
      <c r="AP1540">
        <v>-1162.25583766</v>
      </c>
      <c r="AR1540" s="5">
        <v>46261</v>
      </c>
      <c r="AS1540">
        <v>110</v>
      </c>
      <c r="AT1540">
        <v>3</v>
      </c>
      <c r="AU1540" t="s">
        <v>54</v>
      </c>
      <c r="AV1540" t="s">
        <v>52</v>
      </c>
      <c r="AW1540">
        <v>39.623050360000001</v>
      </c>
      <c r="AX1540">
        <v>1.69666666</v>
      </c>
      <c r="AY1540">
        <v>0</v>
      </c>
      <c r="AZ1540">
        <v>0</v>
      </c>
      <c r="BA1540">
        <v>0</v>
      </c>
    </row>
    <row r="1541" spans="2:53">
      <c r="B1541" s="5">
        <v>46261</v>
      </c>
      <c r="C1541">
        <v>257</v>
      </c>
      <c r="D1541">
        <v>3</v>
      </c>
      <c r="E1541" t="s">
        <v>143</v>
      </c>
      <c r="F1541" t="s">
        <v>57</v>
      </c>
      <c r="G1541" t="s">
        <v>52</v>
      </c>
      <c r="H1541">
        <v>9958.4284573000004</v>
      </c>
      <c r="I1541">
        <v>-13.154261460000001</v>
      </c>
      <c r="J1541">
        <v>87</v>
      </c>
      <c r="K1541">
        <v>413</v>
      </c>
      <c r="L1541">
        <v>5432.70998573</v>
      </c>
      <c r="M1541">
        <v>3451.7817125699999</v>
      </c>
      <c r="N1541">
        <v>3451.7817125699999</v>
      </c>
      <c r="O1541" s="90" cm="1">
        <f t="array" ref="O1541">VLOOKUP(C1541,Calc!$B$4:$BF$291,_xlfn.XLOOKUP(F1541&amp;G1541,$R$4:$R$9&amp;$S$4:$S$9,$T$4:$T$9),FALSE)</f>
        <v>3451.7817125710753</v>
      </c>
      <c r="P1541" s="121">
        <f t="shared" si="24"/>
        <v>1.0754774848464876E-9</v>
      </c>
      <c r="AH1541" s="5">
        <v>46261</v>
      </c>
      <c r="AI1541">
        <v>154</v>
      </c>
      <c r="AJ1541">
        <v>3</v>
      </c>
      <c r="AK1541" t="s">
        <v>143</v>
      </c>
      <c r="AL1541" t="s">
        <v>60</v>
      </c>
      <c r="AM1541" t="s">
        <v>51</v>
      </c>
      <c r="AN1541">
        <v>17.430034299999999</v>
      </c>
      <c r="AO1541">
        <v>0</v>
      </c>
      <c r="AP1541">
        <v>0</v>
      </c>
      <c r="AR1541" s="5">
        <v>46261</v>
      </c>
      <c r="AS1541">
        <v>110</v>
      </c>
      <c r="AT1541">
        <v>3</v>
      </c>
      <c r="AU1541" t="s">
        <v>54</v>
      </c>
      <c r="AV1541" t="s">
        <v>51</v>
      </c>
      <c r="AW1541">
        <v>-41.31971703</v>
      </c>
      <c r="AX1541">
        <v>1.69666666</v>
      </c>
      <c r="AY1541">
        <v>415.40723298</v>
      </c>
      <c r="AZ1541">
        <v>513.48816365000005</v>
      </c>
      <c r="BA1541">
        <v>0</v>
      </c>
    </row>
    <row r="1542" spans="2:53">
      <c r="B1542" s="5">
        <v>46261</v>
      </c>
      <c r="C1542">
        <v>257</v>
      </c>
      <c r="D1542">
        <v>3</v>
      </c>
      <c r="E1542" t="s">
        <v>143</v>
      </c>
      <c r="F1542" t="s">
        <v>60</v>
      </c>
      <c r="G1542" t="s">
        <v>58</v>
      </c>
      <c r="H1542">
        <v>9958.4284573000004</v>
      </c>
      <c r="I1542">
        <v>0</v>
      </c>
      <c r="J1542">
        <v>500</v>
      </c>
      <c r="K1542">
        <v>-384.39</v>
      </c>
      <c r="L1542">
        <v>0</v>
      </c>
      <c r="M1542">
        <v>0</v>
      </c>
      <c r="N1542">
        <v>0</v>
      </c>
      <c r="O1542" s="90" cm="1">
        <f t="array" ref="O1542">VLOOKUP(C1542,Calc!$B$4:$BF$291,_xlfn.XLOOKUP(F1542&amp;G1542,$R$4:$R$9&amp;$S$4:$S$9,$T$4:$T$9),FALSE)</f>
        <v>0</v>
      </c>
      <c r="P1542" s="121">
        <f t="shared" si="24"/>
        <v>0</v>
      </c>
      <c r="AH1542" s="5">
        <v>46261</v>
      </c>
      <c r="AI1542">
        <v>154</v>
      </c>
      <c r="AJ1542">
        <v>3</v>
      </c>
      <c r="AK1542" t="s">
        <v>143</v>
      </c>
      <c r="AL1542" t="s">
        <v>54</v>
      </c>
      <c r="AM1542" t="s">
        <v>52</v>
      </c>
      <c r="AN1542">
        <v>13.398266899999999</v>
      </c>
      <c r="AO1542">
        <v>0</v>
      </c>
      <c r="AP1542">
        <v>0</v>
      </c>
      <c r="AR1542" s="5">
        <v>46261</v>
      </c>
      <c r="AS1542">
        <v>110</v>
      </c>
      <c r="AT1542">
        <v>3</v>
      </c>
      <c r="AU1542" t="s">
        <v>50</v>
      </c>
      <c r="AV1542" t="s">
        <v>52</v>
      </c>
      <c r="AW1542">
        <v>3.7586428600000001</v>
      </c>
      <c r="AX1542">
        <v>0.63416665999999999</v>
      </c>
      <c r="AY1542">
        <v>0</v>
      </c>
      <c r="AZ1542">
        <v>0</v>
      </c>
      <c r="BA1542">
        <v>0</v>
      </c>
    </row>
    <row r="1543" spans="2:53">
      <c r="B1543" s="5">
        <v>46261</v>
      </c>
      <c r="C1543">
        <v>257</v>
      </c>
      <c r="D1543">
        <v>3</v>
      </c>
      <c r="E1543" t="s">
        <v>143</v>
      </c>
      <c r="F1543" t="s">
        <v>60</v>
      </c>
      <c r="G1543" t="s">
        <v>51</v>
      </c>
      <c r="H1543">
        <v>9958.4284573000004</v>
      </c>
      <c r="I1543">
        <v>-26.641479929999999</v>
      </c>
      <c r="J1543">
        <v>115.61</v>
      </c>
      <c r="K1543">
        <v>384.39</v>
      </c>
      <c r="L1543">
        <v>10240.71847157</v>
      </c>
      <c r="M1543">
        <v>6506.6467447300001</v>
      </c>
      <c r="N1543">
        <v>6506.6467447300001</v>
      </c>
      <c r="O1543" s="90" cm="1">
        <f t="array" ref="O1543">VLOOKUP(C1543,Calc!$B$4:$BF$291,_xlfn.XLOOKUP(F1543&amp;G1543,$R$4:$R$9&amp;$S$4:$S$9,$T$4:$T$9),FALSE)</f>
        <v>6506.6467447362556</v>
      </c>
      <c r="P1543" s="121">
        <f t="shared" si="24"/>
        <v>6.2555045587942004E-9</v>
      </c>
      <c r="AH1543" s="5">
        <v>46261</v>
      </c>
      <c r="AI1543">
        <v>154</v>
      </c>
      <c r="AJ1543">
        <v>3</v>
      </c>
      <c r="AK1543" t="s">
        <v>143</v>
      </c>
      <c r="AL1543" t="s">
        <v>54</v>
      </c>
      <c r="AM1543" t="s">
        <v>51</v>
      </c>
      <c r="AN1543">
        <v>-15.615766900000001</v>
      </c>
      <c r="AO1543">
        <v>0</v>
      </c>
      <c r="AP1543">
        <v>8070.1916738</v>
      </c>
      <c r="AR1543" s="5">
        <v>46261</v>
      </c>
      <c r="AS1543">
        <v>110</v>
      </c>
      <c r="AT1543">
        <v>3</v>
      </c>
      <c r="AU1543" t="s">
        <v>50</v>
      </c>
      <c r="AV1543" t="s">
        <v>51</v>
      </c>
      <c r="AW1543">
        <v>-4.3928095300000001</v>
      </c>
      <c r="AX1543">
        <v>0.63416665999999999</v>
      </c>
      <c r="AY1543">
        <v>0</v>
      </c>
      <c r="AZ1543">
        <v>31.6830049</v>
      </c>
      <c r="BA1543">
        <v>0</v>
      </c>
    </row>
    <row r="1544" spans="2:53">
      <c r="B1544" s="5">
        <v>46261</v>
      </c>
      <c r="C1544">
        <v>257</v>
      </c>
      <c r="D1544">
        <v>3</v>
      </c>
      <c r="E1544" t="s">
        <v>143</v>
      </c>
      <c r="F1544" t="s">
        <v>54</v>
      </c>
      <c r="G1544" t="s">
        <v>52</v>
      </c>
      <c r="H1544">
        <v>9958.4284573000004</v>
      </c>
      <c r="I1544">
        <v>0</v>
      </c>
      <c r="J1544">
        <v>87</v>
      </c>
      <c r="K1544">
        <v>28.61</v>
      </c>
      <c r="L1544">
        <v>0</v>
      </c>
      <c r="M1544">
        <v>0</v>
      </c>
      <c r="N1544">
        <v>0</v>
      </c>
      <c r="O1544" s="90" cm="1">
        <f t="array" ref="O1544">VLOOKUP(C1544,Calc!$B$4:$BF$291,_xlfn.XLOOKUP(F1544&amp;G1544,$R$4:$R$9&amp;$S$4:$S$9,$T$4:$T$9),FALSE)</f>
        <v>0</v>
      </c>
      <c r="P1544" s="121">
        <f t="shared" si="24"/>
        <v>0</v>
      </c>
      <c r="AH1544" s="5">
        <v>46261</v>
      </c>
      <c r="AI1544">
        <v>155</v>
      </c>
      <c r="AJ1544">
        <v>3</v>
      </c>
      <c r="AL1544" t="s">
        <v>144</v>
      </c>
      <c r="AM1544" t="s">
        <v>58</v>
      </c>
      <c r="AN1544">
        <v>-52.314900860000002</v>
      </c>
      <c r="AO1544">
        <v>-3382.0990249800002</v>
      </c>
      <c r="AP1544">
        <v>-3382.0990249800002</v>
      </c>
      <c r="AR1544" s="5">
        <v>46261</v>
      </c>
      <c r="AS1544">
        <v>111</v>
      </c>
      <c r="AT1544">
        <v>3</v>
      </c>
      <c r="AU1544" t="s">
        <v>145</v>
      </c>
      <c r="AV1544" t="s">
        <v>58</v>
      </c>
      <c r="AW1544">
        <v>0</v>
      </c>
      <c r="AX1544">
        <v>0</v>
      </c>
      <c r="AY1544">
        <v>0</v>
      </c>
      <c r="AZ1544">
        <v>0</v>
      </c>
      <c r="BA1544">
        <v>0</v>
      </c>
    </row>
    <row r="1545" spans="2:53">
      <c r="B1545" s="5">
        <v>46261</v>
      </c>
      <c r="C1545">
        <v>257</v>
      </c>
      <c r="D1545">
        <v>3</v>
      </c>
      <c r="E1545" t="s">
        <v>143</v>
      </c>
      <c r="F1545" t="s">
        <v>54</v>
      </c>
      <c r="G1545" t="s">
        <v>51</v>
      </c>
      <c r="H1545">
        <v>9958.4284573000004</v>
      </c>
      <c r="I1545">
        <v>0</v>
      </c>
      <c r="J1545">
        <v>115.61</v>
      </c>
      <c r="K1545">
        <v>-28.61</v>
      </c>
      <c r="L1545">
        <v>0</v>
      </c>
      <c r="M1545">
        <v>0</v>
      </c>
      <c r="N1545">
        <v>0</v>
      </c>
      <c r="O1545" s="90" cm="1">
        <f t="array" ref="O1545">VLOOKUP(C1545,Calc!$B$4:$BF$291,_xlfn.XLOOKUP(F1545&amp;G1545,$R$4:$R$9&amp;$S$4:$S$9,$T$4:$T$9),FALSE)</f>
        <v>0</v>
      </c>
      <c r="P1545" s="121">
        <f t="shared" si="24"/>
        <v>0</v>
      </c>
      <c r="AH1545" s="5">
        <v>46261</v>
      </c>
      <c r="AI1545">
        <v>155</v>
      </c>
      <c r="AJ1545">
        <v>3</v>
      </c>
      <c r="AL1545" t="s">
        <v>144</v>
      </c>
      <c r="AM1545" t="s">
        <v>146</v>
      </c>
      <c r="AN1545">
        <v>49.951567529999998</v>
      </c>
      <c r="AO1545">
        <v>0</v>
      </c>
      <c r="AP1545">
        <v>0</v>
      </c>
      <c r="AR1545" s="5">
        <v>46261</v>
      </c>
      <c r="AS1545">
        <v>111</v>
      </c>
      <c r="AT1545">
        <v>3</v>
      </c>
      <c r="AU1545" t="s">
        <v>145</v>
      </c>
      <c r="AV1545" t="s">
        <v>146</v>
      </c>
      <c r="AW1545">
        <v>0</v>
      </c>
      <c r="AX1545">
        <v>0</v>
      </c>
      <c r="AY1545">
        <v>0</v>
      </c>
      <c r="AZ1545">
        <v>0</v>
      </c>
      <c r="BA1545">
        <v>0</v>
      </c>
    </row>
    <row r="1546" spans="2:53">
      <c r="B1546" s="5">
        <v>46261</v>
      </c>
      <c r="C1546">
        <v>258</v>
      </c>
      <c r="D1546">
        <v>3</v>
      </c>
      <c r="E1546" t="s">
        <v>143</v>
      </c>
      <c r="F1546" t="s">
        <v>57</v>
      </c>
      <c r="G1546" t="s">
        <v>58</v>
      </c>
      <c r="H1546">
        <v>9868.9769792299994</v>
      </c>
      <c r="I1546">
        <v>0</v>
      </c>
      <c r="J1546">
        <v>500</v>
      </c>
      <c r="K1546">
        <v>-403.16</v>
      </c>
      <c r="L1546">
        <v>0</v>
      </c>
      <c r="M1546">
        <v>0</v>
      </c>
      <c r="N1546">
        <v>0</v>
      </c>
      <c r="O1546" s="90" cm="1">
        <f t="array" ref="O1546">VLOOKUP(C1546,Calc!$B$4:$BF$291,_xlfn.XLOOKUP(F1546&amp;G1546,$R$4:$R$9&amp;$S$4:$S$9,$T$4:$T$9),FALSE)</f>
        <v>0</v>
      </c>
      <c r="P1546" s="121">
        <f t="shared" si="24"/>
        <v>0</v>
      </c>
      <c r="AH1546" s="5">
        <v>46261</v>
      </c>
      <c r="AI1546">
        <v>155</v>
      </c>
      <c r="AJ1546">
        <v>3</v>
      </c>
      <c r="AK1546" t="s">
        <v>143</v>
      </c>
      <c r="AL1546" t="s">
        <v>57</v>
      </c>
      <c r="AM1546" t="s">
        <v>58</v>
      </c>
      <c r="AN1546">
        <v>-7.0230399999999999</v>
      </c>
      <c r="AO1546">
        <v>11212.41306248</v>
      </c>
      <c r="AP1546">
        <v>3301.9457440000001</v>
      </c>
      <c r="AR1546" s="5">
        <v>46261</v>
      </c>
      <c r="AS1546">
        <v>111</v>
      </c>
      <c r="AT1546">
        <v>3</v>
      </c>
      <c r="AU1546" t="s">
        <v>144</v>
      </c>
      <c r="AV1546" t="s">
        <v>58</v>
      </c>
      <c r="AW1546">
        <v>-49.031916199999998</v>
      </c>
      <c r="AX1546">
        <v>1.3108333299999999</v>
      </c>
      <c r="AY1546">
        <v>30.29854482</v>
      </c>
      <c r="AZ1546">
        <v>30.29854482</v>
      </c>
      <c r="BA1546">
        <v>0</v>
      </c>
    </row>
    <row r="1547" spans="2:53">
      <c r="B1547" s="5">
        <v>46261</v>
      </c>
      <c r="C1547">
        <v>258</v>
      </c>
      <c r="D1547">
        <v>3</v>
      </c>
      <c r="E1547" t="s">
        <v>143</v>
      </c>
      <c r="F1547" t="s">
        <v>57</v>
      </c>
      <c r="G1547" t="s">
        <v>52</v>
      </c>
      <c r="H1547">
        <v>9868.9769792299994</v>
      </c>
      <c r="I1547">
        <v>-9.4913125600000008</v>
      </c>
      <c r="J1547">
        <v>96.84</v>
      </c>
      <c r="K1547">
        <v>403.16</v>
      </c>
      <c r="L1547">
        <v>3826.5175743700001</v>
      </c>
      <c r="M1547">
        <v>2457.34544237</v>
      </c>
      <c r="N1547">
        <v>2457.34544237</v>
      </c>
      <c r="O1547" s="90" cm="1">
        <f t="array" ref="O1547">VLOOKUP(C1547,Calc!$B$4:$BF$291,_xlfn.XLOOKUP(F1547&amp;G1547,$R$4:$R$9&amp;$S$4:$S$9,$T$4:$T$9),FALSE)</f>
        <v>2457.3454423799235</v>
      </c>
      <c r="P1547" s="121">
        <f t="shared" si="24"/>
        <v>9.92349669104442E-9</v>
      </c>
      <c r="AH1547" s="5">
        <v>46261</v>
      </c>
      <c r="AI1547">
        <v>155</v>
      </c>
      <c r="AJ1547">
        <v>3</v>
      </c>
      <c r="AK1547" t="s">
        <v>143</v>
      </c>
      <c r="AL1547" t="s">
        <v>57</v>
      </c>
      <c r="AM1547" t="s">
        <v>52</v>
      </c>
      <c r="AN1547">
        <v>6.1780400000000002</v>
      </c>
      <c r="AO1547">
        <v>0</v>
      </c>
      <c r="AP1547">
        <v>0</v>
      </c>
      <c r="AR1547" s="5">
        <v>46261</v>
      </c>
      <c r="AS1547">
        <v>111</v>
      </c>
      <c r="AT1547">
        <v>3</v>
      </c>
      <c r="AU1547" t="s">
        <v>144</v>
      </c>
      <c r="AV1547" t="s">
        <v>146</v>
      </c>
      <c r="AW1547">
        <v>47.721082860000003</v>
      </c>
      <c r="AX1547">
        <v>1.3108333299999999</v>
      </c>
      <c r="AY1547">
        <v>0</v>
      </c>
      <c r="AZ1547">
        <v>0</v>
      </c>
      <c r="BA1547">
        <v>0</v>
      </c>
    </row>
    <row r="1548" spans="2:53">
      <c r="B1548" s="5">
        <v>46261</v>
      </c>
      <c r="C1548">
        <v>258</v>
      </c>
      <c r="D1548">
        <v>3</v>
      </c>
      <c r="E1548" t="s">
        <v>143</v>
      </c>
      <c r="F1548" t="s">
        <v>60</v>
      </c>
      <c r="G1548" t="s">
        <v>58</v>
      </c>
      <c r="H1548">
        <v>9868.9769792299994</v>
      </c>
      <c r="I1548">
        <v>0</v>
      </c>
      <c r="J1548">
        <v>500</v>
      </c>
      <c r="K1548">
        <v>-383.3</v>
      </c>
      <c r="L1548">
        <v>0</v>
      </c>
      <c r="M1548">
        <v>0</v>
      </c>
      <c r="N1548">
        <v>0</v>
      </c>
      <c r="O1548" s="90" cm="1">
        <f t="array" ref="O1548">VLOOKUP(C1548,Calc!$B$4:$BF$291,_xlfn.XLOOKUP(F1548&amp;G1548,$R$4:$R$9&amp;$S$4:$S$9,$T$4:$T$9),FALSE)</f>
        <v>0</v>
      </c>
      <c r="P1548" s="121">
        <f t="shared" si="24"/>
        <v>0</v>
      </c>
      <c r="AH1548" s="5">
        <v>46261</v>
      </c>
      <c r="AI1548">
        <v>155</v>
      </c>
      <c r="AJ1548">
        <v>3</v>
      </c>
      <c r="AL1548" t="s">
        <v>147</v>
      </c>
      <c r="AM1548" t="s">
        <v>148</v>
      </c>
      <c r="AN1548">
        <v>0</v>
      </c>
      <c r="AO1548">
        <v>0</v>
      </c>
      <c r="AP1548">
        <v>0</v>
      </c>
      <c r="AR1548" s="5">
        <v>46261</v>
      </c>
      <c r="AS1548">
        <v>111</v>
      </c>
      <c r="AT1548">
        <v>3</v>
      </c>
      <c r="AU1548" t="s">
        <v>57</v>
      </c>
      <c r="AV1548" t="s">
        <v>58</v>
      </c>
      <c r="AW1548">
        <v>-8.4656724000000008</v>
      </c>
      <c r="AX1548">
        <v>2.0449999999999999</v>
      </c>
      <c r="AY1548">
        <v>998.73134716000004</v>
      </c>
      <c r="AZ1548">
        <v>421.81058637000001</v>
      </c>
      <c r="BA1548">
        <v>0</v>
      </c>
    </row>
    <row r="1549" spans="2:53">
      <c r="B1549" s="5">
        <v>46261</v>
      </c>
      <c r="C1549">
        <v>258</v>
      </c>
      <c r="D1549">
        <v>3</v>
      </c>
      <c r="E1549" t="s">
        <v>143</v>
      </c>
      <c r="F1549" t="s">
        <v>60</v>
      </c>
      <c r="G1549" t="s">
        <v>51</v>
      </c>
      <c r="H1549">
        <v>9868.9769792299994</v>
      </c>
      <c r="I1549">
        <v>-30.110121060000001</v>
      </c>
      <c r="J1549">
        <v>116.7</v>
      </c>
      <c r="K1549">
        <v>383.3</v>
      </c>
      <c r="L1549">
        <v>11541.20940485</v>
      </c>
      <c r="M1549">
        <v>7411.63153685</v>
      </c>
      <c r="N1549">
        <v>7411.63153685</v>
      </c>
      <c r="O1549" s="90" cm="1">
        <f t="array" ref="O1549">VLOOKUP(C1549,Calc!$B$4:$BF$291,_xlfn.XLOOKUP(F1549&amp;G1549,$R$4:$R$9&amp;$S$4:$S$9,$T$4:$T$9),FALSE)</f>
        <v>7411.6315368507439</v>
      </c>
      <c r="P1549" s="121">
        <f t="shared" si="24"/>
        <v>7.439666660502553E-10</v>
      </c>
      <c r="AH1549" s="5">
        <v>46261</v>
      </c>
      <c r="AI1549">
        <v>155</v>
      </c>
      <c r="AJ1549">
        <v>3</v>
      </c>
      <c r="AL1549" t="s">
        <v>147</v>
      </c>
      <c r="AM1549" t="s">
        <v>51</v>
      </c>
      <c r="AN1549">
        <v>0</v>
      </c>
      <c r="AO1549">
        <v>0</v>
      </c>
      <c r="AP1549">
        <v>0</v>
      </c>
      <c r="AR1549" s="5">
        <v>46261</v>
      </c>
      <c r="AS1549">
        <v>111</v>
      </c>
      <c r="AT1549">
        <v>3</v>
      </c>
      <c r="AU1549" t="s">
        <v>57</v>
      </c>
      <c r="AV1549" t="s">
        <v>52</v>
      </c>
      <c r="AW1549">
        <v>6.4206723999999999</v>
      </c>
      <c r="AX1549">
        <v>2.0449999999999999</v>
      </c>
      <c r="AY1549">
        <v>0</v>
      </c>
      <c r="AZ1549">
        <v>0</v>
      </c>
      <c r="BA1549">
        <v>0</v>
      </c>
    </row>
    <row r="1550" spans="2:53">
      <c r="B1550" s="5">
        <v>46261</v>
      </c>
      <c r="C1550">
        <v>258</v>
      </c>
      <c r="D1550">
        <v>3</v>
      </c>
      <c r="E1550" t="s">
        <v>143</v>
      </c>
      <c r="F1550" t="s">
        <v>54</v>
      </c>
      <c r="G1550" t="s">
        <v>52</v>
      </c>
      <c r="H1550">
        <v>9868.9769792299994</v>
      </c>
      <c r="I1550">
        <v>0</v>
      </c>
      <c r="J1550">
        <v>96.84</v>
      </c>
      <c r="K1550">
        <v>19.86</v>
      </c>
      <c r="L1550">
        <v>0</v>
      </c>
      <c r="M1550">
        <v>0</v>
      </c>
      <c r="N1550">
        <v>0</v>
      </c>
      <c r="O1550" s="90" cm="1">
        <f t="array" ref="O1550">VLOOKUP(C1550,Calc!$B$4:$BF$291,_xlfn.XLOOKUP(F1550&amp;G1550,$R$4:$R$9&amp;$S$4:$S$9,$T$4:$T$9),FALSE)</f>
        <v>0</v>
      </c>
      <c r="P1550" s="121">
        <f t="shared" si="24"/>
        <v>0</v>
      </c>
      <c r="AH1550" s="5">
        <v>46261</v>
      </c>
      <c r="AI1550">
        <v>155</v>
      </c>
      <c r="AJ1550">
        <v>3</v>
      </c>
      <c r="AK1550" t="s">
        <v>143</v>
      </c>
      <c r="AL1550" t="s">
        <v>60</v>
      </c>
      <c r="AM1550" t="s">
        <v>58</v>
      </c>
      <c r="AN1550">
        <v>-19.95462843</v>
      </c>
      <c r="AO1550">
        <v>0</v>
      </c>
      <c r="AP1550">
        <v>-1186.05691938</v>
      </c>
      <c r="AR1550" s="5">
        <v>46261</v>
      </c>
      <c r="AS1550">
        <v>111</v>
      </c>
      <c r="AT1550">
        <v>3</v>
      </c>
      <c r="AU1550" t="s">
        <v>147</v>
      </c>
      <c r="AV1550" t="s">
        <v>148</v>
      </c>
      <c r="AW1550">
        <v>0</v>
      </c>
      <c r="AX1550">
        <v>7.3333330000000002E-2</v>
      </c>
      <c r="AY1550">
        <v>0</v>
      </c>
      <c r="AZ1550">
        <v>0</v>
      </c>
      <c r="BA1550">
        <v>0</v>
      </c>
    </row>
    <row r="1551" spans="2:53">
      <c r="B1551" s="5">
        <v>46261</v>
      </c>
      <c r="C1551">
        <v>258</v>
      </c>
      <c r="D1551">
        <v>3</v>
      </c>
      <c r="E1551" t="s">
        <v>143</v>
      </c>
      <c r="F1551" t="s">
        <v>54</v>
      </c>
      <c r="G1551" t="s">
        <v>51</v>
      </c>
      <c r="H1551">
        <v>9868.9769792299994</v>
      </c>
      <c r="I1551">
        <v>0</v>
      </c>
      <c r="J1551">
        <v>116.7</v>
      </c>
      <c r="K1551">
        <v>-19.86</v>
      </c>
      <c r="L1551">
        <v>0</v>
      </c>
      <c r="M1551">
        <v>0</v>
      </c>
      <c r="N1551">
        <v>0</v>
      </c>
      <c r="O1551" s="90" cm="1">
        <f t="array" ref="O1551">VLOOKUP(C1551,Calc!$B$4:$BF$291,_xlfn.XLOOKUP(F1551&amp;G1551,$R$4:$R$9&amp;$S$4:$S$9,$T$4:$T$9),FALSE)</f>
        <v>0</v>
      </c>
      <c r="P1551" s="121">
        <f t="shared" si="24"/>
        <v>0</v>
      </c>
      <c r="AH1551" s="5">
        <v>46261</v>
      </c>
      <c r="AI1551">
        <v>155</v>
      </c>
      <c r="AJ1551">
        <v>3</v>
      </c>
      <c r="AK1551" t="s">
        <v>143</v>
      </c>
      <c r="AL1551" t="s">
        <v>60</v>
      </c>
      <c r="AM1551" t="s">
        <v>51</v>
      </c>
      <c r="AN1551">
        <v>17.836295100000001</v>
      </c>
      <c r="AO1551">
        <v>0</v>
      </c>
      <c r="AP1551">
        <v>0</v>
      </c>
      <c r="AR1551" s="5">
        <v>46261</v>
      </c>
      <c r="AS1551">
        <v>111</v>
      </c>
      <c r="AT1551">
        <v>3</v>
      </c>
      <c r="AU1551" t="s">
        <v>147</v>
      </c>
      <c r="AV1551" t="s">
        <v>51</v>
      </c>
      <c r="AW1551">
        <v>0</v>
      </c>
      <c r="AX1551">
        <v>7.3333330000000002E-2</v>
      </c>
      <c r="AY1551">
        <v>0</v>
      </c>
      <c r="AZ1551">
        <v>0</v>
      </c>
      <c r="BA1551">
        <v>0</v>
      </c>
    </row>
    <row r="1552" spans="2:53">
      <c r="B1552" s="5">
        <v>46261</v>
      </c>
      <c r="C1552">
        <v>259</v>
      </c>
      <c r="D1552">
        <v>3</v>
      </c>
      <c r="E1552" t="s">
        <v>143</v>
      </c>
      <c r="F1552" t="s">
        <v>57</v>
      </c>
      <c r="G1552" t="s">
        <v>58</v>
      </c>
      <c r="H1552">
        <v>5254.5699424599998</v>
      </c>
      <c r="I1552">
        <v>0</v>
      </c>
      <c r="J1552">
        <v>500</v>
      </c>
      <c r="K1552">
        <v>-331.99</v>
      </c>
      <c r="L1552">
        <v>0</v>
      </c>
      <c r="M1552">
        <v>0</v>
      </c>
      <c r="N1552">
        <v>0</v>
      </c>
      <c r="O1552" s="90" cm="1">
        <f t="array" ref="O1552">VLOOKUP(C1552,Calc!$B$4:$BF$291,_xlfn.XLOOKUP(F1552&amp;G1552,$R$4:$R$9&amp;$S$4:$S$9,$T$4:$T$9),FALSE)</f>
        <v>0</v>
      </c>
      <c r="P1552" s="121">
        <f t="shared" si="24"/>
        <v>0</v>
      </c>
      <c r="AH1552" s="5">
        <v>46261</v>
      </c>
      <c r="AI1552">
        <v>155</v>
      </c>
      <c r="AJ1552">
        <v>3</v>
      </c>
      <c r="AK1552" t="s">
        <v>143</v>
      </c>
      <c r="AL1552" t="s">
        <v>54</v>
      </c>
      <c r="AM1552" t="s">
        <v>52</v>
      </c>
      <c r="AN1552">
        <v>15.10377226</v>
      </c>
      <c r="AO1552">
        <v>0</v>
      </c>
      <c r="AP1552">
        <v>0</v>
      </c>
      <c r="AR1552" s="5">
        <v>46261</v>
      </c>
      <c r="AS1552">
        <v>111</v>
      </c>
      <c r="AT1552">
        <v>3</v>
      </c>
      <c r="AU1552" t="s">
        <v>60</v>
      </c>
      <c r="AV1552" t="s">
        <v>58</v>
      </c>
      <c r="AW1552">
        <v>-10.21302023</v>
      </c>
      <c r="AX1552">
        <v>0.87833333000000002</v>
      </c>
      <c r="AY1552">
        <v>0</v>
      </c>
      <c r="AZ1552">
        <v>421.49086926000001</v>
      </c>
      <c r="BA1552">
        <v>0</v>
      </c>
    </row>
    <row r="1553" spans="2:53">
      <c r="B1553" s="5">
        <v>46261</v>
      </c>
      <c r="C1553">
        <v>259</v>
      </c>
      <c r="D1553">
        <v>3</v>
      </c>
      <c r="E1553" t="s">
        <v>143</v>
      </c>
      <c r="F1553" t="s">
        <v>57</v>
      </c>
      <c r="G1553" t="s">
        <v>52</v>
      </c>
      <c r="H1553">
        <v>5254.5699424599998</v>
      </c>
      <c r="I1553">
        <v>-9.4887715999999998</v>
      </c>
      <c r="J1553">
        <v>168.01</v>
      </c>
      <c r="K1553">
        <v>331.99</v>
      </c>
      <c r="L1553">
        <v>3150.1772834799999</v>
      </c>
      <c r="M1553">
        <v>1561.77358469</v>
      </c>
      <c r="N1553">
        <v>1561.77358469</v>
      </c>
      <c r="O1553" s="90" cm="1">
        <f t="array" ref="O1553">VLOOKUP(C1553,Calc!$B$4:$BF$291,_xlfn.XLOOKUP(F1553&amp;G1553,$R$4:$R$9&amp;$S$4:$S$9,$T$4:$T$9),FALSE)</f>
        <v>1561.7735846901239</v>
      </c>
      <c r="P1553" s="121">
        <f t="shared" si="24"/>
        <v>1.2391865311656147E-10</v>
      </c>
      <c r="AH1553" s="5">
        <v>46261</v>
      </c>
      <c r="AI1553">
        <v>155</v>
      </c>
      <c r="AJ1553">
        <v>3</v>
      </c>
      <c r="AK1553" t="s">
        <v>143</v>
      </c>
      <c r="AL1553" t="s">
        <v>54</v>
      </c>
      <c r="AM1553" t="s">
        <v>51</v>
      </c>
      <c r="AN1553">
        <v>-17.13043893</v>
      </c>
      <c r="AO1553">
        <v>0</v>
      </c>
      <c r="AP1553">
        <v>9096.5242378599996</v>
      </c>
      <c r="AR1553" s="5">
        <v>46261</v>
      </c>
      <c r="AS1553">
        <v>111</v>
      </c>
      <c r="AT1553">
        <v>3</v>
      </c>
      <c r="AU1553" t="s">
        <v>60</v>
      </c>
      <c r="AV1553" t="s">
        <v>51</v>
      </c>
      <c r="AW1553">
        <v>9.3346868999999995</v>
      </c>
      <c r="AX1553">
        <v>0.87833333000000002</v>
      </c>
      <c r="AY1553">
        <v>0</v>
      </c>
      <c r="AZ1553">
        <v>0</v>
      </c>
      <c r="BA1553">
        <v>0</v>
      </c>
    </row>
    <row r="1554" spans="2:53">
      <c r="B1554" s="5">
        <v>46261</v>
      </c>
      <c r="C1554">
        <v>259</v>
      </c>
      <c r="D1554">
        <v>3</v>
      </c>
      <c r="E1554" t="s">
        <v>143</v>
      </c>
      <c r="F1554" t="s">
        <v>60</v>
      </c>
      <c r="G1554" t="s">
        <v>58</v>
      </c>
      <c r="H1554">
        <v>5254.5699424599998</v>
      </c>
      <c r="I1554">
        <v>0</v>
      </c>
      <c r="J1554">
        <v>500</v>
      </c>
      <c r="K1554">
        <v>-320.31</v>
      </c>
      <c r="L1554">
        <v>0</v>
      </c>
      <c r="M1554">
        <v>0</v>
      </c>
      <c r="N1554">
        <v>0</v>
      </c>
      <c r="O1554" s="90" cm="1">
        <f t="array" ref="O1554">VLOOKUP(C1554,Calc!$B$4:$BF$291,_xlfn.XLOOKUP(F1554&amp;G1554,$R$4:$R$9&amp;$S$4:$S$9,$T$4:$T$9),FALSE)</f>
        <v>0</v>
      </c>
      <c r="P1554" s="121">
        <f t="shared" si="24"/>
        <v>0</v>
      </c>
      <c r="AH1554" s="5">
        <v>46261</v>
      </c>
      <c r="AI1554">
        <v>156</v>
      </c>
      <c r="AJ1554">
        <v>3</v>
      </c>
      <c r="AL1554" t="s">
        <v>144</v>
      </c>
      <c r="AM1554" t="s">
        <v>58</v>
      </c>
      <c r="AN1554">
        <v>-51.966575300000002</v>
      </c>
      <c r="AO1554">
        <v>-3197.35290902</v>
      </c>
      <c r="AP1554">
        <v>-3197.35290902</v>
      </c>
      <c r="AR1554" s="5">
        <v>46261</v>
      </c>
      <c r="AS1554">
        <v>111</v>
      </c>
      <c r="AT1554">
        <v>3</v>
      </c>
      <c r="AU1554" t="s">
        <v>54</v>
      </c>
      <c r="AV1554" t="s">
        <v>52</v>
      </c>
      <c r="AW1554">
        <v>41.044227329999998</v>
      </c>
      <c r="AX1554">
        <v>1.6008333299999999</v>
      </c>
      <c r="AY1554">
        <v>0</v>
      </c>
      <c r="AZ1554">
        <v>0</v>
      </c>
      <c r="BA1554">
        <v>0</v>
      </c>
    </row>
    <row r="1555" spans="2:53">
      <c r="B1555" s="5">
        <v>46261</v>
      </c>
      <c r="C1555">
        <v>259</v>
      </c>
      <c r="D1555">
        <v>3</v>
      </c>
      <c r="E1555" t="s">
        <v>143</v>
      </c>
      <c r="F1555" t="s">
        <v>60</v>
      </c>
      <c r="G1555" t="s">
        <v>51</v>
      </c>
      <c r="H1555">
        <v>5254.5699424599998</v>
      </c>
      <c r="I1555">
        <v>-23.254220360000001</v>
      </c>
      <c r="J1555">
        <v>179.69</v>
      </c>
      <c r="K1555">
        <v>320.31</v>
      </c>
      <c r="L1555">
        <v>7448.5593256399998</v>
      </c>
      <c r="M1555">
        <v>3692.7963577700002</v>
      </c>
      <c r="N1555">
        <v>3692.7963577700002</v>
      </c>
      <c r="O1555" s="90" cm="1">
        <f t="array" ref="O1555">VLOOKUP(C1555,Calc!$B$4:$BF$291,_xlfn.XLOOKUP(F1555&amp;G1555,$R$4:$R$9&amp;$S$4:$S$9,$T$4:$T$9),FALSE)</f>
        <v>3692.7963577742094</v>
      </c>
      <c r="P1555" s="121">
        <f t="shared" si="24"/>
        <v>4.2091414798051119E-9</v>
      </c>
      <c r="AH1555" s="5">
        <v>46261</v>
      </c>
      <c r="AI1555">
        <v>156</v>
      </c>
      <c r="AJ1555">
        <v>3</v>
      </c>
      <c r="AL1555" t="s">
        <v>144</v>
      </c>
      <c r="AM1555" t="s">
        <v>146</v>
      </c>
      <c r="AN1555">
        <v>49.261575299999997</v>
      </c>
      <c r="AO1555">
        <v>0</v>
      </c>
      <c r="AP1555">
        <v>0</v>
      </c>
      <c r="AR1555" s="5">
        <v>46261</v>
      </c>
      <c r="AS1555">
        <v>111</v>
      </c>
      <c r="AT1555">
        <v>3</v>
      </c>
      <c r="AU1555" t="s">
        <v>54</v>
      </c>
      <c r="AV1555" t="s">
        <v>51</v>
      </c>
      <c r="AW1555">
        <v>-42.645060659999999</v>
      </c>
      <c r="AX1555">
        <v>1.6008333299999999</v>
      </c>
      <c r="AY1555">
        <v>593.24118997999994</v>
      </c>
      <c r="AZ1555">
        <v>701.64726989999997</v>
      </c>
      <c r="BA1555">
        <v>0</v>
      </c>
    </row>
    <row r="1556" spans="2:53">
      <c r="B1556" s="5">
        <v>46261</v>
      </c>
      <c r="C1556">
        <v>259</v>
      </c>
      <c r="D1556">
        <v>3</v>
      </c>
      <c r="E1556" t="s">
        <v>143</v>
      </c>
      <c r="F1556" t="s">
        <v>54</v>
      </c>
      <c r="G1556" t="s">
        <v>52</v>
      </c>
      <c r="H1556">
        <v>5254.5699424599998</v>
      </c>
      <c r="I1556">
        <v>0</v>
      </c>
      <c r="J1556">
        <v>168.01</v>
      </c>
      <c r="K1556">
        <v>11.68</v>
      </c>
      <c r="L1556">
        <v>0</v>
      </c>
      <c r="M1556">
        <v>0</v>
      </c>
      <c r="N1556">
        <v>0</v>
      </c>
      <c r="O1556" s="90" cm="1">
        <f t="array" ref="O1556">VLOOKUP(C1556,Calc!$B$4:$BF$291,_xlfn.XLOOKUP(F1556&amp;G1556,$R$4:$R$9&amp;$S$4:$S$9,$T$4:$T$9),FALSE)</f>
        <v>0</v>
      </c>
      <c r="P1556" s="121">
        <f t="shared" si="24"/>
        <v>0</v>
      </c>
      <c r="AH1556" s="5">
        <v>46261</v>
      </c>
      <c r="AI1556">
        <v>156</v>
      </c>
      <c r="AJ1556">
        <v>3</v>
      </c>
      <c r="AK1556" t="s">
        <v>143</v>
      </c>
      <c r="AL1556" t="s">
        <v>57</v>
      </c>
      <c r="AM1556" t="s">
        <v>58</v>
      </c>
      <c r="AN1556">
        <v>-7.5660223999999996</v>
      </c>
      <c r="AO1556">
        <v>7673.2124118900001</v>
      </c>
      <c r="AP1556">
        <v>3519.4322486400001</v>
      </c>
      <c r="AR1556" s="5">
        <v>46261</v>
      </c>
      <c r="AS1556">
        <v>111</v>
      </c>
      <c r="AT1556">
        <v>3</v>
      </c>
      <c r="AU1556" t="s">
        <v>50</v>
      </c>
      <c r="AV1556" t="s">
        <v>52</v>
      </c>
      <c r="AW1556">
        <v>3.7591898600000002</v>
      </c>
      <c r="AX1556">
        <v>0.63916666</v>
      </c>
      <c r="AY1556">
        <v>0</v>
      </c>
      <c r="AZ1556">
        <v>0</v>
      </c>
      <c r="BA1556">
        <v>0</v>
      </c>
    </row>
    <row r="1557" spans="2:53">
      <c r="B1557" s="5">
        <v>46261</v>
      </c>
      <c r="C1557">
        <v>259</v>
      </c>
      <c r="D1557">
        <v>3</v>
      </c>
      <c r="E1557" t="s">
        <v>143</v>
      </c>
      <c r="F1557" t="s">
        <v>54</v>
      </c>
      <c r="G1557" t="s">
        <v>51</v>
      </c>
      <c r="H1557">
        <v>5254.5699424599998</v>
      </c>
      <c r="I1557">
        <v>0</v>
      </c>
      <c r="J1557">
        <v>179.69</v>
      </c>
      <c r="K1557">
        <v>-11.68</v>
      </c>
      <c r="L1557">
        <v>0</v>
      </c>
      <c r="M1557">
        <v>0</v>
      </c>
      <c r="N1557">
        <v>0</v>
      </c>
      <c r="O1557" s="90" cm="1">
        <f t="array" ref="O1557">VLOOKUP(C1557,Calc!$B$4:$BF$291,_xlfn.XLOOKUP(F1557&amp;G1557,$R$4:$R$9&amp;$S$4:$S$9,$T$4:$T$9),FALSE)</f>
        <v>0</v>
      </c>
      <c r="P1557" s="121">
        <f t="shared" si="24"/>
        <v>0</v>
      </c>
      <c r="AH1557" s="5">
        <v>46261</v>
      </c>
      <c r="AI1557">
        <v>156</v>
      </c>
      <c r="AJ1557">
        <v>3</v>
      </c>
      <c r="AK1557" t="s">
        <v>143</v>
      </c>
      <c r="AL1557" t="s">
        <v>57</v>
      </c>
      <c r="AM1557" t="s">
        <v>52</v>
      </c>
      <c r="AN1557">
        <v>6.5926890599999997</v>
      </c>
      <c r="AO1557">
        <v>0</v>
      </c>
      <c r="AP1557">
        <v>0</v>
      </c>
      <c r="AR1557" s="5">
        <v>46261</v>
      </c>
      <c r="AS1557">
        <v>111</v>
      </c>
      <c r="AT1557">
        <v>3</v>
      </c>
      <c r="AU1557" t="s">
        <v>50</v>
      </c>
      <c r="AV1557" t="s">
        <v>51</v>
      </c>
      <c r="AW1557">
        <v>-4.39835653</v>
      </c>
      <c r="AX1557">
        <v>0.63916666</v>
      </c>
      <c r="AY1557">
        <v>0</v>
      </c>
      <c r="AZ1557">
        <v>47.023811600000002</v>
      </c>
      <c r="BA1557">
        <v>0</v>
      </c>
    </row>
    <row r="1558" spans="2:53">
      <c r="B1558" s="5">
        <v>46261</v>
      </c>
      <c r="C1558">
        <v>260</v>
      </c>
      <c r="D1558">
        <v>3</v>
      </c>
      <c r="E1558" t="s">
        <v>143</v>
      </c>
      <c r="F1558" t="s">
        <v>57</v>
      </c>
      <c r="G1558" t="s">
        <v>58</v>
      </c>
      <c r="H1558">
        <v>3472.1638158699998</v>
      </c>
      <c r="I1558">
        <v>0</v>
      </c>
      <c r="J1558">
        <v>500</v>
      </c>
      <c r="K1558">
        <v>-361.96</v>
      </c>
      <c r="L1558">
        <v>0</v>
      </c>
      <c r="M1558">
        <v>0</v>
      </c>
      <c r="N1558">
        <v>0</v>
      </c>
      <c r="O1558" s="90" cm="1">
        <f t="array" ref="O1558">VLOOKUP(C1558,Calc!$B$4:$BF$291,_xlfn.XLOOKUP(F1558&amp;G1558,$R$4:$R$9&amp;$S$4:$S$9,$T$4:$T$9),FALSE)</f>
        <v>0</v>
      </c>
      <c r="P1558" s="121">
        <f t="shared" si="24"/>
        <v>0</v>
      </c>
      <c r="AH1558" s="5">
        <v>46261</v>
      </c>
      <c r="AI1558">
        <v>156</v>
      </c>
      <c r="AJ1558">
        <v>3</v>
      </c>
      <c r="AL1558" t="s">
        <v>147</v>
      </c>
      <c r="AM1558" t="s">
        <v>148</v>
      </c>
      <c r="AN1558">
        <v>0</v>
      </c>
      <c r="AO1558">
        <v>0</v>
      </c>
      <c r="AP1558">
        <v>0</v>
      </c>
      <c r="AR1558" s="5">
        <v>46261</v>
      </c>
      <c r="AS1558">
        <v>112</v>
      </c>
      <c r="AT1558">
        <v>3</v>
      </c>
      <c r="AU1558" t="s">
        <v>145</v>
      </c>
      <c r="AV1558" t="s">
        <v>58</v>
      </c>
      <c r="AW1558">
        <v>0</v>
      </c>
      <c r="AX1558">
        <v>0</v>
      </c>
      <c r="AY1558">
        <v>0</v>
      </c>
      <c r="AZ1558">
        <v>0</v>
      </c>
      <c r="BA1558">
        <v>0</v>
      </c>
    </row>
    <row r="1559" spans="2:53">
      <c r="B1559" s="5">
        <v>46261</v>
      </c>
      <c r="C1559">
        <v>260</v>
      </c>
      <c r="D1559">
        <v>3</v>
      </c>
      <c r="E1559" t="s">
        <v>143</v>
      </c>
      <c r="F1559" t="s">
        <v>57</v>
      </c>
      <c r="G1559" t="s">
        <v>52</v>
      </c>
      <c r="H1559">
        <v>3472.1638158699998</v>
      </c>
      <c r="I1559">
        <v>-11.563425759999999</v>
      </c>
      <c r="J1559">
        <v>138.04</v>
      </c>
      <c r="K1559">
        <v>361.96</v>
      </c>
      <c r="L1559">
        <v>4185.4975905000001</v>
      </c>
      <c r="M1559">
        <v>1625.1920211199999</v>
      </c>
      <c r="N1559">
        <v>1625.1920211199999</v>
      </c>
      <c r="O1559" s="90" cm="1">
        <f t="array" ref="O1559">VLOOKUP(C1559,Calc!$B$4:$BF$291,_xlfn.XLOOKUP(F1559&amp;G1559,$R$4:$R$9&amp;$S$4:$S$9,$T$4:$T$9),FALSE)</f>
        <v>1625.1920211279119</v>
      </c>
      <c r="P1559" s="121">
        <f t="shared" si="24"/>
        <v>7.911921784398146E-9</v>
      </c>
      <c r="AH1559" s="5">
        <v>46261</v>
      </c>
      <c r="AI1559">
        <v>156</v>
      </c>
      <c r="AJ1559">
        <v>3</v>
      </c>
      <c r="AL1559" t="s">
        <v>147</v>
      </c>
      <c r="AM1559" t="s">
        <v>51</v>
      </c>
      <c r="AN1559">
        <v>0</v>
      </c>
      <c r="AO1559">
        <v>0</v>
      </c>
      <c r="AP1559">
        <v>0</v>
      </c>
      <c r="AR1559" s="5">
        <v>46261</v>
      </c>
      <c r="AS1559">
        <v>112</v>
      </c>
      <c r="AT1559">
        <v>3</v>
      </c>
      <c r="AU1559" t="s">
        <v>145</v>
      </c>
      <c r="AV1559" t="s">
        <v>146</v>
      </c>
      <c r="AW1559">
        <v>0</v>
      </c>
      <c r="AX1559">
        <v>0</v>
      </c>
      <c r="AY1559">
        <v>0</v>
      </c>
      <c r="AZ1559">
        <v>0</v>
      </c>
      <c r="BA1559">
        <v>0</v>
      </c>
    </row>
    <row r="1560" spans="2:53">
      <c r="B1560" s="5">
        <v>46261</v>
      </c>
      <c r="C1560">
        <v>260</v>
      </c>
      <c r="D1560">
        <v>3</v>
      </c>
      <c r="E1560" t="s">
        <v>143</v>
      </c>
      <c r="F1560" t="s">
        <v>60</v>
      </c>
      <c r="G1560" t="s">
        <v>58</v>
      </c>
      <c r="H1560">
        <v>3472.1638158699998</v>
      </c>
      <c r="I1560">
        <v>0</v>
      </c>
      <c r="J1560">
        <v>500</v>
      </c>
      <c r="K1560">
        <v>-343.51</v>
      </c>
      <c r="L1560">
        <v>0</v>
      </c>
      <c r="M1560">
        <v>0</v>
      </c>
      <c r="N1560">
        <v>0</v>
      </c>
      <c r="O1560" s="90" cm="1">
        <f t="array" ref="O1560">VLOOKUP(C1560,Calc!$B$4:$BF$291,_xlfn.XLOOKUP(F1560&amp;G1560,$R$4:$R$9&amp;$S$4:$S$9,$T$4:$T$9),FALSE)</f>
        <v>0</v>
      </c>
      <c r="P1560" s="121">
        <f t="shared" si="24"/>
        <v>0</v>
      </c>
      <c r="AH1560" s="5">
        <v>46261</v>
      </c>
      <c r="AI1560">
        <v>156</v>
      </c>
      <c r="AJ1560">
        <v>3</v>
      </c>
      <c r="AK1560" t="s">
        <v>143</v>
      </c>
      <c r="AL1560" t="s">
        <v>60</v>
      </c>
      <c r="AM1560" t="s">
        <v>58</v>
      </c>
      <c r="AN1560">
        <v>-15.59037176</v>
      </c>
      <c r="AO1560">
        <v>0</v>
      </c>
      <c r="AP1560">
        <v>-940.03854764000005</v>
      </c>
      <c r="AR1560" s="5">
        <v>46261</v>
      </c>
      <c r="AS1560">
        <v>112</v>
      </c>
      <c r="AT1560">
        <v>3</v>
      </c>
      <c r="AU1560" t="s">
        <v>144</v>
      </c>
      <c r="AV1560" t="s">
        <v>58</v>
      </c>
      <c r="AW1560">
        <v>-47.004619429999998</v>
      </c>
      <c r="AX1560">
        <v>1.9775</v>
      </c>
      <c r="AY1560">
        <v>43.675929269999997</v>
      </c>
      <c r="AZ1560">
        <v>43.675929269999997</v>
      </c>
      <c r="BA1560">
        <v>0</v>
      </c>
    </row>
    <row r="1561" spans="2:53">
      <c r="B1561" s="5">
        <v>46261</v>
      </c>
      <c r="C1561">
        <v>260</v>
      </c>
      <c r="D1561">
        <v>3</v>
      </c>
      <c r="E1561" t="s">
        <v>143</v>
      </c>
      <c r="F1561" t="s">
        <v>60</v>
      </c>
      <c r="G1561" t="s">
        <v>51</v>
      </c>
      <c r="H1561">
        <v>3472.1638158699998</v>
      </c>
      <c r="I1561">
        <v>-13.847242359999999</v>
      </c>
      <c r="J1561">
        <v>156.49</v>
      </c>
      <c r="K1561">
        <v>343.51</v>
      </c>
      <c r="L1561">
        <v>4756.6662253699997</v>
      </c>
      <c r="M1561">
        <v>1846.97179474</v>
      </c>
      <c r="N1561">
        <v>1846.97179474</v>
      </c>
      <c r="O1561" s="90" cm="1">
        <f t="array" ref="O1561">VLOOKUP(C1561,Calc!$B$4:$BF$291,_xlfn.XLOOKUP(F1561&amp;G1561,$R$4:$R$9&amp;$S$4:$S$9,$T$4:$T$9),FALSE)</f>
        <v>1846.9717947484219</v>
      </c>
      <c r="P1561" s="121">
        <f t="shared" si="24"/>
        <v>8.4219209384173155E-9</v>
      </c>
      <c r="AH1561" s="5">
        <v>46261</v>
      </c>
      <c r="AI1561">
        <v>156</v>
      </c>
      <c r="AJ1561">
        <v>3</v>
      </c>
      <c r="AK1561" t="s">
        <v>143</v>
      </c>
      <c r="AL1561" t="s">
        <v>60</v>
      </c>
      <c r="AM1561" t="s">
        <v>51</v>
      </c>
      <c r="AN1561">
        <v>13.7512051</v>
      </c>
      <c r="AO1561">
        <v>0</v>
      </c>
      <c r="AP1561">
        <v>0</v>
      </c>
      <c r="AR1561" s="5">
        <v>46261</v>
      </c>
      <c r="AS1561">
        <v>112</v>
      </c>
      <c r="AT1561">
        <v>3</v>
      </c>
      <c r="AU1561" t="s">
        <v>144</v>
      </c>
      <c r="AV1561" t="s">
        <v>146</v>
      </c>
      <c r="AW1561">
        <v>45.027119429999999</v>
      </c>
      <c r="AX1561">
        <v>1.9775</v>
      </c>
      <c r="AY1561">
        <v>0</v>
      </c>
      <c r="AZ1561">
        <v>0</v>
      </c>
      <c r="BA1561">
        <v>0</v>
      </c>
    </row>
    <row r="1562" spans="2:53">
      <c r="B1562" s="5">
        <v>46261</v>
      </c>
      <c r="C1562">
        <v>260</v>
      </c>
      <c r="D1562">
        <v>3</v>
      </c>
      <c r="E1562" t="s">
        <v>143</v>
      </c>
      <c r="F1562" t="s">
        <v>54</v>
      </c>
      <c r="G1562" t="s">
        <v>52</v>
      </c>
      <c r="H1562">
        <v>3472.1638158699998</v>
      </c>
      <c r="I1562">
        <v>0</v>
      </c>
      <c r="J1562">
        <v>138.04</v>
      </c>
      <c r="K1562">
        <v>18.45</v>
      </c>
      <c r="L1562">
        <v>0</v>
      </c>
      <c r="M1562">
        <v>0</v>
      </c>
      <c r="N1562">
        <v>0</v>
      </c>
      <c r="O1562" s="90" cm="1">
        <f t="array" ref="O1562">VLOOKUP(C1562,Calc!$B$4:$BF$291,_xlfn.XLOOKUP(F1562&amp;G1562,$R$4:$R$9&amp;$S$4:$S$9,$T$4:$T$9),FALSE)</f>
        <v>0</v>
      </c>
      <c r="P1562" s="121">
        <f t="shared" si="24"/>
        <v>0</v>
      </c>
      <c r="AH1562" s="5">
        <v>46261</v>
      </c>
      <c r="AI1562">
        <v>156</v>
      </c>
      <c r="AJ1562">
        <v>3</v>
      </c>
      <c r="AK1562" t="s">
        <v>143</v>
      </c>
      <c r="AL1562" t="s">
        <v>54</v>
      </c>
      <c r="AM1562" t="s">
        <v>52</v>
      </c>
      <c r="AN1562">
        <v>8.4375102999999996</v>
      </c>
      <c r="AO1562">
        <v>0</v>
      </c>
      <c r="AP1562">
        <v>0</v>
      </c>
      <c r="AR1562" s="5">
        <v>46261</v>
      </c>
      <c r="AS1562">
        <v>112</v>
      </c>
      <c r="AT1562">
        <v>3</v>
      </c>
      <c r="AU1562" t="s">
        <v>57</v>
      </c>
      <c r="AV1562" t="s">
        <v>58</v>
      </c>
      <c r="AW1562">
        <v>-10.0921152</v>
      </c>
      <c r="AX1562">
        <v>1.8866666599999999</v>
      </c>
      <c r="AY1562">
        <v>1505.3766373200001</v>
      </c>
      <c r="AZ1562">
        <v>664.08143479</v>
      </c>
      <c r="BA1562">
        <v>0</v>
      </c>
    </row>
    <row r="1563" spans="2:53">
      <c r="B1563" s="5">
        <v>46261</v>
      </c>
      <c r="C1563">
        <v>260</v>
      </c>
      <c r="D1563">
        <v>3</v>
      </c>
      <c r="E1563" t="s">
        <v>143</v>
      </c>
      <c r="F1563" t="s">
        <v>54</v>
      </c>
      <c r="G1563" t="s">
        <v>51</v>
      </c>
      <c r="H1563">
        <v>3472.1638158699998</v>
      </c>
      <c r="I1563">
        <v>0</v>
      </c>
      <c r="J1563">
        <v>156.49</v>
      </c>
      <c r="K1563">
        <v>-18.45</v>
      </c>
      <c r="L1563">
        <v>0</v>
      </c>
      <c r="M1563">
        <v>0</v>
      </c>
      <c r="N1563">
        <v>0</v>
      </c>
      <c r="O1563" s="90" cm="1">
        <f t="array" ref="O1563">VLOOKUP(C1563,Calc!$B$4:$BF$291,_xlfn.XLOOKUP(F1563&amp;G1563,$R$4:$R$9&amp;$S$4:$S$9,$T$4:$T$9),FALSE)</f>
        <v>0</v>
      </c>
      <c r="P1563" s="121">
        <f t="shared" si="24"/>
        <v>0</v>
      </c>
      <c r="AH1563" s="5">
        <v>46261</v>
      </c>
      <c r="AI1563">
        <v>156</v>
      </c>
      <c r="AJ1563">
        <v>3</v>
      </c>
      <c r="AK1563" t="s">
        <v>143</v>
      </c>
      <c r="AL1563" t="s">
        <v>54</v>
      </c>
      <c r="AM1563" t="s">
        <v>51</v>
      </c>
      <c r="AN1563">
        <v>-10.4375103</v>
      </c>
      <c r="AO1563">
        <v>0</v>
      </c>
      <c r="AP1563">
        <v>5093.8187109</v>
      </c>
      <c r="AR1563" s="5">
        <v>46261</v>
      </c>
      <c r="AS1563">
        <v>112</v>
      </c>
      <c r="AT1563">
        <v>3</v>
      </c>
      <c r="AU1563" t="s">
        <v>57</v>
      </c>
      <c r="AV1563" t="s">
        <v>52</v>
      </c>
      <c r="AW1563">
        <v>8.20544853</v>
      </c>
      <c r="AX1563">
        <v>1.8866666599999999</v>
      </c>
      <c r="AY1563">
        <v>0</v>
      </c>
      <c r="AZ1563">
        <v>0</v>
      </c>
      <c r="BA1563">
        <v>0</v>
      </c>
    </row>
    <row r="1564" spans="2:53">
      <c r="B1564" s="5">
        <v>46261</v>
      </c>
      <c r="C1564">
        <v>261</v>
      </c>
      <c r="D1564">
        <v>3</v>
      </c>
      <c r="E1564" t="s">
        <v>143</v>
      </c>
      <c r="F1564" t="s">
        <v>57</v>
      </c>
      <c r="G1564" t="s">
        <v>58</v>
      </c>
      <c r="H1564">
        <v>3815.91075989</v>
      </c>
      <c r="I1564">
        <v>0</v>
      </c>
      <c r="J1564">
        <v>500</v>
      </c>
      <c r="K1564">
        <v>-346.21</v>
      </c>
      <c r="L1564">
        <v>0</v>
      </c>
      <c r="M1564">
        <v>0</v>
      </c>
      <c r="N1564">
        <v>0</v>
      </c>
      <c r="O1564" s="90" cm="1">
        <f t="array" ref="O1564">VLOOKUP(C1564,Calc!$B$4:$BF$291,_xlfn.XLOOKUP(F1564&amp;G1564,$R$4:$R$9&amp;$S$4:$S$9,$T$4:$T$9),FALSE)</f>
        <v>0</v>
      </c>
      <c r="P1564" s="121">
        <f t="shared" si="24"/>
        <v>0</v>
      </c>
      <c r="AH1564" s="5">
        <v>46261</v>
      </c>
      <c r="AI1564">
        <v>157</v>
      </c>
      <c r="AJ1564">
        <v>3</v>
      </c>
      <c r="AL1564" t="s">
        <v>144</v>
      </c>
      <c r="AM1564" t="s">
        <v>58</v>
      </c>
      <c r="AN1564">
        <v>-58.151285999999999</v>
      </c>
      <c r="AO1564">
        <v>-4002.73502998</v>
      </c>
      <c r="AP1564">
        <v>-4002.73502998</v>
      </c>
      <c r="AR1564" s="5">
        <v>46261</v>
      </c>
      <c r="AS1564">
        <v>112</v>
      </c>
      <c r="AT1564">
        <v>3</v>
      </c>
      <c r="AU1564" t="s">
        <v>147</v>
      </c>
      <c r="AV1564" t="s">
        <v>148</v>
      </c>
      <c r="AW1564">
        <v>0</v>
      </c>
      <c r="AX1564">
        <v>4.9166660000000001E-2</v>
      </c>
      <c r="AY1564">
        <v>0</v>
      </c>
      <c r="AZ1564">
        <v>0</v>
      </c>
      <c r="BA1564">
        <v>0</v>
      </c>
    </row>
    <row r="1565" spans="2:53">
      <c r="B1565" s="5">
        <v>46261</v>
      </c>
      <c r="C1565">
        <v>261</v>
      </c>
      <c r="D1565">
        <v>3</v>
      </c>
      <c r="E1565" t="s">
        <v>143</v>
      </c>
      <c r="F1565" t="s">
        <v>57</v>
      </c>
      <c r="G1565" t="s">
        <v>52</v>
      </c>
      <c r="H1565">
        <v>3815.91075989</v>
      </c>
      <c r="I1565">
        <v>-10.036294</v>
      </c>
      <c r="J1565">
        <v>153.79</v>
      </c>
      <c r="K1565">
        <v>346.21</v>
      </c>
      <c r="L1565">
        <v>3474.6653457399998</v>
      </c>
      <c r="M1565">
        <v>1399.4182183200001</v>
      </c>
      <c r="N1565">
        <v>1399.4182183200001</v>
      </c>
      <c r="O1565" s="90" cm="1">
        <f t="array" ref="O1565">VLOOKUP(C1565,Calc!$B$4:$BF$291,_xlfn.XLOOKUP(F1565&amp;G1565,$R$4:$R$9&amp;$S$4:$S$9,$T$4:$T$9),FALSE)</f>
        <v>1399.4182183240785</v>
      </c>
      <c r="P1565" s="121">
        <f t="shared" si="24"/>
        <v>4.0784016164252535E-9</v>
      </c>
      <c r="AH1565" s="5">
        <v>46261</v>
      </c>
      <c r="AI1565">
        <v>157</v>
      </c>
      <c r="AJ1565">
        <v>3</v>
      </c>
      <c r="AL1565" t="s">
        <v>144</v>
      </c>
      <c r="AM1565" t="s">
        <v>146</v>
      </c>
      <c r="AN1565">
        <v>55.875452660000001</v>
      </c>
      <c r="AO1565">
        <v>0</v>
      </c>
      <c r="AP1565">
        <v>0</v>
      </c>
      <c r="AR1565" s="5">
        <v>46261</v>
      </c>
      <c r="AS1565">
        <v>112</v>
      </c>
      <c r="AT1565">
        <v>3</v>
      </c>
      <c r="AU1565" t="s">
        <v>147</v>
      </c>
      <c r="AV1565" t="s">
        <v>51</v>
      </c>
      <c r="AW1565">
        <v>0</v>
      </c>
      <c r="AX1565">
        <v>4.9166660000000001E-2</v>
      </c>
      <c r="AY1565">
        <v>0</v>
      </c>
      <c r="AZ1565">
        <v>0</v>
      </c>
      <c r="BA1565">
        <v>0</v>
      </c>
    </row>
    <row r="1566" spans="2:53">
      <c r="B1566" s="5">
        <v>46261</v>
      </c>
      <c r="C1566">
        <v>261</v>
      </c>
      <c r="D1566">
        <v>3</v>
      </c>
      <c r="E1566" t="s">
        <v>143</v>
      </c>
      <c r="F1566" t="s">
        <v>60</v>
      </c>
      <c r="G1566" t="s">
        <v>58</v>
      </c>
      <c r="H1566">
        <v>3815.91075989</v>
      </c>
      <c r="I1566">
        <v>0</v>
      </c>
      <c r="J1566">
        <v>500</v>
      </c>
      <c r="K1566">
        <v>-320.31</v>
      </c>
      <c r="L1566">
        <v>0</v>
      </c>
      <c r="M1566">
        <v>0</v>
      </c>
      <c r="N1566">
        <v>0</v>
      </c>
      <c r="O1566" s="90" cm="1">
        <f t="array" ref="O1566">VLOOKUP(C1566,Calc!$B$4:$BF$291,_xlfn.XLOOKUP(F1566&amp;G1566,$R$4:$R$9&amp;$S$4:$S$9,$T$4:$T$9),FALSE)</f>
        <v>0</v>
      </c>
      <c r="P1566" s="121">
        <f t="shared" si="24"/>
        <v>0</v>
      </c>
      <c r="AH1566" s="5">
        <v>46261</v>
      </c>
      <c r="AI1566">
        <v>157</v>
      </c>
      <c r="AJ1566">
        <v>3</v>
      </c>
      <c r="AK1566" t="s">
        <v>143</v>
      </c>
      <c r="AL1566" t="s">
        <v>57</v>
      </c>
      <c r="AM1566" t="s">
        <v>58</v>
      </c>
      <c r="AN1566">
        <v>-5.9914566000000002</v>
      </c>
      <c r="AO1566">
        <v>2747.44355503</v>
      </c>
      <c r="AP1566">
        <v>2599.1618566799998</v>
      </c>
      <c r="AR1566" s="5">
        <v>46261</v>
      </c>
      <c r="AS1566">
        <v>112</v>
      </c>
      <c r="AT1566">
        <v>3</v>
      </c>
      <c r="AU1566" t="s">
        <v>60</v>
      </c>
      <c r="AV1566" t="s">
        <v>58</v>
      </c>
      <c r="AW1566">
        <v>-11.26856626</v>
      </c>
      <c r="AX1566">
        <v>0.91916666000000002</v>
      </c>
      <c r="AY1566">
        <v>0</v>
      </c>
      <c r="AZ1566">
        <v>462.29385444000002</v>
      </c>
      <c r="BA1566">
        <v>0</v>
      </c>
    </row>
    <row r="1567" spans="2:53">
      <c r="B1567" s="5">
        <v>46261</v>
      </c>
      <c r="C1567">
        <v>261</v>
      </c>
      <c r="D1567">
        <v>3</v>
      </c>
      <c r="E1567" t="s">
        <v>143</v>
      </c>
      <c r="F1567" t="s">
        <v>60</v>
      </c>
      <c r="G1567" t="s">
        <v>51</v>
      </c>
      <c r="H1567">
        <v>3815.91075989</v>
      </c>
      <c r="I1567">
        <v>-18.7318392</v>
      </c>
      <c r="J1567">
        <v>179.69</v>
      </c>
      <c r="K1567">
        <v>320.31</v>
      </c>
      <c r="L1567">
        <v>5999.9954141500002</v>
      </c>
      <c r="M1567">
        <v>2416.4925415600001</v>
      </c>
      <c r="N1567">
        <v>2416.4925415600001</v>
      </c>
      <c r="O1567" s="90" cm="1">
        <f t="array" ref="O1567">VLOOKUP(C1567,Calc!$B$4:$BF$291,_xlfn.XLOOKUP(F1567&amp;G1567,$R$4:$R$9&amp;$S$4:$S$9,$T$4:$T$9),FALSE)</f>
        <v>2416.4925415679218</v>
      </c>
      <c r="P1567" s="121">
        <f t="shared" si="24"/>
        <v>7.921698852442205E-9</v>
      </c>
      <c r="AH1567" s="5">
        <v>46261</v>
      </c>
      <c r="AI1567">
        <v>157</v>
      </c>
      <c r="AJ1567">
        <v>3</v>
      </c>
      <c r="AK1567" t="s">
        <v>143</v>
      </c>
      <c r="AL1567" t="s">
        <v>57</v>
      </c>
      <c r="AM1567" t="s">
        <v>52</v>
      </c>
      <c r="AN1567">
        <v>4.9489565999999998</v>
      </c>
      <c r="AO1567">
        <v>0</v>
      </c>
      <c r="AP1567">
        <v>0</v>
      </c>
      <c r="AR1567" s="5">
        <v>46261</v>
      </c>
      <c r="AS1567">
        <v>112</v>
      </c>
      <c r="AT1567">
        <v>3</v>
      </c>
      <c r="AU1567" t="s">
        <v>60</v>
      </c>
      <c r="AV1567" t="s">
        <v>51</v>
      </c>
      <c r="AW1567">
        <v>10.3493996</v>
      </c>
      <c r="AX1567">
        <v>0.91916666000000002</v>
      </c>
      <c r="AY1567">
        <v>0</v>
      </c>
      <c r="AZ1567">
        <v>0</v>
      </c>
      <c r="BA1567">
        <v>0</v>
      </c>
    </row>
    <row r="1568" spans="2:53">
      <c r="B1568" s="5">
        <v>46261</v>
      </c>
      <c r="C1568">
        <v>261</v>
      </c>
      <c r="D1568">
        <v>3</v>
      </c>
      <c r="E1568" t="s">
        <v>143</v>
      </c>
      <c r="F1568" t="s">
        <v>54</v>
      </c>
      <c r="G1568" t="s">
        <v>52</v>
      </c>
      <c r="H1568">
        <v>3815.91075989</v>
      </c>
      <c r="I1568">
        <v>0</v>
      </c>
      <c r="J1568">
        <v>153.79</v>
      </c>
      <c r="K1568">
        <v>25.9</v>
      </c>
      <c r="L1568">
        <v>0</v>
      </c>
      <c r="M1568">
        <v>0</v>
      </c>
      <c r="N1568">
        <v>0</v>
      </c>
      <c r="O1568" s="90" cm="1">
        <f t="array" ref="O1568">VLOOKUP(C1568,Calc!$B$4:$BF$291,_xlfn.XLOOKUP(F1568&amp;G1568,$R$4:$R$9&amp;$S$4:$S$9,$T$4:$T$9),FALSE)</f>
        <v>0</v>
      </c>
      <c r="P1568" s="121">
        <f t="shared" si="24"/>
        <v>0</v>
      </c>
      <c r="AH1568" s="5">
        <v>46261</v>
      </c>
      <c r="AI1568">
        <v>157</v>
      </c>
      <c r="AJ1568">
        <v>3</v>
      </c>
      <c r="AL1568" t="s">
        <v>147</v>
      </c>
      <c r="AM1568" t="s">
        <v>148</v>
      </c>
      <c r="AN1568">
        <v>0</v>
      </c>
      <c r="AO1568">
        <v>0</v>
      </c>
      <c r="AP1568">
        <v>0</v>
      </c>
      <c r="AR1568" s="5">
        <v>46261</v>
      </c>
      <c r="AS1568">
        <v>112</v>
      </c>
      <c r="AT1568">
        <v>3</v>
      </c>
      <c r="AU1568" t="s">
        <v>54</v>
      </c>
      <c r="AV1568" t="s">
        <v>52</v>
      </c>
      <c r="AW1568">
        <v>47.177813559999997</v>
      </c>
      <c r="AX1568">
        <v>1.3916666600000001</v>
      </c>
      <c r="AY1568">
        <v>0</v>
      </c>
      <c r="AZ1568">
        <v>0</v>
      </c>
      <c r="BA1568">
        <v>0</v>
      </c>
    </row>
    <row r="1569" spans="2:53">
      <c r="B1569" s="5">
        <v>46261</v>
      </c>
      <c r="C1569">
        <v>261</v>
      </c>
      <c r="D1569">
        <v>3</v>
      </c>
      <c r="E1569" t="s">
        <v>143</v>
      </c>
      <c r="F1569" t="s">
        <v>54</v>
      </c>
      <c r="G1569" t="s">
        <v>51</v>
      </c>
      <c r="H1569">
        <v>3815.91075989</v>
      </c>
      <c r="I1569">
        <v>0</v>
      </c>
      <c r="J1569">
        <v>179.69</v>
      </c>
      <c r="K1569">
        <v>-25.9</v>
      </c>
      <c r="L1569">
        <v>0</v>
      </c>
      <c r="M1569">
        <v>0</v>
      </c>
      <c r="N1569">
        <v>0</v>
      </c>
      <c r="O1569" s="90" cm="1">
        <f t="array" ref="O1569">VLOOKUP(C1569,Calc!$B$4:$BF$291,_xlfn.XLOOKUP(F1569&amp;G1569,$R$4:$R$9&amp;$S$4:$S$9,$T$4:$T$9),FALSE)</f>
        <v>0</v>
      </c>
      <c r="P1569" s="121">
        <f t="shared" si="24"/>
        <v>0</v>
      </c>
      <c r="AH1569" s="5">
        <v>46261</v>
      </c>
      <c r="AI1569">
        <v>157</v>
      </c>
      <c r="AJ1569">
        <v>3</v>
      </c>
      <c r="AL1569" t="s">
        <v>147</v>
      </c>
      <c r="AM1569" t="s">
        <v>51</v>
      </c>
      <c r="AN1569">
        <v>0</v>
      </c>
      <c r="AO1569">
        <v>0</v>
      </c>
      <c r="AP1569">
        <v>0</v>
      </c>
      <c r="AR1569" s="5">
        <v>46261</v>
      </c>
      <c r="AS1569">
        <v>112</v>
      </c>
      <c r="AT1569">
        <v>3</v>
      </c>
      <c r="AU1569" t="s">
        <v>54</v>
      </c>
      <c r="AV1569" t="s">
        <v>51</v>
      </c>
      <c r="AW1569">
        <v>-48.569480230000003</v>
      </c>
      <c r="AX1569">
        <v>1.3916666600000001</v>
      </c>
      <c r="AY1569">
        <v>1333.1233717</v>
      </c>
      <c r="AZ1569">
        <v>1602.9869196300001</v>
      </c>
      <c r="BA1569">
        <v>0</v>
      </c>
    </row>
    <row r="1570" spans="2:53">
      <c r="B1570" s="5">
        <v>46261</v>
      </c>
      <c r="C1570">
        <v>262</v>
      </c>
      <c r="D1570">
        <v>3</v>
      </c>
      <c r="E1570" t="s">
        <v>143</v>
      </c>
      <c r="F1570" t="s">
        <v>57</v>
      </c>
      <c r="G1570" t="s">
        <v>58</v>
      </c>
      <c r="H1570">
        <v>4004.82161997</v>
      </c>
      <c r="I1570">
        <v>0</v>
      </c>
      <c r="J1570">
        <v>500</v>
      </c>
      <c r="K1570">
        <v>-331.99</v>
      </c>
      <c r="L1570">
        <v>0</v>
      </c>
      <c r="M1570">
        <v>0</v>
      </c>
      <c r="N1570">
        <v>0</v>
      </c>
      <c r="O1570" s="90" cm="1">
        <f t="array" ref="O1570">VLOOKUP(C1570,Calc!$B$4:$BF$291,_xlfn.XLOOKUP(F1570&amp;G1570,$R$4:$R$9&amp;$S$4:$S$9,$T$4:$T$9),FALSE)</f>
        <v>0</v>
      </c>
      <c r="P1570" s="121">
        <f t="shared" si="24"/>
        <v>0</v>
      </c>
      <c r="AH1570" s="5">
        <v>46261</v>
      </c>
      <c r="AI1570">
        <v>157</v>
      </c>
      <c r="AJ1570">
        <v>3</v>
      </c>
      <c r="AK1570" t="s">
        <v>143</v>
      </c>
      <c r="AL1570" t="s">
        <v>60</v>
      </c>
      <c r="AM1570" t="s">
        <v>58</v>
      </c>
      <c r="AN1570">
        <v>-14.89552656</v>
      </c>
      <c r="AO1570">
        <v>0</v>
      </c>
      <c r="AP1570">
        <v>-959.39866625000002</v>
      </c>
      <c r="AR1570" s="5">
        <v>46261</v>
      </c>
      <c r="AS1570">
        <v>112</v>
      </c>
      <c r="AT1570">
        <v>3</v>
      </c>
      <c r="AU1570" t="s">
        <v>50</v>
      </c>
      <c r="AV1570" t="s">
        <v>52</v>
      </c>
      <c r="AW1570">
        <v>3.7613148600000001</v>
      </c>
      <c r="AX1570">
        <v>0.64416666</v>
      </c>
      <c r="AY1570">
        <v>0</v>
      </c>
      <c r="AZ1570">
        <v>0</v>
      </c>
      <c r="BA1570">
        <v>0</v>
      </c>
    </row>
    <row r="1571" spans="2:53">
      <c r="B1571" s="5">
        <v>46261</v>
      </c>
      <c r="C1571">
        <v>262</v>
      </c>
      <c r="D1571">
        <v>3</v>
      </c>
      <c r="E1571" t="s">
        <v>143</v>
      </c>
      <c r="F1571" t="s">
        <v>57</v>
      </c>
      <c r="G1571" t="s">
        <v>52</v>
      </c>
      <c r="H1571">
        <v>4004.82161997</v>
      </c>
      <c r="I1571">
        <v>-7.1922945900000004</v>
      </c>
      <c r="J1571">
        <v>168.01</v>
      </c>
      <c r="K1571">
        <v>331.99</v>
      </c>
      <c r="L1571">
        <v>2387.7698842499999</v>
      </c>
      <c r="M1571">
        <v>1007.53559122</v>
      </c>
      <c r="N1571">
        <v>1007.53559122</v>
      </c>
      <c r="O1571" s="90" cm="1">
        <f t="array" ref="O1571">VLOOKUP(C1571,Calc!$B$4:$BF$291,_xlfn.XLOOKUP(F1571&amp;G1571,$R$4:$R$9&amp;$S$4:$S$9,$T$4:$T$9),FALSE)</f>
        <v>1007.5355912252315</v>
      </c>
      <c r="P1571" s="121">
        <f t="shared" si="24"/>
        <v>5.2315272114356048E-9</v>
      </c>
      <c r="AH1571" s="5">
        <v>46261</v>
      </c>
      <c r="AI1571">
        <v>157</v>
      </c>
      <c r="AJ1571">
        <v>3</v>
      </c>
      <c r="AK1571" t="s">
        <v>143</v>
      </c>
      <c r="AL1571" t="s">
        <v>60</v>
      </c>
      <c r="AM1571" t="s">
        <v>51</v>
      </c>
      <c r="AN1571">
        <v>13.001359900000001</v>
      </c>
      <c r="AO1571">
        <v>0</v>
      </c>
      <c r="AP1571">
        <v>0</v>
      </c>
      <c r="AR1571" s="5">
        <v>46261</v>
      </c>
      <c r="AS1571">
        <v>112</v>
      </c>
      <c r="AT1571">
        <v>3</v>
      </c>
      <c r="AU1571" t="s">
        <v>50</v>
      </c>
      <c r="AV1571" t="s">
        <v>51</v>
      </c>
      <c r="AW1571">
        <v>-4.4054815300000003</v>
      </c>
      <c r="AX1571">
        <v>0.64416666</v>
      </c>
      <c r="AY1571">
        <v>0</v>
      </c>
      <c r="AZ1571">
        <v>109.13780014</v>
      </c>
      <c r="BA1571">
        <v>0</v>
      </c>
    </row>
    <row r="1572" spans="2:53">
      <c r="B1572" s="5">
        <v>46261</v>
      </c>
      <c r="C1572">
        <v>262</v>
      </c>
      <c r="D1572">
        <v>3</v>
      </c>
      <c r="E1572" t="s">
        <v>143</v>
      </c>
      <c r="F1572" t="s">
        <v>60</v>
      </c>
      <c r="G1572" t="s">
        <v>58</v>
      </c>
      <c r="H1572">
        <v>4004.82161997</v>
      </c>
      <c r="I1572">
        <v>0</v>
      </c>
      <c r="J1572">
        <v>500</v>
      </c>
      <c r="K1572">
        <v>-320.31</v>
      </c>
      <c r="L1572">
        <v>0</v>
      </c>
      <c r="M1572">
        <v>0</v>
      </c>
      <c r="N1572">
        <v>0</v>
      </c>
      <c r="O1572" s="90" cm="1">
        <f t="array" ref="O1572">VLOOKUP(C1572,Calc!$B$4:$BF$291,_xlfn.XLOOKUP(F1572&amp;G1572,$R$4:$R$9&amp;$S$4:$S$9,$T$4:$T$9),FALSE)</f>
        <v>0</v>
      </c>
      <c r="P1572" s="121">
        <f t="shared" si="24"/>
        <v>0</v>
      </c>
      <c r="AH1572" s="5">
        <v>46261</v>
      </c>
      <c r="AI1572">
        <v>157</v>
      </c>
      <c r="AJ1572">
        <v>3</v>
      </c>
      <c r="AK1572" t="s">
        <v>143</v>
      </c>
      <c r="AL1572" t="s">
        <v>54</v>
      </c>
      <c r="AM1572" t="s">
        <v>52</v>
      </c>
      <c r="AN1572">
        <v>1.8271481999999999</v>
      </c>
      <c r="AO1572">
        <v>0</v>
      </c>
      <c r="AP1572">
        <v>0</v>
      </c>
      <c r="AR1572" s="5">
        <v>46261</v>
      </c>
      <c r="AS1572">
        <v>113</v>
      </c>
      <c r="AT1572">
        <v>3</v>
      </c>
      <c r="AU1572" t="s">
        <v>145</v>
      </c>
      <c r="AV1572" t="s">
        <v>58</v>
      </c>
      <c r="AW1572">
        <v>0</v>
      </c>
      <c r="AX1572">
        <v>0</v>
      </c>
      <c r="AY1572">
        <v>0</v>
      </c>
      <c r="AZ1572">
        <v>0</v>
      </c>
      <c r="BA1572">
        <v>0</v>
      </c>
    </row>
    <row r="1573" spans="2:53">
      <c r="B1573" s="5">
        <v>46261</v>
      </c>
      <c r="C1573">
        <v>262</v>
      </c>
      <c r="D1573">
        <v>3</v>
      </c>
      <c r="E1573" t="s">
        <v>143</v>
      </c>
      <c r="F1573" t="s">
        <v>60</v>
      </c>
      <c r="G1573" t="s">
        <v>51</v>
      </c>
      <c r="H1573">
        <v>4004.82161997</v>
      </c>
      <c r="I1573">
        <v>-22.176334600000001</v>
      </c>
      <c r="J1573">
        <v>179.69</v>
      </c>
      <c r="K1573">
        <v>320.31</v>
      </c>
      <c r="L1573">
        <v>7103.3017357199997</v>
      </c>
      <c r="M1573">
        <v>2997.2860287499998</v>
      </c>
      <c r="N1573">
        <v>2997.2860287499998</v>
      </c>
      <c r="O1573" s="90" cm="1">
        <f t="array" ref="O1573">VLOOKUP(C1573,Calc!$B$4:$BF$291,_xlfn.XLOOKUP(F1573&amp;G1573,$R$4:$R$9&amp;$S$4:$S$9,$T$4:$T$9),FALSE)</f>
        <v>2997.2860287547678</v>
      </c>
      <c r="P1573" s="121">
        <f t="shared" si="24"/>
        <v>4.7680259740445763E-9</v>
      </c>
      <c r="AH1573" s="5">
        <v>46261</v>
      </c>
      <c r="AI1573">
        <v>157</v>
      </c>
      <c r="AJ1573">
        <v>3</v>
      </c>
      <c r="AK1573" t="s">
        <v>143</v>
      </c>
      <c r="AL1573" t="s">
        <v>54</v>
      </c>
      <c r="AM1573" t="s">
        <v>51</v>
      </c>
      <c r="AN1573">
        <v>-3.7971482000000001</v>
      </c>
      <c r="AO1573">
        <v>0</v>
      </c>
      <c r="AP1573">
        <v>1107.6803646000001</v>
      </c>
      <c r="AR1573" s="5">
        <v>46261</v>
      </c>
      <c r="AS1573">
        <v>113</v>
      </c>
      <c r="AT1573">
        <v>3</v>
      </c>
      <c r="AU1573" t="s">
        <v>145</v>
      </c>
      <c r="AV1573" t="s">
        <v>146</v>
      </c>
      <c r="AW1573">
        <v>0</v>
      </c>
      <c r="AX1573">
        <v>0</v>
      </c>
      <c r="AY1573">
        <v>0</v>
      </c>
      <c r="AZ1573">
        <v>0</v>
      </c>
      <c r="BA1573">
        <v>0</v>
      </c>
    </row>
    <row r="1574" spans="2:53">
      <c r="B1574" s="5">
        <v>46261</v>
      </c>
      <c r="C1574">
        <v>262</v>
      </c>
      <c r="D1574">
        <v>3</v>
      </c>
      <c r="E1574" t="s">
        <v>143</v>
      </c>
      <c r="F1574" t="s">
        <v>54</v>
      </c>
      <c r="G1574" t="s">
        <v>52</v>
      </c>
      <c r="H1574">
        <v>4004.82161997</v>
      </c>
      <c r="I1574">
        <v>0</v>
      </c>
      <c r="J1574">
        <v>168.01</v>
      </c>
      <c r="K1574">
        <v>11.68</v>
      </c>
      <c r="L1574">
        <v>0</v>
      </c>
      <c r="M1574">
        <v>0</v>
      </c>
      <c r="N1574">
        <v>0</v>
      </c>
      <c r="O1574" s="90" cm="1">
        <f t="array" ref="O1574">VLOOKUP(C1574,Calc!$B$4:$BF$291,_xlfn.XLOOKUP(F1574&amp;G1574,$R$4:$R$9&amp;$S$4:$S$9,$T$4:$T$9),FALSE)</f>
        <v>0</v>
      </c>
      <c r="P1574" s="121">
        <f t="shared" si="24"/>
        <v>0</v>
      </c>
      <c r="AH1574" s="5">
        <v>46261</v>
      </c>
      <c r="AI1574">
        <v>158</v>
      </c>
      <c r="AJ1574">
        <v>3</v>
      </c>
      <c r="AL1574" t="s">
        <v>144</v>
      </c>
      <c r="AM1574" t="s">
        <v>58</v>
      </c>
      <c r="AN1574">
        <v>-60.870684900000001</v>
      </c>
      <c r="AO1574">
        <v>-4187.3219736199999</v>
      </c>
      <c r="AP1574">
        <v>-4187.3219736199999</v>
      </c>
      <c r="AR1574" s="5">
        <v>46261</v>
      </c>
      <c r="AS1574">
        <v>113</v>
      </c>
      <c r="AT1574">
        <v>3</v>
      </c>
      <c r="AU1574" t="s">
        <v>144</v>
      </c>
      <c r="AV1574" t="s">
        <v>58</v>
      </c>
      <c r="AW1574">
        <v>-50.767956429999998</v>
      </c>
      <c r="AX1574">
        <v>1.33166666</v>
      </c>
      <c r="AY1574">
        <v>30.129943879999999</v>
      </c>
      <c r="AZ1574">
        <v>30.129943879999999</v>
      </c>
      <c r="BA1574">
        <v>0</v>
      </c>
    </row>
    <row r="1575" spans="2:53">
      <c r="B1575" s="5">
        <v>46261</v>
      </c>
      <c r="C1575">
        <v>262</v>
      </c>
      <c r="D1575">
        <v>3</v>
      </c>
      <c r="E1575" t="s">
        <v>143</v>
      </c>
      <c r="F1575" t="s">
        <v>54</v>
      </c>
      <c r="G1575" t="s">
        <v>51</v>
      </c>
      <c r="H1575">
        <v>4004.82161997</v>
      </c>
      <c r="I1575">
        <v>0</v>
      </c>
      <c r="J1575">
        <v>179.69</v>
      </c>
      <c r="K1575">
        <v>-11.68</v>
      </c>
      <c r="L1575">
        <v>0</v>
      </c>
      <c r="M1575">
        <v>0</v>
      </c>
      <c r="N1575">
        <v>0</v>
      </c>
      <c r="O1575" s="90" cm="1">
        <f t="array" ref="O1575">VLOOKUP(C1575,Calc!$B$4:$BF$291,_xlfn.XLOOKUP(F1575&amp;G1575,$R$4:$R$9&amp;$S$4:$S$9,$T$4:$T$9),FALSE)</f>
        <v>0</v>
      </c>
      <c r="P1575" s="121">
        <f t="shared" si="24"/>
        <v>0</v>
      </c>
      <c r="AH1575" s="5">
        <v>46261</v>
      </c>
      <c r="AI1575">
        <v>158</v>
      </c>
      <c r="AJ1575">
        <v>3</v>
      </c>
      <c r="AL1575" t="s">
        <v>144</v>
      </c>
      <c r="AM1575" t="s">
        <v>146</v>
      </c>
      <c r="AN1575">
        <v>58.134018230000002</v>
      </c>
      <c r="AO1575">
        <v>0</v>
      </c>
      <c r="AP1575">
        <v>0</v>
      </c>
      <c r="AR1575" s="5">
        <v>46261</v>
      </c>
      <c r="AS1575">
        <v>113</v>
      </c>
      <c r="AT1575">
        <v>3</v>
      </c>
      <c r="AU1575" t="s">
        <v>144</v>
      </c>
      <c r="AV1575" t="s">
        <v>146</v>
      </c>
      <c r="AW1575">
        <v>49.436289760000001</v>
      </c>
      <c r="AX1575">
        <v>1.33166666</v>
      </c>
      <c r="AY1575">
        <v>0</v>
      </c>
      <c r="AZ1575">
        <v>0</v>
      </c>
      <c r="BA1575">
        <v>0</v>
      </c>
    </row>
    <row r="1576" spans="2:53">
      <c r="B1576" s="5">
        <v>46261</v>
      </c>
      <c r="C1576">
        <v>263</v>
      </c>
      <c r="D1576">
        <v>3</v>
      </c>
      <c r="E1576" t="s">
        <v>143</v>
      </c>
      <c r="F1576" t="s">
        <v>57</v>
      </c>
      <c r="G1576" t="s">
        <v>58</v>
      </c>
      <c r="H1576">
        <v>4534.8052353499997</v>
      </c>
      <c r="I1576">
        <v>0</v>
      </c>
      <c r="J1576">
        <v>500</v>
      </c>
      <c r="K1576">
        <v>-360.18</v>
      </c>
      <c r="L1576">
        <v>0</v>
      </c>
      <c r="M1576">
        <v>0</v>
      </c>
      <c r="N1576">
        <v>0</v>
      </c>
      <c r="O1576" s="90" cm="1">
        <f t="array" ref="O1576">VLOOKUP(C1576,Calc!$B$4:$BF$291,_xlfn.XLOOKUP(F1576&amp;G1576,$R$4:$R$9&amp;$S$4:$S$9,$T$4:$T$9),FALSE)</f>
        <v>0</v>
      </c>
      <c r="P1576" s="121">
        <f t="shared" si="24"/>
        <v>0</v>
      </c>
      <c r="AH1576" s="5">
        <v>46261</v>
      </c>
      <c r="AI1576">
        <v>158</v>
      </c>
      <c r="AJ1576">
        <v>3</v>
      </c>
      <c r="AK1576" t="s">
        <v>143</v>
      </c>
      <c r="AL1576" t="s">
        <v>57</v>
      </c>
      <c r="AM1576" t="s">
        <v>58</v>
      </c>
      <c r="AN1576">
        <v>-6.3095020000000002</v>
      </c>
      <c r="AO1576">
        <v>2347.8287679300001</v>
      </c>
      <c r="AP1576">
        <v>2770.33707142</v>
      </c>
      <c r="AR1576" s="5">
        <v>46261</v>
      </c>
      <c r="AS1576">
        <v>113</v>
      </c>
      <c r="AT1576">
        <v>3</v>
      </c>
      <c r="AU1576" t="s">
        <v>57</v>
      </c>
      <c r="AV1576" t="s">
        <v>58</v>
      </c>
      <c r="AW1576">
        <v>-11.946125</v>
      </c>
      <c r="AX1576">
        <v>1.395</v>
      </c>
      <c r="AY1576">
        <v>730.41593110999997</v>
      </c>
      <c r="AZ1576">
        <v>1602.13955375</v>
      </c>
      <c r="BA1576">
        <v>0</v>
      </c>
    </row>
    <row r="1577" spans="2:53">
      <c r="B1577" s="5">
        <v>46261</v>
      </c>
      <c r="C1577">
        <v>263</v>
      </c>
      <c r="D1577">
        <v>3</v>
      </c>
      <c r="E1577" t="s">
        <v>143</v>
      </c>
      <c r="F1577" t="s">
        <v>57</v>
      </c>
      <c r="G1577" t="s">
        <v>52</v>
      </c>
      <c r="H1577">
        <v>4534.8052353499997</v>
      </c>
      <c r="I1577">
        <v>-0.84097719999999998</v>
      </c>
      <c r="J1577">
        <v>139.82</v>
      </c>
      <c r="K1577">
        <v>360.18</v>
      </c>
      <c r="L1577">
        <v>302.90316789000002</v>
      </c>
      <c r="M1577">
        <v>129.95574099000001</v>
      </c>
      <c r="N1577">
        <v>129.95574099000001</v>
      </c>
      <c r="O1577" s="90" cm="1">
        <f t="array" ref="O1577">VLOOKUP(C1577,Calc!$B$4:$BF$291,_xlfn.XLOOKUP(F1577&amp;G1577,$R$4:$R$9&amp;$S$4:$S$9,$T$4:$T$9),FALSE)</f>
        <v>129.95574099939824</v>
      </c>
      <c r="P1577" s="121">
        <f t="shared" si="24"/>
        <v>9.3982350790611235E-9</v>
      </c>
      <c r="AH1577" s="5">
        <v>46261</v>
      </c>
      <c r="AI1577">
        <v>158</v>
      </c>
      <c r="AJ1577">
        <v>3</v>
      </c>
      <c r="AK1577" t="s">
        <v>143</v>
      </c>
      <c r="AL1577" t="s">
        <v>57</v>
      </c>
      <c r="AM1577" t="s">
        <v>52</v>
      </c>
      <c r="AN1577">
        <v>5.2670019999999997</v>
      </c>
      <c r="AO1577">
        <v>0</v>
      </c>
      <c r="AP1577">
        <v>0</v>
      </c>
      <c r="AR1577" s="5">
        <v>46261</v>
      </c>
      <c r="AS1577">
        <v>113</v>
      </c>
      <c r="AT1577">
        <v>3</v>
      </c>
      <c r="AU1577" t="s">
        <v>57</v>
      </c>
      <c r="AV1577" t="s">
        <v>52</v>
      </c>
      <c r="AW1577">
        <v>10.551125000000001</v>
      </c>
      <c r="AX1577">
        <v>1.395</v>
      </c>
      <c r="AY1577">
        <v>0</v>
      </c>
      <c r="AZ1577">
        <v>0</v>
      </c>
      <c r="BA1577">
        <v>0</v>
      </c>
    </row>
    <row r="1578" spans="2:53">
      <c r="B1578" s="5">
        <v>46261</v>
      </c>
      <c r="C1578">
        <v>263</v>
      </c>
      <c r="D1578">
        <v>3</v>
      </c>
      <c r="E1578" t="s">
        <v>143</v>
      </c>
      <c r="F1578" t="s">
        <v>60</v>
      </c>
      <c r="G1578" t="s">
        <v>58</v>
      </c>
      <c r="H1578">
        <v>4534.8052353499997</v>
      </c>
      <c r="I1578">
        <v>0</v>
      </c>
      <c r="J1578">
        <v>500</v>
      </c>
      <c r="K1578">
        <v>-320.31</v>
      </c>
      <c r="L1578">
        <v>0</v>
      </c>
      <c r="M1578">
        <v>0</v>
      </c>
      <c r="N1578">
        <v>0</v>
      </c>
      <c r="O1578" s="90" cm="1">
        <f t="array" ref="O1578">VLOOKUP(C1578,Calc!$B$4:$BF$291,_xlfn.XLOOKUP(F1578&amp;G1578,$R$4:$R$9&amp;$S$4:$S$9,$T$4:$T$9),FALSE)</f>
        <v>0</v>
      </c>
      <c r="P1578" s="121">
        <f t="shared" si="24"/>
        <v>0</v>
      </c>
      <c r="AH1578" s="5">
        <v>46261</v>
      </c>
      <c r="AI1578">
        <v>158</v>
      </c>
      <c r="AJ1578">
        <v>3</v>
      </c>
      <c r="AL1578" t="s">
        <v>147</v>
      </c>
      <c r="AM1578" t="s">
        <v>148</v>
      </c>
      <c r="AN1578">
        <v>0</v>
      </c>
      <c r="AO1578">
        <v>0</v>
      </c>
      <c r="AP1578">
        <v>0</v>
      </c>
      <c r="AR1578" s="5">
        <v>46261</v>
      </c>
      <c r="AS1578">
        <v>113</v>
      </c>
      <c r="AT1578">
        <v>3</v>
      </c>
      <c r="AU1578" t="s">
        <v>147</v>
      </c>
      <c r="AV1578" t="s">
        <v>148</v>
      </c>
      <c r="AW1578">
        <v>0</v>
      </c>
      <c r="AX1578">
        <v>4.7500000000000001E-2</v>
      </c>
      <c r="AY1578">
        <v>0</v>
      </c>
      <c r="AZ1578">
        <v>0</v>
      </c>
      <c r="BA1578">
        <v>0</v>
      </c>
    </row>
    <row r="1579" spans="2:53">
      <c r="B1579" s="5">
        <v>46261</v>
      </c>
      <c r="C1579">
        <v>263</v>
      </c>
      <c r="D1579">
        <v>3</v>
      </c>
      <c r="E1579" t="s">
        <v>143</v>
      </c>
      <c r="F1579" t="s">
        <v>60</v>
      </c>
      <c r="G1579" t="s">
        <v>51</v>
      </c>
      <c r="H1579">
        <v>4534.8052353499997</v>
      </c>
      <c r="I1579">
        <v>-32.053017599999997</v>
      </c>
      <c r="J1579">
        <v>179.69</v>
      </c>
      <c r="K1579">
        <v>320.31</v>
      </c>
      <c r="L1579">
        <v>10266.902067450001</v>
      </c>
      <c r="M1579">
        <v>4404.84949435</v>
      </c>
      <c r="N1579">
        <v>4404.84949435</v>
      </c>
      <c r="O1579" s="90" cm="1">
        <f t="array" ref="O1579">VLOOKUP(C1579,Calc!$B$4:$BF$291,_xlfn.XLOOKUP(F1579&amp;G1579,$R$4:$R$9&amp;$S$4:$S$9,$T$4:$T$9),FALSE)</f>
        <v>4404.8494943526011</v>
      </c>
      <c r="P1579" s="121">
        <f t="shared" si="24"/>
        <v>2.6011548470705748E-9</v>
      </c>
      <c r="AH1579" s="5">
        <v>46261</v>
      </c>
      <c r="AI1579">
        <v>158</v>
      </c>
      <c r="AJ1579">
        <v>3</v>
      </c>
      <c r="AL1579" t="s">
        <v>147</v>
      </c>
      <c r="AM1579" t="s">
        <v>51</v>
      </c>
      <c r="AN1579">
        <v>0</v>
      </c>
      <c r="AO1579">
        <v>0</v>
      </c>
      <c r="AP1579">
        <v>0</v>
      </c>
      <c r="AR1579" s="5">
        <v>46261</v>
      </c>
      <c r="AS1579">
        <v>113</v>
      </c>
      <c r="AT1579">
        <v>3</v>
      </c>
      <c r="AU1579" t="s">
        <v>147</v>
      </c>
      <c r="AV1579" t="s">
        <v>51</v>
      </c>
      <c r="AW1579">
        <v>0</v>
      </c>
      <c r="AX1579">
        <v>4.7500000000000001E-2</v>
      </c>
      <c r="AY1579">
        <v>0</v>
      </c>
      <c r="AZ1579">
        <v>0</v>
      </c>
      <c r="BA1579">
        <v>0</v>
      </c>
    </row>
    <row r="1580" spans="2:53">
      <c r="B1580" s="5">
        <v>46261</v>
      </c>
      <c r="C1580">
        <v>263</v>
      </c>
      <c r="D1580">
        <v>3</v>
      </c>
      <c r="E1580" t="s">
        <v>143</v>
      </c>
      <c r="F1580" t="s">
        <v>54</v>
      </c>
      <c r="G1580" t="s">
        <v>52</v>
      </c>
      <c r="H1580">
        <v>4534.8052353499997</v>
      </c>
      <c r="I1580">
        <v>0</v>
      </c>
      <c r="J1580">
        <v>139.82</v>
      </c>
      <c r="K1580">
        <v>39.869999999999997</v>
      </c>
      <c r="L1580">
        <v>0</v>
      </c>
      <c r="M1580">
        <v>0</v>
      </c>
      <c r="N1580">
        <v>0</v>
      </c>
      <c r="O1580" s="90" cm="1">
        <f t="array" ref="O1580">VLOOKUP(C1580,Calc!$B$4:$BF$291,_xlfn.XLOOKUP(F1580&amp;G1580,$R$4:$R$9&amp;$S$4:$S$9,$T$4:$T$9),FALSE)</f>
        <v>0</v>
      </c>
      <c r="P1580" s="121">
        <f t="shared" si="24"/>
        <v>0</v>
      </c>
      <c r="AH1580" s="5">
        <v>46261</v>
      </c>
      <c r="AI1580">
        <v>158</v>
      </c>
      <c r="AJ1580">
        <v>3</v>
      </c>
      <c r="AK1580" t="s">
        <v>143</v>
      </c>
      <c r="AL1580" t="s">
        <v>60</v>
      </c>
      <c r="AM1580" t="s">
        <v>58</v>
      </c>
      <c r="AN1580">
        <v>-24.218547529999999</v>
      </c>
      <c r="AO1580">
        <v>0</v>
      </c>
      <c r="AP1580">
        <v>-1563.1921946800001</v>
      </c>
      <c r="AR1580" s="5">
        <v>46261</v>
      </c>
      <c r="AS1580">
        <v>113</v>
      </c>
      <c r="AT1580">
        <v>3</v>
      </c>
      <c r="AU1580" t="s">
        <v>60</v>
      </c>
      <c r="AV1580" t="s">
        <v>58</v>
      </c>
      <c r="AW1580">
        <v>6.5851004</v>
      </c>
      <c r="AX1580">
        <v>1.4975000000000001</v>
      </c>
      <c r="AY1580">
        <v>0</v>
      </c>
      <c r="AZ1580">
        <v>0</v>
      </c>
      <c r="BA1580">
        <v>0</v>
      </c>
    </row>
    <row r="1581" spans="2:53">
      <c r="B1581" s="5">
        <v>46261</v>
      </c>
      <c r="C1581">
        <v>263</v>
      </c>
      <c r="D1581">
        <v>3</v>
      </c>
      <c r="E1581" t="s">
        <v>143</v>
      </c>
      <c r="F1581" t="s">
        <v>54</v>
      </c>
      <c r="G1581" t="s">
        <v>51</v>
      </c>
      <c r="H1581">
        <v>4534.8052353499997</v>
      </c>
      <c r="I1581">
        <v>0</v>
      </c>
      <c r="J1581">
        <v>179.69</v>
      </c>
      <c r="K1581">
        <v>-39.869999999999997</v>
      </c>
      <c r="L1581">
        <v>0</v>
      </c>
      <c r="M1581">
        <v>0</v>
      </c>
      <c r="N1581">
        <v>0</v>
      </c>
      <c r="O1581" s="90" cm="1">
        <f t="array" ref="O1581">VLOOKUP(C1581,Calc!$B$4:$BF$291,_xlfn.XLOOKUP(F1581&amp;G1581,$R$4:$R$9&amp;$S$4:$S$9,$T$4:$T$9),FALSE)</f>
        <v>0</v>
      </c>
      <c r="P1581" s="121">
        <f t="shared" si="24"/>
        <v>0</v>
      </c>
      <c r="AH1581" s="5">
        <v>46261</v>
      </c>
      <c r="AI1581">
        <v>158</v>
      </c>
      <c r="AJ1581">
        <v>3</v>
      </c>
      <c r="AK1581" t="s">
        <v>143</v>
      </c>
      <c r="AL1581" t="s">
        <v>60</v>
      </c>
      <c r="AM1581" t="s">
        <v>51</v>
      </c>
      <c r="AN1581">
        <v>22.242714200000002</v>
      </c>
      <c r="AO1581">
        <v>0</v>
      </c>
      <c r="AP1581">
        <v>0</v>
      </c>
      <c r="AR1581" s="5">
        <v>46261</v>
      </c>
      <c r="AS1581">
        <v>113</v>
      </c>
      <c r="AT1581">
        <v>3</v>
      </c>
      <c r="AU1581" t="s">
        <v>60</v>
      </c>
      <c r="AV1581" t="s">
        <v>51</v>
      </c>
      <c r="AW1581">
        <v>-8.0826004000000005</v>
      </c>
      <c r="AX1581">
        <v>1.4975000000000001</v>
      </c>
      <c r="AY1581">
        <v>0</v>
      </c>
      <c r="AZ1581">
        <v>-341.43255655000002</v>
      </c>
      <c r="BA1581">
        <v>0</v>
      </c>
    </row>
    <row r="1582" spans="2:53">
      <c r="B1582" s="5">
        <v>46261</v>
      </c>
      <c r="C1582">
        <v>264</v>
      </c>
      <c r="D1582">
        <v>3</v>
      </c>
      <c r="E1582" t="s">
        <v>143</v>
      </c>
      <c r="F1582" t="s">
        <v>57</v>
      </c>
      <c r="G1582" t="s">
        <v>58</v>
      </c>
      <c r="H1582">
        <v>1764.11156841</v>
      </c>
      <c r="I1582">
        <v>0</v>
      </c>
      <c r="J1582">
        <v>500</v>
      </c>
      <c r="K1582">
        <v>-284.58999999999997</v>
      </c>
      <c r="L1582">
        <v>0</v>
      </c>
      <c r="M1582">
        <v>0</v>
      </c>
      <c r="N1582">
        <v>0</v>
      </c>
      <c r="O1582" s="90" cm="1">
        <f t="array" ref="O1582">VLOOKUP(C1582,Calc!$B$4:$BF$291,_xlfn.XLOOKUP(F1582&amp;G1582,$R$4:$R$9&amp;$S$4:$S$9,$T$4:$T$9),FALSE)</f>
        <v>0</v>
      </c>
      <c r="P1582" s="121">
        <f t="shared" si="24"/>
        <v>0</v>
      </c>
      <c r="AH1582" s="5">
        <v>46261</v>
      </c>
      <c r="AI1582">
        <v>158</v>
      </c>
      <c r="AJ1582">
        <v>3</v>
      </c>
      <c r="AK1582" t="s">
        <v>143</v>
      </c>
      <c r="AL1582" t="s">
        <v>54</v>
      </c>
      <c r="AM1582" t="s">
        <v>52</v>
      </c>
      <c r="AN1582">
        <v>1.8803837299999999</v>
      </c>
      <c r="AO1582">
        <v>0</v>
      </c>
      <c r="AP1582">
        <v>0</v>
      </c>
      <c r="AR1582" s="5">
        <v>46261</v>
      </c>
      <c r="AS1582">
        <v>113</v>
      </c>
      <c r="AT1582">
        <v>3</v>
      </c>
      <c r="AU1582" t="s">
        <v>54</v>
      </c>
      <c r="AV1582" t="s">
        <v>52</v>
      </c>
      <c r="AW1582">
        <v>40.496315199999998</v>
      </c>
      <c r="AX1582">
        <v>0.90249999999999997</v>
      </c>
      <c r="AY1582">
        <v>0</v>
      </c>
      <c r="AZ1582">
        <v>0</v>
      </c>
      <c r="BA1582">
        <v>0</v>
      </c>
    </row>
    <row r="1583" spans="2:53">
      <c r="B1583" s="5">
        <v>46261</v>
      </c>
      <c r="C1583">
        <v>264</v>
      </c>
      <c r="D1583">
        <v>3</v>
      </c>
      <c r="E1583" t="s">
        <v>143</v>
      </c>
      <c r="F1583" t="s">
        <v>57</v>
      </c>
      <c r="G1583" t="s">
        <v>52</v>
      </c>
      <c r="H1583">
        <v>1764.11156841</v>
      </c>
      <c r="I1583">
        <v>0</v>
      </c>
      <c r="J1583">
        <v>215.41</v>
      </c>
      <c r="K1583">
        <v>284.58999999999997</v>
      </c>
      <c r="L1583">
        <v>0</v>
      </c>
      <c r="M1583">
        <v>0</v>
      </c>
      <c r="N1583">
        <v>0</v>
      </c>
      <c r="O1583" s="90" cm="1">
        <f t="array" ref="O1583">VLOOKUP(C1583,Calc!$B$4:$BF$291,_xlfn.XLOOKUP(F1583&amp;G1583,$R$4:$R$9&amp;$S$4:$S$9,$T$4:$T$9),FALSE)</f>
        <v>0</v>
      </c>
      <c r="P1583" s="121">
        <f t="shared" si="24"/>
        <v>0</v>
      </c>
      <c r="AH1583" s="5">
        <v>46261</v>
      </c>
      <c r="AI1583">
        <v>158</v>
      </c>
      <c r="AJ1583">
        <v>3</v>
      </c>
      <c r="AK1583" t="s">
        <v>143</v>
      </c>
      <c r="AL1583" t="s">
        <v>54</v>
      </c>
      <c r="AM1583" t="s">
        <v>51</v>
      </c>
      <c r="AN1583">
        <v>-4.1512170599999996</v>
      </c>
      <c r="AO1583">
        <v>0</v>
      </c>
      <c r="AP1583">
        <v>1140.6838912000001</v>
      </c>
      <c r="AR1583" s="5">
        <v>46261</v>
      </c>
      <c r="AS1583">
        <v>113</v>
      </c>
      <c r="AT1583">
        <v>3</v>
      </c>
      <c r="AU1583" t="s">
        <v>54</v>
      </c>
      <c r="AV1583" t="s">
        <v>51</v>
      </c>
      <c r="AW1583">
        <v>-41.398815200000001</v>
      </c>
      <c r="AX1583">
        <v>0.90249999999999997</v>
      </c>
      <c r="AY1583">
        <v>5201.0387061199999</v>
      </c>
      <c r="AZ1583">
        <v>4292.6090370499996</v>
      </c>
      <c r="BA1583">
        <v>0</v>
      </c>
    </row>
    <row r="1584" spans="2:53">
      <c r="B1584" s="5">
        <v>46261</v>
      </c>
      <c r="C1584">
        <v>264</v>
      </c>
      <c r="D1584">
        <v>3</v>
      </c>
      <c r="E1584" t="s">
        <v>143</v>
      </c>
      <c r="F1584" t="s">
        <v>60</v>
      </c>
      <c r="G1584" t="s">
        <v>58</v>
      </c>
      <c r="H1584">
        <v>1764.11156841</v>
      </c>
      <c r="I1584">
        <v>0</v>
      </c>
      <c r="J1584">
        <v>500</v>
      </c>
      <c r="K1584">
        <v>-248.31</v>
      </c>
      <c r="L1584">
        <v>0</v>
      </c>
      <c r="M1584">
        <v>0</v>
      </c>
      <c r="N1584">
        <v>0</v>
      </c>
      <c r="O1584" s="90" cm="1">
        <f t="array" ref="O1584">VLOOKUP(C1584,Calc!$B$4:$BF$291,_xlfn.XLOOKUP(F1584&amp;G1584,$R$4:$R$9&amp;$S$4:$S$9,$T$4:$T$9),FALSE)</f>
        <v>0</v>
      </c>
      <c r="P1584" s="121">
        <f t="shared" si="24"/>
        <v>0</v>
      </c>
      <c r="AH1584" s="5">
        <v>46261</v>
      </c>
      <c r="AI1584">
        <v>159</v>
      </c>
      <c r="AJ1584">
        <v>3</v>
      </c>
      <c r="AL1584" t="s">
        <v>144</v>
      </c>
      <c r="AM1584" t="s">
        <v>58</v>
      </c>
      <c r="AN1584">
        <v>-62.348797359999999</v>
      </c>
      <c r="AO1584">
        <v>-4349.3299406599999</v>
      </c>
      <c r="AP1584">
        <v>-4349.3299406599999</v>
      </c>
      <c r="AR1584" s="5">
        <v>46261</v>
      </c>
      <c r="AS1584">
        <v>113</v>
      </c>
      <c r="AT1584">
        <v>3</v>
      </c>
      <c r="AU1584" t="s">
        <v>50</v>
      </c>
      <c r="AV1584" t="s">
        <v>52</v>
      </c>
      <c r="AW1584">
        <v>3.74915186</v>
      </c>
      <c r="AX1584">
        <v>0.63416665999999999</v>
      </c>
      <c r="AY1584">
        <v>0</v>
      </c>
      <c r="AZ1584">
        <v>0</v>
      </c>
      <c r="BA1584">
        <v>0</v>
      </c>
    </row>
    <row r="1585" spans="2:53">
      <c r="B1585" s="5">
        <v>46261</v>
      </c>
      <c r="C1585">
        <v>264</v>
      </c>
      <c r="D1585">
        <v>3</v>
      </c>
      <c r="E1585" t="s">
        <v>143</v>
      </c>
      <c r="F1585" t="s">
        <v>60</v>
      </c>
      <c r="G1585" t="s">
        <v>51</v>
      </c>
      <c r="H1585">
        <v>1764.11156841</v>
      </c>
      <c r="I1585">
        <v>18.688663859999998</v>
      </c>
      <c r="J1585">
        <v>251.69</v>
      </c>
      <c r="K1585">
        <v>248.31</v>
      </c>
      <c r="L1585">
        <v>4640.58212473</v>
      </c>
      <c r="M1585">
        <v>1806.18188037</v>
      </c>
      <c r="N1585">
        <v>1764.11156841</v>
      </c>
      <c r="O1585" s="90" cm="1">
        <f t="array" ref="O1585">VLOOKUP(C1585,Calc!$B$4:$BF$291,_xlfn.XLOOKUP(F1585&amp;G1585,$R$4:$R$9&amp;$S$4:$S$9,$T$4:$T$9),FALSE)</f>
        <v>1764.1115684119986</v>
      </c>
      <c r="P1585" s="121">
        <f t="shared" si="24"/>
        <v>1.9986146071460098E-9</v>
      </c>
      <c r="AH1585" s="5">
        <v>46261</v>
      </c>
      <c r="AI1585">
        <v>159</v>
      </c>
      <c r="AJ1585">
        <v>3</v>
      </c>
      <c r="AL1585" t="s">
        <v>144</v>
      </c>
      <c r="AM1585" t="s">
        <v>146</v>
      </c>
      <c r="AN1585">
        <v>60.51129736</v>
      </c>
      <c r="AO1585">
        <v>0</v>
      </c>
      <c r="AP1585">
        <v>0</v>
      </c>
      <c r="AR1585" s="5">
        <v>46261</v>
      </c>
      <c r="AS1585">
        <v>113</v>
      </c>
      <c r="AT1585">
        <v>3</v>
      </c>
      <c r="AU1585" t="s">
        <v>50</v>
      </c>
      <c r="AV1585" t="s">
        <v>51</v>
      </c>
      <c r="AW1585">
        <v>-4.3833185300000004</v>
      </c>
      <c r="AX1585">
        <v>0.63416665999999999</v>
      </c>
      <c r="AY1585">
        <v>0</v>
      </c>
      <c r="AZ1585">
        <v>378.13860297999997</v>
      </c>
      <c r="BA1585">
        <v>0</v>
      </c>
    </row>
    <row r="1586" spans="2:53">
      <c r="B1586" s="5">
        <v>46261</v>
      </c>
      <c r="C1586">
        <v>264</v>
      </c>
      <c r="D1586">
        <v>3</v>
      </c>
      <c r="E1586" t="s">
        <v>143</v>
      </c>
      <c r="F1586" t="s">
        <v>54</v>
      </c>
      <c r="G1586" t="s">
        <v>52</v>
      </c>
      <c r="H1586">
        <v>1764.11156841</v>
      </c>
      <c r="I1586">
        <v>0</v>
      </c>
      <c r="J1586">
        <v>215.41</v>
      </c>
      <c r="K1586">
        <v>36.28</v>
      </c>
      <c r="L1586">
        <v>0</v>
      </c>
      <c r="M1586">
        <v>0</v>
      </c>
      <c r="N1586">
        <v>0</v>
      </c>
      <c r="O1586" s="90" cm="1">
        <f t="array" ref="O1586">VLOOKUP(C1586,Calc!$B$4:$BF$291,_xlfn.XLOOKUP(F1586&amp;G1586,$R$4:$R$9&amp;$S$4:$S$9,$T$4:$T$9),FALSE)</f>
        <v>0</v>
      </c>
      <c r="P1586" s="121">
        <f t="shared" si="24"/>
        <v>0</v>
      </c>
      <c r="AH1586" s="5">
        <v>46261</v>
      </c>
      <c r="AI1586">
        <v>159</v>
      </c>
      <c r="AJ1586">
        <v>3</v>
      </c>
      <c r="AK1586" t="s">
        <v>143</v>
      </c>
      <c r="AL1586" t="s">
        <v>57</v>
      </c>
      <c r="AM1586" t="s">
        <v>58</v>
      </c>
      <c r="AN1586">
        <v>-7.2045707999999999</v>
      </c>
      <c r="AO1586">
        <v>6133.7137627299999</v>
      </c>
      <c r="AP1586">
        <v>3256.0720502600002</v>
      </c>
      <c r="AR1586" s="5">
        <v>46261</v>
      </c>
      <c r="AS1586">
        <v>114</v>
      </c>
      <c r="AT1586">
        <v>3</v>
      </c>
      <c r="AU1586" t="s">
        <v>145</v>
      </c>
      <c r="AV1586" t="s">
        <v>58</v>
      </c>
      <c r="AW1586">
        <v>0</v>
      </c>
      <c r="AX1586">
        <v>0</v>
      </c>
      <c r="AY1586">
        <v>0</v>
      </c>
      <c r="AZ1586">
        <v>0</v>
      </c>
      <c r="BA1586">
        <v>0</v>
      </c>
    </row>
    <row r="1587" spans="2:53">
      <c r="B1587" s="5">
        <v>46261</v>
      </c>
      <c r="C1587">
        <v>264</v>
      </c>
      <c r="D1587">
        <v>3</v>
      </c>
      <c r="E1587" t="s">
        <v>143</v>
      </c>
      <c r="F1587" t="s">
        <v>54</v>
      </c>
      <c r="G1587" t="s">
        <v>51</v>
      </c>
      <c r="H1587">
        <v>1764.11156841</v>
      </c>
      <c r="I1587">
        <v>2.9793356599999998</v>
      </c>
      <c r="J1587">
        <v>251.69</v>
      </c>
      <c r="K1587">
        <v>-36.28</v>
      </c>
      <c r="L1587">
        <v>-108.09029798</v>
      </c>
      <c r="M1587">
        <v>-42.070311959999998</v>
      </c>
      <c r="N1587">
        <v>0</v>
      </c>
      <c r="O1587" s="90" cm="1">
        <f t="array" ref="O1587">VLOOKUP(C1587,Calc!$B$4:$BF$291,_xlfn.XLOOKUP(F1587&amp;G1587,$R$4:$R$9&amp;$S$4:$S$9,$T$4:$T$9),FALSE)</f>
        <v>0</v>
      </c>
      <c r="P1587" s="121">
        <f t="shared" si="24"/>
        <v>0</v>
      </c>
      <c r="AH1587" s="5">
        <v>46261</v>
      </c>
      <c r="AI1587">
        <v>159</v>
      </c>
      <c r="AJ1587">
        <v>3</v>
      </c>
      <c r="AK1587" t="s">
        <v>143</v>
      </c>
      <c r="AL1587" t="s">
        <v>57</v>
      </c>
      <c r="AM1587" t="s">
        <v>52</v>
      </c>
      <c r="AN1587">
        <v>6.16873746</v>
      </c>
      <c r="AO1587">
        <v>0</v>
      </c>
      <c r="AP1587">
        <v>0</v>
      </c>
      <c r="AR1587" s="5">
        <v>46261</v>
      </c>
      <c r="AS1587">
        <v>114</v>
      </c>
      <c r="AT1587">
        <v>3</v>
      </c>
      <c r="AU1587" t="s">
        <v>145</v>
      </c>
      <c r="AV1587" t="s">
        <v>146</v>
      </c>
      <c r="AW1587">
        <v>0</v>
      </c>
      <c r="AX1587">
        <v>0</v>
      </c>
      <c r="AY1587">
        <v>0</v>
      </c>
      <c r="AZ1587">
        <v>0</v>
      </c>
      <c r="BA1587">
        <v>0</v>
      </c>
    </row>
    <row r="1588" spans="2:53">
      <c r="B1588" s="5">
        <v>46261</v>
      </c>
      <c r="C1588">
        <v>265</v>
      </c>
      <c r="D1588">
        <v>3</v>
      </c>
      <c r="E1588" t="s">
        <v>143</v>
      </c>
      <c r="F1588" t="s">
        <v>57</v>
      </c>
      <c r="G1588" t="s">
        <v>58</v>
      </c>
      <c r="H1588">
        <v>1240.81882483</v>
      </c>
      <c r="I1588">
        <v>0</v>
      </c>
      <c r="J1588">
        <v>500</v>
      </c>
      <c r="K1588">
        <v>-237.57</v>
      </c>
      <c r="L1588">
        <v>0</v>
      </c>
      <c r="M1588">
        <v>0</v>
      </c>
      <c r="N1588">
        <v>0</v>
      </c>
      <c r="O1588" s="90" cm="1">
        <f t="array" ref="O1588">VLOOKUP(C1588,Calc!$B$4:$BF$291,_xlfn.XLOOKUP(F1588&amp;G1588,$R$4:$R$9&amp;$S$4:$S$9,$T$4:$T$9),FALSE)</f>
        <v>0</v>
      </c>
      <c r="P1588" s="121">
        <f t="shared" si="24"/>
        <v>0</v>
      </c>
      <c r="AH1588" s="5">
        <v>46261</v>
      </c>
      <c r="AI1588">
        <v>159</v>
      </c>
      <c r="AJ1588">
        <v>3</v>
      </c>
      <c r="AL1588" t="s">
        <v>147</v>
      </c>
      <c r="AM1588" t="s">
        <v>148</v>
      </c>
      <c r="AN1588">
        <v>0</v>
      </c>
      <c r="AO1588">
        <v>0</v>
      </c>
      <c r="AP1588">
        <v>0</v>
      </c>
      <c r="AR1588" s="5">
        <v>46261</v>
      </c>
      <c r="AS1588">
        <v>114</v>
      </c>
      <c r="AT1588">
        <v>3</v>
      </c>
      <c r="AU1588" t="s">
        <v>144</v>
      </c>
      <c r="AV1588" t="s">
        <v>58</v>
      </c>
      <c r="AW1588">
        <v>-51.525454000000003</v>
      </c>
      <c r="AX1588">
        <v>2.94416666</v>
      </c>
      <c r="AY1588">
        <v>68.777864690000001</v>
      </c>
      <c r="AZ1588">
        <v>68.777864690000001</v>
      </c>
      <c r="BA1588">
        <v>0</v>
      </c>
    </row>
    <row r="1589" spans="2:53">
      <c r="B1589" s="5">
        <v>46261</v>
      </c>
      <c r="C1589">
        <v>265</v>
      </c>
      <c r="D1589">
        <v>3</v>
      </c>
      <c r="E1589" t="s">
        <v>143</v>
      </c>
      <c r="F1589" t="s">
        <v>57</v>
      </c>
      <c r="G1589" t="s">
        <v>52</v>
      </c>
      <c r="H1589">
        <v>1240.81882483</v>
      </c>
      <c r="I1589">
        <v>0</v>
      </c>
      <c r="J1589">
        <v>262.43</v>
      </c>
      <c r="K1589">
        <v>237.57</v>
      </c>
      <c r="L1589">
        <v>0</v>
      </c>
      <c r="M1589">
        <v>0</v>
      </c>
      <c r="N1589">
        <v>0</v>
      </c>
      <c r="O1589" s="90" cm="1">
        <f t="array" ref="O1589">VLOOKUP(C1589,Calc!$B$4:$BF$291,_xlfn.XLOOKUP(F1589&amp;G1589,$R$4:$R$9&amp;$S$4:$S$9,$T$4:$T$9),FALSE)</f>
        <v>0</v>
      </c>
      <c r="P1589" s="121">
        <f t="shared" si="24"/>
        <v>0</v>
      </c>
      <c r="AH1589" s="5">
        <v>46261</v>
      </c>
      <c r="AI1589">
        <v>159</v>
      </c>
      <c r="AJ1589">
        <v>3</v>
      </c>
      <c r="AL1589" t="s">
        <v>147</v>
      </c>
      <c r="AM1589" t="s">
        <v>51</v>
      </c>
      <c r="AN1589">
        <v>0</v>
      </c>
      <c r="AO1589">
        <v>0</v>
      </c>
      <c r="AP1589">
        <v>0</v>
      </c>
      <c r="AR1589" s="5">
        <v>46261</v>
      </c>
      <c r="AS1589">
        <v>114</v>
      </c>
      <c r="AT1589">
        <v>3</v>
      </c>
      <c r="AU1589" t="s">
        <v>144</v>
      </c>
      <c r="AV1589" t="s">
        <v>146</v>
      </c>
      <c r="AW1589">
        <v>48.581287330000002</v>
      </c>
      <c r="AX1589">
        <v>2.94416666</v>
      </c>
      <c r="AY1589">
        <v>0</v>
      </c>
      <c r="AZ1589">
        <v>0</v>
      </c>
      <c r="BA1589">
        <v>0</v>
      </c>
    </row>
    <row r="1590" spans="2:53">
      <c r="B1590" s="5">
        <v>46261</v>
      </c>
      <c r="C1590">
        <v>265</v>
      </c>
      <c r="D1590">
        <v>3</v>
      </c>
      <c r="E1590" t="s">
        <v>143</v>
      </c>
      <c r="F1590" t="s">
        <v>60</v>
      </c>
      <c r="G1590" t="s">
        <v>58</v>
      </c>
      <c r="H1590">
        <v>1240.81882483</v>
      </c>
      <c r="I1590">
        <v>0</v>
      </c>
      <c r="J1590">
        <v>500</v>
      </c>
      <c r="K1590">
        <v>-248.31</v>
      </c>
      <c r="L1590">
        <v>0</v>
      </c>
      <c r="M1590">
        <v>0</v>
      </c>
      <c r="N1590">
        <v>0</v>
      </c>
      <c r="O1590" s="90" cm="1">
        <f t="array" ref="O1590">VLOOKUP(C1590,Calc!$B$4:$BF$291,_xlfn.XLOOKUP(F1590&amp;G1590,$R$4:$R$9&amp;$S$4:$S$9,$T$4:$T$9),FALSE)</f>
        <v>0</v>
      </c>
      <c r="P1590" s="121">
        <f t="shared" si="24"/>
        <v>0</v>
      </c>
      <c r="AH1590" s="5">
        <v>46261</v>
      </c>
      <c r="AI1590">
        <v>159</v>
      </c>
      <c r="AJ1590">
        <v>3</v>
      </c>
      <c r="AK1590" t="s">
        <v>143</v>
      </c>
      <c r="AL1590" t="s">
        <v>60</v>
      </c>
      <c r="AM1590" t="s">
        <v>58</v>
      </c>
      <c r="AN1590">
        <v>-26.402977</v>
      </c>
      <c r="AO1590">
        <v>0</v>
      </c>
      <c r="AP1590">
        <v>-1704.6338798300001</v>
      </c>
      <c r="AR1590" s="5">
        <v>46261</v>
      </c>
      <c r="AS1590">
        <v>114</v>
      </c>
      <c r="AT1590">
        <v>3</v>
      </c>
      <c r="AU1590" t="s">
        <v>57</v>
      </c>
      <c r="AV1590" t="s">
        <v>58</v>
      </c>
      <c r="AW1590">
        <v>-11.537039200000001</v>
      </c>
      <c r="AX1590">
        <v>1.8625</v>
      </c>
      <c r="AY1590">
        <v>69.097276879999995</v>
      </c>
      <c r="AZ1590">
        <v>1129.39504947</v>
      </c>
      <c r="BA1590">
        <v>0</v>
      </c>
    </row>
    <row r="1591" spans="2:53">
      <c r="B1591" s="5">
        <v>46261</v>
      </c>
      <c r="C1591">
        <v>265</v>
      </c>
      <c r="D1591">
        <v>3</v>
      </c>
      <c r="E1591" t="s">
        <v>143</v>
      </c>
      <c r="F1591" t="s">
        <v>60</v>
      </c>
      <c r="G1591" t="s">
        <v>51</v>
      </c>
      <c r="H1591">
        <v>1240.81882483</v>
      </c>
      <c r="I1591">
        <v>16.254521400000002</v>
      </c>
      <c r="J1591">
        <v>251.69</v>
      </c>
      <c r="K1591">
        <v>248.31</v>
      </c>
      <c r="L1591">
        <v>4036.1602088300001</v>
      </c>
      <c r="M1591">
        <v>1236.2924263899999</v>
      </c>
      <c r="N1591">
        <v>1236.2924263899999</v>
      </c>
      <c r="O1591" s="90" cm="1">
        <f t="array" ref="O1591">VLOOKUP(C1591,Calc!$B$4:$BF$291,_xlfn.XLOOKUP(F1591&amp;G1591,$R$4:$R$9&amp;$S$4:$S$9,$T$4:$T$9),FALSE)</f>
        <v>1236.2924263907819</v>
      </c>
      <c r="P1591" s="121">
        <f t="shared" si="24"/>
        <v>7.8193806984927505E-10</v>
      </c>
      <c r="AH1591" s="5">
        <v>46261</v>
      </c>
      <c r="AI1591">
        <v>159</v>
      </c>
      <c r="AJ1591">
        <v>3</v>
      </c>
      <c r="AK1591" t="s">
        <v>143</v>
      </c>
      <c r="AL1591" t="s">
        <v>60</v>
      </c>
      <c r="AM1591" t="s">
        <v>51</v>
      </c>
      <c r="AN1591">
        <v>24.397977000000001</v>
      </c>
      <c r="AO1591">
        <v>0</v>
      </c>
      <c r="AP1591">
        <v>0</v>
      </c>
      <c r="AR1591" s="5">
        <v>46261</v>
      </c>
      <c r="AS1591">
        <v>114</v>
      </c>
      <c r="AT1591">
        <v>3</v>
      </c>
      <c r="AU1591" t="s">
        <v>57</v>
      </c>
      <c r="AV1591" t="s">
        <v>52</v>
      </c>
      <c r="AW1591">
        <v>9.6745391999999999</v>
      </c>
      <c r="AX1591">
        <v>1.8625</v>
      </c>
      <c r="AY1591">
        <v>0</v>
      </c>
      <c r="AZ1591">
        <v>0</v>
      </c>
      <c r="BA1591">
        <v>0</v>
      </c>
    </row>
    <row r="1592" spans="2:53">
      <c r="B1592" s="5">
        <v>46261</v>
      </c>
      <c r="C1592">
        <v>265</v>
      </c>
      <c r="D1592">
        <v>3</v>
      </c>
      <c r="E1592" t="s">
        <v>143</v>
      </c>
      <c r="F1592" t="s">
        <v>54</v>
      </c>
      <c r="G1592" t="s">
        <v>52</v>
      </c>
      <c r="H1592">
        <v>1240.81882483</v>
      </c>
      <c r="I1592">
        <v>0</v>
      </c>
      <c r="J1592">
        <v>262.43</v>
      </c>
      <c r="K1592">
        <v>-10.74</v>
      </c>
      <c r="L1592">
        <v>0</v>
      </c>
      <c r="M1592">
        <v>0</v>
      </c>
      <c r="N1592">
        <v>0</v>
      </c>
      <c r="O1592" s="90" cm="1">
        <f t="array" ref="O1592">VLOOKUP(C1592,Calc!$B$4:$BF$291,_xlfn.XLOOKUP(F1592&amp;G1592,$R$4:$R$9&amp;$S$4:$S$9,$T$4:$T$9),FALSE)</f>
        <v>0</v>
      </c>
      <c r="P1592" s="121">
        <f t="shared" si="24"/>
        <v>0</v>
      </c>
      <c r="AH1592" s="5">
        <v>46261</v>
      </c>
      <c r="AI1592">
        <v>159</v>
      </c>
      <c r="AJ1592">
        <v>3</v>
      </c>
      <c r="AK1592" t="s">
        <v>143</v>
      </c>
      <c r="AL1592" t="s">
        <v>54</v>
      </c>
      <c r="AM1592" t="s">
        <v>52</v>
      </c>
      <c r="AN1592">
        <v>7.5888774300000001</v>
      </c>
      <c r="AO1592">
        <v>0</v>
      </c>
      <c r="AP1592">
        <v>0</v>
      </c>
      <c r="AR1592" s="5">
        <v>46261</v>
      </c>
      <c r="AS1592">
        <v>114</v>
      </c>
      <c r="AT1592">
        <v>3</v>
      </c>
      <c r="AU1592" t="s">
        <v>147</v>
      </c>
      <c r="AV1592" t="s">
        <v>148</v>
      </c>
      <c r="AW1592">
        <v>0</v>
      </c>
      <c r="AX1592">
        <v>-9.7500000000000003E-2</v>
      </c>
      <c r="AY1592">
        <v>0</v>
      </c>
      <c r="AZ1592">
        <v>0</v>
      </c>
      <c r="BA1592">
        <v>0</v>
      </c>
    </row>
    <row r="1593" spans="2:53">
      <c r="B1593" s="5">
        <v>46261</v>
      </c>
      <c r="C1593">
        <v>265</v>
      </c>
      <c r="D1593">
        <v>3</v>
      </c>
      <c r="E1593" t="s">
        <v>143</v>
      </c>
      <c r="F1593" t="s">
        <v>54</v>
      </c>
      <c r="G1593" t="s">
        <v>51</v>
      </c>
      <c r="H1593">
        <v>1240.81882483</v>
      </c>
      <c r="I1593">
        <v>1.37592793</v>
      </c>
      <c r="J1593">
        <v>251.69</v>
      </c>
      <c r="K1593">
        <v>10.74</v>
      </c>
      <c r="L1593">
        <v>14.777466</v>
      </c>
      <c r="M1593">
        <v>4.5263984400000004</v>
      </c>
      <c r="N1593">
        <v>4.5263984400000004</v>
      </c>
      <c r="O1593" s="90" cm="1">
        <f t="array" ref="O1593">VLOOKUP(C1593,Calc!$B$4:$BF$291,_xlfn.XLOOKUP(F1593&amp;G1593,$R$4:$R$9&amp;$S$4:$S$9,$T$4:$T$9),FALSE)</f>
        <v>4.5263984472187841</v>
      </c>
      <c r="P1593" s="121">
        <f t="shared" si="24"/>
        <v>7.2187837929504894E-9</v>
      </c>
      <c r="AH1593" s="5">
        <v>46261</v>
      </c>
      <c r="AI1593">
        <v>159</v>
      </c>
      <c r="AJ1593">
        <v>3</v>
      </c>
      <c r="AK1593" t="s">
        <v>143</v>
      </c>
      <c r="AL1593" t="s">
        <v>54</v>
      </c>
      <c r="AM1593" t="s">
        <v>51</v>
      </c>
      <c r="AN1593">
        <v>-9.6497107599999996</v>
      </c>
      <c r="AO1593">
        <v>0</v>
      </c>
      <c r="AP1593">
        <v>4582.2755923000004</v>
      </c>
      <c r="AR1593" s="5">
        <v>46261</v>
      </c>
      <c r="AS1593">
        <v>114</v>
      </c>
      <c r="AT1593">
        <v>3</v>
      </c>
      <c r="AU1593" t="s">
        <v>147</v>
      </c>
      <c r="AV1593" t="s">
        <v>51</v>
      </c>
      <c r="AW1593">
        <v>0</v>
      </c>
      <c r="AX1593">
        <v>-9.7500000000000003E-2</v>
      </c>
      <c r="AY1593">
        <v>0</v>
      </c>
      <c r="AZ1593">
        <v>0</v>
      </c>
      <c r="BA1593">
        <v>0</v>
      </c>
    </row>
    <row r="1594" spans="2:53">
      <c r="B1594" s="5">
        <v>46261</v>
      </c>
      <c r="C1594">
        <v>266</v>
      </c>
      <c r="D1594">
        <v>3</v>
      </c>
      <c r="E1594" t="s">
        <v>143</v>
      </c>
      <c r="F1594" t="s">
        <v>57</v>
      </c>
      <c r="G1594" t="s">
        <v>58</v>
      </c>
      <c r="H1594">
        <v>2779.3181150300002</v>
      </c>
      <c r="I1594">
        <v>0</v>
      </c>
      <c r="J1594">
        <v>500</v>
      </c>
      <c r="K1594">
        <v>-237.57</v>
      </c>
      <c r="L1594">
        <v>0</v>
      </c>
      <c r="M1594">
        <v>0</v>
      </c>
      <c r="N1594">
        <v>0</v>
      </c>
      <c r="O1594" s="90" cm="1">
        <f t="array" ref="O1594">VLOOKUP(C1594,Calc!$B$4:$BF$291,_xlfn.XLOOKUP(F1594&amp;G1594,$R$4:$R$9&amp;$S$4:$S$9,$T$4:$T$9),FALSE)</f>
        <v>0</v>
      </c>
      <c r="P1594" s="121">
        <f t="shared" si="24"/>
        <v>0</v>
      </c>
      <c r="AH1594" s="5">
        <v>46261</v>
      </c>
      <c r="AI1594">
        <v>160</v>
      </c>
      <c r="AJ1594">
        <v>3</v>
      </c>
      <c r="AL1594" t="s">
        <v>144</v>
      </c>
      <c r="AM1594" t="s">
        <v>58</v>
      </c>
      <c r="AN1594">
        <v>-64.057964330000004</v>
      </c>
      <c r="AO1594">
        <v>-4417.3878447200004</v>
      </c>
      <c r="AP1594">
        <v>-4417.3878447200004</v>
      </c>
      <c r="AR1594" s="5">
        <v>46261</v>
      </c>
      <c r="AS1594">
        <v>114</v>
      </c>
      <c r="AT1594">
        <v>3</v>
      </c>
      <c r="AU1594" t="s">
        <v>60</v>
      </c>
      <c r="AV1594" t="s">
        <v>58</v>
      </c>
      <c r="AW1594">
        <v>10.83571403</v>
      </c>
      <c r="AX1594">
        <v>1.0266666600000001</v>
      </c>
      <c r="AY1594">
        <v>0</v>
      </c>
      <c r="AZ1594">
        <v>0</v>
      </c>
      <c r="BA1594">
        <v>0</v>
      </c>
    </row>
    <row r="1595" spans="2:53">
      <c r="B1595" s="5">
        <v>46261</v>
      </c>
      <c r="C1595">
        <v>266</v>
      </c>
      <c r="D1595">
        <v>3</v>
      </c>
      <c r="E1595" t="s">
        <v>143</v>
      </c>
      <c r="F1595" t="s">
        <v>57</v>
      </c>
      <c r="G1595" t="s">
        <v>52</v>
      </c>
      <c r="H1595">
        <v>2779.3181150300002</v>
      </c>
      <c r="I1595">
        <v>0</v>
      </c>
      <c r="J1595">
        <v>262.43</v>
      </c>
      <c r="K1595">
        <v>237.57</v>
      </c>
      <c r="L1595">
        <v>0</v>
      </c>
      <c r="M1595">
        <v>0</v>
      </c>
      <c r="N1595">
        <v>0</v>
      </c>
      <c r="O1595" s="90" cm="1">
        <f t="array" ref="O1595">VLOOKUP(C1595,Calc!$B$4:$BF$291,_xlfn.XLOOKUP(F1595&amp;G1595,$R$4:$R$9&amp;$S$4:$S$9,$T$4:$T$9),FALSE)</f>
        <v>0</v>
      </c>
      <c r="P1595" s="121">
        <f t="shared" si="24"/>
        <v>0</v>
      </c>
      <c r="AH1595" s="5">
        <v>46261</v>
      </c>
      <c r="AI1595">
        <v>160</v>
      </c>
      <c r="AJ1595">
        <v>3</v>
      </c>
      <c r="AL1595" t="s">
        <v>144</v>
      </c>
      <c r="AM1595" t="s">
        <v>146</v>
      </c>
      <c r="AN1595">
        <v>62.652964330000003</v>
      </c>
      <c r="AO1595">
        <v>0</v>
      </c>
      <c r="AP1595">
        <v>0</v>
      </c>
      <c r="AR1595" s="5">
        <v>46261</v>
      </c>
      <c r="AS1595">
        <v>114</v>
      </c>
      <c r="AT1595">
        <v>3</v>
      </c>
      <c r="AU1595" t="s">
        <v>60</v>
      </c>
      <c r="AV1595" t="s">
        <v>51</v>
      </c>
      <c r="AW1595">
        <v>-11.862380699999999</v>
      </c>
      <c r="AX1595">
        <v>1.0266666600000001</v>
      </c>
      <c r="AY1595">
        <v>0</v>
      </c>
      <c r="AZ1595">
        <v>-518.12260780999998</v>
      </c>
      <c r="BA1595">
        <v>0</v>
      </c>
    </row>
    <row r="1596" spans="2:53">
      <c r="B1596" s="5">
        <v>46261</v>
      </c>
      <c r="C1596">
        <v>266</v>
      </c>
      <c r="D1596">
        <v>3</v>
      </c>
      <c r="E1596" t="s">
        <v>143</v>
      </c>
      <c r="F1596" t="s">
        <v>60</v>
      </c>
      <c r="G1596" t="s">
        <v>58</v>
      </c>
      <c r="H1596">
        <v>2779.3181150300002</v>
      </c>
      <c r="I1596">
        <v>0</v>
      </c>
      <c r="J1596">
        <v>500</v>
      </c>
      <c r="K1596">
        <v>-248.31</v>
      </c>
      <c r="L1596">
        <v>0</v>
      </c>
      <c r="M1596">
        <v>0</v>
      </c>
      <c r="N1596">
        <v>0</v>
      </c>
      <c r="O1596" s="90" cm="1">
        <f t="array" ref="O1596">VLOOKUP(C1596,Calc!$B$4:$BF$291,_xlfn.XLOOKUP(F1596&amp;G1596,$R$4:$R$9&amp;$S$4:$S$9,$T$4:$T$9),FALSE)</f>
        <v>0</v>
      </c>
      <c r="P1596" s="121">
        <f t="shared" si="24"/>
        <v>0</v>
      </c>
      <c r="AH1596" s="5">
        <v>46261</v>
      </c>
      <c r="AI1596">
        <v>160</v>
      </c>
      <c r="AJ1596">
        <v>3</v>
      </c>
      <c r="AK1596" t="s">
        <v>143</v>
      </c>
      <c r="AL1596" t="s">
        <v>57</v>
      </c>
      <c r="AM1596" t="s">
        <v>58</v>
      </c>
      <c r="AN1596">
        <v>-7.3321714</v>
      </c>
      <c r="AO1596">
        <v>8500.0722150500005</v>
      </c>
      <c r="AP1596">
        <v>3571.2479691899998</v>
      </c>
      <c r="AR1596" s="5">
        <v>46261</v>
      </c>
      <c r="AS1596">
        <v>114</v>
      </c>
      <c r="AT1596">
        <v>3</v>
      </c>
      <c r="AU1596" t="s">
        <v>54</v>
      </c>
      <c r="AV1596" t="s">
        <v>52</v>
      </c>
      <c r="AW1596">
        <v>36.021341530000001</v>
      </c>
      <c r="AX1596">
        <v>1.7183333300000001</v>
      </c>
      <c r="AY1596">
        <v>0</v>
      </c>
      <c r="AZ1596">
        <v>0</v>
      </c>
      <c r="BA1596">
        <v>0</v>
      </c>
    </row>
    <row r="1597" spans="2:53">
      <c r="B1597" s="5">
        <v>46261</v>
      </c>
      <c r="C1597">
        <v>266</v>
      </c>
      <c r="D1597">
        <v>3</v>
      </c>
      <c r="E1597" t="s">
        <v>143</v>
      </c>
      <c r="F1597" t="s">
        <v>60</v>
      </c>
      <c r="G1597" t="s">
        <v>51</v>
      </c>
      <c r="H1597">
        <v>2779.3181150300002</v>
      </c>
      <c r="I1597">
        <v>21.430131530000001</v>
      </c>
      <c r="J1597">
        <v>251.69</v>
      </c>
      <c r="K1597">
        <v>248.31</v>
      </c>
      <c r="L1597">
        <v>5321.3159610399998</v>
      </c>
      <c r="M1597">
        <v>2768.9130046499999</v>
      </c>
      <c r="N1597">
        <v>2768.9130046499999</v>
      </c>
      <c r="O1597" s="90" cm="1">
        <f t="array" ref="O1597">VLOOKUP(C1597,Calc!$B$4:$BF$291,_xlfn.XLOOKUP(F1597&amp;G1597,$R$4:$R$9&amp;$S$4:$S$9,$T$4:$T$9),FALSE)</f>
        <v>2768.9130046570613</v>
      </c>
      <c r="P1597" s="121">
        <f t="shared" si="24"/>
        <v>7.0613168645650148E-9</v>
      </c>
      <c r="AH1597" s="5">
        <v>46261</v>
      </c>
      <c r="AI1597">
        <v>160</v>
      </c>
      <c r="AJ1597">
        <v>3</v>
      </c>
      <c r="AK1597" t="s">
        <v>143</v>
      </c>
      <c r="AL1597" t="s">
        <v>57</v>
      </c>
      <c r="AM1597" t="s">
        <v>52</v>
      </c>
      <c r="AN1597">
        <v>6.7071714</v>
      </c>
      <c r="AO1597">
        <v>0</v>
      </c>
      <c r="AP1597">
        <v>0</v>
      </c>
      <c r="AR1597" s="5">
        <v>46261</v>
      </c>
      <c r="AS1597">
        <v>114</v>
      </c>
      <c r="AT1597">
        <v>3</v>
      </c>
      <c r="AU1597" t="s">
        <v>54</v>
      </c>
      <c r="AV1597" t="s">
        <v>51</v>
      </c>
      <c r="AW1597">
        <v>-37.739674860000001</v>
      </c>
      <c r="AX1597">
        <v>1.7183333300000001</v>
      </c>
      <c r="AY1597">
        <v>3259.3704926700002</v>
      </c>
      <c r="AZ1597">
        <v>2476.1209906899999</v>
      </c>
      <c r="BA1597">
        <v>0</v>
      </c>
    </row>
    <row r="1598" spans="2:53">
      <c r="B1598" s="5">
        <v>46261</v>
      </c>
      <c r="C1598">
        <v>266</v>
      </c>
      <c r="D1598">
        <v>3</v>
      </c>
      <c r="E1598" t="s">
        <v>143</v>
      </c>
      <c r="F1598" t="s">
        <v>54</v>
      </c>
      <c r="G1598" t="s">
        <v>52</v>
      </c>
      <c r="H1598">
        <v>2779.3181150300002</v>
      </c>
      <c r="I1598">
        <v>0</v>
      </c>
      <c r="J1598">
        <v>262.43</v>
      </c>
      <c r="K1598">
        <v>-10.74</v>
      </c>
      <c r="L1598">
        <v>0</v>
      </c>
      <c r="M1598">
        <v>0</v>
      </c>
      <c r="N1598">
        <v>0</v>
      </c>
      <c r="O1598" s="90" cm="1">
        <f t="array" ref="O1598">VLOOKUP(C1598,Calc!$B$4:$BF$291,_xlfn.XLOOKUP(F1598&amp;G1598,$R$4:$R$9&amp;$S$4:$S$9,$T$4:$T$9),FALSE)</f>
        <v>0</v>
      </c>
      <c r="P1598" s="121">
        <f t="shared" si="24"/>
        <v>0</v>
      </c>
      <c r="AH1598" s="5">
        <v>46261</v>
      </c>
      <c r="AI1598">
        <v>160</v>
      </c>
      <c r="AJ1598">
        <v>3</v>
      </c>
      <c r="AL1598" t="s">
        <v>147</v>
      </c>
      <c r="AM1598" t="s">
        <v>148</v>
      </c>
      <c r="AN1598">
        <v>0</v>
      </c>
      <c r="AO1598">
        <v>0</v>
      </c>
      <c r="AP1598">
        <v>0</v>
      </c>
      <c r="AR1598" s="5">
        <v>46261</v>
      </c>
      <c r="AS1598">
        <v>114</v>
      </c>
      <c r="AT1598">
        <v>3</v>
      </c>
      <c r="AU1598" t="s">
        <v>50</v>
      </c>
      <c r="AV1598" t="s">
        <v>52</v>
      </c>
      <c r="AW1598">
        <v>3.7440728600000002</v>
      </c>
      <c r="AX1598">
        <v>0.64416666</v>
      </c>
      <c r="AY1598">
        <v>0</v>
      </c>
      <c r="AZ1598">
        <v>0</v>
      </c>
      <c r="BA1598">
        <v>0</v>
      </c>
    </row>
    <row r="1599" spans="2:53">
      <c r="B1599" s="5">
        <v>46261</v>
      </c>
      <c r="C1599">
        <v>266</v>
      </c>
      <c r="D1599">
        <v>3</v>
      </c>
      <c r="E1599" t="s">
        <v>143</v>
      </c>
      <c r="F1599" t="s">
        <v>54</v>
      </c>
      <c r="G1599" t="s">
        <v>51</v>
      </c>
      <c r="H1599">
        <v>2779.3181150300002</v>
      </c>
      <c r="I1599">
        <v>1.8618819600000001</v>
      </c>
      <c r="J1599">
        <v>251.69</v>
      </c>
      <c r="K1599">
        <v>10.74</v>
      </c>
      <c r="L1599">
        <v>19.996612320000001</v>
      </c>
      <c r="M1599">
        <v>10.405110369999999</v>
      </c>
      <c r="N1599">
        <v>10.405110369999999</v>
      </c>
      <c r="O1599" s="90" cm="1">
        <f t="array" ref="O1599">VLOOKUP(C1599,Calc!$B$4:$BF$291,_xlfn.XLOOKUP(F1599&amp;G1599,$R$4:$R$9&amp;$S$4:$S$9,$T$4:$T$9),FALSE)</f>
        <v>10.40511037360565</v>
      </c>
      <c r="P1599" s="121">
        <f t="shared" si="24"/>
        <v>3.6056508889714678E-9</v>
      </c>
      <c r="AH1599" s="5">
        <v>46261</v>
      </c>
      <c r="AI1599">
        <v>160</v>
      </c>
      <c r="AJ1599">
        <v>3</v>
      </c>
      <c r="AL1599" t="s">
        <v>147</v>
      </c>
      <c r="AM1599" t="s">
        <v>51</v>
      </c>
      <c r="AN1599">
        <v>0</v>
      </c>
      <c r="AO1599">
        <v>0</v>
      </c>
      <c r="AP1599">
        <v>0</v>
      </c>
      <c r="AR1599" s="5">
        <v>46261</v>
      </c>
      <c r="AS1599">
        <v>114</v>
      </c>
      <c r="AT1599">
        <v>3</v>
      </c>
      <c r="AU1599" t="s">
        <v>50</v>
      </c>
      <c r="AV1599" t="s">
        <v>51</v>
      </c>
      <c r="AW1599">
        <v>-4.3882395299999999</v>
      </c>
      <c r="AX1599">
        <v>0.64416666</v>
      </c>
      <c r="AY1599">
        <v>0</v>
      </c>
      <c r="AZ1599">
        <v>241.0743372</v>
      </c>
      <c r="BA1599">
        <v>0</v>
      </c>
    </row>
    <row r="1600" spans="2:53">
      <c r="B1600" s="5">
        <v>46261</v>
      </c>
      <c r="C1600">
        <v>267</v>
      </c>
      <c r="D1600">
        <v>3</v>
      </c>
      <c r="E1600" t="s">
        <v>143</v>
      </c>
      <c r="F1600" t="s">
        <v>57</v>
      </c>
      <c r="G1600" t="s">
        <v>58</v>
      </c>
      <c r="H1600">
        <v>3127.0694571200002</v>
      </c>
      <c r="I1600">
        <v>0</v>
      </c>
      <c r="J1600">
        <v>500</v>
      </c>
      <c r="K1600">
        <v>-188.76</v>
      </c>
      <c r="L1600">
        <v>0</v>
      </c>
      <c r="M1600">
        <v>0</v>
      </c>
      <c r="N1600">
        <v>0</v>
      </c>
      <c r="O1600" s="90" cm="1">
        <f t="array" ref="O1600">VLOOKUP(C1600,Calc!$B$4:$BF$291,_xlfn.XLOOKUP(F1600&amp;G1600,$R$4:$R$9&amp;$S$4:$S$9,$T$4:$T$9),FALSE)</f>
        <v>0</v>
      </c>
      <c r="P1600" s="121">
        <f t="shared" si="24"/>
        <v>0</v>
      </c>
      <c r="AH1600" s="5">
        <v>46261</v>
      </c>
      <c r="AI1600">
        <v>160</v>
      </c>
      <c r="AJ1600">
        <v>3</v>
      </c>
      <c r="AK1600" t="s">
        <v>143</v>
      </c>
      <c r="AL1600" t="s">
        <v>60</v>
      </c>
      <c r="AM1600" t="s">
        <v>58</v>
      </c>
      <c r="AN1600">
        <v>-30.221456799999999</v>
      </c>
      <c r="AO1600">
        <v>0</v>
      </c>
      <c r="AP1600">
        <v>-1924.1317292700001</v>
      </c>
      <c r="AR1600" s="5">
        <v>46261</v>
      </c>
      <c r="AS1600">
        <v>115</v>
      </c>
      <c r="AT1600">
        <v>3</v>
      </c>
      <c r="AU1600" t="s">
        <v>145</v>
      </c>
      <c r="AV1600" t="s">
        <v>58</v>
      </c>
      <c r="AW1600">
        <v>0</v>
      </c>
      <c r="AX1600">
        <v>0</v>
      </c>
      <c r="AY1600">
        <v>0</v>
      </c>
      <c r="AZ1600">
        <v>0</v>
      </c>
      <c r="BA1600">
        <v>0</v>
      </c>
    </row>
    <row r="1601" spans="2:53">
      <c r="B1601" s="5">
        <v>46261</v>
      </c>
      <c r="C1601">
        <v>267</v>
      </c>
      <c r="D1601">
        <v>3</v>
      </c>
      <c r="E1601" t="s">
        <v>143</v>
      </c>
      <c r="F1601" t="s">
        <v>57</v>
      </c>
      <c r="G1601" t="s">
        <v>52</v>
      </c>
      <c r="H1601">
        <v>3127.0694571200002</v>
      </c>
      <c r="I1601">
        <v>0</v>
      </c>
      <c r="J1601">
        <v>311.24</v>
      </c>
      <c r="K1601">
        <v>188.76</v>
      </c>
      <c r="L1601">
        <v>0</v>
      </c>
      <c r="M1601">
        <v>0</v>
      </c>
      <c r="N1601">
        <v>0</v>
      </c>
      <c r="O1601" s="90" cm="1">
        <f t="array" ref="O1601">VLOOKUP(C1601,Calc!$B$4:$BF$291,_xlfn.XLOOKUP(F1601&amp;G1601,$R$4:$R$9&amp;$S$4:$S$9,$T$4:$T$9),FALSE)</f>
        <v>0</v>
      </c>
      <c r="P1601" s="121">
        <f t="shared" si="24"/>
        <v>0</v>
      </c>
      <c r="AH1601" s="5">
        <v>46261</v>
      </c>
      <c r="AI1601">
        <v>160</v>
      </c>
      <c r="AJ1601">
        <v>3</v>
      </c>
      <c r="AK1601" t="s">
        <v>143</v>
      </c>
      <c r="AL1601" t="s">
        <v>60</v>
      </c>
      <c r="AM1601" t="s">
        <v>51</v>
      </c>
      <c r="AN1601">
        <v>28.373956799999998</v>
      </c>
      <c r="AO1601">
        <v>0</v>
      </c>
      <c r="AP1601">
        <v>0</v>
      </c>
      <c r="AR1601" s="5">
        <v>46261</v>
      </c>
      <c r="AS1601">
        <v>115</v>
      </c>
      <c r="AT1601">
        <v>3</v>
      </c>
      <c r="AU1601" t="s">
        <v>145</v>
      </c>
      <c r="AV1601" t="s">
        <v>146</v>
      </c>
      <c r="AW1601">
        <v>0</v>
      </c>
      <c r="AX1601">
        <v>0</v>
      </c>
      <c r="AY1601">
        <v>0</v>
      </c>
      <c r="AZ1601">
        <v>0</v>
      </c>
      <c r="BA1601">
        <v>0</v>
      </c>
    </row>
    <row r="1602" spans="2:53">
      <c r="B1602" s="5">
        <v>46261</v>
      </c>
      <c r="C1602">
        <v>267</v>
      </c>
      <c r="D1602">
        <v>3</v>
      </c>
      <c r="E1602" t="s">
        <v>143</v>
      </c>
      <c r="F1602" t="s">
        <v>60</v>
      </c>
      <c r="G1602" t="s">
        <v>58</v>
      </c>
      <c r="H1602">
        <v>3127.0694571200002</v>
      </c>
      <c r="I1602">
        <v>0</v>
      </c>
      <c r="J1602">
        <v>500</v>
      </c>
      <c r="K1602">
        <v>-309.52999999999997</v>
      </c>
      <c r="L1602">
        <v>0</v>
      </c>
      <c r="M1602">
        <v>0</v>
      </c>
      <c r="N1602">
        <v>0</v>
      </c>
      <c r="O1602" s="90" cm="1">
        <f t="array" ref="O1602">VLOOKUP(C1602,Calc!$B$4:$BF$291,_xlfn.XLOOKUP(F1602&amp;G1602,$R$4:$R$9&amp;$S$4:$S$9,$T$4:$T$9),FALSE)</f>
        <v>0</v>
      </c>
      <c r="P1602" s="121">
        <f t="shared" si="24"/>
        <v>0</v>
      </c>
      <c r="AH1602" s="5">
        <v>46261</v>
      </c>
      <c r="AI1602">
        <v>160</v>
      </c>
      <c r="AJ1602">
        <v>3</v>
      </c>
      <c r="AK1602" t="s">
        <v>143</v>
      </c>
      <c r="AL1602" t="s">
        <v>54</v>
      </c>
      <c r="AM1602" t="s">
        <v>52</v>
      </c>
      <c r="AN1602">
        <v>11.37688423</v>
      </c>
      <c r="AO1602">
        <v>0</v>
      </c>
      <c r="AP1602">
        <v>0</v>
      </c>
      <c r="AR1602" s="5">
        <v>46261</v>
      </c>
      <c r="AS1602">
        <v>115</v>
      </c>
      <c r="AT1602">
        <v>3</v>
      </c>
      <c r="AU1602" t="s">
        <v>144</v>
      </c>
      <c r="AV1602" t="s">
        <v>58</v>
      </c>
      <c r="AW1602">
        <v>-55.252412900000003</v>
      </c>
      <c r="AX1602">
        <v>5.2433333299999996</v>
      </c>
      <c r="AY1602">
        <v>119.04632755999999</v>
      </c>
      <c r="AZ1602">
        <v>119.04632755999999</v>
      </c>
      <c r="BA1602">
        <v>0</v>
      </c>
    </row>
    <row r="1603" spans="2:53">
      <c r="B1603" s="5">
        <v>46261</v>
      </c>
      <c r="C1603">
        <v>267</v>
      </c>
      <c r="D1603">
        <v>3</v>
      </c>
      <c r="E1603" t="s">
        <v>143</v>
      </c>
      <c r="F1603" t="s">
        <v>60</v>
      </c>
      <c r="G1603" t="s">
        <v>51</v>
      </c>
      <c r="H1603">
        <v>3127.0694571200002</v>
      </c>
      <c r="I1603">
        <v>13.47922443</v>
      </c>
      <c r="J1603">
        <v>190.47</v>
      </c>
      <c r="K1603">
        <v>309.52999999999997</v>
      </c>
      <c r="L1603">
        <v>4172.2243388400002</v>
      </c>
      <c r="M1603">
        <v>2541.1098965199999</v>
      </c>
      <c r="N1603">
        <v>2541.1098965199999</v>
      </c>
      <c r="O1603" s="90" cm="1">
        <f t="array" ref="O1603">VLOOKUP(C1603,Calc!$B$4:$BF$291,_xlfn.XLOOKUP(F1603&amp;G1603,$R$4:$R$9&amp;$S$4:$S$9,$T$4:$T$9),FALSE)</f>
        <v>2541.1098965298029</v>
      </c>
      <c r="P1603" s="121">
        <f t="shared" si="24"/>
        <v>9.802988643059507E-9</v>
      </c>
      <c r="AH1603" s="5">
        <v>46261</v>
      </c>
      <c r="AI1603">
        <v>160</v>
      </c>
      <c r="AJ1603">
        <v>3</v>
      </c>
      <c r="AK1603" t="s">
        <v>143</v>
      </c>
      <c r="AL1603" t="s">
        <v>54</v>
      </c>
      <c r="AM1603" t="s">
        <v>51</v>
      </c>
      <c r="AN1603">
        <v>-13.412717560000001</v>
      </c>
      <c r="AO1603">
        <v>0</v>
      </c>
      <c r="AP1603">
        <v>6852.9559751300003</v>
      </c>
      <c r="AR1603" s="5">
        <v>46261</v>
      </c>
      <c r="AS1603">
        <v>115</v>
      </c>
      <c r="AT1603">
        <v>3</v>
      </c>
      <c r="AU1603" t="s">
        <v>144</v>
      </c>
      <c r="AV1603" t="s">
        <v>146</v>
      </c>
      <c r="AW1603">
        <v>50.009079560000004</v>
      </c>
      <c r="AX1603">
        <v>5.2433333299999996</v>
      </c>
      <c r="AY1603">
        <v>0</v>
      </c>
      <c r="AZ1603">
        <v>0</v>
      </c>
      <c r="BA1603">
        <v>0</v>
      </c>
    </row>
    <row r="1604" spans="2:53">
      <c r="B1604" s="5">
        <v>46261</v>
      </c>
      <c r="C1604">
        <v>267</v>
      </c>
      <c r="D1604">
        <v>3</v>
      </c>
      <c r="E1604" t="s">
        <v>143</v>
      </c>
      <c r="F1604" t="s">
        <v>54</v>
      </c>
      <c r="G1604" t="s">
        <v>52</v>
      </c>
      <c r="H1604">
        <v>3127.0694571200002</v>
      </c>
      <c r="I1604">
        <v>0</v>
      </c>
      <c r="J1604">
        <v>311.24</v>
      </c>
      <c r="K1604">
        <v>-120.77</v>
      </c>
      <c r="L1604">
        <v>0</v>
      </c>
      <c r="M1604">
        <v>0</v>
      </c>
      <c r="N1604">
        <v>0</v>
      </c>
      <c r="O1604" s="90" cm="1">
        <f t="array" ref="O1604">VLOOKUP(C1604,Calc!$B$4:$BF$291,_xlfn.XLOOKUP(F1604&amp;G1604,$R$4:$R$9&amp;$S$4:$S$9,$T$4:$T$9),FALSE)</f>
        <v>0</v>
      </c>
      <c r="P1604" s="121">
        <f t="shared" ref="P1604:P1667" si="25">O1604-N1604</f>
        <v>0</v>
      </c>
      <c r="AH1604" s="5">
        <v>46261</v>
      </c>
      <c r="AI1604">
        <v>161</v>
      </c>
      <c r="AJ1604">
        <v>3</v>
      </c>
      <c r="AL1604" t="s">
        <v>144</v>
      </c>
      <c r="AM1604" t="s">
        <v>58</v>
      </c>
      <c r="AN1604">
        <v>-60.975216760000002</v>
      </c>
      <c r="AO1604">
        <v>-4095.1063090600001</v>
      </c>
      <c r="AP1604">
        <v>-4095.1063090600001</v>
      </c>
      <c r="AR1604" s="5">
        <v>46261</v>
      </c>
      <c r="AS1604">
        <v>115</v>
      </c>
      <c r="AT1604">
        <v>3</v>
      </c>
      <c r="AU1604" t="s">
        <v>57</v>
      </c>
      <c r="AV1604" t="s">
        <v>58</v>
      </c>
      <c r="AW1604">
        <v>-10.0744942</v>
      </c>
      <c r="AX1604">
        <v>1.9783333299999999</v>
      </c>
      <c r="AY1604">
        <v>0</v>
      </c>
      <c r="AZ1604">
        <v>900.00858471000004</v>
      </c>
      <c r="BA1604">
        <v>0</v>
      </c>
    </row>
    <row r="1605" spans="2:53">
      <c r="B1605" s="5">
        <v>46261</v>
      </c>
      <c r="C1605">
        <v>267</v>
      </c>
      <c r="D1605">
        <v>3</v>
      </c>
      <c r="E1605" t="s">
        <v>143</v>
      </c>
      <c r="F1605" t="s">
        <v>54</v>
      </c>
      <c r="G1605" t="s">
        <v>51</v>
      </c>
      <c r="H1605">
        <v>3127.0694571200002</v>
      </c>
      <c r="I1605">
        <v>7.9662289299999998</v>
      </c>
      <c r="J1605">
        <v>190.47</v>
      </c>
      <c r="K1605">
        <v>120.77</v>
      </c>
      <c r="L1605">
        <v>962.08146826999996</v>
      </c>
      <c r="M1605">
        <v>585.95956059000002</v>
      </c>
      <c r="N1605">
        <v>585.95956059000002</v>
      </c>
      <c r="O1605" s="90" cm="1">
        <f t="array" ref="O1605">VLOOKUP(C1605,Calc!$B$4:$BF$291,_xlfn.XLOOKUP(F1605&amp;G1605,$R$4:$R$9&amp;$S$4:$S$9,$T$4:$T$9),FALSE)</f>
        <v>585.95956059853006</v>
      </c>
      <c r="P1605" s="121">
        <f t="shared" si="25"/>
        <v>8.5300371210905723E-9</v>
      </c>
      <c r="AH1605" s="5">
        <v>46261</v>
      </c>
      <c r="AI1605">
        <v>161</v>
      </c>
      <c r="AJ1605">
        <v>3</v>
      </c>
      <c r="AL1605" t="s">
        <v>144</v>
      </c>
      <c r="AM1605" t="s">
        <v>146</v>
      </c>
      <c r="AN1605">
        <v>59.644383429999998</v>
      </c>
      <c r="AO1605">
        <v>0</v>
      </c>
      <c r="AP1605">
        <v>0</v>
      </c>
      <c r="AR1605" s="5">
        <v>46261</v>
      </c>
      <c r="AS1605">
        <v>115</v>
      </c>
      <c r="AT1605">
        <v>3</v>
      </c>
      <c r="AU1605" t="s">
        <v>57</v>
      </c>
      <c r="AV1605" t="s">
        <v>52</v>
      </c>
      <c r="AW1605">
        <v>8.0961608599999995</v>
      </c>
      <c r="AX1605">
        <v>1.9783333299999999</v>
      </c>
      <c r="AY1605">
        <v>0</v>
      </c>
      <c r="AZ1605">
        <v>0</v>
      </c>
      <c r="BA1605">
        <v>0</v>
      </c>
    </row>
    <row r="1606" spans="2:53">
      <c r="B1606" s="5">
        <v>46261</v>
      </c>
      <c r="C1606">
        <v>268</v>
      </c>
      <c r="D1606">
        <v>3</v>
      </c>
      <c r="E1606" t="s">
        <v>143</v>
      </c>
      <c r="F1606" t="s">
        <v>57</v>
      </c>
      <c r="G1606" t="s">
        <v>58</v>
      </c>
      <c r="H1606">
        <v>2481.1935469800001</v>
      </c>
      <c r="I1606">
        <v>0</v>
      </c>
      <c r="J1606">
        <v>500</v>
      </c>
      <c r="K1606">
        <v>-269.7</v>
      </c>
      <c r="L1606">
        <v>0</v>
      </c>
      <c r="M1606">
        <v>0</v>
      </c>
      <c r="N1606">
        <v>0</v>
      </c>
      <c r="O1606" s="90" cm="1">
        <f t="array" ref="O1606">VLOOKUP(C1606,Calc!$B$4:$BF$291,_xlfn.XLOOKUP(F1606&amp;G1606,$R$4:$R$9&amp;$S$4:$S$9,$T$4:$T$9),FALSE)</f>
        <v>0</v>
      </c>
      <c r="P1606" s="121">
        <f t="shared" si="25"/>
        <v>0</v>
      </c>
      <c r="AH1606" s="5">
        <v>46261</v>
      </c>
      <c r="AI1606">
        <v>161</v>
      </c>
      <c r="AJ1606">
        <v>3</v>
      </c>
      <c r="AK1606" t="s">
        <v>143</v>
      </c>
      <c r="AL1606" t="s">
        <v>57</v>
      </c>
      <c r="AM1606" t="s">
        <v>58</v>
      </c>
      <c r="AN1606">
        <v>-10.207501000000001</v>
      </c>
      <c r="AO1606">
        <v>6360.0415494299996</v>
      </c>
      <c r="AP1606">
        <v>5171.7791132000002</v>
      </c>
      <c r="AR1606" s="5">
        <v>46261</v>
      </c>
      <c r="AS1606">
        <v>115</v>
      </c>
      <c r="AT1606">
        <v>3</v>
      </c>
      <c r="AU1606" t="s">
        <v>147</v>
      </c>
      <c r="AV1606" t="s">
        <v>148</v>
      </c>
      <c r="AW1606">
        <v>0</v>
      </c>
      <c r="AX1606">
        <v>-9.5833329999999994E-2</v>
      </c>
      <c r="AY1606">
        <v>0</v>
      </c>
      <c r="AZ1606">
        <v>0</v>
      </c>
      <c r="BA1606">
        <v>0</v>
      </c>
    </row>
    <row r="1607" spans="2:53">
      <c r="B1607" s="5">
        <v>46261</v>
      </c>
      <c r="C1607">
        <v>268</v>
      </c>
      <c r="D1607">
        <v>3</v>
      </c>
      <c r="E1607" t="s">
        <v>143</v>
      </c>
      <c r="F1607" t="s">
        <v>57</v>
      </c>
      <c r="G1607" t="s">
        <v>52</v>
      </c>
      <c r="H1607">
        <v>2481.1935469800001</v>
      </c>
      <c r="I1607">
        <v>0</v>
      </c>
      <c r="J1607">
        <v>230.3</v>
      </c>
      <c r="K1607">
        <v>269.7</v>
      </c>
      <c r="L1607">
        <v>0</v>
      </c>
      <c r="M1607">
        <v>0</v>
      </c>
      <c r="N1607">
        <v>0</v>
      </c>
      <c r="O1607" s="90" cm="1">
        <f t="array" ref="O1607">VLOOKUP(C1607,Calc!$B$4:$BF$291,_xlfn.XLOOKUP(F1607&amp;G1607,$R$4:$R$9&amp;$S$4:$S$9,$T$4:$T$9),FALSE)</f>
        <v>0</v>
      </c>
      <c r="P1607" s="121">
        <f t="shared" si="25"/>
        <v>0</v>
      </c>
      <c r="AH1607" s="5">
        <v>46261</v>
      </c>
      <c r="AI1607">
        <v>161</v>
      </c>
      <c r="AJ1607">
        <v>3</v>
      </c>
      <c r="AK1607" t="s">
        <v>143</v>
      </c>
      <c r="AL1607" t="s">
        <v>57</v>
      </c>
      <c r="AM1607" t="s">
        <v>52</v>
      </c>
      <c r="AN1607">
        <v>9.6708343299999999</v>
      </c>
      <c r="AO1607">
        <v>0</v>
      </c>
      <c r="AP1607">
        <v>0</v>
      </c>
      <c r="AR1607" s="5">
        <v>46261</v>
      </c>
      <c r="AS1607">
        <v>115</v>
      </c>
      <c r="AT1607">
        <v>3</v>
      </c>
      <c r="AU1607" t="s">
        <v>147</v>
      </c>
      <c r="AV1607" t="s">
        <v>51</v>
      </c>
      <c r="AW1607">
        <v>0</v>
      </c>
      <c r="AX1607">
        <v>-9.5833329999999994E-2</v>
      </c>
      <c r="AY1607">
        <v>0</v>
      </c>
      <c r="AZ1607">
        <v>0</v>
      </c>
      <c r="BA1607">
        <v>0</v>
      </c>
    </row>
    <row r="1608" spans="2:53">
      <c r="B1608" s="5">
        <v>46261</v>
      </c>
      <c r="C1608">
        <v>268</v>
      </c>
      <c r="D1608">
        <v>3</v>
      </c>
      <c r="E1608" t="s">
        <v>143</v>
      </c>
      <c r="F1608" t="s">
        <v>60</v>
      </c>
      <c r="G1608" t="s">
        <v>58</v>
      </c>
      <c r="H1608">
        <v>2481.1935469800001</v>
      </c>
      <c r="I1608">
        <v>0</v>
      </c>
      <c r="J1608">
        <v>500</v>
      </c>
      <c r="K1608">
        <v>-309.52999999999997</v>
      </c>
      <c r="L1608">
        <v>0</v>
      </c>
      <c r="M1608">
        <v>0</v>
      </c>
      <c r="N1608">
        <v>0</v>
      </c>
      <c r="O1608" s="90" cm="1">
        <f t="array" ref="O1608">VLOOKUP(C1608,Calc!$B$4:$BF$291,_xlfn.XLOOKUP(F1608&amp;G1608,$R$4:$R$9&amp;$S$4:$S$9,$T$4:$T$9),FALSE)</f>
        <v>0</v>
      </c>
      <c r="P1608" s="121">
        <f t="shared" si="25"/>
        <v>0</v>
      </c>
      <c r="AH1608" s="5">
        <v>46261</v>
      </c>
      <c r="AI1608">
        <v>161</v>
      </c>
      <c r="AJ1608">
        <v>3</v>
      </c>
      <c r="AL1608" t="s">
        <v>147</v>
      </c>
      <c r="AM1608" t="s">
        <v>148</v>
      </c>
      <c r="AN1608">
        <v>0</v>
      </c>
      <c r="AO1608">
        <v>0</v>
      </c>
      <c r="AP1608">
        <v>0</v>
      </c>
      <c r="AR1608" s="5">
        <v>46261</v>
      </c>
      <c r="AS1608">
        <v>115</v>
      </c>
      <c r="AT1608">
        <v>3</v>
      </c>
      <c r="AU1608" t="s">
        <v>60</v>
      </c>
      <c r="AV1608" t="s">
        <v>58</v>
      </c>
      <c r="AW1608">
        <v>14.61823253</v>
      </c>
      <c r="AX1608">
        <v>1.27916666</v>
      </c>
      <c r="AY1608">
        <v>0</v>
      </c>
      <c r="AZ1608">
        <v>0</v>
      </c>
      <c r="BA1608">
        <v>0</v>
      </c>
    </row>
    <row r="1609" spans="2:53">
      <c r="B1609" s="5">
        <v>46261</v>
      </c>
      <c r="C1609">
        <v>268</v>
      </c>
      <c r="D1609">
        <v>3</v>
      </c>
      <c r="E1609" t="s">
        <v>143</v>
      </c>
      <c r="F1609" t="s">
        <v>60</v>
      </c>
      <c r="G1609" t="s">
        <v>51</v>
      </c>
      <c r="H1609">
        <v>2481.1935469800001</v>
      </c>
      <c r="I1609">
        <v>12.4522931</v>
      </c>
      <c r="J1609">
        <v>190.47</v>
      </c>
      <c r="K1609">
        <v>309.52999999999997</v>
      </c>
      <c r="L1609">
        <v>3854.3582832400002</v>
      </c>
      <c r="M1609">
        <v>2152.3729252200001</v>
      </c>
      <c r="N1609">
        <v>2152.3729252200001</v>
      </c>
      <c r="O1609" s="90" cm="1">
        <f t="array" ref="O1609">VLOOKUP(C1609,Calc!$B$4:$BF$291,_xlfn.XLOOKUP(F1609&amp;G1609,$R$4:$R$9&amp;$S$4:$S$9,$T$4:$T$9),FALSE)</f>
        <v>2152.372925220584</v>
      </c>
      <c r="P1609" s="121">
        <f t="shared" si="25"/>
        <v>5.8389559853821993E-10</v>
      </c>
      <c r="AH1609" s="5">
        <v>46261</v>
      </c>
      <c r="AI1609">
        <v>161</v>
      </c>
      <c r="AJ1609">
        <v>3</v>
      </c>
      <c r="AL1609" t="s">
        <v>147</v>
      </c>
      <c r="AM1609" t="s">
        <v>51</v>
      </c>
      <c r="AN1609">
        <v>0</v>
      </c>
      <c r="AO1609">
        <v>0</v>
      </c>
      <c r="AP1609">
        <v>0</v>
      </c>
      <c r="AR1609" s="5">
        <v>46261</v>
      </c>
      <c r="AS1609">
        <v>115</v>
      </c>
      <c r="AT1609">
        <v>3</v>
      </c>
      <c r="AU1609" t="s">
        <v>60</v>
      </c>
      <c r="AV1609" t="s">
        <v>51</v>
      </c>
      <c r="AW1609">
        <v>-15.897399200000001</v>
      </c>
      <c r="AX1609">
        <v>1.27916666</v>
      </c>
      <c r="AY1609">
        <v>0</v>
      </c>
      <c r="AZ1609">
        <v>-291.53387700000002</v>
      </c>
      <c r="BA1609">
        <v>0</v>
      </c>
    </row>
    <row r="1610" spans="2:53">
      <c r="B1610" s="5">
        <v>46261</v>
      </c>
      <c r="C1610">
        <v>268</v>
      </c>
      <c r="D1610">
        <v>3</v>
      </c>
      <c r="E1610" t="s">
        <v>143</v>
      </c>
      <c r="F1610" t="s">
        <v>54</v>
      </c>
      <c r="G1610" t="s">
        <v>52</v>
      </c>
      <c r="H1610">
        <v>2481.1935469800001</v>
      </c>
      <c r="I1610">
        <v>0</v>
      </c>
      <c r="J1610">
        <v>230.3</v>
      </c>
      <c r="K1610">
        <v>-39.83</v>
      </c>
      <c r="L1610">
        <v>0</v>
      </c>
      <c r="M1610">
        <v>0</v>
      </c>
      <c r="N1610">
        <v>0</v>
      </c>
      <c r="O1610" s="90" cm="1">
        <f t="array" ref="O1610">VLOOKUP(C1610,Calc!$B$4:$BF$291,_xlfn.XLOOKUP(F1610&amp;G1610,$R$4:$R$9&amp;$S$4:$S$9,$T$4:$T$9),FALSE)</f>
        <v>0</v>
      </c>
      <c r="P1610" s="121">
        <f t="shared" si="25"/>
        <v>0</v>
      </c>
      <c r="AH1610" s="5">
        <v>46261</v>
      </c>
      <c r="AI1610">
        <v>161</v>
      </c>
      <c r="AJ1610">
        <v>3</v>
      </c>
      <c r="AK1610" t="s">
        <v>143</v>
      </c>
      <c r="AL1610" t="s">
        <v>60</v>
      </c>
      <c r="AM1610" t="s">
        <v>58</v>
      </c>
      <c r="AN1610">
        <v>-31.199143599999999</v>
      </c>
      <c r="AO1610">
        <v>0</v>
      </c>
      <c r="AP1610">
        <v>-1986.4333702399999</v>
      </c>
      <c r="AR1610" s="5">
        <v>46261</v>
      </c>
      <c r="AS1610">
        <v>115</v>
      </c>
      <c r="AT1610">
        <v>3</v>
      </c>
      <c r="AU1610" t="s">
        <v>54</v>
      </c>
      <c r="AV1610" t="s">
        <v>52</v>
      </c>
      <c r="AW1610">
        <v>37.356883830000001</v>
      </c>
      <c r="AX1610">
        <v>1.88833333</v>
      </c>
      <c r="AY1610">
        <v>0</v>
      </c>
      <c r="AZ1610">
        <v>0</v>
      </c>
      <c r="BA1610">
        <v>0</v>
      </c>
    </row>
    <row r="1611" spans="2:53">
      <c r="B1611" s="5">
        <v>46261</v>
      </c>
      <c r="C1611">
        <v>268</v>
      </c>
      <c r="D1611">
        <v>3</v>
      </c>
      <c r="E1611" t="s">
        <v>143</v>
      </c>
      <c r="F1611" t="s">
        <v>54</v>
      </c>
      <c r="G1611" t="s">
        <v>51</v>
      </c>
      <c r="H1611">
        <v>2481.1935469800001</v>
      </c>
      <c r="I1611">
        <v>14.78370546</v>
      </c>
      <c r="J1611">
        <v>190.47</v>
      </c>
      <c r="K1611">
        <v>39.83</v>
      </c>
      <c r="L1611">
        <v>588.83498872999996</v>
      </c>
      <c r="M1611">
        <v>328.82062174999999</v>
      </c>
      <c r="N1611">
        <v>328.82062174999999</v>
      </c>
      <c r="O1611" s="90" cm="1">
        <f t="array" ref="O1611">VLOOKUP(C1611,Calc!$B$4:$BF$291,_xlfn.XLOOKUP(F1611&amp;G1611,$R$4:$R$9&amp;$S$4:$S$9,$T$4:$T$9),FALSE)</f>
        <v>328.82062175974966</v>
      </c>
      <c r="P1611" s="121">
        <f t="shared" si="25"/>
        <v>9.7496695161680691E-9</v>
      </c>
      <c r="AH1611" s="5">
        <v>46261</v>
      </c>
      <c r="AI1611">
        <v>161</v>
      </c>
      <c r="AJ1611">
        <v>3</v>
      </c>
      <c r="AK1611" t="s">
        <v>143</v>
      </c>
      <c r="AL1611" t="s">
        <v>60</v>
      </c>
      <c r="AM1611" t="s">
        <v>51</v>
      </c>
      <c r="AN1611">
        <v>29.3191436</v>
      </c>
      <c r="AO1611">
        <v>0</v>
      </c>
      <c r="AP1611">
        <v>0</v>
      </c>
      <c r="AR1611" s="5">
        <v>46261</v>
      </c>
      <c r="AS1611">
        <v>115</v>
      </c>
      <c r="AT1611">
        <v>3</v>
      </c>
      <c r="AU1611" t="s">
        <v>54</v>
      </c>
      <c r="AV1611" t="s">
        <v>51</v>
      </c>
      <c r="AW1611">
        <v>-39.245217160000003</v>
      </c>
      <c r="AX1611">
        <v>1.88833333</v>
      </c>
      <c r="AY1611">
        <v>4264.8289546300002</v>
      </c>
      <c r="AZ1611">
        <v>3326.9140885800002</v>
      </c>
      <c r="BA1611">
        <v>0</v>
      </c>
    </row>
    <row r="1612" spans="2:53">
      <c r="B1612" s="5">
        <v>46261</v>
      </c>
      <c r="C1612">
        <v>269</v>
      </c>
      <c r="D1612">
        <v>3</v>
      </c>
      <c r="E1612" t="s">
        <v>143</v>
      </c>
      <c r="F1612" t="s">
        <v>57</v>
      </c>
      <c r="G1612" t="s">
        <v>58</v>
      </c>
      <c r="H1612">
        <v>3299.8036765799998</v>
      </c>
      <c r="I1612">
        <v>0</v>
      </c>
      <c r="J1612">
        <v>500</v>
      </c>
      <c r="K1612">
        <v>-282.74</v>
      </c>
      <c r="L1612">
        <v>0</v>
      </c>
      <c r="M1612">
        <v>0</v>
      </c>
      <c r="N1612">
        <v>0</v>
      </c>
      <c r="O1612" s="90" cm="1">
        <f t="array" ref="O1612">VLOOKUP(C1612,Calc!$B$4:$BF$291,_xlfn.XLOOKUP(F1612&amp;G1612,$R$4:$R$9&amp;$S$4:$S$9,$T$4:$T$9),FALSE)</f>
        <v>0</v>
      </c>
      <c r="P1612" s="121">
        <f t="shared" si="25"/>
        <v>0</v>
      </c>
      <c r="AH1612" s="5">
        <v>46261</v>
      </c>
      <c r="AI1612">
        <v>161</v>
      </c>
      <c r="AJ1612">
        <v>3</v>
      </c>
      <c r="AK1612" t="s">
        <v>143</v>
      </c>
      <c r="AL1612" t="s">
        <v>54</v>
      </c>
      <c r="AM1612" t="s">
        <v>52</v>
      </c>
      <c r="AN1612">
        <v>5.26626656</v>
      </c>
      <c r="AO1612">
        <v>0</v>
      </c>
      <c r="AP1612">
        <v>0</v>
      </c>
      <c r="AR1612" s="5">
        <v>46261</v>
      </c>
      <c r="AS1612">
        <v>115</v>
      </c>
      <c r="AT1612">
        <v>3</v>
      </c>
      <c r="AU1612" t="s">
        <v>50</v>
      </c>
      <c r="AV1612" t="s">
        <v>52</v>
      </c>
      <c r="AW1612">
        <v>3.7448938599999999</v>
      </c>
      <c r="AX1612">
        <v>0.64416666</v>
      </c>
      <c r="AY1612">
        <v>0</v>
      </c>
      <c r="AZ1612">
        <v>0</v>
      </c>
      <c r="BA1612">
        <v>0</v>
      </c>
    </row>
    <row r="1613" spans="2:53">
      <c r="B1613" s="5">
        <v>46261</v>
      </c>
      <c r="C1613">
        <v>269</v>
      </c>
      <c r="D1613">
        <v>3</v>
      </c>
      <c r="E1613" t="s">
        <v>143</v>
      </c>
      <c r="F1613" t="s">
        <v>57</v>
      </c>
      <c r="G1613" t="s">
        <v>52</v>
      </c>
      <c r="H1613">
        <v>3299.8036765799998</v>
      </c>
      <c r="I1613">
        <v>0</v>
      </c>
      <c r="J1613">
        <v>217.26</v>
      </c>
      <c r="K1613">
        <v>282.74</v>
      </c>
      <c r="L1613">
        <v>0</v>
      </c>
      <c r="M1613">
        <v>0</v>
      </c>
      <c r="N1613">
        <v>0</v>
      </c>
      <c r="O1613" s="90" cm="1">
        <f t="array" ref="O1613">VLOOKUP(C1613,Calc!$B$4:$BF$291,_xlfn.XLOOKUP(F1613&amp;G1613,$R$4:$R$9&amp;$S$4:$S$9,$T$4:$T$9),FALSE)</f>
        <v>0</v>
      </c>
      <c r="P1613" s="121">
        <f t="shared" si="25"/>
        <v>0</v>
      </c>
      <c r="AH1613" s="5">
        <v>46261</v>
      </c>
      <c r="AI1613">
        <v>161</v>
      </c>
      <c r="AJ1613">
        <v>3</v>
      </c>
      <c r="AK1613" t="s">
        <v>143</v>
      </c>
      <c r="AL1613" t="s">
        <v>54</v>
      </c>
      <c r="AM1613" t="s">
        <v>51</v>
      </c>
      <c r="AN1613">
        <v>-7.4679332299999999</v>
      </c>
      <c r="AO1613">
        <v>0</v>
      </c>
      <c r="AP1613">
        <v>3174.6958064599999</v>
      </c>
      <c r="AR1613" s="5">
        <v>46261</v>
      </c>
      <c r="AS1613">
        <v>115</v>
      </c>
      <c r="AT1613">
        <v>3</v>
      </c>
      <c r="AU1613" t="s">
        <v>50</v>
      </c>
      <c r="AV1613" t="s">
        <v>51</v>
      </c>
      <c r="AW1613">
        <v>-4.3890605300000001</v>
      </c>
      <c r="AX1613">
        <v>0.64416666</v>
      </c>
      <c r="AY1613">
        <v>0</v>
      </c>
      <c r="AZ1613">
        <v>329.44015832999997</v>
      </c>
      <c r="BA1613">
        <v>0</v>
      </c>
    </row>
    <row r="1614" spans="2:53">
      <c r="B1614" s="5">
        <v>46261</v>
      </c>
      <c r="C1614">
        <v>269</v>
      </c>
      <c r="D1614">
        <v>3</v>
      </c>
      <c r="E1614" t="s">
        <v>143</v>
      </c>
      <c r="F1614" t="s">
        <v>60</v>
      </c>
      <c r="G1614" t="s">
        <v>58</v>
      </c>
      <c r="H1614">
        <v>3299.8036765799998</v>
      </c>
      <c r="I1614">
        <v>0</v>
      </c>
      <c r="J1614">
        <v>500</v>
      </c>
      <c r="K1614">
        <v>-320.31</v>
      </c>
      <c r="L1614">
        <v>0</v>
      </c>
      <c r="M1614">
        <v>0</v>
      </c>
      <c r="N1614">
        <v>0</v>
      </c>
      <c r="O1614" s="90" cm="1">
        <f t="array" ref="O1614">VLOOKUP(C1614,Calc!$B$4:$BF$291,_xlfn.XLOOKUP(F1614&amp;G1614,$R$4:$R$9&amp;$S$4:$S$9,$T$4:$T$9),FALSE)</f>
        <v>0</v>
      </c>
      <c r="P1614" s="121">
        <f t="shared" si="25"/>
        <v>0</v>
      </c>
      <c r="AH1614" s="5">
        <v>46261</v>
      </c>
      <c r="AI1614">
        <v>162</v>
      </c>
      <c r="AJ1614">
        <v>3</v>
      </c>
      <c r="AL1614" t="s">
        <v>144</v>
      </c>
      <c r="AM1614" t="s">
        <v>58</v>
      </c>
      <c r="AN1614">
        <v>-47.575969430000001</v>
      </c>
      <c r="AO1614">
        <v>-3052.9028248599998</v>
      </c>
      <c r="AP1614">
        <v>-3052.9028248599998</v>
      </c>
      <c r="AR1614" s="5">
        <v>46261</v>
      </c>
      <c r="AS1614">
        <v>116</v>
      </c>
      <c r="AT1614">
        <v>3</v>
      </c>
      <c r="AU1614" t="s">
        <v>145</v>
      </c>
      <c r="AV1614" t="s">
        <v>58</v>
      </c>
      <c r="AW1614">
        <v>0</v>
      </c>
      <c r="AX1614">
        <v>0</v>
      </c>
      <c r="AY1614">
        <v>0</v>
      </c>
      <c r="AZ1614">
        <v>0</v>
      </c>
      <c r="BA1614">
        <v>0</v>
      </c>
    </row>
    <row r="1615" spans="2:53">
      <c r="B1615" s="5">
        <v>46261</v>
      </c>
      <c r="C1615">
        <v>269</v>
      </c>
      <c r="D1615">
        <v>3</v>
      </c>
      <c r="E1615" t="s">
        <v>143</v>
      </c>
      <c r="F1615" t="s">
        <v>60</v>
      </c>
      <c r="G1615" t="s">
        <v>51</v>
      </c>
      <c r="H1615">
        <v>3299.8036765799998</v>
      </c>
      <c r="I1615">
        <v>14.113981799999999</v>
      </c>
      <c r="J1615">
        <v>179.69</v>
      </c>
      <c r="K1615">
        <v>320.31</v>
      </c>
      <c r="L1615">
        <v>4520.8495103499999</v>
      </c>
      <c r="M1615">
        <v>2877.7658038700001</v>
      </c>
      <c r="N1615">
        <v>2877.7658038700001</v>
      </c>
      <c r="O1615" s="90" cm="1">
        <f t="array" ref="O1615">VLOOKUP(C1615,Calc!$B$4:$BF$291,_xlfn.XLOOKUP(F1615&amp;G1615,$R$4:$R$9&amp;$S$4:$S$9,$T$4:$T$9),FALSE)</f>
        <v>2877.765803878568</v>
      </c>
      <c r="P1615" s="121">
        <f t="shared" si="25"/>
        <v>8.5678948380518705E-9</v>
      </c>
      <c r="AH1615" s="5">
        <v>46261</v>
      </c>
      <c r="AI1615">
        <v>162</v>
      </c>
      <c r="AJ1615">
        <v>3</v>
      </c>
      <c r="AL1615" t="s">
        <v>144</v>
      </c>
      <c r="AM1615" t="s">
        <v>146</v>
      </c>
      <c r="AN1615">
        <v>45.273469429999999</v>
      </c>
      <c r="AO1615">
        <v>0</v>
      </c>
      <c r="AP1615">
        <v>0</v>
      </c>
      <c r="AR1615" s="5">
        <v>46261</v>
      </c>
      <c r="AS1615">
        <v>116</v>
      </c>
      <c r="AT1615">
        <v>3</v>
      </c>
      <c r="AU1615" t="s">
        <v>145</v>
      </c>
      <c r="AV1615" t="s">
        <v>146</v>
      </c>
      <c r="AW1615">
        <v>0</v>
      </c>
      <c r="AX1615">
        <v>0</v>
      </c>
      <c r="AY1615">
        <v>0</v>
      </c>
      <c r="AZ1615">
        <v>0</v>
      </c>
      <c r="BA1615">
        <v>0</v>
      </c>
    </row>
    <row r="1616" spans="2:53">
      <c r="B1616" s="5">
        <v>46261</v>
      </c>
      <c r="C1616">
        <v>269</v>
      </c>
      <c r="D1616">
        <v>3</v>
      </c>
      <c r="E1616" t="s">
        <v>143</v>
      </c>
      <c r="F1616" t="s">
        <v>54</v>
      </c>
      <c r="G1616" t="s">
        <v>52</v>
      </c>
      <c r="H1616">
        <v>3299.8036765799998</v>
      </c>
      <c r="I1616">
        <v>0</v>
      </c>
      <c r="J1616">
        <v>217.26</v>
      </c>
      <c r="K1616">
        <v>-37.57</v>
      </c>
      <c r="L1616">
        <v>0</v>
      </c>
      <c r="M1616">
        <v>0</v>
      </c>
      <c r="N1616">
        <v>0</v>
      </c>
      <c r="O1616" s="90" cm="1">
        <f t="array" ref="O1616">VLOOKUP(C1616,Calc!$B$4:$BF$291,_xlfn.XLOOKUP(F1616&amp;G1616,$R$4:$R$9&amp;$S$4:$S$9,$T$4:$T$9),FALSE)</f>
        <v>0</v>
      </c>
      <c r="P1616" s="121">
        <f t="shared" si="25"/>
        <v>0</v>
      </c>
      <c r="AH1616" s="5">
        <v>46261</v>
      </c>
      <c r="AI1616">
        <v>162</v>
      </c>
      <c r="AJ1616">
        <v>3</v>
      </c>
      <c r="AK1616" t="s">
        <v>143</v>
      </c>
      <c r="AL1616" t="s">
        <v>57</v>
      </c>
      <c r="AM1616" t="s">
        <v>58</v>
      </c>
      <c r="AN1616">
        <v>-8.7674959999999995</v>
      </c>
      <c r="AO1616">
        <v>3318.5678981299998</v>
      </c>
      <c r="AP1616">
        <v>4265.2540221600002</v>
      </c>
      <c r="AR1616" s="5">
        <v>46261</v>
      </c>
      <c r="AS1616">
        <v>116</v>
      </c>
      <c r="AT1616">
        <v>3</v>
      </c>
      <c r="AU1616" t="s">
        <v>144</v>
      </c>
      <c r="AV1616" t="s">
        <v>58</v>
      </c>
      <c r="AW1616">
        <v>-66.772717259999993</v>
      </c>
      <c r="AX1616">
        <v>7.3091666599999998</v>
      </c>
      <c r="AY1616">
        <v>196.62119361000001</v>
      </c>
      <c r="AZ1616">
        <v>196.62119361000001</v>
      </c>
      <c r="BA1616">
        <v>0</v>
      </c>
    </row>
    <row r="1617" spans="2:53">
      <c r="B1617" s="5">
        <v>46261</v>
      </c>
      <c r="C1617">
        <v>269</v>
      </c>
      <c r="D1617">
        <v>3</v>
      </c>
      <c r="E1617" t="s">
        <v>143</v>
      </c>
      <c r="F1617" t="s">
        <v>54</v>
      </c>
      <c r="G1617" t="s">
        <v>51</v>
      </c>
      <c r="H1617">
        <v>3299.8036765799998</v>
      </c>
      <c r="I1617">
        <v>17.647160400000001</v>
      </c>
      <c r="J1617">
        <v>179.69</v>
      </c>
      <c r="K1617">
        <v>37.57</v>
      </c>
      <c r="L1617">
        <v>663.00381621999998</v>
      </c>
      <c r="M1617">
        <v>422.03787269999998</v>
      </c>
      <c r="N1617">
        <v>422.03787269999998</v>
      </c>
      <c r="O1617" s="90" cm="1">
        <f t="array" ref="O1617">VLOOKUP(C1617,Calc!$B$4:$BF$291,_xlfn.XLOOKUP(F1617&amp;G1617,$R$4:$R$9&amp;$S$4:$S$9,$T$4:$T$9),FALSE)</f>
        <v>422.0378727074326</v>
      </c>
      <c r="P1617" s="121">
        <f t="shared" si="25"/>
        <v>7.4326180765638128E-9</v>
      </c>
      <c r="AH1617" s="5">
        <v>46261</v>
      </c>
      <c r="AI1617">
        <v>162</v>
      </c>
      <c r="AJ1617">
        <v>3</v>
      </c>
      <c r="AK1617" t="s">
        <v>143</v>
      </c>
      <c r="AL1617" t="s">
        <v>57</v>
      </c>
      <c r="AM1617" t="s">
        <v>52</v>
      </c>
      <c r="AN1617">
        <v>8.0116626600000007</v>
      </c>
      <c r="AO1617">
        <v>0</v>
      </c>
      <c r="AP1617">
        <v>0</v>
      </c>
      <c r="AR1617" s="5">
        <v>46261</v>
      </c>
      <c r="AS1617">
        <v>116</v>
      </c>
      <c r="AT1617">
        <v>3</v>
      </c>
      <c r="AU1617" t="s">
        <v>144</v>
      </c>
      <c r="AV1617" t="s">
        <v>146</v>
      </c>
      <c r="AW1617">
        <v>59.463550599999998</v>
      </c>
      <c r="AX1617">
        <v>7.3091666599999998</v>
      </c>
      <c r="AY1617">
        <v>0</v>
      </c>
      <c r="AZ1617">
        <v>0</v>
      </c>
      <c r="BA1617">
        <v>0</v>
      </c>
    </row>
    <row r="1618" spans="2:53">
      <c r="B1618" s="5">
        <v>46261</v>
      </c>
      <c r="C1618">
        <v>270</v>
      </c>
      <c r="D1618">
        <v>3</v>
      </c>
      <c r="E1618" t="s">
        <v>143</v>
      </c>
      <c r="F1618" t="s">
        <v>57</v>
      </c>
      <c r="G1618" t="s">
        <v>58</v>
      </c>
      <c r="H1618">
        <v>3430.8379759899999</v>
      </c>
      <c r="I1618">
        <v>0</v>
      </c>
      <c r="J1618">
        <v>500</v>
      </c>
      <c r="K1618">
        <v>-282.74</v>
      </c>
      <c r="L1618">
        <v>0</v>
      </c>
      <c r="M1618">
        <v>0</v>
      </c>
      <c r="N1618">
        <v>0</v>
      </c>
      <c r="O1618" s="90" cm="1">
        <f t="array" ref="O1618">VLOOKUP(C1618,Calc!$B$4:$BF$291,_xlfn.XLOOKUP(F1618&amp;G1618,$R$4:$R$9&amp;$S$4:$S$9,$T$4:$T$9),FALSE)</f>
        <v>0</v>
      </c>
      <c r="P1618" s="121">
        <f t="shared" si="25"/>
        <v>0</v>
      </c>
      <c r="AH1618" s="5">
        <v>46261</v>
      </c>
      <c r="AI1618">
        <v>162</v>
      </c>
      <c r="AJ1618">
        <v>3</v>
      </c>
      <c r="AL1618" t="s">
        <v>147</v>
      </c>
      <c r="AM1618" t="s">
        <v>148</v>
      </c>
      <c r="AN1618">
        <v>0</v>
      </c>
      <c r="AO1618">
        <v>0</v>
      </c>
      <c r="AP1618">
        <v>0</v>
      </c>
      <c r="AR1618" s="5">
        <v>46261</v>
      </c>
      <c r="AS1618">
        <v>116</v>
      </c>
      <c r="AT1618">
        <v>3</v>
      </c>
      <c r="AU1618" t="s">
        <v>57</v>
      </c>
      <c r="AV1618" t="s">
        <v>58</v>
      </c>
      <c r="AW1618">
        <v>-12.505645599999999</v>
      </c>
      <c r="AX1618">
        <v>2.02916666</v>
      </c>
      <c r="AY1618">
        <v>51.931052899999997</v>
      </c>
      <c r="AZ1618">
        <v>1594.36505231</v>
      </c>
      <c r="BA1618">
        <v>0</v>
      </c>
    </row>
    <row r="1619" spans="2:53">
      <c r="B1619" s="5">
        <v>46261</v>
      </c>
      <c r="C1619">
        <v>270</v>
      </c>
      <c r="D1619">
        <v>3</v>
      </c>
      <c r="E1619" t="s">
        <v>143</v>
      </c>
      <c r="F1619" t="s">
        <v>57</v>
      </c>
      <c r="G1619" t="s">
        <v>52</v>
      </c>
      <c r="H1619">
        <v>3430.8379759899999</v>
      </c>
      <c r="I1619">
        <v>0</v>
      </c>
      <c r="J1619">
        <v>217.26</v>
      </c>
      <c r="K1619">
        <v>282.74</v>
      </c>
      <c r="L1619">
        <v>0</v>
      </c>
      <c r="M1619">
        <v>0</v>
      </c>
      <c r="N1619">
        <v>0</v>
      </c>
      <c r="O1619" s="90" cm="1">
        <f t="array" ref="O1619">VLOOKUP(C1619,Calc!$B$4:$BF$291,_xlfn.XLOOKUP(F1619&amp;G1619,$R$4:$R$9&amp;$S$4:$S$9,$T$4:$T$9),FALSE)</f>
        <v>0</v>
      </c>
      <c r="P1619" s="121">
        <f t="shared" si="25"/>
        <v>0</v>
      </c>
      <c r="AH1619" s="5">
        <v>46261</v>
      </c>
      <c r="AI1619">
        <v>162</v>
      </c>
      <c r="AJ1619">
        <v>3</v>
      </c>
      <c r="AL1619" t="s">
        <v>147</v>
      </c>
      <c r="AM1619" t="s">
        <v>51</v>
      </c>
      <c r="AN1619">
        <v>0</v>
      </c>
      <c r="AO1619">
        <v>0</v>
      </c>
      <c r="AP1619">
        <v>0</v>
      </c>
      <c r="AR1619" s="5">
        <v>46261</v>
      </c>
      <c r="AS1619">
        <v>116</v>
      </c>
      <c r="AT1619">
        <v>3</v>
      </c>
      <c r="AU1619" t="s">
        <v>57</v>
      </c>
      <c r="AV1619" t="s">
        <v>52</v>
      </c>
      <c r="AW1619">
        <v>10.476478930000001</v>
      </c>
      <c r="AX1619">
        <v>2.02916666</v>
      </c>
      <c r="AY1619">
        <v>0</v>
      </c>
      <c r="AZ1619">
        <v>0</v>
      </c>
      <c r="BA1619">
        <v>0</v>
      </c>
    </row>
    <row r="1620" spans="2:53">
      <c r="B1620" s="5">
        <v>46261</v>
      </c>
      <c r="C1620">
        <v>270</v>
      </c>
      <c r="D1620">
        <v>3</v>
      </c>
      <c r="E1620" t="s">
        <v>143</v>
      </c>
      <c r="F1620" t="s">
        <v>60</v>
      </c>
      <c r="G1620" t="s">
        <v>58</v>
      </c>
      <c r="H1620">
        <v>3430.8379759899999</v>
      </c>
      <c r="I1620">
        <v>0</v>
      </c>
      <c r="J1620">
        <v>500</v>
      </c>
      <c r="K1620">
        <v>-320.31</v>
      </c>
      <c r="L1620">
        <v>0</v>
      </c>
      <c r="M1620">
        <v>0</v>
      </c>
      <c r="N1620">
        <v>0</v>
      </c>
      <c r="O1620" s="90" cm="1">
        <f t="array" ref="O1620">VLOOKUP(C1620,Calc!$B$4:$BF$291,_xlfn.XLOOKUP(F1620&amp;G1620,$R$4:$R$9&amp;$S$4:$S$9,$T$4:$T$9),FALSE)</f>
        <v>0</v>
      </c>
      <c r="P1620" s="121">
        <f t="shared" si="25"/>
        <v>0</v>
      </c>
      <c r="AH1620" s="5">
        <v>46261</v>
      </c>
      <c r="AI1620">
        <v>162</v>
      </c>
      <c r="AJ1620">
        <v>3</v>
      </c>
      <c r="AK1620" t="s">
        <v>143</v>
      </c>
      <c r="AL1620" t="s">
        <v>60</v>
      </c>
      <c r="AM1620" t="s">
        <v>58</v>
      </c>
      <c r="AN1620">
        <v>-39.8595513</v>
      </c>
      <c r="AO1620">
        <v>0</v>
      </c>
      <c r="AP1620">
        <v>-2538.80077742</v>
      </c>
      <c r="AR1620" s="5">
        <v>46261</v>
      </c>
      <c r="AS1620">
        <v>116</v>
      </c>
      <c r="AT1620">
        <v>3</v>
      </c>
      <c r="AU1620" t="s">
        <v>147</v>
      </c>
      <c r="AV1620" t="s">
        <v>148</v>
      </c>
      <c r="AW1620">
        <v>0</v>
      </c>
      <c r="AX1620">
        <v>-9.5833329999999994E-2</v>
      </c>
      <c r="AY1620">
        <v>0</v>
      </c>
      <c r="AZ1620">
        <v>0</v>
      </c>
      <c r="BA1620">
        <v>0</v>
      </c>
    </row>
    <row r="1621" spans="2:53">
      <c r="B1621" s="5">
        <v>46261</v>
      </c>
      <c r="C1621">
        <v>270</v>
      </c>
      <c r="D1621">
        <v>3</v>
      </c>
      <c r="E1621" t="s">
        <v>143</v>
      </c>
      <c r="F1621" t="s">
        <v>60</v>
      </c>
      <c r="G1621" t="s">
        <v>51</v>
      </c>
      <c r="H1621">
        <v>3430.8379759899999</v>
      </c>
      <c r="I1621">
        <v>14.2010422</v>
      </c>
      <c r="J1621">
        <v>179.69</v>
      </c>
      <c r="K1621">
        <v>320.31</v>
      </c>
      <c r="L1621">
        <v>4548.7358270799996</v>
      </c>
      <c r="M1621">
        <v>2911.99117824</v>
      </c>
      <c r="N1621">
        <v>2911.99117824</v>
      </c>
      <c r="O1621" s="90" cm="1">
        <f t="array" ref="O1621">VLOOKUP(C1621,Calc!$B$4:$BF$291,_xlfn.XLOOKUP(F1621&amp;G1621,$R$4:$R$9&amp;$S$4:$S$9,$T$4:$T$9),FALSE)</f>
        <v>2911.991178244838</v>
      </c>
      <c r="P1621" s="121">
        <f t="shared" si="25"/>
        <v>4.8380570660810918E-9</v>
      </c>
      <c r="AH1621" s="5">
        <v>46261</v>
      </c>
      <c r="AI1621">
        <v>162</v>
      </c>
      <c r="AJ1621">
        <v>3</v>
      </c>
      <c r="AK1621" t="s">
        <v>143</v>
      </c>
      <c r="AL1621" t="s">
        <v>60</v>
      </c>
      <c r="AM1621" t="s">
        <v>51</v>
      </c>
      <c r="AN1621">
        <v>37.939551299999998</v>
      </c>
      <c r="AO1621">
        <v>0</v>
      </c>
      <c r="AP1621">
        <v>0</v>
      </c>
      <c r="AR1621" s="5">
        <v>46261</v>
      </c>
      <c r="AS1621">
        <v>116</v>
      </c>
      <c r="AT1621">
        <v>3</v>
      </c>
      <c r="AU1621" t="s">
        <v>147</v>
      </c>
      <c r="AV1621" t="s">
        <v>51</v>
      </c>
      <c r="AW1621">
        <v>0</v>
      </c>
      <c r="AX1621">
        <v>-9.5833329999999994E-2</v>
      </c>
      <c r="AY1621">
        <v>0</v>
      </c>
      <c r="AZ1621">
        <v>0</v>
      </c>
      <c r="BA1621">
        <v>0</v>
      </c>
    </row>
    <row r="1622" spans="2:53">
      <c r="B1622" s="5">
        <v>46261</v>
      </c>
      <c r="C1622">
        <v>270</v>
      </c>
      <c r="D1622">
        <v>3</v>
      </c>
      <c r="E1622" t="s">
        <v>143</v>
      </c>
      <c r="F1622" t="s">
        <v>54</v>
      </c>
      <c r="G1622" t="s">
        <v>52</v>
      </c>
      <c r="H1622">
        <v>3430.8379759899999</v>
      </c>
      <c r="I1622">
        <v>0</v>
      </c>
      <c r="J1622">
        <v>217.26</v>
      </c>
      <c r="K1622">
        <v>-37.57</v>
      </c>
      <c r="L1622">
        <v>0</v>
      </c>
      <c r="M1622">
        <v>0</v>
      </c>
      <c r="N1622">
        <v>0</v>
      </c>
      <c r="O1622" s="90" cm="1">
        <f t="array" ref="O1622">VLOOKUP(C1622,Calc!$B$4:$BF$291,_xlfn.XLOOKUP(F1622&amp;G1622,$R$4:$R$9&amp;$S$4:$S$9,$T$4:$T$9),FALSE)</f>
        <v>0</v>
      </c>
      <c r="P1622" s="121">
        <f t="shared" si="25"/>
        <v>0</v>
      </c>
      <c r="AH1622" s="5">
        <v>46261</v>
      </c>
      <c r="AI1622">
        <v>162</v>
      </c>
      <c r="AJ1622">
        <v>3</v>
      </c>
      <c r="AK1622" t="s">
        <v>143</v>
      </c>
      <c r="AL1622" t="s">
        <v>54</v>
      </c>
      <c r="AM1622" t="s">
        <v>52</v>
      </c>
      <c r="AN1622">
        <v>2.6373167</v>
      </c>
      <c r="AO1622">
        <v>0</v>
      </c>
      <c r="AP1622">
        <v>0</v>
      </c>
      <c r="AR1622" s="5">
        <v>46261</v>
      </c>
      <c r="AS1622">
        <v>116</v>
      </c>
      <c r="AT1622">
        <v>3</v>
      </c>
      <c r="AU1622" t="s">
        <v>60</v>
      </c>
      <c r="AV1622" t="s">
        <v>58</v>
      </c>
      <c r="AW1622">
        <v>12.122745999999999</v>
      </c>
      <c r="AX1622">
        <v>1.3325</v>
      </c>
      <c r="AY1622">
        <v>0</v>
      </c>
      <c r="AZ1622">
        <v>0</v>
      </c>
      <c r="BA1622">
        <v>0</v>
      </c>
    </row>
    <row r="1623" spans="2:53">
      <c r="B1623" s="5">
        <v>46261</v>
      </c>
      <c r="C1623">
        <v>270</v>
      </c>
      <c r="D1623">
        <v>3</v>
      </c>
      <c r="E1623" t="s">
        <v>143</v>
      </c>
      <c r="F1623" t="s">
        <v>54</v>
      </c>
      <c r="G1623" t="s">
        <v>51</v>
      </c>
      <c r="H1623">
        <v>3430.8379759899999</v>
      </c>
      <c r="I1623">
        <v>21.572407030000001</v>
      </c>
      <c r="J1623">
        <v>179.69</v>
      </c>
      <c r="K1623">
        <v>37.57</v>
      </c>
      <c r="L1623">
        <v>810.47533223999994</v>
      </c>
      <c r="M1623">
        <v>518.84679774000006</v>
      </c>
      <c r="N1623">
        <v>518.84679774000006</v>
      </c>
      <c r="O1623" s="90" cm="1">
        <f t="array" ref="O1623">VLOOKUP(C1623,Calc!$B$4:$BF$291,_xlfn.XLOOKUP(F1623&amp;G1623,$R$4:$R$9&amp;$S$4:$S$9,$T$4:$T$9),FALSE)</f>
        <v>518.84679774616063</v>
      </c>
      <c r="P1623" s="121">
        <f t="shared" si="25"/>
        <v>6.160576049296651E-9</v>
      </c>
      <c r="AH1623" s="5">
        <v>46261</v>
      </c>
      <c r="AI1623">
        <v>162</v>
      </c>
      <c r="AJ1623">
        <v>3</v>
      </c>
      <c r="AK1623" t="s">
        <v>143</v>
      </c>
      <c r="AL1623" t="s">
        <v>54</v>
      </c>
      <c r="AM1623" t="s">
        <v>51</v>
      </c>
      <c r="AN1623">
        <v>-4.8623167</v>
      </c>
      <c r="AO1623">
        <v>0</v>
      </c>
      <c r="AP1623">
        <v>1592.1146534</v>
      </c>
      <c r="AR1623" s="5">
        <v>46261</v>
      </c>
      <c r="AS1623">
        <v>116</v>
      </c>
      <c r="AT1623">
        <v>3</v>
      </c>
      <c r="AU1623" t="s">
        <v>60</v>
      </c>
      <c r="AV1623" t="s">
        <v>51</v>
      </c>
      <c r="AW1623">
        <v>-13.455246000000001</v>
      </c>
      <c r="AX1623">
        <v>1.3325</v>
      </c>
      <c r="AY1623">
        <v>0</v>
      </c>
      <c r="AZ1623">
        <v>-219.94578491999999</v>
      </c>
      <c r="BA1623">
        <v>0</v>
      </c>
    </row>
    <row r="1624" spans="2:53">
      <c r="B1624" s="5">
        <v>46261</v>
      </c>
      <c r="C1624">
        <v>271</v>
      </c>
      <c r="D1624">
        <v>3</v>
      </c>
      <c r="E1624" t="s">
        <v>143</v>
      </c>
      <c r="F1624" t="s">
        <v>57</v>
      </c>
      <c r="G1624" t="s">
        <v>58</v>
      </c>
      <c r="H1624">
        <v>4898.8732764300003</v>
      </c>
      <c r="I1624">
        <v>0</v>
      </c>
      <c r="J1624">
        <v>500</v>
      </c>
      <c r="K1624">
        <v>-282.74</v>
      </c>
      <c r="L1624">
        <v>0</v>
      </c>
      <c r="M1624">
        <v>0</v>
      </c>
      <c r="N1624">
        <v>0</v>
      </c>
      <c r="O1624" s="90" cm="1">
        <f t="array" ref="O1624">VLOOKUP(C1624,Calc!$B$4:$BF$291,_xlfn.XLOOKUP(F1624&amp;G1624,$R$4:$R$9&amp;$S$4:$S$9,$T$4:$T$9),FALSE)</f>
        <v>0</v>
      </c>
      <c r="P1624" s="121">
        <f t="shared" si="25"/>
        <v>0</v>
      </c>
      <c r="AH1624" s="5">
        <v>46261</v>
      </c>
      <c r="AI1624">
        <v>163</v>
      </c>
      <c r="AJ1624">
        <v>3</v>
      </c>
      <c r="AL1624" t="s">
        <v>144</v>
      </c>
      <c r="AM1624" t="s">
        <v>58</v>
      </c>
      <c r="AN1624">
        <v>-47.60164176</v>
      </c>
      <c r="AO1624">
        <v>-3290.7964082600001</v>
      </c>
      <c r="AP1624">
        <v>-3290.7964082600001</v>
      </c>
      <c r="AR1624" s="5">
        <v>46261</v>
      </c>
      <c r="AS1624">
        <v>116</v>
      </c>
      <c r="AT1624">
        <v>3</v>
      </c>
      <c r="AU1624" t="s">
        <v>54</v>
      </c>
      <c r="AV1624" t="s">
        <v>52</v>
      </c>
      <c r="AW1624">
        <v>44.343527229999999</v>
      </c>
      <c r="AX1624">
        <v>1.8108333299999999</v>
      </c>
      <c r="AY1624">
        <v>0</v>
      </c>
      <c r="AZ1624">
        <v>0</v>
      </c>
      <c r="BA1624">
        <v>0</v>
      </c>
    </row>
    <row r="1625" spans="2:53">
      <c r="B1625" s="5">
        <v>46261</v>
      </c>
      <c r="C1625">
        <v>271</v>
      </c>
      <c r="D1625">
        <v>3</v>
      </c>
      <c r="E1625" t="s">
        <v>143</v>
      </c>
      <c r="F1625" t="s">
        <v>57</v>
      </c>
      <c r="G1625" t="s">
        <v>52</v>
      </c>
      <c r="H1625">
        <v>4898.8732764300003</v>
      </c>
      <c r="I1625">
        <v>0</v>
      </c>
      <c r="J1625">
        <v>217.26</v>
      </c>
      <c r="K1625">
        <v>282.74</v>
      </c>
      <c r="L1625">
        <v>0</v>
      </c>
      <c r="M1625">
        <v>0</v>
      </c>
      <c r="N1625">
        <v>0</v>
      </c>
      <c r="O1625" s="90" cm="1">
        <f t="array" ref="O1625">VLOOKUP(C1625,Calc!$B$4:$BF$291,_xlfn.XLOOKUP(F1625&amp;G1625,$R$4:$R$9&amp;$S$4:$S$9,$T$4:$T$9),FALSE)</f>
        <v>0</v>
      </c>
      <c r="P1625" s="121">
        <f t="shared" si="25"/>
        <v>0</v>
      </c>
      <c r="AH1625" s="5">
        <v>46261</v>
      </c>
      <c r="AI1625">
        <v>163</v>
      </c>
      <c r="AJ1625">
        <v>3</v>
      </c>
      <c r="AL1625" t="s">
        <v>144</v>
      </c>
      <c r="AM1625" t="s">
        <v>146</v>
      </c>
      <c r="AN1625">
        <v>45.399975099999999</v>
      </c>
      <c r="AO1625">
        <v>0</v>
      </c>
      <c r="AP1625">
        <v>0</v>
      </c>
      <c r="AR1625" s="5">
        <v>46261</v>
      </c>
      <c r="AS1625">
        <v>116</v>
      </c>
      <c r="AT1625">
        <v>3</v>
      </c>
      <c r="AU1625" t="s">
        <v>54</v>
      </c>
      <c r="AV1625" t="s">
        <v>51</v>
      </c>
      <c r="AW1625">
        <v>-46.154360560000001</v>
      </c>
      <c r="AX1625">
        <v>1.8108333299999999</v>
      </c>
      <c r="AY1625">
        <v>7575.8727882200001</v>
      </c>
      <c r="AZ1625">
        <v>5859.4852748699996</v>
      </c>
      <c r="BA1625">
        <v>0</v>
      </c>
    </row>
    <row r="1626" spans="2:53">
      <c r="B1626" s="5">
        <v>46261</v>
      </c>
      <c r="C1626">
        <v>271</v>
      </c>
      <c r="D1626">
        <v>3</v>
      </c>
      <c r="E1626" t="s">
        <v>143</v>
      </c>
      <c r="F1626" t="s">
        <v>60</v>
      </c>
      <c r="G1626" t="s">
        <v>58</v>
      </c>
      <c r="H1626">
        <v>4898.8732764300003</v>
      </c>
      <c r="I1626">
        <v>0</v>
      </c>
      <c r="J1626">
        <v>500</v>
      </c>
      <c r="K1626">
        <v>-320.31</v>
      </c>
      <c r="L1626">
        <v>0</v>
      </c>
      <c r="M1626">
        <v>0</v>
      </c>
      <c r="N1626">
        <v>0</v>
      </c>
      <c r="O1626" s="90" cm="1">
        <f t="array" ref="O1626">VLOOKUP(C1626,Calc!$B$4:$BF$291,_xlfn.XLOOKUP(F1626&amp;G1626,$R$4:$R$9&amp;$S$4:$S$9,$T$4:$T$9),FALSE)</f>
        <v>0</v>
      </c>
      <c r="P1626" s="121">
        <f t="shared" si="25"/>
        <v>0</v>
      </c>
      <c r="AH1626" s="5">
        <v>46261</v>
      </c>
      <c r="AI1626">
        <v>163</v>
      </c>
      <c r="AJ1626">
        <v>3</v>
      </c>
      <c r="AK1626" t="s">
        <v>143</v>
      </c>
      <c r="AL1626" t="s">
        <v>57</v>
      </c>
      <c r="AM1626" t="s">
        <v>58</v>
      </c>
      <c r="AN1626">
        <v>-6.3489756000000002</v>
      </c>
      <c r="AO1626">
        <v>9720.2668971900002</v>
      </c>
      <c r="AP1626">
        <v>2991.3450523500001</v>
      </c>
      <c r="AR1626" s="5">
        <v>46261</v>
      </c>
      <c r="AS1626">
        <v>116</v>
      </c>
      <c r="AT1626">
        <v>3</v>
      </c>
      <c r="AU1626" t="s">
        <v>50</v>
      </c>
      <c r="AV1626" t="s">
        <v>52</v>
      </c>
      <c r="AW1626">
        <v>3.0031228599999999</v>
      </c>
      <c r="AX1626">
        <v>0.63916666</v>
      </c>
      <c r="AY1626">
        <v>0</v>
      </c>
      <c r="AZ1626">
        <v>0</v>
      </c>
      <c r="BA1626">
        <v>0</v>
      </c>
    </row>
    <row r="1627" spans="2:53">
      <c r="B1627" s="5">
        <v>46261</v>
      </c>
      <c r="C1627">
        <v>271</v>
      </c>
      <c r="D1627">
        <v>3</v>
      </c>
      <c r="E1627" t="s">
        <v>143</v>
      </c>
      <c r="F1627" t="s">
        <v>60</v>
      </c>
      <c r="G1627" t="s">
        <v>51</v>
      </c>
      <c r="H1627">
        <v>4898.8732764300003</v>
      </c>
      <c r="I1627">
        <v>19.898826459999999</v>
      </c>
      <c r="J1627">
        <v>179.69</v>
      </c>
      <c r="K1627">
        <v>320.31</v>
      </c>
      <c r="L1627">
        <v>6373.7931055299996</v>
      </c>
      <c r="M1627">
        <v>4472.3659354600004</v>
      </c>
      <c r="N1627">
        <v>4472.3659354600004</v>
      </c>
      <c r="O1627" s="90" cm="1">
        <f t="array" ref="O1627">VLOOKUP(C1627,Calc!$B$4:$BF$291,_xlfn.XLOOKUP(F1627&amp;G1627,$R$4:$R$9&amp;$S$4:$S$9,$T$4:$T$9),FALSE)</f>
        <v>4472.3659354690399</v>
      </c>
      <c r="P1627" s="121">
        <f t="shared" si="25"/>
        <v>9.0394678409211338E-9</v>
      </c>
      <c r="AH1627" s="5">
        <v>46261</v>
      </c>
      <c r="AI1627">
        <v>163</v>
      </c>
      <c r="AJ1627">
        <v>3</v>
      </c>
      <c r="AK1627" t="s">
        <v>143</v>
      </c>
      <c r="AL1627" t="s">
        <v>57</v>
      </c>
      <c r="AM1627" t="s">
        <v>52</v>
      </c>
      <c r="AN1627">
        <v>5.68480893</v>
      </c>
      <c r="AO1627">
        <v>0</v>
      </c>
      <c r="AP1627">
        <v>0</v>
      </c>
      <c r="AR1627" s="5">
        <v>46261</v>
      </c>
      <c r="AS1627">
        <v>116</v>
      </c>
      <c r="AT1627">
        <v>3</v>
      </c>
      <c r="AU1627" t="s">
        <v>50</v>
      </c>
      <c r="AV1627" t="s">
        <v>51</v>
      </c>
      <c r="AW1627">
        <v>-3.6422895300000002</v>
      </c>
      <c r="AX1627">
        <v>0.63916666</v>
      </c>
      <c r="AY1627">
        <v>0</v>
      </c>
      <c r="AZ1627">
        <v>393.89929885999999</v>
      </c>
      <c r="BA1627">
        <v>0</v>
      </c>
    </row>
    <row r="1628" spans="2:53">
      <c r="B1628" s="5">
        <v>46261</v>
      </c>
      <c r="C1628">
        <v>271</v>
      </c>
      <c r="D1628">
        <v>3</v>
      </c>
      <c r="E1628" t="s">
        <v>143</v>
      </c>
      <c r="F1628" t="s">
        <v>54</v>
      </c>
      <c r="G1628" t="s">
        <v>52</v>
      </c>
      <c r="H1628">
        <v>4898.8732764300003</v>
      </c>
      <c r="I1628">
        <v>0</v>
      </c>
      <c r="J1628">
        <v>217.26</v>
      </c>
      <c r="K1628">
        <v>-37.57</v>
      </c>
      <c r="L1628">
        <v>0</v>
      </c>
      <c r="M1628">
        <v>0</v>
      </c>
      <c r="N1628">
        <v>0</v>
      </c>
      <c r="O1628" s="90" cm="1">
        <f t="array" ref="O1628">VLOOKUP(C1628,Calc!$B$4:$BF$291,_xlfn.XLOOKUP(F1628&amp;G1628,$R$4:$R$9&amp;$S$4:$S$9,$T$4:$T$9),FALSE)</f>
        <v>0</v>
      </c>
      <c r="P1628" s="121">
        <f t="shared" si="25"/>
        <v>0</v>
      </c>
      <c r="AH1628" s="5">
        <v>46261</v>
      </c>
      <c r="AI1628">
        <v>163</v>
      </c>
      <c r="AJ1628">
        <v>3</v>
      </c>
      <c r="AL1628" t="s">
        <v>147</v>
      </c>
      <c r="AM1628" t="s">
        <v>148</v>
      </c>
      <c r="AN1628">
        <v>0</v>
      </c>
      <c r="AO1628">
        <v>0</v>
      </c>
      <c r="AP1628">
        <v>0</v>
      </c>
      <c r="AR1628" s="5">
        <v>46261</v>
      </c>
      <c r="AS1628">
        <v>117</v>
      </c>
      <c r="AT1628">
        <v>3</v>
      </c>
      <c r="AU1628" t="s">
        <v>145</v>
      </c>
      <c r="AV1628" t="s">
        <v>58</v>
      </c>
      <c r="AW1628">
        <v>0</v>
      </c>
      <c r="AX1628">
        <v>0</v>
      </c>
      <c r="AY1628">
        <v>0</v>
      </c>
      <c r="AZ1628">
        <v>0</v>
      </c>
      <c r="BA1628">
        <v>0</v>
      </c>
    </row>
    <row r="1629" spans="2:53">
      <c r="B1629" s="5">
        <v>46261</v>
      </c>
      <c r="C1629">
        <v>271</v>
      </c>
      <c r="D1629">
        <v>3</v>
      </c>
      <c r="E1629" t="s">
        <v>143</v>
      </c>
      <c r="F1629" t="s">
        <v>54</v>
      </c>
      <c r="G1629" t="s">
        <v>51</v>
      </c>
      <c r="H1629">
        <v>4898.8732764300003</v>
      </c>
      <c r="I1629">
        <v>16.178786599999999</v>
      </c>
      <c r="J1629">
        <v>179.69</v>
      </c>
      <c r="K1629">
        <v>37.57</v>
      </c>
      <c r="L1629">
        <v>607.83701255999995</v>
      </c>
      <c r="M1629">
        <v>426.50734096000002</v>
      </c>
      <c r="N1629">
        <v>426.50734096000002</v>
      </c>
      <c r="O1629" s="90" cm="1">
        <f t="array" ref="O1629">VLOOKUP(C1629,Calc!$B$4:$BF$291,_xlfn.XLOOKUP(F1629&amp;G1629,$R$4:$R$9&amp;$S$4:$S$9,$T$4:$T$9),FALSE)</f>
        <v>426.50734096429272</v>
      </c>
      <c r="P1629" s="121">
        <f t="shared" si="25"/>
        <v>4.2927013055304997E-9</v>
      </c>
      <c r="AH1629" s="5">
        <v>46261</v>
      </c>
      <c r="AI1629">
        <v>163</v>
      </c>
      <c r="AJ1629">
        <v>3</v>
      </c>
      <c r="AL1629" t="s">
        <v>147</v>
      </c>
      <c r="AM1629" t="s">
        <v>51</v>
      </c>
      <c r="AN1629">
        <v>0</v>
      </c>
      <c r="AO1629">
        <v>0</v>
      </c>
      <c r="AP1629">
        <v>0</v>
      </c>
      <c r="AR1629" s="5">
        <v>46261</v>
      </c>
      <c r="AS1629">
        <v>117</v>
      </c>
      <c r="AT1629">
        <v>3</v>
      </c>
      <c r="AU1629" t="s">
        <v>145</v>
      </c>
      <c r="AV1629" t="s">
        <v>146</v>
      </c>
      <c r="AW1629">
        <v>0</v>
      </c>
      <c r="AX1629">
        <v>0</v>
      </c>
      <c r="AY1629">
        <v>0</v>
      </c>
      <c r="AZ1629">
        <v>0</v>
      </c>
      <c r="BA1629">
        <v>0</v>
      </c>
    </row>
    <row r="1630" spans="2:53">
      <c r="B1630" s="5">
        <v>46261</v>
      </c>
      <c r="C1630">
        <v>272</v>
      </c>
      <c r="D1630">
        <v>3</v>
      </c>
      <c r="E1630" t="s">
        <v>143</v>
      </c>
      <c r="F1630" t="s">
        <v>57</v>
      </c>
      <c r="G1630" t="s">
        <v>58</v>
      </c>
      <c r="H1630">
        <v>6150.0684116100001</v>
      </c>
      <c r="I1630">
        <v>0</v>
      </c>
      <c r="J1630">
        <v>500</v>
      </c>
      <c r="K1630">
        <v>-188.76</v>
      </c>
      <c r="L1630">
        <v>0</v>
      </c>
      <c r="M1630">
        <v>0</v>
      </c>
      <c r="N1630">
        <v>0</v>
      </c>
      <c r="O1630" s="90" cm="1">
        <f t="array" ref="O1630">VLOOKUP(C1630,Calc!$B$4:$BF$291,_xlfn.XLOOKUP(F1630&amp;G1630,$R$4:$R$9&amp;$S$4:$S$9,$T$4:$T$9),FALSE)</f>
        <v>0</v>
      </c>
      <c r="P1630" s="121">
        <f t="shared" si="25"/>
        <v>0</v>
      </c>
      <c r="AH1630" s="5">
        <v>46261</v>
      </c>
      <c r="AI1630">
        <v>163</v>
      </c>
      <c r="AJ1630">
        <v>3</v>
      </c>
      <c r="AK1630" t="s">
        <v>143</v>
      </c>
      <c r="AL1630" t="s">
        <v>60</v>
      </c>
      <c r="AM1630" t="s">
        <v>58</v>
      </c>
      <c r="AN1630">
        <v>-47.152691959999999</v>
      </c>
      <c r="AO1630">
        <v>0</v>
      </c>
      <c r="AP1630">
        <v>-3252.1954610500002</v>
      </c>
      <c r="AR1630" s="5">
        <v>46261</v>
      </c>
      <c r="AS1630">
        <v>117</v>
      </c>
      <c r="AT1630">
        <v>3</v>
      </c>
      <c r="AU1630" t="s">
        <v>144</v>
      </c>
      <c r="AV1630" t="s">
        <v>58</v>
      </c>
      <c r="AW1630">
        <v>-58.604291760000002</v>
      </c>
      <c r="AX1630">
        <v>8.5691666600000005</v>
      </c>
      <c r="AY1630">
        <v>163.46468848999999</v>
      </c>
      <c r="AZ1630">
        <v>163.46468848999999</v>
      </c>
      <c r="BA1630">
        <v>0</v>
      </c>
    </row>
    <row r="1631" spans="2:53">
      <c r="B1631" s="5">
        <v>46261</v>
      </c>
      <c r="C1631">
        <v>272</v>
      </c>
      <c r="D1631">
        <v>3</v>
      </c>
      <c r="E1631" t="s">
        <v>143</v>
      </c>
      <c r="F1631" t="s">
        <v>57</v>
      </c>
      <c r="G1631" t="s">
        <v>52</v>
      </c>
      <c r="H1631">
        <v>6150.0684116100001</v>
      </c>
      <c r="I1631">
        <v>0</v>
      </c>
      <c r="J1631">
        <v>311.24</v>
      </c>
      <c r="K1631">
        <v>188.76</v>
      </c>
      <c r="L1631">
        <v>0</v>
      </c>
      <c r="M1631">
        <v>0</v>
      </c>
      <c r="N1631">
        <v>0</v>
      </c>
      <c r="O1631" s="90" cm="1">
        <f t="array" ref="O1631">VLOOKUP(C1631,Calc!$B$4:$BF$291,_xlfn.XLOOKUP(F1631&amp;G1631,$R$4:$R$9&amp;$S$4:$S$9,$T$4:$T$9),FALSE)</f>
        <v>0</v>
      </c>
      <c r="P1631" s="121">
        <f t="shared" si="25"/>
        <v>0</v>
      </c>
      <c r="AH1631" s="5">
        <v>46261</v>
      </c>
      <c r="AI1631">
        <v>163</v>
      </c>
      <c r="AJ1631">
        <v>3</v>
      </c>
      <c r="AK1631" t="s">
        <v>143</v>
      </c>
      <c r="AL1631" t="s">
        <v>60</v>
      </c>
      <c r="AM1631" t="s">
        <v>51</v>
      </c>
      <c r="AN1631">
        <v>45.4485253</v>
      </c>
      <c r="AO1631">
        <v>0</v>
      </c>
      <c r="AP1631">
        <v>0</v>
      </c>
      <c r="AR1631" s="5">
        <v>46261</v>
      </c>
      <c r="AS1631">
        <v>117</v>
      </c>
      <c r="AT1631">
        <v>3</v>
      </c>
      <c r="AU1631" t="s">
        <v>144</v>
      </c>
      <c r="AV1631" t="s">
        <v>146</v>
      </c>
      <c r="AW1631">
        <v>50.035125100000002</v>
      </c>
      <c r="AX1631">
        <v>8.5691666600000005</v>
      </c>
      <c r="AY1631">
        <v>0</v>
      </c>
      <c r="AZ1631">
        <v>0</v>
      </c>
      <c r="BA1631">
        <v>0</v>
      </c>
    </row>
    <row r="1632" spans="2:53">
      <c r="B1632" s="5">
        <v>46261</v>
      </c>
      <c r="C1632">
        <v>272</v>
      </c>
      <c r="D1632">
        <v>3</v>
      </c>
      <c r="E1632" t="s">
        <v>143</v>
      </c>
      <c r="F1632" t="s">
        <v>60</v>
      </c>
      <c r="G1632" t="s">
        <v>58</v>
      </c>
      <c r="H1632">
        <v>6150.0684116100001</v>
      </c>
      <c r="I1632">
        <v>0</v>
      </c>
      <c r="J1632">
        <v>500</v>
      </c>
      <c r="K1632">
        <v>-309.52999999999997</v>
      </c>
      <c r="L1632">
        <v>0</v>
      </c>
      <c r="M1632">
        <v>0</v>
      </c>
      <c r="N1632">
        <v>0</v>
      </c>
      <c r="O1632" s="90" cm="1">
        <f t="array" ref="O1632">VLOOKUP(C1632,Calc!$B$4:$BF$291,_xlfn.XLOOKUP(F1632&amp;G1632,$R$4:$R$9&amp;$S$4:$S$9,$T$4:$T$9),FALSE)</f>
        <v>0</v>
      </c>
      <c r="P1632" s="121">
        <f t="shared" si="25"/>
        <v>0</v>
      </c>
      <c r="AH1632" s="5">
        <v>46261</v>
      </c>
      <c r="AI1632">
        <v>163</v>
      </c>
      <c r="AJ1632">
        <v>3</v>
      </c>
      <c r="AK1632" t="s">
        <v>143</v>
      </c>
      <c r="AL1632" t="s">
        <v>54</v>
      </c>
      <c r="AM1632" t="s">
        <v>52</v>
      </c>
      <c r="AN1632">
        <v>16.54154196</v>
      </c>
      <c r="AO1632">
        <v>0</v>
      </c>
      <c r="AP1632">
        <v>0</v>
      </c>
      <c r="AR1632" s="5">
        <v>46261</v>
      </c>
      <c r="AS1632">
        <v>117</v>
      </c>
      <c r="AT1632">
        <v>3</v>
      </c>
      <c r="AU1632" t="s">
        <v>57</v>
      </c>
      <c r="AV1632" t="s">
        <v>58</v>
      </c>
      <c r="AW1632">
        <v>-13.445189600000001</v>
      </c>
      <c r="AX1632">
        <v>1.9816666599999999</v>
      </c>
      <c r="AY1632">
        <v>1832.58034617</v>
      </c>
      <c r="AZ1632">
        <v>3695.6361789699999</v>
      </c>
      <c r="BA1632">
        <v>0</v>
      </c>
    </row>
    <row r="1633" spans="2:53">
      <c r="B1633" s="5">
        <v>46261</v>
      </c>
      <c r="C1633">
        <v>272</v>
      </c>
      <c r="D1633">
        <v>3</v>
      </c>
      <c r="E1633" t="s">
        <v>143</v>
      </c>
      <c r="F1633" t="s">
        <v>60</v>
      </c>
      <c r="G1633" t="s">
        <v>51</v>
      </c>
      <c r="H1633">
        <v>6150.0684116100001</v>
      </c>
      <c r="I1633">
        <v>22.686542230000001</v>
      </c>
      <c r="J1633">
        <v>190.47</v>
      </c>
      <c r="K1633">
        <v>309.52999999999997</v>
      </c>
      <c r="L1633">
        <v>7022.1654174799996</v>
      </c>
      <c r="M1633">
        <v>5149.2669061400002</v>
      </c>
      <c r="N1633">
        <v>5149.2669061400002</v>
      </c>
      <c r="O1633" s="90" cm="1">
        <f t="array" ref="O1633">VLOOKUP(C1633,Calc!$B$4:$BF$291,_xlfn.XLOOKUP(F1633&amp;G1633,$R$4:$R$9&amp;$S$4:$S$9,$T$4:$T$9),FALSE)</f>
        <v>5149.2669061470306</v>
      </c>
      <c r="P1633" s="121">
        <f t="shared" si="25"/>
        <v>7.0303940447047353E-9</v>
      </c>
      <c r="AH1633" s="5">
        <v>46261</v>
      </c>
      <c r="AI1633">
        <v>163</v>
      </c>
      <c r="AJ1633">
        <v>3</v>
      </c>
      <c r="AK1633" t="s">
        <v>143</v>
      </c>
      <c r="AL1633" t="s">
        <v>54</v>
      </c>
      <c r="AM1633" t="s">
        <v>51</v>
      </c>
      <c r="AN1633">
        <v>-18.730708629999999</v>
      </c>
      <c r="AO1633">
        <v>0</v>
      </c>
      <c r="AP1633">
        <v>9981.1173058999993</v>
      </c>
      <c r="AR1633" s="5">
        <v>46261</v>
      </c>
      <c r="AS1633">
        <v>117</v>
      </c>
      <c r="AT1633">
        <v>3</v>
      </c>
      <c r="AU1633" t="s">
        <v>57</v>
      </c>
      <c r="AV1633" t="s">
        <v>52</v>
      </c>
      <c r="AW1633">
        <v>11.46352293</v>
      </c>
      <c r="AX1633">
        <v>1.9816666599999999</v>
      </c>
      <c r="AY1633">
        <v>0</v>
      </c>
      <c r="AZ1633">
        <v>0</v>
      </c>
      <c r="BA1633">
        <v>0</v>
      </c>
    </row>
    <row r="1634" spans="2:53">
      <c r="B1634" s="5">
        <v>46261</v>
      </c>
      <c r="C1634">
        <v>272</v>
      </c>
      <c r="D1634">
        <v>3</v>
      </c>
      <c r="E1634" t="s">
        <v>143</v>
      </c>
      <c r="F1634" t="s">
        <v>54</v>
      </c>
      <c r="G1634" t="s">
        <v>52</v>
      </c>
      <c r="H1634">
        <v>6150.0684116100001</v>
      </c>
      <c r="I1634">
        <v>0</v>
      </c>
      <c r="J1634">
        <v>311.24</v>
      </c>
      <c r="K1634">
        <v>-120.77</v>
      </c>
      <c r="L1634">
        <v>0</v>
      </c>
      <c r="M1634">
        <v>0</v>
      </c>
      <c r="N1634">
        <v>0</v>
      </c>
      <c r="O1634" s="90" cm="1">
        <f t="array" ref="O1634">VLOOKUP(C1634,Calc!$B$4:$BF$291,_xlfn.XLOOKUP(F1634&amp;G1634,$R$4:$R$9&amp;$S$4:$S$9,$T$4:$T$9),FALSE)</f>
        <v>0</v>
      </c>
      <c r="P1634" s="121">
        <f t="shared" si="25"/>
        <v>0</v>
      </c>
      <c r="AH1634" s="5">
        <v>46261</v>
      </c>
      <c r="AI1634">
        <v>164</v>
      </c>
      <c r="AJ1634">
        <v>3</v>
      </c>
      <c r="AL1634" t="s">
        <v>144</v>
      </c>
      <c r="AM1634" t="s">
        <v>58</v>
      </c>
      <c r="AN1634">
        <v>-52.392062199999998</v>
      </c>
      <c r="AO1634">
        <v>-4513.0631825</v>
      </c>
      <c r="AP1634">
        <v>-4513.0631825</v>
      </c>
      <c r="AR1634" s="5">
        <v>46261</v>
      </c>
      <c r="AS1634">
        <v>117</v>
      </c>
      <c r="AT1634">
        <v>3</v>
      </c>
      <c r="AU1634" t="s">
        <v>147</v>
      </c>
      <c r="AV1634" t="s">
        <v>148</v>
      </c>
      <c r="AW1634">
        <v>0</v>
      </c>
      <c r="AX1634">
        <v>-9.3333330000000006E-2</v>
      </c>
      <c r="AY1634">
        <v>0</v>
      </c>
      <c r="AZ1634">
        <v>0</v>
      </c>
      <c r="BA1634">
        <v>0</v>
      </c>
    </row>
    <row r="1635" spans="2:53">
      <c r="B1635" s="5">
        <v>46261</v>
      </c>
      <c r="C1635">
        <v>272</v>
      </c>
      <c r="D1635">
        <v>3</v>
      </c>
      <c r="E1635" t="s">
        <v>143</v>
      </c>
      <c r="F1635" t="s">
        <v>54</v>
      </c>
      <c r="G1635" t="s">
        <v>51</v>
      </c>
      <c r="H1635">
        <v>6150.0684116100001</v>
      </c>
      <c r="I1635">
        <v>11.30093913</v>
      </c>
      <c r="J1635">
        <v>190.47</v>
      </c>
      <c r="K1635">
        <v>120.77</v>
      </c>
      <c r="L1635">
        <v>1364.81441913</v>
      </c>
      <c r="M1635">
        <v>1000.80150546</v>
      </c>
      <c r="N1635">
        <v>1000.80150546</v>
      </c>
      <c r="O1635" s="90" cm="1">
        <f t="array" ref="O1635">VLOOKUP(C1635,Calc!$B$4:$BF$291,_xlfn.XLOOKUP(F1635&amp;G1635,$R$4:$R$9&amp;$S$4:$S$9,$T$4:$T$9),FALSE)</f>
        <v>1000.8015054693019</v>
      </c>
      <c r="P1635" s="121">
        <f t="shared" si="25"/>
        <v>9.3018570623826236E-9</v>
      </c>
      <c r="AH1635" s="5">
        <v>46261</v>
      </c>
      <c r="AI1635">
        <v>164</v>
      </c>
      <c r="AJ1635">
        <v>3</v>
      </c>
      <c r="AL1635" t="s">
        <v>144</v>
      </c>
      <c r="AM1635" t="s">
        <v>146</v>
      </c>
      <c r="AN1635">
        <v>47.577895529999999</v>
      </c>
      <c r="AO1635">
        <v>0</v>
      </c>
      <c r="AP1635">
        <v>0</v>
      </c>
      <c r="AR1635" s="5">
        <v>46261</v>
      </c>
      <c r="AS1635">
        <v>117</v>
      </c>
      <c r="AT1635">
        <v>3</v>
      </c>
      <c r="AU1635" t="s">
        <v>147</v>
      </c>
      <c r="AV1635" t="s">
        <v>51</v>
      </c>
      <c r="AW1635">
        <v>0</v>
      </c>
      <c r="AX1635">
        <v>-9.3333330000000006E-2</v>
      </c>
      <c r="AY1635">
        <v>0</v>
      </c>
      <c r="AZ1635">
        <v>0</v>
      </c>
      <c r="BA1635">
        <v>0</v>
      </c>
    </row>
    <row r="1636" spans="2:53">
      <c r="B1636" s="5">
        <v>46261</v>
      </c>
      <c r="C1636">
        <v>273</v>
      </c>
      <c r="D1636">
        <v>3</v>
      </c>
      <c r="E1636" t="s">
        <v>143</v>
      </c>
      <c r="F1636" t="s">
        <v>57</v>
      </c>
      <c r="G1636" t="s">
        <v>58</v>
      </c>
      <c r="H1636">
        <v>5600.7332493399999</v>
      </c>
      <c r="I1636">
        <v>0</v>
      </c>
      <c r="J1636">
        <v>500</v>
      </c>
      <c r="K1636">
        <v>-188.76</v>
      </c>
      <c r="L1636">
        <v>0</v>
      </c>
      <c r="M1636">
        <v>0</v>
      </c>
      <c r="N1636">
        <v>0</v>
      </c>
      <c r="O1636" s="90" cm="1">
        <f t="array" ref="O1636">VLOOKUP(C1636,Calc!$B$4:$BF$291,_xlfn.XLOOKUP(F1636&amp;G1636,$R$4:$R$9&amp;$S$4:$S$9,$T$4:$T$9),FALSE)</f>
        <v>0</v>
      </c>
      <c r="P1636" s="121">
        <f t="shared" si="25"/>
        <v>0</v>
      </c>
      <c r="AH1636" s="5">
        <v>46261</v>
      </c>
      <c r="AI1636">
        <v>164</v>
      </c>
      <c r="AJ1636">
        <v>3</v>
      </c>
      <c r="AK1636" t="s">
        <v>143</v>
      </c>
      <c r="AL1636" t="s">
        <v>57</v>
      </c>
      <c r="AM1636" t="s">
        <v>58</v>
      </c>
      <c r="AN1636">
        <v>-6.9524062000000004</v>
      </c>
      <c r="AO1636">
        <v>9869.9333644800008</v>
      </c>
      <c r="AP1636">
        <v>3412.5287183</v>
      </c>
      <c r="AR1636" s="5">
        <v>46261</v>
      </c>
      <c r="AS1636">
        <v>117</v>
      </c>
      <c r="AT1636">
        <v>3</v>
      </c>
      <c r="AU1636" t="s">
        <v>60</v>
      </c>
      <c r="AV1636" t="s">
        <v>58</v>
      </c>
      <c r="AW1636">
        <v>7.1482930600000003</v>
      </c>
      <c r="AX1636">
        <v>1.3758333300000001</v>
      </c>
      <c r="AY1636">
        <v>0</v>
      </c>
      <c r="AZ1636">
        <v>0</v>
      </c>
      <c r="BA1636">
        <v>0</v>
      </c>
    </row>
    <row r="1637" spans="2:53">
      <c r="B1637" s="5">
        <v>46261</v>
      </c>
      <c r="C1637">
        <v>273</v>
      </c>
      <c r="D1637">
        <v>3</v>
      </c>
      <c r="E1637" t="s">
        <v>143</v>
      </c>
      <c r="F1637" t="s">
        <v>57</v>
      </c>
      <c r="G1637" t="s">
        <v>52</v>
      </c>
      <c r="H1637">
        <v>5600.7332493399999</v>
      </c>
      <c r="I1637">
        <v>0</v>
      </c>
      <c r="J1637">
        <v>311.24</v>
      </c>
      <c r="K1637">
        <v>188.76</v>
      </c>
      <c r="L1637">
        <v>0</v>
      </c>
      <c r="M1637">
        <v>0</v>
      </c>
      <c r="N1637">
        <v>0</v>
      </c>
      <c r="O1637" s="90" cm="1">
        <f t="array" ref="O1637">VLOOKUP(C1637,Calc!$B$4:$BF$291,_xlfn.XLOOKUP(F1637&amp;G1637,$R$4:$R$9&amp;$S$4:$S$9,$T$4:$T$9),FALSE)</f>
        <v>0</v>
      </c>
      <c r="P1637" s="121">
        <f t="shared" si="25"/>
        <v>0</v>
      </c>
      <c r="AH1637" s="5">
        <v>46261</v>
      </c>
      <c r="AI1637">
        <v>164</v>
      </c>
      <c r="AJ1637">
        <v>3</v>
      </c>
      <c r="AK1637" t="s">
        <v>143</v>
      </c>
      <c r="AL1637" t="s">
        <v>57</v>
      </c>
      <c r="AM1637" t="s">
        <v>52</v>
      </c>
      <c r="AN1637">
        <v>6.4532395300000003</v>
      </c>
      <c r="AO1637">
        <v>0</v>
      </c>
      <c r="AP1637">
        <v>0</v>
      </c>
      <c r="AR1637" s="5">
        <v>46261</v>
      </c>
      <c r="AS1637">
        <v>117</v>
      </c>
      <c r="AT1637">
        <v>3</v>
      </c>
      <c r="AU1637" t="s">
        <v>60</v>
      </c>
      <c r="AV1637" t="s">
        <v>51</v>
      </c>
      <c r="AW1637">
        <v>-8.5241264000000001</v>
      </c>
      <c r="AX1637">
        <v>1.3758333300000001</v>
      </c>
      <c r="AY1637">
        <v>0</v>
      </c>
      <c r="AZ1637">
        <v>-116.24058082000001</v>
      </c>
      <c r="BA1637">
        <v>0</v>
      </c>
    </row>
    <row r="1638" spans="2:53">
      <c r="B1638" s="5">
        <v>46261</v>
      </c>
      <c r="C1638">
        <v>273</v>
      </c>
      <c r="D1638">
        <v>3</v>
      </c>
      <c r="E1638" t="s">
        <v>143</v>
      </c>
      <c r="F1638" t="s">
        <v>60</v>
      </c>
      <c r="G1638" t="s">
        <v>58</v>
      </c>
      <c r="H1638">
        <v>5600.7332493399999</v>
      </c>
      <c r="I1638">
        <v>0</v>
      </c>
      <c r="J1638">
        <v>500</v>
      </c>
      <c r="K1638">
        <v>-320.31</v>
      </c>
      <c r="L1638">
        <v>0</v>
      </c>
      <c r="M1638">
        <v>0</v>
      </c>
      <c r="N1638">
        <v>0</v>
      </c>
      <c r="O1638" s="90" cm="1">
        <f t="array" ref="O1638">VLOOKUP(C1638,Calc!$B$4:$BF$291,_xlfn.XLOOKUP(F1638&amp;G1638,$R$4:$R$9&amp;$S$4:$S$9,$T$4:$T$9),FALSE)</f>
        <v>0</v>
      </c>
      <c r="P1638" s="121">
        <f t="shared" si="25"/>
        <v>0</v>
      </c>
      <c r="AH1638" s="5">
        <v>46261</v>
      </c>
      <c r="AI1638">
        <v>164</v>
      </c>
      <c r="AJ1638">
        <v>3</v>
      </c>
      <c r="AL1638" t="s">
        <v>147</v>
      </c>
      <c r="AM1638" t="s">
        <v>148</v>
      </c>
      <c r="AN1638">
        <v>0</v>
      </c>
      <c r="AO1638">
        <v>0</v>
      </c>
      <c r="AP1638">
        <v>0</v>
      </c>
      <c r="AR1638" s="5">
        <v>46261</v>
      </c>
      <c r="AS1638">
        <v>117</v>
      </c>
      <c r="AT1638">
        <v>3</v>
      </c>
      <c r="AU1638" t="s">
        <v>54</v>
      </c>
      <c r="AV1638" t="s">
        <v>52</v>
      </c>
      <c r="AW1638">
        <v>46.714369900000001</v>
      </c>
      <c r="AX1638">
        <v>2.0249999999999999</v>
      </c>
      <c r="AY1638">
        <v>0</v>
      </c>
      <c r="AZ1638">
        <v>0</v>
      </c>
      <c r="BA1638">
        <v>0</v>
      </c>
    </row>
    <row r="1639" spans="2:53">
      <c r="B1639" s="5">
        <v>46261</v>
      </c>
      <c r="C1639">
        <v>273</v>
      </c>
      <c r="D1639">
        <v>3</v>
      </c>
      <c r="E1639" t="s">
        <v>143</v>
      </c>
      <c r="F1639" t="s">
        <v>60</v>
      </c>
      <c r="G1639" t="s">
        <v>51</v>
      </c>
      <c r="H1639">
        <v>5600.7332493399999</v>
      </c>
      <c r="I1639">
        <v>19.78056673</v>
      </c>
      <c r="J1639">
        <v>179.69</v>
      </c>
      <c r="K1639">
        <v>320.31</v>
      </c>
      <c r="L1639">
        <v>6335.9133303500003</v>
      </c>
      <c r="M1639">
        <v>4655.2775066699996</v>
      </c>
      <c r="N1639">
        <v>4655.2775066699996</v>
      </c>
      <c r="O1639" s="90" cm="1">
        <f t="array" ref="O1639">VLOOKUP(C1639,Calc!$B$4:$BF$291,_xlfn.XLOOKUP(F1639&amp;G1639,$R$4:$R$9&amp;$S$4:$S$9,$T$4:$T$9),FALSE)</f>
        <v>4655.2775066707145</v>
      </c>
      <c r="P1639" s="121">
        <f t="shared" si="25"/>
        <v>7.148628355935216E-10</v>
      </c>
      <c r="AH1639" s="5">
        <v>46261</v>
      </c>
      <c r="AI1639">
        <v>164</v>
      </c>
      <c r="AJ1639">
        <v>3</v>
      </c>
      <c r="AL1639" t="s">
        <v>147</v>
      </c>
      <c r="AM1639" t="s">
        <v>51</v>
      </c>
      <c r="AN1639">
        <v>0</v>
      </c>
      <c r="AO1639">
        <v>0</v>
      </c>
      <c r="AP1639">
        <v>0</v>
      </c>
      <c r="AR1639" s="5">
        <v>46261</v>
      </c>
      <c r="AS1639">
        <v>117</v>
      </c>
      <c r="AT1639">
        <v>3</v>
      </c>
      <c r="AU1639" t="s">
        <v>54</v>
      </c>
      <c r="AV1639" t="s">
        <v>51</v>
      </c>
      <c r="AW1639">
        <v>-48.7393699</v>
      </c>
      <c r="AX1639">
        <v>2.0249999999999999</v>
      </c>
      <c r="AY1639">
        <v>16556.241224050002</v>
      </c>
      <c r="AZ1639">
        <v>14263.028260339999</v>
      </c>
      <c r="BA1639">
        <v>0</v>
      </c>
    </row>
    <row r="1640" spans="2:53">
      <c r="B1640" s="5">
        <v>46261</v>
      </c>
      <c r="C1640">
        <v>273</v>
      </c>
      <c r="D1640">
        <v>3</v>
      </c>
      <c r="E1640" t="s">
        <v>143</v>
      </c>
      <c r="F1640" t="s">
        <v>54</v>
      </c>
      <c r="G1640" t="s">
        <v>52</v>
      </c>
      <c r="H1640">
        <v>5600.7332493399999</v>
      </c>
      <c r="I1640">
        <v>0</v>
      </c>
      <c r="J1640">
        <v>311.24</v>
      </c>
      <c r="K1640">
        <v>-131.55000000000001</v>
      </c>
      <c r="L1640">
        <v>0</v>
      </c>
      <c r="M1640">
        <v>0</v>
      </c>
      <c r="N1640">
        <v>0</v>
      </c>
      <c r="O1640" s="90" cm="1">
        <f t="array" ref="O1640">VLOOKUP(C1640,Calc!$B$4:$BF$291,_xlfn.XLOOKUP(F1640&amp;G1640,$R$4:$R$9&amp;$S$4:$S$9,$T$4:$T$9),FALSE)</f>
        <v>0</v>
      </c>
      <c r="P1640" s="121">
        <f t="shared" si="25"/>
        <v>0</v>
      </c>
      <c r="AH1640" s="5">
        <v>46261</v>
      </c>
      <c r="AI1640">
        <v>164</v>
      </c>
      <c r="AJ1640">
        <v>3</v>
      </c>
      <c r="AK1640" t="s">
        <v>143</v>
      </c>
      <c r="AL1640" t="s">
        <v>60</v>
      </c>
      <c r="AM1640" t="s">
        <v>58</v>
      </c>
      <c r="AN1640">
        <v>-42.897663960000003</v>
      </c>
      <c r="AO1640">
        <v>0</v>
      </c>
      <c r="AP1640">
        <v>-2958.3631268099998</v>
      </c>
      <c r="AR1640" s="5">
        <v>46261</v>
      </c>
      <c r="AS1640">
        <v>117</v>
      </c>
      <c r="AT1640">
        <v>3</v>
      </c>
      <c r="AU1640" t="s">
        <v>50</v>
      </c>
      <c r="AV1640" t="s">
        <v>52</v>
      </c>
      <c r="AW1640">
        <v>1.80017176</v>
      </c>
      <c r="AX1640">
        <v>0.64916666000000001</v>
      </c>
      <c r="AY1640">
        <v>0</v>
      </c>
      <c r="AZ1640">
        <v>0</v>
      </c>
      <c r="BA1640">
        <v>0</v>
      </c>
    </row>
    <row r="1641" spans="2:53">
      <c r="B1641" s="5">
        <v>46261</v>
      </c>
      <c r="C1641">
        <v>273</v>
      </c>
      <c r="D1641">
        <v>3</v>
      </c>
      <c r="E1641" t="s">
        <v>143</v>
      </c>
      <c r="F1641" t="s">
        <v>54</v>
      </c>
      <c r="G1641" t="s">
        <v>51</v>
      </c>
      <c r="H1641">
        <v>5600.7332493399999</v>
      </c>
      <c r="I1641">
        <v>9.7816924600000004</v>
      </c>
      <c r="J1641">
        <v>179.69</v>
      </c>
      <c r="K1641">
        <v>131.55000000000001</v>
      </c>
      <c r="L1641">
        <v>1286.78164399</v>
      </c>
      <c r="M1641">
        <v>945.45574266999995</v>
      </c>
      <c r="N1641">
        <v>945.45574266999995</v>
      </c>
      <c r="O1641" s="90" cm="1">
        <f t="array" ref="O1641">VLOOKUP(C1641,Calc!$B$4:$BF$291,_xlfn.XLOOKUP(F1641&amp;G1641,$R$4:$R$9&amp;$S$4:$S$9,$T$4:$T$9),FALSE)</f>
        <v>945.4557426732855</v>
      </c>
      <c r="P1641" s="121">
        <f t="shared" si="25"/>
        <v>3.2855496101547033E-9</v>
      </c>
      <c r="AH1641" s="5">
        <v>46261</v>
      </c>
      <c r="AI1641">
        <v>164</v>
      </c>
      <c r="AJ1641">
        <v>3</v>
      </c>
      <c r="AK1641" t="s">
        <v>143</v>
      </c>
      <c r="AL1641" t="s">
        <v>60</v>
      </c>
      <c r="AM1641" t="s">
        <v>51</v>
      </c>
      <c r="AN1641">
        <v>41.228497300000001</v>
      </c>
      <c r="AO1641">
        <v>0</v>
      </c>
      <c r="AP1641">
        <v>0</v>
      </c>
      <c r="AR1641" s="5">
        <v>46261</v>
      </c>
      <c r="AS1641">
        <v>117</v>
      </c>
      <c r="AT1641">
        <v>3</v>
      </c>
      <c r="AU1641" t="s">
        <v>50</v>
      </c>
      <c r="AV1641" t="s">
        <v>51</v>
      </c>
      <c r="AW1641">
        <v>-2.4493384300000001</v>
      </c>
      <c r="AX1641">
        <v>0.64916666000000001</v>
      </c>
      <c r="AY1641">
        <v>0</v>
      </c>
      <c r="AZ1641">
        <v>546.39771173999998</v>
      </c>
      <c r="BA1641">
        <v>0</v>
      </c>
    </row>
    <row r="1642" spans="2:53">
      <c r="B1642" s="5">
        <v>46261</v>
      </c>
      <c r="C1642">
        <v>274</v>
      </c>
      <c r="D1642">
        <v>3</v>
      </c>
      <c r="E1642" t="s">
        <v>143</v>
      </c>
      <c r="F1642" t="s">
        <v>57</v>
      </c>
      <c r="G1642" t="s">
        <v>58</v>
      </c>
      <c r="H1642">
        <v>8833.8549414499994</v>
      </c>
      <c r="I1642">
        <v>0</v>
      </c>
      <c r="J1642">
        <v>500</v>
      </c>
      <c r="K1642">
        <v>-188.76</v>
      </c>
      <c r="L1642">
        <v>0</v>
      </c>
      <c r="M1642">
        <v>0</v>
      </c>
      <c r="N1642">
        <v>0</v>
      </c>
      <c r="O1642" s="90" cm="1">
        <f t="array" ref="O1642">VLOOKUP(C1642,Calc!$B$4:$BF$291,_xlfn.XLOOKUP(F1642&amp;G1642,$R$4:$R$9&amp;$S$4:$S$9,$T$4:$T$9),FALSE)</f>
        <v>0</v>
      </c>
      <c r="P1642" s="121">
        <f t="shared" si="25"/>
        <v>0</v>
      </c>
      <c r="AH1642" s="5">
        <v>46261</v>
      </c>
      <c r="AI1642">
        <v>164</v>
      </c>
      <c r="AJ1642">
        <v>3</v>
      </c>
      <c r="AK1642" t="s">
        <v>143</v>
      </c>
      <c r="AL1642" t="s">
        <v>54</v>
      </c>
      <c r="AM1642" t="s">
        <v>52</v>
      </c>
      <c r="AN1642">
        <v>15.60355766</v>
      </c>
      <c r="AO1642">
        <v>0</v>
      </c>
      <c r="AP1642">
        <v>0</v>
      </c>
      <c r="AR1642" s="5">
        <v>46261</v>
      </c>
      <c r="AS1642">
        <v>118</v>
      </c>
      <c r="AT1642">
        <v>3</v>
      </c>
      <c r="AU1642" t="s">
        <v>145</v>
      </c>
      <c r="AV1642" t="s">
        <v>58</v>
      </c>
      <c r="AW1642">
        <v>0</v>
      </c>
      <c r="AX1642">
        <v>0</v>
      </c>
      <c r="AY1642">
        <v>0</v>
      </c>
      <c r="AZ1642">
        <v>0</v>
      </c>
      <c r="BA1642">
        <v>0</v>
      </c>
    </row>
    <row r="1643" spans="2:53">
      <c r="B1643" s="5">
        <v>46261</v>
      </c>
      <c r="C1643">
        <v>274</v>
      </c>
      <c r="D1643">
        <v>3</v>
      </c>
      <c r="E1643" t="s">
        <v>143</v>
      </c>
      <c r="F1643" t="s">
        <v>57</v>
      </c>
      <c r="G1643" t="s">
        <v>52</v>
      </c>
      <c r="H1643">
        <v>8833.8549414499994</v>
      </c>
      <c r="I1643">
        <v>0</v>
      </c>
      <c r="J1643">
        <v>311.24</v>
      </c>
      <c r="K1643">
        <v>188.76</v>
      </c>
      <c r="L1643">
        <v>0</v>
      </c>
      <c r="M1643">
        <v>0</v>
      </c>
      <c r="N1643">
        <v>0</v>
      </c>
      <c r="O1643" s="90" cm="1">
        <f t="array" ref="O1643">VLOOKUP(C1643,Calc!$B$4:$BF$291,_xlfn.XLOOKUP(F1643&amp;G1643,$R$4:$R$9&amp;$S$4:$S$9,$T$4:$T$9),FALSE)</f>
        <v>0</v>
      </c>
      <c r="P1643" s="121">
        <f t="shared" si="25"/>
        <v>0</v>
      </c>
      <c r="AH1643" s="5">
        <v>46261</v>
      </c>
      <c r="AI1643">
        <v>164</v>
      </c>
      <c r="AJ1643">
        <v>3</v>
      </c>
      <c r="AK1643" t="s">
        <v>143</v>
      </c>
      <c r="AL1643" t="s">
        <v>54</v>
      </c>
      <c r="AM1643" t="s">
        <v>51</v>
      </c>
      <c r="AN1643">
        <v>-17.877724329999999</v>
      </c>
      <c r="AO1643">
        <v>0</v>
      </c>
      <c r="AP1643">
        <v>9415.7677729999996</v>
      </c>
      <c r="AR1643" s="5">
        <v>46261</v>
      </c>
      <c r="AS1643">
        <v>118</v>
      </c>
      <c r="AT1643">
        <v>3</v>
      </c>
      <c r="AU1643" t="s">
        <v>145</v>
      </c>
      <c r="AV1643" t="s">
        <v>146</v>
      </c>
      <c r="AW1643">
        <v>0</v>
      </c>
      <c r="AX1643">
        <v>0</v>
      </c>
      <c r="AY1643">
        <v>0</v>
      </c>
      <c r="AZ1643">
        <v>0</v>
      </c>
      <c r="BA1643">
        <v>0</v>
      </c>
    </row>
    <row r="1644" spans="2:53">
      <c r="B1644" s="5">
        <v>46261</v>
      </c>
      <c r="C1644">
        <v>274</v>
      </c>
      <c r="D1644">
        <v>3</v>
      </c>
      <c r="E1644" t="s">
        <v>143</v>
      </c>
      <c r="F1644" t="s">
        <v>60</v>
      </c>
      <c r="G1644" t="s">
        <v>58</v>
      </c>
      <c r="H1644">
        <v>8833.8549414499994</v>
      </c>
      <c r="I1644">
        <v>0</v>
      </c>
      <c r="J1644">
        <v>500</v>
      </c>
      <c r="K1644">
        <v>-352.3</v>
      </c>
      <c r="L1644">
        <v>0</v>
      </c>
      <c r="M1644">
        <v>0</v>
      </c>
      <c r="N1644">
        <v>0</v>
      </c>
      <c r="O1644" s="90" cm="1">
        <f t="array" ref="O1644">VLOOKUP(C1644,Calc!$B$4:$BF$291,_xlfn.XLOOKUP(F1644&amp;G1644,$R$4:$R$9&amp;$S$4:$S$9,$T$4:$T$9),FALSE)</f>
        <v>0</v>
      </c>
      <c r="P1644" s="121">
        <f t="shared" si="25"/>
        <v>0</v>
      </c>
      <c r="AH1644" s="5">
        <v>46261</v>
      </c>
      <c r="AI1644">
        <v>165</v>
      </c>
      <c r="AJ1644">
        <v>3</v>
      </c>
      <c r="AL1644" t="s">
        <v>144</v>
      </c>
      <c r="AM1644" t="s">
        <v>58</v>
      </c>
      <c r="AN1644">
        <v>-59.282902829999998</v>
      </c>
      <c r="AO1644">
        <v>-4342.5110371500004</v>
      </c>
      <c r="AP1644">
        <v>-4342.5110371500004</v>
      </c>
      <c r="AR1644" s="5">
        <v>46261</v>
      </c>
      <c r="AS1644">
        <v>118</v>
      </c>
      <c r="AT1644">
        <v>3</v>
      </c>
      <c r="AU1644" t="s">
        <v>144</v>
      </c>
      <c r="AV1644" t="s">
        <v>58</v>
      </c>
      <c r="AW1644">
        <v>-56.036265159999999</v>
      </c>
      <c r="AX1644">
        <v>8.7624999999999993</v>
      </c>
      <c r="AY1644">
        <v>76.865524690000001</v>
      </c>
      <c r="AZ1644">
        <v>76.865524690000001</v>
      </c>
      <c r="BA1644">
        <v>0</v>
      </c>
    </row>
    <row r="1645" spans="2:53">
      <c r="B1645" s="5">
        <v>46261</v>
      </c>
      <c r="C1645">
        <v>274</v>
      </c>
      <c r="D1645">
        <v>3</v>
      </c>
      <c r="E1645" t="s">
        <v>143</v>
      </c>
      <c r="F1645" t="s">
        <v>60</v>
      </c>
      <c r="G1645" t="s">
        <v>51</v>
      </c>
      <c r="H1645">
        <v>8833.8549414499994</v>
      </c>
      <c r="I1645">
        <v>25.916860159999999</v>
      </c>
      <c r="J1645">
        <v>147.69999999999999</v>
      </c>
      <c r="K1645">
        <v>352.3</v>
      </c>
      <c r="L1645">
        <v>9130.5098367099999</v>
      </c>
      <c r="M1645">
        <v>7644.7307129500005</v>
      </c>
      <c r="N1645">
        <v>7644.7307129500005</v>
      </c>
      <c r="O1645" s="90" cm="1">
        <f t="array" ref="O1645">VLOOKUP(C1645,Calc!$B$4:$BF$291,_xlfn.XLOOKUP(F1645&amp;G1645,$R$4:$R$9&amp;$S$4:$S$9,$T$4:$T$9),FALSE)</f>
        <v>7644.7307129559613</v>
      </c>
      <c r="P1645" s="121">
        <f t="shared" si="25"/>
        <v>5.9608282754197717E-9</v>
      </c>
      <c r="AH1645" s="5">
        <v>46261</v>
      </c>
      <c r="AI1645">
        <v>165</v>
      </c>
      <c r="AJ1645">
        <v>3</v>
      </c>
      <c r="AL1645" t="s">
        <v>144</v>
      </c>
      <c r="AM1645" t="s">
        <v>146</v>
      </c>
      <c r="AN1645">
        <v>54.922069499999999</v>
      </c>
      <c r="AO1645">
        <v>0</v>
      </c>
      <c r="AP1645">
        <v>0</v>
      </c>
      <c r="AR1645" s="5">
        <v>46261</v>
      </c>
      <c r="AS1645">
        <v>118</v>
      </c>
      <c r="AT1645">
        <v>3</v>
      </c>
      <c r="AU1645" t="s">
        <v>144</v>
      </c>
      <c r="AV1645" t="s">
        <v>146</v>
      </c>
      <c r="AW1645">
        <v>47.273765160000004</v>
      </c>
      <c r="AX1645">
        <v>8.7624999999999993</v>
      </c>
      <c r="AY1645">
        <v>0</v>
      </c>
      <c r="AZ1645">
        <v>0</v>
      </c>
      <c r="BA1645">
        <v>0</v>
      </c>
    </row>
    <row r="1646" spans="2:53">
      <c r="B1646" s="5">
        <v>46261</v>
      </c>
      <c r="C1646">
        <v>274</v>
      </c>
      <c r="D1646">
        <v>3</v>
      </c>
      <c r="E1646" t="s">
        <v>143</v>
      </c>
      <c r="F1646" t="s">
        <v>54</v>
      </c>
      <c r="G1646" t="s">
        <v>52</v>
      </c>
      <c r="H1646">
        <v>8833.8549414499994</v>
      </c>
      <c r="I1646">
        <v>0</v>
      </c>
      <c r="J1646">
        <v>311.24</v>
      </c>
      <c r="K1646">
        <v>-163.54</v>
      </c>
      <c r="L1646">
        <v>0</v>
      </c>
      <c r="M1646">
        <v>0</v>
      </c>
      <c r="N1646">
        <v>0</v>
      </c>
      <c r="O1646" s="90" cm="1">
        <f t="array" ref="O1646">VLOOKUP(C1646,Calc!$B$4:$BF$291,_xlfn.XLOOKUP(F1646&amp;G1646,$R$4:$R$9&amp;$S$4:$S$9,$T$4:$T$9),FALSE)</f>
        <v>0</v>
      </c>
      <c r="P1646" s="121">
        <f t="shared" si="25"/>
        <v>0</v>
      </c>
      <c r="AH1646" s="5">
        <v>46261</v>
      </c>
      <c r="AI1646">
        <v>165</v>
      </c>
      <c r="AJ1646">
        <v>3</v>
      </c>
      <c r="AK1646" t="s">
        <v>143</v>
      </c>
      <c r="AL1646" t="s">
        <v>57</v>
      </c>
      <c r="AM1646" t="s">
        <v>58</v>
      </c>
      <c r="AN1646">
        <v>-7.3158028000000002</v>
      </c>
      <c r="AO1646">
        <v>0</v>
      </c>
      <c r="AP1646">
        <v>3301.5534309700001</v>
      </c>
      <c r="AR1646" s="5">
        <v>46261</v>
      </c>
      <c r="AS1646">
        <v>118</v>
      </c>
      <c r="AT1646">
        <v>3</v>
      </c>
      <c r="AU1646" t="s">
        <v>57</v>
      </c>
      <c r="AV1646" t="s">
        <v>58</v>
      </c>
      <c r="AW1646">
        <v>-12.757011800000001</v>
      </c>
      <c r="AX1646">
        <v>1.9483333300000001</v>
      </c>
      <c r="AY1646">
        <v>3160.8095030899999</v>
      </c>
      <c r="AZ1646">
        <v>3477.3753507400002</v>
      </c>
      <c r="BA1646">
        <v>0</v>
      </c>
    </row>
    <row r="1647" spans="2:53">
      <c r="B1647" s="5">
        <v>46261</v>
      </c>
      <c r="C1647">
        <v>274</v>
      </c>
      <c r="D1647">
        <v>3</v>
      </c>
      <c r="E1647" t="s">
        <v>143</v>
      </c>
      <c r="F1647" t="s">
        <v>54</v>
      </c>
      <c r="G1647" t="s">
        <v>51</v>
      </c>
      <c r="H1647">
        <v>8833.8549414499994</v>
      </c>
      <c r="I1647">
        <v>8.6843250600000008</v>
      </c>
      <c r="J1647">
        <v>147.69999999999999</v>
      </c>
      <c r="K1647">
        <v>163.54</v>
      </c>
      <c r="L1647">
        <v>1420.2345213999999</v>
      </c>
      <c r="M1647">
        <v>1189.12422849</v>
      </c>
      <c r="N1647">
        <v>1189.12422849</v>
      </c>
      <c r="O1647" s="90" cm="1">
        <f t="array" ref="O1647">VLOOKUP(C1647,Calc!$B$4:$BF$291,_xlfn.XLOOKUP(F1647&amp;G1647,$R$4:$R$9&amp;$S$4:$S$9,$T$4:$T$9),FALSE)</f>
        <v>1189.1242284967059</v>
      </c>
      <c r="P1647" s="121">
        <f t="shared" si="25"/>
        <v>6.7059318098472431E-9</v>
      </c>
      <c r="AH1647" s="5">
        <v>46261</v>
      </c>
      <c r="AI1647">
        <v>165</v>
      </c>
      <c r="AJ1647">
        <v>3</v>
      </c>
      <c r="AK1647" t="s">
        <v>143</v>
      </c>
      <c r="AL1647" t="s">
        <v>57</v>
      </c>
      <c r="AM1647" t="s">
        <v>52</v>
      </c>
      <c r="AN1647">
        <v>6.3083027999999999</v>
      </c>
      <c r="AO1647">
        <v>0</v>
      </c>
      <c r="AP1647">
        <v>0</v>
      </c>
      <c r="AR1647" s="5">
        <v>46261</v>
      </c>
      <c r="AS1647">
        <v>118</v>
      </c>
      <c r="AT1647">
        <v>3</v>
      </c>
      <c r="AU1647" t="s">
        <v>57</v>
      </c>
      <c r="AV1647" t="s">
        <v>52</v>
      </c>
      <c r="AW1647">
        <v>10.808678459999999</v>
      </c>
      <c r="AX1647">
        <v>1.9483333300000001</v>
      </c>
      <c r="AY1647">
        <v>0</v>
      </c>
      <c r="AZ1647">
        <v>0</v>
      </c>
      <c r="BA1647">
        <v>0</v>
      </c>
    </row>
    <row r="1648" spans="2:53">
      <c r="B1648" s="5">
        <v>46261</v>
      </c>
      <c r="C1648">
        <v>275</v>
      </c>
      <c r="D1648">
        <v>3</v>
      </c>
      <c r="E1648" t="s">
        <v>143</v>
      </c>
      <c r="F1648" t="s">
        <v>57</v>
      </c>
      <c r="G1648" t="s">
        <v>58</v>
      </c>
      <c r="H1648">
        <v>5790.6858984999999</v>
      </c>
      <c r="I1648">
        <v>0</v>
      </c>
      <c r="J1648">
        <v>500</v>
      </c>
      <c r="K1648">
        <v>-188.76</v>
      </c>
      <c r="L1648">
        <v>0</v>
      </c>
      <c r="M1648">
        <v>0</v>
      </c>
      <c r="N1648">
        <v>0</v>
      </c>
      <c r="O1648" s="90" cm="1">
        <f t="array" ref="O1648">VLOOKUP(C1648,Calc!$B$4:$BF$291,_xlfn.XLOOKUP(F1648&amp;G1648,$R$4:$R$9&amp;$S$4:$S$9,$T$4:$T$9),FALSE)</f>
        <v>0</v>
      </c>
      <c r="P1648" s="121">
        <f t="shared" si="25"/>
        <v>0</v>
      </c>
      <c r="AH1648" s="5">
        <v>46261</v>
      </c>
      <c r="AI1648">
        <v>165</v>
      </c>
      <c r="AJ1648">
        <v>3</v>
      </c>
      <c r="AL1648" t="s">
        <v>147</v>
      </c>
      <c r="AM1648" t="s">
        <v>148</v>
      </c>
      <c r="AN1648">
        <v>0</v>
      </c>
      <c r="AO1648">
        <v>0</v>
      </c>
      <c r="AP1648">
        <v>0</v>
      </c>
      <c r="AR1648" s="5">
        <v>46261</v>
      </c>
      <c r="AS1648">
        <v>118</v>
      </c>
      <c r="AT1648">
        <v>3</v>
      </c>
      <c r="AU1648" t="s">
        <v>147</v>
      </c>
      <c r="AV1648" t="s">
        <v>148</v>
      </c>
      <c r="AW1648">
        <v>0</v>
      </c>
      <c r="AX1648">
        <v>0.24416666000000001</v>
      </c>
      <c r="AY1648">
        <v>0</v>
      </c>
      <c r="AZ1648">
        <v>0</v>
      </c>
      <c r="BA1648">
        <v>0</v>
      </c>
    </row>
    <row r="1649" spans="2:53">
      <c r="B1649" s="5">
        <v>46261</v>
      </c>
      <c r="C1649">
        <v>275</v>
      </c>
      <c r="D1649">
        <v>3</v>
      </c>
      <c r="E1649" t="s">
        <v>143</v>
      </c>
      <c r="F1649" t="s">
        <v>57</v>
      </c>
      <c r="G1649" t="s">
        <v>52</v>
      </c>
      <c r="H1649">
        <v>5790.6858984999999</v>
      </c>
      <c r="I1649">
        <v>0</v>
      </c>
      <c r="J1649">
        <v>311.24</v>
      </c>
      <c r="K1649">
        <v>188.76</v>
      </c>
      <c r="L1649">
        <v>0</v>
      </c>
      <c r="M1649">
        <v>0</v>
      </c>
      <c r="N1649">
        <v>0</v>
      </c>
      <c r="O1649" s="90" cm="1">
        <f t="array" ref="O1649">VLOOKUP(C1649,Calc!$B$4:$BF$291,_xlfn.XLOOKUP(F1649&amp;G1649,$R$4:$R$9&amp;$S$4:$S$9,$T$4:$T$9),FALSE)</f>
        <v>0</v>
      </c>
      <c r="P1649" s="121">
        <f t="shared" si="25"/>
        <v>0</v>
      </c>
      <c r="AH1649" s="5">
        <v>46261</v>
      </c>
      <c r="AI1649">
        <v>165</v>
      </c>
      <c r="AJ1649">
        <v>3</v>
      </c>
      <c r="AL1649" t="s">
        <v>147</v>
      </c>
      <c r="AM1649" t="s">
        <v>51</v>
      </c>
      <c r="AN1649">
        <v>0</v>
      </c>
      <c r="AO1649">
        <v>0</v>
      </c>
      <c r="AP1649">
        <v>0</v>
      </c>
      <c r="AR1649" s="5">
        <v>46261</v>
      </c>
      <c r="AS1649">
        <v>118</v>
      </c>
      <c r="AT1649">
        <v>3</v>
      </c>
      <c r="AU1649" t="s">
        <v>147</v>
      </c>
      <c r="AV1649" t="s">
        <v>51</v>
      </c>
      <c r="AW1649">
        <v>0</v>
      </c>
      <c r="AX1649">
        <v>0.24416666000000001</v>
      </c>
      <c r="AY1649">
        <v>0</v>
      </c>
      <c r="AZ1649">
        <v>0</v>
      </c>
      <c r="BA1649">
        <v>0</v>
      </c>
    </row>
    <row r="1650" spans="2:53">
      <c r="B1650" s="5">
        <v>46261</v>
      </c>
      <c r="C1650">
        <v>275</v>
      </c>
      <c r="D1650">
        <v>3</v>
      </c>
      <c r="E1650" t="s">
        <v>143</v>
      </c>
      <c r="F1650" t="s">
        <v>60</v>
      </c>
      <c r="G1650" t="s">
        <v>58</v>
      </c>
      <c r="H1650">
        <v>5790.6858984999999</v>
      </c>
      <c r="I1650">
        <v>0</v>
      </c>
      <c r="J1650">
        <v>500</v>
      </c>
      <c r="K1650">
        <v>-248.31</v>
      </c>
      <c r="L1650">
        <v>0</v>
      </c>
      <c r="M1650">
        <v>0</v>
      </c>
      <c r="N1650">
        <v>0</v>
      </c>
      <c r="O1650" s="90" cm="1">
        <f t="array" ref="O1650">VLOOKUP(C1650,Calc!$B$4:$BF$291,_xlfn.XLOOKUP(F1650&amp;G1650,$R$4:$R$9&amp;$S$4:$S$9,$T$4:$T$9),FALSE)</f>
        <v>0</v>
      </c>
      <c r="P1650" s="121">
        <f t="shared" si="25"/>
        <v>0</v>
      </c>
      <c r="AH1650" s="5">
        <v>46261</v>
      </c>
      <c r="AI1650">
        <v>165</v>
      </c>
      <c r="AJ1650">
        <v>3</v>
      </c>
      <c r="AK1650" t="s">
        <v>143</v>
      </c>
      <c r="AL1650" t="s">
        <v>60</v>
      </c>
      <c r="AM1650" t="s">
        <v>58</v>
      </c>
      <c r="AN1650">
        <v>-29.098423059999998</v>
      </c>
      <c r="AO1650">
        <v>0</v>
      </c>
      <c r="AP1650">
        <v>-1977.49230904</v>
      </c>
      <c r="AR1650" s="5">
        <v>46261</v>
      </c>
      <c r="AS1650">
        <v>118</v>
      </c>
      <c r="AT1650">
        <v>3</v>
      </c>
      <c r="AU1650" t="s">
        <v>60</v>
      </c>
      <c r="AV1650" t="s">
        <v>58</v>
      </c>
      <c r="AW1650">
        <v>1.8944268</v>
      </c>
      <c r="AX1650">
        <v>1.175</v>
      </c>
      <c r="AY1650">
        <v>0</v>
      </c>
      <c r="AZ1650">
        <v>0</v>
      </c>
      <c r="BA1650">
        <v>0</v>
      </c>
    </row>
    <row r="1651" spans="2:53">
      <c r="B1651" s="5">
        <v>46261</v>
      </c>
      <c r="C1651">
        <v>275</v>
      </c>
      <c r="D1651">
        <v>3</v>
      </c>
      <c r="E1651" t="s">
        <v>143</v>
      </c>
      <c r="F1651" t="s">
        <v>60</v>
      </c>
      <c r="G1651" t="s">
        <v>51</v>
      </c>
      <c r="H1651">
        <v>5790.6858984999999</v>
      </c>
      <c r="I1651">
        <v>32.82939786</v>
      </c>
      <c r="J1651">
        <v>251.69</v>
      </c>
      <c r="K1651">
        <v>248.31</v>
      </c>
      <c r="L1651">
        <v>8151.8677842699999</v>
      </c>
      <c r="M1651">
        <v>5544.8146214899998</v>
      </c>
      <c r="N1651">
        <v>5544.8146214899998</v>
      </c>
      <c r="O1651" s="90" cm="1">
        <f t="array" ref="O1651">VLOOKUP(C1651,Calc!$B$4:$BF$291,_xlfn.XLOOKUP(F1651&amp;G1651,$R$4:$R$9&amp;$S$4:$S$9,$T$4:$T$9),FALSE)</f>
        <v>5544.8146214912776</v>
      </c>
      <c r="P1651" s="121">
        <f t="shared" si="25"/>
        <v>1.2778400559909642E-9</v>
      </c>
      <c r="AH1651" s="5">
        <v>46261</v>
      </c>
      <c r="AI1651">
        <v>165</v>
      </c>
      <c r="AJ1651">
        <v>3</v>
      </c>
      <c r="AK1651" t="s">
        <v>143</v>
      </c>
      <c r="AL1651" t="s">
        <v>60</v>
      </c>
      <c r="AM1651" t="s">
        <v>51</v>
      </c>
      <c r="AN1651">
        <v>27.334256400000001</v>
      </c>
      <c r="AO1651">
        <v>0</v>
      </c>
      <c r="AP1651">
        <v>0</v>
      </c>
      <c r="AR1651" s="5">
        <v>46261</v>
      </c>
      <c r="AS1651">
        <v>118</v>
      </c>
      <c r="AT1651">
        <v>3</v>
      </c>
      <c r="AU1651" t="s">
        <v>60</v>
      </c>
      <c r="AV1651" t="s">
        <v>51</v>
      </c>
      <c r="AW1651">
        <v>-3.0694268</v>
      </c>
      <c r="AX1651">
        <v>1.175</v>
      </c>
      <c r="AY1651">
        <v>0</v>
      </c>
      <c r="AZ1651">
        <v>-39.47487976</v>
      </c>
      <c r="BA1651">
        <v>0</v>
      </c>
    </row>
    <row r="1652" spans="2:53">
      <c r="B1652" s="5">
        <v>46261</v>
      </c>
      <c r="C1652">
        <v>275</v>
      </c>
      <c r="D1652">
        <v>3</v>
      </c>
      <c r="E1652" t="s">
        <v>143</v>
      </c>
      <c r="F1652" t="s">
        <v>54</v>
      </c>
      <c r="G1652" t="s">
        <v>52</v>
      </c>
      <c r="H1652">
        <v>5790.6858984999999</v>
      </c>
      <c r="I1652">
        <v>0</v>
      </c>
      <c r="J1652">
        <v>311.24</v>
      </c>
      <c r="K1652">
        <v>-59.55</v>
      </c>
      <c r="L1652">
        <v>0</v>
      </c>
      <c r="M1652">
        <v>0</v>
      </c>
      <c r="N1652">
        <v>0</v>
      </c>
      <c r="O1652" s="90" cm="1">
        <f t="array" ref="O1652">VLOOKUP(C1652,Calc!$B$4:$BF$291,_xlfn.XLOOKUP(F1652&amp;G1652,$R$4:$R$9&amp;$S$4:$S$9,$T$4:$T$9),FALSE)</f>
        <v>0</v>
      </c>
      <c r="P1652" s="121">
        <f t="shared" si="25"/>
        <v>0</v>
      </c>
      <c r="AH1652" s="5">
        <v>46261</v>
      </c>
      <c r="AI1652">
        <v>165</v>
      </c>
      <c r="AJ1652">
        <v>3</v>
      </c>
      <c r="AK1652" t="s">
        <v>143</v>
      </c>
      <c r="AL1652" t="s">
        <v>54</v>
      </c>
      <c r="AM1652" t="s">
        <v>52</v>
      </c>
      <c r="AN1652">
        <v>-9.4251433299999992</v>
      </c>
      <c r="AO1652">
        <v>0</v>
      </c>
      <c r="AP1652">
        <v>-5669.07295333</v>
      </c>
      <c r="AR1652" s="5">
        <v>46261</v>
      </c>
      <c r="AS1652">
        <v>118</v>
      </c>
      <c r="AT1652">
        <v>3</v>
      </c>
      <c r="AU1652" t="s">
        <v>54</v>
      </c>
      <c r="AV1652" t="s">
        <v>52</v>
      </c>
      <c r="AW1652">
        <v>43.841942529999997</v>
      </c>
      <c r="AX1652">
        <v>1.6858333299999999</v>
      </c>
      <c r="AY1652">
        <v>0</v>
      </c>
      <c r="AZ1652">
        <v>0</v>
      </c>
      <c r="BA1652">
        <v>0</v>
      </c>
    </row>
    <row r="1653" spans="2:53">
      <c r="B1653" s="5">
        <v>46261</v>
      </c>
      <c r="C1653">
        <v>275</v>
      </c>
      <c r="D1653">
        <v>3</v>
      </c>
      <c r="E1653" t="s">
        <v>143</v>
      </c>
      <c r="F1653" t="s">
        <v>54</v>
      </c>
      <c r="G1653" t="s">
        <v>51</v>
      </c>
      <c r="H1653">
        <v>5790.6858984999999</v>
      </c>
      <c r="I1653">
        <v>6.0701039300000001</v>
      </c>
      <c r="J1653">
        <v>251.69</v>
      </c>
      <c r="K1653">
        <v>59.55</v>
      </c>
      <c r="L1653">
        <v>361.47468922000002</v>
      </c>
      <c r="M1653">
        <v>245.87127701</v>
      </c>
      <c r="N1653">
        <v>245.87127701</v>
      </c>
      <c r="O1653" s="90" cm="1">
        <f t="array" ref="O1653">VLOOKUP(C1653,Calc!$B$4:$BF$291,_xlfn.XLOOKUP(F1653&amp;G1653,$R$4:$R$9&amp;$S$4:$S$9,$T$4:$T$9),FALSE)</f>
        <v>245.87127701072203</v>
      </c>
      <c r="P1653" s="121">
        <f t="shared" si="25"/>
        <v>7.220251063699834E-10</v>
      </c>
      <c r="AH1653" s="5">
        <v>46261</v>
      </c>
      <c r="AI1653">
        <v>165</v>
      </c>
      <c r="AJ1653">
        <v>3</v>
      </c>
      <c r="AK1653" t="s">
        <v>143</v>
      </c>
      <c r="AL1653" t="s">
        <v>54</v>
      </c>
      <c r="AM1653" t="s">
        <v>51</v>
      </c>
      <c r="AN1653">
        <v>6.9934766599999998</v>
      </c>
      <c r="AO1653">
        <v>0</v>
      </c>
      <c r="AP1653">
        <v>0</v>
      </c>
      <c r="AR1653" s="5">
        <v>46261</v>
      </c>
      <c r="AS1653">
        <v>118</v>
      </c>
      <c r="AT1653">
        <v>3</v>
      </c>
      <c r="AU1653" t="s">
        <v>54</v>
      </c>
      <c r="AV1653" t="s">
        <v>51</v>
      </c>
      <c r="AW1653">
        <v>-45.527775859999998</v>
      </c>
      <c r="AX1653">
        <v>1.6858333299999999</v>
      </c>
      <c r="AY1653">
        <v>13772.996726949999</v>
      </c>
      <c r="AZ1653">
        <v>13309.37120817</v>
      </c>
      <c r="BA1653">
        <v>0</v>
      </c>
    </row>
    <row r="1654" spans="2:53">
      <c r="B1654" s="5">
        <v>46261</v>
      </c>
      <c r="C1654">
        <v>276</v>
      </c>
      <c r="D1654">
        <v>3</v>
      </c>
      <c r="E1654" t="s">
        <v>143</v>
      </c>
      <c r="F1654" t="s">
        <v>57</v>
      </c>
      <c r="G1654" t="s">
        <v>58</v>
      </c>
      <c r="H1654">
        <v>10574.749511849999</v>
      </c>
      <c r="I1654">
        <v>0</v>
      </c>
      <c r="J1654">
        <v>500</v>
      </c>
      <c r="K1654">
        <v>-188.76</v>
      </c>
      <c r="L1654">
        <v>0</v>
      </c>
      <c r="M1654">
        <v>0</v>
      </c>
      <c r="N1654">
        <v>0</v>
      </c>
      <c r="O1654" s="90" cm="1">
        <f t="array" ref="O1654">VLOOKUP(C1654,Calc!$B$4:$BF$291,_xlfn.XLOOKUP(F1654&amp;G1654,$R$4:$R$9&amp;$S$4:$S$9,$T$4:$T$9),FALSE)</f>
        <v>0</v>
      </c>
      <c r="P1654" s="121">
        <f t="shared" si="25"/>
        <v>0</v>
      </c>
      <c r="AH1654" s="5">
        <v>46261</v>
      </c>
      <c r="AI1654">
        <v>166</v>
      </c>
      <c r="AJ1654">
        <v>3</v>
      </c>
      <c r="AL1654" t="s">
        <v>144</v>
      </c>
      <c r="AM1654" t="s">
        <v>58</v>
      </c>
      <c r="AN1654">
        <v>-60.548779529999997</v>
      </c>
      <c r="AO1654">
        <v>-4392.9711805400002</v>
      </c>
      <c r="AP1654">
        <v>-4392.9711805400002</v>
      </c>
      <c r="AR1654" s="5">
        <v>46261</v>
      </c>
      <c r="AS1654">
        <v>118</v>
      </c>
      <c r="AT1654">
        <v>3</v>
      </c>
      <c r="AU1654" t="s">
        <v>50</v>
      </c>
      <c r="AV1654" t="s">
        <v>52</v>
      </c>
      <c r="AW1654">
        <v>0.62940695999999996</v>
      </c>
      <c r="AX1654">
        <v>0.63916666</v>
      </c>
      <c r="AY1654">
        <v>0</v>
      </c>
      <c r="AZ1654">
        <v>0</v>
      </c>
      <c r="BA1654">
        <v>0</v>
      </c>
    </row>
    <row r="1655" spans="2:53">
      <c r="B1655" s="5">
        <v>46261</v>
      </c>
      <c r="C1655">
        <v>276</v>
      </c>
      <c r="D1655">
        <v>3</v>
      </c>
      <c r="E1655" t="s">
        <v>143</v>
      </c>
      <c r="F1655" t="s">
        <v>57</v>
      </c>
      <c r="G1655" t="s">
        <v>52</v>
      </c>
      <c r="H1655">
        <v>10574.749511849999</v>
      </c>
      <c r="I1655">
        <v>0</v>
      </c>
      <c r="J1655">
        <v>311.24</v>
      </c>
      <c r="K1655">
        <v>188.76</v>
      </c>
      <c r="L1655">
        <v>0</v>
      </c>
      <c r="M1655">
        <v>0</v>
      </c>
      <c r="N1655">
        <v>0</v>
      </c>
      <c r="O1655" s="90" cm="1">
        <f t="array" ref="O1655">VLOOKUP(C1655,Calc!$B$4:$BF$291,_xlfn.XLOOKUP(F1655&amp;G1655,$R$4:$R$9&amp;$S$4:$S$9,$T$4:$T$9),FALSE)</f>
        <v>0</v>
      </c>
      <c r="P1655" s="121">
        <f t="shared" si="25"/>
        <v>0</v>
      </c>
      <c r="AH1655" s="5">
        <v>46261</v>
      </c>
      <c r="AI1655">
        <v>166</v>
      </c>
      <c r="AJ1655">
        <v>3</v>
      </c>
      <c r="AL1655" t="s">
        <v>144</v>
      </c>
      <c r="AM1655" t="s">
        <v>146</v>
      </c>
      <c r="AN1655">
        <v>53.466279530000001</v>
      </c>
      <c r="AO1655">
        <v>0</v>
      </c>
      <c r="AP1655">
        <v>0</v>
      </c>
      <c r="AR1655" s="5">
        <v>46261</v>
      </c>
      <c r="AS1655">
        <v>118</v>
      </c>
      <c r="AT1655">
        <v>3</v>
      </c>
      <c r="AU1655" t="s">
        <v>50</v>
      </c>
      <c r="AV1655" t="s">
        <v>51</v>
      </c>
      <c r="AW1655">
        <v>-1.2685736299999999</v>
      </c>
      <c r="AX1655">
        <v>0.63916666</v>
      </c>
      <c r="AY1655">
        <v>0</v>
      </c>
      <c r="AZ1655">
        <v>186.53455088999999</v>
      </c>
      <c r="BA1655">
        <v>0</v>
      </c>
    </row>
    <row r="1656" spans="2:53">
      <c r="B1656" s="5">
        <v>46261</v>
      </c>
      <c r="C1656">
        <v>276</v>
      </c>
      <c r="D1656">
        <v>3</v>
      </c>
      <c r="E1656" t="s">
        <v>143</v>
      </c>
      <c r="F1656" t="s">
        <v>60</v>
      </c>
      <c r="G1656" t="s">
        <v>58</v>
      </c>
      <c r="H1656">
        <v>10574.749511849999</v>
      </c>
      <c r="I1656">
        <v>0</v>
      </c>
      <c r="J1656">
        <v>500</v>
      </c>
      <c r="K1656">
        <v>-395</v>
      </c>
      <c r="L1656">
        <v>0</v>
      </c>
      <c r="M1656">
        <v>0</v>
      </c>
      <c r="N1656">
        <v>0</v>
      </c>
      <c r="O1656" s="90" cm="1">
        <f t="array" ref="O1656">VLOOKUP(C1656,Calc!$B$4:$BF$291,_xlfn.XLOOKUP(F1656&amp;G1656,$R$4:$R$9&amp;$S$4:$S$9,$T$4:$T$9),FALSE)</f>
        <v>0</v>
      </c>
      <c r="P1656" s="121">
        <f t="shared" si="25"/>
        <v>0</v>
      </c>
      <c r="AH1656" s="5">
        <v>46261</v>
      </c>
      <c r="AI1656">
        <v>166</v>
      </c>
      <c r="AJ1656">
        <v>3</v>
      </c>
      <c r="AK1656" t="s">
        <v>143</v>
      </c>
      <c r="AL1656" t="s">
        <v>57</v>
      </c>
      <c r="AM1656" t="s">
        <v>58</v>
      </c>
      <c r="AN1656">
        <v>-5.2940800000000001</v>
      </c>
      <c r="AO1656">
        <v>0</v>
      </c>
      <c r="AP1656">
        <v>2230.6151936000001</v>
      </c>
      <c r="AR1656" s="5">
        <v>46261</v>
      </c>
      <c r="AS1656">
        <v>119</v>
      </c>
      <c r="AT1656">
        <v>3</v>
      </c>
      <c r="AU1656" t="s">
        <v>145</v>
      </c>
      <c r="AV1656" t="s">
        <v>58</v>
      </c>
      <c r="AW1656">
        <v>0</v>
      </c>
      <c r="AX1656">
        <v>0</v>
      </c>
      <c r="AY1656">
        <v>0</v>
      </c>
      <c r="AZ1656">
        <v>0</v>
      </c>
      <c r="BA1656">
        <v>0</v>
      </c>
    </row>
    <row r="1657" spans="2:53">
      <c r="B1657" s="5">
        <v>46261</v>
      </c>
      <c r="C1657">
        <v>276</v>
      </c>
      <c r="D1657">
        <v>3</v>
      </c>
      <c r="E1657" t="s">
        <v>143</v>
      </c>
      <c r="F1657" t="s">
        <v>60</v>
      </c>
      <c r="G1657" t="s">
        <v>51</v>
      </c>
      <c r="H1657">
        <v>10574.749511849999</v>
      </c>
      <c r="I1657">
        <v>27.498472629999998</v>
      </c>
      <c r="J1657">
        <v>105</v>
      </c>
      <c r="K1657">
        <v>395</v>
      </c>
      <c r="L1657">
        <v>10861.89669016</v>
      </c>
      <c r="M1657">
        <v>9720.34908129</v>
      </c>
      <c r="N1657">
        <v>9720.34908129</v>
      </c>
      <c r="O1657" s="90" cm="1">
        <f t="array" ref="O1657">VLOOKUP(C1657,Calc!$B$4:$BF$291,_xlfn.XLOOKUP(F1657&amp;G1657,$R$4:$R$9&amp;$S$4:$S$9,$T$4:$T$9),FALSE)</f>
        <v>9720.3490812933778</v>
      </c>
      <c r="P1657" s="121">
        <f t="shared" si="25"/>
        <v>3.3778633223846555E-9</v>
      </c>
      <c r="AH1657" s="5">
        <v>46261</v>
      </c>
      <c r="AI1657">
        <v>166</v>
      </c>
      <c r="AJ1657">
        <v>3</v>
      </c>
      <c r="AK1657" t="s">
        <v>143</v>
      </c>
      <c r="AL1657" t="s">
        <v>57</v>
      </c>
      <c r="AM1657" t="s">
        <v>52</v>
      </c>
      <c r="AN1657">
        <v>4.3007466599999997</v>
      </c>
      <c r="AO1657">
        <v>0</v>
      </c>
      <c r="AP1657">
        <v>0</v>
      </c>
      <c r="AR1657" s="5">
        <v>46261</v>
      </c>
      <c r="AS1657">
        <v>119</v>
      </c>
      <c r="AT1657">
        <v>3</v>
      </c>
      <c r="AU1657" t="s">
        <v>145</v>
      </c>
      <c r="AV1657" t="s">
        <v>146</v>
      </c>
      <c r="AW1657">
        <v>0</v>
      </c>
      <c r="AX1657">
        <v>0</v>
      </c>
      <c r="AY1657">
        <v>0</v>
      </c>
      <c r="AZ1657">
        <v>0</v>
      </c>
      <c r="BA1657">
        <v>0</v>
      </c>
    </row>
    <row r="1658" spans="2:53">
      <c r="B1658" s="5">
        <v>46261</v>
      </c>
      <c r="C1658">
        <v>276</v>
      </c>
      <c r="D1658">
        <v>3</v>
      </c>
      <c r="E1658" t="s">
        <v>143</v>
      </c>
      <c r="F1658" t="s">
        <v>54</v>
      </c>
      <c r="G1658" t="s">
        <v>52</v>
      </c>
      <c r="H1658">
        <v>10574.749511849999</v>
      </c>
      <c r="I1658">
        <v>0</v>
      </c>
      <c r="J1658">
        <v>311.24</v>
      </c>
      <c r="K1658">
        <v>-206.24</v>
      </c>
      <c r="L1658">
        <v>0</v>
      </c>
      <c r="M1658">
        <v>0</v>
      </c>
      <c r="N1658">
        <v>0</v>
      </c>
      <c r="O1658" s="90" cm="1">
        <f t="array" ref="O1658">VLOOKUP(C1658,Calc!$B$4:$BF$291,_xlfn.XLOOKUP(F1658&amp;G1658,$R$4:$R$9&amp;$S$4:$S$9,$T$4:$T$9),FALSE)</f>
        <v>0</v>
      </c>
      <c r="P1658" s="121">
        <f t="shared" si="25"/>
        <v>0</v>
      </c>
      <c r="AH1658" s="5">
        <v>46261</v>
      </c>
      <c r="AI1658">
        <v>166</v>
      </c>
      <c r="AJ1658">
        <v>3</v>
      </c>
      <c r="AL1658" t="s">
        <v>147</v>
      </c>
      <c r="AM1658" t="s">
        <v>148</v>
      </c>
      <c r="AN1658">
        <v>0</v>
      </c>
      <c r="AO1658">
        <v>0</v>
      </c>
      <c r="AP1658">
        <v>0</v>
      </c>
      <c r="AR1658" s="5">
        <v>46261</v>
      </c>
      <c r="AS1658">
        <v>119</v>
      </c>
      <c r="AT1658">
        <v>3</v>
      </c>
      <c r="AU1658" t="s">
        <v>144</v>
      </c>
      <c r="AV1658" t="s">
        <v>58</v>
      </c>
      <c r="AW1658">
        <v>-57.800239429999998</v>
      </c>
      <c r="AX1658">
        <v>8.6766666600000004</v>
      </c>
      <c r="AY1658">
        <v>76.644330929999995</v>
      </c>
      <c r="AZ1658">
        <v>76.644330929999995</v>
      </c>
      <c r="BA1658">
        <v>0</v>
      </c>
    </row>
    <row r="1659" spans="2:53">
      <c r="B1659" s="5">
        <v>46261</v>
      </c>
      <c r="C1659">
        <v>276</v>
      </c>
      <c r="D1659">
        <v>3</v>
      </c>
      <c r="E1659" t="s">
        <v>143</v>
      </c>
      <c r="F1659" t="s">
        <v>54</v>
      </c>
      <c r="G1659" t="s">
        <v>51</v>
      </c>
      <c r="H1659">
        <v>10574.749511849999</v>
      </c>
      <c r="I1659">
        <v>4.6292684299999998</v>
      </c>
      <c r="J1659">
        <v>105</v>
      </c>
      <c r="K1659">
        <v>206.24</v>
      </c>
      <c r="L1659">
        <v>954.74032168999997</v>
      </c>
      <c r="M1659">
        <v>854.40043056000002</v>
      </c>
      <c r="N1659">
        <v>854.40043056000002</v>
      </c>
      <c r="O1659" s="90" cm="1">
        <f t="array" ref="O1659">VLOOKUP(C1659,Calc!$B$4:$BF$291,_xlfn.XLOOKUP(F1659&amp;G1659,$R$4:$R$9&amp;$S$4:$S$9,$T$4:$T$9),FALSE)</f>
        <v>854.40043056395666</v>
      </c>
      <c r="P1659" s="121">
        <f t="shared" si="25"/>
        <v>3.9566430132254027E-9</v>
      </c>
      <c r="AH1659" s="5">
        <v>46261</v>
      </c>
      <c r="AI1659">
        <v>166</v>
      </c>
      <c r="AJ1659">
        <v>3</v>
      </c>
      <c r="AL1659" t="s">
        <v>147</v>
      </c>
      <c r="AM1659" t="s">
        <v>51</v>
      </c>
      <c r="AN1659">
        <v>0</v>
      </c>
      <c r="AO1659">
        <v>0</v>
      </c>
      <c r="AP1659">
        <v>0</v>
      </c>
      <c r="AR1659" s="5">
        <v>46261</v>
      </c>
      <c r="AS1659">
        <v>119</v>
      </c>
      <c r="AT1659">
        <v>3</v>
      </c>
      <c r="AU1659" t="s">
        <v>144</v>
      </c>
      <c r="AV1659" t="s">
        <v>146</v>
      </c>
      <c r="AW1659">
        <v>49.123572760000002</v>
      </c>
      <c r="AX1659">
        <v>8.6766666600000004</v>
      </c>
      <c r="AY1659">
        <v>0</v>
      </c>
      <c r="AZ1659">
        <v>0</v>
      </c>
      <c r="BA1659">
        <v>0</v>
      </c>
    </row>
    <row r="1660" spans="2:53">
      <c r="B1660" s="5">
        <v>46261</v>
      </c>
      <c r="C1660">
        <v>277</v>
      </c>
      <c r="D1660">
        <v>3</v>
      </c>
      <c r="E1660" t="s">
        <v>143</v>
      </c>
      <c r="F1660" t="s">
        <v>57</v>
      </c>
      <c r="G1660" t="s">
        <v>58</v>
      </c>
      <c r="H1660">
        <v>8357.4518068899997</v>
      </c>
      <c r="I1660">
        <v>0</v>
      </c>
      <c r="J1660">
        <v>500</v>
      </c>
      <c r="K1660">
        <v>-188.76</v>
      </c>
      <c r="L1660">
        <v>0</v>
      </c>
      <c r="M1660">
        <v>0</v>
      </c>
      <c r="N1660">
        <v>0</v>
      </c>
      <c r="O1660" s="90" cm="1">
        <f t="array" ref="O1660">VLOOKUP(C1660,Calc!$B$4:$BF$291,_xlfn.XLOOKUP(F1660&amp;G1660,$R$4:$R$9&amp;$S$4:$S$9,$T$4:$T$9),FALSE)</f>
        <v>0</v>
      </c>
      <c r="P1660" s="121">
        <f t="shared" si="25"/>
        <v>0</v>
      </c>
      <c r="AH1660" s="5">
        <v>46261</v>
      </c>
      <c r="AI1660">
        <v>166</v>
      </c>
      <c r="AJ1660">
        <v>3</v>
      </c>
      <c r="AK1660" t="s">
        <v>143</v>
      </c>
      <c r="AL1660" t="s">
        <v>60</v>
      </c>
      <c r="AM1660" t="s">
        <v>58</v>
      </c>
      <c r="AN1660">
        <v>-34.602100360000001</v>
      </c>
      <c r="AO1660">
        <v>0</v>
      </c>
      <c r="AP1660">
        <v>-2352.2776596200001</v>
      </c>
      <c r="AR1660" s="5">
        <v>46261</v>
      </c>
      <c r="AS1660">
        <v>119</v>
      </c>
      <c r="AT1660">
        <v>3</v>
      </c>
      <c r="AU1660" t="s">
        <v>57</v>
      </c>
      <c r="AV1660" t="s">
        <v>58</v>
      </c>
      <c r="AW1660">
        <v>-12.721276400000001</v>
      </c>
      <c r="AX1660">
        <v>1.4716666599999999</v>
      </c>
      <c r="AY1660">
        <v>7588.8995983699997</v>
      </c>
      <c r="AZ1660">
        <v>5709.77298952</v>
      </c>
      <c r="BA1660">
        <v>0</v>
      </c>
    </row>
    <row r="1661" spans="2:53">
      <c r="B1661" s="5">
        <v>46261</v>
      </c>
      <c r="C1661">
        <v>277</v>
      </c>
      <c r="D1661">
        <v>3</v>
      </c>
      <c r="E1661" t="s">
        <v>143</v>
      </c>
      <c r="F1661" t="s">
        <v>57</v>
      </c>
      <c r="G1661" t="s">
        <v>52</v>
      </c>
      <c r="H1661">
        <v>8357.4518068899997</v>
      </c>
      <c r="I1661">
        <v>0</v>
      </c>
      <c r="J1661">
        <v>311.24</v>
      </c>
      <c r="K1661">
        <v>188.76</v>
      </c>
      <c r="L1661">
        <v>0</v>
      </c>
      <c r="M1661">
        <v>0</v>
      </c>
      <c r="N1661">
        <v>0</v>
      </c>
      <c r="O1661" s="90" cm="1">
        <f t="array" ref="O1661">VLOOKUP(C1661,Calc!$B$4:$BF$291,_xlfn.XLOOKUP(F1661&amp;G1661,$R$4:$R$9&amp;$S$4:$S$9,$T$4:$T$9),FALSE)</f>
        <v>0</v>
      </c>
      <c r="P1661" s="121">
        <f t="shared" si="25"/>
        <v>0</v>
      </c>
      <c r="AH1661" s="5">
        <v>46261</v>
      </c>
      <c r="AI1661">
        <v>166</v>
      </c>
      <c r="AJ1661">
        <v>3</v>
      </c>
      <c r="AK1661" t="s">
        <v>143</v>
      </c>
      <c r="AL1661" t="s">
        <v>60</v>
      </c>
      <c r="AM1661" t="s">
        <v>51</v>
      </c>
      <c r="AN1661">
        <v>32.8854337</v>
      </c>
      <c r="AO1661">
        <v>0</v>
      </c>
      <c r="AP1661">
        <v>0</v>
      </c>
      <c r="AR1661" s="5">
        <v>46261</v>
      </c>
      <c r="AS1661">
        <v>119</v>
      </c>
      <c r="AT1661">
        <v>3</v>
      </c>
      <c r="AU1661" t="s">
        <v>57</v>
      </c>
      <c r="AV1661" t="s">
        <v>52</v>
      </c>
      <c r="AW1661">
        <v>11.24960973</v>
      </c>
      <c r="AX1661">
        <v>1.4716666599999999</v>
      </c>
      <c r="AY1661">
        <v>0</v>
      </c>
      <c r="AZ1661">
        <v>0</v>
      </c>
      <c r="BA1661">
        <v>0</v>
      </c>
    </row>
    <row r="1662" spans="2:53">
      <c r="B1662" s="5">
        <v>46261</v>
      </c>
      <c r="C1662">
        <v>277</v>
      </c>
      <c r="D1662">
        <v>3</v>
      </c>
      <c r="E1662" t="s">
        <v>143</v>
      </c>
      <c r="F1662" t="s">
        <v>60</v>
      </c>
      <c r="G1662" t="s">
        <v>58</v>
      </c>
      <c r="H1662">
        <v>8357.4518068899997</v>
      </c>
      <c r="I1662">
        <v>0</v>
      </c>
      <c r="J1662">
        <v>500</v>
      </c>
      <c r="K1662">
        <v>-404.82</v>
      </c>
      <c r="L1662">
        <v>0</v>
      </c>
      <c r="M1662">
        <v>0</v>
      </c>
      <c r="N1662">
        <v>0</v>
      </c>
      <c r="O1662" s="90" cm="1">
        <f t="array" ref="O1662">VLOOKUP(C1662,Calc!$B$4:$BF$291,_xlfn.XLOOKUP(F1662&amp;G1662,$R$4:$R$9&amp;$S$4:$S$9,$T$4:$T$9),FALSE)</f>
        <v>0</v>
      </c>
      <c r="P1662" s="121">
        <f t="shared" si="25"/>
        <v>0</v>
      </c>
      <c r="AH1662" s="5">
        <v>46261</v>
      </c>
      <c r="AI1662">
        <v>166</v>
      </c>
      <c r="AJ1662">
        <v>3</v>
      </c>
      <c r="AK1662" t="s">
        <v>143</v>
      </c>
      <c r="AL1662" t="s">
        <v>54</v>
      </c>
      <c r="AM1662" t="s">
        <v>52</v>
      </c>
      <c r="AN1662">
        <v>-9.4916603599999991</v>
      </c>
      <c r="AO1662">
        <v>0</v>
      </c>
      <c r="AP1662">
        <v>-5709.3978740599996</v>
      </c>
      <c r="AR1662" s="5">
        <v>46261</v>
      </c>
      <c r="AS1662">
        <v>119</v>
      </c>
      <c r="AT1662">
        <v>3</v>
      </c>
      <c r="AU1662" t="s">
        <v>147</v>
      </c>
      <c r="AV1662" t="s">
        <v>148</v>
      </c>
      <c r="AW1662">
        <v>0</v>
      </c>
      <c r="AX1662">
        <v>0.19</v>
      </c>
      <c r="AY1662">
        <v>0</v>
      </c>
      <c r="AZ1662">
        <v>0</v>
      </c>
      <c r="BA1662">
        <v>0</v>
      </c>
    </row>
    <row r="1663" spans="2:53">
      <c r="B1663" s="5">
        <v>46261</v>
      </c>
      <c r="C1663">
        <v>277</v>
      </c>
      <c r="D1663">
        <v>3</v>
      </c>
      <c r="E1663" t="s">
        <v>143</v>
      </c>
      <c r="F1663" t="s">
        <v>60</v>
      </c>
      <c r="G1663" t="s">
        <v>51</v>
      </c>
      <c r="H1663">
        <v>8357.4518068899997</v>
      </c>
      <c r="I1663">
        <v>20.453052629999998</v>
      </c>
      <c r="J1663">
        <v>95.18</v>
      </c>
      <c r="K1663">
        <v>404.82</v>
      </c>
      <c r="L1663">
        <v>8279.8047670199994</v>
      </c>
      <c r="M1663">
        <v>7328.3602237300001</v>
      </c>
      <c r="N1663">
        <v>7328.3602237300001</v>
      </c>
      <c r="O1663" s="90" cm="1">
        <f t="array" ref="O1663">VLOOKUP(C1663,Calc!$B$4:$BF$291,_xlfn.XLOOKUP(F1663&amp;G1663,$R$4:$R$9&amp;$S$4:$S$9,$T$4:$T$9),FALSE)</f>
        <v>7328.3602237350842</v>
      </c>
      <c r="P1663" s="121">
        <f t="shared" si="25"/>
        <v>5.0840753829106688E-9</v>
      </c>
      <c r="AH1663" s="5">
        <v>46261</v>
      </c>
      <c r="AI1663">
        <v>166</v>
      </c>
      <c r="AJ1663">
        <v>3</v>
      </c>
      <c r="AK1663" t="s">
        <v>143</v>
      </c>
      <c r="AL1663" t="s">
        <v>54</v>
      </c>
      <c r="AM1663" t="s">
        <v>51</v>
      </c>
      <c r="AN1663">
        <v>7.2008270300000001</v>
      </c>
      <c r="AO1663">
        <v>0</v>
      </c>
      <c r="AP1663">
        <v>0</v>
      </c>
      <c r="AR1663" s="5">
        <v>46261</v>
      </c>
      <c r="AS1663">
        <v>119</v>
      </c>
      <c r="AT1663">
        <v>3</v>
      </c>
      <c r="AU1663" t="s">
        <v>147</v>
      </c>
      <c r="AV1663" t="s">
        <v>51</v>
      </c>
      <c r="AW1663">
        <v>0</v>
      </c>
      <c r="AX1663">
        <v>0.19</v>
      </c>
      <c r="AY1663">
        <v>0</v>
      </c>
      <c r="AZ1663">
        <v>0</v>
      </c>
      <c r="BA1663">
        <v>0</v>
      </c>
    </row>
    <row r="1664" spans="2:53">
      <c r="B1664" s="5">
        <v>46261</v>
      </c>
      <c r="C1664">
        <v>277</v>
      </c>
      <c r="D1664">
        <v>3</v>
      </c>
      <c r="E1664" t="s">
        <v>143</v>
      </c>
      <c r="F1664" t="s">
        <v>54</v>
      </c>
      <c r="G1664" t="s">
        <v>52</v>
      </c>
      <c r="H1664">
        <v>8357.4518068899997</v>
      </c>
      <c r="I1664">
        <v>0</v>
      </c>
      <c r="J1664">
        <v>311.24</v>
      </c>
      <c r="K1664">
        <v>-216.06</v>
      </c>
      <c r="L1664">
        <v>0</v>
      </c>
      <c r="M1664">
        <v>0</v>
      </c>
      <c r="N1664">
        <v>0</v>
      </c>
      <c r="O1664" s="90" cm="1">
        <f t="array" ref="O1664">VLOOKUP(C1664,Calc!$B$4:$BF$291,_xlfn.XLOOKUP(F1664&amp;G1664,$R$4:$R$9&amp;$S$4:$S$9,$T$4:$T$9),FALSE)</f>
        <v>0</v>
      </c>
      <c r="P1664" s="121">
        <f t="shared" si="25"/>
        <v>0</v>
      </c>
      <c r="AH1664" s="5">
        <v>46261</v>
      </c>
      <c r="AI1664">
        <v>167</v>
      </c>
      <c r="AJ1664">
        <v>3</v>
      </c>
      <c r="AL1664" t="s">
        <v>144</v>
      </c>
      <c r="AM1664" t="s">
        <v>58</v>
      </c>
      <c r="AN1664">
        <v>-62.822602199999999</v>
      </c>
      <c r="AO1664">
        <v>-4597.8092569800001</v>
      </c>
      <c r="AP1664">
        <v>-4597.8092569800001</v>
      </c>
      <c r="AR1664" s="5">
        <v>46261</v>
      </c>
      <c r="AS1664">
        <v>119</v>
      </c>
      <c r="AT1664">
        <v>3</v>
      </c>
      <c r="AU1664" t="s">
        <v>60</v>
      </c>
      <c r="AV1664" t="s">
        <v>58</v>
      </c>
      <c r="AW1664">
        <v>-3.4594589</v>
      </c>
      <c r="AX1664">
        <v>2.34</v>
      </c>
      <c r="AY1664">
        <v>0</v>
      </c>
      <c r="AZ1664">
        <v>30.776978790000001</v>
      </c>
      <c r="BA1664">
        <v>0</v>
      </c>
    </row>
    <row r="1665" spans="2:53">
      <c r="B1665" s="5">
        <v>46261</v>
      </c>
      <c r="C1665">
        <v>277</v>
      </c>
      <c r="D1665">
        <v>3</v>
      </c>
      <c r="E1665" t="s">
        <v>143</v>
      </c>
      <c r="F1665" t="s">
        <v>54</v>
      </c>
      <c r="G1665" t="s">
        <v>51</v>
      </c>
      <c r="H1665">
        <v>8357.4518068899997</v>
      </c>
      <c r="I1665">
        <v>5.3813711</v>
      </c>
      <c r="J1665">
        <v>95.18</v>
      </c>
      <c r="K1665">
        <v>216.06</v>
      </c>
      <c r="L1665">
        <v>1162.6990398600001</v>
      </c>
      <c r="M1665">
        <v>1029.0915831499999</v>
      </c>
      <c r="N1665">
        <v>1029.0915831499999</v>
      </c>
      <c r="O1665" s="90" cm="1">
        <f t="array" ref="O1665">VLOOKUP(C1665,Calc!$B$4:$BF$291,_xlfn.XLOOKUP(F1665&amp;G1665,$R$4:$R$9&amp;$S$4:$S$9,$T$4:$T$9),FALSE)</f>
        <v>1029.0915831569157</v>
      </c>
      <c r="P1665" s="121">
        <f t="shared" si="25"/>
        <v>6.9157977122813463E-9</v>
      </c>
      <c r="AH1665" s="5">
        <v>46261</v>
      </c>
      <c r="AI1665">
        <v>167</v>
      </c>
      <c r="AJ1665">
        <v>3</v>
      </c>
      <c r="AL1665" t="s">
        <v>144</v>
      </c>
      <c r="AM1665" t="s">
        <v>146</v>
      </c>
      <c r="AN1665">
        <v>57.985935529999999</v>
      </c>
      <c r="AO1665">
        <v>0</v>
      </c>
      <c r="AP1665">
        <v>0</v>
      </c>
      <c r="AR1665" s="5">
        <v>46261</v>
      </c>
      <c r="AS1665">
        <v>119</v>
      </c>
      <c r="AT1665">
        <v>3</v>
      </c>
      <c r="AU1665" t="s">
        <v>60</v>
      </c>
      <c r="AV1665" t="s">
        <v>51</v>
      </c>
      <c r="AW1665">
        <v>1.1194588999999999</v>
      </c>
      <c r="AX1665">
        <v>2.34</v>
      </c>
      <c r="AY1665">
        <v>0</v>
      </c>
      <c r="AZ1665">
        <v>0</v>
      </c>
      <c r="BA1665">
        <v>0</v>
      </c>
    </row>
    <row r="1666" spans="2:53">
      <c r="B1666" s="5">
        <v>46261</v>
      </c>
      <c r="C1666">
        <v>278</v>
      </c>
      <c r="D1666">
        <v>3</v>
      </c>
      <c r="E1666" t="s">
        <v>143</v>
      </c>
      <c r="F1666" t="s">
        <v>57</v>
      </c>
      <c r="G1666" t="s">
        <v>58</v>
      </c>
      <c r="H1666">
        <v>8407.5994955799997</v>
      </c>
      <c r="I1666">
        <v>0</v>
      </c>
      <c r="J1666">
        <v>500</v>
      </c>
      <c r="K1666">
        <v>-188.76</v>
      </c>
      <c r="L1666">
        <v>0</v>
      </c>
      <c r="M1666">
        <v>0</v>
      </c>
      <c r="N1666">
        <v>0</v>
      </c>
      <c r="O1666" s="90" cm="1">
        <f t="array" ref="O1666">VLOOKUP(C1666,Calc!$B$4:$BF$291,_xlfn.XLOOKUP(F1666&amp;G1666,$R$4:$R$9&amp;$S$4:$S$9,$T$4:$T$9),FALSE)</f>
        <v>0</v>
      </c>
      <c r="P1666" s="121">
        <f t="shared" si="25"/>
        <v>0</v>
      </c>
      <c r="AH1666" s="5">
        <v>46261</v>
      </c>
      <c r="AI1666">
        <v>167</v>
      </c>
      <c r="AJ1666">
        <v>3</v>
      </c>
      <c r="AK1666" t="s">
        <v>143</v>
      </c>
      <c r="AL1666" t="s">
        <v>57</v>
      </c>
      <c r="AM1666" t="s">
        <v>58</v>
      </c>
      <c r="AN1666">
        <v>-6.0377001999999997</v>
      </c>
      <c r="AO1666">
        <v>0</v>
      </c>
      <c r="AP1666">
        <v>2521.1488907799999</v>
      </c>
      <c r="AR1666" s="5">
        <v>46261</v>
      </c>
      <c r="AS1666">
        <v>119</v>
      </c>
      <c r="AT1666">
        <v>3</v>
      </c>
      <c r="AU1666" t="s">
        <v>54</v>
      </c>
      <c r="AV1666" t="s">
        <v>52</v>
      </c>
      <c r="AW1666">
        <v>49.686111930000003</v>
      </c>
      <c r="AX1666">
        <v>0.44083333000000002</v>
      </c>
      <c r="AY1666">
        <v>0</v>
      </c>
      <c r="AZ1666">
        <v>0</v>
      </c>
      <c r="BA1666">
        <v>0</v>
      </c>
    </row>
    <row r="1667" spans="2:53">
      <c r="B1667" s="5">
        <v>46261</v>
      </c>
      <c r="C1667">
        <v>278</v>
      </c>
      <c r="D1667">
        <v>3</v>
      </c>
      <c r="E1667" t="s">
        <v>143</v>
      </c>
      <c r="F1667" t="s">
        <v>57</v>
      </c>
      <c r="G1667" t="s">
        <v>52</v>
      </c>
      <c r="H1667">
        <v>8407.5994955799997</v>
      </c>
      <c r="I1667">
        <v>0</v>
      </c>
      <c r="J1667">
        <v>311.24</v>
      </c>
      <c r="K1667">
        <v>188.76</v>
      </c>
      <c r="L1667">
        <v>0</v>
      </c>
      <c r="M1667">
        <v>0</v>
      </c>
      <c r="N1667">
        <v>0</v>
      </c>
      <c r="O1667" s="90" cm="1">
        <f t="array" ref="O1667">VLOOKUP(C1667,Calc!$B$4:$BF$291,_xlfn.XLOOKUP(F1667&amp;G1667,$R$4:$R$9&amp;$S$4:$S$9,$T$4:$T$9),FALSE)</f>
        <v>0</v>
      </c>
      <c r="P1667" s="121">
        <f t="shared" si="25"/>
        <v>0</v>
      </c>
      <c r="AH1667" s="5">
        <v>46261</v>
      </c>
      <c r="AI1667">
        <v>167</v>
      </c>
      <c r="AJ1667">
        <v>3</v>
      </c>
      <c r="AK1667" t="s">
        <v>143</v>
      </c>
      <c r="AL1667" t="s">
        <v>57</v>
      </c>
      <c r="AM1667" t="s">
        <v>52</v>
      </c>
      <c r="AN1667">
        <v>4.86686686</v>
      </c>
      <c r="AO1667">
        <v>0</v>
      </c>
      <c r="AP1667">
        <v>0</v>
      </c>
      <c r="AR1667" s="5">
        <v>46261</v>
      </c>
      <c r="AS1667">
        <v>119</v>
      </c>
      <c r="AT1667">
        <v>3</v>
      </c>
      <c r="AU1667" t="s">
        <v>54</v>
      </c>
      <c r="AV1667" t="s">
        <v>51</v>
      </c>
      <c r="AW1667">
        <v>-50.126945259999999</v>
      </c>
      <c r="AX1667">
        <v>0.44083333000000002</v>
      </c>
      <c r="AY1667">
        <v>22944.261140139999</v>
      </c>
      <c r="AZ1667">
        <v>24717.83814792</v>
      </c>
      <c r="BA1667">
        <v>0</v>
      </c>
    </row>
    <row r="1668" spans="2:53">
      <c r="B1668" s="5">
        <v>46261</v>
      </c>
      <c r="C1668">
        <v>278</v>
      </c>
      <c r="D1668">
        <v>3</v>
      </c>
      <c r="E1668" t="s">
        <v>143</v>
      </c>
      <c r="F1668" t="s">
        <v>60</v>
      </c>
      <c r="G1668" t="s">
        <v>58</v>
      </c>
      <c r="H1668">
        <v>8407.5994955799997</v>
      </c>
      <c r="I1668">
        <v>0</v>
      </c>
      <c r="J1668">
        <v>500</v>
      </c>
      <c r="K1668">
        <v>-403.9</v>
      </c>
      <c r="L1668">
        <v>0</v>
      </c>
      <c r="M1668">
        <v>0</v>
      </c>
      <c r="N1668">
        <v>0</v>
      </c>
      <c r="O1668" s="90" cm="1">
        <f t="array" ref="O1668">VLOOKUP(C1668,Calc!$B$4:$BF$291,_xlfn.XLOOKUP(F1668&amp;G1668,$R$4:$R$9&amp;$S$4:$S$9,$T$4:$T$9),FALSE)</f>
        <v>0</v>
      </c>
      <c r="P1668" s="121">
        <f t="shared" ref="P1668:P1731" si="26">O1668-N1668</f>
        <v>0</v>
      </c>
      <c r="AH1668" s="5">
        <v>46261</v>
      </c>
      <c r="AI1668">
        <v>167</v>
      </c>
      <c r="AJ1668">
        <v>3</v>
      </c>
      <c r="AL1668" t="s">
        <v>147</v>
      </c>
      <c r="AM1668" t="s">
        <v>148</v>
      </c>
      <c r="AN1668">
        <v>0</v>
      </c>
      <c r="AO1668">
        <v>0</v>
      </c>
      <c r="AP1668">
        <v>0</v>
      </c>
      <c r="AR1668" s="5">
        <v>46261</v>
      </c>
      <c r="AS1668">
        <v>119</v>
      </c>
      <c r="AT1668">
        <v>3</v>
      </c>
      <c r="AU1668" t="s">
        <v>50</v>
      </c>
      <c r="AV1668" t="s">
        <v>52</v>
      </c>
      <c r="AW1668">
        <v>0.15032846</v>
      </c>
      <c r="AX1668">
        <v>0.63916666</v>
      </c>
      <c r="AY1668">
        <v>0</v>
      </c>
      <c r="AZ1668">
        <v>0</v>
      </c>
      <c r="BA1668">
        <v>0</v>
      </c>
    </row>
    <row r="1669" spans="2:53">
      <c r="B1669" s="5">
        <v>46261</v>
      </c>
      <c r="C1669">
        <v>278</v>
      </c>
      <c r="D1669">
        <v>3</v>
      </c>
      <c r="E1669" t="s">
        <v>143</v>
      </c>
      <c r="F1669" t="s">
        <v>60</v>
      </c>
      <c r="G1669" t="s">
        <v>51</v>
      </c>
      <c r="H1669">
        <v>8407.5994955799997</v>
      </c>
      <c r="I1669">
        <v>19.929545359999999</v>
      </c>
      <c r="J1669">
        <v>96.1</v>
      </c>
      <c r="K1669">
        <v>403.9</v>
      </c>
      <c r="L1669">
        <v>8049.5433735899996</v>
      </c>
      <c r="M1669">
        <v>7084.68031883</v>
      </c>
      <c r="N1669">
        <v>7084.68031883</v>
      </c>
      <c r="O1669" s="90" cm="1">
        <f t="array" ref="O1669">VLOOKUP(C1669,Calc!$B$4:$BF$291,_xlfn.XLOOKUP(F1669&amp;G1669,$R$4:$R$9&amp;$S$4:$S$9,$T$4:$T$9),FALSE)</f>
        <v>7084.6803188372851</v>
      </c>
      <c r="P1669" s="121">
        <f t="shared" si="26"/>
        <v>7.2850525612011552E-9</v>
      </c>
      <c r="AH1669" s="5">
        <v>46261</v>
      </c>
      <c r="AI1669">
        <v>167</v>
      </c>
      <c r="AJ1669">
        <v>3</v>
      </c>
      <c r="AL1669" t="s">
        <v>147</v>
      </c>
      <c r="AM1669" t="s">
        <v>51</v>
      </c>
      <c r="AN1669">
        <v>0</v>
      </c>
      <c r="AO1669">
        <v>0</v>
      </c>
      <c r="AP1669">
        <v>0</v>
      </c>
      <c r="AR1669" s="5">
        <v>46261</v>
      </c>
      <c r="AS1669">
        <v>119</v>
      </c>
      <c r="AT1669">
        <v>3</v>
      </c>
      <c r="AU1669" t="s">
        <v>50</v>
      </c>
      <c r="AV1669" t="s">
        <v>51</v>
      </c>
      <c r="AW1669">
        <v>-0.78949513000000004</v>
      </c>
      <c r="AX1669">
        <v>0.63916666</v>
      </c>
      <c r="AY1669">
        <v>0</v>
      </c>
      <c r="AZ1669">
        <v>74.772622260000006</v>
      </c>
      <c r="BA1669">
        <v>0</v>
      </c>
    </row>
    <row r="1670" spans="2:53">
      <c r="B1670" s="5">
        <v>46261</v>
      </c>
      <c r="C1670">
        <v>278</v>
      </c>
      <c r="D1670">
        <v>3</v>
      </c>
      <c r="E1670" t="s">
        <v>143</v>
      </c>
      <c r="F1670" t="s">
        <v>54</v>
      </c>
      <c r="G1670" t="s">
        <v>52</v>
      </c>
      <c r="H1670">
        <v>8407.5994955799997</v>
      </c>
      <c r="I1670">
        <v>0</v>
      </c>
      <c r="J1670">
        <v>311.24</v>
      </c>
      <c r="K1670">
        <v>-215.14</v>
      </c>
      <c r="L1670">
        <v>0</v>
      </c>
      <c r="M1670">
        <v>0</v>
      </c>
      <c r="N1670">
        <v>0</v>
      </c>
      <c r="O1670" s="90" cm="1">
        <f t="array" ref="O1670">VLOOKUP(C1670,Calc!$B$4:$BF$291,_xlfn.XLOOKUP(F1670&amp;G1670,$R$4:$R$9&amp;$S$4:$S$9,$T$4:$T$9),FALSE)</f>
        <v>0</v>
      </c>
      <c r="P1670" s="121">
        <f t="shared" si="26"/>
        <v>0</v>
      </c>
      <c r="AH1670" s="5">
        <v>46261</v>
      </c>
      <c r="AI1670">
        <v>167</v>
      </c>
      <c r="AJ1670">
        <v>3</v>
      </c>
      <c r="AK1670" t="s">
        <v>143</v>
      </c>
      <c r="AL1670" t="s">
        <v>60</v>
      </c>
      <c r="AM1670" t="s">
        <v>58</v>
      </c>
      <c r="AN1670">
        <v>-27.401449700000001</v>
      </c>
      <c r="AO1670">
        <v>0</v>
      </c>
      <c r="AP1670">
        <v>-1887.7471452699999</v>
      </c>
      <c r="AR1670" s="5">
        <v>46261</v>
      </c>
      <c r="AS1670">
        <v>120</v>
      </c>
      <c r="AT1670">
        <v>3</v>
      </c>
      <c r="AU1670" t="s">
        <v>145</v>
      </c>
      <c r="AV1670" t="s">
        <v>58</v>
      </c>
      <c r="AW1670">
        <v>0</v>
      </c>
      <c r="AX1670">
        <v>0</v>
      </c>
      <c r="AY1670">
        <v>0</v>
      </c>
      <c r="AZ1670">
        <v>0</v>
      </c>
      <c r="BA1670">
        <v>0</v>
      </c>
    </row>
    <row r="1671" spans="2:53">
      <c r="B1671" s="5">
        <v>46261</v>
      </c>
      <c r="C1671">
        <v>278</v>
      </c>
      <c r="D1671">
        <v>3</v>
      </c>
      <c r="E1671" t="s">
        <v>143</v>
      </c>
      <c r="F1671" t="s">
        <v>54</v>
      </c>
      <c r="G1671" t="s">
        <v>51</v>
      </c>
      <c r="H1671">
        <v>8407.5994955799997</v>
      </c>
      <c r="I1671">
        <v>6.9865558300000004</v>
      </c>
      <c r="J1671">
        <v>96.1</v>
      </c>
      <c r="K1671">
        <v>215.14</v>
      </c>
      <c r="L1671">
        <v>1503.08762198</v>
      </c>
      <c r="M1671">
        <v>1322.91917674</v>
      </c>
      <c r="N1671">
        <v>1322.91917674</v>
      </c>
      <c r="O1671" s="90" cm="1">
        <f t="array" ref="O1671">VLOOKUP(C1671,Calc!$B$4:$BF$291,_xlfn.XLOOKUP(F1671&amp;G1671,$R$4:$R$9&amp;$S$4:$S$9,$T$4:$T$9),FALSE)</f>
        <v>1322.9191767427119</v>
      </c>
      <c r="P1671" s="121">
        <f t="shared" si="26"/>
        <v>2.7118858270114288E-9</v>
      </c>
      <c r="AH1671" s="5">
        <v>46261</v>
      </c>
      <c r="AI1671">
        <v>167</v>
      </c>
      <c r="AJ1671">
        <v>3</v>
      </c>
      <c r="AK1671" t="s">
        <v>143</v>
      </c>
      <c r="AL1671" t="s">
        <v>60</v>
      </c>
      <c r="AM1671" t="s">
        <v>51</v>
      </c>
      <c r="AN1671">
        <v>25.686449700000001</v>
      </c>
      <c r="AO1671">
        <v>0</v>
      </c>
      <c r="AP1671">
        <v>0</v>
      </c>
      <c r="AR1671" s="5">
        <v>46261</v>
      </c>
      <c r="AS1671">
        <v>120</v>
      </c>
      <c r="AT1671">
        <v>3</v>
      </c>
      <c r="AU1671" t="s">
        <v>145</v>
      </c>
      <c r="AV1671" t="s">
        <v>146</v>
      </c>
      <c r="AW1671">
        <v>0</v>
      </c>
      <c r="AX1671">
        <v>0</v>
      </c>
      <c r="AY1671">
        <v>0</v>
      </c>
      <c r="AZ1671">
        <v>0</v>
      </c>
      <c r="BA1671">
        <v>0</v>
      </c>
    </row>
    <row r="1672" spans="2:53">
      <c r="B1672" s="5">
        <v>46261</v>
      </c>
      <c r="C1672">
        <v>279</v>
      </c>
      <c r="D1672">
        <v>3</v>
      </c>
      <c r="E1672" t="s">
        <v>143</v>
      </c>
      <c r="F1672" t="s">
        <v>57</v>
      </c>
      <c r="G1672" t="s">
        <v>58</v>
      </c>
      <c r="H1672">
        <v>9914.3478212299997</v>
      </c>
      <c r="I1672">
        <v>0</v>
      </c>
      <c r="J1672">
        <v>500</v>
      </c>
      <c r="K1672">
        <v>-188.76</v>
      </c>
      <c r="L1672">
        <v>0</v>
      </c>
      <c r="M1672">
        <v>0</v>
      </c>
      <c r="N1672">
        <v>0</v>
      </c>
      <c r="O1672" s="90" cm="1">
        <f t="array" ref="O1672">VLOOKUP(C1672,Calc!$B$4:$BF$291,_xlfn.XLOOKUP(F1672&amp;G1672,$R$4:$R$9&amp;$S$4:$S$9,$T$4:$T$9),FALSE)</f>
        <v>0</v>
      </c>
      <c r="P1672" s="121">
        <f t="shared" si="26"/>
        <v>0</v>
      </c>
      <c r="AH1672" s="5">
        <v>46261</v>
      </c>
      <c r="AI1672">
        <v>167</v>
      </c>
      <c r="AJ1672">
        <v>3</v>
      </c>
      <c r="AK1672" t="s">
        <v>143</v>
      </c>
      <c r="AL1672" t="s">
        <v>54</v>
      </c>
      <c r="AM1672" t="s">
        <v>52</v>
      </c>
      <c r="AN1672">
        <v>-7.7454860600000002</v>
      </c>
      <c r="AO1672">
        <v>0</v>
      </c>
      <c r="AP1672">
        <v>-4663.0630982000002</v>
      </c>
      <c r="AR1672" s="5">
        <v>46261</v>
      </c>
      <c r="AS1672">
        <v>120</v>
      </c>
      <c r="AT1672">
        <v>3</v>
      </c>
      <c r="AU1672" t="s">
        <v>144</v>
      </c>
      <c r="AV1672" t="s">
        <v>58</v>
      </c>
      <c r="AW1672">
        <v>-52.824525800000004</v>
      </c>
      <c r="AX1672">
        <v>8.4291666599999999</v>
      </c>
      <c r="AY1672">
        <v>25.12819777</v>
      </c>
      <c r="AZ1672">
        <v>25.12819777</v>
      </c>
      <c r="BA1672">
        <v>0</v>
      </c>
    </row>
    <row r="1673" spans="2:53">
      <c r="B1673" s="5">
        <v>46261</v>
      </c>
      <c r="C1673">
        <v>279</v>
      </c>
      <c r="D1673">
        <v>3</v>
      </c>
      <c r="E1673" t="s">
        <v>143</v>
      </c>
      <c r="F1673" t="s">
        <v>57</v>
      </c>
      <c r="G1673" t="s">
        <v>52</v>
      </c>
      <c r="H1673">
        <v>9914.3478212299997</v>
      </c>
      <c r="I1673">
        <v>0</v>
      </c>
      <c r="J1673">
        <v>311.24</v>
      </c>
      <c r="K1673">
        <v>188.76</v>
      </c>
      <c r="L1673">
        <v>0</v>
      </c>
      <c r="M1673">
        <v>0</v>
      </c>
      <c r="N1673">
        <v>0</v>
      </c>
      <c r="O1673" s="90" cm="1">
        <f t="array" ref="O1673">VLOOKUP(C1673,Calc!$B$4:$BF$291,_xlfn.XLOOKUP(F1673&amp;G1673,$R$4:$R$9&amp;$S$4:$S$9,$T$4:$T$9),FALSE)</f>
        <v>0</v>
      </c>
      <c r="P1673" s="121">
        <f t="shared" si="26"/>
        <v>0</v>
      </c>
      <c r="AH1673" s="5">
        <v>46261</v>
      </c>
      <c r="AI1673">
        <v>167</v>
      </c>
      <c r="AJ1673">
        <v>3</v>
      </c>
      <c r="AK1673" t="s">
        <v>143</v>
      </c>
      <c r="AL1673" t="s">
        <v>54</v>
      </c>
      <c r="AM1673" t="s">
        <v>51</v>
      </c>
      <c r="AN1673">
        <v>5.2571527299999996</v>
      </c>
      <c r="AO1673">
        <v>0</v>
      </c>
      <c r="AP1673">
        <v>0</v>
      </c>
      <c r="AR1673" s="5">
        <v>46261</v>
      </c>
      <c r="AS1673">
        <v>120</v>
      </c>
      <c r="AT1673">
        <v>3</v>
      </c>
      <c r="AU1673" t="s">
        <v>144</v>
      </c>
      <c r="AV1673" t="s">
        <v>146</v>
      </c>
      <c r="AW1673">
        <v>44.395359130000003</v>
      </c>
      <c r="AX1673">
        <v>8.4291666599999999</v>
      </c>
      <c r="AY1673">
        <v>0</v>
      </c>
      <c r="AZ1673">
        <v>0</v>
      </c>
      <c r="BA1673">
        <v>0</v>
      </c>
    </row>
    <row r="1674" spans="2:53">
      <c r="B1674" s="5">
        <v>46261</v>
      </c>
      <c r="C1674">
        <v>279</v>
      </c>
      <c r="D1674">
        <v>3</v>
      </c>
      <c r="E1674" t="s">
        <v>143</v>
      </c>
      <c r="F1674" t="s">
        <v>60</v>
      </c>
      <c r="G1674" t="s">
        <v>58</v>
      </c>
      <c r="H1674">
        <v>9914.3478212299997</v>
      </c>
      <c r="I1674">
        <v>0</v>
      </c>
      <c r="J1674">
        <v>500</v>
      </c>
      <c r="K1674">
        <v>-395</v>
      </c>
      <c r="L1674">
        <v>0</v>
      </c>
      <c r="M1674">
        <v>0</v>
      </c>
      <c r="N1674">
        <v>0</v>
      </c>
      <c r="O1674" s="90" cm="1">
        <f t="array" ref="O1674">VLOOKUP(C1674,Calc!$B$4:$BF$291,_xlfn.XLOOKUP(F1674&amp;G1674,$R$4:$R$9&amp;$S$4:$S$9,$T$4:$T$9),FALSE)</f>
        <v>0</v>
      </c>
      <c r="P1674" s="121">
        <f t="shared" si="26"/>
        <v>0</v>
      </c>
      <c r="AH1674" s="5">
        <v>46261</v>
      </c>
      <c r="AI1674">
        <v>168</v>
      </c>
      <c r="AJ1674">
        <v>3</v>
      </c>
      <c r="AL1674" t="s">
        <v>144</v>
      </c>
      <c r="AM1674" t="s">
        <v>58</v>
      </c>
      <c r="AN1674">
        <v>-56.886655830000002</v>
      </c>
      <c r="AO1674">
        <v>-4144.0661713899999</v>
      </c>
      <c r="AP1674">
        <v>-4144.0661713899999</v>
      </c>
      <c r="AR1674" s="5">
        <v>46261</v>
      </c>
      <c r="AS1674">
        <v>120</v>
      </c>
      <c r="AT1674">
        <v>3</v>
      </c>
      <c r="AU1674" t="s">
        <v>57</v>
      </c>
      <c r="AV1674" t="s">
        <v>58</v>
      </c>
      <c r="AW1674">
        <v>-13.234060599999999</v>
      </c>
      <c r="AX1674">
        <v>1.91416666</v>
      </c>
      <c r="AY1674">
        <v>5717.1960239199998</v>
      </c>
      <c r="AZ1674">
        <v>3640.7222459300001</v>
      </c>
      <c r="BA1674">
        <v>0</v>
      </c>
    </row>
    <row r="1675" spans="2:53">
      <c r="B1675" s="5">
        <v>46261</v>
      </c>
      <c r="C1675">
        <v>279</v>
      </c>
      <c r="D1675">
        <v>3</v>
      </c>
      <c r="E1675" t="s">
        <v>143</v>
      </c>
      <c r="F1675" t="s">
        <v>60</v>
      </c>
      <c r="G1675" t="s">
        <v>51</v>
      </c>
      <c r="H1675">
        <v>9914.3478212299997</v>
      </c>
      <c r="I1675">
        <v>22.145807529999999</v>
      </c>
      <c r="J1675">
        <v>105</v>
      </c>
      <c r="K1675">
        <v>395</v>
      </c>
      <c r="L1675">
        <v>8747.5939756600001</v>
      </c>
      <c r="M1675">
        <v>7789.6548274400002</v>
      </c>
      <c r="N1675">
        <v>7789.6548274400002</v>
      </c>
      <c r="O1675" s="90" cm="1">
        <f t="array" ref="O1675">VLOOKUP(C1675,Calc!$B$4:$BF$291,_xlfn.XLOOKUP(F1675&amp;G1675,$R$4:$R$9&amp;$S$4:$S$9,$T$4:$T$9),FALSE)</f>
        <v>7789.6548274499628</v>
      </c>
      <c r="P1675" s="121">
        <f t="shared" si="26"/>
        <v>9.9626049632206559E-9</v>
      </c>
      <c r="AH1675" s="5">
        <v>46261</v>
      </c>
      <c r="AI1675">
        <v>168</v>
      </c>
      <c r="AJ1675">
        <v>3</v>
      </c>
      <c r="AL1675" t="s">
        <v>144</v>
      </c>
      <c r="AM1675" t="s">
        <v>146</v>
      </c>
      <c r="AN1675">
        <v>52.523322499999999</v>
      </c>
      <c r="AO1675">
        <v>0</v>
      </c>
      <c r="AP1675">
        <v>0</v>
      </c>
      <c r="AR1675" s="5">
        <v>46261</v>
      </c>
      <c r="AS1675">
        <v>120</v>
      </c>
      <c r="AT1675">
        <v>3</v>
      </c>
      <c r="AU1675" t="s">
        <v>57</v>
      </c>
      <c r="AV1675" t="s">
        <v>52</v>
      </c>
      <c r="AW1675">
        <v>11.319893929999999</v>
      </c>
      <c r="AX1675">
        <v>1.91416666</v>
      </c>
      <c r="AY1675">
        <v>0</v>
      </c>
      <c r="AZ1675">
        <v>0</v>
      </c>
      <c r="BA1675">
        <v>0</v>
      </c>
    </row>
    <row r="1676" spans="2:53">
      <c r="B1676" s="5">
        <v>46261</v>
      </c>
      <c r="C1676">
        <v>279</v>
      </c>
      <c r="D1676">
        <v>3</v>
      </c>
      <c r="E1676" t="s">
        <v>143</v>
      </c>
      <c r="F1676" t="s">
        <v>54</v>
      </c>
      <c r="G1676" t="s">
        <v>52</v>
      </c>
      <c r="H1676">
        <v>9914.3478212299997</v>
      </c>
      <c r="I1676">
        <v>0</v>
      </c>
      <c r="J1676">
        <v>311.24</v>
      </c>
      <c r="K1676">
        <v>-206.24</v>
      </c>
      <c r="L1676">
        <v>0</v>
      </c>
      <c r="M1676">
        <v>0</v>
      </c>
      <c r="N1676">
        <v>0</v>
      </c>
      <c r="O1676" s="90" cm="1">
        <f t="array" ref="O1676">VLOOKUP(C1676,Calc!$B$4:$BF$291,_xlfn.XLOOKUP(F1676&amp;G1676,$R$4:$R$9&amp;$S$4:$S$9,$T$4:$T$9),FALSE)</f>
        <v>0</v>
      </c>
      <c r="P1676" s="121">
        <f t="shared" si="26"/>
        <v>0</v>
      </c>
      <c r="AH1676" s="5">
        <v>46261</v>
      </c>
      <c r="AI1676">
        <v>168</v>
      </c>
      <c r="AJ1676">
        <v>3</v>
      </c>
      <c r="AK1676" t="s">
        <v>143</v>
      </c>
      <c r="AL1676" t="s">
        <v>57</v>
      </c>
      <c r="AM1676" t="s">
        <v>58</v>
      </c>
      <c r="AN1676">
        <v>-6.6788911999999998</v>
      </c>
      <c r="AO1676">
        <v>0</v>
      </c>
      <c r="AP1676">
        <v>2885.4935894999999</v>
      </c>
      <c r="AR1676" s="5">
        <v>46261</v>
      </c>
      <c r="AS1676">
        <v>120</v>
      </c>
      <c r="AT1676">
        <v>3</v>
      </c>
      <c r="AU1676" t="s">
        <v>147</v>
      </c>
      <c r="AV1676" t="s">
        <v>148</v>
      </c>
      <c r="AW1676">
        <v>0</v>
      </c>
      <c r="AX1676">
        <v>0.59416665999999996</v>
      </c>
      <c r="AY1676">
        <v>0</v>
      </c>
      <c r="AZ1676">
        <v>0</v>
      </c>
      <c r="BA1676">
        <v>0</v>
      </c>
    </row>
    <row r="1677" spans="2:53">
      <c r="B1677" s="5">
        <v>46261</v>
      </c>
      <c r="C1677">
        <v>279</v>
      </c>
      <c r="D1677">
        <v>3</v>
      </c>
      <c r="E1677" t="s">
        <v>143</v>
      </c>
      <c r="F1677" t="s">
        <v>54</v>
      </c>
      <c r="G1677" t="s">
        <v>51</v>
      </c>
      <c r="H1677">
        <v>9914.3478212299997</v>
      </c>
      <c r="I1677">
        <v>11.5689432</v>
      </c>
      <c r="J1677">
        <v>105</v>
      </c>
      <c r="K1677">
        <v>206.24</v>
      </c>
      <c r="L1677">
        <v>2385.9788455600001</v>
      </c>
      <c r="M1677">
        <v>2124.6929937800001</v>
      </c>
      <c r="N1677">
        <v>2124.6929937800001</v>
      </c>
      <c r="O1677" s="90" cm="1">
        <f t="array" ref="O1677">VLOOKUP(C1677,Calc!$B$4:$BF$291,_xlfn.XLOOKUP(F1677&amp;G1677,$R$4:$R$9&amp;$S$4:$S$9,$T$4:$T$9),FALSE)</f>
        <v>2124.6929937847049</v>
      </c>
      <c r="P1677" s="121">
        <f t="shared" si="26"/>
        <v>4.7048160922713578E-9</v>
      </c>
      <c r="AH1677" s="5">
        <v>46261</v>
      </c>
      <c r="AI1677">
        <v>168</v>
      </c>
      <c r="AJ1677">
        <v>3</v>
      </c>
      <c r="AK1677" t="s">
        <v>143</v>
      </c>
      <c r="AL1677" t="s">
        <v>57</v>
      </c>
      <c r="AM1677" t="s">
        <v>52</v>
      </c>
      <c r="AN1677">
        <v>5.5447245299999999</v>
      </c>
      <c r="AO1677">
        <v>0</v>
      </c>
      <c r="AP1677">
        <v>0</v>
      </c>
      <c r="AR1677" s="5">
        <v>46261</v>
      </c>
      <c r="AS1677">
        <v>120</v>
      </c>
      <c r="AT1677">
        <v>3</v>
      </c>
      <c r="AU1677" t="s">
        <v>147</v>
      </c>
      <c r="AV1677" t="s">
        <v>51</v>
      </c>
      <c r="AW1677">
        <v>0</v>
      </c>
      <c r="AX1677">
        <v>0.59416665999999996</v>
      </c>
      <c r="AY1677">
        <v>0</v>
      </c>
      <c r="AZ1677">
        <v>0</v>
      </c>
      <c r="BA1677">
        <v>0</v>
      </c>
    </row>
    <row r="1678" spans="2:53">
      <c r="B1678" s="5">
        <v>46261</v>
      </c>
      <c r="C1678">
        <v>280</v>
      </c>
      <c r="D1678">
        <v>3</v>
      </c>
      <c r="E1678" t="s">
        <v>143</v>
      </c>
      <c r="F1678" t="s">
        <v>57</v>
      </c>
      <c r="G1678" t="s">
        <v>58</v>
      </c>
      <c r="H1678">
        <v>11414.86128117</v>
      </c>
      <c r="I1678">
        <v>0</v>
      </c>
      <c r="J1678">
        <v>500</v>
      </c>
      <c r="K1678">
        <v>-188.76</v>
      </c>
      <c r="L1678">
        <v>0</v>
      </c>
      <c r="M1678">
        <v>0</v>
      </c>
      <c r="N1678">
        <v>0</v>
      </c>
      <c r="O1678" s="90" cm="1">
        <f t="array" ref="O1678">VLOOKUP(C1678,Calc!$B$4:$BF$291,_xlfn.XLOOKUP(F1678&amp;G1678,$R$4:$R$9&amp;$S$4:$S$9,$T$4:$T$9),FALSE)</f>
        <v>0</v>
      </c>
      <c r="P1678" s="121">
        <f t="shared" si="26"/>
        <v>0</v>
      </c>
      <c r="AH1678" s="5">
        <v>46261</v>
      </c>
      <c r="AI1678">
        <v>168</v>
      </c>
      <c r="AJ1678">
        <v>3</v>
      </c>
      <c r="AL1678" t="s">
        <v>147</v>
      </c>
      <c r="AM1678" t="s">
        <v>148</v>
      </c>
      <c r="AN1678">
        <v>0</v>
      </c>
      <c r="AO1678">
        <v>0</v>
      </c>
      <c r="AP1678">
        <v>0</v>
      </c>
      <c r="AR1678" s="5">
        <v>46261</v>
      </c>
      <c r="AS1678">
        <v>120</v>
      </c>
      <c r="AT1678">
        <v>3</v>
      </c>
      <c r="AU1678" t="s">
        <v>60</v>
      </c>
      <c r="AV1678" t="s">
        <v>58</v>
      </c>
      <c r="AW1678">
        <v>-6.0545391999999998</v>
      </c>
      <c r="AX1678">
        <v>1</v>
      </c>
      <c r="AY1678">
        <v>0</v>
      </c>
      <c r="AZ1678">
        <v>91.471170520000001</v>
      </c>
      <c r="BA1678">
        <v>0</v>
      </c>
    </row>
    <row r="1679" spans="2:53">
      <c r="B1679" s="5">
        <v>46261</v>
      </c>
      <c r="C1679">
        <v>280</v>
      </c>
      <c r="D1679">
        <v>3</v>
      </c>
      <c r="E1679" t="s">
        <v>143</v>
      </c>
      <c r="F1679" t="s">
        <v>57</v>
      </c>
      <c r="G1679" t="s">
        <v>52</v>
      </c>
      <c r="H1679">
        <v>11414.86128117</v>
      </c>
      <c r="I1679">
        <v>0</v>
      </c>
      <c r="J1679">
        <v>311.24</v>
      </c>
      <c r="K1679">
        <v>188.76</v>
      </c>
      <c r="L1679">
        <v>0</v>
      </c>
      <c r="M1679">
        <v>0</v>
      </c>
      <c r="N1679">
        <v>0</v>
      </c>
      <c r="O1679" s="90" cm="1">
        <f t="array" ref="O1679">VLOOKUP(C1679,Calc!$B$4:$BF$291,_xlfn.XLOOKUP(F1679&amp;G1679,$R$4:$R$9&amp;$S$4:$S$9,$T$4:$T$9),FALSE)</f>
        <v>0</v>
      </c>
      <c r="P1679" s="121">
        <f t="shared" si="26"/>
        <v>0</v>
      </c>
      <c r="AH1679" s="5">
        <v>46261</v>
      </c>
      <c r="AI1679">
        <v>168</v>
      </c>
      <c r="AJ1679">
        <v>3</v>
      </c>
      <c r="AL1679" t="s">
        <v>147</v>
      </c>
      <c r="AM1679" t="s">
        <v>51</v>
      </c>
      <c r="AN1679">
        <v>0</v>
      </c>
      <c r="AO1679">
        <v>0</v>
      </c>
      <c r="AP1679">
        <v>0</v>
      </c>
      <c r="AR1679" s="5">
        <v>46261</v>
      </c>
      <c r="AS1679">
        <v>120</v>
      </c>
      <c r="AT1679">
        <v>3</v>
      </c>
      <c r="AU1679" t="s">
        <v>60</v>
      </c>
      <c r="AV1679" t="s">
        <v>51</v>
      </c>
      <c r="AW1679">
        <v>5.0545391999999998</v>
      </c>
      <c r="AX1679">
        <v>1</v>
      </c>
      <c r="AY1679">
        <v>0</v>
      </c>
      <c r="AZ1679">
        <v>0</v>
      </c>
      <c r="BA1679">
        <v>0</v>
      </c>
    </row>
    <row r="1680" spans="2:53">
      <c r="B1680" s="5">
        <v>46261</v>
      </c>
      <c r="C1680">
        <v>280</v>
      </c>
      <c r="D1680">
        <v>3</v>
      </c>
      <c r="E1680" t="s">
        <v>143</v>
      </c>
      <c r="F1680" t="s">
        <v>60</v>
      </c>
      <c r="G1680" t="s">
        <v>58</v>
      </c>
      <c r="H1680">
        <v>11414.86128117</v>
      </c>
      <c r="I1680">
        <v>0</v>
      </c>
      <c r="J1680">
        <v>500</v>
      </c>
      <c r="K1680">
        <v>-404.5</v>
      </c>
      <c r="L1680">
        <v>0</v>
      </c>
      <c r="M1680">
        <v>0</v>
      </c>
      <c r="N1680">
        <v>0</v>
      </c>
      <c r="O1680" s="90" cm="1">
        <f t="array" ref="O1680">VLOOKUP(C1680,Calc!$B$4:$BF$291,_xlfn.XLOOKUP(F1680&amp;G1680,$R$4:$R$9&amp;$S$4:$S$9,$T$4:$T$9),FALSE)</f>
        <v>0</v>
      </c>
      <c r="P1680" s="121">
        <f t="shared" si="26"/>
        <v>0</v>
      </c>
      <c r="AH1680" s="5">
        <v>46261</v>
      </c>
      <c r="AI1680">
        <v>168</v>
      </c>
      <c r="AJ1680">
        <v>3</v>
      </c>
      <c r="AK1680" t="s">
        <v>143</v>
      </c>
      <c r="AL1680" t="s">
        <v>60</v>
      </c>
      <c r="AM1680" t="s">
        <v>58</v>
      </c>
      <c r="AN1680">
        <v>-28.600551759999998</v>
      </c>
      <c r="AO1680">
        <v>0</v>
      </c>
      <c r="AP1680">
        <v>-1970.4486160399999</v>
      </c>
      <c r="AR1680" s="5">
        <v>46261</v>
      </c>
      <c r="AS1680">
        <v>120</v>
      </c>
      <c r="AT1680">
        <v>3</v>
      </c>
      <c r="AU1680" t="s">
        <v>54</v>
      </c>
      <c r="AV1680" t="s">
        <v>52</v>
      </c>
      <c r="AW1680">
        <v>50.906237130000001</v>
      </c>
      <c r="AX1680">
        <v>1.3858333300000001</v>
      </c>
      <c r="AY1680">
        <v>0</v>
      </c>
      <c r="AZ1680">
        <v>0</v>
      </c>
      <c r="BA1680">
        <v>0</v>
      </c>
    </row>
    <row r="1681" spans="2:53">
      <c r="B1681" s="5">
        <v>46261</v>
      </c>
      <c r="C1681">
        <v>280</v>
      </c>
      <c r="D1681">
        <v>3</v>
      </c>
      <c r="E1681" t="s">
        <v>143</v>
      </c>
      <c r="F1681" t="s">
        <v>60</v>
      </c>
      <c r="G1681" t="s">
        <v>51</v>
      </c>
      <c r="H1681">
        <v>11414.86128117</v>
      </c>
      <c r="I1681">
        <v>26.2334557</v>
      </c>
      <c r="J1681">
        <v>95.5</v>
      </c>
      <c r="K1681">
        <v>404.5</v>
      </c>
      <c r="L1681">
        <v>10611.432830649999</v>
      </c>
      <c r="M1681">
        <v>9706.4492109999992</v>
      </c>
      <c r="N1681">
        <v>9706.4492109999992</v>
      </c>
      <c r="O1681" s="90" cm="1">
        <f t="array" ref="O1681">VLOOKUP(C1681,Calc!$B$4:$BF$291,_xlfn.XLOOKUP(F1681&amp;G1681,$R$4:$R$9&amp;$S$4:$S$9,$T$4:$T$9),FALSE)</f>
        <v>9706.4492110016618</v>
      </c>
      <c r="P1681" s="121">
        <f t="shared" si="26"/>
        <v>1.6625563148409128E-9</v>
      </c>
      <c r="AH1681" s="5">
        <v>46261</v>
      </c>
      <c r="AI1681">
        <v>168</v>
      </c>
      <c r="AJ1681">
        <v>3</v>
      </c>
      <c r="AK1681" t="s">
        <v>143</v>
      </c>
      <c r="AL1681" t="s">
        <v>60</v>
      </c>
      <c r="AM1681" t="s">
        <v>51</v>
      </c>
      <c r="AN1681">
        <v>26.8413851</v>
      </c>
      <c r="AO1681">
        <v>0</v>
      </c>
      <c r="AP1681">
        <v>0</v>
      </c>
      <c r="AR1681" s="5">
        <v>46261</v>
      </c>
      <c r="AS1681">
        <v>120</v>
      </c>
      <c r="AT1681">
        <v>3</v>
      </c>
      <c r="AU1681" t="s">
        <v>54</v>
      </c>
      <c r="AV1681" t="s">
        <v>51</v>
      </c>
      <c r="AW1681">
        <v>-52.292070459999998</v>
      </c>
      <c r="AX1681">
        <v>1.3858333300000001</v>
      </c>
      <c r="AY1681">
        <v>13494.64725484</v>
      </c>
      <c r="AZ1681">
        <v>15453.95839969</v>
      </c>
      <c r="BA1681">
        <v>0</v>
      </c>
    </row>
    <row r="1682" spans="2:53">
      <c r="B1682" s="5">
        <v>46261</v>
      </c>
      <c r="C1682">
        <v>280</v>
      </c>
      <c r="D1682">
        <v>3</v>
      </c>
      <c r="E1682" t="s">
        <v>143</v>
      </c>
      <c r="F1682" t="s">
        <v>54</v>
      </c>
      <c r="G1682" t="s">
        <v>52</v>
      </c>
      <c r="H1682">
        <v>11414.86128117</v>
      </c>
      <c r="I1682">
        <v>0</v>
      </c>
      <c r="J1682">
        <v>311.24</v>
      </c>
      <c r="K1682">
        <v>-215.74</v>
      </c>
      <c r="L1682">
        <v>0</v>
      </c>
      <c r="M1682">
        <v>0</v>
      </c>
      <c r="N1682">
        <v>0</v>
      </c>
      <c r="O1682" s="90" cm="1">
        <f t="array" ref="O1682">VLOOKUP(C1682,Calc!$B$4:$BF$291,_xlfn.XLOOKUP(F1682&amp;G1682,$R$4:$R$9&amp;$S$4:$S$9,$T$4:$T$9),FALSE)</f>
        <v>0</v>
      </c>
      <c r="P1682" s="121">
        <f t="shared" si="26"/>
        <v>0</v>
      </c>
      <c r="AH1682" s="5">
        <v>46261</v>
      </c>
      <c r="AI1682">
        <v>168</v>
      </c>
      <c r="AJ1682">
        <v>3</v>
      </c>
      <c r="AK1682" t="s">
        <v>143</v>
      </c>
      <c r="AL1682" t="s">
        <v>54</v>
      </c>
      <c r="AM1682" t="s">
        <v>52</v>
      </c>
      <c r="AN1682">
        <v>-6.0886715300000001</v>
      </c>
      <c r="AO1682">
        <v>0</v>
      </c>
      <c r="AP1682">
        <v>-3664.0314346</v>
      </c>
      <c r="AR1682" s="5">
        <v>46261</v>
      </c>
      <c r="AS1682">
        <v>120</v>
      </c>
      <c r="AT1682">
        <v>3</v>
      </c>
      <c r="AU1682" t="s">
        <v>50</v>
      </c>
      <c r="AV1682" t="s">
        <v>52</v>
      </c>
      <c r="AW1682">
        <v>0.10026876</v>
      </c>
      <c r="AX1682">
        <v>0.63916666</v>
      </c>
      <c r="AY1682">
        <v>0</v>
      </c>
      <c r="AZ1682">
        <v>0</v>
      </c>
      <c r="BA1682">
        <v>0</v>
      </c>
    </row>
    <row r="1683" spans="2:53">
      <c r="B1683" s="5">
        <v>46261</v>
      </c>
      <c r="C1683">
        <v>280</v>
      </c>
      <c r="D1683">
        <v>3</v>
      </c>
      <c r="E1683" t="s">
        <v>143</v>
      </c>
      <c r="F1683" t="s">
        <v>54</v>
      </c>
      <c r="G1683" t="s">
        <v>51</v>
      </c>
      <c r="H1683">
        <v>11414.86128117</v>
      </c>
      <c r="I1683">
        <v>8.6571631</v>
      </c>
      <c r="J1683">
        <v>95.5</v>
      </c>
      <c r="K1683">
        <v>215.74</v>
      </c>
      <c r="L1683">
        <v>1867.69636719</v>
      </c>
      <c r="M1683">
        <v>1708.4120701700001</v>
      </c>
      <c r="N1683">
        <v>1708.4120701700001</v>
      </c>
      <c r="O1683" s="90" cm="1">
        <f t="array" ref="O1683">VLOOKUP(C1683,Calc!$B$4:$BF$291,_xlfn.XLOOKUP(F1683&amp;G1683,$R$4:$R$9&amp;$S$4:$S$9,$T$4:$T$9),FALSE)</f>
        <v>1708.4120701756729</v>
      </c>
      <c r="P1683" s="121">
        <f t="shared" si="26"/>
        <v>5.6727458286331967E-9</v>
      </c>
      <c r="AH1683" s="5">
        <v>46261</v>
      </c>
      <c r="AI1683">
        <v>168</v>
      </c>
      <c r="AJ1683">
        <v>3</v>
      </c>
      <c r="AK1683" t="s">
        <v>143</v>
      </c>
      <c r="AL1683" t="s">
        <v>54</v>
      </c>
      <c r="AM1683" t="s">
        <v>51</v>
      </c>
      <c r="AN1683">
        <v>3.6095048599999999</v>
      </c>
      <c r="AO1683">
        <v>0</v>
      </c>
      <c r="AP1683">
        <v>0</v>
      </c>
      <c r="AR1683" s="5">
        <v>46261</v>
      </c>
      <c r="AS1683">
        <v>120</v>
      </c>
      <c r="AT1683">
        <v>3</v>
      </c>
      <c r="AU1683" t="s">
        <v>50</v>
      </c>
      <c r="AV1683" t="s">
        <v>51</v>
      </c>
      <c r="AW1683">
        <v>-0.73943543</v>
      </c>
      <c r="AX1683">
        <v>0.63916666</v>
      </c>
      <c r="AY1683">
        <v>0</v>
      </c>
      <c r="AZ1683">
        <v>25.691462600000001</v>
      </c>
      <c r="BA1683">
        <v>0</v>
      </c>
    </row>
    <row r="1684" spans="2:53">
      <c r="B1684" s="5">
        <v>46261</v>
      </c>
      <c r="C1684">
        <v>281</v>
      </c>
      <c r="D1684">
        <v>3</v>
      </c>
      <c r="E1684" t="s">
        <v>143</v>
      </c>
      <c r="F1684" t="s">
        <v>57</v>
      </c>
      <c r="G1684" t="s">
        <v>58</v>
      </c>
      <c r="H1684">
        <v>9375.9664413699993</v>
      </c>
      <c r="I1684">
        <v>0</v>
      </c>
      <c r="J1684">
        <v>500</v>
      </c>
      <c r="K1684">
        <v>-188.76</v>
      </c>
      <c r="L1684">
        <v>0</v>
      </c>
      <c r="M1684">
        <v>0</v>
      </c>
      <c r="N1684">
        <v>0</v>
      </c>
      <c r="O1684" s="90" cm="1">
        <f t="array" ref="O1684">VLOOKUP(C1684,Calc!$B$4:$BF$291,_xlfn.XLOOKUP(F1684&amp;G1684,$R$4:$R$9&amp;$S$4:$S$9,$T$4:$T$9),FALSE)</f>
        <v>0</v>
      </c>
      <c r="P1684" s="121">
        <f t="shared" si="26"/>
        <v>0</v>
      </c>
      <c r="AH1684" s="5">
        <v>46261</v>
      </c>
      <c r="AI1684">
        <v>169</v>
      </c>
      <c r="AJ1684">
        <v>3</v>
      </c>
      <c r="AL1684" t="s">
        <v>144</v>
      </c>
      <c r="AM1684" t="s">
        <v>58</v>
      </c>
      <c r="AN1684">
        <v>-56.444384659999997</v>
      </c>
      <c r="AO1684">
        <v>-4237.1561458100005</v>
      </c>
      <c r="AP1684">
        <v>-4237.1561458100005</v>
      </c>
      <c r="AR1684" s="5">
        <v>46261</v>
      </c>
      <c r="AS1684">
        <v>121</v>
      </c>
      <c r="AT1684">
        <v>3</v>
      </c>
      <c r="AU1684" t="s">
        <v>145</v>
      </c>
      <c r="AV1684" t="s">
        <v>58</v>
      </c>
      <c r="AW1684">
        <v>0</v>
      </c>
      <c r="AX1684">
        <v>0</v>
      </c>
      <c r="AY1684">
        <v>0</v>
      </c>
      <c r="AZ1684">
        <v>0</v>
      </c>
      <c r="BA1684">
        <v>0</v>
      </c>
    </row>
    <row r="1685" spans="2:53">
      <c r="B1685" s="5">
        <v>46261</v>
      </c>
      <c r="C1685">
        <v>281</v>
      </c>
      <c r="D1685">
        <v>3</v>
      </c>
      <c r="E1685" t="s">
        <v>143</v>
      </c>
      <c r="F1685" t="s">
        <v>57</v>
      </c>
      <c r="G1685" t="s">
        <v>52</v>
      </c>
      <c r="H1685">
        <v>9375.9664413699993</v>
      </c>
      <c r="I1685">
        <v>0</v>
      </c>
      <c r="J1685">
        <v>311.24</v>
      </c>
      <c r="K1685">
        <v>188.76</v>
      </c>
      <c r="L1685">
        <v>0</v>
      </c>
      <c r="M1685">
        <v>0</v>
      </c>
      <c r="N1685">
        <v>0</v>
      </c>
      <c r="O1685" s="90" cm="1">
        <f t="array" ref="O1685">VLOOKUP(C1685,Calc!$B$4:$BF$291,_xlfn.XLOOKUP(F1685&amp;G1685,$R$4:$R$9&amp;$S$4:$S$9,$T$4:$T$9),FALSE)</f>
        <v>0</v>
      </c>
      <c r="P1685" s="121">
        <f t="shared" si="26"/>
        <v>0</v>
      </c>
      <c r="AH1685" s="5">
        <v>46261</v>
      </c>
      <c r="AI1685">
        <v>169</v>
      </c>
      <c r="AJ1685">
        <v>3</v>
      </c>
      <c r="AL1685" t="s">
        <v>144</v>
      </c>
      <c r="AM1685" t="s">
        <v>146</v>
      </c>
      <c r="AN1685">
        <v>50.521884659999998</v>
      </c>
      <c r="AO1685">
        <v>0</v>
      </c>
      <c r="AP1685">
        <v>0</v>
      </c>
      <c r="AR1685" s="5">
        <v>46261</v>
      </c>
      <c r="AS1685">
        <v>121</v>
      </c>
      <c r="AT1685">
        <v>3</v>
      </c>
      <c r="AU1685" t="s">
        <v>145</v>
      </c>
      <c r="AV1685" t="s">
        <v>146</v>
      </c>
      <c r="AW1685">
        <v>0</v>
      </c>
      <c r="AX1685">
        <v>0</v>
      </c>
      <c r="AY1685">
        <v>0</v>
      </c>
      <c r="AZ1685">
        <v>0</v>
      </c>
      <c r="BA1685">
        <v>0</v>
      </c>
    </row>
    <row r="1686" spans="2:53">
      <c r="B1686" s="5">
        <v>46261</v>
      </c>
      <c r="C1686">
        <v>281</v>
      </c>
      <c r="D1686">
        <v>3</v>
      </c>
      <c r="E1686" t="s">
        <v>143</v>
      </c>
      <c r="F1686" t="s">
        <v>60</v>
      </c>
      <c r="G1686" t="s">
        <v>58</v>
      </c>
      <c r="H1686">
        <v>9375.9664413699993</v>
      </c>
      <c r="I1686">
        <v>0</v>
      </c>
      <c r="J1686">
        <v>500</v>
      </c>
      <c r="K1686">
        <v>-404.79</v>
      </c>
      <c r="L1686">
        <v>0</v>
      </c>
      <c r="M1686">
        <v>0</v>
      </c>
      <c r="N1686">
        <v>0</v>
      </c>
      <c r="O1686" s="90" cm="1">
        <f t="array" ref="O1686">VLOOKUP(C1686,Calc!$B$4:$BF$291,_xlfn.XLOOKUP(F1686&amp;G1686,$R$4:$R$9&amp;$S$4:$S$9,$T$4:$T$9),FALSE)</f>
        <v>0</v>
      </c>
      <c r="P1686" s="121">
        <f t="shared" si="26"/>
        <v>0</v>
      </c>
      <c r="AH1686" s="5">
        <v>46261</v>
      </c>
      <c r="AI1686">
        <v>169</v>
      </c>
      <c r="AJ1686">
        <v>3</v>
      </c>
      <c r="AK1686" t="s">
        <v>143</v>
      </c>
      <c r="AL1686" t="s">
        <v>57</v>
      </c>
      <c r="AM1686" t="s">
        <v>58</v>
      </c>
      <c r="AN1686">
        <v>-7.2335209999999996</v>
      </c>
      <c r="AO1686">
        <v>0</v>
      </c>
      <c r="AP1686">
        <v>2860.9907804899999</v>
      </c>
      <c r="AR1686" s="5">
        <v>46261</v>
      </c>
      <c r="AS1686">
        <v>121</v>
      </c>
      <c r="AT1686">
        <v>3</v>
      </c>
      <c r="AU1686" t="s">
        <v>144</v>
      </c>
      <c r="AV1686" t="s">
        <v>58</v>
      </c>
      <c r="AW1686">
        <v>-48.715166000000004</v>
      </c>
      <c r="AX1686">
        <v>7.0350000000000001</v>
      </c>
      <c r="AY1686">
        <v>142.50437224000001</v>
      </c>
      <c r="AZ1686">
        <v>142.50437224000001</v>
      </c>
      <c r="BA1686">
        <v>0</v>
      </c>
    </row>
    <row r="1687" spans="2:53">
      <c r="B1687" s="5">
        <v>46261</v>
      </c>
      <c r="C1687">
        <v>281</v>
      </c>
      <c r="D1687">
        <v>3</v>
      </c>
      <c r="E1687" t="s">
        <v>143</v>
      </c>
      <c r="F1687" t="s">
        <v>60</v>
      </c>
      <c r="G1687" t="s">
        <v>51</v>
      </c>
      <c r="H1687">
        <v>9375.9664413699993</v>
      </c>
      <c r="I1687">
        <v>23.789566529999998</v>
      </c>
      <c r="J1687">
        <v>95.21</v>
      </c>
      <c r="K1687">
        <v>404.79</v>
      </c>
      <c r="L1687">
        <v>9629.7786370199992</v>
      </c>
      <c r="M1687">
        <v>8621.1172846200006</v>
      </c>
      <c r="N1687">
        <v>8621.1172846200006</v>
      </c>
      <c r="O1687" s="90" cm="1">
        <f t="array" ref="O1687">VLOOKUP(C1687,Calc!$B$4:$BF$291,_xlfn.XLOOKUP(F1687&amp;G1687,$R$4:$R$9&amp;$S$4:$S$9,$T$4:$T$9),FALSE)</f>
        <v>8621.1172846239278</v>
      </c>
      <c r="P1687" s="121">
        <f t="shared" si="26"/>
        <v>3.9271981222555041E-9</v>
      </c>
      <c r="AH1687" s="5">
        <v>46261</v>
      </c>
      <c r="AI1687">
        <v>169</v>
      </c>
      <c r="AJ1687">
        <v>3</v>
      </c>
      <c r="AK1687" t="s">
        <v>143</v>
      </c>
      <c r="AL1687" t="s">
        <v>57</v>
      </c>
      <c r="AM1687" t="s">
        <v>52</v>
      </c>
      <c r="AN1687">
        <v>5.5918543300000003</v>
      </c>
      <c r="AO1687">
        <v>0</v>
      </c>
      <c r="AP1687">
        <v>0</v>
      </c>
      <c r="AR1687" s="5">
        <v>46261</v>
      </c>
      <c r="AS1687">
        <v>121</v>
      </c>
      <c r="AT1687">
        <v>3</v>
      </c>
      <c r="AU1687" t="s">
        <v>144</v>
      </c>
      <c r="AV1687" t="s">
        <v>146</v>
      </c>
      <c r="AW1687">
        <v>41.680166</v>
      </c>
      <c r="AX1687">
        <v>7.0350000000000001</v>
      </c>
      <c r="AY1687">
        <v>0</v>
      </c>
      <c r="AZ1687">
        <v>0</v>
      </c>
      <c r="BA1687">
        <v>0</v>
      </c>
    </row>
    <row r="1688" spans="2:53">
      <c r="B1688" s="5">
        <v>46261</v>
      </c>
      <c r="C1688">
        <v>281</v>
      </c>
      <c r="D1688">
        <v>3</v>
      </c>
      <c r="E1688" t="s">
        <v>143</v>
      </c>
      <c r="F1688" t="s">
        <v>54</v>
      </c>
      <c r="G1688" t="s">
        <v>52</v>
      </c>
      <c r="H1688">
        <v>9375.9664413699993</v>
      </c>
      <c r="I1688">
        <v>0</v>
      </c>
      <c r="J1688">
        <v>311.24</v>
      </c>
      <c r="K1688">
        <v>-216.03</v>
      </c>
      <c r="L1688">
        <v>0</v>
      </c>
      <c r="M1688">
        <v>0</v>
      </c>
      <c r="N1688">
        <v>0</v>
      </c>
      <c r="O1688" s="90" cm="1">
        <f t="array" ref="O1688">VLOOKUP(C1688,Calc!$B$4:$BF$291,_xlfn.XLOOKUP(F1688&amp;G1688,$R$4:$R$9&amp;$S$4:$S$9,$T$4:$T$9),FALSE)</f>
        <v>0</v>
      </c>
      <c r="P1688" s="121">
        <f t="shared" si="26"/>
        <v>0</v>
      </c>
      <c r="AH1688" s="5">
        <v>46261</v>
      </c>
      <c r="AI1688">
        <v>169</v>
      </c>
      <c r="AJ1688">
        <v>3</v>
      </c>
      <c r="AL1688" t="s">
        <v>147</v>
      </c>
      <c r="AM1688" t="s">
        <v>148</v>
      </c>
      <c r="AN1688">
        <v>0</v>
      </c>
      <c r="AO1688">
        <v>0</v>
      </c>
      <c r="AP1688">
        <v>0</v>
      </c>
      <c r="AR1688" s="5">
        <v>46261</v>
      </c>
      <c r="AS1688">
        <v>121</v>
      </c>
      <c r="AT1688">
        <v>3</v>
      </c>
      <c r="AU1688" t="s">
        <v>57</v>
      </c>
      <c r="AV1688" t="s">
        <v>58</v>
      </c>
      <c r="AW1688">
        <v>-11.798874</v>
      </c>
      <c r="AX1688">
        <v>-0.68166665999999998</v>
      </c>
      <c r="AY1688">
        <v>7033.6066143600001</v>
      </c>
      <c r="AZ1688">
        <v>7612.6845319599997</v>
      </c>
      <c r="BA1688">
        <v>0</v>
      </c>
    </row>
    <row r="1689" spans="2:53">
      <c r="B1689" s="5">
        <v>46261</v>
      </c>
      <c r="C1689">
        <v>281</v>
      </c>
      <c r="D1689">
        <v>3</v>
      </c>
      <c r="E1689" t="s">
        <v>143</v>
      </c>
      <c r="F1689" t="s">
        <v>54</v>
      </c>
      <c r="G1689" t="s">
        <v>51</v>
      </c>
      <c r="H1689">
        <v>9375.9664413699993</v>
      </c>
      <c r="I1689">
        <v>3.9030027600000001</v>
      </c>
      <c r="J1689">
        <v>95.21</v>
      </c>
      <c r="K1689">
        <v>216.03</v>
      </c>
      <c r="L1689">
        <v>843.16568768000002</v>
      </c>
      <c r="M1689">
        <v>754.84915675000002</v>
      </c>
      <c r="N1689">
        <v>754.84915675000002</v>
      </c>
      <c r="O1689" s="90" cm="1">
        <f t="array" ref="O1689">VLOOKUP(C1689,Calc!$B$4:$BF$291,_xlfn.XLOOKUP(F1689&amp;G1689,$R$4:$R$9&amp;$S$4:$S$9,$T$4:$T$9),FALSE)</f>
        <v>754.84915675373634</v>
      </c>
      <c r="P1689" s="121">
        <f t="shared" si="26"/>
        <v>3.7363179217209108E-9</v>
      </c>
      <c r="AH1689" s="5">
        <v>46261</v>
      </c>
      <c r="AI1689">
        <v>169</v>
      </c>
      <c r="AJ1689">
        <v>3</v>
      </c>
      <c r="AL1689" t="s">
        <v>147</v>
      </c>
      <c r="AM1689" t="s">
        <v>51</v>
      </c>
      <c r="AN1689">
        <v>0</v>
      </c>
      <c r="AO1689">
        <v>0</v>
      </c>
      <c r="AP1689">
        <v>0</v>
      </c>
      <c r="AR1689" s="5">
        <v>46261</v>
      </c>
      <c r="AS1689">
        <v>121</v>
      </c>
      <c r="AT1689">
        <v>3</v>
      </c>
      <c r="AU1689" t="s">
        <v>57</v>
      </c>
      <c r="AV1689" t="s">
        <v>52</v>
      </c>
      <c r="AW1689">
        <v>12.480540660000001</v>
      </c>
      <c r="AX1689">
        <v>-0.68166665999999998</v>
      </c>
      <c r="AY1689">
        <v>0</v>
      </c>
      <c r="AZ1689">
        <v>0</v>
      </c>
      <c r="BA1689">
        <v>0</v>
      </c>
    </row>
    <row r="1690" spans="2:53">
      <c r="B1690" s="5">
        <v>46261</v>
      </c>
      <c r="C1690">
        <v>282</v>
      </c>
      <c r="D1690">
        <v>3</v>
      </c>
      <c r="E1690" t="s">
        <v>143</v>
      </c>
      <c r="F1690" t="s">
        <v>57</v>
      </c>
      <c r="G1690" t="s">
        <v>58</v>
      </c>
      <c r="H1690">
        <v>9422.0715291899996</v>
      </c>
      <c r="I1690">
        <v>0</v>
      </c>
      <c r="J1690">
        <v>500</v>
      </c>
      <c r="K1690">
        <v>-188.76</v>
      </c>
      <c r="L1690">
        <v>0</v>
      </c>
      <c r="M1690">
        <v>0</v>
      </c>
      <c r="N1690">
        <v>0</v>
      </c>
      <c r="O1690" s="90" cm="1">
        <f t="array" ref="O1690">VLOOKUP(C1690,Calc!$B$4:$BF$291,_xlfn.XLOOKUP(F1690&amp;G1690,$R$4:$R$9&amp;$S$4:$S$9,$T$4:$T$9),FALSE)</f>
        <v>0</v>
      </c>
      <c r="P1690" s="121">
        <f t="shared" si="26"/>
        <v>0</v>
      </c>
      <c r="AH1690" s="5">
        <v>46261</v>
      </c>
      <c r="AI1690">
        <v>169</v>
      </c>
      <c r="AJ1690">
        <v>3</v>
      </c>
      <c r="AK1690" t="s">
        <v>143</v>
      </c>
      <c r="AL1690" t="s">
        <v>60</v>
      </c>
      <c r="AM1690" t="s">
        <v>58</v>
      </c>
      <c r="AN1690">
        <v>-31.965350260000001</v>
      </c>
      <c r="AO1690">
        <v>0</v>
      </c>
      <c r="AP1690">
        <v>-2333.7464947100002</v>
      </c>
      <c r="AR1690" s="5">
        <v>46261</v>
      </c>
      <c r="AS1690">
        <v>121</v>
      </c>
      <c r="AT1690">
        <v>3</v>
      </c>
      <c r="AU1690" t="s">
        <v>147</v>
      </c>
      <c r="AV1690" t="s">
        <v>148</v>
      </c>
      <c r="AW1690">
        <v>0</v>
      </c>
      <c r="AX1690">
        <v>0.70583333000000004</v>
      </c>
      <c r="AY1690">
        <v>0</v>
      </c>
      <c r="AZ1690">
        <v>0</v>
      </c>
      <c r="BA1690">
        <v>0</v>
      </c>
    </row>
    <row r="1691" spans="2:53">
      <c r="B1691" s="5">
        <v>46261</v>
      </c>
      <c r="C1691">
        <v>282</v>
      </c>
      <c r="D1691">
        <v>3</v>
      </c>
      <c r="E1691" t="s">
        <v>143</v>
      </c>
      <c r="F1691" t="s">
        <v>57</v>
      </c>
      <c r="G1691" t="s">
        <v>52</v>
      </c>
      <c r="H1691">
        <v>9422.0715291899996</v>
      </c>
      <c r="I1691">
        <v>0</v>
      </c>
      <c r="J1691">
        <v>311.24</v>
      </c>
      <c r="K1691">
        <v>188.76</v>
      </c>
      <c r="L1691">
        <v>0</v>
      </c>
      <c r="M1691">
        <v>0</v>
      </c>
      <c r="N1691">
        <v>0</v>
      </c>
      <c r="O1691" s="90" cm="1">
        <f t="array" ref="O1691">VLOOKUP(C1691,Calc!$B$4:$BF$291,_xlfn.XLOOKUP(F1691&amp;G1691,$R$4:$R$9&amp;$S$4:$S$9,$T$4:$T$9),FALSE)</f>
        <v>0</v>
      </c>
      <c r="P1691" s="121">
        <f t="shared" si="26"/>
        <v>0</v>
      </c>
      <c r="AH1691" s="5">
        <v>46261</v>
      </c>
      <c r="AI1691">
        <v>169</v>
      </c>
      <c r="AJ1691">
        <v>3</v>
      </c>
      <c r="AK1691" t="s">
        <v>143</v>
      </c>
      <c r="AL1691" t="s">
        <v>60</v>
      </c>
      <c r="AM1691" t="s">
        <v>51</v>
      </c>
      <c r="AN1691">
        <v>30.038683599999999</v>
      </c>
      <c r="AO1691">
        <v>0</v>
      </c>
      <c r="AP1691">
        <v>0</v>
      </c>
      <c r="AR1691" s="5">
        <v>46261</v>
      </c>
      <c r="AS1691">
        <v>121</v>
      </c>
      <c r="AT1691">
        <v>3</v>
      </c>
      <c r="AU1691" t="s">
        <v>147</v>
      </c>
      <c r="AV1691" t="s">
        <v>51</v>
      </c>
      <c r="AW1691">
        <v>0</v>
      </c>
      <c r="AX1691">
        <v>0.70583333000000004</v>
      </c>
      <c r="AY1691">
        <v>0</v>
      </c>
      <c r="AZ1691">
        <v>0</v>
      </c>
      <c r="BA1691">
        <v>0</v>
      </c>
    </row>
    <row r="1692" spans="2:53">
      <c r="B1692" s="5">
        <v>46261</v>
      </c>
      <c r="C1692">
        <v>282</v>
      </c>
      <c r="D1692">
        <v>3</v>
      </c>
      <c r="E1692" t="s">
        <v>143</v>
      </c>
      <c r="F1692" t="s">
        <v>60</v>
      </c>
      <c r="G1692" t="s">
        <v>58</v>
      </c>
      <c r="H1692">
        <v>9422.0715291899996</v>
      </c>
      <c r="I1692">
        <v>0</v>
      </c>
      <c r="J1692">
        <v>500</v>
      </c>
      <c r="K1692">
        <v>-440</v>
      </c>
      <c r="L1692">
        <v>0</v>
      </c>
      <c r="M1692">
        <v>0</v>
      </c>
      <c r="N1692">
        <v>0</v>
      </c>
      <c r="O1692" s="90" cm="1">
        <f t="array" ref="O1692">VLOOKUP(C1692,Calc!$B$4:$BF$291,_xlfn.XLOOKUP(F1692&amp;G1692,$R$4:$R$9&amp;$S$4:$S$9,$T$4:$T$9),FALSE)</f>
        <v>0</v>
      </c>
      <c r="P1692" s="121">
        <f t="shared" si="26"/>
        <v>0</v>
      </c>
      <c r="AH1692" s="5">
        <v>46261</v>
      </c>
      <c r="AI1692">
        <v>169</v>
      </c>
      <c r="AJ1692">
        <v>3</v>
      </c>
      <c r="AK1692" t="s">
        <v>143</v>
      </c>
      <c r="AL1692" t="s">
        <v>54</v>
      </c>
      <c r="AM1692" t="s">
        <v>52</v>
      </c>
      <c r="AN1692">
        <v>-1.2424628900000001</v>
      </c>
      <c r="AO1692">
        <v>0</v>
      </c>
      <c r="AP1692">
        <v>-744.70255449000001</v>
      </c>
      <c r="AR1692" s="5">
        <v>46261</v>
      </c>
      <c r="AS1692">
        <v>121</v>
      </c>
      <c r="AT1692">
        <v>3</v>
      </c>
      <c r="AU1692" t="s">
        <v>60</v>
      </c>
      <c r="AV1692" t="s">
        <v>58</v>
      </c>
      <c r="AW1692">
        <v>0.23240575999999999</v>
      </c>
      <c r="AX1692">
        <v>0.19333333</v>
      </c>
      <c r="AY1692">
        <v>0</v>
      </c>
      <c r="AZ1692">
        <v>0</v>
      </c>
      <c r="BA1692">
        <v>0</v>
      </c>
    </row>
    <row r="1693" spans="2:53">
      <c r="B1693" s="5">
        <v>46261</v>
      </c>
      <c r="C1693">
        <v>282</v>
      </c>
      <c r="D1693">
        <v>3</v>
      </c>
      <c r="E1693" t="s">
        <v>143</v>
      </c>
      <c r="F1693" t="s">
        <v>60</v>
      </c>
      <c r="G1693" t="s">
        <v>51</v>
      </c>
      <c r="H1693">
        <v>9422.0715291899996</v>
      </c>
      <c r="I1693">
        <v>20.947420699999999</v>
      </c>
      <c r="J1693">
        <v>60</v>
      </c>
      <c r="K1693">
        <v>440</v>
      </c>
      <c r="L1693">
        <v>9216.865108</v>
      </c>
      <c r="M1693">
        <v>8586.4637883699997</v>
      </c>
      <c r="N1693">
        <v>8586.4637883699997</v>
      </c>
      <c r="O1693" s="90" cm="1">
        <f t="array" ref="O1693">VLOOKUP(C1693,Calc!$B$4:$BF$291,_xlfn.XLOOKUP(F1693&amp;G1693,$R$4:$R$9&amp;$S$4:$S$9,$T$4:$T$9),FALSE)</f>
        <v>8586.463788374791</v>
      </c>
      <c r="P1693" s="121">
        <f t="shared" si="26"/>
        <v>4.791218088939786E-9</v>
      </c>
      <c r="AH1693" s="5">
        <v>46261</v>
      </c>
      <c r="AI1693">
        <v>169</v>
      </c>
      <c r="AJ1693">
        <v>3</v>
      </c>
      <c r="AK1693" t="s">
        <v>143</v>
      </c>
      <c r="AL1693" t="s">
        <v>54</v>
      </c>
      <c r="AM1693" t="s">
        <v>51</v>
      </c>
      <c r="AN1693">
        <v>-0.15503710000000001</v>
      </c>
      <c r="AO1693">
        <v>0</v>
      </c>
      <c r="AP1693">
        <v>0</v>
      </c>
      <c r="AR1693" s="5">
        <v>46261</v>
      </c>
      <c r="AS1693">
        <v>121</v>
      </c>
      <c r="AT1693">
        <v>3</v>
      </c>
      <c r="AU1693" t="s">
        <v>60</v>
      </c>
      <c r="AV1693" t="s">
        <v>51</v>
      </c>
      <c r="AW1693">
        <v>-0.42573909999999998</v>
      </c>
      <c r="AX1693">
        <v>0.19333333</v>
      </c>
      <c r="AY1693">
        <v>0</v>
      </c>
      <c r="AZ1693">
        <v>-2.45807156</v>
      </c>
      <c r="BA1693">
        <v>0</v>
      </c>
    </row>
    <row r="1694" spans="2:53">
      <c r="B1694" s="5">
        <v>46261</v>
      </c>
      <c r="C1694">
        <v>282</v>
      </c>
      <c r="D1694">
        <v>3</v>
      </c>
      <c r="E1694" t="s">
        <v>143</v>
      </c>
      <c r="F1694" t="s">
        <v>54</v>
      </c>
      <c r="G1694" t="s">
        <v>52</v>
      </c>
      <c r="H1694">
        <v>9422.0715291899996</v>
      </c>
      <c r="I1694">
        <v>0</v>
      </c>
      <c r="J1694">
        <v>311.24</v>
      </c>
      <c r="K1694">
        <v>-251.24</v>
      </c>
      <c r="L1694">
        <v>0</v>
      </c>
      <c r="M1694">
        <v>0</v>
      </c>
      <c r="N1694">
        <v>0</v>
      </c>
      <c r="O1694" s="90" cm="1">
        <f t="array" ref="O1694">VLOOKUP(C1694,Calc!$B$4:$BF$291,_xlfn.XLOOKUP(F1694&amp;G1694,$R$4:$R$9&amp;$S$4:$S$9,$T$4:$T$9),FALSE)</f>
        <v>0</v>
      </c>
      <c r="P1694" s="121">
        <f t="shared" si="26"/>
        <v>0</v>
      </c>
      <c r="AH1694" s="5">
        <v>46261</v>
      </c>
      <c r="AI1694">
        <v>170</v>
      </c>
      <c r="AJ1694">
        <v>3</v>
      </c>
      <c r="AL1694" t="s">
        <v>144</v>
      </c>
      <c r="AM1694" t="s">
        <v>58</v>
      </c>
      <c r="AN1694">
        <v>-62.096298830000002</v>
      </c>
      <c r="AO1694">
        <v>-4711.5401684999997</v>
      </c>
      <c r="AP1694">
        <v>-4711.5401684999997</v>
      </c>
      <c r="AR1694" s="5">
        <v>46261</v>
      </c>
      <c r="AS1694">
        <v>121</v>
      </c>
      <c r="AT1694">
        <v>3</v>
      </c>
      <c r="AU1694" t="s">
        <v>54</v>
      </c>
      <c r="AV1694" t="s">
        <v>52</v>
      </c>
      <c r="AW1694">
        <v>51.883830930000002</v>
      </c>
      <c r="AX1694">
        <v>0.10833333000000001</v>
      </c>
      <c r="AY1694">
        <v>0</v>
      </c>
      <c r="AZ1694">
        <v>0</v>
      </c>
      <c r="BA1694">
        <v>0</v>
      </c>
    </row>
    <row r="1695" spans="2:53">
      <c r="B1695" s="5">
        <v>46261</v>
      </c>
      <c r="C1695">
        <v>282</v>
      </c>
      <c r="D1695">
        <v>3</v>
      </c>
      <c r="E1695" t="s">
        <v>143</v>
      </c>
      <c r="F1695" t="s">
        <v>54</v>
      </c>
      <c r="G1695" t="s">
        <v>51</v>
      </c>
      <c r="H1695">
        <v>9422.0715291899996</v>
      </c>
      <c r="I1695">
        <v>3.5701179000000001</v>
      </c>
      <c r="J1695">
        <v>60</v>
      </c>
      <c r="K1695">
        <v>251.24</v>
      </c>
      <c r="L1695">
        <v>896.95642119000001</v>
      </c>
      <c r="M1695">
        <v>835.60774082</v>
      </c>
      <c r="N1695">
        <v>835.60774082</v>
      </c>
      <c r="O1695" s="90" cm="1">
        <f t="array" ref="O1695">VLOOKUP(C1695,Calc!$B$4:$BF$291,_xlfn.XLOOKUP(F1695&amp;G1695,$R$4:$R$9&amp;$S$4:$S$9,$T$4:$T$9),FALSE)</f>
        <v>835.60774082120861</v>
      </c>
      <c r="P1695" s="121">
        <f t="shared" si="26"/>
        <v>1.2086047718185E-9</v>
      </c>
      <c r="AH1695" s="5">
        <v>46261</v>
      </c>
      <c r="AI1695">
        <v>170</v>
      </c>
      <c r="AJ1695">
        <v>3</v>
      </c>
      <c r="AL1695" t="s">
        <v>144</v>
      </c>
      <c r="AM1695" t="s">
        <v>146</v>
      </c>
      <c r="AN1695">
        <v>54.055465499999997</v>
      </c>
      <c r="AO1695">
        <v>0</v>
      </c>
      <c r="AP1695">
        <v>0</v>
      </c>
      <c r="AR1695" s="5">
        <v>46261</v>
      </c>
      <c r="AS1695">
        <v>121</v>
      </c>
      <c r="AT1695">
        <v>3</v>
      </c>
      <c r="AU1695" t="s">
        <v>54</v>
      </c>
      <c r="AV1695" t="s">
        <v>51</v>
      </c>
      <c r="AW1695">
        <v>-51.992164260000003</v>
      </c>
      <c r="AX1695">
        <v>0.10833333000000001</v>
      </c>
      <c r="AY1695">
        <v>31771.774882360001</v>
      </c>
      <c r="AZ1695">
        <v>31129.258716709999</v>
      </c>
      <c r="BA1695">
        <v>0</v>
      </c>
    </row>
    <row r="1696" spans="2:53">
      <c r="B1696" s="5">
        <v>46261</v>
      </c>
      <c r="C1696">
        <v>283</v>
      </c>
      <c r="D1696">
        <v>3</v>
      </c>
      <c r="E1696" t="s">
        <v>143</v>
      </c>
      <c r="F1696" t="s">
        <v>57</v>
      </c>
      <c r="G1696" t="s">
        <v>58</v>
      </c>
      <c r="H1696">
        <v>11719.05507065</v>
      </c>
      <c r="I1696">
        <v>0</v>
      </c>
      <c r="J1696">
        <v>500</v>
      </c>
      <c r="K1696">
        <v>-139.44999999999999</v>
      </c>
      <c r="L1696">
        <v>0</v>
      </c>
      <c r="M1696">
        <v>0</v>
      </c>
      <c r="N1696">
        <v>0</v>
      </c>
      <c r="O1696" s="90" cm="1">
        <f t="array" ref="O1696">VLOOKUP(C1696,Calc!$B$4:$BF$291,_xlfn.XLOOKUP(F1696&amp;G1696,$R$4:$R$9&amp;$S$4:$S$9,$T$4:$T$9),FALSE)</f>
        <v>0</v>
      </c>
      <c r="P1696" s="121">
        <f t="shared" si="26"/>
        <v>0</v>
      </c>
      <c r="AH1696" s="5">
        <v>46261</v>
      </c>
      <c r="AI1696">
        <v>170</v>
      </c>
      <c r="AJ1696">
        <v>3</v>
      </c>
      <c r="AK1696" t="s">
        <v>143</v>
      </c>
      <c r="AL1696" t="s">
        <v>57</v>
      </c>
      <c r="AM1696" t="s">
        <v>58</v>
      </c>
      <c r="AN1696">
        <v>-7.0091558000000003</v>
      </c>
      <c r="AO1696">
        <v>0</v>
      </c>
      <c r="AP1696">
        <v>2964.1980472999999</v>
      </c>
      <c r="AR1696" s="5">
        <v>46261</v>
      </c>
      <c r="AS1696">
        <v>121</v>
      </c>
      <c r="AT1696">
        <v>3</v>
      </c>
      <c r="AU1696" t="s">
        <v>50</v>
      </c>
      <c r="AV1696" t="s">
        <v>52</v>
      </c>
      <c r="AW1696">
        <v>0.10985216</v>
      </c>
      <c r="AX1696">
        <v>0.63916666</v>
      </c>
      <c r="AY1696">
        <v>0</v>
      </c>
      <c r="AZ1696">
        <v>0</v>
      </c>
      <c r="BA1696">
        <v>0</v>
      </c>
    </row>
    <row r="1697" spans="2:53">
      <c r="B1697" s="5">
        <v>46261</v>
      </c>
      <c r="C1697">
        <v>283</v>
      </c>
      <c r="D1697">
        <v>3</v>
      </c>
      <c r="E1697" t="s">
        <v>143</v>
      </c>
      <c r="F1697" t="s">
        <v>57</v>
      </c>
      <c r="G1697" t="s">
        <v>52</v>
      </c>
      <c r="H1697">
        <v>11719.05507065</v>
      </c>
      <c r="I1697">
        <v>0</v>
      </c>
      <c r="J1697">
        <v>360.55</v>
      </c>
      <c r="K1697">
        <v>139.44999999999999</v>
      </c>
      <c r="L1697">
        <v>0</v>
      </c>
      <c r="M1697">
        <v>0</v>
      </c>
      <c r="N1697">
        <v>0</v>
      </c>
      <c r="O1697" s="90" cm="1">
        <f t="array" ref="O1697">VLOOKUP(C1697,Calc!$B$4:$BF$291,_xlfn.XLOOKUP(F1697&amp;G1697,$R$4:$R$9&amp;$S$4:$S$9,$T$4:$T$9),FALSE)</f>
        <v>0</v>
      </c>
      <c r="P1697" s="121">
        <f t="shared" si="26"/>
        <v>0</v>
      </c>
      <c r="AH1697" s="5">
        <v>46261</v>
      </c>
      <c r="AI1697">
        <v>170</v>
      </c>
      <c r="AJ1697">
        <v>3</v>
      </c>
      <c r="AK1697" t="s">
        <v>143</v>
      </c>
      <c r="AL1697" t="s">
        <v>57</v>
      </c>
      <c r="AM1697" t="s">
        <v>52</v>
      </c>
      <c r="AN1697">
        <v>5.73832246</v>
      </c>
      <c r="AO1697">
        <v>0</v>
      </c>
      <c r="AP1697">
        <v>0</v>
      </c>
      <c r="AR1697" s="5">
        <v>46261</v>
      </c>
      <c r="AS1697">
        <v>121</v>
      </c>
      <c r="AT1697">
        <v>3</v>
      </c>
      <c r="AU1697" t="s">
        <v>50</v>
      </c>
      <c r="AV1697" t="s">
        <v>51</v>
      </c>
      <c r="AW1697">
        <v>-0.74901883000000002</v>
      </c>
      <c r="AX1697">
        <v>0.63916666</v>
      </c>
      <c r="AY1697">
        <v>0</v>
      </c>
      <c r="AZ1697">
        <v>65.89631962</v>
      </c>
      <c r="BA1697">
        <v>0</v>
      </c>
    </row>
    <row r="1698" spans="2:53">
      <c r="B1698" s="5">
        <v>46261</v>
      </c>
      <c r="C1698">
        <v>283</v>
      </c>
      <c r="D1698">
        <v>3</v>
      </c>
      <c r="E1698" t="s">
        <v>143</v>
      </c>
      <c r="F1698" t="s">
        <v>60</v>
      </c>
      <c r="G1698" t="s">
        <v>58</v>
      </c>
      <c r="H1698">
        <v>11719.05507065</v>
      </c>
      <c r="I1698">
        <v>0</v>
      </c>
      <c r="J1698">
        <v>500</v>
      </c>
      <c r="K1698">
        <v>-440</v>
      </c>
      <c r="L1698">
        <v>0</v>
      </c>
      <c r="M1698">
        <v>0</v>
      </c>
      <c r="N1698">
        <v>0</v>
      </c>
      <c r="O1698" s="90" cm="1">
        <f t="array" ref="O1698">VLOOKUP(C1698,Calc!$B$4:$BF$291,_xlfn.XLOOKUP(F1698&amp;G1698,$R$4:$R$9&amp;$S$4:$S$9,$T$4:$T$9),FALSE)</f>
        <v>0</v>
      </c>
      <c r="P1698" s="121">
        <f t="shared" si="26"/>
        <v>0</v>
      </c>
      <c r="AH1698" s="5">
        <v>46261</v>
      </c>
      <c r="AI1698">
        <v>170</v>
      </c>
      <c r="AJ1698">
        <v>3</v>
      </c>
      <c r="AL1698" t="s">
        <v>147</v>
      </c>
      <c r="AM1698" t="s">
        <v>148</v>
      </c>
      <c r="AN1698">
        <v>0</v>
      </c>
      <c r="AO1698">
        <v>0</v>
      </c>
      <c r="AP1698">
        <v>0</v>
      </c>
      <c r="AR1698" s="5">
        <v>46261</v>
      </c>
      <c r="AS1698">
        <v>122</v>
      </c>
      <c r="AT1698">
        <v>3</v>
      </c>
      <c r="AU1698" t="s">
        <v>145</v>
      </c>
      <c r="AV1698" t="s">
        <v>58</v>
      </c>
      <c r="AW1698">
        <v>0</v>
      </c>
      <c r="AX1698">
        <v>0</v>
      </c>
      <c r="AY1698">
        <v>0</v>
      </c>
      <c r="AZ1698">
        <v>0</v>
      </c>
      <c r="BA1698">
        <v>0</v>
      </c>
    </row>
    <row r="1699" spans="2:53">
      <c r="B1699" s="5">
        <v>46261</v>
      </c>
      <c r="C1699">
        <v>283</v>
      </c>
      <c r="D1699">
        <v>3</v>
      </c>
      <c r="E1699" t="s">
        <v>143</v>
      </c>
      <c r="F1699" t="s">
        <v>60</v>
      </c>
      <c r="G1699" t="s">
        <v>51</v>
      </c>
      <c r="H1699">
        <v>11719.05507065</v>
      </c>
      <c r="I1699">
        <v>22.951068660000001</v>
      </c>
      <c r="J1699">
        <v>60</v>
      </c>
      <c r="K1699">
        <v>440</v>
      </c>
      <c r="L1699">
        <v>10098.47021333</v>
      </c>
      <c r="M1699">
        <v>9537.0261142500003</v>
      </c>
      <c r="N1699">
        <v>9537.0261142500003</v>
      </c>
      <c r="O1699" s="90" cm="1">
        <f t="array" ref="O1699">VLOOKUP(C1699,Calc!$B$4:$BF$291,_xlfn.XLOOKUP(F1699&amp;G1699,$R$4:$R$9&amp;$S$4:$S$9,$T$4:$T$9),FALSE)</f>
        <v>9537.0261142524068</v>
      </c>
      <c r="P1699" s="121">
        <f t="shared" si="26"/>
        <v>2.4065229808911681E-9</v>
      </c>
      <c r="AH1699" s="5">
        <v>46261</v>
      </c>
      <c r="AI1699">
        <v>170</v>
      </c>
      <c r="AJ1699">
        <v>3</v>
      </c>
      <c r="AL1699" t="s">
        <v>147</v>
      </c>
      <c r="AM1699" t="s">
        <v>51</v>
      </c>
      <c r="AN1699">
        <v>0</v>
      </c>
      <c r="AO1699">
        <v>0</v>
      </c>
      <c r="AP1699">
        <v>0</v>
      </c>
      <c r="AR1699" s="5">
        <v>46261</v>
      </c>
      <c r="AS1699">
        <v>122</v>
      </c>
      <c r="AT1699">
        <v>3</v>
      </c>
      <c r="AU1699" t="s">
        <v>145</v>
      </c>
      <c r="AV1699" t="s">
        <v>146</v>
      </c>
      <c r="AW1699">
        <v>0</v>
      </c>
      <c r="AX1699">
        <v>0</v>
      </c>
      <c r="AY1699">
        <v>0</v>
      </c>
      <c r="AZ1699">
        <v>0</v>
      </c>
      <c r="BA1699">
        <v>0</v>
      </c>
    </row>
    <row r="1700" spans="2:53">
      <c r="B1700" s="5">
        <v>46261</v>
      </c>
      <c r="C1700">
        <v>283</v>
      </c>
      <c r="D1700">
        <v>3</v>
      </c>
      <c r="E1700" t="s">
        <v>143</v>
      </c>
      <c r="F1700" t="s">
        <v>54</v>
      </c>
      <c r="G1700" t="s">
        <v>52</v>
      </c>
      <c r="H1700">
        <v>11719.05507065</v>
      </c>
      <c r="I1700">
        <v>0</v>
      </c>
      <c r="J1700">
        <v>360.55</v>
      </c>
      <c r="K1700">
        <v>-300.55</v>
      </c>
      <c r="L1700">
        <v>0</v>
      </c>
      <c r="M1700">
        <v>0</v>
      </c>
      <c r="N1700">
        <v>0</v>
      </c>
      <c r="O1700" s="90" cm="1">
        <f t="array" ref="O1700">VLOOKUP(C1700,Calc!$B$4:$BF$291,_xlfn.XLOOKUP(F1700&amp;G1700,$R$4:$R$9&amp;$S$4:$S$9,$T$4:$T$9),FALSE)</f>
        <v>0</v>
      </c>
      <c r="P1700" s="121">
        <f t="shared" si="26"/>
        <v>0</v>
      </c>
      <c r="AH1700" s="5">
        <v>46261</v>
      </c>
      <c r="AI1700">
        <v>170</v>
      </c>
      <c r="AJ1700">
        <v>3</v>
      </c>
      <c r="AK1700" t="s">
        <v>143</v>
      </c>
      <c r="AL1700" t="s">
        <v>60</v>
      </c>
      <c r="AM1700" t="s">
        <v>58</v>
      </c>
      <c r="AN1700">
        <v>-27.129269600000001</v>
      </c>
      <c r="AO1700">
        <v>0</v>
      </c>
      <c r="AP1700">
        <v>-1904.1639455699999</v>
      </c>
      <c r="AR1700" s="5">
        <v>46261</v>
      </c>
      <c r="AS1700">
        <v>122</v>
      </c>
      <c r="AT1700">
        <v>3</v>
      </c>
      <c r="AU1700" t="s">
        <v>144</v>
      </c>
      <c r="AV1700" t="s">
        <v>58</v>
      </c>
      <c r="AW1700">
        <v>-46.90494546</v>
      </c>
      <c r="AX1700">
        <v>5.4308333299999996</v>
      </c>
      <c r="AY1700">
        <v>97.634301769999993</v>
      </c>
      <c r="AZ1700">
        <v>97.634301769999993</v>
      </c>
      <c r="BA1700">
        <v>0</v>
      </c>
    </row>
    <row r="1701" spans="2:53">
      <c r="B1701" s="5">
        <v>46261</v>
      </c>
      <c r="C1701">
        <v>283</v>
      </c>
      <c r="D1701">
        <v>3</v>
      </c>
      <c r="E1701" t="s">
        <v>143</v>
      </c>
      <c r="F1701" t="s">
        <v>54</v>
      </c>
      <c r="G1701" t="s">
        <v>51</v>
      </c>
      <c r="H1701">
        <v>11719.05507065</v>
      </c>
      <c r="I1701">
        <v>7.6875223999999998</v>
      </c>
      <c r="J1701">
        <v>60</v>
      </c>
      <c r="K1701">
        <v>300.55</v>
      </c>
      <c r="L1701">
        <v>2310.4848573200002</v>
      </c>
      <c r="M1701">
        <v>2182.0289564</v>
      </c>
      <c r="N1701">
        <v>2182.0289564</v>
      </c>
      <c r="O1701" s="90" cm="1">
        <f t="array" ref="O1701">VLOOKUP(C1701,Calc!$B$4:$BF$291,_xlfn.XLOOKUP(F1701&amp;G1701,$R$4:$R$9&amp;$S$4:$S$9,$T$4:$T$9),FALSE)</f>
        <v>2182.0289564009286</v>
      </c>
      <c r="P1701" s="121">
        <f t="shared" si="26"/>
        <v>9.2859409051015973E-10</v>
      </c>
      <c r="AH1701" s="5">
        <v>46261</v>
      </c>
      <c r="AI1701">
        <v>170</v>
      </c>
      <c r="AJ1701">
        <v>3</v>
      </c>
      <c r="AK1701" t="s">
        <v>143</v>
      </c>
      <c r="AL1701" t="s">
        <v>60</v>
      </c>
      <c r="AM1701" t="s">
        <v>51</v>
      </c>
      <c r="AN1701">
        <v>25.4817696</v>
      </c>
      <c r="AO1701">
        <v>0</v>
      </c>
      <c r="AP1701">
        <v>0</v>
      </c>
      <c r="AR1701" s="5">
        <v>46261</v>
      </c>
      <c r="AS1701">
        <v>122</v>
      </c>
      <c r="AT1701">
        <v>3</v>
      </c>
      <c r="AU1701" t="s">
        <v>144</v>
      </c>
      <c r="AV1701" t="s">
        <v>146</v>
      </c>
      <c r="AW1701">
        <v>41.474112130000002</v>
      </c>
      <c r="AX1701">
        <v>5.4308333299999996</v>
      </c>
      <c r="AY1701">
        <v>0</v>
      </c>
      <c r="AZ1701">
        <v>0</v>
      </c>
      <c r="BA1701">
        <v>0</v>
      </c>
    </row>
    <row r="1702" spans="2:53">
      <c r="B1702" s="5">
        <v>46261</v>
      </c>
      <c r="C1702">
        <v>284</v>
      </c>
      <c r="D1702">
        <v>3</v>
      </c>
      <c r="E1702" t="s">
        <v>143</v>
      </c>
      <c r="F1702" t="s">
        <v>57</v>
      </c>
      <c r="G1702" t="s">
        <v>58</v>
      </c>
      <c r="H1702">
        <v>14572.76598065</v>
      </c>
      <c r="I1702">
        <v>0</v>
      </c>
      <c r="J1702">
        <v>500</v>
      </c>
      <c r="K1702">
        <v>-139.44999999999999</v>
      </c>
      <c r="L1702">
        <v>0</v>
      </c>
      <c r="M1702">
        <v>0</v>
      </c>
      <c r="N1702">
        <v>0</v>
      </c>
      <c r="O1702" s="90" cm="1">
        <f t="array" ref="O1702">VLOOKUP(C1702,Calc!$B$4:$BF$291,_xlfn.XLOOKUP(F1702&amp;G1702,$R$4:$R$9&amp;$S$4:$S$9,$T$4:$T$9),FALSE)</f>
        <v>0</v>
      </c>
      <c r="P1702" s="121">
        <f t="shared" si="26"/>
        <v>0</v>
      </c>
      <c r="AH1702" s="5">
        <v>46261</v>
      </c>
      <c r="AI1702">
        <v>170</v>
      </c>
      <c r="AJ1702">
        <v>3</v>
      </c>
      <c r="AK1702" t="s">
        <v>143</v>
      </c>
      <c r="AL1702" t="s">
        <v>54</v>
      </c>
      <c r="AM1702" t="s">
        <v>52</v>
      </c>
      <c r="AN1702">
        <v>-2.6496063900000002</v>
      </c>
      <c r="AO1702">
        <v>0</v>
      </c>
      <c r="AP1702">
        <v>-1590.4330528</v>
      </c>
      <c r="AR1702" s="5">
        <v>46261</v>
      </c>
      <c r="AS1702">
        <v>122</v>
      </c>
      <c r="AT1702">
        <v>3</v>
      </c>
      <c r="AU1702" t="s">
        <v>57</v>
      </c>
      <c r="AV1702" t="s">
        <v>58</v>
      </c>
      <c r="AW1702">
        <v>-11.611735400000001</v>
      </c>
      <c r="AX1702">
        <v>-0.67916666000000003</v>
      </c>
      <c r="AY1702">
        <v>10341.95814579</v>
      </c>
      <c r="AZ1702">
        <v>7477.7695677000002</v>
      </c>
      <c r="BA1702">
        <v>0</v>
      </c>
    </row>
    <row r="1703" spans="2:53">
      <c r="B1703" s="5">
        <v>46261</v>
      </c>
      <c r="C1703">
        <v>284</v>
      </c>
      <c r="D1703">
        <v>3</v>
      </c>
      <c r="E1703" t="s">
        <v>143</v>
      </c>
      <c r="F1703" t="s">
        <v>57</v>
      </c>
      <c r="G1703" t="s">
        <v>52</v>
      </c>
      <c r="H1703">
        <v>14572.76598065</v>
      </c>
      <c r="I1703">
        <v>0</v>
      </c>
      <c r="J1703">
        <v>360.55</v>
      </c>
      <c r="K1703">
        <v>139.44999999999999</v>
      </c>
      <c r="L1703">
        <v>0</v>
      </c>
      <c r="M1703">
        <v>0</v>
      </c>
      <c r="N1703">
        <v>0</v>
      </c>
      <c r="O1703" s="90" cm="1">
        <f t="array" ref="O1703">VLOOKUP(C1703,Calc!$B$4:$BF$291,_xlfn.XLOOKUP(F1703&amp;G1703,$R$4:$R$9&amp;$S$4:$S$9,$T$4:$T$9),FALSE)</f>
        <v>0</v>
      </c>
      <c r="P1703" s="121">
        <f t="shared" si="26"/>
        <v>0</v>
      </c>
      <c r="AH1703" s="5">
        <v>46261</v>
      </c>
      <c r="AI1703">
        <v>170</v>
      </c>
      <c r="AJ1703">
        <v>3</v>
      </c>
      <c r="AK1703" t="s">
        <v>143</v>
      </c>
      <c r="AL1703" t="s">
        <v>54</v>
      </c>
      <c r="AM1703" t="s">
        <v>51</v>
      </c>
      <c r="AN1703">
        <v>0.33460638999999998</v>
      </c>
      <c r="AO1703">
        <v>0</v>
      </c>
      <c r="AP1703">
        <v>0</v>
      </c>
      <c r="AR1703" s="5">
        <v>46261</v>
      </c>
      <c r="AS1703">
        <v>122</v>
      </c>
      <c r="AT1703">
        <v>3</v>
      </c>
      <c r="AU1703" t="s">
        <v>57</v>
      </c>
      <c r="AV1703" t="s">
        <v>52</v>
      </c>
      <c r="AW1703">
        <v>12.290902060000001</v>
      </c>
      <c r="AX1703">
        <v>-0.67916666000000003</v>
      </c>
      <c r="AY1703">
        <v>0</v>
      </c>
      <c r="AZ1703">
        <v>0</v>
      </c>
      <c r="BA1703">
        <v>0</v>
      </c>
    </row>
    <row r="1704" spans="2:53">
      <c r="B1704" s="5">
        <v>46261</v>
      </c>
      <c r="C1704">
        <v>284</v>
      </c>
      <c r="D1704">
        <v>3</v>
      </c>
      <c r="E1704" t="s">
        <v>143</v>
      </c>
      <c r="F1704" t="s">
        <v>60</v>
      </c>
      <c r="G1704" t="s">
        <v>58</v>
      </c>
      <c r="H1704">
        <v>14572.76598065</v>
      </c>
      <c r="I1704">
        <v>0</v>
      </c>
      <c r="J1704">
        <v>500</v>
      </c>
      <c r="K1704">
        <v>-465</v>
      </c>
      <c r="L1704">
        <v>0</v>
      </c>
      <c r="M1704">
        <v>0</v>
      </c>
      <c r="N1704">
        <v>0</v>
      </c>
      <c r="O1704" s="90" cm="1">
        <f t="array" ref="O1704">VLOOKUP(C1704,Calc!$B$4:$BF$291,_xlfn.XLOOKUP(F1704&amp;G1704,$R$4:$R$9&amp;$S$4:$S$9,$T$4:$T$9),FALSE)</f>
        <v>0</v>
      </c>
      <c r="P1704" s="121">
        <f t="shared" si="26"/>
        <v>0</v>
      </c>
      <c r="AH1704" s="5">
        <v>46261</v>
      </c>
      <c r="AI1704">
        <v>171</v>
      </c>
      <c r="AJ1704">
        <v>3</v>
      </c>
      <c r="AL1704" t="s">
        <v>144</v>
      </c>
      <c r="AM1704" t="s">
        <v>58</v>
      </c>
      <c r="AN1704">
        <v>-62.1958044</v>
      </c>
      <c r="AO1704">
        <v>116.97356412000001</v>
      </c>
      <c r="AP1704">
        <v>116.97356412000001</v>
      </c>
      <c r="AR1704" s="5">
        <v>46261</v>
      </c>
      <c r="AS1704">
        <v>122</v>
      </c>
      <c r="AT1704">
        <v>3</v>
      </c>
      <c r="AU1704" t="s">
        <v>147</v>
      </c>
      <c r="AV1704" t="s">
        <v>148</v>
      </c>
      <c r="AW1704">
        <v>0</v>
      </c>
      <c r="AX1704">
        <v>0.71499999999999997</v>
      </c>
      <c r="AY1704">
        <v>0</v>
      </c>
      <c r="AZ1704">
        <v>0</v>
      </c>
      <c r="BA1704">
        <v>0</v>
      </c>
    </row>
    <row r="1705" spans="2:53">
      <c r="B1705" s="5">
        <v>46261</v>
      </c>
      <c r="C1705">
        <v>284</v>
      </c>
      <c r="D1705">
        <v>3</v>
      </c>
      <c r="E1705" t="s">
        <v>143</v>
      </c>
      <c r="F1705" t="s">
        <v>60</v>
      </c>
      <c r="G1705" t="s">
        <v>51</v>
      </c>
      <c r="H1705">
        <v>14572.76598065</v>
      </c>
      <c r="I1705">
        <v>25.9237523</v>
      </c>
      <c r="J1705">
        <v>35</v>
      </c>
      <c r="K1705">
        <v>465</v>
      </c>
      <c r="L1705">
        <v>12054.544819500001</v>
      </c>
      <c r="M1705">
        <v>11729.084918619999</v>
      </c>
      <c r="N1705">
        <v>11729.084918619999</v>
      </c>
      <c r="O1705" s="90" cm="1">
        <f t="array" ref="O1705">VLOOKUP(C1705,Calc!$B$4:$BF$291,_xlfn.XLOOKUP(F1705&amp;G1705,$R$4:$R$9&amp;$S$4:$S$9,$T$4:$T$9),FALSE)</f>
        <v>11729.084918621253</v>
      </c>
      <c r="P1705" s="121">
        <f t="shared" si="26"/>
        <v>1.2532836990430951E-9</v>
      </c>
      <c r="AH1705" s="5">
        <v>46261</v>
      </c>
      <c r="AI1705">
        <v>171</v>
      </c>
      <c r="AJ1705">
        <v>3</v>
      </c>
      <c r="AL1705" t="s">
        <v>144</v>
      </c>
      <c r="AM1705" t="s">
        <v>146</v>
      </c>
      <c r="AN1705">
        <v>56.759137729999999</v>
      </c>
      <c r="AO1705">
        <v>0</v>
      </c>
      <c r="AP1705">
        <v>0</v>
      </c>
      <c r="AR1705" s="5">
        <v>46261</v>
      </c>
      <c r="AS1705">
        <v>122</v>
      </c>
      <c r="AT1705">
        <v>3</v>
      </c>
      <c r="AU1705" t="s">
        <v>147</v>
      </c>
      <c r="AV1705" t="s">
        <v>51</v>
      </c>
      <c r="AW1705">
        <v>0</v>
      </c>
      <c r="AX1705">
        <v>0.71499999999999997</v>
      </c>
      <c r="AY1705">
        <v>0</v>
      </c>
      <c r="AZ1705">
        <v>0</v>
      </c>
      <c r="BA1705">
        <v>0</v>
      </c>
    </row>
    <row r="1706" spans="2:53">
      <c r="B1706" s="5">
        <v>46261</v>
      </c>
      <c r="C1706">
        <v>284</v>
      </c>
      <c r="D1706">
        <v>3</v>
      </c>
      <c r="E1706" t="s">
        <v>143</v>
      </c>
      <c r="F1706" t="s">
        <v>54</v>
      </c>
      <c r="G1706" t="s">
        <v>52</v>
      </c>
      <c r="H1706">
        <v>14572.76598065</v>
      </c>
      <c r="I1706">
        <v>0</v>
      </c>
      <c r="J1706">
        <v>360.55</v>
      </c>
      <c r="K1706">
        <v>-325.55</v>
      </c>
      <c r="L1706">
        <v>0</v>
      </c>
      <c r="M1706">
        <v>0</v>
      </c>
      <c r="N1706">
        <v>0</v>
      </c>
      <c r="O1706" s="90" cm="1">
        <f t="array" ref="O1706">VLOOKUP(C1706,Calc!$B$4:$BF$291,_xlfn.XLOOKUP(F1706&amp;G1706,$R$4:$R$9&amp;$S$4:$S$9,$T$4:$T$9),FALSE)</f>
        <v>0</v>
      </c>
      <c r="P1706" s="121">
        <f t="shared" si="26"/>
        <v>0</v>
      </c>
      <c r="AH1706" s="5">
        <v>46261</v>
      </c>
      <c r="AI1706">
        <v>171</v>
      </c>
      <c r="AJ1706">
        <v>3</v>
      </c>
      <c r="AK1706" t="s">
        <v>143</v>
      </c>
      <c r="AL1706" t="s">
        <v>57</v>
      </c>
      <c r="AM1706" t="s">
        <v>58</v>
      </c>
      <c r="AN1706">
        <v>-6.6029102000000002</v>
      </c>
      <c r="AO1706">
        <v>0</v>
      </c>
      <c r="AP1706">
        <v>3452.8330604100001</v>
      </c>
      <c r="AR1706" s="5">
        <v>46261</v>
      </c>
      <c r="AS1706">
        <v>122</v>
      </c>
      <c r="AT1706">
        <v>3</v>
      </c>
      <c r="AU1706" t="s">
        <v>60</v>
      </c>
      <c r="AV1706" t="s">
        <v>58</v>
      </c>
      <c r="AW1706">
        <v>-5.4365810000000003</v>
      </c>
      <c r="AX1706">
        <v>0.1925</v>
      </c>
      <c r="AY1706">
        <v>0</v>
      </c>
      <c r="AZ1706">
        <v>70.4087861</v>
      </c>
      <c r="BA1706">
        <v>0</v>
      </c>
    </row>
    <row r="1707" spans="2:53">
      <c r="B1707" s="5">
        <v>46261</v>
      </c>
      <c r="C1707">
        <v>284</v>
      </c>
      <c r="D1707">
        <v>3</v>
      </c>
      <c r="E1707" t="s">
        <v>143</v>
      </c>
      <c r="F1707" t="s">
        <v>54</v>
      </c>
      <c r="G1707" t="s">
        <v>51</v>
      </c>
      <c r="H1707">
        <v>14572.76598065</v>
      </c>
      <c r="I1707">
        <v>8.97738543</v>
      </c>
      <c r="J1707">
        <v>35</v>
      </c>
      <c r="K1707">
        <v>325.55</v>
      </c>
      <c r="L1707">
        <v>2922.5878278199998</v>
      </c>
      <c r="M1707">
        <v>2843.6810620299998</v>
      </c>
      <c r="N1707">
        <v>2843.6810620299998</v>
      </c>
      <c r="O1707" s="90" cm="1">
        <f t="array" ref="O1707">VLOOKUP(C1707,Calc!$B$4:$BF$291,_xlfn.XLOOKUP(F1707&amp;G1707,$R$4:$R$9&amp;$S$4:$S$9,$T$4:$T$9),FALSE)</f>
        <v>2843.6810620337465</v>
      </c>
      <c r="P1707" s="121">
        <f t="shared" si="26"/>
        <v>3.7466634239535779E-9</v>
      </c>
      <c r="AH1707" s="5">
        <v>46261</v>
      </c>
      <c r="AI1707">
        <v>171</v>
      </c>
      <c r="AJ1707">
        <v>3</v>
      </c>
      <c r="AK1707" t="s">
        <v>143</v>
      </c>
      <c r="AL1707" t="s">
        <v>57</v>
      </c>
      <c r="AM1707" t="s">
        <v>52</v>
      </c>
      <c r="AN1707">
        <v>5.6604102000000003</v>
      </c>
      <c r="AO1707">
        <v>0</v>
      </c>
      <c r="AP1707">
        <v>0</v>
      </c>
      <c r="AR1707" s="5">
        <v>46261</v>
      </c>
      <c r="AS1707">
        <v>122</v>
      </c>
      <c r="AT1707">
        <v>3</v>
      </c>
      <c r="AU1707" t="s">
        <v>60</v>
      </c>
      <c r="AV1707" t="s">
        <v>51</v>
      </c>
      <c r="AW1707">
        <v>5.2440810000000004</v>
      </c>
      <c r="AX1707">
        <v>0.1925</v>
      </c>
      <c r="AY1707">
        <v>0</v>
      </c>
      <c r="AZ1707">
        <v>0</v>
      </c>
      <c r="BA1707">
        <v>0</v>
      </c>
    </row>
    <row r="1708" spans="2:53">
      <c r="B1708" s="5">
        <v>46261</v>
      </c>
      <c r="C1708">
        <v>285</v>
      </c>
      <c r="D1708">
        <v>3</v>
      </c>
      <c r="E1708" t="s">
        <v>143</v>
      </c>
      <c r="F1708" t="s">
        <v>57</v>
      </c>
      <c r="G1708" t="s">
        <v>58</v>
      </c>
      <c r="H1708">
        <v>15459.62499792</v>
      </c>
      <c r="I1708">
        <v>0</v>
      </c>
      <c r="J1708">
        <v>500</v>
      </c>
      <c r="K1708">
        <v>-139.44999999999999</v>
      </c>
      <c r="L1708">
        <v>0</v>
      </c>
      <c r="M1708">
        <v>0</v>
      </c>
      <c r="N1708">
        <v>0</v>
      </c>
      <c r="O1708" s="90" cm="1">
        <f t="array" ref="O1708">VLOOKUP(C1708,Calc!$B$4:$BF$291,_xlfn.XLOOKUP(F1708&amp;G1708,$R$4:$R$9&amp;$S$4:$S$9,$T$4:$T$9),FALSE)</f>
        <v>0</v>
      </c>
      <c r="P1708" s="121">
        <f t="shared" si="26"/>
        <v>0</v>
      </c>
      <c r="AH1708" s="5">
        <v>46261</v>
      </c>
      <c r="AI1708">
        <v>171</v>
      </c>
      <c r="AJ1708">
        <v>3</v>
      </c>
      <c r="AL1708" t="s">
        <v>147</v>
      </c>
      <c r="AM1708" t="s">
        <v>148</v>
      </c>
      <c r="AN1708">
        <v>0</v>
      </c>
      <c r="AO1708">
        <v>0</v>
      </c>
      <c r="AP1708">
        <v>0</v>
      </c>
      <c r="AR1708" s="5">
        <v>46261</v>
      </c>
      <c r="AS1708">
        <v>122</v>
      </c>
      <c r="AT1708">
        <v>3</v>
      </c>
      <c r="AU1708" t="s">
        <v>54</v>
      </c>
      <c r="AV1708" t="s">
        <v>52</v>
      </c>
      <c r="AW1708">
        <v>57.832423859999999</v>
      </c>
      <c r="AX1708">
        <v>0.10916666</v>
      </c>
      <c r="AY1708">
        <v>0</v>
      </c>
      <c r="AZ1708">
        <v>0</v>
      </c>
      <c r="BA1708">
        <v>0</v>
      </c>
    </row>
    <row r="1709" spans="2:53">
      <c r="B1709" s="5">
        <v>46261</v>
      </c>
      <c r="C1709">
        <v>285</v>
      </c>
      <c r="D1709">
        <v>3</v>
      </c>
      <c r="E1709" t="s">
        <v>143</v>
      </c>
      <c r="F1709" t="s">
        <v>57</v>
      </c>
      <c r="G1709" t="s">
        <v>52</v>
      </c>
      <c r="H1709">
        <v>15459.62499792</v>
      </c>
      <c r="I1709">
        <v>0</v>
      </c>
      <c r="J1709">
        <v>360.55</v>
      </c>
      <c r="K1709">
        <v>139.44999999999999</v>
      </c>
      <c r="L1709">
        <v>0</v>
      </c>
      <c r="M1709">
        <v>0</v>
      </c>
      <c r="N1709">
        <v>0</v>
      </c>
      <c r="O1709" s="90" cm="1">
        <f t="array" ref="O1709">VLOOKUP(C1709,Calc!$B$4:$BF$291,_xlfn.XLOOKUP(F1709&amp;G1709,$R$4:$R$9&amp;$S$4:$S$9,$T$4:$T$9),FALSE)</f>
        <v>0</v>
      </c>
      <c r="P1709" s="121">
        <f t="shared" si="26"/>
        <v>0</v>
      </c>
      <c r="AH1709" s="5">
        <v>46261</v>
      </c>
      <c r="AI1709">
        <v>171</v>
      </c>
      <c r="AJ1709">
        <v>3</v>
      </c>
      <c r="AL1709" t="s">
        <v>147</v>
      </c>
      <c r="AM1709" t="s">
        <v>51</v>
      </c>
      <c r="AN1709">
        <v>0</v>
      </c>
      <c r="AO1709">
        <v>0</v>
      </c>
      <c r="AP1709">
        <v>0</v>
      </c>
      <c r="AR1709" s="5">
        <v>46261</v>
      </c>
      <c r="AS1709">
        <v>122</v>
      </c>
      <c r="AT1709">
        <v>3</v>
      </c>
      <c r="AU1709" t="s">
        <v>54</v>
      </c>
      <c r="AV1709" t="s">
        <v>51</v>
      </c>
      <c r="AW1709">
        <v>-57.941590529999999</v>
      </c>
      <c r="AX1709">
        <v>0.10916666</v>
      </c>
      <c r="AY1709">
        <v>31732.04559197</v>
      </c>
      <c r="AZ1709">
        <v>34455.520223849999</v>
      </c>
      <c r="BA1709">
        <v>0</v>
      </c>
    </row>
    <row r="1710" spans="2:53">
      <c r="B1710" s="5">
        <v>46261</v>
      </c>
      <c r="C1710">
        <v>285</v>
      </c>
      <c r="D1710">
        <v>3</v>
      </c>
      <c r="E1710" t="s">
        <v>143</v>
      </c>
      <c r="F1710" t="s">
        <v>60</v>
      </c>
      <c r="G1710" t="s">
        <v>58</v>
      </c>
      <c r="H1710">
        <v>15459.62499792</v>
      </c>
      <c r="I1710">
        <v>0</v>
      </c>
      <c r="J1710">
        <v>500</v>
      </c>
      <c r="K1710">
        <v>-465</v>
      </c>
      <c r="L1710">
        <v>0</v>
      </c>
      <c r="M1710">
        <v>0</v>
      </c>
      <c r="N1710">
        <v>0</v>
      </c>
      <c r="O1710" s="90" cm="1">
        <f t="array" ref="O1710">VLOOKUP(C1710,Calc!$B$4:$BF$291,_xlfn.XLOOKUP(F1710&amp;G1710,$R$4:$R$9&amp;$S$4:$S$9,$T$4:$T$9),FALSE)</f>
        <v>0</v>
      </c>
      <c r="P1710" s="121">
        <f t="shared" si="26"/>
        <v>0</v>
      </c>
      <c r="AH1710" s="5">
        <v>46261</v>
      </c>
      <c r="AI1710">
        <v>171</v>
      </c>
      <c r="AJ1710">
        <v>3</v>
      </c>
      <c r="AK1710" t="s">
        <v>143</v>
      </c>
      <c r="AL1710" t="s">
        <v>60</v>
      </c>
      <c r="AM1710" t="s">
        <v>58</v>
      </c>
      <c r="AN1710">
        <v>-21.58117296</v>
      </c>
      <c r="AO1710">
        <v>0</v>
      </c>
      <c r="AP1710">
        <v>145.26163972000001</v>
      </c>
      <c r="AR1710" s="5">
        <v>46261</v>
      </c>
      <c r="AS1710">
        <v>122</v>
      </c>
      <c r="AT1710">
        <v>3</v>
      </c>
      <c r="AU1710" t="s">
        <v>50</v>
      </c>
      <c r="AV1710" t="s">
        <v>52</v>
      </c>
      <c r="AW1710">
        <v>0.12251976000000001</v>
      </c>
      <c r="AX1710">
        <v>0.63916666</v>
      </c>
      <c r="AY1710">
        <v>0</v>
      </c>
      <c r="AZ1710">
        <v>0</v>
      </c>
      <c r="BA1710">
        <v>0</v>
      </c>
    </row>
    <row r="1711" spans="2:53">
      <c r="B1711" s="5">
        <v>46261</v>
      </c>
      <c r="C1711">
        <v>285</v>
      </c>
      <c r="D1711">
        <v>3</v>
      </c>
      <c r="E1711" t="s">
        <v>143</v>
      </c>
      <c r="F1711" t="s">
        <v>60</v>
      </c>
      <c r="G1711" t="s">
        <v>51</v>
      </c>
      <c r="H1711">
        <v>15459.62499792</v>
      </c>
      <c r="I1711">
        <v>28.096135360000002</v>
      </c>
      <c r="J1711">
        <v>35</v>
      </c>
      <c r="K1711">
        <v>465</v>
      </c>
      <c r="L1711">
        <v>13064.702945499999</v>
      </c>
      <c r="M1711">
        <v>12734.100463360001</v>
      </c>
      <c r="N1711">
        <v>12734.100463360001</v>
      </c>
      <c r="O1711" s="90" cm="1">
        <f t="array" ref="O1711">VLOOKUP(C1711,Calc!$B$4:$BF$291,_xlfn.XLOOKUP(F1711&amp;G1711,$R$4:$R$9&amp;$S$4:$S$9,$T$4:$T$9),FALSE)</f>
        <v>12734.100463362698</v>
      </c>
      <c r="P1711" s="121">
        <f t="shared" si="26"/>
        <v>2.6975612854585052E-9</v>
      </c>
      <c r="AH1711" s="5">
        <v>46261</v>
      </c>
      <c r="AI1711">
        <v>171</v>
      </c>
      <c r="AJ1711">
        <v>3</v>
      </c>
      <c r="AK1711" t="s">
        <v>143</v>
      </c>
      <c r="AL1711" t="s">
        <v>60</v>
      </c>
      <c r="AM1711" t="s">
        <v>51</v>
      </c>
      <c r="AN1711">
        <v>19.844506299999999</v>
      </c>
      <c r="AO1711">
        <v>0</v>
      </c>
      <c r="AP1711">
        <v>0</v>
      </c>
      <c r="AR1711" s="5">
        <v>46261</v>
      </c>
      <c r="AS1711">
        <v>122</v>
      </c>
      <c r="AT1711">
        <v>3</v>
      </c>
      <c r="AU1711" t="s">
        <v>50</v>
      </c>
      <c r="AV1711" t="s">
        <v>51</v>
      </c>
      <c r="AW1711">
        <v>-0.76168643000000003</v>
      </c>
      <c r="AX1711">
        <v>0.63916666</v>
      </c>
      <c r="AY1711">
        <v>0</v>
      </c>
      <c r="AZ1711">
        <v>70.305160110000003</v>
      </c>
      <c r="BA1711">
        <v>0</v>
      </c>
    </row>
    <row r="1712" spans="2:53">
      <c r="B1712" s="5">
        <v>46261</v>
      </c>
      <c r="C1712">
        <v>285</v>
      </c>
      <c r="D1712">
        <v>3</v>
      </c>
      <c r="E1712" t="s">
        <v>143</v>
      </c>
      <c r="F1712" t="s">
        <v>54</v>
      </c>
      <c r="G1712" t="s">
        <v>52</v>
      </c>
      <c r="H1712">
        <v>15459.62499792</v>
      </c>
      <c r="I1712">
        <v>0</v>
      </c>
      <c r="J1712">
        <v>360.55</v>
      </c>
      <c r="K1712">
        <v>-325.55</v>
      </c>
      <c r="L1712">
        <v>0</v>
      </c>
      <c r="M1712">
        <v>0</v>
      </c>
      <c r="N1712">
        <v>0</v>
      </c>
      <c r="O1712" s="90" cm="1">
        <f t="array" ref="O1712">VLOOKUP(C1712,Calc!$B$4:$BF$291,_xlfn.XLOOKUP(F1712&amp;G1712,$R$4:$R$9&amp;$S$4:$S$9,$T$4:$T$9),FALSE)</f>
        <v>0</v>
      </c>
      <c r="P1712" s="121">
        <f t="shared" si="26"/>
        <v>0</v>
      </c>
      <c r="AH1712" s="5">
        <v>46261</v>
      </c>
      <c r="AI1712">
        <v>171</v>
      </c>
      <c r="AJ1712">
        <v>3</v>
      </c>
      <c r="AK1712" t="s">
        <v>143</v>
      </c>
      <c r="AL1712" t="s">
        <v>54</v>
      </c>
      <c r="AM1712" t="s">
        <v>52</v>
      </c>
      <c r="AN1712">
        <v>-10.64370006</v>
      </c>
      <c r="AO1712">
        <v>0</v>
      </c>
      <c r="AP1712">
        <v>-6402.77577346</v>
      </c>
      <c r="AR1712" s="5">
        <v>46261</v>
      </c>
      <c r="AS1712">
        <v>123</v>
      </c>
      <c r="AT1712">
        <v>3</v>
      </c>
      <c r="AU1712" t="s">
        <v>145</v>
      </c>
      <c r="AV1712" t="s">
        <v>58</v>
      </c>
      <c r="AW1712">
        <v>0</v>
      </c>
      <c r="AX1712">
        <v>0</v>
      </c>
      <c r="AY1712">
        <v>0</v>
      </c>
      <c r="AZ1712">
        <v>0</v>
      </c>
      <c r="BA1712">
        <v>0</v>
      </c>
    </row>
    <row r="1713" spans="2:53">
      <c r="B1713" s="5">
        <v>46261</v>
      </c>
      <c r="C1713">
        <v>285</v>
      </c>
      <c r="D1713">
        <v>3</v>
      </c>
      <c r="E1713" t="s">
        <v>143</v>
      </c>
      <c r="F1713" t="s">
        <v>54</v>
      </c>
      <c r="G1713" t="s">
        <v>51</v>
      </c>
      <c r="H1713">
        <v>15459.62499792</v>
      </c>
      <c r="I1713">
        <v>8.5894165299999994</v>
      </c>
      <c r="J1713">
        <v>35</v>
      </c>
      <c r="K1713">
        <v>325.55</v>
      </c>
      <c r="L1713">
        <v>2796.2845524200002</v>
      </c>
      <c r="M1713">
        <v>2725.5245345600001</v>
      </c>
      <c r="N1713">
        <v>2725.5245345600001</v>
      </c>
      <c r="O1713" s="90" cm="1">
        <f t="array" ref="O1713">VLOOKUP(C1713,Calc!$B$4:$BF$291,_xlfn.XLOOKUP(F1713&amp;G1713,$R$4:$R$9&amp;$S$4:$S$9,$T$4:$T$9),FALSE)</f>
        <v>2725.5245345639678</v>
      </c>
      <c r="P1713" s="121">
        <f t="shared" si="26"/>
        <v>3.9676706364843994E-9</v>
      </c>
      <c r="AH1713" s="5">
        <v>46261</v>
      </c>
      <c r="AI1713">
        <v>171</v>
      </c>
      <c r="AJ1713">
        <v>3</v>
      </c>
      <c r="AK1713" t="s">
        <v>143</v>
      </c>
      <c r="AL1713" t="s">
        <v>54</v>
      </c>
      <c r="AM1713" t="s">
        <v>51</v>
      </c>
      <c r="AN1713">
        <v>8.2778667299999995</v>
      </c>
      <c r="AO1713">
        <v>0</v>
      </c>
      <c r="AP1713">
        <v>0</v>
      </c>
      <c r="AR1713" s="5">
        <v>46261</v>
      </c>
      <c r="AS1713">
        <v>123</v>
      </c>
      <c r="AT1713">
        <v>3</v>
      </c>
      <c r="AU1713" t="s">
        <v>145</v>
      </c>
      <c r="AV1713" t="s">
        <v>146</v>
      </c>
      <c r="AW1713">
        <v>0</v>
      </c>
      <c r="AX1713">
        <v>0</v>
      </c>
      <c r="AY1713">
        <v>0</v>
      </c>
      <c r="AZ1713">
        <v>0</v>
      </c>
      <c r="BA1713">
        <v>0</v>
      </c>
    </row>
    <row r="1714" spans="2:53">
      <c r="B1714" s="5">
        <v>46261</v>
      </c>
      <c r="C1714">
        <v>286</v>
      </c>
      <c r="D1714">
        <v>3</v>
      </c>
      <c r="E1714" t="s">
        <v>143</v>
      </c>
      <c r="F1714" t="s">
        <v>57</v>
      </c>
      <c r="G1714" t="s">
        <v>58</v>
      </c>
      <c r="H1714">
        <v>14569.66337364</v>
      </c>
      <c r="I1714">
        <v>0</v>
      </c>
      <c r="J1714">
        <v>500</v>
      </c>
      <c r="K1714">
        <v>-139.44999999999999</v>
      </c>
      <c r="L1714">
        <v>0</v>
      </c>
      <c r="M1714">
        <v>0</v>
      </c>
      <c r="N1714">
        <v>0</v>
      </c>
      <c r="O1714" s="90" cm="1">
        <f t="array" ref="O1714">VLOOKUP(C1714,Calc!$B$4:$BF$291,_xlfn.XLOOKUP(F1714&amp;G1714,$R$4:$R$9&amp;$S$4:$S$9,$T$4:$T$9),FALSE)</f>
        <v>0</v>
      </c>
      <c r="P1714" s="121">
        <f t="shared" si="26"/>
        <v>0</v>
      </c>
      <c r="AH1714" s="5">
        <v>46261</v>
      </c>
      <c r="AI1714">
        <v>172</v>
      </c>
      <c r="AJ1714">
        <v>3</v>
      </c>
      <c r="AL1714" t="s">
        <v>144</v>
      </c>
      <c r="AM1714" t="s">
        <v>58</v>
      </c>
      <c r="AN1714">
        <v>-60.334390130000003</v>
      </c>
      <c r="AO1714">
        <v>135.11095675000001</v>
      </c>
      <c r="AP1714">
        <v>135.11095675000001</v>
      </c>
      <c r="AR1714" s="5">
        <v>46261</v>
      </c>
      <c r="AS1714">
        <v>123</v>
      </c>
      <c r="AT1714">
        <v>3</v>
      </c>
      <c r="AU1714" t="s">
        <v>144</v>
      </c>
      <c r="AV1714" t="s">
        <v>58</v>
      </c>
      <c r="AW1714">
        <v>-44.8055181</v>
      </c>
      <c r="AX1714">
        <v>4.1666660000000001E-2</v>
      </c>
      <c r="AY1714">
        <v>-6629.21876213</v>
      </c>
      <c r="AZ1714">
        <v>-6629.21876213</v>
      </c>
      <c r="BA1714">
        <v>0</v>
      </c>
    </row>
    <row r="1715" spans="2:53">
      <c r="B1715" s="5">
        <v>46261</v>
      </c>
      <c r="C1715">
        <v>286</v>
      </c>
      <c r="D1715">
        <v>3</v>
      </c>
      <c r="E1715" t="s">
        <v>143</v>
      </c>
      <c r="F1715" t="s">
        <v>57</v>
      </c>
      <c r="G1715" t="s">
        <v>52</v>
      </c>
      <c r="H1715">
        <v>14569.66337364</v>
      </c>
      <c r="I1715">
        <v>0</v>
      </c>
      <c r="J1715">
        <v>360.55</v>
      </c>
      <c r="K1715">
        <v>139.44999999999999</v>
      </c>
      <c r="L1715">
        <v>0</v>
      </c>
      <c r="M1715">
        <v>0</v>
      </c>
      <c r="N1715">
        <v>0</v>
      </c>
      <c r="O1715" s="90" cm="1">
        <f t="array" ref="O1715">VLOOKUP(C1715,Calc!$B$4:$BF$291,_xlfn.XLOOKUP(F1715&amp;G1715,$R$4:$R$9&amp;$S$4:$S$9,$T$4:$T$9),FALSE)</f>
        <v>0</v>
      </c>
      <c r="P1715" s="121">
        <f t="shared" si="26"/>
        <v>0</v>
      </c>
      <c r="AH1715" s="5">
        <v>46261</v>
      </c>
      <c r="AI1715">
        <v>172</v>
      </c>
      <c r="AJ1715">
        <v>3</v>
      </c>
      <c r="AL1715" t="s">
        <v>144</v>
      </c>
      <c r="AM1715" t="s">
        <v>146</v>
      </c>
      <c r="AN1715">
        <v>53.507723460000001</v>
      </c>
      <c r="AO1715">
        <v>0</v>
      </c>
      <c r="AP1715">
        <v>0</v>
      </c>
      <c r="AR1715" s="5">
        <v>46261</v>
      </c>
      <c r="AS1715">
        <v>123</v>
      </c>
      <c r="AT1715">
        <v>3</v>
      </c>
      <c r="AU1715" t="s">
        <v>144</v>
      </c>
      <c r="AV1715" t="s">
        <v>146</v>
      </c>
      <c r="AW1715">
        <v>44.763851430000003</v>
      </c>
      <c r="AX1715">
        <v>4.1666660000000001E-2</v>
      </c>
      <c r="AY1715">
        <v>0</v>
      </c>
      <c r="AZ1715">
        <v>0</v>
      </c>
      <c r="BA1715">
        <v>0</v>
      </c>
    </row>
    <row r="1716" spans="2:53">
      <c r="B1716" s="5">
        <v>46261</v>
      </c>
      <c r="C1716">
        <v>286</v>
      </c>
      <c r="D1716">
        <v>3</v>
      </c>
      <c r="E1716" t="s">
        <v>143</v>
      </c>
      <c r="F1716" t="s">
        <v>60</v>
      </c>
      <c r="G1716" t="s">
        <v>58</v>
      </c>
      <c r="H1716">
        <v>14569.66337364</v>
      </c>
      <c r="I1716">
        <v>0</v>
      </c>
      <c r="J1716">
        <v>500</v>
      </c>
      <c r="K1716">
        <v>-465</v>
      </c>
      <c r="L1716">
        <v>0</v>
      </c>
      <c r="M1716">
        <v>0</v>
      </c>
      <c r="N1716">
        <v>0</v>
      </c>
      <c r="O1716" s="90" cm="1">
        <f t="array" ref="O1716">VLOOKUP(C1716,Calc!$B$4:$BF$291,_xlfn.XLOOKUP(F1716&amp;G1716,$R$4:$R$9&amp;$S$4:$S$9,$T$4:$T$9),FALSE)</f>
        <v>0</v>
      </c>
      <c r="P1716" s="121">
        <f t="shared" si="26"/>
        <v>0</v>
      </c>
      <c r="AH1716" s="5">
        <v>46261</v>
      </c>
      <c r="AI1716">
        <v>172</v>
      </c>
      <c r="AJ1716">
        <v>3</v>
      </c>
      <c r="AK1716" t="s">
        <v>143</v>
      </c>
      <c r="AL1716" t="s">
        <v>57</v>
      </c>
      <c r="AM1716" t="s">
        <v>58</v>
      </c>
      <c r="AN1716">
        <v>-7.0120372</v>
      </c>
      <c r="AO1716">
        <v>0</v>
      </c>
      <c r="AP1716">
        <v>3487.0075251200001</v>
      </c>
      <c r="AR1716" s="5">
        <v>46261</v>
      </c>
      <c r="AS1716">
        <v>123</v>
      </c>
      <c r="AT1716">
        <v>3</v>
      </c>
      <c r="AU1716" t="s">
        <v>57</v>
      </c>
      <c r="AV1716" t="s">
        <v>58</v>
      </c>
      <c r="AW1716">
        <v>-12.307836</v>
      </c>
      <c r="AX1716">
        <v>0.66666665999999997</v>
      </c>
      <c r="AY1716">
        <v>7817.1107449499996</v>
      </c>
      <c r="AZ1716">
        <v>5753.3026081899998</v>
      </c>
      <c r="BA1716">
        <v>0</v>
      </c>
    </row>
    <row r="1717" spans="2:53">
      <c r="B1717" s="5">
        <v>46261</v>
      </c>
      <c r="C1717">
        <v>286</v>
      </c>
      <c r="D1717">
        <v>3</v>
      </c>
      <c r="E1717" t="s">
        <v>143</v>
      </c>
      <c r="F1717" t="s">
        <v>60</v>
      </c>
      <c r="G1717" t="s">
        <v>51</v>
      </c>
      <c r="H1717">
        <v>14569.66337364</v>
      </c>
      <c r="I1717">
        <v>28.012428029999999</v>
      </c>
      <c r="J1717">
        <v>35</v>
      </c>
      <c r="K1717">
        <v>465</v>
      </c>
      <c r="L1717">
        <v>13025.7790355</v>
      </c>
      <c r="M1717">
        <v>12680.86587541</v>
      </c>
      <c r="N1717">
        <v>12680.86587541</v>
      </c>
      <c r="O1717" s="90" cm="1">
        <f t="array" ref="O1717">VLOOKUP(C1717,Calc!$B$4:$BF$291,_xlfn.XLOOKUP(F1717&amp;G1717,$R$4:$R$9&amp;$S$4:$S$9,$T$4:$T$9),FALSE)</f>
        <v>12680.865875413334</v>
      </c>
      <c r="P1717" s="121">
        <f t="shared" si="26"/>
        <v>3.3342075766995549E-9</v>
      </c>
      <c r="AH1717" s="5">
        <v>46261</v>
      </c>
      <c r="AI1717">
        <v>172</v>
      </c>
      <c r="AJ1717">
        <v>3</v>
      </c>
      <c r="AK1717" t="s">
        <v>143</v>
      </c>
      <c r="AL1717" t="s">
        <v>57</v>
      </c>
      <c r="AM1717" t="s">
        <v>52</v>
      </c>
      <c r="AN1717">
        <v>5.7095371999999998</v>
      </c>
      <c r="AO1717">
        <v>0</v>
      </c>
      <c r="AP1717">
        <v>0</v>
      </c>
      <c r="AR1717" s="5">
        <v>46261</v>
      </c>
      <c r="AS1717">
        <v>123</v>
      </c>
      <c r="AT1717">
        <v>3</v>
      </c>
      <c r="AU1717" t="s">
        <v>57</v>
      </c>
      <c r="AV1717" t="s">
        <v>52</v>
      </c>
      <c r="AW1717">
        <v>11.64116933</v>
      </c>
      <c r="AX1717">
        <v>0.66666665999999997</v>
      </c>
      <c r="AY1717">
        <v>0</v>
      </c>
      <c r="AZ1717">
        <v>0</v>
      </c>
      <c r="BA1717">
        <v>0</v>
      </c>
    </row>
    <row r="1718" spans="2:53">
      <c r="B1718" s="5">
        <v>46261</v>
      </c>
      <c r="C1718">
        <v>286</v>
      </c>
      <c r="D1718">
        <v>3</v>
      </c>
      <c r="E1718" t="s">
        <v>143</v>
      </c>
      <c r="F1718" t="s">
        <v>54</v>
      </c>
      <c r="G1718" t="s">
        <v>52</v>
      </c>
      <c r="H1718">
        <v>14569.66337364</v>
      </c>
      <c r="I1718">
        <v>0</v>
      </c>
      <c r="J1718">
        <v>360.55</v>
      </c>
      <c r="K1718">
        <v>-325.55</v>
      </c>
      <c r="L1718">
        <v>0</v>
      </c>
      <c r="M1718">
        <v>0</v>
      </c>
      <c r="N1718">
        <v>0</v>
      </c>
      <c r="O1718" s="90" cm="1">
        <f t="array" ref="O1718">VLOOKUP(C1718,Calc!$B$4:$BF$291,_xlfn.XLOOKUP(F1718&amp;G1718,$R$4:$R$9&amp;$S$4:$S$9,$T$4:$T$9),FALSE)</f>
        <v>0</v>
      </c>
      <c r="P1718" s="121">
        <f t="shared" si="26"/>
        <v>0</v>
      </c>
      <c r="AH1718" s="5">
        <v>46261</v>
      </c>
      <c r="AI1718">
        <v>172</v>
      </c>
      <c r="AJ1718">
        <v>3</v>
      </c>
      <c r="AL1718" t="s">
        <v>147</v>
      </c>
      <c r="AM1718" t="s">
        <v>148</v>
      </c>
      <c r="AN1718">
        <v>0</v>
      </c>
      <c r="AO1718">
        <v>0</v>
      </c>
      <c r="AP1718">
        <v>0</v>
      </c>
      <c r="AR1718" s="5">
        <v>46261</v>
      </c>
      <c r="AS1718">
        <v>123</v>
      </c>
      <c r="AT1718">
        <v>3</v>
      </c>
      <c r="AU1718" t="s">
        <v>147</v>
      </c>
      <c r="AV1718" t="s">
        <v>148</v>
      </c>
      <c r="AW1718">
        <v>0</v>
      </c>
      <c r="AX1718">
        <v>0.71833332999999999</v>
      </c>
      <c r="AY1718">
        <v>0</v>
      </c>
      <c r="AZ1718">
        <v>0</v>
      </c>
      <c r="BA1718">
        <v>0</v>
      </c>
    </row>
    <row r="1719" spans="2:53">
      <c r="B1719" s="5">
        <v>46261</v>
      </c>
      <c r="C1719">
        <v>286</v>
      </c>
      <c r="D1719">
        <v>3</v>
      </c>
      <c r="E1719" t="s">
        <v>143</v>
      </c>
      <c r="F1719" t="s">
        <v>54</v>
      </c>
      <c r="G1719" t="s">
        <v>51</v>
      </c>
      <c r="H1719">
        <v>14569.66337364</v>
      </c>
      <c r="I1719">
        <v>5.9596739000000003</v>
      </c>
      <c r="J1719">
        <v>35</v>
      </c>
      <c r="K1719">
        <v>325.55</v>
      </c>
      <c r="L1719">
        <v>1940.1718381400001</v>
      </c>
      <c r="M1719">
        <v>1888.79749823</v>
      </c>
      <c r="N1719">
        <v>1888.79749823</v>
      </c>
      <c r="O1719" s="90" cm="1">
        <f t="array" ref="O1719">VLOOKUP(C1719,Calc!$B$4:$BF$291,_xlfn.XLOOKUP(F1719&amp;G1719,$R$4:$R$9&amp;$S$4:$S$9,$T$4:$T$9),FALSE)</f>
        <v>1888.7974982316673</v>
      </c>
      <c r="P1719" s="121">
        <f t="shared" si="26"/>
        <v>1.6673311620252207E-9</v>
      </c>
      <c r="AH1719" s="5">
        <v>46261</v>
      </c>
      <c r="AI1719">
        <v>172</v>
      </c>
      <c r="AJ1719">
        <v>3</v>
      </c>
      <c r="AL1719" t="s">
        <v>147</v>
      </c>
      <c r="AM1719" t="s">
        <v>51</v>
      </c>
      <c r="AN1719">
        <v>0</v>
      </c>
      <c r="AO1719">
        <v>0</v>
      </c>
      <c r="AP1719">
        <v>0</v>
      </c>
      <c r="AR1719" s="5">
        <v>46261</v>
      </c>
      <c r="AS1719">
        <v>123</v>
      </c>
      <c r="AT1719">
        <v>3</v>
      </c>
      <c r="AU1719" t="s">
        <v>147</v>
      </c>
      <c r="AV1719" t="s">
        <v>51</v>
      </c>
      <c r="AW1719">
        <v>0</v>
      </c>
      <c r="AX1719">
        <v>0.71833332999999999</v>
      </c>
      <c r="AY1719">
        <v>0</v>
      </c>
      <c r="AZ1719">
        <v>0</v>
      </c>
      <c r="BA1719">
        <v>0</v>
      </c>
    </row>
    <row r="1720" spans="2:53">
      <c r="B1720" s="5">
        <v>46261</v>
      </c>
      <c r="C1720">
        <v>287</v>
      </c>
      <c r="D1720">
        <v>3</v>
      </c>
      <c r="E1720" t="s">
        <v>143</v>
      </c>
      <c r="F1720" t="s">
        <v>57</v>
      </c>
      <c r="G1720" t="s">
        <v>58</v>
      </c>
      <c r="H1720">
        <v>13304.50121169</v>
      </c>
      <c r="I1720">
        <v>0</v>
      </c>
      <c r="J1720">
        <v>500</v>
      </c>
      <c r="K1720">
        <v>-139.44999999999999</v>
      </c>
      <c r="L1720">
        <v>0</v>
      </c>
      <c r="M1720">
        <v>0</v>
      </c>
      <c r="N1720">
        <v>0</v>
      </c>
      <c r="O1720" s="90" cm="1">
        <f t="array" ref="O1720">VLOOKUP(C1720,Calc!$B$4:$BF$291,_xlfn.XLOOKUP(F1720&amp;G1720,$R$4:$R$9&amp;$S$4:$S$9,$T$4:$T$9),FALSE)</f>
        <v>0</v>
      </c>
      <c r="P1720" s="121">
        <f t="shared" si="26"/>
        <v>0</v>
      </c>
      <c r="AH1720" s="5">
        <v>46261</v>
      </c>
      <c r="AI1720">
        <v>172</v>
      </c>
      <c r="AJ1720">
        <v>3</v>
      </c>
      <c r="AK1720" t="s">
        <v>143</v>
      </c>
      <c r="AL1720" t="s">
        <v>60</v>
      </c>
      <c r="AM1720" t="s">
        <v>58</v>
      </c>
      <c r="AN1720">
        <v>-19.863247959999999</v>
      </c>
      <c r="AO1720">
        <v>0</v>
      </c>
      <c r="AP1720">
        <v>83.259380719999996</v>
      </c>
      <c r="AR1720" s="5">
        <v>46261</v>
      </c>
      <c r="AS1720">
        <v>123</v>
      </c>
      <c r="AT1720">
        <v>3</v>
      </c>
      <c r="AU1720" t="s">
        <v>60</v>
      </c>
      <c r="AV1720" t="s">
        <v>58</v>
      </c>
      <c r="AW1720">
        <v>-4.1840041299999999</v>
      </c>
      <c r="AX1720">
        <v>2.4783333299999999</v>
      </c>
      <c r="AY1720">
        <v>0</v>
      </c>
      <c r="AZ1720">
        <v>-418.60961354</v>
      </c>
      <c r="BA1720">
        <v>0</v>
      </c>
    </row>
    <row r="1721" spans="2:53">
      <c r="B1721" s="5">
        <v>46261</v>
      </c>
      <c r="C1721">
        <v>287</v>
      </c>
      <c r="D1721">
        <v>3</v>
      </c>
      <c r="E1721" t="s">
        <v>143</v>
      </c>
      <c r="F1721" t="s">
        <v>57</v>
      </c>
      <c r="G1721" t="s">
        <v>52</v>
      </c>
      <c r="H1721">
        <v>13304.50121169</v>
      </c>
      <c r="I1721">
        <v>0</v>
      </c>
      <c r="J1721">
        <v>360.55</v>
      </c>
      <c r="K1721">
        <v>139.44999999999999</v>
      </c>
      <c r="L1721">
        <v>0</v>
      </c>
      <c r="M1721">
        <v>0</v>
      </c>
      <c r="N1721">
        <v>0</v>
      </c>
      <c r="O1721" s="90" cm="1">
        <f t="array" ref="O1721">VLOOKUP(C1721,Calc!$B$4:$BF$291,_xlfn.XLOOKUP(F1721&amp;G1721,$R$4:$R$9&amp;$S$4:$S$9,$T$4:$T$9),FALSE)</f>
        <v>0</v>
      </c>
      <c r="P1721" s="121">
        <f t="shared" si="26"/>
        <v>0</v>
      </c>
      <c r="AH1721" s="5">
        <v>46261</v>
      </c>
      <c r="AI1721">
        <v>172</v>
      </c>
      <c r="AJ1721">
        <v>3</v>
      </c>
      <c r="AK1721" t="s">
        <v>143</v>
      </c>
      <c r="AL1721" t="s">
        <v>60</v>
      </c>
      <c r="AM1721" t="s">
        <v>51</v>
      </c>
      <c r="AN1721">
        <v>18.069081300000001</v>
      </c>
      <c r="AO1721">
        <v>0</v>
      </c>
      <c r="AP1721">
        <v>0</v>
      </c>
      <c r="AR1721" s="5">
        <v>46261</v>
      </c>
      <c r="AS1721">
        <v>123</v>
      </c>
      <c r="AT1721">
        <v>3</v>
      </c>
      <c r="AU1721" t="s">
        <v>60</v>
      </c>
      <c r="AV1721" t="s">
        <v>51</v>
      </c>
      <c r="AW1721">
        <v>1.7056708</v>
      </c>
      <c r="AX1721">
        <v>2.4783333299999999</v>
      </c>
      <c r="AY1721">
        <v>0</v>
      </c>
      <c r="AZ1721">
        <v>0</v>
      </c>
      <c r="BA1721">
        <v>0</v>
      </c>
    </row>
    <row r="1722" spans="2:53">
      <c r="B1722" s="5">
        <v>46261</v>
      </c>
      <c r="C1722">
        <v>287</v>
      </c>
      <c r="D1722">
        <v>3</v>
      </c>
      <c r="E1722" t="s">
        <v>143</v>
      </c>
      <c r="F1722" t="s">
        <v>60</v>
      </c>
      <c r="G1722" t="s">
        <v>58</v>
      </c>
      <c r="H1722">
        <v>13304.50121169</v>
      </c>
      <c r="I1722">
        <v>0</v>
      </c>
      <c r="J1722">
        <v>500</v>
      </c>
      <c r="K1722">
        <v>-465</v>
      </c>
      <c r="L1722">
        <v>0</v>
      </c>
      <c r="M1722">
        <v>0</v>
      </c>
      <c r="N1722">
        <v>0</v>
      </c>
      <c r="O1722" s="90" cm="1">
        <f t="array" ref="O1722">VLOOKUP(C1722,Calc!$B$4:$BF$291,_xlfn.XLOOKUP(F1722&amp;G1722,$R$4:$R$9&amp;$S$4:$S$9,$T$4:$T$9),FALSE)</f>
        <v>0</v>
      </c>
      <c r="P1722" s="121">
        <f t="shared" si="26"/>
        <v>0</v>
      </c>
      <c r="AH1722" s="5">
        <v>46261</v>
      </c>
      <c r="AI1722">
        <v>172</v>
      </c>
      <c r="AJ1722">
        <v>3</v>
      </c>
      <c r="AK1722" t="s">
        <v>143</v>
      </c>
      <c r="AL1722" t="s">
        <v>54</v>
      </c>
      <c r="AM1722" t="s">
        <v>52</v>
      </c>
      <c r="AN1722">
        <v>-13.8810249</v>
      </c>
      <c r="AO1722">
        <v>0</v>
      </c>
      <c r="AP1722">
        <v>-8385.2450645000008</v>
      </c>
      <c r="AR1722" s="5">
        <v>46261</v>
      </c>
      <c r="AS1722">
        <v>123</v>
      </c>
      <c r="AT1722">
        <v>3</v>
      </c>
      <c r="AU1722" t="s">
        <v>54</v>
      </c>
      <c r="AV1722" t="s">
        <v>52</v>
      </c>
      <c r="AW1722">
        <v>65.112259660000007</v>
      </c>
      <c r="AX1722">
        <v>-4.3333330000000003E-2</v>
      </c>
      <c r="AY1722">
        <v>0</v>
      </c>
      <c r="AZ1722">
        <v>0</v>
      </c>
      <c r="BA1722">
        <v>0</v>
      </c>
    </row>
    <row r="1723" spans="2:53">
      <c r="B1723" s="5">
        <v>46261</v>
      </c>
      <c r="C1723">
        <v>287</v>
      </c>
      <c r="D1723">
        <v>3</v>
      </c>
      <c r="E1723" t="s">
        <v>143</v>
      </c>
      <c r="F1723" t="s">
        <v>60</v>
      </c>
      <c r="G1723" t="s">
        <v>51</v>
      </c>
      <c r="H1723">
        <v>13304.50121169</v>
      </c>
      <c r="I1723">
        <v>23.696860829999999</v>
      </c>
      <c r="J1723">
        <v>35</v>
      </c>
      <c r="K1723">
        <v>465</v>
      </c>
      <c r="L1723">
        <v>11019.0402875</v>
      </c>
      <c r="M1723">
        <v>10696.905045469999</v>
      </c>
      <c r="N1723">
        <v>10696.905045469999</v>
      </c>
      <c r="O1723" s="90" cm="1">
        <f t="array" ref="O1723">VLOOKUP(C1723,Calc!$B$4:$BF$291,_xlfn.XLOOKUP(F1723&amp;G1723,$R$4:$R$9&amp;$S$4:$S$9,$T$4:$T$9),FALSE)</f>
        <v>10696.905045479971</v>
      </c>
      <c r="P1723" s="121">
        <f t="shared" si="26"/>
        <v>9.9716999102383852E-9</v>
      </c>
      <c r="AH1723" s="5">
        <v>46261</v>
      </c>
      <c r="AI1723">
        <v>172</v>
      </c>
      <c r="AJ1723">
        <v>3</v>
      </c>
      <c r="AK1723" t="s">
        <v>143</v>
      </c>
      <c r="AL1723" t="s">
        <v>54</v>
      </c>
      <c r="AM1723" t="s">
        <v>51</v>
      </c>
      <c r="AN1723">
        <v>11.3260249</v>
      </c>
      <c r="AO1723">
        <v>0</v>
      </c>
      <c r="AP1723">
        <v>0</v>
      </c>
      <c r="AR1723" s="5">
        <v>46261</v>
      </c>
      <c r="AS1723">
        <v>123</v>
      </c>
      <c r="AT1723">
        <v>3</v>
      </c>
      <c r="AU1723" t="s">
        <v>54</v>
      </c>
      <c r="AV1723" t="s">
        <v>51</v>
      </c>
      <c r="AW1723">
        <v>-65.068926329999996</v>
      </c>
      <c r="AX1723">
        <v>-4.3333330000000003E-2</v>
      </c>
      <c r="AY1723">
        <v>36639.726689700001</v>
      </c>
      <c r="AZ1723">
        <v>39067.355799999998</v>
      </c>
      <c r="BA1723">
        <v>0</v>
      </c>
    </row>
    <row r="1724" spans="2:53">
      <c r="B1724" s="5">
        <v>46261</v>
      </c>
      <c r="C1724">
        <v>287</v>
      </c>
      <c r="D1724">
        <v>3</v>
      </c>
      <c r="E1724" t="s">
        <v>143</v>
      </c>
      <c r="F1724" t="s">
        <v>54</v>
      </c>
      <c r="G1724" t="s">
        <v>52</v>
      </c>
      <c r="H1724">
        <v>13304.50121169</v>
      </c>
      <c r="I1724">
        <v>0</v>
      </c>
      <c r="J1724">
        <v>360.55</v>
      </c>
      <c r="K1724">
        <v>-325.55</v>
      </c>
      <c r="L1724">
        <v>0</v>
      </c>
      <c r="M1724">
        <v>0</v>
      </c>
      <c r="N1724">
        <v>0</v>
      </c>
      <c r="O1724" s="90" cm="1">
        <f t="array" ref="O1724">VLOOKUP(C1724,Calc!$B$4:$BF$291,_xlfn.XLOOKUP(F1724&amp;G1724,$R$4:$R$9&amp;$S$4:$S$9,$T$4:$T$9),FALSE)</f>
        <v>0</v>
      </c>
      <c r="P1724" s="121">
        <f t="shared" si="26"/>
        <v>0</v>
      </c>
      <c r="AH1724" s="5">
        <v>46261</v>
      </c>
      <c r="AI1724">
        <v>173</v>
      </c>
      <c r="AJ1724">
        <v>3</v>
      </c>
      <c r="AL1724" t="s">
        <v>144</v>
      </c>
      <c r="AM1724" t="s">
        <v>58</v>
      </c>
      <c r="AN1724">
        <v>-63.100976930000002</v>
      </c>
      <c r="AO1724">
        <v>171.87190734000001</v>
      </c>
      <c r="AP1724">
        <v>171.87190734000001</v>
      </c>
      <c r="AR1724" s="5">
        <v>46261</v>
      </c>
      <c r="AS1724">
        <v>123</v>
      </c>
      <c r="AT1724">
        <v>3</v>
      </c>
      <c r="AU1724" t="s">
        <v>50</v>
      </c>
      <c r="AV1724" t="s">
        <v>52</v>
      </c>
      <c r="AW1724">
        <v>9.1314400000000004E-2</v>
      </c>
      <c r="AX1724">
        <v>0.95499999999999996</v>
      </c>
      <c r="AY1724">
        <v>0</v>
      </c>
      <c r="AZ1724">
        <v>0</v>
      </c>
      <c r="BA1724">
        <v>0</v>
      </c>
    </row>
    <row r="1725" spans="2:53">
      <c r="B1725" s="5">
        <v>46261</v>
      </c>
      <c r="C1725">
        <v>287</v>
      </c>
      <c r="D1725">
        <v>3</v>
      </c>
      <c r="E1725" t="s">
        <v>143</v>
      </c>
      <c r="F1725" t="s">
        <v>54</v>
      </c>
      <c r="G1725" t="s">
        <v>51</v>
      </c>
      <c r="H1725">
        <v>13304.50121169</v>
      </c>
      <c r="I1725">
        <v>8.2510318599999994</v>
      </c>
      <c r="J1725">
        <v>35</v>
      </c>
      <c r="K1725">
        <v>325.55</v>
      </c>
      <c r="L1725">
        <v>2686.1234241900002</v>
      </c>
      <c r="M1725">
        <v>2607.5961662099999</v>
      </c>
      <c r="N1725">
        <v>2607.5961662099999</v>
      </c>
      <c r="O1725" s="90" cm="1">
        <f t="array" ref="O1725">VLOOKUP(C1725,Calc!$B$4:$BF$291,_xlfn.XLOOKUP(F1725&amp;G1725,$R$4:$R$9&amp;$S$4:$S$9,$T$4:$T$9),FALSE)</f>
        <v>2607.5961662133632</v>
      </c>
      <c r="P1725" s="121">
        <f t="shared" si="26"/>
        <v>3.3633114071562886E-9</v>
      </c>
      <c r="AH1725" s="5">
        <v>46261</v>
      </c>
      <c r="AI1725">
        <v>173</v>
      </c>
      <c r="AJ1725">
        <v>3</v>
      </c>
      <c r="AL1725" t="s">
        <v>144</v>
      </c>
      <c r="AM1725" t="s">
        <v>146</v>
      </c>
      <c r="AN1725">
        <v>53.082643599999997</v>
      </c>
      <c r="AO1725">
        <v>0</v>
      </c>
      <c r="AP1725">
        <v>0</v>
      </c>
      <c r="AR1725" s="5">
        <v>46261</v>
      </c>
      <c r="AS1725">
        <v>123</v>
      </c>
      <c r="AT1725">
        <v>3</v>
      </c>
      <c r="AU1725" t="s">
        <v>50</v>
      </c>
      <c r="AV1725" t="s">
        <v>51</v>
      </c>
      <c r="AW1725">
        <v>-1.0463144</v>
      </c>
      <c r="AX1725">
        <v>0.95499999999999996</v>
      </c>
      <c r="AY1725">
        <v>0</v>
      </c>
      <c r="AZ1725">
        <v>54.788640000000001</v>
      </c>
      <c r="BA1725">
        <v>0</v>
      </c>
    </row>
    <row r="1726" spans="2:53">
      <c r="B1726" s="5">
        <v>46261</v>
      </c>
      <c r="C1726">
        <v>288</v>
      </c>
      <c r="D1726">
        <v>3</v>
      </c>
      <c r="E1726" t="s">
        <v>143</v>
      </c>
      <c r="F1726" t="s">
        <v>57</v>
      </c>
      <c r="G1726" t="s">
        <v>58</v>
      </c>
      <c r="H1726">
        <v>12908.410984419999</v>
      </c>
      <c r="I1726">
        <v>0</v>
      </c>
      <c r="J1726">
        <v>500</v>
      </c>
      <c r="K1726">
        <v>-139.44999999999999</v>
      </c>
      <c r="L1726">
        <v>0</v>
      </c>
      <c r="M1726">
        <v>0</v>
      </c>
      <c r="N1726">
        <v>0</v>
      </c>
      <c r="O1726" s="90" cm="1">
        <f t="array" ref="O1726">VLOOKUP(C1726,Calc!$B$4:$BF$291,_xlfn.XLOOKUP(F1726&amp;G1726,$R$4:$R$9&amp;$S$4:$S$9,$T$4:$T$9),FALSE)</f>
        <v>0</v>
      </c>
      <c r="P1726" s="121">
        <f t="shared" si="26"/>
        <v>0</v>
      </c>
      <c r="AH1726" s="5">
        <v>46261</v>
      </c>
      <c r="AI1726">
        <v>173</v>
      </c>
      <c r="AJ1726">
        <v>3</v>
      </c>
      <c r="AK1726" t="s">
        <v>143</v>
      </c>
      <c r="AL1726" t="s">
        <v>57</v>
      </c>
      <c r="AM1726" t="s">
        <v>58</v>
      </c>
      <c r="AN1726">
        <v>-8.4859647999999996</v>
      </c>
      <c r="AO1726">
        <v>0</v>
      </c>
      <c r="AP1726">
        <v>4203.0191070700002</v>
      </c>
      <c r="AR1726" s="5">
        <v>46261</v>
      </c>
      <c r="AS1726">
        <v>124</v>
      </c>
      <c r="AT1726">
        <v>3</v>
      </c>
      <c r="AU1726" t="s">
        <v>145</v>
      </c>
      <c r="AV1726" t="s">
        <v>58</v>
      </c>
      <c r="AW1726">
        <v>0</v>
      </c>
      <c r="AX1726">
        <v>0</v>
      </c>
      <c r="AY1726">
        <v>0</v>
      </c>
      <c r="AZ1726">
        <v>0</v>
      </c>
      <c r="BA1726">
        <v>0</v>
      </c>
    </row>
    <row r="1727" spans="2:53">
      <c r="B1727" s="5">
        <v>46261</v>
      </c>
      <c r="C1727">
        <v>288</v>
      </c>
      <c r="D1727">
        <v>3</v>
      </c>
      <c r="E1727" t="s">
        <v>143</v>
      </c>
      <c r="F1727" t="s">
        <v>57</v>
      </c>
      <c r="G1727" t="s">
        <v>52</v>
      </c>
      <c r="H1727">
        <v>12908.410984419999</v>
      </c>
      <c r="I1727">
        <v>0</v>
      </c>
      <c r="J1727">
        <v>360.55</v>
      </c>
      <c r="K1727">
        <v>139.44999999999999</v>
      </c>
      <c r="L1727">
        <v>0</v>
      </c>
      <c r="M1727">
        <v>0</v>
      </c>
      <c r="N1727">
        <v>0</v>
      </c>
      <c r="O1727" s="90" cm="1">
        <f t="array" ref="O1727">VLOOKUP(C1727,Calc!$B$4:$BF$291,_xlfn.XLOOKUP(F1727&amp;G1727,$R$4:$R$9&amp;$S$4:$S$9,$T$4:$T$9),FALSE)</f>
        <v>0</v>
      </c>
      <c r="P1727" s="121">
        <f t="shared" si="26"/>
        <v>0</v>
      </c>
      <c r="AH1727" s="5">
        <v>46261</v>
      </c>
      <c r="AI1727">
        <v>173</v>
      </c>
      <c r="AJ1727">
        <v>3</v>
      </c>
      <c r="AK1727" t="s">
        <v>143</v>
      </c>
      <c r="AL1727" t="s">
        <v>57</v>
      </c>
      <c r="AM1727" t="s">
        <v>52</v>
      </c>
      <c r="AN1727">
        <v>6.8792981299999996</v>
      </c>
      <c r="AO1727">
        <v>0</v>
      </c>
      <c r="AP1727">
        <v>0</v>
      </c>
      <c r="AR1727" s="5">
        <v>46261</v>
      </c>
      <c r="AS1727">
        <v>124</v>
      </c>
      <c r="AT1727">
        <v>3</v>
      </c>
      <c r="AU1727" t="s">
        <v>145</v>
      </c>
      <c r="AV1727" t="s">
        <v>146</v>
      </c>
      <c r="AW1727">
        <v>0</v>
      </c>
      <c r="AX1727">
        <v>0</v>
      </c>
      <c r="AY1727">
        <v>0</v>
      </c>
      <c r="AZ1727">
        <v>0</v>
      </c>
      <c r="BA1727">
        <v>0</v>
      </c>
    </row>
    <row r="1728" spans="2:53">
      <c r="B1728" s="5">
        <v>46261</v>
      </c>
      <c r="C1728">
        <v>288</v>
      </c>
      <c r="D1728">
        <v>3</v>
      </c>
      <c r="E1728" t="s">
        <v>143</v>
      </c>
      <c r="F1728" t="s">
        <v>60</v>
      </c>
      <c r="G1728" t="s">
        <v>58</v>
      </c>
      <c r="H1728">
        <v>12908.410984419999</v>
      </c>
      <c r="I1728">
        <v>0</v>
      </c>
      <c r="J1728">
        <v>500</v>
      </c>
      <c r="K1728">
        <v>-465</v>
      </c>
      <c r="L1728">
        <v>0</v>
      </c>
      <c r="M1728">
        <v>0</v>
      </c>
      <c r="N1728">
        <v>0</v>
      </c>
      <c r="O1728" s="90" cm="1">
        <f t="array" ref="O1728">VLOOKUP(C1728,Calc!$B$4:$BF$291,_xlfn.XLOOKUP(F1728&amp;G1728,$R$4:$R$9&amp;$S$4:$S$9,$T$4:$T$9),FALSE)</f>
        <v>0</v>
      </c>
      <c r="P1728" s="121">
        <f t="shared" si="26"/>
        <v>0</v>
      </c>
      <c r="AH1728" s="5">
        <v>46261</v>
      </c>
      <c r="AI1728">
        <v>173</v>
      </c>
      <c r="AJ1728">
        <v>3</v>
      </c>
      <c r="AL1728" t="s">
        <v>147</v>
      </c>
      <c r="AM1728" t="s">
        <v>148</v>
      </c>
      <c r="AN1728">
        <v>0</v>
      </c>
      <c r="AO1728">
        <v>0</v>
      </c>
      <c r="AP1728">
        <v>0</v>
      </c>
      <c r="AR1728" s="5">
        <v>46261</v>
      </c>
      <c r="AS1728">
        <v>124</v>
      </c>
      <c r="AT1728">
        <v>3</v>
      </c>
      <c r="AU1728" t="s">
        <v>144</v>
      </c>
      <c r="AV1728" t="s">
        <v>58</v>
      </c>
      <c r="AW1728">
        <v>-50.800983430000002</v>
      </c>
      <c r="AX1728">
        <v>4.4166660000000003E-2</v>
      </c>
      <c r="AY1728">
        <v>-3161.2566103899999</v>
      </c>
      <c r="AZ1728">
        <v>-3161.2566103899999</v>
      </c>
      <c r="BA1728">
        <v>0</v>
      </c>
    </row>
    <row r="1729" spans="2:53">
      <c r="B1729" s="5">
        <v>46261</v>
      </c>
      <c r="C1729">
        <v>288</v>
      </c>
      <c r="D1729">
        <v>3</v>
      </c>
      <c r="E1729" t="s">
        <v>143</v>
      </c>
      <c r="F1729" t="s">
        <v>60</v>
      </c>
      <c r="G1729" t="s">
        <v>51</v>
      </c>
      <c r="H1729">
        <v>12908.410984419999</v>
      </c>
      <c r="I1729">
        <v>21.70273456</v>
      </c>
      <c r="J1729">
        <v>35</v>
      </c>
      <c r="K1729">
        <v>465</v>
      </c>
      <c r="L1729">
        <v>10091.7715735</v>
      </c>
      <c r="M1729">
        <v>9791.4833149499991</v>
      </c>
      <c r="N1729">
        <v>9791.4833149499991</v>
      </c>
      <c r="O1729" s="90" cm="1">
        <f t="array" ref="O1729">VLOOKUP(C1729,Calc!$B$4:$BF$291,_xlfn.XLOOKUP(F1729&amp;G1729,$R$4:$R$9&amp;$S$4:$S$9,$T$4:$T$9),FALSE)</f>
        <v>9791.4833149506539</v>
      </c>
      <c r="P1729" s="121">
        <f t="shared" si="26"/>
        <v>6.5483618527650833E-10</v>
      </c>
      <c r="AH1729" s="5">
        <v>46261</v>
      </c>
      <c r="AI1729">
        <v>173</v>
      </c>
      <c r="AJ1729">
        <v>3</v>
      </c>
      <c r="AL1729" t="s">
        <v>147</v>
      </c>
      <c r="AM1729" t="s">
        <v>51</v>
      </c>
      <c r="AN1729">
        <v>0</v>
      </c>
      <c r="AO1729">
        <v>0</v>
      </c>
      <c r="AP1729">
        <v>0</v>
      </c>
      <c r="AR1729" s="5">
        <v>46261</v>
      </c>
      <c r="AS1729">
        <v>124</v>
      </c>
      <c r="AT1729">
        <v>3</v>
      </c>
      <c r="AU1729" t="s">
        <v>144</v>
      </c>
      <c r="AV1729" t="s">
        <v>146</v>
      </c>
      <c r="AW1729">
        <v>50.75681676</v>
      </c>
      <c r="AX1729">
        <v>4.4166660000000003E-2</v>
      </c>
      <c r="AY1729">
        <v>0</v>
      </c>
      <c r="AZ1729">
        <v>0</v>
      </c>
      <c r="BA1729">
        <v>0</v>
      </c>
    </row>
    <row r="1730" spans="2:53">
      <c r="B1730" s="5">
        <v>46261</v>
      </c>
      <c r="C1730">
        <v>288</v>
      </c>
      <c r="D1730">
        <v>3</v>
      </c>
      <c r="E1730" t="s">
        <v>143</v>
      </c>
      <c r="F1730" t="s">
        <v>54</v>
      </c>
      <c r="G1730" t="s">
        <v>52</v>
      </c>
      <c r="H1730">
        <v>12908.410984419999</v>
      </c>
      <c r="I1730">
        <v>0</v>
      </c>
      <c r="J1730">
        <v>360.55</v>
      </c>
      <c r="K1730">
        <v>-325.55</v>
      </c>
      <c r="L1730">
        <v>0</v>
      </c>
      <c r="M1730">
        <v>0</v>
      </c>
      <c r="N1730">
        <v>0</v>
      </c>
      <c r="O1730" s="90" cm="1">
        <f t="array" ref="O1730">VLOOKUP(C1730,Calc!$B$4:$BF$291,_xlfn.XLOOKUP(F1730&amp;G1730,$R$4:$R$9&amp;$S$4:$S$9,$T$4:$T$9),FALSE)</f>
        <v>0</v>
      </c>
      <c r="P1730" s="121">
        <f t="shared" si="26"/>
        <v>0</v>
      </c>
      <c r="AH1730" s="5">
        <v>46261</v>
      </c>
      <c r="AI1730">
        <v>173</v>
      </c>
      <c r="AJ1730">
        <v>3</v>
      </c>
      <c r="AK1730" t="s">
        <v>143</v>
      </c>
      <c r="AL1730" t="s">
        <v>60</v>
      </c>
      <c r="AM1730" t="s">
        <v>58</v>
      </c>
      <c r="AN1730">
        <v>-11.918551259999999</v>
      </c>
      <c r="AO1730">
        <v>0</v>
      </c>
      <c r="AP1730">
        <v>85.70715156</v>
      </c>
      <c r="AR1730" s="5">
        <v>46261</v>
      </c>
      <c r="AS1730">
        <v>124</v>
      </c>
      <c r="AT1730">
        <v>3</v>
      </c>
      <c r="AU1730" t="s">
        <v>57</v>
      </c>
      <c r="AV1730" t="s">
        <v>58</v>
      </c>
      <c r="AW1730">
        <v>-11.3047188</v>
      </c>
      <c r="AX1730">
        <v>0.63166666000000005</v>
      </c>
      <c r="AY1730">
        <v>2862.4593389000001</v>
      </c>
      <c r="AZ1730">
        <v>5982.8435518799997</v>
      </c>
      <c r="BA1730">
        <v>0</v>
      </c>
    </row>
    <row r="1731" spans="2:53">
      <c r="B1731" s="5">
        <v>46261</v>
      </c>
      <c r="C1731">
        <v>288</v>
      </c>
      <c r="D1731">
        <v>3</v>
      </c>
      <c r="E1731" t="s">
        <v>143</v>
      </c>
      <c r="F1731" t="s">
        <v>54</v>
      </c>
      <c r="G1731" t="s">
        <v>51</v>
      </c>
      <c r="H1731">
        <v>12908.410984419999</v>
      </c>
      <c r="I1731">
        <v>9.8679728999999998</v>
      </c>
      <c r="J1731">
        <v>35</v>
      </c>
      <c r="K1731">
        <v>325.55</v>
      </c>
      <c r="L1731">
        <v>3212.5185775899999</v>
      </c>
      <c r="M1731">
        <v>3116.9276694700002</v>
      </c>
      <c r="N1731">
        <v>3116.9276694700002</v>
      </c>
      <c r="O1731" s="90" cm="1">
        <f t="array" ref="O1731">VLOOKUP(C1731,Calc!$B$4:$BF$291,_xlfn.XLOOKUP(F1731&amp;G1731,$R$4:$R$9&amp;$S$4:$S$9,$T$4:$T$9),FALSE)</f>
        <v>3116.927669477679</v>
      </c>
      <c r="P1731" s="121">
        <f t="shared" si="26"/>
        <v>7.6788637670688331E-9</v>
      </c>
      <c r="AH1731" s="5">
        <v>46261</v>
      </c>
      <c r="AI1731">
        <v>173</v>
      </c>
      <c r="AJ1731">
        <v>3</v>
      </c>
      <c r="AK1731" t="s">
        <v>143</v>
      </c>
      <c r="AL1731" t="s">
        <v>60</v>
      </c>
      <c r="AM1731" t="s">
        <v>51</v>
      </c>
      <c r="AN1731">
        <v>10.124384600000001</v>
      </c>
      <c r="AO1731">
        <v>0</v>
      </c>
      <c r="AP1731">
        <v>0</v>
      </c>
      <c r="AR1731" s="5">
        <v>46261</v>
      </c>
      <c r="AS1731">
        <v>124</v>
      </c>
      <c r="AT1731">
        <v>3</v>
      </c>
      <c r="AU1731" t="s">
        <v>57</v>
      </c>
      <c r="AV1731" t="s">
        <v>52</v>
      </c>
      <c r="AW1731">
        <v>10.67305213</v>
      </c>
      <c r="AX1731">
        <v>0.63166666000000005</v>
      </c>
      <c r="AY1731">
        <v>0</v>
      </c>
      <c r="AZ1731">
        <v>0</v>
      </c>
      <c r="BA1731">
        <v>0</v>
      </c>
    </row>
    <row r="1732" spans="2:53">
      <c r="AH1732" s="5">
        <v>46261</v>
      </c>
      <c r="AI1732">
        <v>173</v>
      </c>
      <c r="AJ1732">
        <v>3</v>
      </c>
      <c r="AK1732" t="s">
        <v>143</v>
      </c>
      <c r="AL1732" t="s">
        <v>54</v>
      </c>
      <c r="AM1732" t="s">
        <v>52</v>
      </c>
      <c r="AN1732">
        <v>-21.544067999999999</v>
      </c>
      <c r="AO1732">
        <v>0</v>
      </c>
      <c r="AP1732">
        <v>-12963.778936000001</v>
      </c>
      <c r="AR1732" s="5">
        <v>46261</v>
      </c>
      <c r="AS1732">
        <v>124</v>
      </c>
      <c r="AT1732">
        <v>3</v>
      </c>
      <c r="AU1732" t="s">
        <v>147</v>
      </c>
      <c r="AV1732" t="s">
        <v>148</v>
      </c>
      <c r="AW1732">
        <v>0</v>
      </c>
      <c r="AX1732">
        <v>0.71</v>
      </c>
      <c r="AY1732">
        <v>0</v>
      </c>
      <c r="AZ1732">
        <v>0</v>
      </c>
      <c r="BA1732">
        <v>0</v>
      </c>
    </row>
    <row r="1733" spans="2:53">
      <c r="AH1733" s="5">
        <v>46261</v>
      </c>
      <c r="AI1733">
        <v>173</v>
      </c>
      <c r="AJ1733">
        <v>3</v>
      </c>
      <c r="AK1733" t="s">
        <v>143</v>
      </c>
      <c r="AL1733" t="s">
        <v>54</v>
      </c>
      <c r="AM1733" t="s">
        <v>51</v>
      </c>
      <c r="AN1733">
        <v>18.669067999999999</v>
      </c>
      <c r="AO1733">
        <v>0</v>
      </c>
      <c r="AP1733">
        <v>0</v>
      </c>
      <c r="AR1733" s="5">
        <v>46261</v>
      </c>
      <c r="AS1733">
        <v>124</v>
      </c>
      <c r="AT1733">
        <v>3</v>
      </c>
      <c r="AU1733" t="s">
        <v>147</v>
      </c>
      <c r="AV1733" t="s">
        <v>51</v>
      </c>
      <c r="AW1733">
        <v>0</v>
      </c>
      <c r="AX1733">
        <v>0.71</v>
      </c>
      <c r="AY1733">
        <v>0</v>
      </c>
      <c r="AZ1733">
        <v>0</v>
      </c>
      <c r="BA1733">
        <v>0</v>
      </c>
    </row>
    <row r="1734" spans="2:53">
      <c r="AH1734" s="5">
        <v>46261</v>
      </c>
      <c r="AI1734">
        <v>174</v>
      </c>
      <c r="AJ1734">
        <v>3</v>
      </c>
      <c r="AL1734" t="s">
        <v>144</v>
      </c>
      <c r="AM1734" t="s">
        <v>58</v>
      </c>
      <c r="AN1734">
        <v>-54.406692730000003</v>
      </c>
      <c r="AO1734">
        <v>105.88935913</v>
      </c>
      <c r="AP1734">
        <v>105.88935913</v>
      </c>
      <c r="AR1734" s="5">
        <v>46261</v>
      </c>
      <c r="AS1734">
        <v>124</v>
      </c>
      <c r="AT1734">
        <v>3</v>
      </c>
      <c r="AU1734" t="s">
        <v>60</v>
      </c>
      <c r="AV1734" t="s">
        <v>58</v>
      </c>
      <c r="AW1734">
        <v>5.5201505300000004</v>
      </c>
      <c r="AX1734">
        <v>7.7841666600000003</v>
      </c>
      <c r="AY1734">
        <v>0</v>
      </c>
      <c r="AZ1734">
        <v>0</v>
      </c>
      <c r="BA1734">
        <v>0</v>
      </c>
    </row>
    <row r="1735" spans="2:53">
      <c r="AH1735" s="5">
        <v>46261</v>
      </c>
      <c r="AI1735">
        <v>174</v>
      </c>
      <c r="AJ1735">
        <v>3</v>
      </c>
      <c r="AL1735" t="s">
        <v>144</v>
      </c>
      <c r="AM1735" t="s">
        <v>146</v>
      </c>
      <c r="AN1735">
        <v>52.594192730000003</v>
      </c>
      <c r="AO1735">
        <v>0</v>
      </c>
      <c r="AP1735">
        <v>0</v>
      </c>
      <c r="AR1735" s="5">
        <v>46261</v>
      </c>
      <c r="AS1735">
        <v>124</v>
      </c>
      <c r="AT1735">
        <v>3</v>
      </c>
      <c r="AU1735" t="s">
        <v>60</v>
      </c>
      <c r="AV1735" t="s">
        <v>51</v>
      </c>
      <c r="AW1735">
        <v>-13.3043172</v>
      </c>
      <c r="AX1735">
        <v>7.7841666600000003</v>
      </c>
      <c r="AY1735">
        <v>0</v>
      </c>
      <c r="AZ1735">
        <v>272.09199186000001</v>
      </c>
      <c r="BA1735">
        <v>0</v>
      </c>
    </row>
    <row r="1736" spans="2:53">
      <c r="AH1736" s="5">
        <v>46261</v>
      </c>
      <c r="AI1736">
        <v>174</v>
      </c>
      <c r="AJ1736">
        <v>3</v>
      </c>
      <c r="AK1736" t="s">
        <v>143</v>
      </c>
      <c r="AL1736" t="s">
        <v>57</v>
      </c>
      <c r="AM1736" t="s">
        <v>58</v>
      </c>
      <c r="AN1736">
        <v>-8.3848813999999994</v>
      </c>
      <c r="AO1736">
        <v>0</v>
      </c>
      <c r="AP1736">
        <v>4383.7715169700004</v>
      </c>
      <c r="AR1736" s="5">
        <v>46261</v>
      </c>
      <c r="AS1736">
        <v>124</v>
      </c>
      <c r="AT1736">
        <v>3</v>
      </c>
      <c r="AU1736" t="s">
        <v>54</v>
      </c>
      <c r="AV1736" t="s">
        <v>52</v>
      </c>
      <c r="AW1736">
        <v>57.011302129999997</v>
      </c>
      <c r="AX1736">
        <v>-4.4166660000000003E-2</v>
      </c>
      <c r="AY1736">
        <v>0</v>
      </c>
      <c r="AZ1736">
        <v>0</v>
      </c>
      <c r="BA1736">
        <v>0</v>
      </c>
    </row>
    <row r="1737" spans="2:53">
      <c r="AH1737" s="5">
        <v>46261</v>
      </c>
      <c r="AI1737">
        <v>174</v>
      </c>
      <c r="AJ1737">
        <v>3</v>
      </c>
      <c r="AK1737" t="s">
        <v>143</v>
      </c>
      <c r="AL1737" t="s">
        <v>57</v>
      </c>
      <c r="AM1737" t="s">
        <v>52</v>
      </c>
      <c r="AN1737">
        <v>6.76154806</v>
      </c>
      <c r="AO1737">
        <v>0</v>
      </c>
      <c r="AP1737">
        <v>0</v>
      </c>
      <c r="AR1737" s="5">
        <v>46261</v>
      </c>
      <c r="AS1737">
        <v>124</v>
      </c>
      <c r="AT1737">
        <v>3</v>
      </c>
      <c r="AU1737" t="s">
        <v>54</v>
      </c>
      <c r="AV1737" t="s">
        <v>51</v>
      </c>
      <c r="AW1737">
        <v>-56.967135460000002</v>
      </c>
      <c r="AX1737">
        <v>-4.4166660000000003E-2</v>
      </c>
      <c r="AY1737">
        <v>37936.211131999997</v>
      </c>
      <c r="AZ1737">
        <v>34491.616957329999</v>
      </c>
      <c r="BA1737">
        <v>0</v>
      </c>
    </row>
    <row r="1738" spans="2:53">
      <c r="AH1738" s="5">
        <v>46261</v>
      </c>
      <c r="AI1738">
        <v>174</v>
      </c>
      <c r="AJ1738">
        <v>3</v>
      </c>
      <c r="AL1738" t="s">
        <v>147</v>
      </c>
      <c r="AM1738" t="s">
        <v>148</v>
      </c>
      <c r="AN1738">
        <v>0</v>
      </c>
      <c r="AO1738">
        <v>0</v>
      </c>
      <c r="AP1738">
        <v>0</v>
      </c>
      <c r="AR1738" s="5">
        <v>46261</v>
      </c>
      <c r="AS1738">
        <v>124</v>
      </c>
      <c r="AT1738">
        <v>3</v>
      </c>
      <c r="AU1738" t="s">
        <v>50</v>
      </c>
      <c r="AV1738" t="s">
        <v>52</v>
      </c>
      <c r="AW1738">
        <v>7.8204629999999997E-2</v>
      </c>
      <c r="AX1738">
        <v>0.96083333000000004</v>
      </c>
      <c r="AY1738">
        <v>0</v>
      </c>
      <c r="AZ1738">
        <v>0</v>
      </c>
      <c r="BA1738">
        <v>0</v>
      </c>
    </row>
    <row r="1739" spans="2:53">
      <c r="AH1739" s="5">
        <v>46261</v>
      </c>
      <c r="AI1739">
        <v>174</v>
      </c>
      <c r="AJ1739">
        <v>3</v>
      </c>
      <c r="AL1739" t="s">
        <v>147</v>
      </c>
      <c r="AM1739" t="s">
        <v>51</v>
      </c>
      <c r="AN1739">
        <v>0</v>
      </c>
      <c r="AO1739">
        <v>0</v>
      </c>
      <c r="AP1739">
        <v>0</v>
      </c>
      <c r="AR1739" s="5">
        <v>46261</v>
      </c>
      <c r="AS1739">
        <v>124</v>
      </c>
      <c r="AT1739">
        <v>3</v>
      </c>
      <c r="AU1739" t="s">
        <v>50</v>
      </c>
      <c r="AV1739" t="s">
        <v>51</v>
      </c>
      <c r="AW1739">
        <v>-1.0390379599999999</v>
      </c>
      <c r="AX1739">
        <v>0.96083333000000004</v>
      </c>
      <c r="AY1739">
        <v>0</v>
      </c>
      <c r="AZ1739">
        <v>52.11796983</v>
      </c>
      <c r="BA1739">
        <v>0</v>
      </c>
    </row>
    <row r="1740" spans="2:53">
      <c r="AH1740" s="5">
        <v>46261</v>
      </c>
      <c r="AI1740">
        <v>174</v>
      </c>
      <c r="AJ1740">
        <v>3</v>
      </c>
      <c r="AK1740" t="s">
        <v>143</v>
      </c>
      <c r="AL1740" t="s">
        <v>60</v>
      </c>
      <c r="AM1740" t="s">
        <v>58</v>
      </c>
      <c r="AN1740">
        <v>-15.92724546</v>
      </c>
      <c r="AO1740">
        <v>0</v>
      </c>
      <c r="AP1740">
        <v>705.50041008000005</v>
      </c>
      <c r="AR1740" s="5">
        <v>46261</v>
      </c>
      <c r="AS1740">
        <v>125</v>
      </c>
      <c r="AT1740">
        <v>3</v>
      </c>
      <c r="AU1740" t="s">
        <v>145</v>
      </c>
      <c r="AV1740" t="s">
        <v>58</v>
      </c>
      <c r="AW1740">
        <v>0</v>
      </c>
      <c r="AX1740">
        <v>0</v>
      </c>
      <c r="AY1740">
        <v>0</v>
      </c>
      <c r="AZ1740">
        <v>0</v>
      </c>
      <c r="BA1740">
        <v>0</v>
      </c>
    </row>
    <row r="1741" spans="2:53">
      <c r="AH1741" s="5">
        <v>46261</v>
      </c>
      <c r="AI1741">
        <v>174</v>
      </c>
      <c r="AJ1741">
        <v>3</v>
      </c>
      <c r="AK1741" t="s">
        <v>143</v>
      </c>
      <c r="AL1741" t="s">
        <v>60</v>
      </c>
      <c r="AM1741" t="s">
        <v>51</v>
      </c>
      <c r="AN1741">
        <v>14.930578799999999</v>
      </c>
      <c r="AO1741">
        <v>0</v>
      </c>
      <c r="AP1741">
        <v>0</v>
      </c>
      <c r="AR1741" s="5">
        <v>46261</v>
      </c>
      <c r="AS1741">
        <v>125</v>
      </c>
      <c r="AT1741">
        <v>3</v>
      </c>
      <c r="AU1741" t="s">
        <v>145</v>
      </c>
      <c r="AV1741" t="s">
        <v>146</v>
      </c>
      <c r="AW1741">
        <v>0</v>
      </c>
      <c r="AX1741">
        <v>0</v>
      </c>
      <c r="AY1741">
        <v>0</v>
      </c>
      <c r="AZ1741">
        <v>0</v>
      </c>
      <c r="BA1741">
        <v>0</v>
      </c>
    </row>
    <row r="1742" spans="2:53">
      <c r="AH1742" s="5">
        <v>46261</v>
      </c>
      <c r="AI1742">
        <v>174</v>
      </c>
      <c r="AJ1742">
        <v>3</v>
      </c>
      <c r="AK1742" t="s">
        <v>143</v>
      </c>
      <c r="AL1742" t="s">
        <v>54</v>
      </c>
      <c r="AM1742" t="s">
        <v>52</v>
      </c>
      <c r="AN1742">
        <v>-19.113663160000002</v>
      </c>
      <c r="AO1742">
        <v>0</v>
      </c>
      <c r="AP1742">
        <v>-11371.53670484</v>
      </c>
      <c r="AR1742" s="5">
        <v>46261</v>
      </c>
      <c r="AS1742">
        <v>125</v>
      </c>
      <c r="AT1742">
        <v>3</v>
      </c>
      <c r="AU1742" t="s">
        <v>144</v>
      </c>
      <c r="AV1742" t="s">
        <v>58</v>
      </c>
      <c r="AW1742">
        <v>-47.611167160000001</v>
      </c>
      <c r="AX1742">
        <v>3.2500000000000001E-2</v>
      </c>
      <c r="AY1742">
        <v>-1651.4477373499999</v>
      </c>
      <c r="AZ1742">
        <v>-1651.4477373499999</v>
      </c>
      <c r="BA1742">
        <v>0</v>
      </c>
    </row>
    <row r="1743" spans="2:53">
      <c r="AH1743" s="5">
        <v>46261</v>
      </c>
      <c r="AI1743">
        <v>174</v>
      </c>
      <c r="AJ1743">
        <v>3</v>
      </c>
      <c r="AK1743" t="s">
        <v>143</v>
      </c>
      <c r="AL1743" t="s">
        <v>54</v>
      </c>
      <c r="AM1743" t="s">
        <v>51</v>
      </c>
      <c r="AN1743">
        <v>17.047829830000001</v>
      </c>
      <c r="AO1743">
        <v>0</v>
      </c>
      <c r="AP1743">
        <v>0</v>
      </c>
      <c r="AR1743" s="5">
        <v>46261</v>
      </c>
      <c r="AS1743">
        <v>125</v>
      </c>
      <c r="AT1743">
        <v>3</v>
      </c>
      <c r="AU1743" t="s">
        <v>144</v>
      </c>
      <c r="AV1743" t="s">
        <v>146</v>
      </c>
      <c r="AW1743">
        <v>47.578667160000002</v>
      </c>
      <c r="AX1743">
        <v>3.2500000000000001E-2</v>
      </c>
      <c r="AY1743">
        <v>0</v>
      </c>
      <c r="AZ1743">
        <v>0</v>
      </c>
      <c r="BA1743">
        <v>0</v>
      </c>
    </row>
    <row r="1744" spans="2:53">
      <c r="AH1744" s="5">
        <v>46261</v>
      </c>
      <c r="AI1744">
        <v>175</v>
      </c>
      <c r="AJ1744">
        <v>3</v>
      </c>
      <c r="AL1744" t="s">
        <v>144</v>
      </c>
      <c r="AM1744" t="s">
        <v>58</v>
      </c>
      <c r="AN1744">
        <v>-67.197743399999993</v>
      </c>
      <c r="AO1744">
        <v>177.47086340000001</v>
      </c>
      <c r="AP1744">
        <v>177.47086340000001</v>
      </c>
      <c r="AR1744" s="5">
        <v>46261</v>
      </c>
      <c r="AS1744">
        <v>125</v>
      </c>
      <c r="AT1744">
        <v>3</v>
      </c>
      <c r="AU1744" t="s">
        <v>57</v>
      </c>
      <c r="AV1744" t="s">
        <v>58</v>
      </c>
      <c r="AW1744">
        <v>-10.6178478</v>
      </c>
      <c r="AX1744">
        <v>0.61750000000000005</v>
      </c>
      <c r="AY1744">
        <v>0</v>
      </c>
      <c r="AZ1744">
        <v>-0.15181043</v>
      </c>
      <c r="BA1744">
        <v>0</v>
      </c>
    </row>
    <row r="1745" spans="34:53">
      <c r="AH1745" s="5">
        <v>46261</v>
      </c>
      <c r="AI1745">
        <v>175</v>
      </c>
      <c r="AJ1745">
        <v>3</v>
      </c>
      <c r="AL1745" t="s">
        <v>144</v>
      </c>
      <c r="AM1745" t="s">
        <v>146</v>
      </c>
      <c r="AN1745">
        <v>57.826910060000003</v>
      </c>
      <c r="AO1745">
        <v>0</v>
      </c>
      <c r="AP1745">
        <v>0</v>
      </c>
      <c r="AR1745" s="5">
        <v>46261</v>
      </c>
      <c r="AS1745">
        <v>125</v>
      </c>
      <c r="AT1745">
        <v>3</v>
      </c>
      <c r="AU1745" t="s">
        <v>57</v>
      </c>
      <c r="AV1745" t="s">
        <v>52</v>
      </c>
      <c r="AW1745">
        <v>10.0003478</v>
      </c>
      <c r="AX1745">
        <v>0.61750000000000005</v>
      </c>
      <c r="AY1745">
        <v>0</v>
      </c>
      <c r="AZ1745">
        <v>0</v>
      </c>
      <c r="BA1745">
        <v>0</v>
      </c>
    </row>
    <row r="1746" spans="34:53">
      <c r="AH1746" s="5">
        <v>46261</v>
      </c>
      <c r="AI1746">
        <v>175</v>
      </c>
      <c r="AJ1746">
        <v>3</v>
      </c>
      <c r="AK1746" t="s">
        <v>143</v>
      </c>
      <c r="AL1746" t="s">
        <v>57</v>
      </c>
      <c r="AM1746" t="s">
        <v>58</v>
      </c>
      <c r="AN1746">
        <v>-5.9225922000000004</v>
      </c>
      <c r="AO1746">
        <v>0</v>
      </c>
      <c r="AP1746">
        <v>2992.6479387300001</v>
      </c>
      <c r="AR1746" s="5">
        <v>46261</v>
      </c>
      <c r="AS1746">
        <v>125</v>
      </c>
      <c r="AT1746">
        <v>3</v>
      </c>
      <c r="AU1746" t="s">
        <v>147</v>
      </c>
      <c r="AV1746" t="s">
        <v>148</v>
      </c>
      <c r="AW1746">
        <v>0</v>
      </c>
      <c r="AX1746">
        <v>0.72</v>
      </c>
      <c r="AY1746">
        <v>0</v>
      </c>
      <c r="AZ1746">
        <v>0</v>
      </c>
      <c r="BA1746">
        <v>0</v>
      </c>
    </row>
    <row r="1747" spans="34:53">
      <c r="AH1747" s="5">
        <v>46261</v>
      </c>
      <c r="AI1747">
        <v>175</v>
      </c>
      <c r="AJ1747">
        <v>3</v>
      </c>
      <c r="AK1747" t="s">
        <v>143</v>
      </c>
      <c r="AL1747" t="s">
        <v>57</v>
      </c>
      <c r="AM1747" t="s">
        <v>52</v>
      </c>
      <c r="AN1747">
        <v>4.9000921999999996</v>
      </c>
      <c r="AO1747">
        <v>0</v>
      </c>
      <c r="AP1747">
        <v>0</v>
      </c>
      <c r="AR1747" s="5">
        <v>46261</v>
      </c>
      <c r="AS1747">
        <v>125</v>
      </c>
      <c r="AT1747">
        <v>3</v>
      </c>
      <c r="AU1747" t="s">
        <v>147</v>
      </c>
      <c r="AV1747" t="s">
        <v>51</v>
      </c>
      <c r="AW1747">
        <v>0</v>
      </c>
      <c r="AX1747">
        <v>0.72</v>
      </c>
      <c r="AY1747">
        <v>0</v>
      </c>
      <c r="AZ1747">
        <v>0</v>
      </c>
      <c r="BA1747">
        <v>0</v>
      </c>
    </row>
    <row r="1748" spans="34:53">
      <c r="AH1748" s="5">
        <v>46261</v>
      </c>
      <c r="AI1748">
        <v>175</v>
      </c>
      <c r="AJ1748">
        <v>3</v>
      </c>
      <c r="AL1748" t="s">
        <v>147</v>
      </c>
      <c r="AM1748" t="s">
        <v>148</v>
      </c>
      <c r="AN1748">
        <v>0</v>
      </c>
      <c r="AO1748">
        <v>0</v>
      </c>
      <c r="AP1748">
        <v>0</v>
      </c>
      <c r="AR1748" s="5">
        <v>46261</v>
      </c>
      <c r="AS1748">
        <v>125</v>
      </c>
      <c r="AT1748">
        <v>3</v>
      </c>
      <c r="AU1748" t="s">
        <v>60</v>
      </c>
      <c r="AV1748" t="s">
        <v>58</v>
      </c>
      <c r="AW1748">
        <v>9.2353464600000006</v>
      </c>
      <c r="AX1748">
        <v>-8.9166659999999995E-2</v>
      </c>
      <c r="AY1748">
        <v>0</v>
      </c>
      <c r="AZ1748">
        <v>0</v>
      </c>
      <c r="BA1748">
        <v>0</v>
      </c>
    </row>
    <row r="1749" spans="34:53">
      <c r="AH1749" s="5">
        <v>46261</v>
      </c>
      <c r="AI1749">
        <v>175</v>
      </c>
      <c r="AJ1749">
        <v>3</v>
      </c>
      <c r="AL1749" t="s">
        <v>147</v>
      </c>
      <c r="AM1749" t="s">
        <v>51</v>
      </c>
      <c r="AN1749">
        <v>0</v>
      </c>
      <c r="AO1749">
        <v>0</v>
      </c>
      <c r="AP1749">
        <v>0</v>
      </c>
      <c r="AR1749" s="5">
        <v>46261</v>
      </c>
      <c r="AS1749">
        <v>125</v>
      </c>
      <c r="AT1749">
        <v>3</v>
      </c>
      <c r="AU1749" t="s">
        <v>60</v>
      </c>
      <c r="AV1749" t="s">
        <v>51</v>
      </c>
      <c r="AW1749">
        <v>-9.1461798000000005</v>
      </c>
      <c r="AX1749">
        <v>-8.9166659999999995E-2</v>
      </c>
      <c r="AY1749">
        <v>0</v>
      </c>
      <c r="AZ1749">
        <v>0.52737078000000004</v>
      </c>
      <c r="BA1749">
        <v>0</v>
      </c>
    </row>
    <row r="1750" spans="34:53">
      <c r="AH1750" s="5">
        <v>46261</v>
      </c>
      <c r="AI1750">
        <v>175</v>
      </c>
      <c r="AJ1750">
        <v>3</v>
      </c>
      <c r="AK1750" t="s">
        <v>143</v>
      </c>
      <c r="AL1750" t="s">
        <v>60</v>
      </c>
      <c r="AM1750" t="s">
        <v>58</v>
      </c>
      <c r="AN1750">
        <v>-26.643495059999999</v>
      </c>
      <c r="AO1750">
        <v>0</v>
      </c>
      <c r="AP1750">
        <v>187.20057939</v>
      </c>
      <c r="AR1750" s="5">
        <v>46261</v>
      </c>
      <c r="AS1750">
        <v>125</v>
      </c>
      <c r="AT1750">
        <v>3</v>
      </c>
      <c r="AU1750" t="s">
        <v>54</v>
      </c>
      <c r="AV1750" t="s">
        <v>52</v>
      </c>
      <c r="AW1750">
        <v>54.170734330000002</v>
      </c>
      <c r="AX1750">
        <v>-4.6666659999999999E-2</v>
      </c>
      <c r="AY1750">
        <v>0</v>
      </c>
      <c r="AZ1750">
        <v>0</v>
      </c>
      <c r="BA1750">
        <v>0</v>
      </c>
    </row>
    <row r="1751" spans="34:53">
      <c r="AH1751" s="5">
        <v>46261</v>
      </c>
      <c r="AI1751">
        <v>175</v>
      </c>
      <c r="AJ1751">
        <v>3</v>
      </c>
      <c r="AK1751" t="s">
        <v>143</v>
      </c>
      <c r="AL1751" t="s">
        <v>60</v>
      </c>
      <c r="AM1751" t="s">
        <v>51</v>
      </c>
      <c r="AN1751">
        <v>24.696828400000001</v>
      </c>
      <c r="AO1751">
        <v>0</v>
      </c>
      <c r="AP1751">
        <v>0</v>
      </c>
      <c r="AR1751" s="5">
        <v>46261</v>
      </c>
      <c r="AS1751">
        <v>125</v>
      </c>
      <c r="AT1751">
        <v>3</v>
      </c>
      <c r="AU1751" t="s">
        <v>54</v>
      </c>
      <c r="AV1751" t="s">
        <v>51</v>
      </c>
      <c r="AW1751">
        <v>-54.124067660000001</v>
      </c>
      <c r="AX1751">
        <v>-4.6666659999999999E-2</v>
      </c>
      <c r="AY1751">
        <v>2.2771500200000001</v>
      </c>
      <c r="AZ1751">
        <v>1.61112203</v>
      </c>
      <c r="BA1751">
        <v>0</v>
      </c>
    </row>
    <row r="1752" spans="34:53">
      <c r="AH1752" s="5">
        <v>46261</v>
      </c>
      <c r="AI1752">
        <v>175</v>
      </c>
      <c r="AJ1752">
        <v>3</v>
      </c>
      <c r="AK1752" t="s">
        <v>143</v>
      </c>
      <c r="AL1752" t="s">
        <v>54</v>
      </c>
      <c r="AM1752" t="s">
        <v>52</v>
      </c>
      <c r="AN1752">
        <v>-7.8776123299999998</v>
      </c>
      <c r="AO1752">
        <v>0</v>
      </c>
      <c r="AP1752">
        <v>-4737.1942913299999</v>
      </c>
      <c r="AR1752" s="5">
        <v>46261</v>
      </c>
      <c r="AS1752">
        <v>125</v>
      </c>
      <c r="AT1752">
        <v>3</v>
      </c>
      <c r="AU1752" t="s">
        <v>50</v>
      </c>
      <c r="AV1752" t="s">
        <v>52</v>
      </c>
      <c r="AW1752">
        <v>7.3921230000000004E-2</v>
      </c>
      <c r="AX1752">
        <v>0.96083333000000004</v>
      </c>
      <c r="AY1752">
        <v>0</v>
      </c>
      <c r="AZ1752">
        <v>0</v>
      </c>
      <c r="BA1752">
        <v>0</v>
      </c>
    </row>
    <row r="1753" spans="34:53">
      <c r="AH1753" s="5">
        <v>46261</v>
      </c>
      <c r="AI1753">
        <v>175</v>
      </c>
      <c r="AJ1753">
        <v>3</v>
      </c>
      <c r="AK1753" t="s">
        <v>143</v>
      </c>
      <c r="AL1753" t="s">
        <v>54</v>
      </c>
      <c r="AM1753" t="s">
        <v>51</v>
      </c>
      <c r="AN1753">
        <v>5.3134456600000002</v>
      </c>
      <c r="AO1753">
        <v>0</v>
      </c>
      <c r="AP1753">
        <v>0</v>
      </c>
      <c r="AR1753" s="5">
        <v>46261</v>
      </c>
      <c r="AS1753">
        <v>125</v>
      </c>
      <c r="AT1753">
        <v>3</v>
      </c>
      <c r="AU1753" t="s">
        <v>50</v>
      </c>
      <c r="AV1753" t="s">
        <v>51</v>
      </c>
      <c r="AW1753">
        <v>-1.0347545600000001</v>
      </c>
      <c r="AX1753">
        <v>0.96083333000000004</v>
      </c>
      <c r="AY1753">
        <v>0</v>
      </c>
      <c r="AZ1753">
        <v>0.29046762999999998</v>
      </c>
      <c r="BA1753">
        <v>0</v>
      </c>
    </row>
    <row r="1754" spans="34:53">
      <c r="AH1754" s="5">
        <v>46261</v>
      </c>
      <c r="AI1754">
        <v>176</v>
      </c>
      <c r="AJ1754">
        <v>3</v>
      </c>
      <c r="AL1754" t="s">
        <v>144</v>
      </c>
      <c r="AM1754" t="s">
        <v>58</v>
      </c>
      <c r="AN1754">
        <v>-59.453628260000002</v>
      </c>
      <c r="AO1754">
        <v>449.42576974999997</v>
      </c>
      <c r="AP1754">
        <v>449.42576974999997</v>
      </c>
      <c r="AR1754" s="5">
        <v>46261</v>
      </c>
      <c r="AS1754">
        <v>126</v>
      </c>
      <c r="AT1754">
        <v>3</v>
      </c>
      <c r="AU1754" t="s">
        <v>145</v>
      </c>
      <c r="AV1754" t="s">
        <v>58</v>
      </c>
      <c r="AW1754">
        <v>0</v>
      </c>
      <c r="AX1754">
        <v>0</v>
      </c>
      <c r="AY1754">
        <v>0</v>
      </c>
      <c r="AZ1754">
        <v>0</v>
      </c>
      <c r="BA1754">
        <v>0</v>
      </c>
    </row>
    <row r="1755" spans="34:53">
      <c r="AH1755" s="5">
        <v>46261</v>
      </c>
      <c r="AI1755">
        <v>176</v>
      </c>
      <c r="AJ1755">
        <v>3</v>
      </c>
      <c r="AL1755" t="s">
        <v>144</v>
      </c>
      <c r="AM1755" t="s">
        <v>146</v>
      </c>
      <c r="AN1755">
        <v>50.527794929999999</v>
      </c>
      <c r="AO1755">
        <v>0</v>
      </c>
      <c r="AP1755">
        <v>0</v>
      </c>
      <c r="AR1755" s="5">
        <v>46261</v>
      </c>
      <c r="AS1755">
        <v>126</v>
      </c>
      <c r="AT1755">
        <v>3</v>
      </c>
      <c r="AU1755" t="s">
        <v>145</v>
      </c>
      <c r="AV1755" t="s">
        <v>146</v>
      </c>
      <c r="AW1755">
        <v>0</v>
      </c>
      <c r="AX1755">
        <v>0</v>
      </c>
      <c r="AY1755">
        <v>0</v>
      </c>
      <c r="AZ1755">
        <v>0</v>
      </c>
      <c r="BA1755">
        <v>0</v>
      </c>
    </row>
    <row r="1756" spans="34:53">
      <c r="AH1756" s="5">
        <v>46261</v>
      </c>
      <c r="AI1756">
        <v>176</v>
      </c>
      <c r="AJ1756">
        <v>3</v>
      </c>
      <c r="AK1756" t="s">
        <v>143</v>
      </c>
      <c r="AL1756" t="s">
        <v>57</v>
      </c>
      <c r="AM1756" t="s">
        <v>58</v>
      </c>
      <c r="AN1756">
        <v>-5.3509609999999999</v>
      </c>
      <c r="AO1756">
        <v>1436.5376709100001</v>
      </c>
      <c r="AP1756">
        <v>2712.0261055000001</v>
      </c>
      <c r="AR1756" s="5">
        <v>46261</v>
      </c>
      <c r="AS1756">
        <v>126</v>
      </c>
      <c r="AT1756">
        <v>3</v>
      </c>
      <c r="AU1756" t="s">
        <v>144</v>
      </c>
      <c r="AV1756" t="s">
        <v>58</v>
      </c>
      <c r="AW1756">
        <v>-51.323107460000003</v>
      </c>
      <c r="AX1756">
        <v>3.7499999999999999E-2</v>
      </c>
      <c r="AY1756">
        <v>-1398.0366595400001</v>
      </c>
      <c r="AZ1756">
        <v>-1398.0366595400001</v>
      </c>
      <c r="BA1756">
        <v>0</v>
      </c>
    </row>
    <row r="1757" spans="34:53">
      <c r="AH1757" s="5">
        <v>46261</v>
      </c>
      <c r="AI1757">
        <v>176</v>
      </c>
      <c r="AJ1757">
        <v>3</v>
      </c>
      <c r="AK1757" t="s">
        <v>143</v>
      </c>
      <c r="AL1757" t="s">
        <v>57</v>
      </c>
      <c r="AM1757" t="s">
        <v>52</v>
      </c>
      <c r="AN1757">
        <v>4.29262766</v>
      </c>
      <c r="AO1757">
        <v>0</v>
      </c>
      <c r="AP1757">
        <v>0</v>
      </c>
      <c r="AR1757" s="5">
        <v>46261</v>
      </c>
      <c r="AS1757">
        <v>126</v>
      </c>
      <c r="AT1757">
        <v>3</v>
      </c>
      <c r="AU1757" t="s">
        <v>144</v>
      </c>
      <c r="AV1757" t="s">
        <v>146</v>
      </c>
      <c r="AW1757">
        <v>51.285607460000001</v>
      </c>
      <c r="AX1757">
        <v>3.7499999999999999E-2</v>
      </c>
      <c r="AY1757">
        <v>0</v>
      </c>
      <c r="AZ1757">
        <v>0</v>
      </c>
      <c r="BA1757">
        <v>0</v>
      </c>
    </row>
    <row r="1758" spans="34:53">
      <c r="AH1758" s="5">
        <v>46261</v>
      </c>
      <c r="AI1758">
        <v>176</v>
      </c>
      <c r="AJ1758">
        <v>3</v>
      </c>
      <c r="AL1758" t="s">
        <v>147</v>
      </c>
      <c r="AM1758" t="s">
        <v>148</v>
      </c>
      <c r="AN1758">
        <v>0</v>
      </c>
      <c r="AO1758">
        <v>0</v>
      </c>
      <c r="AP1758">
        <v>0</v>
      </c>
      <c r="AR1758" s="5">
        <v>46261</v>
      </c>
      <c r="AS1758">
        <v>126</v>
      </c>
      <c r="AT1758">
        <v>3</v>
      </c>
      <c r="AU1758" t="s">
        <v>57</v>
      </c>
      <c r="AV1758" t="s">
        <v>58</v>
      </c>
      <c r="AW1758">
        <v>-10.564802800000001</v>
      </c>
      <c r="AX1758">
        <v>0.60166666000000002</v>
      </c>
      <c r="AY1758">
        <v>0</v>
      </c>
      <c r="AZ1758">
        <v>-0.15449408000000001</v>
      </c>
      <c r="BA1758">
        <v>0</v>
      </c>
    </row>
    <row r="1759" spans="34:53">
      <c r="AH1759" s="5">
        <v>46261</v>
      </c>
      <c r="AI1759">
        <v>176</v>
      </c>
      <c r="AJ1759">
        <v>3</v>
      </c>
      <c r="AL1759" t="s">
        <v>147</v>
      </c>
      <c r="AM1759" t="s">
        <v>51</v>
      </c>
      <c r="AN1759">
        <v>0</v>
      </c>
      <c r="AO1759">
        <v>0</v>
      </c>
      <c r="AP1759">
        <v>0</v>
      </c>
      <c r="AR1759" s="5">
        <v>46261</v>
      </c>
      <c r="AS1759">
        <v>126</v>
      </c>
      <c r="AT1759">
        <v>3</v>
      </c>
      <c r="AU1759" t="s">
        <v>57</v>
      </c>
      <c r="AV1759" t="s">
        <v>52</v>
      </c>
      <c r="AW1759">
        <v>9.9631361300000005</v>
      </c>
      <c r="AX1759">
        <v>0.60166666000000002</v>
      </c>
      <c r="AY1759">
        <v>0</v>
      </c>
      <c r="AZ1759">
        <v>0</v>
      </c>
      <c r="BA1759">
        <v>0</v>
      </c>
    </row>
    <row r="1760" spans="34:53">
      <c r="AH1760" s="5">
        <v>46261</v>
      </c>
      <c r="AI1760">
        <v>176</v>
      </c>
      <c r="AJ1760">
        <v>3</v>
      </c>
      <c r="AK1760" t="s">
        <v>143</v>
      </c>
      <c r="AL1760" t="s">
        <v>60</v>
      </c>
      <c r="AM1760" t="s">
        <v>58</v>
      </c>
      <c r="AN1760">
        <v>-26.2919087</v>
      </c>
      <c r="AO1760">
        <v>579.20111802999998</v>
      </c>
      <c r="AP1760">
        <v>597.17044575</v>
      </c>
      <c r="AR1760" s="5">
        <v>46261</v>
      </c>
      <c r="AS1760">
        <v>126</v>
      </c>
      <c r="AT1760">
        <v>3</v>
      </c>
      <c r="AU1760" t="s">
        <v>147</v>
      </c>
      <c r="AV1760" t="s">
        <v>148</v>
      </c>
      <c r="AW1760">
        <v>0</v>
      </c>
      <c r="AX1760">
        <v>0.73083332999999995</v>
      </c>
      <c r="AY1760">
        <v>0</v>
      </c>
      <c r="AZ1760">
        <v>0</v>
      </c>
      <c r="BA1760">
        <v>0</v>
      </c>
    </row>
    <row r="1761" spans="34:53">
      <c r="AH1761" s="5">
        <v>46261</v>
      </c>
      <c r="AI1761">
        <v>176</v>
      </c>
      <c r="AJ1761">
        <v>3</v>
      </c>
      <c r="AK1761" t="s">
        <v>143</v>
      </c>
      <c r="AL1761" t="s">
        <v>60</v>
      </c>
      <c r="AM1761" t="s">
        <v>51</v>
      </c>
      <c r="AN1761">
        <v>24.424408700000001</v>
      </c>
      <c r="AO1761">
        <v>0</v>
      </c>
      <c r="AP1761">
        <v>0</v>
      </c>
      <c r="AR1761" s="5">
        <v>46261</v>
      </c>
      <c r="AS1761">
        <v>126</v>
      </c>
      <c r="AT1761">
        <v>3</v>
      </c>
      <c r="AU1761" t="s">
        <v>147</v>
      </c>
      <c r="AV1761" t="s">
        <v>51</v>
      </c>
      <c r="AW1761">
        <v>0</v>
      </c>
      <c r="AX1761">
        <v>0.73083332999999995</v>
      </c>
      <c r="AY1761">
        <v>0</v>
      </c>
      <c r="AZ1761">
        <v>0</v>
      </c>
      <c r="BA1761">
        <v>0</v>
      </c>
    </row>
    <row r="1762" spans="34:53">
      <c r="AH1762" s="5">
        <v>46261</v>
      </c>
      <c r="AI1762">
        <v>176</v>
      </c>
      <c r="AJ1762">
        <v>3</v>
      </c>
      <c r="AK1762" t="s">
        <v>143</v>
      </c>
      <c r="AL1762" t="s">
        <v>54</v>
      </c>
      <c r="AM1762" t="s">
        <v>52</v>
      </c>
      <c r="AN1762">
        <v>-2.15826743</v>
      </c>
      <c r="AO1762">
        <v>0</v>
      </c>
      <c r="AP1762">
        <v>-1293.4577623</v>
      </c>
      <c r="AR1762" s="5">
        <v>46261</v>
      </c>
      <c r="AS1762">
        <v>126</v>
      </c>
      <c r="AT1762">
        <v>3</v>
      </c>
      <c r="AU1762" t="s">
        <v>60</v>
      </c>
      <c r="AV1762" t="s">
        <v>58</v>
      </c>
      <c r="AW1762">
        <v>12.490554660000001</v>
      </c>
      <c r="AX1762">
        <v>-8.1666660000000002E-2</v>
      </c>
      <c r="AY1762">
        <v>0</v>
      </c>
      <c r="AZ1762">
        <v>0</v>
      </c>
      <c r="BA1762">
        <v>0</v>
      </c>
    </row>
    <row r="1763" spans="34:53">
      <c r="AH1763" s="5">
        <v>46261</v>
      </c>
      <c r="AI1763">
        <v>176</v>
      </c>
      <c r="AJ1763">
        <v>3</v>
      </c>
      <c r="AK1763" t="s">
        <v>143</v>
      </c>
      <c r="AL1763" t="s">
        <v>54</v>
      </c>
      <c r="AM1763" t="s">
        <v>51</v>
      </c>
      <c r="AN1763">
        <v>-0.50089923000000003</v>
      </c>
      <c r="AO1763">
        <v>0</v>
      </c>
      <c r="AP1763">
        <v>0</v>
      </c>
      <c r="AR1763" s="5">
        <v>46261</v>
      </c>
      <c r="AS1763">
        <v>126</v>
      </c>
      <c r="AT1763">
        <v>3</v>
      </c>
      <c r="AU1763" t="s">
        <v>60</v>
      </c>
      <c r="AV1763" t="s">
        <v>51</v>
      </c>
      <c r="AW1763">
        <v>-12.408887999999999</v>
      </c>
      <c r="AX1763">
        <v>-8.1666660000000002E-2</v>
      </c>
      <c r="AY1763">
        <v>0.14302534</v>
      </c>
      <c r="AZ1763">
        <v>0.72493326999999996</v>
      </c>
      <c r="BA1763">
        <v>0</v>
      </c>
    </row>
    <row r="1764" spans="34:53">
      <c r="AH1764" s="5">
        <v>46261</v>
      </c>
      <c r="AI1764">
        <v>177</v>
      </c>
      <c r="AJ1764">
        <v>3</v>
      </c>
      <c r="AL1764" t="s">
        <v>144</v>
      </c>
      <c r="AM1764" t="s">
        <v>58</v>
      </c>
      <c r="AN1764">
        <v>-65.561338759999998</v>
      </c>
      <c r="AO1764">
        <v>226.55838108</v>
      </c>
      <c r="AP1764">
        <v>226.55838108</v>
      </c>
      <c r="AR1764" s="5">
        <v>46261</v>
      </c>
      <c r="AS1764">
        <v>126</v>
      </c>
      <c r="AT1764">
        <v>3</v>
      </c>
      <c r="AU1764" t="s">
        <v>54</v>
      </c>
      <c r="AV1764" t="s">
        <v>52</v>
      </c>
      <c r="AW1764">
        <v>46.64332856</v>
      </c>
      <c r="AX1764">
        <v>-4.8333330000000001E-2</v>
      </c>
      <c r="AY1764">
        <v>0</v>
      </c>
      <c r="AZ1764">
        <v>0</v>
      </c>
      <c r="BA1764">
        <v>0</v>
      </c>
    </row>
    <row r="1765" spans="34:53">
      <c r="AH1765" s="5">
        <v>46261</v>
      </c>
      <c r="AI1765">
        <v>177</v>
      </c>
      <c r="AJ1765">
        <v>3</v>
      </c>
      <c r="AL1765" t="s">
        <v>144</v>
      </c>
      <c r="AM1765" t="s">
        <v>146</v>
      </c>
      <c r="AN1765">
        <v>54.59050543</v>
      </c>
      <c r="AO1765">
        <v>0</v>
      </c>
      <c r="AP1765">
        <v>0</v>
      </c>
      <c r="AR1765" s="5">
        <v>46261</v>
      </c>
      <c r="AS1765">
        <v>126</v>
      </c>
      <c r="AT1765">
        <v>3</v>
      </c>
      <c r="AU1765" t="s">
        <v>54</v>
      </c>
      <c r="AV1765" t="s">
        <v>51</v>
      </c>
      <c r="AW1765">
        <v>-46.594995230000002</v>
      </c>
      <c r="AX1765">
        <v>-4.8333330000000001E-2</v>
      </c>
      <c r="AY1765">
        <v>2.1040876499999999</v>
      </c>
      <c r="AZ1765">
        <v>1.3847998500000001</v>
      </c>
      <c r="BA1765">
        <v>0</v>
      </c>
    </row>
    <row r="1766" spans="34:53">
      <c r="AH1766" s="5">
        <v>46261</v>
      </c>
      <c r="AI1766">
        <v>177</v>
      </c>
      <c r="AJ1766">
        <v>3</v>
      </c>
      <c r="AK1766" t="s">
        <v>143</v>
      </c>
      <c r="AL1766" t="s">
        <v>57</v>
      </c>
      <c r="AM1766" t="s">
        <v>58</v>
      </c>
      <c r="AN1766">
        <v>-5.9327348000000004</v>
      </c>
      <c r="AO1766">
        <v>1403.39081091</v>
      </c>
      <c r="AP1766">
        <v>3122.4345954</v>
      </c>
      <c r="AR1766" s="5">
        <v>46261</v>
      </c>
      <c r="AS1766">
        <v>126</v>
      </c>
      <c r="AT1766">
        <v>3</v>
      </c>
      <c r="AU1766" t="s">
        <v>50</v>
      </c>
      <c r="AV1766" t="s">
        <v>52</v>
      </c>
      <c r="AW1766">
        <v>5.4131699999999998E-2</v>
      </c>
      <c r="AX1766">
        <v>0.96750000000000003</v>
      </c>
      <c r="AY1766">
        <v>0</v>
      </c>
      <c r="AZ1766">
        <v>0</v>
      </c>
      <c r="BA1766">
        <v>0</v>
      </c>
    </row>
    <row r="1767" spans="34:53">
      <c r="AH1767" s="5">
        <v>46261</v>
      </c>
      <c r="AI1767">
        <v>177</v>
      </c>
      <c r="AJ1767">
        <v>3</v>
      </c>
      <c r="AK1767" t="s">
        <v>143</v>
      </c>
      <c r="AL1767" t="s">
        <v>57</v>
      </c>
      <c r="AM1767" t="s">
        <v>52</v>
      </c>
      <c r="AN1767">
        <v>5.1002348</v>
      </c>
      <c r="AO1767">
        <v>0</v>
      </c>
      <c r="AP1767">
        <v>0</v>
      </c>
      <c r="AR1767" s="5">
        <v>46261</v>
      </c>
      <c r="AS1767">
        <v>126</v>
      </c>
      <c r="AT1767">
        <v>3</v>
      </c>
      <c r="AU1767" t="s">
        <v>50</v>
      </c>
      <c r="AV1767" t="s">
        <v>51</v>
      </c>
      <c r="AW1767">
        <v>-1.0216316999999999</v>
      </c>
      <c r="AX1767">
        <v>0.96750000000000003</v>
      </c>
      <c r="AY1767">
        <v>0</v>
      </c>
      <c r="AZ1767">
        <v>0.29187394999999999</v>
      </c>
      <c r="BA1767">
        <v>0</v>
      </c>
    </row>
    <row r="1768" spans="34:53">
      <c r="AH1768" s="5">
        <v>46261</v>
      </c>
      <c r="AI1768">
        <v>177</v>
      </c>
      <c r="AJ1768">
        <v>3</v>
      </c>
      <c r="AL1768" t="s">
        <v>147</v>
      </c>
      <c r="AM1768" t="s">
        <v>148</v>
      </c>
      <c r="AN1768">
        <v>0</v>
      </c>
      <c r="AO1768">
        <v>0</v>
      </c>
      <c r="AP1768">
        <v>0</v>
      </c>
      <c r="AR1768" s="5">
        <v>46261</v>
      </c>
      <c r="AS1768">
        <v>127</v>
      </c>
      <c r="AT1768">
        <v>3</v>
      </c>
      <c r="AU1768" t="s">
        <v>145</v>
      </c>
      <c r="AV1768" t="s">
        <v>58</v>
      </c>
      <c r="AW1768">
        <v>0</v>
      </c>
      <c r="AX1768">
        <v>0</v>
      </c>
      <c r="AY1768">
        <v>0</v>
      </c>
      <c r="AZ1768">
        <v>0</v>
      </c>
      <c r="BA1768">
        <v>0</v>
      </c>
    </row>
    <row r="1769" spans="34:53">
      <c r="AH1769" s="5">
        <v>46261</v>
      </c>
      <c r="AI1769">
        <v>177</v>
      </c>
      <c r="AJ1769">
        <v>3</v>
      </c>
      <c r="AL1769" t="s">
        <v>147</v>
      </c>
      <c r="AM1769" t="s">
        <v>51</v>
      </c>
      <c r="AN1769">
        <v>0</v>
      </c>
      <c r="AO1769">
        <v>0</v>
      </c>
      <c r="AP1769">
        <v>0</v>
      </c>
      <c r="AR1769" s="5">
        <v>46261</v>
      </c>
      <c r="AS1769">
        <v>127</v>
      </c>
      <c r="AT1769">
        <v>3</v>
      </c>
      <c r="AU1769" t="s">
        <v>145</v>
      </c>
      <c r="AV1769" t="s">
        <v>146</v>
      </c>
      <c r="AW1769">
        <v>0</v>
      </c>
      <c r="AX1769">
        <v>0</v>
      </c>
      <c r="AY1769">
        <v>0</v>
      </c>
      <c r="AZ1769">
        <v>0</v>
      </c>
      <c r="BA1769">
        <v>0</v>
      </c>
    </row>
    <row r="1770" spans="34:53">
      <c r="AH1770" s="5">
        <v>46261</v>
      </c>
      <c r="AI1770">
        <v>177</v>
      </c>
      <c r="AJ1770">
        <v>3</v>
      </c>
      <c r="AK1770" t="s">
        <v>143</v>
      </c>
      <c r="AL1770" t="s">
        <v>60</v>
      </c>
      <c r="AM1770" t="s">
        <v>58</v>
      </c>
      <c r="AN1770">
        <v>-11.84970923</v>
      </c>
      <c r="AO1770">
        <v>81.066733229999997</v>
      </c>
      <c r="AP1770">
        <v>94.815319250000002</v>
      </c>
      <c r="AR1770" s="5">
        <v>46261</v>
      </c>
      <c r="AS1770">
        <v>127</v>
      </c>
      <c r="AT1770">
        <v>3</v>
      </c>
      <c r="AU1770" t="s">
        <v>144</v>
      </c>
      <c r="AV1770" t="s">
        <v>58</v>
      </c>
      <c r="AW1770">
        <v>-52.661194029999997</v>
      </c>
      <c r="AX1770">
        <v>4.4166660000000003E-2</v>
      </c>
      <c r="AY1770">
        <v>-2415.3194227899999</v>
      </c>
      <c r="AZ1770">
        <v>-2415.3194227899999</v>
      </c>
      <c r="BA1770">
        <v>0</v>
      </c>
    </row>
    <row r="1771" spans="34:53">
      <c r="AH1771" s="5">
        <v>46261</v>
      </c>
      <c r="AI1771">
        <v>177</v>
      </c>
      <c r="AJ1771">
        <v>3</v>
      </c>
      <c r="AK1771" t="s">
        <v>143</v>
      </c>
      <c r="AL1771" t="s">
        <v>60</v>
      </c>
      <c r="AM1771" t="s">
        <v>51</v>
      </c>
      <c r="AN1771">
        <v>9.8688759000000008</v>
      </c>
      <c r="AO1771">
        <v>0</v>
      </c>
      <c r="AP1771">
        <v>0</v>
      </c>
      <c r="AR1771" s="5">
        <v>46261</v>
      </c>
      <c r="AS1771">
        <v>127</v>
      </c>
      <c r="AT1771">
        <v>3</v>
      </c>
      <c r="AU1771" t="s">
        <v>144</v>
      </c>
      <c r="AV1771" t="s">
        <v>146</v>
      </c>
      <c r="AW1771">
        <v>52.617027360000002</v>
      </c>
      <c r="AX1771">
        <v>4.4166660000000003E-2</v>
      </c>
      <c r="AY1771">
        <v>0</v>
      </c>
      <c r="AZ1771">
        <v>0</v>
      </c>
      <c r="BA1771">
        <v>0</v>
      </c>
    </row>
    <row r="1772" spans="34:53">
      <c r="AH1772" s="5">
        <v>46261</v>
      </c>
      <c r="AI1772">
        <v>177</v>
      </c>
      <c r="AJ1772">
        <v>3</v>
      </c>
      <c r="AK1772" t="s">
        <v>143</v>
      </c>
      <c r="AL1772" t="s">
        <v>54</v>
      </c>
      <c r="AM1772" t="s">
        <v>52</v>
      </c>
      <c r="AN1772">
        <v>-2.8852568299999999</v>
      </c>
      <c r="AO1772">
        <v>0</v>
      </c>
      <c r="AP1772">
        <v>-1732.7923705000001</v>
      </c>
      <c r="AR1772" s="5">
        <v>46261</v>
      </c>
      <c r="AS1772">
        <v>127</v>
      </c>
      <c r="AT1772">
        <v>3</v>
      </c>
      <c r="AU1772" t="s">
        <v>57</v>
      </c>
      <c r="AV1772" t="s">
        <v>58</v>
      </c>
      <c r="AW1772">
        <v>-10.921109400000001</v>
      </c>
      <c r="AX1772">
        <v>0.59499999999999997</v>
      </c>
      <c r="AY1772">
        <v>0</v>
      </c>
      <c r="AZ1772">
        <v>3.2202823500000002</v>
      </c>
      <c r="BA1772">
        <v>0</v>
      </c>
    </row>
    <row r="1773" spans="34:53">
      <c r="AH1773" s="5">
        <v>46261</v>
      </c>
      <c r="AI1773">
        <v>177</v>
      </c>
      <c r="AJ1773">
        <v>3</v>
      </c>
      <c r="AK1773" t="s">
        <v>143</v>
      </c>
      <c r="AL1773" t="s">
        <v>54</v>
      </c>
      <c r="AM1773" t="s">
        <v>51</v>
      </c>
      <c r="AN1773">
        <v>0.54609015999999999</v>
      </c>
      <c r="AO1773">
        <v>0</v>
      </c>
      <c r="AP1773">
        <v>0</v>
      </c>
      <c r="AR1773" s="5">
        <v>46261</v>
      </c>
      <c r="AS1773">
        <v>127</v>
      </c>
      <c r="AT1773">
        <v>3</v>
      </c>
      <c r="AU1773" t="s">
        <v>57</v>
      </c>
      <c r="AV1773" t="s">
        <v>52</v>
      </c>
      <c r="AW1773">
        <v>10.3261094</v>
      </c>
      <c r="AX1773">
        <v>0.59499999999999997</v>
      </c>
      <c r="AY1773">
        <v>0</v>
      </c>
      <c r="AZ1773">
        <v>0</v>
      </c>
      <c r="BA1773">
        <v>0</v>
      </c>
    </row>
    <row r="1774" spans="34:53">
      <c r="AH1774" s="5">
        <v>46261</v>
      </c>
      <c r="AI1774">
        <v>178</v>
      </c>
      <c r="AJ1774">
        <v>3</v>
      </c>
      <c r="AL1774" t="s">
        <v>144</v>
      </c>
      <c r="AM1774" t="s">
        <v>58</v>
      </c>
      <c r="AN1774">
        <v>-49.904504660000001</v>
      </c>
      <c r="AO1774">
        <v>193.70898951000001</v>
      </c>
      <c r="AP1774">
        <v>193.70898951000001</v>
      </c>
      <c r="AR1774" s="5">
        <v>46261</v>
      </c>
      <c r="AS1774">
        <v>127</v>
      </c>
      <c r="AT1774">
        <v>3</v>
      </c>
      <c r="AU1774" t="s">
        <v>147</v>
      </c>
      <c r="AV1774" t="s">
        <v>148</v>
      </c>
      <c r="AW1774">
        <v>0</v>
      </c>
      <c r="AX1774">
        <v>0.72916665999999997</v>
      </c>
      <c r="AY1774">
        <v>0</v>
      </c>
      <c r="AZ1774">
        <v>0</v>
      </c>
      <c r="BA1774">
        <v>0</v>
      </c>
    </row>
    <row r="1775" spans="34:53">
      <c r="AH1775" s="5">
        <v>46261</v>
      </c>
      <c r="AI1775">
        <v>178</v>
      </c>
      <c r="AJ1775">
        <v>3</v>
      </c>
      <c r="AL1775" t="s">
        <v>144</v>
      </c>
      <c r="AM1775" t="s">
        <v>146</v>
      </c>
      <c r="AN1775">
        <v>39.041171329999997</v>
      </c>
      <c r="AO1775">
        <v>0</v>
      </c>
      <c r="AP1775">
        <v>0</v>
      </c>
      <c r="AR1775" s="5">
        <v>46261</v>
      </c>
      <c r="AS1775">
        <v>127</v>
      </c>
      <c r="AT1775">
        <v>3</v>
      </c>
      <c r="AU1775" t="s">
        <v>147</v>
      </c>
      <c r="AV1775" t="s">
        <v>51</v>
      </c>
      <c r="AW1775">
        <v>0</v>
      </c>
      <c r="AX1775">
        <v>0.72916665999999997</v>
      </c>
      <c r="AY1775">
        <v>0</v>
      </c>
      <c r="AZ1775">
        <v>0</v>
      </c>
      <c r="BA1775">
        <v>0</v>
      </c>
    </row>
    <row r="1776" spans="34:53">
      <c r="AH1776" s="5">
        <v>46261</v>
      </c>
      <c r="AI1776">
        <v>178</v>
      </c>
      <c r="AJ1776">
        <v>3</v>
      </c>
      <c r="AK1776" t="s">
        <v>143</v>
      </c>
      <c r="AL1776" t="s">
        <v>57</v>
      </c>
      <c r="AM1776" t="s">
        <v>58</v>
      </c>
      <c r="AN1776">
        <v>-5.9078553999999999</v>
      </c>
      <c r="AO1776">
        <v>0</v>
      </c>
      <c r="AP1776">
        <v>3068.7457217000001</v>
      </c>
      <c r="AR1776" s="5">
        <v>46261</v>
      </c>
      <c r="AS1776">
        <v>127</v>
      </c>
      <c r="AT1776">
        <v>3</v>
      </c>
      <c r="AU1776" t="s">
        <v>60</v>
      </c>
      <c r="AV1776" t="s">
        <v>58</v>
      </c>
      <c r="AW1776">
        <v>16.009367229999999</v>
      </c>
      <c r="AX1776">
        <v>-7.8333330000000007E-2</v>
      </c>
      <c r="AY1776">
        <v>0</v>
      </c>
      <c r="AZ1776">
        <v>0</v>
      </c>
      <c r="BA1776">
        <v>0</v>
      </c>
    </row>
    <row r="1777" spans="34:53">
      <c r="AH1777" s="5">
        <v>46261</v>
      </c>
      <c r="AI1777">
        <v>178</v>
      </c>
      <c r="AJ1777">
        <v>3</v>
      </c>
      <c r="AK1777" t="s">
        <v>143</v>
      </c>
      <c r="AL1777" t="s">
        <v>57</v>
      </c>
      <c r="AM1777" t="s">
        <v>52</v>
      </c>
      <c r="AN1777">
        <v>5.0111887299999998</v>
      </c>
      <c r="AO1777">
        <v>0</v>
      </c>
      <c r="AP1777">
        <v>0</v>
      </c>
      <c r="AR1777" s="5">
        <v>46261</v>
      </c>
      <c r="AS1777">
        <v>127</v>
      </c>
      <c r="AT1777">
        <v>3</v>
      </c>
      <c r="AU1777" t="s">
        <v>60</v>
      </c>
      <c r="AV1777" t="s">
        <v>51</v>
      </c>
      <c r="AW1777">
        <v>-15.931033899999999</v>
      </c>
      <c r="AX1777">
        <v>-7.8333330000000007E-2</v>
      </c>
      <c r="AY1777">
        <v>0</v>
      </c>
      <c r="AZ1777">
        <v>-18.606997</v>
      </c>
      <c r="BA1777">
        <v>0</v>
      </c>
    </row>
    <row r="1778" spans="34:53">
      <c r="AH1778" s="5">
        <v>46261</v>
      </c>
      <c r="AI1778">
        <v>178</v>
      </c>
      <c r="AJ1778">
        <v>3</v>
      </c>
      <c r="AL1778" t="s">
        <v>147</v>
      </c>
      <c r="AM1778" t="s">
        <v>148</v>
      </c>
      <c r="AN1778">
        <v>0</v>
      </c>
      <c r="AO1778">
        <v>0</v>
      </c>
      <c r="AP1778">
        <v>0</v>
      </c>
      <c r="AR1778" s="5">
        <v>46261</v>
      </c>
      <c r="AS1778">
        <v>127</v>
      </c>
      <c r="AT1778">
        <v>3</v>
      </c>
      <c r="AU1778" t="s">
        <v>54</v>
      </c>
      <c r="AV1778" t="s">
        <v>52</v>
      </c>
      <c r="AW1778">
        <v>45.457091759999997</v>
      </c>
      <c r="AX1778">
        <v>-4.8333330000000001E-2</v>
      </c>
      <c r="AY1778">
        <v>0</v>
      </c>
      <c r="AZ1778">
        <v>0</v>
      </c>
      <c r="BA1778">
        <v>0</v>
      </c>
    </row>
    <row r="1779" spans="34:53">
      <c r="AH1779" s="5">
        <v>46261</v>
      </c>
      <c r="AI1779">
        <v>178</v>
      </c>
      <c r="AJ1779">
        <v>3</v>
      </c>
      <c r="AL1779" t="s">
        <v>147</v>
      </c>
      <c r="AM1779" t="s">
        <v>51</v>
      </c>
      <c r="AN1779">
        <v>0</v>
      </c>
      <c r="AO1779">
        <v>0</v>
      </c>
      <c r="AP1779">
        <v>0</v>
      </c>
      <c r="AR1779" s="5">
        <v>46261</v>
      </c>
      <c r="AS1779">
        <v>127</v>
      </c>
      <c r="AT1779">
        <v>3</v>
      </c>
      <c r="AU1779" t="s">
        <v>54</v>
      </c>
      <c r="AV1779" t="s">
        <v>51</v>
      </c>
      <c r="AW1779">
        <v>-45.408758429999999</v>
      </c>
      <c r="AX1779">
        <v>-4.8333330000000001E-2</v>
      </c>
      <c r="AY1779">
        <v>0</v>
      </c>
      <c r="AZ1779">
        <v>-27.909346889999998</v>
      </c>
      <c r="BA1779">
        <v>0</v>
      </c>
    </row>
    <row r="1780" spans="34:53">
      <c r="AH1780" s="5">
        <v>46261</v>
      </c>
      <c r="AI1780">
        <v>178</v>
      </c>
      <c r="AJ1780">
        <v>3</v>
      </c>
      <c r="AK1780" t="s">
        <v>143</v>
      </c>
      <c r="AL1780" t="s">
        <v>60</v>
      </c>
      <c r="AM1780" t="s">
        <v>58</v>
      </c>
      <c r="AN1780">
        <v>-18.525033830000002</v>
      </c>
      <c r="AO1780">
        <v>0</v>
      </c>
      <c r="AP1780">
        <v>161.51945425</v>
      </c>
      <c r="AR1780" s="5">
        <v>46261</v>
      </c>
      <c r="AS1780">
        <v>127</v>
      </c>
      <c r="AT1780">
        <v>3</v>
      </c>
      <c r="AU1780" t="s">
        <v>50</v>
      </c>
      <c r="AV1780" t="s">
        <v>52</v>
      </c>
      <c r="AW1780">
        <v>5.6960129999999998E-2</v>
      </c>
      <c r="AX1780">
        <v>0.97333333</v>
      </c>
      <c r="AY1780">
        <v>0</v>
      </c>
      <c r="AZ1780">
        <v>0</v>
      </c>
      <c r="BA1780">
        <v>0</v>
      </c>
    </row>
    <row r="1781" spans="34:53">
      <c r="AH1781" s="5">
        <v>46261</v>
      </c>
      <c r="AI1781">
        <v>178</v>
      </c>
      <c r="AJ1781">
        <v>3</v>
      </c>
      <c r="AK1781" t="s">
        <v>143</v>
      </c>
      <c r="AL1781" t="s">
        <v>60</v>
      </c>
      <c r="AM1781" t="s">
        <v>51</v>
      </c>
      <c r="AN1781">
        <v>16.496700499999999</v>
      </c>
      <c r="AO1781">
        <v>0</v>
      </c>
      <c r="AP1781">
        <v>0</v>
      </c>
      <c r="AR1781" s="5">
        <v>46261</v>
      </c>
      <c r="AS1781">
        <v>127</v>
      </c>
      <c r="AT1781">
        <v>3</v>
      </c>
      <c r="AU1781" t="s">
        <v>50</v>
      </c>
      <c r="AV1781" t="s">
        <v>51</v>
      </c>
      <c r="AW1781">
        <v>-1.03029346</v>
      </c>
      <c r="AX1781">
        <v>0.97333333</v>
      </c>
      <c r="AY1781">
        <v>0</v>
      </c>
      <c r="AZ1781">
        <v>-5.5541152800000004</v>
      </c>
      <c r="BA1781">
        <v>0</v>
      </c>
    </row>
    <row r="1782" spans="34:53">
      <c r="AH1782" s="5">
        <v>46261</v>
      </c>
      <c r="AI1782">
        <v>178</v>
      </c>
      <c r="AJ1782">
        <v>3</v>
      </c>
      <c r="AK1782" t="s">
        <v>143</v>
      </c>
      <c r="AL1782" t="s">
        <v>54</v>
      </c>
      <c r="AM1782" t="s">
        <v>52</v>
      </c>
      <c r="AN1782">
        <v>-5.6605909600000004</v>
      </c>
      <c r="AO1782">
        <v>0</v>
      </c>
      <c r="AP1782">
        <v>-3403.93409526</v>
      </c>
      <c r="AR1782" s="5">
        <v>46261</v>
      </c>
      <c r="AS1782">
        <v>128</v>
      </c>
      <c r="AT1782">
        <v>3</v>
      </c>
      <c r="AU1782" t="s">
        <v>145</v>
      </c>
      <c r="AV1782" t="s">
        <v>58</v>
      </c>
      <c r="AW1782">
        <v>0</v>
      </c>
      <c r="AX1782">
        <v>0</v>
      </c>
      <c r="AY1782">
        <v>0</v>
      </c>
      <c r="AZ1782">
        <v>0</v>
      </c>
      <c r="BA1782">
        <v>0</v>
      </c>
    </row>
    <row r="1783" spans="34:53">
      <c r="AH1783" s="5">
        <v>46261</v>
      </c>
      <c r="AI1783">
        <v>178</v>
      </c>
      <c r="AJ1783">
        <v>3</v>
      </c>
      <c r="AK1783" t="s">
        <v>143</v>
      </c>
      <c r="AL1783" t="s">
        <v>54</v>
      </c>
      <c r="AM1783" t="s">
        <v>51</v>
      </c>
      <c r="AN1783">
        <v>3.78975763</v>
      </c>
      <c r="AO1783">
        <v>0</v>
      </c>
      <c r="AP1783">
        <v>0</v>
      </c>
      <c r="AR1783" s="5">
        <v>46261</v>
      </c>
      <c r="AS1783">
        <v>128</v>
      </c>
      <c r="AT1783">
        <v>3</v>
      </c>
      <c r="AU1783" t="s">
        <v>145</v>
      </c>
      <c r="AV1783" t="s">
        <v>146</v>
      </c>
      <c r="AW1783">
        <v>0</v>
      </c>
      <c r="AX1783">
        <v>0</v>
      </c>
      <c r="AY1783">
        <v>0</v>
      </c>
      <c r="AZ1783">
        <v>0</v>
      </c>
      <c r="BA1783">
        <v>0</v>
      </c>
    </row>
    <row r="1784" spans="34:53">
      <c r="AH1784" s="5">
        <v>46261</v>
      </c>
      <c r="AI1784">
        <v>179</v>
      </c>
      <c r="AJ1784">
        <v>3</v>
      </c>
      <c r="AL1784" t="s">
        <v>144</v>
      </c>
      <c r="AM1784" t="s">
        <v>58</v>
      </c>
      <c r="AN1784">
        <v>-54.922334659999997</v>
      </c>
      <c r="AO1784">
        <v>179.06967706</v>
      </c>
      <c r="AP1784">
        <v>179.06967706</v>
      </c>
      <c r="AR1784" s="5">
        <v>46261</v>
      </c>
      <c r="AS1784">
        <v>128</v>
      </c>
      <c r="AT1784">
        <v>3</v>
      </c>
      <c r="AU1784" t="s">
        <v>144</v>
      </c>
      <c r="AV1784" t="s">
        <v>58</v>
      </c>
      <c r="AW1784">
        <v>-51.813927900000003</v>
      </c>
      <c r="AX1784">
        <v>3.1666659999999999E-2</v>
      </c>
      <c r="AY1784">
        <v>-2041.3982878100001</v>
      </c>
      <c r="AZ1784">
        <v>-2041.3982878100001</v>
      </c>
      <c r="BA1784">
        <v>0</v>
      </c>
    </row>
    <row r="1785" spans="34:53">
      <c r="AH1785" s="5">
        <v>46261</v>
      </c>
      <c r="AI1785">
        <v>179</v>
      </c>
      <c r="AJ1785">
        <v>3</v>
      </c>
      <c r="AL1785" t="s">
        <v>144</v>
      </c>
      <c r="AM1785" t="s">
        <v>146</v>
      </c>
      <c r="AN1785">
        <v>42.10650133</v>
      </c>
      <c r="AO1785">
        <v>0</v>
      </c>
      <c r="AP1785">
        <v>0</v>
      </c>
      <c r="AR1785" s="5">
        <v>46261</v>
      </c>
      <c r="AS1785">
        <v>128</v>
      </c>
      <c r="AT1785">
        <v>3</v>
      </c>
      <c r="AU1785" t="s">
        <v>144</v>
      </c>
      <c r="AV1785" t="s">
        <v>146</v>
      </c>
      <c r="AW1785">
        <v>51.782261230000003</v>
      </c>
      <c r="AX1785">
        <v>3.1666659999999999E-2</v>
      </c>
      <c r="AY1785">
        <v>0</v>
      </c>
      <c r="AZ1785">
        <v>0</v>
      </c>
      <c r="BA1785">
        <v>0</v>
      </c>
    </row>
    <row r="1786" spans="34:53">
      <c r="AH1786" s="5">
        <v>46261</v>
      </c>
      <c r="AI1786">
        <v>179</v>
      </c>
      <c r="AJ1786">
        <v>3</v>
      </c>
      <c r="AK1786" t="s">
        <v>143</v>
      </c>
      <c r="AL1786" t="s">
        <v>57</v>
      </c>
      <c r="AM1786" t="s">
        <v>58</v>
      </c>
      <c r="AN1786">
        <v>-4.1885588</v>
      </c>
      <c r="AO1786">
        <v>0</v>
      </c>
      <c r="AP1786">
        <v>1507.8296821399999</v>
      </c>
      <c r="AR1786" s="5">
        <v>46261</v>
      </c>
      <c r="AS1786">
        <v>128</v>
      </c>
      <c r="AT1786">
        <v>3</v>
      </c>
      <c r="AU1786" t="s">
        <v>57</v>
      </c>
      <c r="AV1786" t="s">
        <v>58</v>
      </c>
      <c r="AW1786">
        <v>-9.7646914000000002</v>
      </c>
      <c r="AX1786">
        <v>0.60499999999999998</v>
      </c>
      <c r="AY1786">
        <v>0</v>
      </c>
      <c r="AZ1786">
        <v>2.69986792</v>
      </c>
      <c r="BA1786">
        <v>0</v>
      </c>
    </row>
    <row r="1787" spans="34:53">
      <c r="AH1787" s="5">
        <v>46261</v>
      </c>
      <c r="AI1787">
        <v>179</v>
      </c>
      <c r="AJ1787">
        <v>3</v>
      </c>
      <c r="AK1787" t="s">
        <v>143</v>
      </c>
      <c r="AL1787" t="s">
        <v>57</v>
      </c>
      <c r="AM1787" t="s">
        <v>52</v>
      </c>
      <c r="AN1787">
        <v>2.4510588000000002</v>
      </c>
      <c r="AO1787">
        <v>0</v>
      </c>
      <c r="AP1787">
        <v>0</v>
      </c>
      <c r="AR1787" s="5">
        <v>46261</v>
      </c>
      <c r="AS1787">
        <v>128</v>
      </c>
      <c r="AT1787">
        <v>3</v>
      </c>
      <c r="AU1787" t="s">
        <v>57</v>
      </c>
      <c r="AV1787" t="s">
        <v>52</v>
      </c>
      <c r="AW1787">
        <v>9.1596913999999998</v>
      </c>
      <c r="AX1787">
        <v>0.60499999999999998</v>
      </c>
      <c r="AY1787">
        <v>0</v>
      </c>
      <c r="AZ1787">
        <v>0</v>
      </c>
      <c r="BA1787">
        <v>0</v>
      </c>
    </row>
    <row r="1788" spans="34:53">
      <c r="AH1788" s="5">
        <v>46261</v>
      </c>
      <c r="AI1788">
        <v>179</v>
      </c>
      <c r="AJ1788">
        <v>3</v>
      </c>
      <c r="AL1788" t="s">
        <v>147</v>
      </c>
      <c r="AM1788" t="s">
        <v>148</v>
      </c>
      <c r="AN1788">
        <v>0</v>
      </c>
      <c r="AO1788">
        <v>0</v>
      </c>
      <c r="AP1788">
        <v>0</v>
      </c>
      <c r="AR1788" s="5">
        <v>46261</v>
      </c>
      <c r="AS1788">
        <v>128</v>
      </c>
      <c r="AT1788">
        <v>3</v>
      </c>
      <c r="AU1788" t="s">
        <v>147</v>
      </c>
      <c r="AV1788" t="s">
        <v>148</v>
      </c>
      <c r="AW1788">
        <v>0</v>
      </c>
      <c r="AX1788">
        <v>0.80416666000000003</v>
      </c>
      <c r="AY1788">
        <v>0</v>
      </c>
      <c r="AZ1788">
        <v>0</v>
      </c>
      <c r="BA1788">
        <v>0</v>
      </c>
    </row>
    <row r="1789" spans="34:53">
      <c r="AH1789" s="5">
        <v>46261</v>
      </c>
      <c r="AI1789">
        <v>179</v>
      </c>
      <c r="AJ1789">
        <v>3</v>
      </c>
      <c r="AL1789" t="s">
        <v>147</v>
      </c>
      <c r="AM1789" t="s">
        <v>51</v>
      </c>
      <c r="AN1789">
        <v>0</v>
      </c>
      <c r="AO1789">
        <v>0</v>
      </c>
      <c r="AP1789">
        <v>0</v>
      </c>
      <c r="AR1789" s="5">
        <v>46261</v>
      </c>
      <c r="AS1789">
        <v>128</v>
      </c>
      <c r="AT1789">
        <v>3</v>
      </c>
      <c r="AU1789" t="s">
        <v>147</v>
      </c>
      <c r="AV1789" t="s">
        <v>51</v>
      </c>
      <c r="AW1789">
        <v>0</v>
      </c>
      <c r="AX1789">
        <v>0.80416666000000003</v>
      </c>
      <c r="AY1789">
        <v>0</v>
      </c>
      <c r="AZ1789">
        <v>0</v>
      </c>
      <c r="BA1789">
        <v>0</v>
      </c>
    </row>
    <row r="1790" spans="34:53">
      <c r="AH1790" s="5">
        <v>46261</v>
      </c>
      <c r="AI1790">
        <v>179</v>
      </c>
      <c r="AJ1790">
        <v>3</v>
      </c>
      <c r="AK1790" t="s">
        <v>143</v>
      </c>
      <c r="AL1790" t="s">
        <v>60</v>
      </c>
      <c r="AM1790" t="s">
        <v>58</v>
      </c>
      <c r="AN1790">
        <v>-12.59163083</v>
      </c>
      <c r="AO1790">
        <v>0</v>
      </c>
      <c r="AP1790">
        <v>90.7370868</v>
      </c>
      <c r="AR1790" s="5">
        <v>46261</v>
      </c>
      <c r="AS1790">
        <v>128</v>
      </c>
      <c r="AT1790">
        <v>3</v>
      </c>
      <c r="AU1790" t="s">
        <v>60</v>
      </c>
      <c r="AV1790" t="s">
        <v>58</v>
      </c>
      <c r="AW1790">
        <v>9.6645650300000003</v>
      </c>
      <c r="AX1790">
        <v>-8.3333329999999997E-2</v>
      </c>
      <c r="AY1790">
        <v>0</v>
      </c>
      <c r="AZ1790">
        <v>0</v>
      </c>
      <c r="BA1790">
        <v>0</v>
      </c>
    </row>
    <row r="1791" spans="34:53">
      <c r="AH1791" s="5">
        <v>46261</v>
      </c>
      <c r="AI1791">
        <v>179</v>
      </c>
      <c r="AJ1791">
        <v>3</v>
      </c>
      <c r="AK1791" t="s">
        <v>143</v>
      </c>
      <c r="AL1791" t="s">
        <v>60</v>
      </c>
      <c r="AM1791" t="s">
        <v>51</v>
      </c>
      <c r="AN1791">
        <v>10.538297500000001</v>
      </c>
      <c r="AO1791">
        <v>0</v>
      </c>
      <c r="AP1791">
        <v>0</v>
      </c>
      <c r="AR1791" s="5">
        <v>46261</v>
      </c>
      <c r="AS1791">
        <v>128</v>
      </c>
      <c r="AT1791">
        <v>3</v>
      </c>
      <c r="AU1791" t="s">
        <v>60</v>
      </c>
      <c r="AV1791" t="s">
        <v>51</v>
      </c>
      <c r="AW1791">
        <v>-9.5812317</v>
      </c>
      <c r="AX1791">
        <v>-8.3333329999999997E-2</v>
      </c>
      <c r="AY1791">
        <v>0</v>
      </c>
      <c r="AZ1791">
        <v>-11.12497804</v>
      </c>
      <c r="BA1791">
        <v>0</v>
      </c>
    </row>
    <row r="1792" spans="34:53">
      <c r="AH1792" s="5">
        <v>46261</v>
      </c>
      <c r="AI1792">
        <v>179</v>
      </c>
      <c r="AJ1792">
        <v>3</v>
      </c>
      <c r="AK1792" t="s">
        <v>143</v>
      </c>
      <c r="AL1792" t="s">
        <v>54</v>
      </c>
      <c r="AM1792" t="s">
        <v>52</v>
      </c>
      <c r="AN1792">
        <v>-13.09696703</v>
      </c>
      <c r="AO1792">
        <v>0</v>
      </c>
      <c r="AP1792">
        <v>-7879.9358207300002</v>
      </c>
      <c r="AR1792" s="5">
        <v>46261</v>
      </c>
      <c r="AS1792">
        <v>128</v>
      </c>
      <c r="AT1792">
        <v>3</v>
      </c>
      <c r="AU1792" t="s">
        <v>54</v>
      </c>
      <c r="AV1792" t="s">
        <v>52</v>
      </c>
      <c r="AW1792">
        <v>43.899685259999998</v>
      </c>
      <c r="AX1792">
        <v>-4.8333330000000001E-2</v>
      </c>
      <c r="AY1792">
        <v>0</v>
      </c>
      <c r="AZ1792">
        <v>0</v>
      </c>
      <c r="BA1792">
        <v>0</v>
      </c>
    </row>
    <row r="1793" spans="34:53">
      <c r="AH1793" s="5">
        <v>46261</v>
      </c>
      <c r="AI1793">
        <v>179</v>
      </c>
      <c r="AJ1793">
        <v>3</v>
      </c>
      <c r="AK1793" t="s">
        <v>143</v>
      </c>
      <c r="AL1793" t="s">
        <v>54</v>
      </c>
      <c r="AM1793" t="s">
        <v>51</v>
      </c>
      <c r="AN1793">
        <v>10.87780036</v>
      </c>
      <c r="AO1793">
        <v>0</v>
      </c>
      <c r="AP1793">
        <v>0</v>
      </c>
      <c r="AR1793" s="5">
        <v>46261</v>
      </c>
      <c r="AS1793">
        <v>128</v>
      </c>
      <c r="AT1793">
        <v>3</v>
      </c>
      <c r="AU1793" t="s">
        <v>54</v>
      </c>
      <c r="AV1793" t="s">
        <v>51</v>
      </c>
      <c r="AW1793">
        <v>-43.85135193</v>
      </c>
      <c r="AX1793">
        <v>-4.8333330000000001E-2</v>
      </c>
      <c r="AY1793">
        <v>0</v>
      </c>
      <c r="AZ1793">
        <v>-26.50475801</v>
      </c>
      <c r="BA1793">
        <v>0</v>
      </c>
    </row>
    <row r="1794" spans="34:53">
      <c r="AH1794" s="5">
        <v>46261</v>
      </c>
      <c r="AI1794">
        <v>180</v>
      </c>
      <c r="AJ1794">
        <v>3</v>
      </c>
      <c r="AL1794" t="s">
        <v>144</v>
      </c>
      <c r="AM1794" t="s">
        <v>58</v>
      </c>
      <c r="AN1794">
        <v>-56.393158560000003</v>
      </c>
      <c r="AO1794">
        <v>120.03472884999999</v>
      </c>
      <c r="AP1794">
        <v>120.03472884999999</v>
      </c>
      <c r="AR1794" s="5">
        <v>46261</v>
      </c>
      <c r="AS1794">
        <v>128</v>
      </c>
      <c r="AT1794">
        <v>3</v>
      </c>
      <c r="AU1794" t="s">
        <v>50</v>
      </c>
      <c r="AV1794" t="s">
        <v>52</v>
      </c>
      <c r="AW1794">
        <v>7.1359930000000002E-2</v>
      </c>
      <c r="AX1794">
        <v>0.96083333000000004</v>
      </c>
      <c r="AY1794">
        <v>0</v>
      </c>
      <c r="AZ1794">
        <v>0</v>
      </c>
      <c r="BA1794">
        <v>0</v>
      </c>
    </row>
    <row r="1795" spans="34:53">
      <c r="AH1795" s="5">
        <v>46261</v>
      </c>
      <c r="AI1795">
        <v>180</v>
      </c>
      <c r="AJ1795">
        <v>3</v>
      </c>
      <c r="AL1795" t="s">
        <v>144</v>
      </c>
      <c r="AM1795" t="s">
        <v>146</v>
      </c>
      <c r="AN1795">
        <v>45.22482523</v>
      </c>
      <c r="AO1795">
        <v>0</v>
      </c>
      <c r="AP1795">
        <v>0</v>
      </c>
      <c r="AR1795" s="5">
        <v>46261</v>
      </c>
      <c r="AS1795">
        <v>128</v>
      </c>
      <c r="AT1795">
        <v>3</v>
      </c>
      <c r="AU1795" t="s">
        <v>50</v>
      </c>
      <c r="AV1795" t="s">
        <v>51</v>
      </c>
      <c r="AW1795">
        <v>-1.0321932599999999</v>
      </c>
      <c r="AX1795">
        <v>0.96083333000000004</v>
      </c>
      <c r="AY1795">
        <v>0</v>
      </c>
      <c r="AZ1795">
        <v>-5.4914545500000003</v>
      </c>
      <c r="BA1795">
        <v>0</v>
      </c>
    </row>
    <row r="1796" spans="34:53">
      <c r="AH1796" s="5">
        <v>46261</v>
      </c>
      <c r="AI1796">
        <v>180</v>
      </c>
      <c r="AJ1796">
        <v>3</v>
      </c>
      <c r="AK1796" t="s">
        <v>143</v>
      </c>
      <c r="AL1796" t="s">
        <v>57</v>
      </c>
      <c r="AM1796" t="s">
        <v>58</v>
      </c>
      <c r="AN1796">
        <v>-4.5857006</v>
      </c>
      <c r="AO1796">
        <v>0</v>
      </c>
      <c r="AP1796">
        <v>1981.4804205999999</v>
      </c>
      <c r="AR1796" s="5">
        <v>46261</v>
      </c>
      <c r="AS1796">
        <v>129</v>
      </c>
      <c r="AT1796">
        <v>3</v>
      </c>
      <c r="AU1796" t="s">
        <v>145</v>
      </c>
      <c r="AV1796" t="s">
        <v>58</v>
      </c>
      <c r="AW1796">
        <v>0</v>
      </c>
      <c r="AX1796">
        <v>0</v>
      </c>
      <c r="AY1796">
        <v>0</v>
      </c>
      <c r="AZ1796">
        <v>0</v>
      </c>
      <c r="BA1796">
        <v>0</v>
      </c>
    </row>
    <row r="1797" spans="34:53">
      <c r="AH1797" s="5">
        <v>46261</v>
      </c>
      <c r="AI1797">
        <v>180</v>
      </c>
      <c r="AJ1797">
        <v>3</v>
      </c>
      <c r="AK1797" t="s">
        <v>143</v>
      </c>
      <c r="AL1797" t="s">
        <v>57</v>
      </c>
      <c r="AM1797" t="s">
        <v>52</v>
      </c>
      <c r="AN1797">
        <v>3.2565339299999998</v>
      </c>
      <c r="AO1797">
        <v>0</v>
      </c>
      <c r="AP1797">
        <v>0</v>
      </c>
      <c r="AR1797" s="5">
        <v>46261</v>
      </c>
      <c r="AS1797">
        <v>129</v>
      </c>
      <c r="AT1797">
        <v>3</v>
      </c>
      <c r="AU1797" t="s">
        <v>145</v>
      </c>
      <c r="AV1797" t="s">
        <v>146</v>
      </c>
      <c r="AW1797">
        <v>0</v>
      </c>
      <c r="AX1797">
        <v>0</v>
      </c>
      <c r="AY1797">
        <v>0</v>
      </c>
      <c r="AZ1797">
        <v>0</v>
      </c>
      <c r="BA1797">
        <v>0</v>
      </c>
    </row>
    <row r="1798" spans="34:53">
      <c r="AH1798" s="5">
        <v>46261</v>
      </c>
      <c r="AI1798">
        <v>180</v>
      </c>
      <c r="AJ1798">
        <v>3</v>
      </c>
      <c r="AL1798" t="s">
        <v>147</v>
      </c>
      <c r="AM1798" t="s">
        <v>148</v>
      </c>
      <c r="AN1798">
        <v>0</v>
      </c>
      <c r="AO1798">
        <v>0</v>
      </c>
      <c r="AP1798">
        <v>0</v>
      </c>
      <c r="AR1798" s="5">
        <v>46261</v>
      </c>
      <c r="AS1798">
        <v>129</v>
      </c>
      <c r="AT1798">
        <v>3</v>
      </c>
      <c r="AU1798" t="s">
        <v>144</v>
      </c>
      <c r="AV1798" t="s">
        <v>58</v>
      </c>
      <c r="AW1798">
        <v>-46.716994130000003</v>
      </c>
      <c r="AX1798">
        <v>0.99916665999999998</v>
      </c>
      <c r="AY1798">
        <v>-4596.8420273600004</v>
      </c>
      <c r="AZ1798">
        <v>-4596.8420273600004</v>
      </c>
      <c r="BA1798">
        <v>0</v>
      </c>
    </row>
    <row r="1799" spans="34:53">
      <c r="AH1799" s="5">
        <v>46261</v>
      </c>
      <c r="AI1799">
        <v>180</v>
      </c>
      <c r="AJ1799">
        <v>3</v>
      </c>
      <c r="AL1799" t="s">
        <v>147</v>
      </c>
      <c r="AM1799" t="s">
        <v>51</v>
      </c>
      <c r="AN1799">
        <v>0</v>
      </c>
      <c r="AO1799">
        <v>0</v>
      </c>
      <c r="AP1799">
        <v>0</v>
      </c>
      <c r="AR1799" s="5">
        <v>46261</v>
      </c>
      <c r="AS1799">
        <v>129</v>
      </c>
      <c r="AT1799">
        <v>3</v>
      </c>
      <c r="AU1799" t="s">
        <v>144</v>
      </c>
      <c r="AV1799" t="s">
        <v>146</v>
      </c>
      <c r="AW1799">
        <v>45.717827460000002</v>
      </c>
      <c r="AX1799">
        <v>0.99916665999999998</v>
      </c>
      <c r="AY1799">
        <v>0</v>
      </c>
      <c r="AZ1799">
        <v>0</v>
      </c>
      <c r="BA1799">
        <v>0</v>
      </c>
    </row>
    <row r="1800" spans="34:53">
      <c r="AH1800" s="5">
        <v>46261</v>
      </c>
      <c r="AI1800">
        <v>180</v>
      </c>
      <c r="AJ1800">
        <v>3</v>
      </c>
      <c r="AK1800" t="s">
        <v>143</v>
      </c>
      <c r="AL1800" t="s">
        <v>60</v>
      </c>
      <c r="AM1800" t="s">
        <v>58</v>
      </c>
      <c r="AN1800">
        <v>-13.8956968</v>
      </c>
      <c r="AO1800">
        <v>0</v>
      </c>
      <c r="AP1800">
        <v>59.621744159999999</v>
      </c>
      <c r="AR1800" s="5">
        <v>46261</v>
      </c>
      <c r="AS1800">
        <v>129</v>
      </c>
      <c r="AT1800">
        <v>3</v>
      </c>
      <c r="AU1800" t="s">
        <v>57</v>
      </c>
      <c r="AV1800" t="s">
        <v>58</v>
      </c>
      <c r="AW1800">
        <v>-9.0530810000000006</v>
      </c>
      <c r="AX1800">
        <v>0.60250000000000004</v>
      </c>
      <c r="AY1800">
        <v>0</v>
      </c>
      <c r="AZ1800">
        <v>2.1116061699999999</v>
      </c>
      <c r="BA1800">
        <v>0</v>
      </c>
    </row>
    <row r="1801" spans="34:53">
      <c r="AH1801" s="5">
        <v>46261</v>
      </c>
      <c r="AI1801">
        <v>180</v>
      </c>
      <c r="AJ1801">
        <v>3</v>
      </c>
      <c r="AK1801" t="s">
        <v>143</v>
      </c>
      <c r="AL1801" t="s">
        <v>60</v>
      </c>
      <c r="AM1801" t="s">
        <v>51</v>
      </c>
      <c r="AN1801">
        <v>11.9456968</v>
      </c>
      <c r="AO1801">
        <v>0</v>
      </c>
      <c r="AP1801">
        <v>0</v>
      </c>
      <c r="AR1801" s="5">
        <v>46261</v>
      </c>
      <c r="AS1801">
        <v>129</v>
      </c>
      <c r="AT1801">
        <v>3</v>
      </c>
      <c r="AU1801" t="s">
        <v>57</v>
      </c>
      <c r="AV1801" t="s">
        <v>52</v>
      </c>
      <c r="AW1801">
        <v>8.4505809999999997</v>
      </c>
      <c r="AX1801">
        <v>0.60250000000000004</v>
      </c>
      <c r="AY1801">
        <v>0</v>
      </c>
      <c r="AZ1801">
        <v>0</v>
      </c>
      <c r="BA1801">
        <v>0</v>
      </c>
    </row>
    <row r="1802" spans="34:53">
      <c r="AH1802" s="5">
        <v>46261</v>
      </c>
      <c r="AI1802">
        <v>180</v>
      </c>
      <c r="AJ1802">
        <v>3</v>
      </c>
      <c r="AK1802" t="s">
        <v>143</v>
      </c>
      <c r="AL1802" t="s">
        <v>54</v>
      </c>
      <c r="AM1802" t="s">
        <v>52</v>
      </c>
      <c r="AN1802">
        <v>-21.708098360000001</v>
      </c>
      <c r="AO1802">
        <v>0</v>
      </c>
      <c r="AP1802">
        <v>-13062.38355006</v>
      </c>
      <c r="AR1802" s="5">
        <v>46261</v>
      </c>
      <c r="AS1802">
        <v>129</v>
      </c>
      <c r="AT1802">
        <v>3</v>
      </c>
      <c r="AU1802" t="s">
        <v>147</v>
      </c>
      <c r="AV1802" t="s">
        <v>148</v>
      </c>
      <c r="AW1802">
        <v>0</v>
      </c>
      <c r="AX1802">
        <v>0.80500000000000005</v>
      </c>
      <c r="AY1802">
        <v>0</v>
      </c>
      <c r="AZ1802">
        <v>0</v>
      </c>
      <c r="BA1802">
        <v>0</v>
      </c>
    </row>
    <row r="1803" spans="34:53">
      <c r="AH1803" s="5">
        <v>46261</v>
      </c>
      <c r="AI1803">
        <v>180</v>
      </c>
      <c r="AJ1803">
        <v>3</v>
      </c>
      <c r="AK1803" t="s">
        <v>143</v>
      </c>
      <c r="AL1803" t="s">
        <v>54</v>
      </c>
      <c r="AM1803" t="s">
        <v>51</v>
      </c>
      <c r="AN1803">
        <v>18.762265029999998</v>
      </c>
      <c r="AO1803">
        <v>0</v>
      </c>
      <c r="AP1803">
        <v>0</v>
      </c>
      <c r="AR1803" s="5">
        <v>46261</v>
      </c>
      <c r="AS1803">
        <v>129</v>
      </c>
      <c r="AT1803">
        <v>3</v>
      </c>
      <c r="AU1803" t="s">
        <v>147</v>
      </c>
      <c r="AV1803" t="s">
        <v>51</v>
      </c>
      <c r="AW1803">
        <v>0</v>
      </c>
      <c r="AX1803">
        <v>0.80500000000000005</v>
      </c>
      <c r="AY1803">
        <v>0</v>
      </c>
      <c r="AZ1803">
        <v>0</v>
      </c>
      <c r="BA1803">
        <v>0</v>
      </c>
    </row>
    <row r="1804" spans="34:53">
      <c r="AH1804" s="5">
        <v>46261</v>
      </c>
      <c r="AI1804">
        <v>181</v>
      </c>
      <c r="AJ1804">
        <v>3</v>
      </c>
      <c r="AL1804" t="s">
        <v>144</v>
      </c>
      <c r="AM1804" t="s">
        <v>58</v>
      </c>
      <c r="AN1804">
        <v>-49.37015126</v>
      </c>
      <c r="AO1804">
        <v>373.20590895999999</v>
      </c>
      <c r="AP1804">
        <v>373.20590895999999</v>
      </c>
      <c r="AR1804" s="5">
        <v>46261</v>
      </c>
      <c r="AS1804">
        <v>129</v>
      </c>
      <c r="AT1804">
        <v>3</v>
      </c>
      <c r="AU1804" t="s">
        <v>60</v>
      </c>
      <c r="AV1804" t="s">
        <v>58</v>
      </c>
      <c r="AW1804">
        <v>-3.4666928299999999</v>
      </c>
      <c r="AX1804">
        <v>-8.1666660000000002E-2</v>
      </c>
      <c r="AY1804">
        <v>0</v>
      </c>
      <c r="AZ1804">
        <v>4.5537475399999998</v>
      </c>
      <c r="BA1804">
        <v>0</v>
      </c>
    </row>
    <row r="1805" spans="34:53">
      <c r="AH1805" s="5">
        <v>46261</v>
      </c>
      <c r="AI1805">
        <v>181</v>
      </c>
      <c r="AJ1805">
        <v>3</v>
      </c>
      <c r="AL1805" t="s">
        <v>144</v>
      </c>
      <c r="AM1805" t="s">
        <v>146</v>
      </c>
      <c r="AN1805">
        <v>35.429317930000003</v>
      </c>
      <c r="AO1805">
        <v>0</v>
      </c>
      <c r="AP1805">
        <v>0</v>
      </c>
      <c r="AR1805" s="5">
        <v>46261</v>
      </c>
      <c r="AS1805">
        <v>129</v>
      </c>
      <c r="AT1805">
        <v>3</v>
      </c>
      <c r="AU1805" t="s">
        <v>60</v>
      </c>
      <c r="AV1805" t="s">
        <v>51</v>
      </c>
      <c r="AW1805">
        <v>3.5483595000000001</v>
      </c>
      <c r="AX1805">
        <v>-8.1666660000000002E-2</v>
      </c>
      <c r="AY1805">
        <v>0</v>
      </c>
      <c r="AZ1805">
        <v>0</v>
      </c>
      <c r="BA1805">
        <v>0</v>
      </c>
    </row>
    <row r="1806" spans="34:53">
      <c r="AH1806" s="5">
        <v>46261</v>
      </c>
      <c r="AI1806">
        <v>181</v>
      </c>
      <c r="AJ1806">
        <v>3</v>
      </c>
      <c r="AK1806" t="s">
        <v>143</v>
      </c>
      <c r="AL1806" t="s">
        <v>57</v>
      </c>
      <c r="AM1806" t="s">
        <v>58</v>
      </c>
      <c r="AN1806">
        <v>-9.0312628000000004</v>
      </c>
      <c r="AO1806">
        <v>0</v>
      </c>
      <c r="AP1806">
        <v>4807.5548814000003</v>
      </c>
      <c r="AR1806" s="5">
        <v>46261</v>
      </c>
      <c r="AS1806">
        <v>129</v>
      </c>
      <c r="AT1806">
        <v>3</v>
      </c>
      <c r="AU1806" t="s">
        <v>54</v>
      </c>
      <c r="AV1806" t="s">
        <v>52</v>
      </c>
      <c r="AW1806">
        <v>40.703127600000002</v>
      </c>
      <c r="AX1806">
        <v>-0.05</v>
      </c>
      <c r="AY1806">
        <v>0</v>
      </c>
      <c r="AZ1806">
        <v>0</v>
      </c>
      <c r="BA1806">
        <v>0</v>
      </c>
    </row>
    <row r="1807" spans="34:53">
      <c r="AH1807" s="5">
        <v>46261</v>
      </c>
      <c r="AI1807">
        <v>181</v>
      </c>
      <c r="AJ1807">
        <v>3</v>
      </c>
      <c r="AK1807" t="s">
        <v>143</v>
      </c>
      <c r="AL1807" t="s">
        <v>57</v>
      </c>
      <c r="AM1807" t="s">
        <v>52</v>
      </c>
      <c r="AN1807">
        <v>7.6287627999999996</v>
      </c>
      <c r="AO1807">
        <v>0</v>
      </c>
      <c r="AP1807">
        <v>0</v>
      </c>
      <c r="AR1807" s="5">
        <v>46261</v>
      </c>
      <c r="AS1807">
        <v>129</v>
      </c>
      <c r="AT1807">
        <v>3</v>
      </c>
      <c r="AU1807" t="s">
        <v>54</v>
      </c>
      <c r="AV1807" t="s">
        <v>51</v>
      </c>
      <c r="AW1807">
        <v>-40.653127599999998</v>
      </c>
      <c r="AX1807">
        <v>-0.05</v>
      </c>
      <c r="AY1807">
        <v>0</v>
      </c>
      <c r="AZ1807">
        <v>-24.545407829999998</v>
      </c>
      <c r="BA1807">
        <v>0</v>
      </c>
    </row>
    <row r="1808" spans="34:53">
      <c r="AH1808" s="5">
        <v>46261</v>
      </c>
      <c r="AI1808">
        <v>181</v>
      </c>
      <c r="AJ1808">
        <v>3</v>
      </c>
      <c r="AL1808" t="s">
        <v>147</v>
      </c>
      <c r="AM1808" t="s">
        <v>148</v>
      </c>
      <c r="AN1808">
        <v>0</v>
      </c>
      <c r="AO1808">
        <v>0</v>
      </c>
      <c r="AP1808">
        <v>0</v>
      </c>
      <c r="AR1808" s="5">
        <v>46261</v>
      </c>
      <c r="AS1808">
        <v>129</v>
      </c>
      <c r="AT1808">
        <v>3</v>
      </c>
      <c r="AU1808" t="s">
        <v>50</v>
      </c>
      <c r="AV1808" t="s">
        <v>52</v>
      </c>
      <c r="AW1808">
        <v>7.7672729999999995E-2</v>
      </c>
      <c r="AX1808">
        <v>0.94833332999999997</v>
      </c>
      <c r="AY1808">
        <v>0</v>
      </c>
      <c r="AZ1808">
        <v>0</v>
      </c>
      <c r="BA1808">
        <v>0</v>
      </c>
    </row>
    <row r="1809" spans="34:53">
      <c r="AH1809" s="5">
        <v>46261</v>
      </c>
      <c r="AI1809">
        <v>181</v>
      </c>
      <c r="AJ1809">
        <v>3</v>
      </c>
      <c r="AL1809" t="s">
        <v>147</v>
      </c>
      <c r="AM1809" t="s">
        <v>51</v>
      </c>
      <c r="AN1809">
        <v>0</v>
      </c>
      <c r="AO1809">
        <v>0</v>
      </c>
      <c r="AP1809">
        <v>0</v>
      </c>
      <c r="AR1809" s="5">
        <v>46261</v>
      </c>
      <c r="AS1809">
        <v>129</v>
      </c>
      <c r="AT1809">
        <v>3</v>
      </c>
      <c r="AU1809" t="s">
        <v>50</v>
      </c>
      <c r="AV1809" t="s">
        <v>51</v>
      </c>
      <c r="AW1809">
        <v>-1.0260060600000001</v>
      </c>
      <c r="AX1809">
        <v>0.94833332999999997</v>
      </c>
      <c r="AY1809">
        <v>0</v>
      </c>
      <c r="AZ1809">
        <v>-5.4244303599999997</v>
      </c>
      <c r="BA1809">
        <v>0</v>
      </c>
    </row>
    <row r="1810" spans="34:53">
      <c r="AH1810" s="5">
        <v>46261</v>
      </c>
      <c r="AI1810">
        <v>181</v>
      </c>
      <c r="AJ1810">
        <v>3</v>
      </c>
      <c r="AK1810" t="s">
        <v>143</v>
      </c>
      <c r="AL1810" t="s">
        <v>60</v>
      </c>
      <c r="AM1810" t="s">
        <v>58</v>
      </c>
      <c r="AN1810">
        <v>-23.270653299999999</v>
      </c>
      <c r="AO1810">
        <v>0</v>
      </c>
      <c r="AP1810">
        <v>550.47535255000003</v>
      </c>
      <c r="AR1810" s="5">
        <v>46261</v>
      </c>
      <c r="AS1810">
        <v>130</v>
      </c>
      <c r="AT1810">
        <v>3</v>
      </c>
      <c r="AU1810" t="s">
        <v>145</v>
      </c>
      <c r="AV1810" t="s">
        <v>58</v>
      </c>
      <c r="AW1810">
        <v>0</v>
      </c>
      <c r="AX1810">
        <v>0</v>
      </c>
      <c r="AY1810">
        <v>0</v>
      </c>
      <c r="AZ1810">
        <v>0</v>
      </c>
      <c r="BA1810">
        <v>0</v>
      </c>
    </row>
    <row r="1811" spans="34:53">
      <c r="AH1811" s="5">
        <v>46261</v>
      </c>
      <c r="AI1811">
        <v>181</v>
      </c>
      <c r="AJ1811">
        <v>3</v>
      </c>
      <c r="AK1811" t="s">
        <v>143</v>
      </c>
      <c r="AL1811" t="s">
        <v>60</v>
      </c>
      <c r="AM1811" t="s">
        <v>51</v>
      </c>
      <c r="AN1811">
        <v>21.463153299999998</v>
      </c>
      <c r="AO1811">
        <v>0</v>
      </c>
      <c r="AP1811">
        <v>0</v>
      </c>
      <c r="AR1811" s="5">
        <v>46261</v>
      </c>
      <c r="AS1811">
        <v>130</v>
      </c>
      <c r="AT1811">
        <v>3</v>
      </c>
      <c r="AU1811" t="s">
        <v>145</v>
      </c>
      <c r="AV1811" t="s">
        <v>146</v>
      </c>
      <c r="AW1811">
        <v>0</v>
      </c>
      <c r="AX1811">
        <v>0</v>
      </c>
      <c r="AY1811">
        <v>0</v>
      </c>
      <c r="AZ1811">
        <v>0</v>
      </c>
      <c r="BA1811">
        <v>0</v>
      </c>
    </row>
    <row r="1812" spans="34:53">
      <c r="AH1812" s="5">
        <v>46261</v>
      </c>
      <c r="AI1812">
        <v>181</v>
      </c>
      <c r="AJ1812">
        <v>3</v>
      </c>
      <c r="AK1812" t="s">
        <v>143</v>
      </c>
      <c r="AL1812" t="s">
        <v>54</v>
      </c>
      <c r="AM1812" t="s">
        <v>52</v>
      </c>
      <c r="AN1812">
        <v>-20.805435859999999</v>
      </c>
      <c r="AO1812">
        <v>0</v>
      </c>
      <c r="AP1812">
        <v>-12519.79072506</v>
      </c>
      <c r="AR1812" s="5">
        <v>46261</v>
      </c>
      <c r="AS1812">
        <v>130</v>
      </c>
      <c r="AT1812">
        <v>3</v>
      </c>
      <c r="AU1812" t="s">
        <v>144</v>
      </c>
      <c r="AV1812" t="s">
        <v>58</v>
      </c>
      <c r="AW1812">
        <v>-46.116342430000003</v>
      </c>
      <c r="AX1812">
        <v>9.2499999999999999E-2</v>
      </c>
      <c r="AY1812">
        <v>-4436.92709345</v>
      </c>
      <c r="AZ1812">
        <v>-4436.92709345</v>
      </c>
      <c r="BA1812">
        <v>0</v>
      </c>
    </row>
    <row r="1813" spans="34:53">
      <c r="AH1813" s="5">
        <v>46261</v>
      </c>
      <c r="AI1813">
        <v>181</v>
      </c>
      <c r="AJ1813">
        <v>3</v>
      </c>
      <c r="AK1813" t="s">
        <v>143</v>
      </c>
      <c r="AL1813" t="s">
        <v>54</v>
      </c>
      <c r="AM1813" t="s">
        <v>51</v>
      </c>
      <c r="AN1813">
        <v>18.264602530000001</v>
      </c>
      <c r="AO1813">
        <v>0</v>
      </c>
      <c r="AP1813">
        <v>0</v>
      </c>
      <c r="AR1813" s="5">
        <v>46261</v>
      </c>
      <c r="AS1813">
        <v>130</v>
      </c>
      <c r="AT1813">
        <v>3</v>
      </c>
      <c r="AU1813" t="s">
        <v>144</v>
      </c>
      <c r="AV1813" t="s">
        <v>146</v>
      </c>
      <c r="AW1813">
        <v>46.023842430000002</v>
      </c>
      <c r="AX1813">
        <v>9.2499999999999999E-2</v>
      </c>
      <c r="AY1813">
        <v>0</v>
      </c>
      <c r="AZ1813">
        <v>0</v>
      </c>
      <c r="BA1813">
        <v>0</v>
      </c>
    </row>
    <row r="1814" spans="34:53">
      <c r="AH1814" s="5">
        <v>46261</v>
      </c>
      <c r="AI1814">
        <v>182</v>
      </c>
      <c r="AJ1814">
        <v>3</v>
      </c>
      <c r="AL1814" t="s">
        <v>144</v>
      </c>
      <c r="AM1814" t="s">
        <v>58</v>
      </c>
      <c r="AN1814">
        <v>-46.319905660000003</v>
      </c>
      <c r="AO1814">
        <v>493.43606229</v>
      </c>
      <c r="AP1814">
        <v>493.43606229</v>
      </c>
      <c r="AR1814" s="5">
        <v>46261</v>
      </c>
      <c r="AS1814">
        <v>130</v>
      </c>
      <c r="AT1814">
        <v>3</v>
      </c>
      <c r="AU1814" t="s">
        <v>57</v>
      </c>
      <c r="AV1814" t="s">
        <v>58</v>
      </c>
      <c r="AW1814">
        <v>-8.4413129999999992</v>
      </c>
      <c r="AX1814">
        <v>0.57916666000000006</v>
      </c>
      <c r="AY1814">
        <v>11902.066257480001</v>
      </c>
      <c r="AZ1814">
        <v>4486.4178894500001</v>
      </c>
      <c r="BA1814">
        <v>0</v>
      </c>
    </row>
    <row r="1815" spans="34:53">
      <c r="AH1815" s="5">
        <v>46261</v>
      </c>
      <c r="AI1815">
        <v>182</v>
      </c>
      <c r="AJ1815">
        <v>3</v>
      </c>
      <c r="AL1815" t="s">
        <v>144</v>
      </c>
      <c r="AM1815" t="s">
        <v>146</v>
      </c>
      <c r="AN1815">
        <v>32.464905659999999</v>
      </c>
      <c r="AO1815">
        <v>0</v>
      </c>
      <c r="AP1815">
        <v>0</v>
      </c>
      <c r="AR1815" s="5">
        <v>46261</v>
      </c>
      <c r="AS1815">
        <v>130</v>
      </c>
      <c r="AT1815">
        <v>3</v>
      </c>
      <c r="AU1815" t="s">
        <v>57</v>
      </c>
      <c r="AV1815" t="s">
        <v>52</v>
      </c>
      <c r="AW1815">
        <v>7.8621463299999998</v>
      </c>
      <c r="AX1815">
        <v>0.57916666000000006</v>
      </c>
      <c r="AY1815">
        <v>0</v>
      </c>
      <c r="AZ1815">
        <v>0</v>
      </c>
      <c r="BA1815">
        <v>0</v>
      </c>
    </row>
    <row r="1816" spans="34:53">
      <c r="AH1816" s="5">
        <v>46261</v>
      </c>
      <c r="AI1816">
        <v>182</v>
      </c>
      <c r="AJ1816">
        <v>3</v>
      </c>
      <c r="AK1816" t="s">
        <v>143</v>
      </c>
      <c r="AL1816" t="s">
        <v>57</v>
      </c>
      <c r="AM1816" t="s">
        <v>58</v>
      </c>
      <c r="AN1816">
        <v>-9.5756961999999994</v>
      </c>
      <c r="AO1816">
        <v>153.31730923999999</v>
      </c>
      <c r="AP1816">
        <v>5549.4465806899998</v>
      </c>
      <c r="AR1816" s="5">
        <v>46261</v>
      </c>
      <c r="AS1816">
        <v>130</v>
      </c>
      <c r="AT1816">
        <v>3</v>
      </c>
      <c r="AU1816" t="s">
        <v>147</v>
      </c>
      <c r="AV1816" t="s">
        <v>148</v>
      </c>
      <c r="AW1816">
        <v>0</v>
      </c>
      <c r="AX1816">
        <v>0.81499999999999995</v>
      </c>
      <c r="AY1816">
        <v>0</v>
      </c>
      <c r="AZ1816">
        <v>0</v>
      </c>
      <c r="BA1816">
        <v>0</v>
      </c>
    </row>
    <row r="1817" spans="34:53">
      <c r="AH1817" s="5">
        <v>46261</v>
      </c>
      <c r="AI1817">
        <v>182</v>
      </c>
      <c r="AJ1817">
        <v>3</v>
      </c>
      <c r="AK1817" t="s">
        <v>143</v>
      </c>
      <c r="AL1817" t="s">
        <v>57</v>
      </c>
      <c r="AM1817" t="s">
        <v>52</v>
      </c>
      <c r="AN1817">
        <v>8.8740295299999996</v>
      </c>
      <c r="AO1817">
        <v>0</v>
      </c>
      <c r="AP1817">
        <v>0</v>
      </c>
      <c r="AR1817" s="5">
        <v>46261</v>
      </c>
      <c r="AS1817">
        <v>130</v>
      </c>
      <c r="AT1817">
        <v>3</v>
      </c>
      <c r="AU1817" t="s">
        <v>147</v>
      </c>
      <c r="AV1817" t="s">
        <v>51</v>
      </c>
      <c r="AW1817">
        <v>0</v>
      </c>
      <c r="AX1817">
        <v>0.81499999999999995</v>
      </c>
      <c r="AY1817">
        <v>0</v>
      </c>
      <c r="AZ1817">
        <v>0</v>
      </c>
      <c r="BA1817">
        <v>0</v>
      </c>
    </row>
    <row r="1818" spans="34:53">
      <c r="AH1818" s="5">
        <v>46261</v>
      </c>
      <c r="AI1818">
        <v>182</v>
      </c>
      <c r="AJ1818">
        <v>3</v>
      </c>
      <c r="AL1818" t="s">
        <v>147</v>
      </c>
      <c r="AM1818" t="s">
        <v>148</v>
      </c>
      <c r="AN1818">
        <v>0</v>
      </c>
      <c r="AO1818">
        <v>0</v>
      </c>
      <c r="AP1818">
        <v>0</v>
      </c>
      <c r="AR1818" s="5">
        <v>46261</v>
      </c>
      <c r="AS1818">
        <v>130</v>
      </c>
      <c r="AT1818">
        <v>3</v>
      </c>
      <c r="AU1818" t="s">
        <v>60</v>
      </c>
      <c r="AV1818" t="s">
        <v>58</v>
      </c>
      <c r="AW1818">
        <v>-12.94800716</v>
      </c>
      <c r="AX1818">
        <v>-7.083333E-2</v>
      </c>
      <c r="AY1818">
        <v>0</v>
      </c>
      <c r="AZ1818">
        <v>-354.127996</v>
      </c>
      <c r="BA1818">
        <v>0</v>
      </c>
    </row>
    <row r="1819" spans="34:53">
      <c r="AH1819" s="5">
        <v>46261</v>
      </c>
      <c r="AI1819">
        <v>182</v>
      </c>
      <c r="AJ1819">
        <v>3</v>
      </c>
      <c r="AL1819" t="s">
        <v>147</v>
      </c>
      <c r="AM1819" t="s">
        <v>51</v>
      </c>
      <c r="AN1819">
        <v>0</v>
      </c>
      <c r="AO1819">
        <v>0</v>
      </c>
      <c r="AP1819">
        <v>0</v>
      </c>
      <c r="AR1819" s="5">
        <v>46261</v>
      </c>
      <c r="AS1819">
        <v>130</v>
      </c>
      <c r="AT1819">
        <v>3</v>
      </c>
      <c r="AU1819" t="s">
        <v>60</v>
      </c>
      <c r="AV1819" t="s">
        <v>51</v>
      </c>
      <c r="AW1819">
        <v>13.0188405</v>
      </c>
      <c r="AX1819">
        <v>-7.083333E-2</v>
      </c>
      <c r="AY1819">
        <v>0</v>
      </c>
      <c r="AZ1819">
        <v>0</v>
      </c>
      <c r="BA1819">
        <v>0</v>
      </c>
    </row>
    <row r="1820" spans="34:53">
      <c r="AH1820" s="5">
        <v>46261</v>
      </c>
      <c r="AI1820">
        <v>182</v>
      </c>
      <c r="AJ1820">
        <v>3</v>
      </c>
      <c r="AK1820" t="s">
        <v>143</v>
      </c>
      <c r="AL1820" t="s">
        <v>60</v>
      </c>
      <c r="AM1820" t="s">
        <v>58</v>
      </c>
      <c r="AN1820">
        <v>-30.627976759999999</v>
      </c>
      <c r="AO1820">
        <v>815.90067747000001</v>
      </c>
      <c r="AP1820">
        <v>633.06102370999997</v>
      </c>
      <c r="AR1820" s="5">
        <v>46261</v>
      </c>
      <c r="AS1820">
        <v>130</v>
      </c>
      <c r="AT1820">
        <v>3</v>
      </c>
      <c r="AU1820" t="s">
        <v>54</v>
      </c>
      <c r="AV1820" t="s">
        <v>52</v>
      </c>
      <c r="AW1820">
        <v>41.460560460000004</v>
      </c>
      <c r="AX1820">
        <v>-5.3333329999999998E-2</v>
      </c>
      <c r="AY1820">
        <v>0</v>
      </c>
      <c r="AZ1820">
        <v>0</v>
      </c>
      <c r="BA1820">
        <v>0</v>
      </c>
    </row>
    <row r="1821" spans="34:53">
      <c r="AH1821" s="5">
        <v>46261</v>
      </c>
      <c r="AI1821">
        <v>182</v>
      </c>
      <c r="AJ1821">
        <v>3</v>
      </c>
      <c r="AK1821" t="s">
        <v>143</v>
      </c>
      <c r="AL1821" t="s">
        <v>60</v>
      </c>
      <c r="AM1821" t="s">
        <v>51</v>
      </c>
      <c r="AN1821">
        <v>28.898810099999999</v>
      </c>
      <c r="AO1821">
        <v>0</v>
      </c>
      <c r="AP1821">
        <v>0</v>
      </c>
      <c r="AR1821" s="5">
        <v>46261</v>
      </c>
      <c r="AS1821">
        <v>130</v>
      </c>
      <c r="AT1821">
        <v>3</v>
      </c>
      <c r="AU1821" t="s">
        <v>54</v>
      </c>
      <c r="AV1821" t="s">
        <v>51</v>
      </c>
      <c r="AW1821">
        <v>-41.407227130000003</v>
      </c>
      <c r="AX1821">
        <v>-5.3333329999999998E-2</v>
      </c>
      <c r="AY1821">
        <v>17155.18139595</v>
      </c>
      <c r="AZ1821">
        <v>24876.33628</v>
      </c>
      <c r="BA1821">
        <v>0</v>
      </c>
    </row>
    <row r="1822" spans="34:53">
      <c r="AH1822" s="5">
        <v>46261</v>
      </c>
      <c r="AI1822">
        <v>182</v>
      </c>
      <c r="AJ1822">
        <v>3</v>
      </c>
      <c r="AK1822" t="s">
        <v>143</v>
      </c>
      <c r="AL1822" t="s">
        <v>54</v>
      </c>
      <c r="AM1822" t="s">
        <v>52</v>
      </c>
      <c r="AN1822">
        <v>-8.6605258999999997</v>
      </c>
      <c r="AO1822">
        <v>0</v>
      </c>
      <c r="AP1822">
        <v>-5213.2896177000002</v>
      </c>
      <c r="AR1822" s="5">
        <v>46261</v>
      </c>
      <c r="AS1822">
        <v>130</v>
      </c>
      <c r="AT1822">
        <v>3</v>
      </c>
      <c r="AU1822" t="s">
        <v>50</v>
      </c>
      <c r="AV1822" t="s">
        <v>52</v>
      </c>
      <c r="AW1822">
        <v>8.1035800000000005E-2</v>
      </c>
      <c r="AX1822">
        <v>0.95499999999999996</v>
      </c>
      <c r="AY1822">
        <v>0</v>
      </c>
      <c r="AZ1822">
        <v>0</v>
      </c>
      <c r="BA1822">
        <v>0</v>
      </c>
    </row>
    <row r="1823" spans="34:53">
      <c r="AH1823" s="5">
        <v>46261</v>
      </c>
      <c r="AI1823">
        <v>182</v>
      </c>
      <c r="AJ1823">
        <v>3</v>
      </c>
      <c r="AK1823" t="s">
        <v>143</v>
      </c>
      <c r="AL1823" t="s">
        <v>54</v>
      </c>
      <c r="AM1823" t="s">
        <v>51</v>
      </c>
      <c r="AN1823">
        <v>5.6580258900000002</v>
      </c>
      <c r="AO1823">
        <v>0</v>
      </c>
      <c r="AP1823">
        <v>0</v>
      </c>
      <c r="AR1823" s="5">
        <v>46261</v>
      </c>
      <c r="AS1823">
        <v>130</v>
      </c>
      <c r="AT1823">
        <v>3</v>
      </c>
      <c r="AU1823" t="s">
        <v>50</v>
      </c>
      <c r="AV1823" t="s">
        <v>51</v>
      </c>
      <c r="AW1823">
        <v>-1.0360358000000001</v>
      </c>
      <c r="AX1823">
        <v>0.95499999999999996</v>
      </c>
      <c r="AY1823">
        <v>0</v>
      </c>
      <c r="AZ1823">
        <v>48.621479999999998</v>
      </c>
      <c r="BA1823">
        <v>0</v>
      </c>
    </row>
    <row r="1824" spans="34:53">
      <c r="AH1824" s="5">
        <v>46261</v>
      </c>
      <c r="AI1824">
        <v>183</v>
      </c>
      <c r="AJ1824">
        <v>3</v>
      </c>
      <c r="AL1824" t="s">
        <v>144</v>
      </c>
      <c r="AM1824" t="s">
        <v>58</v>
      </c>
      <c r="AN1824">
        <v>-48.618678299999999</v>
      </c>
      <c r="AO1824">
        <v>-355.16989095999998</v>
      </c>
      <c r="AP1824">
        <v>-355.16989095999998</v>
      </c>
      <c r="AR1824" s="5">
        <v>46261</v>
      </c>
      <c r="AS1824">
        <v>131</v>
      </c>
      <c r="AT1824">
        <v>3</v>
      </c>
      <c r="AU1824" t="s">
        <v>145</v>
      </c>
      <c r="AV1824" t="s">
        <v>58</v>
      </c>
      <c r="AW1824">
        <v>0</v>
      </c>
      <c r="AX1824">
        <v>0</v>
      </c>
      <c r="AY1824">
        <v>0</v>
      </c>
      <c r="AZ1824">
        <v>0</v>
      </c>
      <c r="BA1824">
        <v>0</v>
      </c>
    </row>
    <row r="1825" spans="34:53">
      <c r="AH1825" s="5">
        <v>46261</v>
      </c>
      <c r="AI1825">
        <v>183</v>
      </c>
      <c r="AJ1825">
        <v>3</v>
      </c>
      <c r="AL1825" t="s">
        <v>144</v>
      </c>
      <c r="AM1825" t="s">
        <v>146</v>
      </c>
      <c r="AN1825">
        <v>35.088678299999998</v>
      </c>
      <c r="AO1825">
        <v>0</v>
      </c>
      <c r="AP1825">
        <v>0</v>
      </c>
      <c r="AR1825" s="5">
        <v>46261</v>
      </c>
      <c r="AS1825">
        <v>131</v>
      </c>
      <c r="AT1825">
        <v>3</v>
      </c>
      <c r="AU1825" t="s">
        <v>145</v>
      </c>
      <c r="AV1825" t="s">
        <v>146</v>
      </c>
      <c r="AW1825">
        <v>0</v>
      </c>
      <c r="AX1825">
        <v>0</v>
      </c>
      <c r="AY1825">
        <v>0</v>
      </c>
      <c r="AZ1825">
        <v>0</v>
      </c>
      <c r="BA1825">
        <v>0</v>
      </c>
    </row>
    <row r="1826" spans="34:53">
      <c r="AH1826" s="5">
        <v>46261</v>
      </c>
      <c r="AI1826">
        <v>183</v>
      </c>
      <c r="AJ1826">
        <v>3</v>
      </c>
      <c r="AK1826" t="s">
        <v>143</v>
      </c>
      <c r="AL1826" t="s">
        <v>57</v>
      </c>
      <c r="AM1826" t="s">
        <v>58</v>
      </c>
      <c r="AN1826">
        <v>-6.3518553999999998</v>
      </c>
      <c r="AO1826">
        <v>6632.6101045799996</v>
      </c>
      <c r="AP1826">
        <v>3579.0812344999999</v>
      </c>
      <c r="AR1826" s="5">
        <v>46261</v>
      </c>
      <c r="AS1826">
        <v>131</v>
      </c>
      <c r="AT1826">
        <v>3</v>
      </c>
      <c r="AU1826" t="s">
        <v>144</v>
      </c>
      <c r="AV1826" t="s">
        <v>58</v>
      </c>
      <c r="AW1826">
        <v>-49.831817829999999</v>
      </c>
      <c r="AX1826">
        <v>0.99916665999999998</v>
      </c>
      <c r="AY1826">
        <v>-5171.3586822300003</v>
      </c>
      <c r="AZ1826">
        <v>-5171.3586822300003</v>
      </c>
      <c r="BA1826">
        <v>0</v>
      </c>
    </row>
    <row r="1827" spans="34:53">
      <c r="AH1827" s="5">
        <v>46261</v>
      </c>
      <c r="AI1827">
        <v>183</v>
      </c>
      <c r="AJ1827">
        <v>3</v>
      </c>
      <c r="AK1827" t="s">
        <v>143</v>
      </c>
      <c r="AL1827" t="s">
        <v>57</v>
      </c>
      <c r="AM1827" t="s">
        <v>52</v>
      </c>
      <c r="AN1827">
        <v>5.8710220599999996</v>
      </c>
      <c r="AO1827">
        <v>0</v>
      </c>
      <c r="AP1827">
        <v>0</v>
      </c>
      <c r="AR1827" s="5">
        <v>46261</v>
      </c>
      <c r="AS1827">
        <v>131</v>
      </c>
      <c r="AT1827">
        <v>3</v>
      </c>
      <c r="AU1827" t="s">
        <v>144</v>
      </c>
      <c r="AV1827" t="s">
        <v>146</v>
      </c>
      <c r="AW1827">
        <v>48.832651159999998</v>
      </c>
      <c r="AX1827">
        <v>0.99916665999999998</v>
      </c>
      <c r="AY1827">
        <v>0</v>
      </c>
      <c r="AZ1827">
        <v>0</v>
      </c>
      <c r="BA1827">
        <v>0</v>
      </c>
    </row>
    <row r="1828" spans="34:53">
      <c r="AH1828" s="5">
        <v>46261</v>
      </c>
      <c r="AI1828">
        <v>183</v>
      </c>
      <c r="AJ1828">
        <v>3</v>
      </c>
      <c r="AL1828" t="s">
        <v>147</v>
      </c>
      <c r="AM1828" t="s">
        <v>148</v>
      </c>
      <c r="AN1828">
        <v>0</v>
      </c>
      <c r="AO1828">
        <v>0</v>
      </c>
      <c r="AP1828">
        <v>0</v>
      </c>
      <c r="AR1828" s="5">
        <v>46261</v>
      </c>
      <c r="AS1828">
        <v>131</v>
      </c>
      <c r="AT1828">
        <v>3</v>
      </c>
      <c r="AU1828" t="s">
        <v>57</v>
      </c>
      <c r="AV1828" t="s">
        <v>58</v>
      </c>
      <c r="AW1828">
        <v>-5.8827714000000002</v>
      </c>
      <c r="AX1828">
        <v>0.58750000000000002</v>
      </c>
      <c r="AY1828">
        <v>7169.1268196000001</v>
      </c>
      <c r="AZ1828">
        <v>3016.26904221</v>
      </c>
      <c r="BA1828">
        <v>0</v>
      </c>
    </row>
    <row r="1829" spans="34:53">
      <c r="AH1829" s="5">
        <v>46261</v>
      </c>
      <c r="AI1829">
        <v>183</v>
      </c>
      <c r="AJ1829">
        <v>3</v>
      </c>
      <c r="AL1829" t="s">
        <v>147</v>
      </c>
      <c r="AM1829" t="s">
        <v>51</v>
      </c>
      <c r="AN1829">
        <v>0</v>
      </c>
      <c r="AO1829">
        <v>0</v>
      </c>
      <c r="AP1829">
        <v>0</v>
      </c>
      <c r="AR1829" s="5">
        <v>46261</v>
      </c>
      <c r="AS1829">
        <v>131</v>
      </c>
      <c r="AT1829">
        <v>3</v>
      </c>
      <c r="AU1829" t="s">
        <v>57</v>
      </c>
      <c r="AV1829" t="s">
        <v>52</v>
      </c>
      <c r="AW1829">
        <v>5.2952713999999999</v>
      </c>
      <c r="AX1829">
        <v>0.58750000000000002</v>
      </c>
      <c r="AY1829">
        <v>0</v>
      </c>
      <c r="AZ1829">
        <v>0</v>
      </c>
      <c r="BA1829">
        <v>0</v>
      </c>
    </row>
    <row r="1830" spans="34:53">
      <c r="AH1830" s="5">
        <v>46261</v>
      </c>
      <c r="AI1830">
        <v>183</v>
      </c>
      <c r="AJ1830">
        <v>3</v>
      </c>
      <c r="AK1830" t="s">
        <v>143</v>
      </c>
      <c r="AL1830" t="s">
        <v>60</v>
      </c>
      <c r="AM1830" t="s">
        <v>58</v>
      </c>
      <c r="AN1830">
        <v>-35.0974103</v>
      </c>
      <c r="AO1830">
        <v>188.02316754</v>
      </c>
      <c r="AP1830">
        <v>261.72178801000001</v>
      </c>
      <c r="AR1830" s="5">
        <v>46261</v>
      </c>
      <c r="AS1830">
        <v>131</v>
      </c>
      <c r="AT1830">
        <v>3</v>
      </c>
      <c r="AU1830" t="s">
        <v>147</v>
      </c>
      <c r="AV1830" t="s">
        <v>148</v>
      </c>
      <c r="AW1830">
        <v>0</v>
      </c>
      <c r="AX1830">
        <v>0.81083333000000002</v>
      </c>
      <c r="AY1830">
        <v>0</v>
      </c>
      <c r="AZ1830">
        <v>0</v>
      </c>
      <c r="BA1830">
        <v>0</v>
      </c>
    </row>
    <row r="1831" spans="34:53">
      <c r="AH1831" s="5">
        <v>46261</v>
      </c>
      <c r="AI1831">
        <v>183</v>
      </c>
      <c r="AJ1831">
        <v>3</v>
      </c>
      <c r="AK1831" t="s">
        <v>143</v>
      </c>
      <c r="AL1831" t="s">
        <v>60</v>
      </c>
      <c r="AM1831" t="s">
        <v>51</v>
      </c>
      <c r="AN1831">
        <v>33.307410300000001</v>
      </c>
      <c r="AO1831">
        <v>0</v>
      </c>
      <c r="AP1831">
        <v>0</v>
      </c>
      <c r="AR1831" s="5">
        <v>46261</v>
      </c>
      <c r="AS1831">
        <v>131</v>
      </c>
      <c r="AT1831">
        <v>3</v>
      </c>
      <c r="AU1831" t="s">
        <v>147</v>
      </c>
      <c r="AV1831" t="s">
        <v>51</v>
      </c>
      <c r="AW1831">
        <v>0</v>
      </c>
      <c r="AX1831">
        <v>0.81083333000000002</v>
      </c>
      <c r="AY1831">
        <v>0</v>
      </c>
      <c r="AZ1831">
        <v>0</v>
      </c>
      <c r="BA1831">
        <v>0</v>
      </c>
    </row>
    <row r="1832" spans="34:53">
      <c r="AH1832" s="5">
        <v>46261</v>
      </c>
      <c r="AI1832">
        <v>183</v>
      </c>
      <c r="AJ1832">
        <v>3</v>
      </c>
      <c r="AK1832" t="s">
        <v>143</v>
      </c>
      <c r="AL1832" t="s">
        <v>54</v>
      </c>
      <c r="AM1832" t="s">
        <v>52</v>
      </c>
      <c r="AN1832">
        <v>4.9462326299999999</v>
      </c>
      <c r="AO1832">
        <v>0</v>
      </c>
      <c r="AP1832">
        <v>0</v>
      </c>
      <c r="AR1832" s="5">
        <v>46261</v>
      </c>
      <c r="AS1832">
        <v>131</v>
      </c>
      <c r="AT1832">
        <v>3</v>
      </c>
      <c r="AU1832" t="s">
        <v>60</v>
      </c>
      <c r="AV1832" t="s">
        <v>58</v>
      </c>
      <c r="AW1832">
        <v>-6.9805251999999998</v>
      </c>
      <c r="AX1832">
        <v>-7.4999999999999997E-2</v>
      </c>
      <c r="AY1832">
        <v>0</v>
      </c>
      <c r="AZ1832">
        <v>-190.91736422</v>
      </c>
      <c r="BA1832">
        <v>0</v>
      </c>
    </row>
    <row r="1833" spans="34:53">
      <c r="AH1833" s="5">
        <v>46261</v>
      </c>
      <c r="AI1833">
        <v>183</v>
      </c>
      <c r="AJ1833">
        <v>3</v>
      </c>
      <c r="AK1833" t="s">
        <v>143</v>
      </c>
      <c r="AL1833" t="s">
        <v>54</v>
      </c>
      <c r="AM1833" t="s">
        <v>51</v>
      </c>
      <c r="AN1833">
        <v>-8.0070659600000003</v>
      </c>
      <c r="AO1833">
        <v>0</v>
      </c>
      <c r="AP1833">
        <v>2979.8302496000001</v>
      </c>
      <c r="AR1833" s="5">
        <v>46261</v>
      </c>
      <c r="AS1833">
        <v>131</v>
      </c>
      <c r="AT1833">
        <v>3</v>
      </c>
      <c r="AU1833" t="s">
        <v>60</v>
      </c>
      <c r="AV1833" t="s">
        <v>51</v>
      </c>
      <c r="AW1833">
        <v>7.0555251999999999</v>
      </c>
      <c r="AX1833">
        <v>-7.4999999999999997E-2</v>
      </c>
      <c r="AY1833">
        <v>0</v>
      </c>
      <c r="AZ1833">
        <v>0</v>
      </c>
      <c r="BA1833">
        <v>0</v>
      </c>
    </row>
    <row r="1834" spans="34:53">
      <c r="AH1834" s="5">
        <v>46261</v>
      </c>
      <c r="AI1834">
        <v>184</v>
      </c>
      <c r="AJ1834">
        <v>3</v>
      </c>
      <c r="AL1834" t="s">
        <v>144</v>
      </c>
      <c r="AM1834" t="s">
        <v>58</v>
      </c>
      <c r="AN1834">
        <v>-41.986823459999997</v>
      </c>
      <c r="AO1834">
        <v>333.68500779999999</v>
      </c>
      <c r="AP1834">
        <v>333.68500779999999</v>
      </c>
      <c r="AR1834" s="5">
        <v>46261</v>
      </c>
      <c r="AS1834">
        <v>131</v>
      </c>
      <c r="AT1834">
        <v>3</v>
      </c>
      <c r="AU1834" t="s">
        <v>54</v>
      </c>
      <c r="AV1834" t="s">
        <v>52</v>
      </c>
      <c r="AW1834">
        <v>46.4629063</v>
      </c>
      <c r="AX1834">
        <v>-5.2499999999999998E-2</v>
      </c>
      <c r="AY1834">
        <v>0</v>
      </c>
      <c r="AZ1834">
        <v>0</v>
      </c>
      <c r="BA1834">
        <v>0</v>
      </c>
    </row>
    <row r="1835" spans="34:53">
      <c r="AH1835" s="5">
        <v>46261</v>
      </c>
      <c r="AI1835">
        <v>184</v>
      </c>
      <c r="AJ1835">
        <v>3</v>
      </c>
      <c r="AL1835" t="s">
        <v>144</v>
      </c>
      <c r="AM1835" t="s">
        <v>146</v>
      </c>
      <c r="AN1835">
        <v>30.0226568</v>
      </c>
      <c r="AO1835">
        <v>0</v>
      </c>
      <c r="AP1835">
        <v>0</v>
      </c>
      <c r="AR1835" s="5">
        <v>46261</v>
      </c>
      <c r="AS1835">
        <v>131</v>
      </c>
      <c r="AT1835">
        <v>3</v>
      </c>
      <c r="AU1835" t="s">
        <v>54</v>
      </c>
      <c r="AV1835" t="s">
        <v>51</v>
      </c>
      <c r="AW1835">
        <v>-46.410406299999998</v>
      </c>
      <c r="AX1835">
        <v>-5.2499999999999998E-2</v>
      </c>
      <c r="AY1835">
        <v>23575.457158379999</v>
      </c>
      <c r="AZ1835">
        <v>27877.743780000001</v>
      </c>
      <c r="BA1835">
        <v>0</v>
      </c>
    </row>
    <row r="1836" spans="34:53">
      <c r="AH1836" s="5">
        <v>46261</v>
      </c>
      <c r="AI1836">
        <v>184</v>
      </c>
      <c r="AJ1836">
        <v>3</v>
      </c>
      <c r="AK1836" t="s">
        <v>143</v>
      </c>
      <c r="AL1836" t="s">
        <v>57</v>
      </c>
      <c r="AM1836" t="s">
        <v>58</v>
      </c>
      <c r="AN1836">
        <v>-6.7134995999999996</v>
      </c>
      <c r="AO1836">
        <v>14347.090632560001</v>
      </c>
      <c r="AP1836">
        <v>3962.8295576199998</v>
      </c>
      <c r="AR1836" s="5">
        <v>46261</v>
      </c>
      <c r="AS1836">
        <v>131</v>
      </c>
      <c r="AT1836">
        <v>3</v>
      </c>
      <c r="AU1836" t="s">
        <v>50</v>
      </c>
      <c r="AV1836" t="s">
        <v>52</v>
      </c>
      <c r="AW1836">
        <v>6.9147529999999999E-2</v>
      </c>
      <c r="AX1836">
        <v>0.94833332999999997</v>
      </c>
      <c r="AY1836">
        <v>0</v>
      </c>
      <c r="AZ1836">
        <v>0</v>
      </c>
      <c r="BA1836">
        <v>0</v>
      </c>
    </row>
    <row r="1837" spans="34:53">
      <c r="AH1837" s="5">
        <v>46261</v>
      </c>
      <c r="AI1837">
        <v>184</v>
      </c>
      <c r="AJ1837">
        <v>3</v>
      </c>
      <c r="AK1837" t="s">
        <v>143</v>
      </c>
      <c r="AL1837" t="s">
        <v>57</v>
      </c>
      <c r="AM1837" t="s">
        <v>52</v>
      </c>
      <c r="AN1837">
        <v>6.3984996000000001</v>
      </c>
      <c r="AO1837">
        <v>0</v>
      </c>
      <c r="AP1837">
        <v>0</v>
      </c>
      <c r="AR1837" s="5">
        <v>46261</v>
      </c>
      <c r="AS1837">
        <v>131</v>
      </c>
      <c r="AT1837">
        <v>3</v>
      </c>
      <c r="AU1837" t="s">
        <v>50</v>
      </c>
      <c r="AV1837" t="s">
        <v>51</v>
      </c>
      <c r="AW1837">
        <v>-1.01748086</v>
      </c>
      <c r="AX1837">
        <v>0.94833332999999997</v>
      </c>
      <c r="AY1837">
        <v>0</v>
      </c>
      <c r="AZ1837">
        <v>41.48851999</v>
      </c>
      <c r="BA1837">
        <v>0</v>
      </c>
    </row>
    <row r="1838" spans="34:53">
      <c r="AH1838" s="5">
        <v>46261</v>
      </c>
      <c r="AI1838">
        <v>184</v>
      </c>
      <c r="AJ1838">
        <v>3</v>
      </c>
      <c r="AL1838" t="s">
        <v>147</v>
      </c>
      <c r="AM1838" t="s">
        <v>148</v>
      </c>
      <c r="AN1838">
        <v>0</v>
      </c>
      <c r="AO1838">
        <v>0</v>
      </c>
      <c r="AP1838">
        <v>0</v>
      </c>
      <c r="AR1838" s="5">
        <v>46261</v>
      </c>
      <c r="AS1838">
        <v>132</v>
      </c>
      <c r="AT1838">
        <v>3</v>
      </c>
      <c r="AU1838" t="s">
        <v>145</v>
      </c>
      <c r="AV1838" t="s">
        <v>58</v>
      </c>
      <c r="AW1838">
        <v>0</v>
      </c>
      <c r="AX1838">
        <v>0</v>
      </c>
      <c r="AY1838">
        <v>0</v>
      </c>
      <c r="AZ1838">
        <v>0</v>
      </c>
      <c r="BA1838">
        <v>0</v>
      </c>
    </row>
    <row r="1839" spans="34:53">
      <c r="AH1839" s="5">
        <v>46261</v>
      </c>
      <c r="AI1839">
        <v>184</v>
      </c>
      <c r="AJ1839">
        <v>3</v>
      </c>
      <c r="AL1839" t="s">
        <v>147</v>
      </c>
      <c r="AM1839" t="s">
        <v>51</v>
      </c>
      <c r="AN1839">
        <v>0</v>
      </c>
      <c r="AO1839">
        <v>0</v>
      </c>
      <c r="AP1839">
        <v>0</v>
      </c>
      <c r="AR1839" s="5">
        <v>46261</v>
      </c>
      <c r="AS1839">
        <v>132</v>
      </c>
      <c r="AT1839">
        <v>3</v>
      </c>
      <c r="AU1839" t="s">
        <v>145</v>
      </c>
      <c r="AV1839" t="s">
        <v>146</v>
      </c>
      <c r="AW1839">
        <v>0</v>
      </c>
      <c r="AX1839">
        <v>0</v>
      </c>
      <c r="AY1839">
        <v>0</v>
      </c>
      <c r="AZ1839">
        <v>0</v>
      </c>
      <c r="BA1839">
        <v>0</v>
      </c>
    </row>
    <row r="1840" spans="34:53">
      <c r="AH1840" s="5">
        <v>46261</v>
      </c>
      <c r="AI1840">
        <v>184</v>
      </c>
      <c r="AJ1840">
        <v>3</v>
      </c>
      <c r="AK1840" t="s">
        <v>143</v>
      </c>
      <c r="AL1840" t="s">
        <v>60</v>
      </c>
      <c r="AM1840" t="s">
        <v>58</v>
      </c>
      <c r="AN1840">
        <v>-27.464330360000002</v>
      </c>
      <c r="AO1840">
        <v>104.98715371999999</v>
      </c>
      <c r="AP1840">
        <v>506.16760864999998</v>
      </c>
      <c r="AR1840" s="5">
        <v>46261</v>
      </c>
      <c r="AS1840">
        <v>132</v>
      </c>
      <c r="AT1840">
        <v>3</v>
      </c>
      <c r="AU1840" t="s">
        <v>144</v>
      </c>
      <c r="AV1840" t="s">
        <v>58</v>
      </c>
      <c r="AW1840">
        <v>-51.484667629999997</v>
      </c>
      <c r="AX1840">
        <v>0.99916665999999998</v>
      </c>
      <c r="AY1840">
        <v>-51893.606626430003</v>
      </c>
      <c r="AZ1840">
        <v>-51893.606626430003</v>
      </c>
      <c r="BA1840">
        <v>0</v>
      </c>
    </row>
    <row r="1841" spans="34:53">
      <c r="AH1841" s="5">
        <v>46261</v>
      </c>
      <c r="AI1841">
        <v>184</v>
      </c>
      <c r="AJ1841">
        <v>3</v>
      </c>
      <c r="AK1841" t="s">
        <v>143</v>
      </c>
      <c r="AL1841" t="s">
        <v>60</v>
      </c>
      <c r="AM1841" t="s">
        <v>51</v>
      </c>
      <c r="AN1841">
        <v>25.520163700000001</v>
      </c>
      <c r="AO1841">
        <v>0</v>
      </c>
      <c r="AP1841">
        <v>0</v>
      </c>
      <c r="AR1841" s="5">
        <v>46261</v>
      </c>
      <c r="AS1841">
        <v>132</v>
      </c>
      <c r="AT1841">
        <v>3</v>
      </c>
      <c r="AU1841" t="s">
        <v>144</v>
      </c>
      <c r="AV1841" t="s">
        <v>146</v>
      </c>
      <c r="AW1841">
        <v>50.485500960000003</v>
      </c>
      <c r="AX1841">
        <v>0.99916665999999998</v>
      </c>
      <c r="AY1841">
        <v>0</v>
      </c>
      <c r="AZ1841">
        <v>0</v>
      </c>
      <c r="BA1841">
        <v>0</v>
      </c>
    </row>
    <row r="1842" spans="34:53">
      <c r="AH1842" s="5">
        <v>46261</v>
      </c>
      <c r="AI1842">
        <v>184</v>
      </c>
      <c r="AJ1842">
        <v>3</v>
      </c>
      <c r="AK1842" t="s">
        <v>143</v>
      </c>
      <c r="AL1842" t="s">
        <v>54</v>
      </c>
      <c r="AM1842" t="s">
        <v>52</v>
      </c>
      <c r="AN1842">
        <v>16.6384677</v>
      </c>
      <c r="AO1842">
        <v>0</v>
      </c>
      <c r="AP1842">
        <v>0</v>
      </c>
      <c r="AR1842" s="5">
        <v>46261</v>
      </c>
      <c r="AS1842">
        <v>132</v>
      </c>
      <c r="AT1842">
        <v>3</v>
      </c>
      <c r="AU1842" t="s">
        <v>57</v>
      </c>
      <c r="AV1842" t="s">
        <v>58</v>
      </c>
      <c r="AW1842">
        <v>-5.1623628000000004</v>
      </c>
      <c r="AX1842">
        <v>0.58333332999999998</v>
      </c>
      <c r="AY1842">
        <v>8587.1036307400009</v>
      </c>
      <c r="AZ1842">
        <v>2606.2270574200002</v>
      </c>
      <c r="BA1842">
        <v>0</v>
      </c>
    </row>
    <row r="1843" spans="34:53">
      <c r="AH1843" s="5">
        <v>46261</v>
      </c>
      <c r="AI1843">
        <v>184</v>
      </c>
      <c r="AJ1843">
        <v>3</v>
      </c>
      <c r="AK1843" t="s">
        <v>143</v>
      </c>
      <c r="AL1843" t="s">
        <v>54</v>
      </c>
      <c r="AM1843" t="s">
        <v>51</v>
      </c>
      <c r="AN1843">
        <v>-19.863467700000001</v>
      </c>
      <c r="AO1843">
        <v>0</v>
      </c>
      <c r="AP1843">
        <v>9983.0806200000006</v>
      </c>
      <c r="AR1843" s="5">
        <v>46261</v>
      </c>
      <c r="AS1843">
        <v>132</v>
      </c>
      <c r="AT1843">
        <v>3</v>
      </c>
      <c r="AU1843" t="s">
        <v>57</v>
      </c>
      <c r="AV1843" t="s">
        <v>52</v>
      </c>
      <c r="AW1843">
        <v>4.5790294600000001</v>
      </c>
      <c r="AX1843">
        <v>0.58333332999999998</v>
      </c>
      <c r="AY1843">
        <v>0</v>
      </c>
      <c r="AZ1843">
        <v>0</v>
      </c>
      <c r="BA1843">
        <v>0</v>
      </c>
    </row>
    <row r="1844" spans="34:53">
      <c r="AH1844" s="5">
        <v>46261</v>
      </c>
      <c r="AI1844">
        <v>185</v>
      </c>
      <c r="AJ1844">
        <v>3</v>
      </c>
      <c r="AL1844" t="s">
        <v>144</v>
      </c>
      <c r="AM1844" t="s">
        <v>58</v>
      </c>
      <c r="AN1844">
        <v>-40.581232360000001</v>
      </c>
      <c r="AO1844">
        <v>334.35987935000003</v>
      </c>
      <c r="AP1844">
        <v>334.35987935000003</v>
      </c>
      <c r="AR1844" s="5">
        <v>46261</v>
      </c>
      <c r="AS1844">
        <v>132</v>
      </c>
      <c r="AT1844">
        <v>3</v>
      </c>
      <c r="AU1844" t="s">
        <v>147</v>
      </c>
      <c r="AV1844" t="s">
        <v>148</v>
      </c>
      <c r="AW1844">
        <v>0</v>
      </c>
      <c r="AX1844">
        <v>0.8125</v>
      </c>
      <c r="AY1844">
        <v>0</v>
      </c>
      <c r="AZ1844">
        <v>0</v>
      </c>
      <c r="BA1844">
        <v>0</v>
      </c>
    </row>
    <row r="1845" spans="34:53">
      <c r="AH1845" s="5">
        <v>46261</v>
      </c>
      <c r="AI1845">
        <v>185</v>
      </c>
      <c r="AJ1845">
        <v>3</v>
      </c>
      <c r="AL1845" t="s">
        <v>144</v>
      </c>
      <c r="AM1845" t="s">
        <v>146</v>
      </c>
      <c r="AN1845">
        <v>28.209565699999999</v>
      </c>
      <c r="AO1845">
        <v>0</v>
      </c>
      <c r="AP1845">
        <v>0</v>
      </c>
      <c r="AR1845" s="5">
        <v>46261</v>
      </c>
      <c r="AS1845">
        <v>132</v>
      </c>
      <c r="AT1845">
        <v>3</v>
      </c>
      <c r="AU1845" t="s">
        <v>147</v>
      </c>
      <c r="AV1845" t="s">
        <v>51</v>
      </c>
      <c r="AW1845">
        <v>0</v>
      </c>
      <c r="AX1845">
        <v>0.8125</v>
      </c>
      <c r="AY1845">
        <v>0</v>
      </c>
      <c r="AZ1845">
        <v>0</v>
      </c>
      <c r="BA1845">
        <v>0</v>
      </c>
    </row>
    <row r="1846" spans="34:53">
      <c r="AH1846" s="5">
        <v>46261</v>
      </c>
      <c r="AI1846">
        <v>185</v>
      </c>
      <c r="AJ1846">
        <v>3</v>
      </c>
      <c r="AK1846" t="s">
        <v>143</v>
      </c>
      <c r="AL1846" t="s">
        <v>57</v>
      </c>
      <c r="AM1846" t="s">
        <v>58</v>
      </c>
      <c r="AN1846">
        <v>-7.8484122000000003</v>
      </c>
      <c r="AO1846">
        <v>20015.688287559999</v>
      </c>
      <c r="AP1846">
        <v>4698.6935568400004</v>
      </c>
      <c r="AR1846" s="5">
        <v>46261</v>
      </c>
      <c r="AS1846">
        <v>132</v>
      </c>
      <c r="AT1846">
        <v>3</v>
      </c>
      <c r="AU1846" t="s">
        <v>60</v>
      </c>
      <c r="AV1846" t="s">
        <v>58</v>
      </c>
      <c r="AW1846">
        <v>-10.247454400000001</v>
      </c>
      <c r="AX1846">
        <v>-7.2499999999999995E-2</v>
      </c>
      <c r="AY1846">
        <v>0</v>
      </c>
      <c r="AZ1846">
        <v>-280.26787783999998</v>
      </c>
      <c r="BA1846">
        <v>0</v>
      </c>
    </row>
    <row r="1847" spans="34:53">
      <c r="AH1847" s="5">
        <v>46261</v>
      </c>
      <c r="AI1847">
        <v>185</v>
      </c>
      <c r="AJ1847">
        <v>3</v>
      </c>
      <c r="AK1847" t="s">
        <v>143</v>
      </c>
      <c r="AL1847" t="s">
        <v>57</v>
      </c>
      <c r="AM1847" t="s">
        <v>52</v>
      </c>
      <c r="AN1847">
        <v>7.5900788600000002</v>
      </c>
      <c r="AO1847">
        <v>0</v>
      </c>
      <c r="AP1847">
        <v>0</v>
      </c>
      <c r="AR1847" s="5">
        <v>46261</v>
      </c>
      <c r="AS1847">
        <v>132</v>
      </c>
      <c r="AT1847">
        <v>3</v>
      </c>
      <c r="AU1847" t="s">
        <v>60</v>
      </c>
      <c r="AV1847" t="s">
        <v>51</v>
      </c>
      <c r="AW1847">
        <v>10.3199544</v>
      </c>
      <c r="AX1847">
        <v>-7.2499999999999995E-2</v>
      </c>
      <c r="AY1847">
        <v>0</v>
      </c>
      <c r="AZ1847">
        <v>0</v>
      </c>
      <c r="BA1847">
        <v>0</v>
      </c>
    </row>
    <row r="1848" spans="34:53">
      <c r="AH1848" s="5">
        <v>46261</v>
      </c>
      <c r="AI1848">
        <v>185</v>
      </c>
      <c r="AJ1848">
        <v>3</v>
      </c>
      <c r="AL1848" t="s">
        <v>147</v>
      </c>
      <c r="AM1848" t="s">
        <v>148</v>
      </c>
      <c r="AN1848">
        <v>0</v>
      </c>
      <c r="AO1848">
        <v>0</v>
      </c>
      <c r="AP1848">
        <v>0</v>
      </c>
      <c r="AR1848" s="5">
        <v>46261</v>
      </c>
      <c r="AS1848">
        <v>132</v>
      </c>
      <c r="AT1848">
        <v>3</v>
      </c>
      <c r="AU1848" t="s">
        <v>54</v>
      </c>
      <c r="AV1848" t="s">
        <v>52</v>
      </c>
      <c r="AW1848">
        <v>47.938555460000003</v>
      </c>
      <c r="AX1848">
        <v>-5.0833330000000003E-2</v>
      </c>
      <c r="AY1848">
        <v>0</v>
      </c>
      <c r="AZ1848">
        <v>0</v>
      </c>
      <c r="BA1848">
        <v>0</v>
      </c>
    </row>
    <row r="1849" spans="34:53">
      <c r="AH1849" s="5">
        <v>46261</v>
      </c>
      <c r="AI1849">
        <v>185</v>
      </c>
      <c r="AJ1849">
        <v>3</v>
      </c>
      <c r="AL1849" t="s">
        <v>147</v>
      </c>
      <c r="AM1849" t="s">
        <v>51</v>
      </c>
      <c r="AN1849">
        <v>0</v>
      </c>
      <c r="AO1849">
        <v>0</v>
      </c>
      <c r="AP1849">
        <v>0</v>
      </c>
      <c r="AR1849" s="5">
        <v>46261</v>
      </c>
      <c r="AS1849">
        <v>132</v>
      </c>
      <c r="AT1849">
        <v>3</v>
      </c>
      <c r="AU1849" t="s">
        <v>54</v>
      </c>
      <c r="AV1849" t="s">
        <v>51</v>
      </c>
      <c r="AW1849">
        <v>-47.88772213</v>
      </c>
      <c r="AX1849">
        <v>-5.0833330000000003E-2</v>
      </c>
      <c r="AY1849">
        <v>22529.760988829999</v>
      </c>
      <c r="AZ1849">
        <v>28763.133279999998</v>
      </c>
      <c r="BA1849">
        <v>0</v>
      </c>
    </row>
    <row r="1850" spans="34:53">
      <c r="AH1850" s="5">
        <v>46261</v>
      </c>
      <c r="AI1850">
        <v>185</v>
      </c>
      <c r="AJ1850">
        <v>3</v>
      </c>
      <c r="AK1850" t="s">
        <v>143</v>
      </c>
      <c r="AL1850" t="s">
        <v>60</v>
      </c>
      <c r="AM1850" t="s">
        <v>58</v>
      </c>
      <c r="AN1850">
        <v>-28.461893100000001</v>
      </c>
      <c r="AO1850">
        <v>0</v>
      </c>
      <c r="AP1850">
        <v>521.91175052000006</v>
      </c>
      <c r="AR1850" s="5">
        <v>46261</v>
      </c>
      <c r="AS1850">
        <v>132</v>
      </c>
      <c r="AT1850">
        <v>3</v>
      </c>
      <c r="AU1850" t="s">
        <v>50</v>
      </c>
      <c r="AV1850" t="s">
        <v>52</v>
      </c>
      <c r="AW1850">
        <v>4.6286929999999997E-2</v>
      </c>
      <c r="AX1850">
        <v>0.97333333</v>
      </c>
      <c r="AY1850">
        <v>0</v>
      </c>
      <c r="AZ1850">
        <v>0</v>
      </c>
      <c r="BA1850">
        <v>0</v>
      </c>
    </row>
    <row r="1851" spans="34:53">
      <c r="AH1851" s="5">
        <v>46261</v>
      </c>
      <c r="AI1851">
        <v>185</v>
      </c>
      <c r="AJ1851">
        <v>3</v>
      </c>
      <c r="AK1851" t="s">
        <v>143</v>
      </c>
      <c r="AL1851" t="s">
        <v>60</v>
      </c>
      <c r="AM1851" t="s">
        <v>51</v>
      </c>
      <c r="AN1851">
        <v>26.409393099999999</v>
      </c>
      <c r="AO1851">
        <v>0</v>
      </c>
      <c r="AP1851">
        <v>0</v>
      </c>
      <c r="AR1851" s="5">
        <v>46261</v>
      </c>
      <c r="AS1851">
        <v>132</v>
      </c>
      <c r="AT1851">
        <v>3</v>
      </c>
      <c r="AU1851" t="s">
        <v>50</v>
      </c>
      <c r="AV1851" t="s">
        <v>51</v>
      </c>
      <c r="AW1851">
        <v>-1.0196202599999999</v>
      </c>
      <c r="AX1851">
        <v>0.97333333</v>
      </c>
      <c r="AY1851">
        <v>0</v>
      </c>
      <c r="AZ1851">
        <v>27.772159989999999</v>
      </c>
      <c r="BA1851">
        <v>0</v>
      </c>
    </row>
    <row r="1852" spans="34:53">
      <c r="AH1852" s="5">
        <v>46261</v>
      </c>
      <c r="AI1852">
        <v>185</v>
      </c>
      <c r="AJ1852">
        <v>3</v>
      </c>
      <c r="AK1852" t="s">
        <v>143</v>
      </c>
      <c r="AL1852" t="s">
        <v>54</v>
      </c>
      <c r="AM1852" t="s">
        <v>52</v>
      </c>
      <c r="AN1852">
        <v>26.189416600000001</v>
      </c>
      <c r="AO1852">
        <v>0</v>
      </c>
      <c r="AP1852">
        <v>0</v>
      </c>
      <c r="AR1852" s="5">
        <v>46261</v>
      </c>
      <c r="AS1852">
        <v>133</v>
      </c>
      <c r="AT1852">
        <v>3</v>
      </c>
      <c r="AU1852" t="s">
        <v>145</v>
      </c>
      <c r="AV1852" t="s">
        <v>58</v>
      </c>
      <c r="AW1852">
        <v>0</v>
      </c>
      <c r="AX1852">
        <v>0</v>
      </c>
      <c r="AY1852">
        <v>0</v>
      </c>
      <c r="AZ1852">
        <v>0</v>
      </c>
      <c r="BA1852">
        <v>0</v>
      </c>
    </row>
    <row r="1853" spans="34:53">
      <c r="AH1853" s="5">
        <v>46261</v>
      </c>
      <c r="AI1853">
        <v>185</v>
      </c>
      <c r="AJ1853">
        <v>3</v>
      </c>
      <c r="AK1853" t="s">
        <v>143</v>
      </c>
      <c r="AL1853" t="s">
        <v>54</v>
      </c>
      <c r="AM1853" t="s">
        <v>51</v>
      </c>
      <c r="AN1853">
        <v>-28.1319166</v>
      </c>
      <c r="AO1853">
        <v>921.38017146000004</v>
      </c>
      <c r="AP1853">
        <v>15716.46315166</v>
      </c>
      <c r="AR1853" s="5">
        <v>46261</v>
      </c>
      <c r="AS1853">
        <v>133</v>
      </c>
      <c r="AT1853">
        <v>3</v>
      </c>
      <c r="AU1853" t="s">
        <v>145</v>
      </c>
      <c r="AV1853" t="s">
        <v>146</v>
      </c>
      <c r="AW1853">
        <v>0</v>
      </c>
      <c r="AX1853">
        <v>0</v>
      </c>
      <c r="AY1853">
        <v>0</v>
      </c>
      <c r="AZ1853">
        <v>0</v>
      </c>
      <c r="BA1853">
        <v>0</v>
      </c>
    </row>
    <row r="1854" spans="34:53">
      <c r="AH1854" s="5">
        <v>46261</v>
      </c>
      <c r="AI1854">
        <v>186</v>
      </c>
      <c r="AJ1854">
        <v>3</v>
      </c>
      <c r="AL1854" t="s">
        <v>144</v>
      </c>
      <c r="AM1854" t="s">
        <v>58</v>
      </c>
      <c r="AN1854">
        <v>-42.248300829999998</v>
      </c>
      <c r="AO1854">
        <v>167.97149096000001</v>
      </c>
      <c r="AP1854">
        <v>167.97149096000001</v>
      </c>
      <c r="AR1854" s="5">
        <v>46261</v>
      </c>
      <c r="AS1854">
        <v>133</v>
      </c>
      <c r="AT1854">
        <v>3</v>
      </c>
      <c r="AU1854" t="s">
        <v>144</v>
      </c>
      <c r="AV1854" t="s">
        <v>58</v>
      </c>
      <c r="AW1854">
        <v>-49.611009629999998</v>
      </c>
      <c r="AX1854">
        <v>0.99916665999999998</v>
      </c>
      <c r="AY1854">
        <v>-50517.897956770001</v>
      </c>
      <c r="AZ1854">
        <v>-50517.897956770001</v>
      </c>
      <c r="BA1854">
        <v>0</v>
      </c>
    </row>
    <row r="1855" spans="34:53">
      <c r="AH1855" s="5">
        <v>46261</v>
      </c>
      <c r="AI1855">
        <v>186</v>
      </c>
      <c r="AJ1855">
        <v>3</v>
      </c>
      <c r="AL1855" t="s">
        <v>144</v>
      </c>
      <c r="AM1855" t="s">
        <v>146</v>
      </c>
      <c r="AN1855">
        <v>28.32413416</v>
      </c>
      <c r="AO1855">
        <v>0</v>
      </c>
      <c r="AP1855">
        <v>0</v>
      </c>
      <c r="AR1855" s="5">
        <v>46261</v>
      </c>
      <c r="AS1855">
        <v>133</v>
      </c>
      <c r="AT1855">
        <v>3</v>
      </c>
      <c r="AU1855" t="s">
        <v>144</v>
      </c>
      <c r="AV1855" t="s">
        <v>146</v>
      </c>
      <c r="AW1855">
        <v>48.611842959999997</v>
      </c>
      <c r="AX1855">
        <v>0.99916665999999998</v>
      </c>
      <c r="AY1855">
        <v>0</v>
      </c>
      <c r="AZ1855">
        <v>0</v>
      </c>
      <c r="BA1855">
        <v>0</v>
      </c>
    </row>
    <row r="1856" spans="34:53">
      <c r="AH1856" s="5">
        <v>46261</v>
      </c>
      <c r="AI1856">
        <v>186</v>
      </c>
      <c r="AJ1856">
        <v>3</v>
      </c>
      <c r="AK1856" t="s">
        <v>143</v>
      </c>
      <c r="AL1856" t="s">
        <v>57</v>
      </c>
      <c r="AM1856" t="s">
        <v>58</v>
      </c>
      <c r="AN1856">
        <v>-8.6944189999999999</v>
      </c>
      <c r="AO1856">
        <v>19959.942282240001</v>
      </c>
      <c r="AP1856">
        <v>4995.4447849099997</v>
      </c>
      <c r="AR1856" s="5">
        <v>46261</v>
      </c>
      <c r="AS1856">
        <v>133</v>
      </c>
      <c r="AT1856">
        <v>3</v>
      </c>
      <c r="AU1856" t="s">
        <v>57</v>
      </c>
      <c r="AV1856" t="s">
        <v>58</v>
      </c>
      <c r="AW1856">
        <v>-5.9975155999999998</v>
      </c>
      <c r="AX1856">
        <v>0.57583333000000003</v>
      </c>
      <c r="AY1856">
        <v>10510.21005784</v>
      </c>
      <c r="AZ1856">
        <v>3022.5848106399999</v>
      </c>
      <c r="BA1856">
        <v>0</v>
      </c>
    </row>
    <row r="1857" spans="34:53">
      <c r="AH1857" s="5">
        <v>46261</v>
      </c>
      <c r="AI1857">
        <v>186</v>
      </c>
      <c r="AJ1857">
        <v>3</v>
      </c>
      <c r="AK1857" t="s">
        <v>143</v>
      </c>
      <c r="AL1857" t="s">
        <v>57</v>
      </c>
      <c r="AM1857" t="s">
        <v>52</v>
      </c>
      <c r="AN1857">
        <v>8.1969189999999994</v>
      </c>
      <c r="AO1857">
        <v>0</v>
      </c>
      <c r="AP1857">
        <v>0</v>
      </c>
      <c r="AR1857" s="5">
        <v>46261</v>
      </c>
      <c r="AS1857">
        <v>133</v>
      </c>
      <c r="AT1857">
        <v>3</v>
      </c>
      <c r="AU1857" t="s">
        <v>57</v>
      </c>
      <c r="AV1857" t="s">
        <v>52</v>
      </c>
      <c r="AW1857">
        <v>5.4216822599999999</v>
      </c>
      <c r="AX1857">
        <v>0.57583333000000003</v>
      </c>
      <c r="AY1857">
        <v>0</v>
      </c>
      <c r="AZ1857">
        <v>0</v>
      </c>
      <c r="BA1857">
        <v>0</v>
      </c>
    </row>
    <row r="1858" spans="34:53">
      <c r="AH1858" s="5">
        <v>46261</v>
      </c>
      <c r="AI1858">
        <v>186</v>
      </c>
      <c r="AJ1858">
        <v>3</v>
      </c>
      <c r="AL1858" t="s">
        <v>147</v>
      </c>
      <c r="AM1858" t="s">
        <v>148</v>
      </c>
      <c r="AN1858">
        <v>0</v>
      </c>
      <c r="AO1858">
        <v>0</v>
      </c>
      <c r="AP1858">
        <v>0</v>
      </c>
      <c r="AR1858" s="5">
        <v>46261</v>
      </c>
      <c r="AS1858">
        <v>133</v>
      </c>
      <c r="AT1858">
        <v>3</v>
      </c>
      <c r="AU1858" t="s">
        <v>147</v>
      </c>
      <c r="AV1858" t="s">
        <v>148</v>
      </c>
      <c r="AW1858">
        <v>0</v>
      </c>
      <c r="AX1858">
        <v>0.81499999999999995</v>
      </c>
      <c r="AY1858">
        <v>0</v>
      </c>
      <c r="AZ1858">
        <v>0</v>
      </c>
      <c r="BA1858">
        <v>0</v>
      </c>
    </row>
    <row r="1859" spans="34:53">
      <c r="AH1859" s="5">
        <v>46261</v>
      </c>
      <c r="AI1859">
        <v>186</v>
      </c>
      <c r="AJ1859">
        <v>3</v>
      </c>
      <c r="AL1859" t="s">
        <v>147</v>
      </c>
      <c r="AM1859" t="s">
        <v>51</v>
      </c>
      <c r="AN1859">
        <v>0</v>
      </c>
      <c r="AO1859">
        <v>0</v>
      </c>
      <c r="AP1859">
        <v>0</v>
      </c>
      <c r="AR1859" s="5">
        <v>46261</v>
      </c>
      <c r="AS1859">
        <v>133</v>
      </c>
      <c r="AT1859">
        <v>3</v>
      </c>
      <c r="AU1859" t="s">
        <v>147</v>
      </c>
      <c r="AV1859" t="s">
        <v>51</v>
      </c>
      <c r="AW1859">
        <v>0</v>
      </c>
      <c r="AX1859">
        <v>0.81499999999999995</v>
      </c>
      <c r="AY1859">
        <v>0</v>
      </c>
      <c r="AZ1859">
        <v>0</v>
      </c>
      <c r="BA1859">
        <v>0</v>
      </c>
    </row>
    <row r="1860" spans="34:53">
      <c r="AH1860" s="5">
        <v>46261</v>
      </c>
      <c r="AI1860">
        <v>186</v>
      </c>
      <c r="AJ1860">
        <v>3</v>
      </c>
      <c r="AK1860" t="s">
        <v>143</v>
      </c>
      <c r="AL1860" t="s">
        <v>60</v>
      </c>
      <c r="AM1860" t="s">
        <v>58</v>
      </c>
      <c r="AN1860">
        <v>-27.960038730000001</v>
      </c>
      <c r="AO1860">
        <v>0</v>
      </c>
      <c r="AP1860">
        <v>209.50601918000001</v>
      </c>
      <c r="AR1860" s="5">
        <v>46261</v>
      </c>
      <c r="AS1860">
        <v>133</v>
      </c>
      <c r="AT1860">
        <v>3</v>
      </c>
      <c r="AU1860" t="s">
        <v>60</v>
      </c>
      <c r="AV1860" t="s">
        <v>58</v>
      </c>
      <c r="AW1860">
        <v>-13.22879653</v>
      </c>
      <c r="AX1860">
        <v>-6.9166660000000005E-2</v>
      </c>
      <c r="AY1860">
        <v>0</v>
      </c>
      <c r="AZ1860">
        <v>-507.98440354000002</v>
      </c>
      <c r="BA1860">
        <v>0</v>
      </c>
    </row>
    <row r="1861" spans="34:53">
      <c r="AH1861" s="5">
        <v>46261</v>
      </c>
      <c r="AI1861">
        <v>186</v>
      </c>
      <c r="AJ1861">
        <v>3</v>
      </c>
      <c r="AK1861" t="s">
        <v>143</v>
      </c>
      <c r="AL1861" t="s">
        <v>60</v>
      </c>
      <c r="AM1861" t="s">
        <v>51</v>
      </c>
      <c r="AN1861">
        <v>25.866705400000001</v>
      </c>
      <c r="AO1861">
        <v>0</v>
      </c>
      <c r="AP1861">
        <v>0</v>
      </c>
      <c r="AR1861" s="5">
        <v>46261</v>
      </c>
      <c r="AS1861">
        <v>133</v>
      </c>
      <c r="AT1861">
        <v>3</v>
      </c>
      <c r="AU1861" t="s">
        <v>60</v>
      </c>
      <c r="AV1861" t="s">
        <v>51</v>
      </c>
      <c r="AW1861">
        <v>13.2979632</v>
      </c>
      <c r="AX1861">
        <v>-6.9166660000000005E-2</v>
      </c>
      <c r="AY1861">
        <v>0</v>
      </c>
      <c r="AZ1861">
        <v>0</v>
      </c>
      <c r="BA1861">
        <v>0</v>
      </c>
    </row>
    <row r="1862" spans="34:53">
      <c r="AH1862" s="5">
        <v>46261</v>
      </c>
      <c r="AI1862">
        <v>186</v>
      </c>
      <c r="AJ1862">
        <v>3</v>
      </c>
      <c r="AK1862" t="s">
        <v>143</v>
      </c>
      <c r="AL1862" t="s">
        <v>54</v>
      </c>
      <c r="AM1862" t="s">
        <v>52</v>
      </c>
      <c r="AN1862">
        <v>27.647675799999998</v>
      </c>
      <c r="AO1862">
        <v>0</v>
      </c>
      <c r="AP1862">
        <v>0</v>
      </c>
      <c r="AR1862" s="5">
        <v>46261</v>
      </c>
      <c r="AS1862">
        <v>133</v>
      </c>
      <c r="AT1862">
        <v>3</v>
      </c>
      <c r="AU1862" t="s">
        <v>54</v>
      </c>
      <c r="AV1862" t="s">
        <v>52</v>
      </c>
      <c r="AW1862">
        <v>47.872714899999998</v>
      </c>
      <c r="AX1862">
        <v>-5.2499999999999998E-2</v>
      </c>
      <c r="AY1862">
        <v>0</v>
      </c>
      <c r="AZ1862">
        <v>0</v>
      </c>
      <c r="BA1862">
        <v>0</v>
      </c>
    </row>
    <row r="1863" spans="34:53">
      <c r="AH1863" s="5">
        <v>46261</v>
      </c>
      <c r="AI1863">
        <v>186</v>
      </c>
      <c r="AJ1863">
        <v>3</v>
      </c>
      <c r="AK1863" t="s">
        <v>143</v>
      </c>
      <c r="AL1863" t="s">
        <v>54</v>
      </c>
      <c r="AM1863" t="s">
        <v>51</v>
      </c>
      <c r="AN1863">
        <v>-29.357675799999999</v>
      </c>
      <c r="AO1863">
        <v>1877.9440923</v>
      </c>
      <c r="AP1863">
        <v>16632.935570450001</v>
      </c>
      <c r="AR1863" s="5">
        <v>46261</v>
      </c>
      <c r="AS1863">
        <v>133</v>
      </c>
      <c r="AT1863">
        <v>3</v>
      </c>
      <c r="AU1863" t="s">
        <v>54</v>
      </c>
      <c r="AV1863" t="s">
        <v>51</v>
      </c>
      <c r="AW1863">
        <v>-47.820214900000003</v>
      </c>
      <c r="AX1863">
        <v>-5.2499999999999998E-2</v>
      </c>
      <c r="AY1863">
        <v>20738.088986760002</v>
      </c>
      <c r="AZ1863">
        <v>28722.6725357</v>
      </c>
      <c r="BA1863">
        <v>0</v>
      </c>
    </row>
    <row r="1864" spans="34:53">
      <c r="AH1864" s="5">
        <v>46261</v>
      </c>
      <c r="AI1864">
        <v>187</v>
      </c>
      <c r="AJ1864">
        <v>3</v>
      </c>
      <c r="AL1864" t="s">
        <v>144</v>
      </c>
      <c r="AM1864" t="s">
        <v>58</v>
      </c>
      <c r="AN1864">
        <v>-61.623493799999999</v>
      </c>
      <c r="AO1864">
        <v>-422.06607104</v>
      </c>
      <c r="AP1864">
        <v>-422.06607104</v>
      </c>
      <c r="AR1864" s="5">
        <v>46261</v>
      </c>
      <c r="AS1864">
        <v>133</v>
      </c>
      <c r="AT1864">
        <v>3</v>
      </c>
      <c r="AU1864" t="s">
        <v>50</v>
      </c>
      <c r="AV1864" t="s">
        <v>52</v>
      </c>
      <c r="AW1864">
        <v>1.8409700000000001E-2</v>
      </c>
      <c r="AX1864">
        <v>0.96750000000000003</v>
      </c>
      <c r="AY1864">
        <v>0</v>
      </c>
      <c r="AZ1864">
        <v>0</v>
      </c>
      <c r="BA1864">
        <v>0</v>
      </c>
    </row>
    <row r="1865" spans="34:53">
      <c r="AH1865" s="5">
        <v>46261</v>
      </c>
      <c r="AI1865">
        <v>187</v>
      </c>
      <c r="AJ1865">
        <v>3</v>
      </c>
      <c r="AL1865" t="s">
        <v>144</v>
      </c>
      <c r="AM1865" t="s">
        <v>146</v>
      </c>
      <c r="AN1865">
        <v>48.245160460000001</v>
      </c>
      <c r="AO1865">
        <v>0</v>
      </c>
      <c r="AP1865">
        <v>0</v>
      </c>
      <c r="AR1865" s="5">
        <v>46261</v>
      </c>
      <c r="AS1865">
        <v>133</v>
      </c>
      <c r="AT1865">
        <v>3</v>
      </c>
      <c r="AU1865" t="s">
        <v>50</v>
      </c>
      <c r="AV1865" t="s">
        <v>51</v>
      </c>
      <c r="AW1865">
        <v>-0.9859097</v>
      </c>
      <c r="AX1865">
        <v>0.96750000000000003</v>
      </c>
      <c r="AY1865">
        <v>0</v>
      </c>
      <c r="AZ1865">
        <v>11.026101799999999</v>
      </c>
      <c r="BA1865">
        <v>0</v>
      </c>
    </row>
    <row r="1866" spans="34:53">
      <c r="AH1866" s="5">
        <v>46261</v>
      </c>
      <c r="AI1866">
        <v>187</v>
      </c>
      <c r="AJ1866">
        <v>3</v>
      </c>
      <c r="AK1866" t="s">
        <v>143</v>
      </c>
      <c r="AL1866" t="s">
        <v>57</v>
      </c>
      <c r="AM1866" t="s">
        <v>58</v>
      </c>
      <c r="AN1866">
        <v>-8.7551737999999997</v>
      </c>
      <c r="AO1866">
        <v>3361.3142213400001</v>
      </c>
      <c r="AP1866">
        <v>4725.0336048999998</v>
      </c>
      <c r="AR1866" s="5">
        <v>46261</v>
      </c>
      <c r="AS1866">
        <v>134</v>
      </c>
      <c r="AT1866">
        <v>3</v>
      </c>
      <c r="AU1866" t="s">
        <v>145</v>
      </c>
      <c r="AV1866" t="s">
        <v>58</v>
      </c>
      <c r="AW1866">
        <v>0</v>
      </c>
      <c r="AX1866">
        <v>0</v>
      </c>
      <c r="AY1866">
        <v>0</v>
      </c>
      <c r="AZ1866">
        <v>0</v>
      </c>
      <c r="BA1866">
        <v>0</v>
      </c>
    </row>
    <row r="1867" spans="34:53">
      <c r="AH1867" s="5">
        <v>46261</v>
      </c>
      <c r="AI1867">
        <v>187</v>
      </c>
      <c r="AJ1867">
        <v>3</v>
      </c>
      <c r="AK1867" t="s">
        <v>143</v>
      </c>
      <c r="AL1867" t="s">
        <v>57</v>
      </c>
      <c r="AM1867" t="s">
        <v>52</v>
      </c>
      <c r="AN1867">
        <v>7.7218404600000001</v>
      </c>
      <c r="AO1867">
        <v>0</v>
      </c>
      <c r="AP1867">
        <v>0</v>
      </c>
      <c r="AR1867" s="5">
        <v>46261</v>
      </c>
      <c r="AS1867">
        <v>134</v>
      </c>
      <c r="AT1867">
        <v>3</v>
      </c>
      <c r="AU1867" t="s">
        <v>145</v>
      </c>
      <c r="AV1867" t="s">
        <v>146</v>
      </c>
      <c r="AW1867">
        <v>0</v>
      </c>
      <c r="AX1867">
        <v>0</v>
      </c>
      <c r="AY1867">
        <v>0</v>
      </c>
      <c r="AZ1867">
        <v>0</v>
      </c>
      <c r="BA1867">
        <v>0</v>
      </c>
    </row>
    <row r="1868" spans="34:53">
      <c r="AH1868" s="5">
        <v>46261</v>
      </c>
      <c r="AI1868">
        <v>187</v>
      </c>
      <c r="AJ1868">
        <v>3</v>
      </c>
      <c r="AL1868" t="s">
        <v>147</v>
      </c>
      <c r="AM1868" t="s">
        <v>148</v>
      </c>
      <c r="AN1868">
        <v>0</v>
      </c>
      <c r="AO1868">
        <v>0</v>
      </c>
      <c r="AP1868">
        <v>0</v>
      </c>
      <c r="AR1868" s="5">
        <v>46261</v>
      </c>
      <c r="AS1868">
        <v>134</v>
      </c>
      <c r="AT1868">
        <v>3</v>
      </c>
      <c r="AU1868" t="s">
        <v>144</v>
      </c>
      <c r="AV1868" t="s">
        <v>58</v>
      </c>
      <c r="AW1868">
        <v>-50.566556030000001</v>
      </c>
      <c r="AX1868">
        <v>0.99750000000000005</v>
      </c>
      <c r="AY1868">
        <v>-51511.823116129999</v>
      </c>
      <c r="AZ1868">
        <v>-51511.823116129999</v>
      </c>
      <c r="BA1868">
        <v>0</v>
      </c>
    </row>
    <row r="1869" spans="34:53">
      <c r="AH1869" s="5">
        <v>46261</v>
      </c>
      <c r="AI1869">
        <v>187</v>
      </c>
      <c r="AJ1869">
        <v>3</v>
      </c>
      <c r="AL1869" t="s">
        <v>147</v>
      </c>
      <c r="AM1869" t="s">
        <v>51</v>
      </c>
      <c r="AN1869">
        <v>0</v>
      </c>
      <c r="AO1869">
        <v>0</v>
      </c>
      <c r="AP1869">
        <v>0</v>
      </c>
      <c r="AR1869" s="5">
        <v>46261</v>
      </c>
      <c r="AS1869">
        <v>134</v>
      </c>
      <c r="AT1869">
        <v>3</v>
      </c>
      <c r="AU1869" t="s">
        <v>144</v>
      </c>
      <c r="AV1869" t="s">
        <v>146</v>
      </c>
      <c r="AW1869">
        <v>49.569056029999999</v>
      </c>
      <c r="AX1869">
        <v>0.99750000000000005</v>
      </c>
      <c r="AY1869">
        <v>0</v>
      </c>
      <c r="AZ1869">
        <v>0</v>
      </c>
      <c r="BA1869">
        <v>0</v>
      </c>
    </row>
    <row r="1870" spans="34:53">
      <c r="AH1870" s="5">
        <v>46261</v>
      </c>
      <c r="AI1870">
        <v>187</v>
      </c>
      <c r="AJ1870">
        <v>3</v>
      </c>
      <c r="AK1870" t="s">
        <v>143</v>
      </c>
      <c r="AL1870" t="s">
        <v>60</v>
      </c>
      <c r="AM1870" t="s">
        <v>58</v>
      </c>
      <c r="AN1870">
        <v>2.4422881599999999</v>
      </c>
      <c r="AO1870">
        <v>0</v>
      </c>
      <c r="AP1870">
        <v>0</v>
      </c>
      <c r="AR1870" s="5">
        <v>46261</v>
      </c>
      <c r="AS1870">
        <v>134</v>
      </c>
      <c r="AT1870">
        <v>3</v>
      </c>
      <c r="AU1870" t="s">
        <v>57</v>
      </c>
      <c r="AV1870" t="s">
        <v>58</v>
      </c>
      <c r="AW1870">
        <v>-6.6803055999999996</v>
      </c>
      <c r="AX1870">
        <v>0.59</v>
      </c>
      <c r="AY1870">
        <v>9946.8977701099993</v>
      </c>
      <c r="AZ1870">
        <v>3397.5260188399998</v>
      </c>
      <c r="BA1870">
        <v>0</v>
      </c>
    </row>
    <row r="1871" spans="34:53">
      <c r="AH1871" s="5">
        <v>46261</v>
      </c>
      <c r="AI1871">
        <v>187</v>
      </c>
      <c r="AJ1871">
        <v>3</v>
      </c>
      <c r="AK1871" t="s">
        <v>143</v>
      </c>
      <c r="AL1871" t="s">
        <v>60</v>
      </c>
      <c r="AM1871" t="s">
        <v>51</v>
      </c>
      <c r="AN1871">
        <v>-4.4031215000000001</v>
      </c>
      <c r="AO1871">
        <v>0</v>
      </c>
      <c r="AP1871">
        <v>-25.2037136</v>
      </c>
      <c r="AR1871" s="5">
        <v>46261</v>
      </c>
      <c r="AS1871">
        <v>134</v>
      </c>
      <c r="AT1871">
        <v>3</v>
      </c>
      <c r="AU1871" t="s">
        <v>57</v>
      </c>
      <c r="AV1871" t="s">
        <v>52</v>
      </c>
      <c r="AW1871">
        <v>6.0903055999999998</v>
      </c>
      <c r="AX1871">
        <v>0.59</v>
      </c>
      <c r="AY1871">
        <v>0</v>
      </c>
      <c r="AZ1871">
        <v>0</v>
      </c>
      <c r="BA1871">
        <v>0</v>
      </c>
    </row>
    <row r="1872" spans="34:53">
      <c r="AH1872" s="5">
        <v>46261</v>
      </c>
      <c r="AI1872">
        <v>187</v>
      </c>
      <c r="AJ1872">
        <v>3</v>
      </c>
      <c r="AK1872" t="s">
        <v>143</v>
      </c>
      <c r="AL1872" t="s">
        <v>54</v>
      </c>
      <c r="AM1872" t="s">
        <v>52</v>
      </c>
      <c r="AN1872">
        <v>23.885918629999999</v>
      </c>
      <c r="AO1872">
        <v>0</v>
      </c>
      <c r="AP1872">
        <v>0</v>
      </c>
      <c r="AR1872" s="5">
        <v>46261</v>
      </c>
      <c r="AS1872">
        <v>134</v>
      </c>
      <c r="AT1872">
        <v>3</v>
      </c>
      <c r="AU1872" t="s">
        <v>147</v>
      </c>
      <c r="AV1872" t="s">
        <v>148</v>
      </c>
      <c r="AW1872">
        <v>0</v>
      </c>
      <c r="AX1872">
        <v>0.80833332999999996</v>
      </c>
      <c r="AY1872">
        <v>0</v>
      </c>
      <c r="AZ1872">
        <v>0</v>
      </c>
      <c r="BA1872">
        <v>0</v>
      </c>
    </row>
    <row r="1873" spans="34:53">
      <c r="AH1873" s="5">
        <v>46261</v>
      </c>
      <c r="AI1873">
        <v>187</v>
      </c>
      <c r="AJ1873">
        <v>3</v>
      </c>
      <c r="AK1873" t="s">
        <v>143</v>
      </c>
      <c r="AL1873" t="s">
        <v>54</v>
      </c>
      <c r="AM1873" t="s">
        <v>51</v>
      </c>
      <c r="AN1873">
        <v>-25.541751959999999</v>
      </c>
      <c r="AO1873">
        <v>15672.621025140001</v>
      </c>
      <c r="AP1873">
        <v>14334.10535519</v>
      </c>
      <c r="AR1873" s="5">
        <v>46261</v>
      </c>
      <c r="AS1873">
        <v>134</v>
      </c>
      <c r="AT1873">
        <v>3</v>
      </c>
      <c r="AU1873" t="s">
        <v>147</v>
      </c>
      <c r="AV1873" t="s">
        <v>51</v>
      </c>
      <c r="AW1873">
        <v>0</v>
      </c>
      <c r="AX1873">
        <v>0.80833332999999996</v>
      </c>
      <c r="AY1873">
        <v>0</v>
      </c>
      <c r="AZ1873">
        <v>0</v>
      </c>
      <c r="BA1873">
        <v>0</v>
      </c>
    </row>
    <row r="1874" spans="34:53">
      <c r="AH1874" s="5">
        <v>46261</v>
      </c>
      <c r="AI1874">
        <v>188</v>
      </c>
      <c r="AJ1874">
        <v>3</v>
      </c>
      <c r="AL1874" t="s">
        <v>144</v>
      </c>
      <c r="AM1874" t="s">
        <v>58</v>
      </c>
      <c r="AN1874">
        <v>-65.045442300000005</v>
      </c>
      <c r="AO1874">
        <v>-472.14508663999999</v>
      </c>
      <c r="AP1874">
        <v>-472.14508663999999</v>
      </c>
      <c r="AR1874" s="5">
        <v>46261</v>
      </c>
      <c r="AS1874">
        <v>134</v>
      </c>
      <c r="AT1874">
        <v>3</v>
      </c>
      <c r="AU1874" t="s">
        <v>60</v>
      </c>
      <c r="AV1874" t="s">
        <v>58</v>
      </c>
      <c r="AW1874">
        <v>-11.522026260000001</v>
      </c>
      <c r="AX1874">
        <v>-7.5833330000000004E-2</v>
      </c>
      <c r="AY1874">
        <v>0</v>
      </c>
      <c r="AZ1874">
        <v>-383.75912239000002</v>
      </c>
      <c r="BA1874">
        <v>0</v>
      </c>
    </row>
    <row r="1875" spans="34:53">
      <c r="AH1875" s="5">
        <v>46261</v>
      </c>
      <c r="AI1875">
        <v>188</v>
      </c>
      <c r="AJ1875">
        <v>3</v>
      </c>
      <c r="AL1875" t="s">
        <v>144</v>
      </c>
      <c r="AM1875" t="s">
        <v>146</v>
      </c>
      <c r="AN1875">
        <v>52.102942300000002</v>
      </c>
      <c r="AO1875">
        <v>0</v>
      </c>
      <c r="AP1875">
        <v>0</v>
      </c>
      <c r="AR1875" s="5">
        <v>46261</v>
      </c>
      <c r="AS1875">
        <v>134</v>
      </c>
      <c r="AT1875">
        <v>3</v>
      </c>
      <c r="AU1875" t="s">
        <v>60</v>
      </c>
      <c r="AV1875" t="s">
        <v>51</v>
      </c>
      <c r="AW1875">
        <v>11.5978596</v>
      </c>
      <c r="AX1875">
        <v>-7.5833330000000004E-2</v>
      </c>
      <c r="AY1875">
        <v>0</v>
      </c>
      <c r="AZ1875">
        <v>0</v>
      </c>
      <c r="BA1875">
        <v>0</v>
      </c>
    </row>
    <row r="1876" spans="34:53">
      <c r="AH1876" s="5">
        <v>46261</v>
      </c>
      <c r="AI1876">
        <v>188</v>
      </c>
      <c r="AJ1876">
        <v>3</v>
      </c>
      <c r="AK1876" t="s">
        <v>143</v>
      </c>
      <c r="AL1876" t="s">
        <v>57</v>
      </c>
      <c r="AM1876" t="s">
        <v>58</v>
      </c>
      <c r="AN1876">
        <v>-9.1306151999999994</v>
      </c>
      <c r="AO1876">
        <v>4955.8206397200001</v>
      </c>
      <c r="AP1876">
        <v>5092.7405796000003</v>
      </c>
      <c r="AR1876" s="5">
        <v>46261</v>
      </c>
      <c r="AS1876">
        <v>134</v>
      </c>
      <c r="AT1876">
        <v>3</v>
      </c>
      <c r="AU1876" t="s">
        <v>54</v>
      </c>
      <c r="AV1876" t="s">
        <v>52</v>
      </c>
      <c r="AW1876">
        <v>46.619896730000001</v>
      </c>
      <c r="AX1876">
        <v>0.90333333000000005</v>
      </c>
      <c r="AY1876">
        <v>0</v>
      </c>
      <c r="AZ1876">
        <v>0</v>
      </c>
      <c r="BA1876">
        <v>0</v>
      </c>
    </row>
    <row r="1877" spans="34:53">
      <c r="AH1877" s="5">
        <v>46261</v>
      </c>
      <c r="AI1877">
        <v>188</v>
      </c>
      <c r="AJ1877">
        <v>3</v>
      </c>
      <c r="AK1877" t="s">
        <v>143</v>
      </c>
      <c r="AL1877" t="s">
        <v>57</v>
      </c>
      <c r="AM1877" t="s">
        <v>52</v>
      </c>
      <c r="AN1877">
        <v>8.3281151999999992</v>
      </c>
      <c r="AO1877">
        <v>0</v>
      </c>
      <c r="AP1877">
        <v>0</v>
      </c>
      <c r="AR1877" s="5">
        <v>46261</v>
      </c>
      <c r="AS1877">
        <v>134</v>
      </c>
      <c r="AT1877">
        <v>3</v>
      </c>
      <c r="AU1877" t="s">
        <v>54</v>
      </c>
      <c r="AV1877" t="s">
        <v>51</v>
      </c>
      <c r="AW1877">
        <v>-47.523230060000003</v>
      </c>
      <c r="AX1877">
        <v>0.90333333000000005</v>
      </c>
      <c r="AY1877">
        <v>20797.389157590002</v>
      </c>
      <c r="AZ1877">
        <v>27730.520031259999</v>
      </c>
      <c r="BA1877">
        <v>0</v>
      </c>
    </row>
    <row r="1878" spans="34:53">
      <c r="AH1878" s="5">
        <v>46261</v>
      </c>
      <c r="AI1878">
        <v>188</v>
      </c>
      <c r="AJ1878">
        <v>3</v>
      </c>
      <c r="AL1878" t="s">
        <v>147</v>
      </c>
      <c r="AM1878" t="s">
        <v>148</v>
      </c>
      <c r="AN1878">
        <v>0</v>
      </c>
      <c r="AO1878">
        <v>0</v>
      </c>
      <c r="AP1878">
        <v>0</v>
      </c>
      <c r="AR1878" s="5">
        <v>46261</v>
      </c>
      <c r="AS1878">
        <v>134</v>
      </c>
      <c r="AT1878">
        <v>3</v>
      </c>
      <c r="AU1878" t="s">
        <v>50</v>
      </c>
      <c r="AV1878" t="s">
        <v>52</v>
      </c>
      <c r="AW1878">
        <v>0</v>
      </c>
      <c r="AX1878">
        <v>0</v>
      </c>
      <c r="AY1878">
        <v>0</v>
      </c>
      <c r="AZ1878">
        <v>0</v>
      </c>
      <c r="BA1878">
        <v>0</v>
      </c>
    </row>
    <row r="1879" spans="34:53">
      <c r="AH1879" s="5">
        <v>46261</v>
      </c>
      <c r="AI1879">
        <v>188</v>
      </c>
      <c r="AJ1879">
        <v>3</v>
      </c>
      <c r="AL1879" t="s">
        <v>147</v>
      </c>
      <c r="AM1879" t="s">
        <v>51</v>
      </c>
      <c r="AN1879">
        <v>0</v>
      </c>
      <c r="AO1879">
        <v>0</v>
      </c>
      <c r="AP1879">
        <v>0</v>
      </c>
      <c r="AR1879" s="5">
        <v>46261</v>
      </c>
      <c r="AS1879">
        <v>134</v>
      </c>
      <c r="AT1879">
        <v>3</v>
      </c>
      <c r="AU1879" t="s">
        <v>50</v>
      </c>
      <c r="AV1879" t="s">
        <v>51</v>
      </c>
      <c r="AW1879">
        <v>0</v>
      </c>
      <c r="AX1879">
        <v>0</v>
      </c>
      <c r="AY1879">
        <v>0</v>
      </c>
      <c r="AZ1879">
        <v>0</v>
      </c>
      <c r="BA1879">
        <v>0</v>
      </c>
    </row>
    <row r="1880" spans="34:53">
      <c r="AH1880" s="5">
        <v>46261</v>
      </c>
      <c r="AI1880">
        <v>188</v>
      </c>
      <c r="AJ1880">
        <v>3</v>
      </c>
      <c r="AK1880" t="s">
        <v>143</v>
      </c>
      <c r="AL1880" t="s">
        <v>60</v>
      </c>
      <c r="AM1880" t="s">
        <v>58</v>
      </c>
      <c r="AN1880">
        <v>-8.9786299999999999E-2</v>
      </c>
      <c r="AO1880">
        <v>0</v>
      </c>
      <c r="AP1880">
        <v>0</v>
      </c>
      <c r="AR1880" s="5">
        <v>46261</v>
      </c>
      <c r="AS1880">
        <v>135</v>
      </c>
      <c r="AT1880">
        <v>3</v>
      </c>
      <c r="AU1880" t="s">
        <v>145</v>
      </c>
      <c r="AV1880" t="s">
        <v>58</v>
      </c>
      <c r="AW1880">
        <v>0</v>
      </c>
      <c r="AX1880">
        <v>0</v>
      </c>
      <c r="AY1880">
        <v>0</v>
      </c>
      <c r="AZ1880">
        <v>0</v>
      </c>
      <c r="BA1880">
        <v>0</v>
      </c>
    </row>
    <row r="1881" spans="34:53">
      <c r="AH1881" s="5">
        <v>46261</v>
      </c>
      <c r="AI1881">
        <v>188</v>
      </c>
      <c r="AJ1881">
        <v>3</v>
      </c>
      <c r="AK1881" t="s">
        <v>143</v>
      </c>
      <c r="AL1881" t="s">
        <v>60</v>
      </c>
      <c r="AM1881" t="s">
        <v>51</v>
      </c>
      <c r="AN1881">
        <v>-1.6552137</v>
      </c>
      <c r="AO1881">
        <v>0</v>
      </c>
      <c r="AP1881">
        <v>0.94275615000000001</v>
      </c>
      <c r="AR1881" s="5">
        <v>46261</v>
      </c>
      <c r="AS1881">
        <v>135</v>
      </c>
      <c r="AT1881">
        <v>3</v>
      </c>
      <c r="AU1881" t="s">
        <v>145</v>
      </c>
      <c r="AV1881" t="s">
        <v>146</v>
      </c>
      <c r="AW1881">
        <v>0</v>
      </c>
      <c r="AX1881">
        <v>0</v>
      </c>
      <c r="AY1881">
        <v>0</v>
      </c>
      <c r="AZ1881">
        <v>0</v>
      </c>
      <c r="BA1881">
        <v>0</v>
      </c>
    </row>
    <row r="1882" spans="34:53">
      <c r="AH1882" s="5">
        <v>46261</v>
      </c>
      <c r="AI1882">
        <v>188</v>
      </c>
      <c r="AJ1882">
        <v>3</v>
      </c>
      <c r="AK1882" t="s">
        <v>143</v>
      </c>
      <c r="AL1882" t="s">
        <v>54</v>
      </c>
      <c r="AM1882" t="s">
        <v>52</v>
      </c>
      <c r="AN1882">
        <v>27.206263960000001</v>
      </c>
      <c r="AO1882">
        <v>0</v>
      </c>
      <c r="AP1882">
        <v>0</v>
      </c>
      <c r="AR1882" s="5">
        <v>46261</v>
      </c>
      <c r="AS1882">
        <v>135</v>
      </c>
      <c r="AT1882">
        <v>3</v>
      </c>
      <c r="AU1882" t="s">
        <v>144</v>
      </c>
      <c r="AV1882" t="s">
        <v>58</v>
      </c>
      <c r="AW1882">
        <v>-46.49973353</v>
      </c>
      <c r="AX1882">
        <v>0.99833333000000002</v>
      </c>
      <c r="AY1882">
        <v>-6152.8341255400001</v>
      </c>
      <c r="AZ1882">
        <v>-6152.8341255400001</v>
      </c>
      <c r="BA1882">
        <v>0</v>
      </c>
    </row>
    <row r="1883" spans="34:53">
      <c r="AH1883" s="5">
        <v>46261</v>
      </c>
      <c r="AI1883">
        <v>188</v>
      </c>
      <c r="AJ1883">
        <v>3</v>
      </c>
      <c r="AK1883" t="s">
        <v>143</v>
      </c>
      <c r="AL1883" t="s">
        <v>54</v>
      </c>
      <c r="AM1883" t="s">
        <v>51</v>
      </c>
      <c r="AN1883">
        <v>-29.507930630000001</v>
      </c>
      <c r="AO1883">
        <v>16461.621076020001</v>
      </c>
      <c r="AP1883">
        <v>16323.758379999999</v>
      </c>
      <c r="AR1883" s="5">
        <v>46261</v>
      </c>
      <c r="AS1883">
        <v>135</v>
      </c>
      <c r="AT1883">
        <v>3</v>
      </c>
      <c r="AU1883" t="s">
        <v>144</v>
      </c>
      <c r="AV1883" t="s">
        <v>146</v>
      </c>
      <c r="AW1883">
        <v>45.501400199999999</v>
      </c>
      <c r="AX1883">
        <v>0.99833333000000002</v>
      </c>
      <c r="AY1883">
        <v>0</v>
      </c>
      <c r="AZ1883">
        <v>0</v>
      </c>
      <c r="BA1883">
        <v>0</v>
      </c>
    </row>
    <row r="1884" spans="34:53">
      <c r="AH1884" s="5">
        <v>46261</v>
      </c>
      <c r="AI1884">
        <v>189</v>
      </c>
      <c r="AJ1884">
        <v>3</v>
      </c>
      <c r="AL1884" t="s">
        <v>144</v>
      </c>
      <c r="AM1884" t="s">
        <v>58</v>
      </c>
      <c r="AN1884">
        <v>-60.559632129999997</v>
      </c>
      <c r="AO1884">
        <v>-60.271323950000003</v>
      </c>
      <c r="AP1884">
        <v>-60.271323950000003</v>
      </c>
      <c r="AR1884" s="5">
        <v>46261</v>
      </c>
      <c r="AS1884">
        <v>135</v>
      </c>
      <c r="AT1884">
        <v>3</v>
      </c>
      <c r="AU1884" t="s">
        <v>57</v>
      </c>
      <c r="AV1884" t="s">
        <v>58</v>
      </c>
      <c r="AW1884">
        <v>-5.1324209999999999</v>
      </c>
      <c r="AX1884">
        <v>0.58499999999999996</v>
      </c>
      <c r="AY1884">
        <v>8865.5980302099997</v>
      </c>
      <c r="AZ1884">
        <v>2531.2649851800002</v>
      </c>
      <c r="BA1884">
        <v>0</v>
      </c>
    </row>
    <row r="1885" spans="34:53">
      <c r="AH1885" s="5">
        <v>46261</v>
      </c>
      <c r="AI1885">
        <v>189</v>
      </c>
      <c r="AJ1885">
        <v>3</v>
      </c>
      <c r="AL1885" t="s">
        <v>144</v>
      </c>
      <c r="AM1885" t="s">
        <v>146</v>
      </c>
      <c r="AN1885">
        <v>49.592965460000002</v>
      </c>
      <c r="AO1885">
        <v>0</v>
      </c>
      <c r="AP1885">
        <v>0</v>
      </c>
      <c r="AR1885" s="5">
        <v>46261</v>
      </c>
      <c r="AS1885">
        <v>135</v>
      </c>
      <c r="AT1885">
        <v>3</v>
      </c>
      <c r="AU1885" t="s">
        <v>57</v>
      </c>
      <c r="AV1885" t="s">
        <v>52</v>
      </c>
      <c r="AW1885">
        <v>4.5474209999999999</v>
      </c>
      <c r="AX1885">
        <v>0.58499999999999996</v>
      </c>
      <c r="AY1885">
        <v>0</v>
      </c>
      <c r="AZ1885">
        <v>0</v>
      </c>
      <c r="BA1885">
        <v>0</v>
      </c>
    </row>
    <row r="1886" spans="34:53">
      <c r="AH1886" s="5">
        <v>46261</v>
      </c>
      <c r="AI1886">
        <v>189</v>
      </c>
      <c r="AJ1886">
        <v>3</v>
      </c>
      <c r="AK1886" t="s">
        <v>143</v>
      </c>
      <c r="AL1886" t="s">
        <v>57</v>
      </c>
      <c r="AM1886" t="s">
        <v>58</v>
      </c>
      <c r="AN1886">
        <v>-9.1889033999999992</v>
      </c>
      <c r="AO1886">
        <v>6619.6760343899996</v>
      </c>
      <c r="AP1886">
        <v>5096.5118664299998</v>
      </c>
      <c r="AR1886" s="5">
        <v>46261</v>
      </c>
      <c r="AS1886">
        <v>135</v>
      </c>
      <c r="AT1886">
        <v>3</v>
      </c>
      <c r="AU1886" t="s">
        <v>147</v>
      </c>
      <c r="AV1886" t="s">
        <v>148</v>
      </c>
      <c r="AW1886">
        <v>0</v>
      </c>
      <c r="AX1886">
        <v>0.81</v>
      </c>
      <c r="AY1886">
        <v>0</v>
      </c>
      <c r="AZ1886">
        <v>0</v>
      </c>
      <c r="BA1886">
        <v>0</v>
      </c>
    </row>
    <row r="1887" spans="34:53">
      <c r="AH1887" s="5">
        <v>46261</v>
      </c>
      <c r="AI1887">
        <v>189</v>
      </c>
      <c r="AJ1887">
        <v>3</v>
      </c>
      <c r="AK1887" t="s">
        <v>143</v>
      </c>
      <c r="AL1887" t="s">
        <v>57</v>
      </c>
      <c r="AM1887" t="s">
        <v>52</v>
      </c>
      <c r="AN1887">
        <v>8.3255700600000004</v>
      </c>
      <c r="AO1887">
        <v>0</v>
      </c>
      <c r="AP1887">
        <v>0</v>
      </c>
      <c r="AR1887" s="5">
        <v>46261</v>
      </c>
      <c r="AS1887">
        <v>135</v>
      </c>
      <c r="AT1887">
        <v>3</v>
      </c>
      <c r="AU1887" t="s">
        <v>147</v>
      </c>
      <c r="AV1887" t="s">
        <v>51</v>
      </c>
      <c r="AW1887">
        <v>0</v>
      </c>
      <c r="AX1887">
        <v>0.81</v>
      </c>
      <c r="AY1887">
        <v>0</v>
      </c>
      <c r="AZ1887">
        <v>0</v>
      </c>
      <c r="BA1887">
        <v>0</v>
      </c>
    </row>
    <row r="1888" spans="34:53">
      <c r="AH1888" s="5">
        <v>46261</v>
      </c>
      <c r="AI1888">
        <v>189</v>
      </c>
      <c r="AJ1888">
        <v>3</v>
      </c>
      <c r="AL1888" t="s">
        <v>147</v>
      </c>
      <c r="AM1888" t="s">
        <v>148</v>
      </c>
      <c r="AN1888">
        <v>0</v>
      </c>
      <c r="AO1888">
        <v>0</v>
      </c>
      <c r="AP1888">
        <v>0</v>
      </c>
      <c r="AR1888" s="5">
        <v>46261</v>
      </c>
      <c r="AS1888">
        <v>135</v>
      </c>
      <c r="AT1888">
        <v>3</v>
      </c>
      <c r="AU1888" t="s">
        <v>60</v>
      </c>
      <c r="AV1888" t="s">
        <v>58</v>
      </c>
      <c r="AW1888">
        <v>-11.117624360000001</v>
      </c>
      <c r="AX1888">
        <v>-7.3333330000000002E-2</v>
      </c>
      <c r="AY1888">
        <v>0</v>
      </c>
      <c r="AZ1888">
        <v>-363.686398</v>
      </c>
      <c r="BA1888">
        <v>0</v>
      </c>
    </row>
    <row r="1889" spans="34:53">
      <c r="AH1889" s="5">
        <v>46261</v>
      </c>
      <c r="AI1889">
        <v>189</v>
      </c>
      <c r="AJ1889">
        <v>3</v>
      </c>
      <c r="AL1889" t="s">
        <v>147</v>
      </c>
      <c r="AM1889" t="s">
        <v>51</v>
      </c>
      <c r="AN1889">
        <v>0</v>
      </c>
      <c r="AO1889">
        <v>0</v>
      </c>
      <c r="AP1889">
        <v>0</v>
      </c>
      <c r="AR1889" s="5">
        <v>46261</v>
      </c>
      <c r="AS1889">
        <v>135</v>
      </c>
      <c r="AT1889">
        <v>3</v>
      </c>
      <c r="AU1889" t="s">
        <v>60</v>
      </c>
      <c r="AV1889" t="s">
        <v>51</v>
      </c>
      <c r="AW1889">
        <v>11.1909577</v>
      </c>
      <c r="AX1889">
        <v>-7.3333330000000002E-2</v>
      </c>
      <c r="AY1889">
        <v>0</v>
      </c>
      <c r="AZ1889">
        <v>0</v>
      </c>
      <c r="BA1889">
        <v>0</v>
      </c>
    </row>
    <row r="1890" spans="34:53">
      <c r="AH1890" s="5">
        <v>46261</v>
      </c>
      <c r="AI1890">
        <v>189</v>
      </c>
      <c r="AJ1890">
        <v>3</v>
      </c>
      <c r="AK1890" t="s">
        <v>143</v>
      </c>
      <c r="AL1890" t="s">
        <v>60</v>
      </c>
      <c r="AM1890" t="s">
        <v>58</v>
      </c>
      <c r="AN1890">
        <v>-2.79578543</v>
      </c>
      <c r="AO1890">
        <v>0</v>
      </c>
      <c r="AP1890">
        <v>30.724975010000001</v>
      </c>
      <c r="AR1890" s="5">
        <v>46261</v>
      </c>
      <c r="AS1890">
        <v>135</v>
      </c>
      <c r="AT1890">
        <v>3</v>
      </c>
      <c r="AU1890" t="s">
        <v>54</v>
      </c>
      <c r="AV1890" t="s">
        <v>52</v>
      </c>
      <c r="AW1890">
        <v>45.252736659999997</v>
      </c>
      <c r="AX1890">
        <v>0.90916666000000002</v>
      </c>
      <c r="AY1890">
        <v>0</v>
      </c>
      <c r="AZ1890">
        <v>0</v>
      </c>
      <c r="BA1890">
        <v>0</v>
      </c>
    </row>
    <row r="1891" spans="34:53">
      <c r="AH1891" s="5">
        <v>46261</v>
      </c>
      <c r="AI1891">
        <v>189</v>
      </c>
      <c r="AJ1891">
        <v>3</v>
      </c>
      <c r="AK1891" t="s">
        <v>143</v>
      </c>
      <c r="AL1891" t="s">
        <v>60</v>
      </c>
      <c r="AM1891" t="s">
        <v>51</v>
      </c>
      <c r="AN1891">
        <v>1.1324521000000001</v>
      </c>
      <c r="AO1891">
        <v>0</v>
      </c>
      <c r="AP1891">
        <v>0</v>
      </c>
      <c r="AR1891" s="5">
        <v>46261</v>
      </c>
      <c r="AS1891">
        <v>135</v>
      </c>
      <c r="AT1891">
        <v>3</v>
      </c>
      <c r="AU1891" t="s">
        <v>54</v>
      </c>
      <c r="AV1891" t="s">
        <v>51</v>
      </c>
      <c r="AW1891">
        <v>-46.161903330000001</v>
      </c>
      <c r="AX1891">
        <v>0.90916666000000002</v>
      </c>
      <c r="AY1891">
        <v>20191.884565050001</v>
      </c>
      <c r="AZ1891">
        <v>26889.904008099998</v>
      </c>
      <c r="BA1891">
        <v>0</v>
      </c>
    </row>
    <row r="1892" spans="34:53">
      <c r="AH1892" s="5">
        <v>46261</v>
      </c>
      <c r="AI1892">
        <v>189</v>
      </c>
      <c r="AJ1892">
        <v>3</v>
      </c>
      <c r="AK1892" t="s">
        <v>143</v>
      </c>
      <c r="AL1892" t="s">
        <v>54</v>
      </c>
      <c r="AM1892" t="s">
        <v>52</v>
      </c>
      <c r="AN1892">
        <v>34.43950976</v>
      </c>
      <c r="AO1892">
        <v>0</v>
      </c>
      <c r="AP1892">
        <v>0</v>
      </c>
      <c r="AR1892" s="5">
        <v>46261</v>
      </c>
      <c r="AS1892">
        <v>135</v>
      </c>
      <c r="AT1892">
        <v>3</v>
      </c>
      <c r="AU1892" t="s">
        <v>50</v>
      </c>
      <c r="AV1892" t="s">
        <v>52</v>
      </c>
      <c r="AW1892">
        <v>0</v>
      </c>
      <c r="AX1892">
        <v>0</v>
      </c>
      <c r="AY1892">
        <v>0</v>
      </c>
      <c r="AZ1892">
        <v>0</v>
      </c>
      <c r="BA1892">
        <v>0</v>
      </c>
    </row>
    <row r="1893" spans="34:53">
      <c r="AH1893" s="5">
        <v>46261</v>
      </c>
      <c r="AI1893">
        <v>189</v>
      </c>
      <c r="AJ1893">
        <v>3</v>
      </c>
      <c r="AK1893" t="s">
        <v>143</v>
      </c>
      <c r="AL1893" t="s">
        <v>54</v>
      </c>
      <c r="AM1893" t="s">
        <v>51</v>
      </c>
      <c r="AN1893">
        <v>-36.47867643</v>
      </c>
      <c r="AO1893">
        <v>19173.09060087</v>
      </c>
      <c r="AP1893">
        <v>20665.529793819998</v>
      </c>
      <c r="AR1893" s="5">
        <v>46261</v>
      </c>
      <c r="AS1893">
        <v>135</v>
      </c>
      <c r="AT1893">
        <v>3</v>
      </c>
      <c r="AU1893" t="s">
        <v>50</v>
      </c>
      <c r="AV1893" t="s">
        <v>51</v>
      </c>
      <c r="AW1893">
        <v>0</v>
      </c>
      <c r="AX1893">
        <v>0</v>
      </c>
      <c r="AY1893">
        <v>0</v>
      </c>
      <c r="AZ1893">
        <v>0</v>
      </c>
      <c r="BA1893">
        <v>0</v>
      </c>
    </row>
    <row r="1894" spans="34:53">
      <c r="AH1894" s="5">
        <v>46261</v>
      </c>
      <c r="AI1894">
        <v>190</v>
      </c>
      <c r="AJ1894">
        <v>3</v>
      </c>
      <c r="AL1894" t="s">
        <v>144</v>
      </c>
      <c r="AM1894" t="s">
        <v>58</v>
      </c>
      <c r="AN1894">
        <v>-46.260232029999997</v>
      </c>
      <c r="AO1894">
        <v>365.52594934000001</v>
      </c>
      <c r="AP1894">
        <v>365.52594934000001</v>
      </c>
      <c r="AR1894" s="5">
        <v>46261</v>
      </c>
      <c r="AS1894">
        <v>136</v>
      </c>
      <c r="AT1894">
        <v>3</v>
      </c>
      <c r="AU1894" t="s">
        <v>145</v>
      </c>
      <c r="AV1894" t="s">
        <v>58</v>
      </c>
      <c r="AW1894">
        <v>0</v>
      </c>
      <c r="AX1894">
        <v>0</v>
      </c>
      <c r="AY1894">
        <v>0</v>
      </c>
      <c r="AZ1894">
        <v>0</v>
      </c>
      <c r="BA1894">
        <v>0</v>
      </c>
    </row>
    <row r="1895" spans="34:53">
      <c r="AH1895" s="5">
        <v>46261</v>
      </c>
      <c r="AI1895">
        <v>190</v>
      </c>
      <c r="AJ1895">
        <v>3</v>
      </c>
      <c r="AL1895" t="s">
        <v>144</v>
      </c>
      <c r="AM1895" t="s">
        <v>146</v>
      </c>
      <c r="AN1895">
        <v>32.564398699999998</v>
      </c>
      <c r="AO1895">
        <v>0</v>
      </c>
      <c r="AP1895">
        <v>0</v>
      </c>
      <c r="AR1895" s="5">
        <v>46261</v>
      </c>
      <c r="AS1895">
        <v>136</v>
      </c>
      <c r="AT1895">
        <v>3</v>
      </c>
      <c r="AU1895" t="s">
        <v>145</v>
      </c>
      <c r="AV1895" t="s">
        <v>146</v>
      </c>
      <c r="AW1895">
        <v>0</v>
      </c>
      <c r="AX1895">
        <v>0</v>
      </c>
      <c r="AY1895">
        <v>0</v>
      </c>
      <c r="AZ1895">
        <v>0</v>
      </c>
      <c r="BA1895">
        <v>0</v>
      </c>
    </row>
    <row r="1896" spans="34:53">
      <c r="AH1896" s="5">
        <v>46261</v>
      </c>
      <c r="AI1896">
        <v>190</v>
      </c>
      <c r="AJ1896">
        <v>3</v>
      </c>
      <c r="AK1896" t="s">
        <v>143</v>
      </c>
      <c r="AL1896" t="s">
        <v>57</v>
      </c>
      <c r="AM1896" t="s">
        <v>58</v>
      </c>
      <c r="AN1896">
        <v>-10.123163999999999</v>
      </c>
      <c r="AO1896">
        <v>11865.8616692</v>
      </c>
      <c r="AP1896">
        <v>5520.0390820000002</v>
      </c>
      <c r="AR1896" s="5">
        <v>46261</v>
      </c>
      <c r="AS1896">
        <v>136</v>
      </c>
      <c r="AT1896">
        <v>3</v>
      </c>
      <c r="AU1896" t="s">
        <v>144</v>
      </c>
      <c r="AV1896" t="s">
        <v>58</v>
      </c>
      <c r="AW1896">
        <v>-54.385846059999999</v>
      </c>
      <c r="AX1896">
        <v>2.2499999999999999E-2</v>
      </c>
      <c r="AY1896">
        <v>-3989.5031509099999</v>
      </c>
      <c r="AZ1896">
        <v>-3989.5031509099999</v>
      </c>
      <c r="BA1896">
        <v>0</v>
      </c>
    </row>
    <row r="1897" spans="34:53">
      <c r="AH1897" s="5">
        <v>46261</v>
      </c>
      <c r="AI1897">
        <v>190</v>
      </c>
      <c r="AJ1897">
        <v>3</v>
      </c>
      <c r="AK1897" t="s">
        <v>143</v>
      </c>
      <c r="AL1897" t="s">
        <v>57</v>
      </c>
      <c r="AM1897" t="s">
        <v>52</v>
      </c>
      <c r="AN1897">
        <v>8.7698306600000002</v>
      </c>
      <c r="AO1897">
        <v>0</v>
      </c>
      <c r="AP1897">
        <v>0</v>
      </c>
      <c r="AR1897" s="5">
        <v>46261</v>
      </c>
      <c r="AS1897">
        <v>136</v>
      </c>
      <c r="AT1897">
        <v>3</v>
      </c>
      <c r="AU1897" t="s">
        <v>144</v>
      </c>
      <c r="AV1897" t="s">
        <v>146</v>
      </c>
      <c r="AW1897">
        <v>54.363346059999998</v>
      </c>
      <c r="AX1897">
        <v>2.2499999999999999E-2</v>
      </c>
      <c r="AY1897">
        <v>0</v>
      </c>
      <c r="AZ1897">
        <v>0</v>
      </c>
      <c r="BA1897">
        <v>0</v>
      </c>
    </row>
    <row r="1898" spans="34:53">
      <c r="AH1898" s="5">
        <v>46261</v>
      </c>
      <c r="AI1898">
        <v>190</v>
      </c>
      <c r="AJ1898">
        <v>3</v>
      </c>
      <c r="AL1898" t="s">
        <v>147</v>
      </c>
      <c r="AM1898" t="s">
        <v>148</v>
      </c>
      <c r="AN1898">
        <v>0</v>
      </c>
      <c r="AO1898">
        <v>0</v>
      </c>
      <c r="AP1898">
        <v>0</v>
      </c>
      <c r="AR1898" s="5">
        <v>46261</v>
      </c>
      <c r="AS1898">
        <v>136</v>
      </c>
      <c r="AT1898">
        <v>3</v>
      </c>
      <c r="AU1898" t="s">
        <v>57</v>
      </c>
      <c r="AV1898" t="s">
        <v>58</v>
      </c>
      <c r="AW1898">
        <v>-3.0050416000000002</v>
      </c>
      <c r="AX1898">
        <v>0.59166666000000001</v>
      </c>
      <c r="AY1898">
        <v>0</v>
      </c>
      <c r="AZ1898">
        <v>1332.5712617199999</v>
      </c>
      <c r="BA1898">
        <v>0</v>
      </c>
    </row>
    <row r="1899" spans="34:53">
      <c r="AH1899" s="5">
        <v>46261</v>
      </c>
      <c r="AI1899">
        <v>190</v>
      </c>
      <c r="AJ1899">
        <v>3</v>
      </c>
      <c r="AL1899" t="s">
        <v>147</v>
      </c>
      <c r="AM1899" t="s">
        <v>51</v>
      </c>
      <c r="AN1899">
        <v>0</v>
      </c>
      <c r="AO1899">
        <v>0</v>
      </c>
      <c r="AP1899">
        <v>0</v>
      </c>
      <c r="AR1899" s="5">
        <v>46261</v>
      </c>
      <c r="AS1899">
        <v>136</v>
      </c>
      <c r="AT1899">
        <v>3</v>
      </c>
      <c r="AU1899" t="s">
        <v>57</v>
      </c>
      <c r="AV1899" t="s">
        <v>52</v>
      </c>
      <c r="AW1899">
        <v>2.4133749299999998</v>
      </c>
      <c r="AX1899">
        <v>0.59166666000000001</v>
      </c>
      <c r="AY1899">
        <v>0</v>
      </c>
      <c r="AZ1899">
        <v>0</v>
      </c>
      <c r="BA1899">
        <v>0</v>
      </c>
    </row>
    <row r="1900" spans="34:53">
      <c r="AH1900" s="5">
        <v>46261</v>
      </c>
      <c r="AI1900">
        <v>190</v>
      </c>
      <c r="AJ1900">
        <v>3</v>
      </c>
      <c r="AK1900" t="s">
        <v>143</v>
      </c>
      <c r="AL1900" t="s">
        <v>60</v>
      </c>
      <c r="AM1900" t="s">
        <v>58</v>
      </c>
      <c r="AN1900">
        <v>-10.82754596</v>
      </c>
      <c r="AO1900">
        <v>0</v>
      </c>
      <c r="AP1900">
        <v>275.64300317999999</v>
      </c>
      <c r="AR1900" s="5">
        <v>46261</v>
      </c>
      <c r="AS1900">
        <v>136</v>
      </c>
      <c r="AT1900">
        <v>3</v>
      </c>
      <c r="AU1900" t="s">
        <v>147</v>
      </c>
      <c r="AV1900" t="s">
        <v>148</v>
      </c>
      <c r="AW1900">
        <v>0</v>
      </c>
      <c r="AX1900">
        <v>0.80583333000000001</v>
      </c>
      <c r="AY1900">
        <v>0</v>
      </c>
      <c r="AZ1900">
        <v>0</v>
      </c>
      <c r="BA1900">
        <v>0</v>
      </c>
    </row>
    <row r="1901" spans="34:53">
      <c r="AH1901" s="5">
        <v>46261</v>
      </c>
      <c r="AI1901">
        <v>190</v>
      </c>
      <c r="AJ1901">
        <v>3</v>
      </c>
      <c r="AK1901" t="s">
        <v>143</v>
      </c>
      <c r="AL1901" t="s">
        <v>60</v>
      </c>
      <c r="AM1901" t="s">
        <v>51</v>
      </c>
      <c r="AN1901">
        <v>9.1883792999999994</v>
      </c>
      <c r="AO1901">
        <v>0</v>
      </c>
      <c r="AP1901">
        <v>0</v>
      </c>
      <c r="AR1901" s="5">
        <v>46261</v>
      </c>
      <c r="AS1901">
        <v>136</v>
      </c>
      <c r="AT1901">
        <v>3</v>
      </c>
      <c r="AU1901" t="s">
        <v>147</v>
      </c>
      <c r="AV1901" t="s">
        <v>51</v>
      </c>
      <c r="AW1901">
        <v>0</v>
      </c>
      <c r="AX1901">
        <v>0.80583333000000001</v>
      </c>
      <c r="AY1901">
        <v>0</v>
      </c>
      <c r="AZ1901">
        <v>0</v>
      </c>
      <c r="BA1901">
        <v>0</v>
      </c>
    </row>
    <row r="1902" spans="34:53">
      <c r="AH1902" s="5">
        <v>46261</v>
      </c>
      <c r="AI1902">
        <v>190</v>
      </c>
      <c r="AJ1902">
        <v>3</v>
      </c>
      <c r="AK1902" t="s">
        <v>143</v>
      </c>
      <c r="AL1902" t="s">
        <v>54</v>
      </c>
      <c r="AM1902" t="s">
        <v>52</v>
      </c>
      <c r="AN1902">
        <v>36.521453459999996</v>
      </c>
      <c r="AO1902">
        <v>0</v>
      </c>
      <c r="AP1902">
        <v>0</v>
      </c>
      <c r="AR1902" s="5">
        <v>46261</v>
      </c>
      <c r="AS1902">
        <v>136</v>
      </c>
      <c r="AT1902">
        <v>3</v>
      </c>
      <c r="AU1902" t="s">
        <v>60</v>
      </c>
      <c r="AV1902" t="s">
        <v>58</v>
      </c>
      <c r="AW1902">
        <v>3.4466442599999998</v>
      </c>
      <c r="AX1902">
        <v>-7.6666659999999998E-2</v>
      </c>
      <c r="AY1902">
        <v>0</v>
      </c>
      <c r="AZ1902">
        <v>0</v>
      </c>
      <c r="BA1902">
        <v>0</v>
      </c>
    </row>
    <row r="1903" spans="34:53">
      <c r="AH1903" s="5">
        <v>46261</v>
      </c>
      <c r="AI1903">
        <v>190</v>
      </c>
      <c r="AJ1903">
        <v>3</v>
      </c>
      <c r="AK1903" t="s">
        <v>143</v>
      </c>
      <c r="AL1903" t="s">
        <v>54</v>
      </c>
      <c r="AM1903" t="s">
        <v>51</v>
      </c>
      <c r="AN1903">
        <v>-38.350620130000003</v>
      </c>
      <c r="AO1903">
        <v>15844.61002699</v>
      </c>
      <c r="AP1903">
        <v>21914.789611</v>
      </c>
      <c r="AR1903" s="5">
        <v>46261</v>
      </c>
      <c r="AS1903">
        <v>136</v>
      </c>
      <c r="AT1903">
        <v>3</v>
      </c>
      <c r="AU1903" t="s">
        <v>60</v>
      </c>
      <c r="AV1903" t="s">
        <v>51</v>
      </c>
      <c r="AW1903">
        <v>-3.3699775999999999</v>
      </c>
      <c r="AX1903">
        <v>-7.6666659999999998E-2</v>
      </c>
      <c r="AY1903">
        <v>14.71837242</v>
      </c>
      <c r="AZ1903">
        <v>115.30058651</v>
      </c>
      <c r="BA1903">
        <v>0</v>
      </c>
    </row>
    <row r="1904" spans="34:53">
      <c r="AH1904" s="5">
        <v>46261</v>
      </c>
      <c r="AI1904">
        <v>191</v>
      </c>
      <c r="AJ1904">
        <v>3</v>
      </c>
      <c r="AL1904" t="s">
        <v>144</v>
      </c>
      <c r="AM1904" t="s">
        <v>58</v>
      </c>
      <c r="AN1904">
        <v>-38.312156659999999</v>
      </c>
      <c r="AO1904">
        <v>658.58186493000005</v>
      </c>
      <c r="AP1904">
        <v>658.58186493000005</v>
      </c>
      <c r="AR1904" s="5">
        <v>46261</v>
      </c>
      <c r="AS1904">
        <v>136</v>
      </c>
      <c r="AT1904">
        <v>3</v>
      </c>
      <c r="AU1904" t="s">
        <v>54</v>
      </c>
      <c r="AV1904" t="s">
        <v>52</v>
      </c>
      <c r="AW1904">
        <v>36.204484999999998</v>
      </c>
      <c r="AX1904">
        <v>0.91749999999999998</v>
      </c>
      <c r="AY1904">
        <v>0</v>
      </c>
      <c r="AZ1904">
        <v>0</v>
      </c>
      <c r="BA1904">
        <v>0</v>
      </c>
    </row>
    <row r="1905" spans="34:53">
      <c r="AH1905" s="5">
        <v>46261</v>
      </c>
      <c r="AI1905">
        <v>191</v>
      </c>
      <c r="AJ1905">
        <v>3</v>
      </c>
      <c r="AL1905" t="s">
        <v>144</v>
      </c>
      <c r="AM1905" t="s">
        <v>146</v>
      </c>
      <c r="AN1905">
        <v>31.067990000000002</v>
      </c>
      <c r="AO1905">
        <v>0</v>
      </c>
      <c r="AP1905">
        <v>0</v>
      </c>
      <c r="AR1905" s="5">
        <v>46261</v>
      </c>
      <c r="AS1905">
        <v>136</v>
      </c>
      <c r="AT1905">
        <v>3</v>
      </c>
      <c r="AU1905" t="s">
        <v>54</v>
      </c>
      <c r="AV1905" t="s">
        <v>51</v>
      </c>
      <c r="AW1905">
        <v>-37.121985000000002</v>
      </c>
      <c r="AX1905">
        <v>0.91749999999999998</v>
      </c>
      <c r="AY1905">
        <v>22967.264792009999</v>
      </c>
      <c r="AZ1905">
        <v>21534.1113162</v>
      </c>
      <c r="BA1905">
        <v>0</v>
      </c>
    </row>
    <row r="1906" spans="34:53">
      <c r="AH1906" s="5">
        <v>46261</v>
      </c>
      <c r="AI1906">
        <v>191</v>
      </c>
      <c r="AJ1906">
        <v>3</v>
      </c>
      <c r="AK1906" t="s">
        <v>143</v>
      </c>
      <c r="AL1906" t="s">
        <v>57</v>
      </c>
      <c r="AM1906" t="s">
        <v>58</v>
      </c>
      <c r="AN1906">
        <v>-11.00854</v>
      </c>
      <c r="AO1906">
        <v>16451.513836729999</v>
      </c>
      <c r="AP1906">
        <v>6019.5766199999998</v>
      </c>
      <c r="AR1906" s="5">
        <v>46261</v>
      </c>
      <c r="AS1906">
        <v>136</v>
      </c>
      <c r="AT1906">
        <v>3</v>
      </c>
      <c r="AU1906" t="s">
        <v>50</v>
      </c>
      <c r="AV1906" t="s">
        <v>52</v>
      </c>
      <c r="AW1906">
        <v>0</v>
      </c>
      <c r="AX1906">
        <v>0</v>
      </c>
      <c r="AY1906">
        <v>0</v>
      </c>
      <c r="AZ1906">
        <v>0</v>
      </c>
      <c r="BA1906">
        <v>0</v>
      </c>
    </row>
    <row r="1907" spans="34:53">
      <c r="AH1907" s="5">
        <v>46261</v>
      </c>
      <c r="AI1907">
        <v>191</v>
      </c>
      <c r="AJ1907">
        <v>3</v>
      </c>
      <c r="AK1907" t="s">
        <v>143</v>
      </c>
      <c r="AL1907" t="s">
        <v>57</v>
      </c>
      <c r="AM1907" t="s">
        <v>52</v>
      </c>
      <c r="AN1907">
        <v>9.0602066600000004</v>
      </c>
      <c r="AO1907">
        <v>0</v>
      </c>
      <c r="AP1907">
        <v>0</v>
      </c>
      <c r="AR1907" s="5">
        <v>46261</v>
      </c>
      <c r="AS1907">
        <v>136</v>
      </c>
      <c r="AT1907">
        <v>3</v>
      </c>
      <c r="AU1907" t="s">
        <v>50</v>
      </c>
      <c r="AV1907" t="s">
        <v>51</v>
      </c>
      <c r="AW1907">
        <v>0</v>
      </c>
      <c r="AX1907">
        <v>0</v>
      </c>
      <c r="AY1907">
        <v>0</v>
      </c>
      <c r="AZ1907">
        <v>0</v>
      </c>
      <c r="BA1907">
        <v>0</v>
      </c>
    </row>
    <row r="1908" spans="34:53">
      <c r="AH1908" s="5">
        <v>46261</v>
      </c>
      <c r="AI1908">
        <v>191</v>
      </c>
      <c r="AJ1908">
        <v>3</v>
      </c>
      <c r="AL1908" t="s">
        <v>147</v>
      </c>
      <c r="AM1908" t="s">
        <v>148</v>
      </c>
      <c r="AN1908">
        <v>0</v>
      </c>
      <c r="AO1908">
        <v>0</v>
      </c>
      <c r="AP1908">
        <v>0</v>
      </c>
      <c r="AR1908" s="5">
        <v>46261</v>
      </c>
      <c r="AS1908">
        <v>137</v>
      </c>
      <c r="AT1908">
        <v>3</v>
      </c>
      <c r="AU1908" t="s">
        <v>145</v>
      </c>
      <c r="AV1908" t="s">
        <v>58</v>
      </c>
      <c r="AW1908">
        <v>0</v>
      </c>
      <c r="AX1908">
        <v>0</v>
      </c>
      <c r="AY1908">
        <v>0</v>
      </c>
      <c r="AZ1908">
        <v>0</v>
      </c>
      <c r="BA1908">
        <v>0</v>
      </c>
    </row>
    <row r="1909" spans="34:53">
      <c r="AH1909" s="5">
        <v>46261</v>
      </c>
      <c r="AI1909">
        <v>191</v>
      </c>
      <c r="AJ1909">
        <v>3</v>
      </c>
      <c r="AL1909" t="s">
        <v>147</v>
      </c>
      <c r="AM1909" t="s">
        <v>51</v>
      </c>
      <c r="AN1909">
        <v>0</v>
      </c>
      <c r="AO1909">
        <v>0</v>
      </c>
      <c r="AP1909">
        <v>0</v>
      </c>
      <c r="AR1909" s="5">
        <v>46261</v>
      </c>
      <c r="AS1909">
        <v>137</v>
      </c>
      <c r="AT1909">
        <v>3</v>
      </c>
      <c r="AU1909" t="s">
        <v>145</v>
      </c>
      <c r="AV1909" t="s">
        <v>146</v>
      </c>
      <c r="AW1909">
        <v>0</v>
      </c>
      <c r="AX1909">
        <v>0</v>
      </c>
      <c r="AY1909">
        <v>0</v>
      </c>
      <c r="AZ1909">
        <v>0</v>
      </c>
      <c r="BA1909">
        <v>0</v>
      </c>
    </row>
    <row r="1910" spans="34:53">
      <c r="AH1910" s="5">
        <v>46261</v>
      </c>
      <c r="AI1910">
        <v>191</v>
      </c>
      <c r="AJ1910">
        <v>3</v>
      </c>
      <c r="AK1910" t="s">
        <v>143</v>
      </c>
      <c r="AL1910" t="s">
        <v>60</v>
      </c>
      <c r="AM1910" t="s">
        <v>58</v>
      </c>
      <c r="AN1910">
        <v>-16.020143730000001</v>
      </c>
      <c r="AO1910">
        <v>0</v>
      </c>
      <c r="AP1910">
        <v>1180.46006302</v>
      </c>
      <c r="AR1910" s="5">
        <v>46261</v>
      </c>
      <c r="AS1910">
        <v>137</v>
      </c>
      <c r="AT1910">
        <v>3</v>
      </c>
      <c r="AU1910" t="s">
        <v>144</v>
      </c>
      <c r="AV1910" t="s">
        <v>58</v>
      </c>
      <c r="AW1910">
        <v>-48.56347856</v>
      </c>
      <c r="AX1910">
        <v>2.2499999999999999E-2</v>
      </c>
      <c r="AY1910">
        <v>-3079.8187204800001</v>
      </c>
      <c r="AZ1910">
        <v>-3079.8187204800001</v>
      </c>
      <c r="BA1910">
        <v>0</v>
      </c>
    </row>
    <row r="1911" spans="34:53">
      <c r="AH1911" s="5">
        <v>46261</v>
      </c>
      <c r="AI1911">
        <v>191</v>
      </c>
      <c r="AJ1911">
        <v>3</v>
      </c>
      <c r="AK1911" t="s">
        <v>143</v>
      </c>
      <c r="AL1911" t="s">
        <v>60</v>
      </c>
      <c r="AM1911" t="s">
        <v>51</v>
      </c>
      <c r="AN1911">
        <v>15.3068104</v>
      </c>
      <c r="AO1911">
        <v>0</v>
      </c>
      <c r="AP1911">
        <v>0</v>
      </c>
      <c r="AR1911" s="5">
        <v>46261</v>
      </c>
      <c r="AS1911">
        <v>137</v>
      </c>
      <c r="AT1911">
        <v>3</v>
      </c>
      <c r="AU1911" t="s">
        <v>144</v>
      </c>
      <c r="AV1911" t="s">
        <v>146</v>
      </c>
      <c r="AW1911">
        <v>48.540978559999999</v>
      </c>
      <c r="AX1911">
        <v>2.2499999999999999E-2</v>
      </c>
      <c r="AY1911">
        <v>0</v>
      </c>
      <c r="AZ1911">
        <v>0</v>
      </c>
      <c r="BA1911">
        <v>0</v>
      </c>
    </row>
    <row r="1912" spans="34:53">
      <c r="AH1912" s="5">
        <v>46261</v>
      </c>
      <c r="AI1912">
        <v>191</v>
      </c>
      <c r="AJ1912">
        <v>3</v>
      </c>
      <c r="AK1912" t="s">
        <v>143</v>
      </c>
      <c r="AL1912" t="s">
        <v>54</v>
      </c>
      <c r="AM1912" t="s">
        <v>52</v>
      </c>
      <c r="AN1912">
        <v>38.007258729999997</v>
      </c>
      <c r="AO1912">
        <v>0</v>
      </c>
      <c r="AP1912">
        <v>0</v>
      </c>
      <c r="AR1912" s="5">
        <v>46261</v>
      </c>
      <c r="AS1912">
        <v>137</v>
      </c>
      <c r="AT1912">
        <v>3</v>
      </c>
      <c r="AU1912" t="s">
        <v>57</v>
      </c>
      <c r="AV1912" t="s">
        <v>58</v>
      </c>
      <c r="AW1912">
        <v>-1.2513506000000001</v>
      </c>
      <c r="AX1912">
        <v>0.56999999999999995</v>
      </c>
      <c r="AY1912">
        <v>2008.58907894</v>
      </c>
      <c r="AZ1912">
        <v>360.73346994000002</v>
      </c>
      <c r="BA1912">
        <v>0</v>
      </c>
    </row>
    <row r="1913" spans="34:53">
      <c r="AH1913" s="5">
        <v>46261</v>
      </c>
      <c r="AI1913">
        <v>191</v>
      </c>
      <c r="AJ1913">
        <v>3</v>
      </c>
      <c r="AK1913" t="s">
        <v>143</v>
      </c>
      <c r="AL1913" t="s">
        <v>54</v>
      </c>
      <c r="AM1913" t="s">
        <v>51</v>
      </c>
      <c r="AN1913">
        <v>-38.88559206</v>
      </c>
      <c r="AO1913">
        <v>12711.00501805</v>
      </c>
      <c r="AP1913">
        <v>21962.482171750002</v>
      </c>
      <c r="AR1913" s="5">
        <v>46261</v>
      </c>
      <c r="AS1913">
        <v>137</v>
      </c>
      <c r="AT1913">
        <v>3</v>
      </c>
      <c r="AU1913" t="s">
        <v>57</v>
      </c>
      <c r="AV1913" t="s">
        <v>52</v>
      </c>
      <c r="AW1913">
        <v>0.68135060000000003</v>
      </c>
      <c r="AX1913">
        <v>0.56999999999999995</v>
      </c>
      <c r="AY1913">
        <v>0</v>
      </c>
      <c r="AZ1913">
        <v>0</v>
      </c>
      <c r="BA1913">
        <v>0</v>
      </c>
    </row>
    <row r="1914" spans="34:53">
      <c r="AH1914" s="5">
        <v>46261</v>
      </c>
      <c r="AI1914">
        <v>192</v>
      </c>
      <c r="AJ1914">
        <v>3</v>
      </c>
      <c r="AL1914" t="s">
        <v>144</v>
      </c>
      <c r="AM1914" t="s">
        <v>58</v>
      </c>
      <c r="AN1914">
        <v>-44.759775359999999</v>
      </c>
      <c r="AO1914">
        <v>671.80125727999996</v>
      </c>
      <c r="AP1914">
        <v>671.80125727999996</v>
      </c>
      <c r="AR1914" s="5">
        <v>46261</v>
      </c>
      <c r="AS1914">
        <v>137</v>
      </c>
      <c r="AT1914">
        <v>3</v>
      </c>
      <c r="AU1914" t="s">
        <v>147</v>
      </c>
      <c r="AV1914" t="s">
        <v>148</v>
      </c>
      <c r="AW1914">
        <v>0</v>
      </c>
      <c r="AX1914">
        <v>0.81416666000000004</v>
      </c>
      <c r="AY1914">
        <v>0</v>
      </c>
      <c r="AZ1914">
        <v>0</v>
      </c>
      <c r="BA1914">
        <v>0</v>
      </c>
    </row>
    <row r="1915" spans="34:53">
      <c r="AH1915" s="5">
        <v>46261</v>
      </c>
      <c r="AI1915">
        <v>192</v>
      </c>
      <c r="AJ1915">
        <v>3</v>
      </c>
      <c r="AL1915" t="s">
        <v>144</v>
      </c>
      <c r="AM1915" t="s">
        <v>146</v>
      </c>
      <c r="AN1915">
        <v>38.69644203</v>
      </c>
      <c r="AO1915">
        <v>0</v>
      </c>
      <c r="AP1915">
        <v>0</v>
      </c>
      <c r="AR1915" s="5">
        <v>46261</v>
      </c>
      <c r="AS1915">
        <v>137</v>
      </c>
      <c r="AT1915">
        <v>3</v>
      </c>
      <c r="AU1915" t="s">
        <v>147</v>
      </c>
      <c r="AV1915" t="s">
        <v>51</v>
      </c>
      <c r="AW1915">
        <v>0</v>
      </c>
      <c r="AX1915">
        <v>0.81416666000000004</v>
      </c>
      <c r="AY1915">
        <v>0</v>
      </c>
      <c r="AZ1915">
        <v>0</v>
      </c>
      <c r="BA1915">
        <v>0</v>
      </c>
    </row>
    <row r="1916" spans="34:53">
      <c r="AH1916" s="5">
        <v>46261</v>
      </c>
      <c r="AI1916">
        <v>192</v>
      </c>
      <c r="AJ1916">
        <v>3</v>
      </c>
      <c r="AK1916" t="s">
        <v>143</v>
      </c>
      <c r="AL1916" t="s">
        <v>57</v>
      </c>
      <c r="AM1916" t="s">
        <v>58</v>
      </c>
      <c r="AN1916">
        <v>-11.3803868</v>
      </c>
      <c r="AO1916">
        <v>15343.713039759999</v>
      </c>
      <c r="AP1916">
        <v>6281.29295353</v>
      </c>
      <c r="AR1916" s="5">
        <v>46261</v>
      </c>
      <c r="AS1916">
        <v>137</v>
      </c>
      <c r="AT1916">
        <v>3</v>
      </c>
      <c r="AU1916" t="s">
        <v>60</v>
      </c>
      <c r="AV1916" t="s">
        <v>58</v>
      </c>
      <c r="AW1916">
        <v>-2.4437138300000001</v>
      </c>
      <c r="AX1916">
        <v>-6.6666660000000003E-2</v>
      </c>
      <c r="AY1916">
        <v>0</v>
      </c>
      <c r="AZ1916">
        <v>-81.13475253</v>
      </c>
      <c r="BA1916">
        <v>0</v>
      </c>
    </row>
    <row r="1917" spans="34:53">
      <c r="AH1917" s="5">
        <v>46261</v>
      </c>
      <c r="AI1917">
        <v>192</v>
      </c>
      <c r="AJ1917">
        <v>3</v>
      </c>
      <c r="AK1917" t="s">
        <v>143</v>
      </c>
      <c r="AL1917" t="s">
        <v>57</v>
      </c>
      <c r="AM1917" t="s">
        <v>52</v>
      </c>
      <c r="AN1917">
        <v>9.3962201299999997</v>
      </c>
      <c r="AO1917">
        <v>0</v>
      </c>
      <c r="AP1917">
        <v>0</v>
      </c>
      <c r="AR1917" s="5">
        <v>46261</v>
      </c>
      <c r="AS1917">
        <v>137</v>
      </c>
      <c r="AT1917">
        <v>3</v>
      </c>
      <c r="AU1917" t="s">
        <v>60</v>
      </c>
      <c r="AV1917" t="s">
        <v>51</v>
      </c>
      <c r="AW1917">
        <v>2.5103805000000001</v>
      </c>
      <c r="AX1917">
        <v>-6.6666660000000003E-2</v>
      </c>
      <c r="AY1917">
        <v>0</v>
      </c>
      <c r="AZ1917">
        <v>0</v>
      </c>
      <c r="BA1917">
        <v>0</v>
      </c>
    </row>
    <row r="1918" spans="34:53">
      <c r="AH1918" s="5">
        <v>46261</v>
      </c>
      <c r="AI1918">
        <v>192</v>
      </c>
      <c r="AJ1918">
        <v>3</v>
      </c>
      <c r="AL1918" t="s">
        <v>147</v>
      </c>
      <c r="AM1918" t="s">
        <v>148</v>
      </c>
      <c r="AN1918">
        <v>0</v>
      </c>
      <c r="AO1918">
        <v>0</v>
      </c>
      <c r="AP1918">
        <v>0</v>
      </c>
      <c r="AR1918" s="5">
        <v>46261</v>
      </c>
      <c r="AS1918">
        <v>137</v>
      </c>
      <c r="AT1918">
        <v>3</v>
      </c>
      <c r="AU1918" t="s">
        <v>54</v>
      </c>
      <c r="AV1918" t="s">
        <v>52</v>
      </c>
      <c r="AW1918">
        <v>42.295926700000003</v>
      </c>
      <c r="AX1918">
        <v>0.9</v>
      </c>
      <c r="AY1918">
        <v>0</v>
      </c>
      <c r="AZ1918">
        <v>0</v>
      </c>
      <c r="BA1918">
        <v>0</v>
      </c>
    </row>
    <row r="1919" spans="34:53">
      <c r="AH1919" s="5">
        <v>46261</v>
      </c>
      <c r="AI1919">
        <v>192</v>
      </c>
      <c r="AJ1919">
        <v>3</v>
      </c>
      <c r="AL1919" t="s">
        <v>147</v>
      </c>
      <c r="AM1919" t="s">
        <v>51</v>
      </c>
      <c r="AN1919">
        <v>0</v>
      </c>
      <c r="AO1919">
        <v>0</v>
      </c>
      <c r="AP1919">
        <v>0</v>
      </c>
      <c r="AR1919" s="5">
        <v>46261</v>
      </c>
      <c r="AS1919">
        <v>137</v>
      </c>
      <c r="AT1919">
        <v>3</v>
      </c>
      <c r="AU1919" t="s">
        <v>54</v>
      </c>
      <c r="AV1919" t="s">
        <v>51</v>
      </c>
      <c r="AW1919">
        <v>-43.195926700000001</v>
      </c>
      <c r="AX1919">
        <v>0.9</v>
      </c>
      <c r="AY1919">
        <v>23429.130350830001</v>
      </c>
      <c r="AZ1919">
        <v>25158.12071236</v>
      </c>
      <c r="BA1919">
        <v>0</v>
      </c>
    </row>
    <row r="1920" spans="34:53">
      <c r="AH1920" s="5">
        <v>46261</v>
      </c>
      <c r="AI1920">
        <v>192</v>
      </c>
      <c r="AJ1920">
        <v>3</v>
      </c>
      <c r="AK1920" t="s">
        <v>143</v>
      </c>
      <c r="AL1920" t="s">
        <v>60</v>
      </c>
      <c r="AM1920" t="s">
        <v>58</v>
      </c>
      <c r="AN1920">
        <v>-13.817660399999999</v>
      </c>
      <c r="AO1920">
        <v>0</v>
      </c>
      <c r="AP1920">
        <v>1004.43930958</v>
      </c>
      <c r="AR1920" s="5">
        <v>46261</v>
      </c>
      <c r="AS1920">
        <v>137</v>
      </c>
      <c r="AT1920">
        <v>3</v>
      </c>
      <c r="AU1920" t="s">
        <v>50</v>
      </c>
      <c r="AV1920" t="s">
        <v>52</v>
      </c>
      <c r="AW1920">
        <v>0</v>
      </c>
      <c r="AX1920">
        <v>0</v>
      </c>
      <c r="AY1920">
        <v>0</v>
      </c>
      <c r="AZ1920">
        <v>0</v>
      </c>
      <c r="BA1920">
        <v>0</v>
      </c>
    </row>
    <row r="1921" spans="34:53">
      <c r="AH1921" s="5">
        <v>46261</v>
      </c>
      <c r="AI1921">
        <v>192</v>
      </c>
      <c r="AJ1921">
        <v>3</v>
      </c>
      <c r="AK1921" t="s">
        <v>143</v>
      </c>
      <c r="AL1921" t="s">
        <v>60</v>
      </c>
      <c r="AM1921" t="s">
        <v>51</v>
      </c>
      <c r="AN1921">
        <v>13.1826604</v>
      </c>
      <c r="AO1921">
        <v>0</v>
      </c>
      <c r="AP1921">
        <v>0</v>
      </c>
      <c r="AR1921" s="5">
        <v>46261</v>
      </c>
      <c r="AS1921">
        <v>137</v>
      </c>
      <c r="AT1921">
        <v>3</v>
      </c>
      <c r="AU1921" t="s">
        <v>50</v>
      </c>
      <c r="AV1921" t="s">
        <v>51</v>
      </c>
      <c r="AW1921">
        <v>0</v>
      </c>
      <c r="AX1921">
        <v>0</v>
      </c>
      <c r="AY1921">
        <v>0</v>
      </c>
      <c r="AZ1921">
        <v>0</v>
      </c>
      <c r="BA1921">
        <v>0</v>
      </c>
    </row>
    <row r="1922" spans="34:53">
      <c r="AH1922" s="5">
        <v>46261</v>
      </c>
      <c r="AI1922">
        <v>192</v>
      </c>
      <c r="AJ1922">
        <v>3</v>
      </c>
      <c r="AK1922" t="s">
        <v>143</v>
      </c>
      <c r="AL1922" t="s">
        <v>54</v>
      </c>
      <c r="AM1922" t="s">
        <v>52</v>
      </c>
      <c r="AN1922">
        <v>37.106151930000003</v>
      </c>
      <c r="AO1922">
        <v>0</v>
      </c>
      <c r="AP1922">
        <v>0</v>
      </c>
      <c r="AR1922" s="5">
        <v>46261</v>
      </c>
      <c r="AS1922">
        <v>138</v>
      </c>
      <c r="AT1922">
        <v>3</v>
      </c>
      <c r="AU1922" t="s">
        <v>145</v>
      </c>
      <c r="AV1922" t="s">
        <v>58</v>
      </c>
      <c r="AW1922">
        <v>0</v>
      </c>
      <c r="AX1922">
        <v>0</v>
      </c>
      <c r="AY1922">
        <v>0</v>
      </c>
      <c r="AZ1922">
        <v>0</v>
      </c>
      <c r="BA1922">
        <v>0</v>
      </c>
    </row>
    <row r="1923" spans="34:53">
      <c r="AH1923" s="5">
        <v>46261</v>
      </c>
      <c r="AI1923">
        <v>192</v>
      </c>
      <c r="AJ1923">
        <v>3</v>
      </c>
      <c r="AK1923" t="s">
        <v>143</v>
      </c>
      <c r="AL1923" t="s">
        <v>54</v>
      </c>
      <c r="AM1923" t="s">
        <v>51</v>
      </c>
      <c r="AN1923">
        <v>-38.254485260000003</v>
      </c>
      <c r="AO1923">
        <v>13558.44449265</v>
      </c>
      <c r="AP1923">
        <v>21616.42526928</v>
      </c>
      <c r="AR1923" s="5">
        <v>46261</v>
      </c>
      <c r="AS1923">
        <v>138</v>
      </c>
      <c r="AT1923">
        <v>3</v>
      </c>
      <c r="AU1923" t="s">
        <v>145</v>
      </c>
      <c r="AV1923" t="s">
        <v>146</v>
      </c>
      <c r="AW1923">
        <v>0</v>
      </c>
      <c r="AX1923">
        <v>0</v>
      </c>
      <c r="AY1923">
        <v>0</v>
      </c>
      <c r="AZ1923">
        <v>0</v>
      </c>
      <c r="BA1923">
        <v>0</v>
      </c>
    </row>
    <row r="1924" spans="34:53">
      <c r="AH1924" s="5">
        <v>46261</v>
      </c>
      <c r="AI1924">
        <v>193</v>
      </c>
      <c r="AJ1924">
        <v>3</v>
      </c>
      <c r="AL1924" t="s">
        <v>144</v>
      </c>
      <c r="AM1924" t="s">
        <v>58</v>
      </c>
      <c r="AN1924">
        <v>-60.462028660000001</v>
      </c>
      <c r="AO1924">
        <v>650.74194651000005</v>
      </c>
      <c r="AP1924">
        <v>650.74194651000005</v>
      </c>
      <c r="AR1924" s="5">
        <v>46261</v>
      </c>
      <c r="AS1924">
        <v>138</v>
      </c>
      <c r="AT1924">
        <v>3</v>
      </c>
      <c r="AU1924" t="s">
        <v>144</v>
      </c>
      <c r="AV1924" t="s">
        <v>58</v>
      </c>
      <c r="AW1924">
        <v>-45.24769276</v>
      </c>
      <c r="AX1924">
        <v>2.2499999999999999E-2</v>
      </c>
      <c r="AY1924">
        <v>-3319.03684329</v>
      </c>
      <c r="AZ1924">
        <v>-3319.03684329</v>
      </c>
      <c r="BA1924">
        <v>0</v>
      </c>
    </row>
    <row r="1925" spans="34:53">
      <c r="AH1925" s="5">
        <v>46261</v>
      </c>
      <c r="AI1925">
        <v>193</v>
      </c>
      <c r="AJ1925">
        <v>3</v>
      </c>
      <c r="AL1925" t="s">
        <v>144</v>
      </c>
      <c r="AM1925" t="s">
        <v>146</v>
      </c>
      <c r="AN1925">
        <v>50.847861999999999</v>
      </c>
      <c r="AO1925">
        <v>0</v>
      </c>
      <c r="AP1925">
        <v>0</v>
      </c>
      <c r="AR1925" s="5">
        <v>46261</v>
      </c>
      <c r="AS1925">
        <v>138</v>
      </c>
      <c r="AT1925">
        <v>3</v>
      </c>
      <c r="AU1925" t="s">
        <v>144</v>
      </c>
      <c r="AV1925" t="s">
        <v>146</v>
      </c>
      <c r="AW1925">
        <v>45.225192759999999</v>
      </c>
      <c r="AX1925">
        <v>2.2499999999999999E-2</v>
      </c>
      <c r="AY1925">
        <v>0</v>
      </c>
      <c r="AZ1925">
        <v>0</v>
      </c>
      <c r="BA1925">
        <v>0</v>
      </c>
    </row>
    <row r="1926" spans="34:53">
      <c r="AH1926" s="5">
        <v>46261</v>
      </c>
      <c r="AI1926">
        <v>193</v>
      </c>
      <c r="AJ1926">
        <v>3</v>
      </c>
      <c r="AK1926" t="s">
        <v>143</v>
      </c>
      <c r="AL1926" t="s">
        <v>57</v>
      </c>
      <c r="AM1926" t="s">
        <v>58</v>
      </c>
      <c r="AN1926">
        <v>-10.3342794</v>
      </c>
      <c r="AO1926">
        <v>6731.9772144600001</v>
      </c>
      <c r="AP1926">
        <v>5663.2963688600003</v>
      </c>
      <c r="AR1926" s="5">
        <v>46261</v>
      </c>
      <c r="AS1926">
        <v>138</v>
      </c>
      <c r="AT1926">
        <v>3</v>
      </c>
      <c r="AU1926" t="s">
        <v>57</v>
      </c>
      <c r="AV1926" t="s">
        <v>58</v>
      </c>
      <c r="AW1926">
        <v>-0.95409540000000004</v>
      </c>
      <c r="AX1926">
        <v>0.90583332999999999</v>
      </c>
      <c r="AY1926">
        <v>1052.1019365899999</v>
      </c>
      <c r="AZ1926">
        <v>-7.6991052599999996</v>
      </c>
      <c r="BA1926">
        <v>0</v>
      </c>
    </row>
    <row r="1927" spans="34:53">
      <c r="AH1927" s="5">
        <v>46261</v>
      </c>
      <c r="AI1927">
        <v>193</v>
      </c>
      <c r="AJ1927">
        <v>3</v>
      </c>
      <c r="AK1927" t="s">
        <v>143</v>
      </c>
      <c r="AL1927" t="s">
        <v>57</v>
      </c>
      <c r="AM1927" t="s">
        <v>52</v>
      </c>
      <c r="AN1927">
        <v>8.8551127300000001</v>
      </c>
      <c r="AO1927">
        <v>0</v>
      </c>
      <c r="AP1927">
        <v>0</v>
      </c>
      <c r="AR1927" s="5">
        <v>46261</v>
      </c>
      <c r="AS1927">
        <v>138</v>
      </c>
      <c r="AT1927">
        <v>3</v>
      </c>
      <c r="AU1927" t="s">
        <v>57</v>
      </c>
      <c r="AV1927" t="s">
        <v>52</v>
      </c>
      <c r="AW1927">
        <v>4.8262060000000002E-2</v>
      </c>
      <c r="AX1927">
        <v>0.90583332999999999</v>
      </c>
      <c r="AY1927">
        <v>0</v>
      </c>
      <c r="AZ1927">
        <v>0</v>
      </c>
      <c r="BA1927">
        <v>0</v>
      </c>
    </row>
    <row r="1928" spans="34:53">
      <c r="AH1928" s="5">
        <v>46261</v>
      </c>
      <c r="AI1928">
        <v>193</v>
      </c>
      <c r="AJ1928">
        <v>3</v>
      </c>
      <c r="AL1928" t="s">
        <v>147</v>
      </c>
      <c r="AM1928" t="s">
        <v>148</v>
      </c>
      <c r="AN1928">
        <v>0</v>
      </c>
      <c r="AO1928">
        <v>0</v>
      </c>
      <c r="AP1928">
        <v>0</v>
      </c>
      <c r="AR1928" s="5">
        <v>46261</v>
      </c>
      <c r="AS1928">
        <v>138</v>
      </c>
      <c r="AT1928">
        <v>3</v>
      </c>
      <c r="AU1928" t="s">
        <v>147</v>
      </c>
      <c r="AV1928" t="s">
        <v>148</v>
      </c>
      <c r="AW1928">
        <v>0</v>
      </c>
      <c r="AX1928">
        <v>0.81833332999999997</v>
      </c>
      <c r="AY1928">
        <v>0</v>
      </c>
      <c r="AZ1928">
        <v>0</v>
      </c>
      <c r="BA1928">
        <v>0</v>
      </c>
    </row>
    <row r="1929" spans="34:53">
      <c r="AH1929" s="5">
        <v>46261</v>
      </c>
      <c r="AI1929">
        <v>193</v>
      </c>
      <c r="AJ1929">
        <v>3</v>
      </c>
      <c r="AL1929" t="s">
        <v>147</v>
      </c>
      <c r="AM1929" t="s">
        <v>51</v>
      </c>
      <c r="AN1929">
        <v>0</v>
      </c>
      <c r="AO1929">
        <v>0</v>
      </c>
      <c r="AP1929">
        <v>0</v>
      </c>
      <c r="AR1929" s="5">
        <v>46261</v>
      </c>
      <c r="AS1929">
        <v>138</v>
      </c>
      <c r="AT1929">
        <v>3</v>
      </c>
      <c r="AU1929" t="s">
        <v>147</v>
      </c>
      <c r="AV1929" t="s">
        <v>51</v>
      </c>
      <c r="AW1929">
        <v>0</v>
      </c>
      <c r="AX1929">
        <v>0.81833332999999997</v>
      </c>
      <c r="AY1929">
        <v>0</v>
      </c>
      <c r="AZ1929">
        <v>0</v>
      </c>
      <c r="BA1929">
        <v>0</v>
      </c>
    </row>
    <row r="1930" spans="34:53">
      <c r="AH1930" s="5">
        <v>46261</v>
      </c>
      <c r="AI1930">
        <v>193</v>
      </c>
      <c r="AJ1930">
        <v>3</v>
      </c>
      <c r="AK1930" t="s">
        <v>143</v>
      </c>
      <c r="AL1930" t="s">
        <v>60</v>
      </c>
      <c r="AM1930" t="s">
        <v>58</v>
      </c>
      <c r="AN1930">
        <v>-1.4747425300000001</v>
      </c>
      <c r="AO1930">
        <v>0</v>
      </c>
      <c r="AP1930">
        <v>49.979024449999997</v>
      </c>
      <c r="AR1930" s="5">
        <v>46261</v>
      </c>
      <c r="AS1930">
        <v>138</v>
      </c>
      <c r="AT1930">
        <v>3</v>
      </c>
      <c r="AU1930" t="s">
        <v>60</v>
      </c>
      <c r="AV1930" t="s">
        <v>58</v>
      </c>
      <c r="AW1930">
        <v>-1.0388698300000001</v>
      </c>
      <c r="AX1930">
        <v>0.16583333</v>
      </c>
      <c r="AY1930">
        <v>0</v>
      </c>
      <c r="AZ1930">
        <v>-34.963262039999996</v>
      </c>
      <c r="BA1930">
        <v>0</v>
      </c>
    </row>
    <row r="1931" spans="34:53">
      <c r="AH1931" s="5">
        <v>46261</v>
      </c>
      <c r="AI1931">
        <v>193</v>
      </c>
      <c r="AJ1931">
        <v>3</v>
      </c>
      <c r="AK1931" t="s">
        <v>143</v>
      </c>
      <c r="AL1931" t="s">
        <v>60</v>
      </c>
      <c r="AM1931" t="s">
        <v>51</v>
      </c>
      <c r="AN1931">
        <v>0.11890920000000001</v>
      </c>
      <c r="AO1931">
        <v>0</v>
      </c>
      <c r="AP1931">
        <v>0</v>
      </c>
      <c r="AR1931" s="5">
        <v>46261</v>
      </c>
      <c r="AS1931">
        <v>138</v>
      </c>
      <c r="AT1931">
        <v>3</v>
      </c>
      <c r="AU1931" t="s">
        <v>60</v>
      </c>
      <c r="AV1931" t="s">
        <v>51</v>
      </c>
      <c r="AW1931">
        <v>0.87303649999999999</v>
      </c>
      <c r="AX1931">
        <v>0.16583333</v>
      </c>
      <c r="AY1931">
        <v>0</v>
      </c>
      <c r="AZ1931">
        <v>0</v>
      </c>
      <c r="BA1931">
        <v>0</v>
      </c>
    </row>
    <row r="1932" spans="34:53">
      <c r="AH1932" s="5">
        <v>46261</v>
      </c>
      <c r="AI1932">
        <v>193</v>
      </c>
      <c r="AJ1932">
        <v>3</v>
      </c>
      <c r="AK1932" t="s">
        <v>143</v>
      </c>
      <c r="AL1932" t="s">
        <v>54</v>
      </c>
      <c r="AM1932" t="s">
        <v>52</v>
      </c>
      <c r="AN1932">
        <v>32.185545560000001</v>
      </c>
      <c r="AO1932">
        <v>0</v>
      </c>
      <c r="AP1932">
        <v>0</v>
      </c>
      <c r="AR1932" s="5">
        <v>46261</v>
      </c>
      <c r="AS1932">
        <v>138</v>
      </c>
      <c r="AT1932">
        <v>3</v>
      </c>
      <c r="AU1932" t="s">
        <v>54</v>
      </c>
      <c r="AV1932" t="s">
        <v>52</v>
      </c>
      <c r="AW1932">
        <v>31.484753300000001</v>
      </c>
      <c r="AX1932">
        <v>0.91249999999999998</v>
      </c>
      <c r="AY1932">
        <v>0</v>
      </c>
      <c r="AZ1932">
        <v>0</v>
      </c>
      <c r="BA1932">
        <v>0</v>
      </c>
    </row>
    <row r="1933" spans="34:53">
      <c r="AH1933" s="5">
        <v>46261</v>
      </c>
      <c r="AI1933">
        <v>193</v>
      </c>
      <c r="AJ1933">
        <v>3</v>
      </c>
      <c r="AK1933" t="s">
        <v>143</v>
      </c>
      <c r="AL1933" t="s">
        <v>54</v>
      </c>
      <c r="AM1933" t="s">
        <v>51</v>
      </c>
      <c r="AN1933">
        <v>-34.019712230000003</v>
      </c>
      <c r="AO1933">
        <v>18292.62551885</v>
      </c>
      <c r="AP1933">
        <v>19311.32734</v>
      </c>
      <c r="AR1933" s="5">
        <v>46261</v>
      </c>
      <c r="AS1933">
        <v>138</v>
      </c>
      <c r="AT1933">
        <v>3</v>
      </c>
      <c r="AU1933" t="s">
        <v>54</v>
      </c>
      <c r="AV1933" t="s">
        <v>51</v>
      </c>
      <c r="AW1933">
        <v>-32.397253300000003</v>
      </c>
      <c r="AX1933">
        <v>0.91249999999999998</v>
      </c>
      <c r="AY1933">
        <v>17612.395249869998</v>
      </c>
      <c r="AZ1933">
        <v>18707.159553779999</v>
      </c>
      <c r="BA1933">
        <v>0</v>
      </c>
    </row>
    <row r="1934" spans="34:53">
      <c r="AH1934" s="5">
        <v>46261</v>
      </c>
      <c r="AI1934">
        <v>194</v>
      </c>
      <c r="AJ1934">
        <v>3</v>
      </c>
      <c r="AL1934" t="s">
        <v>144</v>
      </c>
      <c r="AM1934" t="s">
        <v>58</v>
      </c>
      <c r="AN1934">
        <v>-59.453837759999999</v>
      </c>
      <c r="AO1934">
        <v>585.14764742</v>
      </c>
      <c r="AP1934">
        <v>585.14764742</v>
      </c>
      <c r="AR1934" s="5">
        <v>46261</v>
      </c>
      <c r="AS1934">
        <v>138</v>
      </c>
      <c r="AT1934">
        <v>3</v>
      </c>
      <c r="AU1934" t="s">
        <v>50</v>
      </c>
      <c r="AV1934" t="s">
        <v>52</v>
      </c>
      <c r="AW1934">
        <v>0</v>
      </c>
      <c r="AX1934">
        <v>0</v>
      </c>
      <c r="AY1934">
        <v>0</v>
      </c>
      <c r="AZ1934">
        <v>0</v>
      </c>
      <c r="BA1934">
        <v>0</v>
      </c>
    </row>
    <row r="1935" spans="34:53">
      <c r="AH1935" s="5">
        <v>46261</v>
      </c>
      <c r="AI1935">
        <v>194</v>
      </c>
      <c r="AJ1935">
        <v>3</v>
      </c>
      <c r="AL1935" t="s">
        <v>144</v>
      </c>
      <c r="AM1935" t="s">
        <v>146</v>
      </c>
      <c r="AN1935">
        <v>49.868837759999998</v>
      </c>
      <c r="AO1935">
        <v>0</v>
      </c>
      <c r="AP1935">
        <v>0</v>
      </c>
      <c r="AR1935" s="5">
        <v>46261</v>
      </c>
      <c r="AS1935">
        <v>138</v>
      </c>
      <c r="AT1935">
        <v>3</v>
      </c>
      <c r="AU1935" t="s">
        <v>50</v>
      </c>
      <c r="AV1935" t="s">
        <v>51</v>
      </c>
      <c r="AW1935">
        <v>0</v>
      </c>
      <c r="AX1935">
        <v>0</v>
      </c>
      <c r="AY1935">
        <v>0</v>
      </c>
      <c r="AZ1935">
        <v>0</v>
      </c>
      <c r="BA1935">
        <v>0</v>
      </c>
    </row>
    <row r="1936" spans="34:53">
      <c r="AH1936" s="5">
        <v>46261</v>
      </c>
      <c r="AI1936">
        <v>194</v>
      </c>
      <c r="AJ1936">
        <v>3</v>
      </c>
      <c r="AK1936" t="s">
        <v>143</v>
      </c>
      <c r="AL1936" t="s">
        <v>57</v>
      </c>
      <c r="AM1936" t="s">
        <v>58</v>
      </c>
      <c r="AN1936">
        <v>-7.7610327999999997</v>
      </c>
      <c r="AO1936">
        <v>0</v>
      </c>
      <c r="AP1936">
        <v>4448.8147108900002</v>
      </c>
      <c r="AR1936" s="5">
        <v>46261</v>
      </c>
      <c r="AS1936">
        <v>139</v>
      </c>
      <c r="AT1936">
        <v>3</v>
      </c>
      <c r="AU1936" t="s">
        <v>145</v>
      </c>
      <c r="AV1936" t="s">
        <v>58</v>
      </c>
      <c r="AW1936">
        <v>0</v>
      </c>
      <c r="AX1936">
        <v>0</v>
      </c>
      <c r="AY1936">
        <v>0</v>
      </c>
      <c r="AZ1936">
        <v>0</v>
      </c>
      <c r="BA1936">
        <v>0</v>
      </c>
    </row>
    <row r="1937" spans="34:53">
      <c r="AH1937" s="5">
        <v>46261</v>
      </c>
      <c r="AI1937">
        <v>194</v>
      </c>
      <c r="AJ1937">
        <v>3</v>
      </c>
      <c r="AK1937" t="s">
        <v>143</v>
      </c>
      <c r="AL1937" t="s">
        <v>57</v>
      </c>
      <c r="AM1937" t="s">
        <v>52</v>
      </c>
      <c r="AN1937">
        <v>7.0160327999999996</v>
      </c>
      <c r="AO1937">
        <v>0</v>
      </c>
      <c r="AP1937">
        <v>0</v>
      </c>
      <c r="AR1937" s="5">
        <v>46261</v>
      </c>
      <c r="AS1937">
        <v>139</v>
      </c>
      <c r="AT1937">
        <v>3</v>
      </c>
      <c r="AU1937" t="s">
        <v>145</v>
      </c>
      <c r="AV1937" t="s">
        <v>146</v>
      </c>
      <c r="AW1937">
        <v>0</v>
      </c>
      <c r="AX1937">
        <v>0</v>
      </c>
      <c r="AY1937">
        <v>0</v>
      </c>
      <c r="AZ1937">
        <v>0</v>
      </c>
      <c r="BA1937">
        <v>0</v>
      </c>
    </row>
    <row r="1938" spans="34:53">
      <c r="AH1938" s="5">
        <v>46261</v>
      </c>
      <c r="AI1938">
        <v>194</v>
      </c>
      <c r="AJ1938">
        <v>3</v>
      </c>
      <c r="AL1938" t="s">
        <v>147</v>
      </c>
      <c r="AM1938" t="s">
        <v>148</v>
      </c>
      <c r="AN1938">
        <v>0</v>
      </c>
      <c r="AO1938">
        <v>0</v>
      </c>
      <c r="AP1938">
        <v>0</v>
      </c>
      <c r="AR1938" s="5">
        <v>46261</v>
      </c>
      <c r="AS1938">
        <v>139</v>
      </c>
      <c r="AT1938">
        <v>3</v>
      </c>
      <c r="AU1938" t="s">
        <v>144</v>
      </c>
      <c r="AV1938" t="s">
        <v>58</v>
      </c>
      <c r="AW1938">
        <v>-44.031722760000001</v>
      </c>
      <c r="AX1938">
        <v>2.2499999999999999E-2</v>
      </c>
      <c r="AY1938">
        <v>-4992.0626789600001</v>
      </c>
      <c r="AZ1938">
        <v>-4992.0626789600001</v>
      </c>
      <c r="BA1938">
        <v>0</v>
      </c>
    </row>
    <row r="1939" spans="34:53">
      <c r="AH1939" s="5">
        <v>46261</v>
      </c>
      <c r="AI1939">
        <v>194</v>
      </c>
      <c r="AJ1939">
        <v>3</v>
      </c>
      <c r="AL1939" t="s">
        <v>147</v>
      </c>
      <c r="AM1939" t="s">
        <v>51</v>
      </c>
      <c r="AN1939">
        <v>0</v>
      </c>
      <c r="AO1939">
        <v>0</v>
      </c>
      <c r="AP1939">
        <v>0</v>
      </c>
      <c r="AR1939" s="5">
        <v>46261</v>
      </c>
      <c r="AS1939">
        <v>139</v>
      </c>
      <c r="AT1939">
        <v>3</v>
      </c>
      <c r="AU1939" t="s">
        <v>144</v>
      </c>
      <c r="AV1939" t="s">
        <v>146</v>
      </c>
      <c r="AW1939">
        <v>44.00922276</v>
      </c>
      <c r="AX1939">
        <v>2.2499999999999999E-2</v>
      </c>
      <c r="AY1939">
        <v>0</v>
      </c>
      <c r="AZ1939">
        <v>0</v>
      </c>
      <c r="BA1939">
        <v>0</v>
      </c>
    </row>
    <row r="1940" spans="34:53">
      <c r="AH1940" s="5">
        <v>46261</v>
      </c>
      <c r="AI1940">
        <v>194</v>
      </c>
      <c r="AJ1940">
        <v>3</v>
      </c>
      <c r="AK1940" t="s">
        <v>143</v>
      </c>
      <c r="AL1940" t="s">
        <v>60</v>
      </c>
      <c r="AM1940" t="s">
        <v>58</v>
      </c>
      <c r="AN1940">
        <v>8.5010923599999995</v>
      </c>
      <c r="AO1940">
        <v>0</v>
      </c>
      <c r="AP1940">
        <v>0</v>
      </c>
      <c r="AR1940" s="5">
        <v>46261</v>
      </c>
      <c r="AS1940">
        <v>139</v>
      </c>
      <c r="AT1940">
        <v>3</v>
      </c>
      <c r="AU1940" t="s">
        <v>57</v>
      </c>
      <c r="AV1940" t="s">
        <v>58</v>
      </c>
      <c r="AW1940">
        <v>0.87840779999999996</v>
      </c>
      <c r="AX1940">
        <v>0.54583333000000001</v>
      </c>
      <c r="AY1940">
        <v>3154.2104715800001</v>
      </c>
      <c r="AZ1940">
        <v>0</v>
      </c>
      <c r="BA1940">
        <v>0</v>
      </c>
    </row>
    <row r="1941" spans="34:53">
      <c r="AH1941" s="5">
        <v>46261</v>
      </c>
      <c r="AI1941">
        <v>194</v>
      </c>
      <c r="AJ1941">
        <v>3</v>
      </c>
      <c r="AK1941" t="s">
        <v>143</v>
      </c>
      <c r="AL1941" t="s">
        <v>60</v>
      </c>
      <c r="AM1941" t="s">
        <v>51</v>
      </c>
      <c r="AN1941">
        <v>-9.8869257000000008</v>
      </c>
      <c r="AO1941">
        <v>0</v>
      </c>
      <c r="AP1941">
        <v>-262.00366674000003</v>
      </c>
      <c r="AR1941" s="5">
        <v>46261</v>
      </c>
      <c r="AS1941">
        <v>139</v>
      </c>
      <c r="AT1941">
        <v>3</v>
      </c>
      <c r="AU1941" t="s">
        <v>57</v>
      </c>
      <c r="AV1941" t="s">
        <v>52</v>
      </c>
      <c r="AW1941">
        <v>-1.42424113</v>
      </c>
      <c r="AX1941">
        <v>0.54583333000000001</v>
      </c>
      <c r="AY1941">
        <v>0</v>
      </c>
      <c r="AZ1941">
        <v>-816.41299739999999</v>
      </c>
      <c r="BA1941">
        <v>0</v>
      </c>
    </row>
    <row r="1942" spans="34:53">
      <c r="AH1942" s="5">
        <v>46261</v>
      </c>
      <c r="AI1942">
        <v>194</v>
      </c>
      <c r="AJ1942">
        <v>3</v>
      </c>
      <c r="AK1942" t="s">
        <v>143</v>
      </c>
      <c r="AL1942" t="s">
        <v>54</v>
      </c>
      <c r="AM1942" t="s">
        <v>52</v>
      </c>
      <c r="AN1942">
        <v>25.531841199999999</v>
      </c>
      <c r="AO1942">
        <v>0</v>
      </c>
      <c r="AP1942">
        <v>0</v>
      </c>
      <c r="AR1942" s="5">
        <v>46261</v>
      </c>
      <c r="AS1942">
        <v>139</v>
      </c>
      <c r="AT1942">
        <v>3</v>
      </c>
      <c r="AU1942" t="s">
        <v>147</v>
      </c>
      <c r="AV1942" t="s">
        <v>148</v>
      </c>
      <c r="AW1942">
        <v>0</v>
      </c>
      <c r="AX1942">
        <v>0.82333332999999997</v>
      </c>
      <c r="AY1942">
        <v>0</v>
      </c>
      <c r="AZ1942">
        <v>0</v>
      </c>
      <c r="BA1942">
        <v>0</v>
      </c>
    </row>
    <row r="1943" spans="34:53">
      <c r="AH1943" s="5">
        <v>46261</v>
      </c>
      <c r="AI1943">
        <v>194</v>
      </c>
      <c r="AJ1943">
        <v>3</v>
      </c>
      <c r="AK1943" t="s">
        <v>143</v>
      </c>
      <c r="AL1943" t="s">
        <v>54</v>
      </c>
      <c r="AM1943" t="s">
        <v>51</v>
      </c>
      <c r="AN1943">
        <v>-27.609341199999999</v>
      </c>
      <c r="AO1943">
        <v>19505.915764149999</v>
      </c>
      <c r="AP1943">
        <v>15319.104719999999</v>
      </c>
      <c r="AR1943" s="5">
        <v>46261</v>
      </c>
      <c r="AS1943">
        <v>139</v>
      </c>
      <c r="AT1943">
        <v>3</v>
      </c>
      <c r="AU1943" t="s">
        <v>147</v>
      </c>
      <c r="AV1943" t="s">
        <v>51</v>
      </c>
      <c r="AW1943">
        <v>0</v>
      </c>
      <c r="AX1943">
        <v>0.82333332999999997</v>
      </c>
      <c r="AY1943">
        <v>0</v>
      </c>
      <c r="AZ1943">
        <v>0</v>
      </c>
      <c r="BA1943">
        <v>0</v>
      </c>
    </row>
    <row r="1944" spans="34:53">
      <c r="AH1944" s="5">
        <v>46261</v>
      </c>
      <c r="AI1944">
        <v>195</v>
      </c>
      <c r="AJ1944">
        <v>3</v>
      </c>
      <c r="AL1944" t="s">
        <v>144</v>
      </c>
      <c r="AM1944" t="s">
        <v>58</v>
      </c>
      <c r="AN1944">
        <v>-50.94909526</v>
      </c>
      <c r="AO1944">
        <v>595.32468588999996</v>
      </c>
      <c r="AP1944">
        <v>595.32468588999996</v>
      </c>
      <c r="AR1944" s="5">
        <v>46261</v>
      </c>
      <c r="AS1944">
        <v>139</v>
      </c>
      <c r="AT1944">
        <v>3</v>
      </c>
      <c r="AU1944" t="s">
        <v>60</v>
      </c>
      <c r="AV1944" t="s">
        <v>58</v>
      </c>
      <c r="AW1944">
        <v>-6.8081148000000002</v>
      </c>
      <c r="AX1944">
        <v>-5.5E-2</v>
      </c>
      <c r="AY1944">
        <v>0</v>
      </c>
      <c r="AZ1944">
        <v>-260.67564027999998</v>
      </c>
      <c r="BA1944">
        <v>0</v>
      </c>
    </row>
    <row r="1945" spans="34:53">
      <c r="AH1945" s="5">
        <v>46261</v>
      </c>
      <c r="AI1945">
        <v>195</v>
      </c>
      <c r="AJ1945">
        <v>3</v>
      </c>
      <c r="AL1945" t="s">
        <v>144</v>
      </c>
      <c r="AM1945" t="s">
        <v>146</v>
      </c>
      <c r="AN1945">
        <v>39.674095260000001</v>
      </c>
      <c r="AO1945">
        <v>0</v>
      </c>
      <c r="AP1945">
        <v>0</v>
      </c>
      <c r="AR1945" s="5">
        <v>46261</v>
      </c>
      <c r="AS1945">
        <v>139</v>
      </c>
      <c r="AT1945">
        <v>3</v>
      </c>
      <c r="AU1945" t="s">
        <v>60</v>
      </c>
      <c r="AV1945" t="s">
        <v>51</v>
      </c>
      <c r="AW1945">
        <v>6.8631148</v>
      </c>
      <c r="AX1945">
        <v>-5.5E-2</v>
      </c>
      <c r="AY1945">
        <v>0</v>
      </c>
      <c r="AZ1945">
        <v>0</v>
      </c>
      <c r="BA1945">
        <v>0</v>
      </c>
    </row>
    <row r="1946" spans="34:53">
      <c r="AH1946" s="5">
        <v>46261</v>
      </c>
      <c r="AI1946">
        <v>195</v>
      </c>
      <c r="AJ1946">
        <v>3</v>
      </c>
      <c r="AK1946" t="s">
        <v>143</v>
      </c>
      <c r="AL1946" t="s">
        <v>57</v>
      </c>
      <c r="AM1946" t="s">
        <v>58</v>
      </c>
      <c r="AN1946">
        <v>-7.787312</v>
      </c>
      <c r="AO1946">
        <v>0</v>
      </c>
      <c r="AP1946">
        <v>2653.4625251799998</v>
      </c>
      <c r="AR1946" s="5">
        <v>46261</v>
      </c>
      <c r="AS1946">
        <v>139</v>
      </c>
      <c r="AT1946">
        <v>3</v>
      </c>
      <c r="AU1946" t="s">
        <v>54</v>
      </c>
      <c r="AV1946" t="s">
        <v>52</v>
      </c>
      <c r="AW1946">
        <v>32.315837729999998</v>
      </c>
      <c r="AX1946">
        <v>0.91083333</v>
      </c>
      <c r="AY1946">
        <v>0</v>
      </c>
      <c r="AZ1946">
        <v>0</v>
      </c>
      <c r="BA1946">
        <v>0</v>
      </c>
    </row>
    <row r="1947" spans="34:53">
      <c r="AH1947" s="5">
        <v>46261</v>
      </c>
      <c r="AI1947">
        <v>195</v>
      </c>
      <c r="AJ1947">
        <v>3</v>
      </c>
      <c r="AK1947" t="s">
        <v>143</v>
      </c>
      <c r="AL1947" t="s">
        <v>57</v>
      </c>
      <c r="AM1947" t="s">
        <v>52</v>
      </c>
      <c r="AN1947">
        <v>6.6864786599999997</v>
      </c>
      <c r="AO1947">
        <v>0</v>
      </c>
      <c r="AP1947">
        <v>0</v>
      </c>
      <c r="AR1947" s="5">
        <v>46261</v>
      </c>
      <c r="AS1947">
        <v>139</v>
      </c>
      <c r="AT1947">
        <v>3</v>
      </c>
      <c r="AU1947" t="s">
        <v>54</v>
      </c>
      <c r="AV1947" t="s">
        <v>51</v>
      </c>
      <c r="AW1947">
        <v>-33.226671060000001</v>
      </c>
      <c r="AX1947">
        <v>0.91083333</v>
      </c>
      <c r="AY1947">
        <v>14989.41204171</v>
      </c>
      <c r="AZ1947">
        <v>19220.711150980002</v>
      </c>
      <c r="BA1947">
        <v>0</v>
      </c>
    </row>
    <row r="1948" spans="34:53">
      <c r="AH1948" s="5">
        <v>46261</v>
      </c>
      <c r="AI1948">
        <v>195</v>
      </c>
      <c r="AJ1948">
        <v>3</v>
      </c>
      <c r="AL1948" t="s">
        <v>147</v>
      </c>
      <c r="AM1948" t="s">
        <v>148</v>
      </c>
      <c r="AN1948">
        <v>0</v>
      </c>
      <c r="AO1948">
        <v>0</v>
      </c>
      <c r="AP1948">
        <v>0</v>
      </c>
      <c r="AR1948" s="5">
        <v>46261</v>
      </c>
      <c r="AS1948">
        <v>139</v>
      </c>
      <c r="AT1948">
        <v>3</v>
      </c>
      <c r="AU1948" t="s">
        <v>50</v>
      </c>
      <c r="AV1948" t="s">
        <v>52</v>
      </c>
      <c r="AW1948">
        <v>0</v>
      </c>
      <c r="AX1948">
        <v>0</v>
      </c>
      <c r="AY1948">
        <v>0</v>
      </c>
      <c r="AZ1948">
        <v>0</v>
      </c>
      <c r="BA1948">
        <v>0</v>
      </c>
    </row>
    <row r="1949" spans="34:53">
      <c r="AH1949" s="5">
        <v>46261</v>
      </c>
      <c r="AI1949">
        <v>195</v>
      </c>
      <c r="AJ1949">
        <v>3</v>
      </c>
      <c r="AL1949" t="s">
        <v>147</v>
      </c>
      <c r="AM1949" t="s">
        <v>51</v>
      </c>
      <c r="AN1949">
        <v>0</v>
      </c>
      <c r="AO1949">
        <v>0</v>
      </c>
      <c r="AP1949">
        <v>0</v>
      </c>
      <c r="AR1949" s="5">
        <v>46261</v>
      </c>
      <c r="AS1949">
        <v>139</v>
      </c>
      <c r="AT1949">
        <v>3</v>
      </c>
      <c r="AU1949" t="s">
        <v>50</v>
      </c>
      <c r="AV1949" t="s">
        <v>51</v>
      </c>
      <c r="AW1949">
        <v>0</v>
      </c>
      <c r="AX1949">
        <v>0</v>
      </c>
      <c r="AY1949">
        <v>0</v>
      </c>
      <c r="AZ1949">
        <v>0</v>
      </c>
      <c r="BA1949">
        <v>0</v>
      </c>
    </row>
    <row r="1950" spans="34:53">
      <c r="AH1950" s="5">
        <v>46261</v>
      </c>
      <c r="AI1950">
        <v>195</v>
      </c>
      <c r="AJ1950">
        <v>3</v>
      </c>
      <c r="AK1950" t="s">
        <v>143</v>
      </c>
      <c r="AL1950" t="s">
        <v>60</v>
      </c>
      <c r="AM1950" t="s">
        <v>58</v>
      </c>
      <c r="AN1950">
        <v>10.6860898</v>
      </c>
      <c r="AO1950">
        <v>0</v>
      </c>
      <c r="AP1950">
        <v>0</v>
      </c>
      <c r="AR1950" s="5">
        <v>46261</v>
      </c>
      <c r="AS1950">
        <v>140</v>
      </c>
      <c r="AT1950">
        <v>3</v>
      </c>
      <c r="AU1950" t="s">
        <v>145</v>
      </c>
      <c r="AV1950" t="s">
        <v>58</v>
      </c>
      <c r="AW1950">
        <v>0</v>
      </c>
      <c r="AX1950">
        <v>0</v>
      </c>
      <c r="AY1950">
        <v>0</v>
      </c>
      <c r="AZ1950">
        <v>0</v>
      </c>
      <c r="BA1950">
        <v>0</v>
      </c>
    </row>
    <row r="1951" spans="34:53">
      <c r="AH1951" s="5">
        <v>46261</v>
      </c>
      <c r="AI1951">
        <v>195</v>
      </c>
      <c r="AJ1951">
        <v>3</v>
      </c>
      <c r="AK1951" t="s">
        <v>143</v>
      </c>
      <c r="AL1951" t="s">
        <v>60</v>
      </c>
      <c r="AM1951" t="s">
        <v>51</v>
      </c>
      <c r="AN1951">
        <v>-11.651089799999999</v>
      </c>
      <c r="AO1951">
        <v>0</v>
      </c>
      <c r="AP1951">
        <v>-399.04023733000002</v>
      </c>
      <c r="AR1951" s="5">
        <v>46261</v>
      </c>
      <c r="AS1951">
        <v>140</v>
      </c>
      <c r="AT1951">
        <v>3</v>
      </c>
      <c r="AU1951" t="s">
        <v>145</v>
      </c>
      <c r="AV1951" t="s">
        <v>146</v>
      </c>
      <c r="AW1951">
        <v>0</v>
      </c>
      <c r="AX1951">
        <v>0</v>
      </c>
      <c r="AY1951">
        <v>0</v>
      </c>
      <c r="AZ1951">
        <v>0</v>
      </c>
      <c r="BA1951">
        <v>0</v>
      </c>
    </row>
    <row r="1952" spans="34:53">
      <c r="AH1952" s="5">
        <v>46261</v>
      </c>
      <c r="AI1952">
        <v>195</v>
      </c>
      <c r="AJ1952">
        <v>3</v>
      </c>
      <c r="AK1952" t="s">
        <v>143</v>
      </c>
      <c r="AL1952" t="s">
        <v>54</v>
      </c>
      <c r="AM1952" t="s">
        <v>52</v>
      </c>
      <c r="AN1952">
        <v>13.893286229999999</v>
      </c>
      <c r="AO1952">
        <v>0</v>
      </c>
      <c r="AP1952">
        <v>0</v>
      </c>
      <c r="AR1952" s="5">
        <v>46261</v>
      </c>
      <c r="AS1952">
        <v>140</v>
      </c>
      <c r="AT1952">
        <v>3</v>
      </c>
      <c r="AU1952" t="s">
        <v>144</v>
      </c>
      <c r="AV1952" t="s">
        <v>58</v>
      </c>
      <c r="AW1952">
        <v>-48.654584759999999</v>
      </c>
      <c r="AX1952">
        <v>2.2499999999999999E-2</v>
      </c>
      <c r="AY1952">
        <v>-5467.7093736200004</v>
      </c>
      <c r="AZ1952">
        <v>-5467.7093736200004</v>
      </c>
      <c r="BA1952">
        <v>0</v>
      </c>
    </row>
    <row r="1953" spans="34:53">
      <c r="AH1953" s="5">
        <v>46261</v>
      </c>
      <c r="AI1953">
        <v>195</v>
      </c>
      <c r="AJ1953">
        <v>3</v>
      </c>
      <c r="AK1953" t="s">
        <v>143</v>
      </c>
      <c r="AL1953" t="s">
        <v>54</v>
      </c>
      <c r="AM1953" t="s">
        <v>51</v>
      </c>
      <c r="AN1953">
        <v>-17.549119560000001</v>
      </c>
      <c r="AO1953">
        <v>7164.14313133</v>
      </c>
      <c r="AP1953">
        <v>4909.7208434800004</v>
      </c>
      <c r="AR1953" s="5">
        <v>46261</v>
      </c>
      <c r="AS1953">
        <v>140</v>
      </c>
      <c r="AT1953">
        <v>3</v>
      </c>
      <c r="AU1953" t="s">
        <v>144</v>
      </c>
      <c r="AV1953" t="s">
        <v>146</v>
      </c>
      <c r="AW1953">
        <v>48.632084759999998</v>
      </c>
      <c r="AX1953">
        <v>2.2499999999999999E-2</v>
      </c>
      <c r="AY1953">
        <v>0</v>
      </c>
      <c r="AZ1953">
        <v>0</v>
      </c>
      <c r="BA1953">
        <v>0</v>
      </c>
    </row>
    <row r="1954" spans="34:53">
      <c r="AH1954" s="5">
        <v>46261</v>
      </c>
      <c r="AI1954">
        <v>196</v>
      </c>
      <c r="AJ1954">
        <v>3</v>
      </c>
      <c r="AL1954" t="s">
        <v>144</v>
      </c>
      <c r="AM1954" t="s">
        <v>58</v>
      </c>
      <c r="AN1954">
        <v>-53.673861860000002</v>
      </c>
      <c r="AO1954">
        <v>842.62929152000004</v>
      </c>
      <c r="AP1954">
        <v>842.62929152000004</v>
      </c>
      <c r="AR1954" s="5">
        <v>46261</v>
      </c>
      <c r="AS1954">
        <v>140</v>
      </c>
      <c r="AT1954">
        <v>3</v>
      </c>
      <c r="AU1954" t="s">
        <v>57</v>
      </c>
      <c r="AV1954" t="s">
        <v>58</v>
      </c>
      <c r="AW1954">
        <v>3.644374</v>
      </c>
      <c r="AX1954">
        <v>0.53</v>
      </c>
      <c r="AY1954">
        <v>2881.4967502300001</v>
      </c>
      <c r="AZ1954">
        <v>0</v>
      </c>
      <c r="BA1954">
        <v>0</v>
      </c>
    </row>
    <row r="1955" spans="34:53">
      <c r="AH1955" s="5">
        <v>46261</v>
      </c>
      <c r="AI1955">
        <v>196</v>
      </c>
      <c r="AJ1955">
        <v>3</v>
      </c>
      <c r="AL1955" t="s">
        <v>144</v>
      </c>
      <c r="AM1955" t="s">
        <v>146</v>
      </c>
      <c r="AN1955">
        <v>42.83302853</v>
      </c>
      <c r="AO1955">
        <v>0</v>
      </c>
      <c r="AP1955">
        <v>0</v>
      </c>
      <c r="AR1955" s="5">
        <v>46261</v>
      </c>
      <c r="AS1955">
        <v>140</v>
      </c>
      <c r="AT1955">
        <v>3</v>
      </c>
      <c r="AU1955" t="s">
        <v>57</v>
      </c>
      <c r="AV1955" t="s">
        <v>52</v>
      </c>
      <c r="AW1955">
        <v>-4.1743740000000003</v>
      </c>
      <c r="AX1955">
        <v>0.53</v>
      </c>
      <c r="AY1955">
        <v>0</v>
      </c>
      <c r="AZ1955">
        <v>-2346.42212466</v>
      </c>
      <c r="BA1955">
        <v>0</v>
      </c>
    </row>
    <row r="1956" spans="34:53">
      <c r="AH1956" s="5">
        <v>46261</v>
      </c>
      <c r="AI1956">
        <v>196</v>
      </c>
      <c r="AJ1956">
        <v>3</v>
      </c>
      <c r="AK1956" t="s">
        <v>143</v>
      </c>
      <c r="AL1956" t="s">
        <v>57</v>
      </c>
      <c r="AM1956" t="s">
        <v>58</v>
      </c>
      <c r="AN1956">
        <v>-8.6077344</v>
      </c>
      <c r="AO1956">
        <v>46.870176399999998</v>
      </c>
      <c r="AP1956">
        <v>1271.69826573</v>
      </c>
      <c r="AR1956" s="5">
        <v>46261</v>
      </c>
      <c r="AS1956">
        <v>140</v>
      </c>
      <c r="AT1956">
        <v>3</v>
      </c>
      <c r="AU1956" t="s">
        <v>147</v>
      </c>
      <c r="AV1956" t="s">
        <v>148</v>
      </c>
      <c r="AW1956">
        <v>0</v>
      </c>
      <c r="AX1956">
        <v>0.83</v>
      </c>
      <c r="AY1956">
        <v>0</v>
      </c>
      <c r="AZ1956">
        <v>0</v>
      </c>
      <c r="BA1956">
        <v>0</v>
      </c>
    </row>
    <row r="1957" spans="34:53">
      <c r="AH1957" s="5">
        <v>46261</v>
      </c>
      <c r="AI1957">
        <v>196</v>
      </c>
      <c r="AJ1957">
        <v>3</v>
      </c>
      <c r="AK1957" t="s">
        <v>143</v>
      </c>
      <c r="AL1957" t="s">
        <v>57</v>
      </c>
      <c r="AM1957" t="s">
        <v>52</v>
      </c>
      <c r="AN1957">
        <v>6.4944010600000004</v>
      </c>
      <c r="AO1957">
        <v>0</v>
      </c>
      <c r="AP1957">
        <v>0</v>
      </c>
      <c r="AR1957" s="5">
        <v>46261</v>
      </c>
      <c r="AS1957">
        <v>140</v>
      </c>
      <c r="AT1957">
        <v>3</v>
      </c>
      <c r="AU1957" t="s">
        <v>147</v>
      </c>
      <c r="AV1957" t="s">
        <v>51</v>
      </c>
      <c r="AW1957">
        <v>0</v>
      </c>
      <c r="AX1957">
        <v>0.83</v>
      </c>
      <c r="AY1957">
        <v>0</v>
      </c>
      <c r="AZ1957">
        <v>0</v>
      </c>
      <c r="BA1957">
        <v>0</v>
      </c>
    </row>
    <row r="1958" spans="34:53">
      <c r="AH1958" s="5">
        <v>46261</v>
      </c>
      <c r="AI1958">
        <v>196</v>
      </c>
      <c r="AJ1958">
        <v>3</v>
      </c>
      <c r="AL1958" t="s">
        <v>147</v>
      </c>
      <c r="AM1958" t="s">
        <v>148</v>
      </c>
      <c r="AN1958">
        <v>0</v>
      </c>
      <c r="AO1958">
        <v>0</v>
      </c>
      <c r="AP1958">
        <v>0</v>
      </c>
      <c r="AR1958" s="5">
        <v>46261</v>
      </c>
      <c r="AS1958">
        <v>140</v>
      </c>
      <c r="AT1958">
        <v>3</v>
      </c>
      <c r="AU1958" t="s">
        <v>60</v>
      </c>
      <c r="AV1958" t="s">
        <v>58</v>
      </c>
      <c r="AW1958">
        <v>-9.1184591000000008</v>
      </c>
      <c r="AX1958">
        <v>-4.7500000000000001E-2</v>
      </c>
      <c r="AY1958">
        <v>0</v>
      </c>
      <c r="AZ1958">
        <v>-395.64899034000001</v>
      </c>
      <c r="BA1958">
        <v>0</v>
      </c>
    </row>
    <row r="1959" spans="34:53">
      <c r="AH1959" s="5">
        <v>46261</v>
      </c>
      <c r="AI1959">
        <v>196</v>
      </c>
      <c r="AJ1959">
        <v>3</v>
      </c>
      <c r="AL1959" t="s">
        <v>147</v>
      </c>
      <c r="AM1959" t="s">
        <v>51</v>
      </c>
      <c r="AN1959">
        <v>0</v>
      </c>
      <c r="AO1959">
        <v>0</v>
      </c>
      <c r="AP1959">
        <v>0</v>
      </c>
      <c r="AR1959" s="5">
        <v>46261</v>
      </c>
      <c r="AS1959">
        <v>140</v>
      </c>
      <c r="AT1959">
        <v>3</v>
      </c>
      <c r="AU1959" t="s">
        <v>60</v>
      </c>
      <c r="AV1959" t="s">
        <v>51</v>
      </c>
      <c r="AW1959">
        <v>9.1659591000000002</v>
      </c>
      <c r="AX1959">
        <v>-4.7500000000000001E-2</v>
      </c>
      <c r="AY1959">
        <v>0</v>
      </c>
      <c r="AZ1959">
        <v>0</v>
      </c>
      <c r="BA1959">
        <v>0</v>
      </c>
    </row>
    <row r="1960" spans="34:53">
      <c r="AH1960" s="5">
        <v>46261</v>
      </c>
      <c r="AI1960">
        <v>196</v>
      </c>
      <c r="AJ1960">
        <v>3</v>
      </c>
      <c r="AK1960" t="s">
        <v>143</v>
      </c>
      <c r="AL1960" t="s">
        <v>60</v>
      </c>
      <c r="AM1960" t="s">
        <v>58</v>
      </c>
      <c r="AN1960">
        <v>8.2122800999999992</v>
      </c>
      <c r="AO1960">
        <v>0</v>
      </c>
      <c r="AP1960">
        <v>0</v>
      </c>
      <c r="AR1960" s="5">
        <v>46261</v>
      </c>
      <c r="AS1960">
        <v>140</v>
      </c>
      <c r="AT1960">
        <v>3</v>
      </c>
      <c r="AU1960" t="s">
        <v>54</v>
      </c>
      <c r="AV1960" t="s">
        <v>52</v>
      </c>
      <c r="AW1960">
        <v>28.550627160000001</v>
      </c>
      <c r="AX1960">
        <v>-6.0833329999999998E-2</v>
      </c>
      <c r="AY1960">
        <v>0</v>
      </c>
      <c r="AZ1960">
        <v>0</v>
      </c>
      <c r="BA1960">
        <v>0</v>
      </c>
    </row>
    <row r="1961" spans="34:53">
      <c r="AH1961" s="5">
        <v>46261</v>
      </c>
      <c r="AI1961">
        <v>196</v>
      </c>
      <c r="AJ1961">
        <v>3</v>
      </c>
      <c r="AK1961" t="s">
        <v>143</v>
      </c>
      <c r="AL1961" t="s">
        <v>60</v>
      </c>
      <c r="AM1961" t="s">
        <v>51</v>
      </c>
      <c r="AN1961">
        <v>-9.1197800999999998</v>
      </c>
      <c r="AO1961">
        <v>0</v>
      </c>
      <c r="AP1961">
        <v>-409.68244271999998</v>
      </c>
      <c r="AR1961" s="5">
        <v>46261</v>
      </c>
      <c r="AS1961">
        <v>140</v>
      </c>
      <c r="AT1961">
        <v>3</v>
      </c>
      <c r="AU1961" t="s">
        <v>54</v>
      </c>
      <c r="AV1961" t="s">
        <v>51</v>
      </c>
      <c r="AW1961">
        <v>-28.48979383</v>
      </c>
      <c r="AX1961">
        <v>-6.0833329999999998E-2</v>
      </c>
      <c r="AY1961">
        <v>11515.156780949999</v>
      </c>
      <c r="AZ1961">
        <v>17129.806504119999</v>
      </c>
      <c r="BA1961">
        <v>0</v>
      </c>
    </row>
    <row r="1962" spans="34:53">
      <c r="AH1962" s="5">
        <v>46261</v>
      </c>
      <c r="AI1962">
        <v>196</v>
      </c>
      <c r="AJ1962">
        <v>3</v>
      </c>
      <c r="AK1962" t="s">
        <v>143</v>
      </c>
      <c r="AL1962" t="s">
        <v>54</v>
      </c>
      <c r="AM1962" t="s">
        <v>52</v>
      </c>
      <c r="AN1962">
        <v>6.0905489299999997</v>
      </c>
      <c r="AO1962">
        <v>0</v>
      </c>
      <c r="AP1962">
        <v>0</v>
      </c>
      <c r="AR1962" s="5">
        <v>46261</v>
      </c>
      <c r="AS1962">
        <v>140</v>
      </c>
      <c r="AT1962">
        <v>3</v>
      </c>
      <c r="AU1962" t="s">
        <v>50</v>
      </c>
      <c r="AV1962" t="s">
        <v>52</v>
      </c>
      <c r="AW1962">
        <v>1.48959E-2</v>
      </c>
      <c r="AX1962">
        <v>0.95499999999999996</v>
      </c>
      <c r="AY1962">
        <v>0</v>
      </c>
      <c r="AZ1962">
        <v>0</v>
      </c>
      <c r="BA1962">
        <v>0</v>
      </c>
    </row>
    <row r="1963" spans="34:53">
      <c r="AH1963" s="5">
        <v>46261</v>
      </c>
      <c r="AI1963">
        <v>196</v>
      </c>
      <c r="AJ1963">
        <v>3</v>
      </c>
      <c r="AK1963" t="s">
        <v>143</v>
      </c>
      <c r="AL1963" t="s">
        <v>54</v>
      </c>
      <c r="AM1963" t="s">
        <v>51</v>
      </c>
      <c r="AN1963">
        <v>-9.4313822599999995</v>
      </c>
      <c r="AO1963">
        <v>1602.4090839099999</v>
      </c>
      <c r="AP1963">
        <v>787.26343729999996</v>
      </c>
      <c r="AR1963" s="5">
        <v>46261</v>
      </c>
      <c r="AS1963">
        <v>140</v>
      </c>
      <c r="AT1963">
        <v>3</v>
      </c>
      <c r="AU1963" t="s">
        <v>50</v>
      </c>
      <c r="AV1963" t="s">
        <v>51</v>
      </c>
      <c r="AW1963">
        <v>-0.96989590000000003</v>
      </c>
      <c r="AX1963">
        <v>0.95499999999999996</v>
      </c>
      <c r="AY1963">
        <v>0</v>
      </c>
      <c r="AZ1963">
        <v>8.9181420800000009</v>
      </c>
      <c r="BA1963">
        <v>0</v>
      </c>
    </row>
    <row r="1964" spans="34:53">
      <c r="AH1964" s="5">
        <v>46261</v>
      </c>
      <c r="AI1964">
        <v>197</v>
      </c>
      <c r="AJ1964">
        <v>3</v>
      </c>
      <c r="AL1964" t="s">
        <v>144</v>
      </c>
      <c r="AM1964" t="s">
        <v>58</v>
      </c>
      <c r="AN1964">
        <v>-55.650620859999997</v>
      </c>
      <c r="AO1964">
        <v>995.72877794999999</v>
      </c>
      <c r="AP1964">
        <v>995.72877794999999</v>
      </c>
      <c r="AR1964" s="5">
        <v>46261</v>
      </c>
      <c r="AS1964">
        <v>141</v>
      </c>
      <c r="AT1964">
        <v>3</v>
      </c>
      <c r="AU1964" t="s">
        <v>145</v>
      </c>
      <c r="AV1964" t="s">
        <v>58</v>
      </c>
      <c r="AW1964">
        <v>0</v>
      </c>
      <c r="AX1964">
        <v>0</v>
      </c>
      <c r="AY1964">
        <v>0</v>
      </c>
      <c r="AZ1964">
        <v>0</v>
      </c>
      <c r="BA1964">
        <v>0</v>
      </c>
    </row>
    <row r="1965" spans="34:53">
      <c r="AH1965" s="5">
        <v>46261</v>
      </c>
      <c r="AI1965">
        <v>197</v>
      </c>
      <c r="AJ1965">
        <v>3</v>
      </c>
      <c r="AL1965" t="s">
        <v>144</v>
      </c>
      <c r="AM1965" t="s">
        <v>146</v>
      </c>
      <c r="AN1965">
        <v>44.528120860000001</v>
      </c>
      <c r="AO1965">
        <v>0</v>
      </c>
      <c r="AP1965">
        <v>0</v>
      </c>
      <c r="AR1965" s="5">
        <v>46261</v>
      </c>
      <c r="AS1965">
        <v>141</v>
      </c>
      <c r="AT1965">
        <v>3</v>
      </c>
      <c r="AU1965" t="s">
        <v>145</v>
      </c>
      <c r="AV1965" t="s">
        <v>146</v>
      </c>
      <c r="AW1965">
        <v>0</v>
      </c>
      <c r="AX1965">
        <v>0</v>
      </c>
      <c r="AY1965">
        <v>0</v>
      </c>
      <c r="AZ1965">
        <v>0</v>
      </c>
      <c r="BA1965">
        <v>0</v>
      </c>
    </row>
    <row r="1966" spans="34:53">
      <c r="AH1966" s="5">
        <v>46261</v>
      </c>
      <c r="AI1966">
        <v>197</v>
      </c>
      <c r="AJ1966">
        <v>3</v>
      </c>
      <c r="AK1966" t="s">
        <v>143</v>
      </c>
      <c r="AL1966" t="s">
        <v>57</v>
      </c>
      <c r="AM1966" t="s">
        <v>58</v>
      </c>
      <c r="AN1966">
        <v>-7.6531523999999997</v>
      </c>
      <c r="AO1966">
        <v>263.09226998000003</v>
      </c>
      <c r="AP1966">
        <v>2109.2817378300001</v>
      </c>
      <c r="AR1966" s="5">
        <v>46261</v>
      </c>
      <c r="AS1966">
        <v>141</v>
      </c>
      <c r="AT1966">
        <v>3</v>
      </c>
      <c r="AU1966" t="s">
        <v>144</v>
      </c>
      <c r="AV1966" t="s">
        <v>58</v>
      </c>
      <c r="AW1966">
        <v>-51.466402260000002</v>
      </c>
      <c r="AX1966">
        <v>2.2499999999999999E-2</v>
      </c>
      <c r="AY1966">
        <v>-3520.7685180799999</v>
      </c>
      <c r="AZ1966">
        <v>-3520.7685180799999</v>
      </c>
      <c r="BA1966">
        <v>0</v>
      </c>
    </row>
    <row r="1967" spans="34:53">
      <c r="AH1967" s="5">
        <v>46261</v>
      </c>
      <c r="AI1967">
        <v>197</v>
      </c>
      <c r="AJ1967">
        <v>3</v>
      </c>
      <c r="AK1967" t="s">
        <v>143</v>
      </c>
      <c r="AL1967" t="s">
        <v>57</v>
      </c>
      <c r="AM1967" t="s">
        <v>52</v>
      </c>
      <c r="AN1967">
        <v>5.5473190600000004</v>
      </c>
      <c r="AO1967">
        <v>0</v>
      </c>
      <c r="AP1967">
        <v>0</v>
      </c>
      <c r="AR1967" s="5">
        <v>46261</v>
      </c>
      <c r="AS1967">
        <v>141</v>
      </c>
      <c r="AT1967">
        <v>3</v>
      </c>
      <c r="AU1967" t="s">
        <v>144</v>
      </c>
      <c r="AV1967" t="s">
        <v>146</v>
      </c>
      <c r="AW1967">
        <v>51.443902260000002</v>
      </c>
      <c r="AX1967">
        <v>2.2499999999999999E-2</v>
      </c>
      <c r="AY1967">
        <v>0</v>
      </c>
      <c r="AZ1967">
        <v>0</v>
      </c>
      <c r="BA1967">
        <v>0</v>
      </c>
    </row>
    <row r="1968" spans="34:53">
      <c r="AH1968" s="5">
        <v>46261</v>
      </c>
      <c r="AI1968">
        <v>197</v>
      </c>
      <c r="AJ1968">
        <v>3</v>
      </c>
      <c r="AL1968" t="s">
        <v>147</v>
      </c>
      <c r="AM1968" t="s">
        <v>148</v>
      </c>
      <c r="AN1968">
        <v>0</v>
      </c>
      <c r="AO1968">
        <v>0</v>
      </c>
      <c r="AP1968">
        <v>0</v>
      </c>
      <c r="AR1968" s="5">
        <v>46261</v>
      </c>
      <c r="AS1968">
        <v>141</v>
      </c>
      <c r="AT1968">
        <v>3</v>
      </c>
      <c r="AU1968" t="s">
        <v>57</v>
      </c>
      <c r="AV1968" t="s">
        <v>58</v>
      </c>
      <c r="AW1968">
        <v>3.1511528000000002</v>
      </c>
      <c r="AX1968">
        <v>0.56916666000000005</v>
      </c>
      <c r="AY1968">
        <v>1382.5922440500001</v>
      </c>
      <c r="AZ1968">
        <v>0</v>
      </c>
      <c r="BA1968">
        <v>0</v>
      </c>
    </row>
    <row r="1969" spans="34:53">
      <c r="AH1969" s="5">
        <v>46261</v>
      </c>
      <c r="AI1969">
        <v>197</v>
      </c>
      <c r="AJ1969">
        <v>3</v>
      </c>
      <c r="AL1969" t="s">
        <v>147</v>
      </c>
      <c r="AM1969" t="s">
        <v>51</v>
      </c>
      <c r="AN1969">
        <v>0</v>
      </c>
      <c r="AO1969">
        <v>0</v>
      </c>
      <c r="AP1969">
        <v>0</v>
      </c>
      <c r="AR1969" s="5">
        <v>46261</v>
      </c>
      <c r="AS1969">
        <v>141</v>
      </c>
      <c r="AT1969">
        <v>3</v>
      </c>
      <c r="AU1969" t="s">
        <v>57</v>
      </c>
      <c r="AV1969" t="s">
        <v>52</v>
      </c>
      <c r="AW1969">
        <v>-3.7203194599999998</v>
      </c>
      <c r="AX1969">
        <v>0.56916666000000005</v>
      </c>
      <c r="AY1969">
        <v>0</v>
      </c>
      <c r="AZ1969">
        <v>-2095.4001369500002</v>
      </c>
      <c r="BA1969">
        <v>0</v>
      </c>
    </row>
    <row r="1970" spans="34:53">
      <c r="AH1970" s="5">
        <v>46261</v>
      </c>
      <c r="AI1970">
        <v>197</v>
      </c>
      <c r="AJ1970">
        <v>3</v>
      </c>
      <c r="AK1970" t="s">
        <v>143</v>
      </c>
      <c r="AL1970" t="s">
        <v>60</v>
      </c>
      <c r="AM1970" t="s">
        <v>58</v>
      </c>
      <c r="AN1970">
        <v>4.7493556999999997</v>
      </c>
      <c r="AO1970">
        <v>0</v>
      </c>
      <c r="AP1970">
        <v>0</v>
      </c>
      <c r="AR1970" s="5">
        <v>46261</v>
      </c>
      <c r="AS1970">
        <v>141</v>
      </c>
      <c r="AT1970">
        <v>3</v>
      </c>
      <c r="AU1970" t="s">
        <v>147</v>
      </c>
      <c r="AV1970" t="s">
        <v>148</v>
      </c>
      <c r="AW1970">
        <v>0</v>
      </c>
      <c r="AX1970">
        <v>0.82916666000000006</v>
      </c>
      <c r="AY1970">
        <v>0</v>
      </c>
      <c r="AZ1970">
        <v>0</v>
      </c>
      <c r="BA1970">
        <v>0</v>
      </c>
    </row>
    <row r="1971" spans="34:53">
      <c r="AH1971" s="5">
        <v>46261</v>
      </c>
      <c r="AI1971">
        <v>197</v>
      </c>
      <c r="AJ1971">
        <v>3</v>
      </c>
      <c r="AK1971" t="s">
        <v>143</v>
      </c>
      <c r="AL1971" t="s">
        <v>60</v>
      </c>
      <c r="AM1971" t="s">
        <v>51</v>
      </c>
      <c r="AN1971">
        <v>-5.5593557000000002</v>
      </c>
      <c r="AO1971">
        <v>0</v>
      </c>
      <c r="AP1971">
        <v>-265.75680550999999</v>
      </c>
      <c r="AR1971" s="5">
        <v>46261</v>
      </c>
      <c r="AS1971">
        <v>141</v>
      </c>
      <c r="AT1971">
        <v>3</v>
      </c>
      <c r="AU1971" t="s">
        <v>147</v>
      </c>
      <c r="AV1971" t="s">
        <v>51</v>
      </c>
      <c r="AW1971">
        <v>0</v>
      </c>
      <c r="AX1971">
        <v>0.82916666000000006</v>
      </c>
      <c r="AY1971">
        <v>0</v>
      </c>
      <c r="AZ1971">
        <v>0</v>
      </c>
      <c r="BA1971">
        <v>0</v>
      </c>
    </row>
    <row r="1972" spans="34:53">
      <c r="AH1972" s="5">
        <v>46261</v>
      </c>
      <c r="AI1972">
        <v>197</v>
      </c>
      <c r="AJ1972">
        <v>3</v>
      </c>
      <c r="AK1972" t="s">
        <v>143</v>
      </c>
      <c r="AL1972" t="s">
        <v>54</v>
      </c>
      <c r="AM1972" t="s">
        <v>52</v>
      </c>
      <c r="AN1972">
        <v>-4.0610100899999999</v>
      </c>
      <c r="AO1972">
        <v>0</v>
      </c>
      <c r="AP1972">
        <v>-1257.09835221</v>
      </c>
      <c r="AR1972" s="5">
        <v>46261</v>
      </c>
      <c r="AS1972">
        <v>141</v>
      </c>
      <c r="AT1972">
        <v>3</v>
      </c>
      <c r="AU1972" t="s">
        <v>60</v>
      </c>
      <c r="AV1972" t="s">
        <v>58</v>
      </c>
      <c r="AW1972">
        <v>-5.7722748299999997</v>
      </c>
      <c r="AX1972">
        <v>-4.6666659999999999E-2</v>
      </c>
      <c r="AY1972">
        <v>0</v>
      </c>
      <c r="AZ1972">
        <v>-250.45807167999999</v>
      </c>
      <c r="BA1972">
        <v>0</v>
      </c>
    </row>
    <row r="1973" spans="34:53">
      <c r="AH1973" s="5">
        <v>46261</v>
      </c>
      <c r="AI1973">
        <v>197</v>
      </c>
      <c r="AJ1973">
        <v>3</v>
      </c>
      <c r="AK1973" t="s">
        <v>143</v>
      </c>
      <c r="AL1973" t="s">
        <v>54</v>
      </c>
      <c r="AM1973" t="s">
        <v>51</v>
      </c>
      <c r="AN1973">
        <v>1.34851009</v>
      </c>
      <c r="AO1973">
        <v>323.33431010999999</v>
      </c>
      <c r="AP1973">
        <v>0</v>
      </c>
      <c r="AR1973" s="5">
        <v>46261</v>
      </c>
      <c r="AS1973">
        <v>141</v>
      </c>
      <c r="AT1973">
        <v>3</v>
      </c>
      <c r="AU1973" t="s">
        <v>60</v>
      </c>
      <c r="AV1973" t="s">
        <v>51</v>
      </c>
      <c r="AW1973">
        <v>5.8189415000000002</v>
      </c>
      <c r="AX1973">
        <v>-4.6666659999999999E-2</v>
      </c>
      <c r="AY1973">
        <v>0</v>
      </c>
      <c r="AZ1973">
        <v>0</v>
      </c>
      <c r="BA1973">
        <v>0</v>
      </c>
    </row>
    <row r="1974" spans="34:53">
      <c r="AH1974" s="5">
        <v>46261</v>
      </c>
      <c r="AI1974">
        <v>198</v>
      </c>
      <c r="AJ1974">
        <v>3</v>
      </c>
      <c r="AL1974" t="s">
        <v>144</v>
      </c>
      <c r="AM1974" t="s">
        <v>58</v>
      </c>
      <c r="AN1974">
        <v>-52.124816500000001</v>
      </c>
      <c r="AO1974">
        <v>957.63237373000004</v>
      </c>
      <c r="AP1974">
        <v>957.63237373000004</v>
      </c>
      <c r="AR1974" s="5">
        <v>46261</v>
      </c>
      <c r="AS1974">
        <v>141</v>
      </c>
      <c r="AT1974">
        <v>3</v>
      </c>
      <c r="AU1974" t="s">
        <v>54</v>
      </c>
      <c r="AV1974" t="s">
        <v>52</v>
      </c>
      <c r="AW1974">
        <v>29.50637206</v>
      </c>
      <c r="AX1974">
        <v>-6.0833329999999998E-2</v>
      </c>
      <c r="AY1974">
        <v>0</v>
      </c>
      <c r="AZ1974">
        <v>0</v>
      </c>
      <c r="BA1974">
        <v>0</v>
      </c>
    </row>
    <row r="1975" spans="34:53">
      <c r="AH1975" s="5">
        <v>46261</v>
      </c>
      <c r="AI1975">
        <v>198</v>
      </c>
      <c r="AJ1975">
        <v>3</v>
      </c>
      <c r="AL1975" t="s">
        <v>144</v>
      </c>
      <c r="AM1975" t="s">
        <v>146</v>
      </c>
      <c r="AN1975">
        <v>39.814816499999999</v>
      </c>
      <c r="AO1975">
        <v>0</v>
      </c>
      <c r="AP1975">
        <v>0</v>
      </c>
      <c r="AR1975" s="5">
        <v>46261</v>
      </c>
      <c r="AS1975">
        <v>141</v>
      </c>
      <c r="AT1975">
        <v>3</v>
      </c>
      <c r="AU1975" t="s">
        <v>54</v>
      </c>
      <c r="AV1975" t="s">
        <v>51</v>
      </c>
      <c r="AW1975">
        <v>-29.445538729999999</v>
      </c>
      <c r="AX1975">
        <v>-6.0833329999999998E-2</v>
      </c>
      <c r="AY1975">
        <v>14020.20144192</v>
      </c>
      <c r="AZ1975">
        <v>17703.234329219998</v>
      </c>
      <c r="BA1975">
        <v>0</v>
      </c>
    </row>
    <row r="1976" spans="34:53">
      <c r="AH1976" s="5">
        <v>46261</v>
      </c>
      <c r="AI1976">
        <v>198</v>
      </c>
      <c r="AJ1976">
        <v>3</v>
      </c>
      <c r="AK1976" t="s">
        <v>143</v>
      </c>
      <c r="AL1976" t="s">
        <v>57</v>
      </c>
      <c r="AM1976" t="s">
        <v>58</v>
      </c>
      <c r="AN1976">
        <v>-8.4194633999999997</v>
      </c>
      <c r="AO1976">
        <v>0</v>
      </c>
      <c r="AP1976">
        <v>969.92361218999997</v>
      </c>
      <c r="AR1976" s="5">
        <v>46261</v>
      </c>
      <c r="AS1976">
        <v>141</v>
      </c>
      <c r="AT1976">
        <v>3</v>
      </c>
      <c r="AU1976" t="s">
        <v>50</v>
      </c>
      <c r="AV1976" t="s">
        <v>52</v>
      </c>
      <c r="AW1976">
        <v>7.57303E-2</v>
      </c>
      <c r="AX1976">
        <v>0.95499999999999996</v>
      </c>
      <c r="AY1976">
        <v>0</v>
      </c>
      <c r="AZ1976">
        <v>0</v>
      </c>
      <c r="BA1976">
        <v>0</v>
      </c>
    </row>
    <row r="1977" spans="34:53">
      <c r="AH1977" s="5">
        <v>46261</v>
      </c>
      <c r="AI1977">
        <v>198</v>
      </c>
      <c r="AJ1977">
        <v>3</v>
      </c>
      <c r="AK1977" t="s">
        <v>143</v>
      </c>
      <c r="AL1977" t="s">
        <v>57</v>
      </c>
      <c r="AM1977" t="s">
        <v>52</v>
      </c>
      <c r="AN1977">
        <v>6.5811300599999996</v>
      </c>
      <c r="AO1977">
        <v>0</v>
      </c>
      <c r="AP1977">
        <v>0</v>
      </c>
      <c r="AR1977" s="5">
        <v>46261</v>
      </c>
      <c r="AS1977">
        <v>141</v>
      </c>
      <c r="AT1977">
        <v>3</v>
      </c>
      <c r="AU1977" t="s">
        <v>50</v>
      </c>
      <c r="AV1977" t="s">
        <v>51</v>
      </c>
      <c r="AW1977">
        <v>-1.0307303000000001</v>
      </c>
      <c r="AX1977">
        <v>0.95499999999999996</v>
      </c>
      <c r="AY1977">
        <v>0</v>
      </c>
      <c r="AZ1977">
        <v>45.41756539</v>
      </c>
      <c r="BA1977">
        <v>0</v>
      </c>
    </row>
    <row r="1978" spans="34:53">
      <c r="AH1978" s="5">
        <v>46261</v>
      </c>
      <c r="AI1978">
        <v>198</v>
      </c>
      <c r="AJ1978">
        <v>3</v>
      </c>
      <c r="AL1978" t="s">
        <v>147</v>
      </c>
      <c r="AM1978" t="s">
        <v>148</v>
      </c>
      <c r="AN1978">
        <v>0</v>
      </c>
      <c r="AO1978">
        <v>0</v>
      </c>
      <c r="AP1978">
        <v>0</v>
      </c>
      <c r="AR1978" s="5">
        <v>46261</v>
      </c>
      <c r="AS1978">
        <v>142</v>
      </c>
      <c r="AT1978">
        <v>3</v>
      </c>
      <c r="AU1978" t="s">
        <v>145</v>
      </c>
      <c r="AV1978" t="s">
        <v>58</v>
      </c>
      <c r="AW1978">
        <v>0</v>
      </c>
      <c r="AX1978">
        <v>0</v>
      </c>
      <c r="AY1978">
        <v>0</v>
      </c>
      <c r="AZ1978">
        <v>0</v>
      </c>
      <c r="BA1978">
        <v>0</v>
      </c>
    </row>
    <row r="1979" spans="34:53">
      <c r="AH1979" s="5">
        <v>46261</v>
      </c>
      <c r="AI1979">
        <v>198</v>
      </c>
      <c r="AJ1979">
        <v>3</v>
      </c>
      <c r="AL1979" t="s">
        <v>147</v>
      </c>
      <c r="AM1979" t="s">
        <v>51</v>
      </c>
      <c r="AN1979">
        <v>0</v>
      </c>
      <c r="AO1979">
        <v>0</v>
      </c>
      <c r="AP1979">
        <v>0</v>
      </c>
      <c r="AR1979" s="5">
        <v>46261</v>
      </c>
      <c r="AS1979">
        <v>142</v>
      </c>
      <c r="AT1979">
        <v>3</v>
      </c>
      <c r="AU1979" t="s">
        <v>145</v>
      </c>
      <c r="AV1979" t="s">
        <v>146</v>
      </c>
      <c r="AW1979">
        <v>0</v>
      </c>
      <c r="AX1979">
        <v>0</v>
      </c>
      <c r="AY1979">
        <v>0</v>
      </c>
      <c r="AZ1979">
        <v>0</v>
      </c>
      <c r="BA1979">
        <v>0</v>
      </c>
    </row>
    <row r="1980" spans="34:53">
      <c r="AH1980" s="5">
        <v>46261</v>
      </c>
      <c r="AI1980">
        <v>198</v>
      </c>
      <c r="AJ1980">
        <v>3</v>
      </c>
      <c r="AK1980" t="s">
        <v>143</v>
      </c>
      <c r="AL1980" t="s">
        <v>60</v>
      </c>
      <c r="AM1980" t="s">
        <v>58</v>
      </c>
      <c r="AN1980">
        <v>-0.40875696</v>
      </c>
      <c r="AO1980">
        <v>44.814027809999999</v>
      </c>
      <c r="AP1980">
        <v>19.093654619999999</v>
      </c>
      <c r="AR1980" s="5">
        <v>46261</v>
      </c>
      <c r="AS1980">
        <v>142</v>
      </c>
      <c r="AT1980">
        <v>3</v>
      </c>
      <c r="AU1980" t="s">
        <v>144</v>
      </c>
      <c r="AV1980" t="s">
        <v>58</v>
      </c>
      <c r="AW1980">
        <v>-46.644376459999997</v>
      </c>
      <c r="AX1980">
        <v>2.2499999999999999E-2</v>
      </c>
      <c r="AY1980">
        <v>-3190.8455128400001</v>
      </c>
      <c r="AZ1980">
        <v>-3190.8455128400001</v>
      </c>
      <c r="BA1980">
        <v>0</v>
      </c>
    </row>
    <row r="1981" spans="34:53">
      <c r="AH1981" s="5">
        <v>46261</v>
      </c>
      <c r="AI1981">
        <v>198</v>
      </c>
      <c r="AJ1981">
        <v>3</v>
      </c>
      <c r="AK1981" t="s">
        <v>143</v>
      </c>
      <c r="AL1981" t="s">
        <v>60</v>
      </c>
      <c r="AM1981" t="s">
        <v>51</v>
      </c>
      <c r="AN1981">
        <v>-0.26540970000000003</v>
      </c>
      <c r="AO1981">
        <v>0</v>
      </c>
      <c r="AP1981">
        <v>0</v>
      </c>
      <c r="AR1981" s="5">
        <v>46261</v>
      </c>
      <c r="AS1981">
        <v>142</v>
      </c>
      <c r="AT1981">
        <v>3</v>
      </c>
      <c r="AU1981" t="s">
        <v>144</v>
      </c>
      <c r="AV1981" t="s">
        <v>146</v>
      </c>
      <c r="AW1981">
        <v>46.621876460000003</v>
      </c>
      <c r="AX1981">
        <v>2.2499999999999999E-2</v>
      </c>
      <c r="AY1981">
        <v>0</v>
      </c>
      <c r="AZ1981">
        <v>0</v>
      </c>
      <c r="BA1981">
        <v>0</v>
      </c>
    </row>
    <row r="1982" spans="34:53">
      <c r="AH1982" s="5">
        <v>46261</v>
      </c>
      <c r="AI1982">
        <v>198</v>
      </c>
      <c r="AJ1982">
        <v>3</v>
      </c>
      <c r="AK1982" t="s">
        <v>143</v>
      </c>
      <c r="AL1982" t="s">
        <v>54</v>
      </c>
      <c r="AM1982" t="s">
        <v>52</v>
      </c>
      <c r="AN1982">
        <v>-11.78631646</v>
      </c>
      <c r="AO1982">
        <v>0</v>
      </c>
      <c r="AP1982">
        <v>-944.20323900000005</v>
      </c>
      <c r="AR1982" s="5">
        <v>46261</v>
      </c>
      <c r="AS1982">
        <v>142</v>
      </c>
      <c r="AT1982">
        <v>3</v>
      </c>
      <c r="AU1982" t="s">
        <v>57</v>
      </c>
      <c r="AV1982" t="s">
        <v>58</v>
      </c>
      <c r="AW1982">
        <v>2.6260240000000001</v>
      </c>
      <c r="AX1982">
        <v>0.50916665999999999</v>
      </c>
      <c r="AY1982">
        <v>5769.59166405</v>
      </c>
      <c r="AZ1982">
        <v>0</v>
      </c>
      <c r="BA1982">
        <v>0</v>
      </c>
    </row>
    <row r="1983" spans="34:53">
      <c r="AH1983" s="5">
        <v>46261</v>
      </c>
      <c r="AI1983">
        <v>198</v>
      </c>
      <c r="AJ1983">
        <v>3</v>
      </c>
      <c r="AK1983" t="s">
        <v>143</v>
      </c>
      <c r="AL1983" t="s">
        <v>54</v>
      </c>
      <c r="AM1983" t="s">
        <v>51</v>
      </c>
      <c r="AN1983">
        <v>7.6329831300000004</v>
      </c>
      <c r="AO1983">
        <v>0</v>
      </c>
      <c r="AP1983">
        <v>0</v>
      </c>
      <c r="AR1983" s="5">
        <v>46261</v>
      </c>
      <c r="AS1983">
        <v>142</v>
      </c>
      <c r="AT1983">
        <v>3</v>
      </c>
      <c r="AU1983" t="s">
        <v>57</v>
      </c>
      <c r="AV1983" t="s">
        <v>52</v>
      </c>
      <c r="AW1983">
        <v>-3.1351906600000001</v>
      </c>
      <c r="AX1983">
        <v>0.50916665999999999</v>
      </c>
      <c r="AY1983">
        <v>0</v>
      </c>
      <c r="AZ1983">
        <v>-1767.1186981599999</v>
      </c>
      <c r="BA1983">
        <v>0</v>
      </c>
    </row>
    <row r="1984" spans="34:53">
      <c r="AH1984" s="5">
        <v>46261</v>
      </c>
      <c r="AI1984">
        <v>199</v>
      </c>
      <c r="AJ1984">
        <v>3</v>
      </c>
      <c r="AL1984" t="s">
        <v>144</v>
      </c>
      <c r="AM1984" t="s">
        <v>58</v>
      </c>
      <c r="AN1984">
        <v>-40.598298759999999</v>
      </c>
      <c r="AO1984">
        <v>750.97369553999999</v>
      </c>
      <c r="AP1984">
        <v>750.97369553999999</v>
      </c>
      <c r="AR1984" s="5">
        <v>46261</v>
      </c>
      <c r="AS1984">
        <v>142</v>
      </c>
      <c r="AT1984">
        <v>3</v>
      </c>
      <c r="AU1984" t="s">
        <v>147</v>
      </c>
      <c r="AV1984" t="s">
        <v>148</v>
      </c>
      <c r="AW1984">
        <v>0</v>
      </c>
      <c r="AX1984">
        <v>0.83750000000000002</v>
      </c>
      <c r="AY1984">
        <v>0</v>
      </c>
      <c r="AZ1984">
        <v>0</v>
      </c>
      <c r="BA1984">
        <v>0</v>
      </c>
    </row>
    <row r="1985" spans="34:53">
      <c r="AH1985" s="5">
        <v>46261</v>
      </c>
      <c r="AI1985">
        <v>199</v>
      </c>
      <c r="AJ1985">
        <v>3</v>
      </c>
      <c r="AL1985" t="s">
        <v>144</v>
      </c>
      <c r="AM1985" t="s">
        <v>146</v>
      </c>
      <c r="AN1985">
        <v>31.57329876</v>
      </c>
      <c r="AO1985">
        <v>0</v>
      </c>
      <c r="AP1985">
        <v>0</v>
      </c>
      <c r="AR1985" s="5">
        <v>46261</v>
      </c>
      <c r="AS1985">
        <v>142</v>
      </c>
      <c r="AT1985">
        <v>3</v>
      </c>
      <c r="AU1985" t="s">
        <v>147</v>
      </c>
      <c r="AV1985" t="s">
        <v>51</v>
      </c>
      <c r="AW1985">
        <v>0</v>
      </c>
      <c r="AX1985">
        <v>0.83750000000000002</v>
      </c>
      <c r="AY1985">
        <v>0</v>
      </c>
      <c r="AZ1985">
        <v>0</v>
      </c>
      <c r="BA1985">
        <v>0</v>
      </c>
    </row>
    <row r="1986" spans="34:53">
      <c r="AH1986" s="5">
        <v>46261</v>
      </c>
      <c r="AI1986">
        <v>199</v>
      </c>
      <c r="AJ1986">
        <v>3</v>
      </c>
      <c r="AK1986" t="s">
        <v>143</v>
      </c>
      <c r="AL1986" t="s">
        <v>57</v>
      </c>
      <c r="AM1986" t="s">
        <v>58</v>
      </c>
      <c r="AN1986">
        <v>-9.2820409999999995</v>
      </c>
      <c r="AO1986">
        <v>279.16655637999997</v>
      </c>
      <c r="AP1986">
        <v>1144.74117983</v>
      </c>
      <c r="AR1986" s="5">
        <v>46261</v>
      </c>
      <c r="AS1986">
        <v>142</v>
      </c>
      <c r="AT1986">
        <v>3</v>
      </c>
      <c r="AU1986" t="s">
        <v>60</v>
      </c>
      <c r="AV1986" t="s">
        <v>58</v>
      </c>
      <c r="AW1986">
        <v>-13.525632399999999</v>
      </c>
      <c r="AX1986">
        <v>-3.7499999999999999E-2</v>
      </c>
      <c r="AY1986">
        <v>0</v>
      </c>
      <c r="AZ1986">
        <v>-586.87643982999998</v>
      </c>
      <c r="BA1986">
        <v>0</v>
      </c>
    </row>
    <row r="1987" spans="34:53">
      <c r="AH1987" s="5">
        <v>46261</v>
      </c>
      <c r="AI1987">
        <v>199</v>
      </c>
      <c r="AJ1987">
        <v>3</v>
      </c>
      <c r="AK1987" t="s">
        <v>143</v>
      </c>
      <c r="AL1987" t="s">
        <v>57</v>
      </c>
      <c r="AM1987" t="s">
        <v>52</v>
      </c>
      <c r="AN1987">
        <v>8.0320409999999995</v>
      </c>
      <c r="AO1987">
        <v>0</v>
      </c>
      <c r="AP1987">
        <v>0</v>
      </c>
      <c r="AR1987" s="5">
        <v>46261</v>
      </c>
      <c r="AS1987">
        <v>142</v>
      </c>
      <c r="AT1987">
        <v>3</v>
      </c>
      <c r="AU1987" t="s">
        <v>60</v>
      </c>
      <c r="AV1987" t="s">
        <v>51</v>
      </c>
      <c r="AW1987">
        <v>13.563132400000001</v>
      </c>
      <c r="AX1987">
        <v>-3.7499999999999999E-2</v>
      </c>
      <c r="AY1987">
        <v>0</v>
      </c>
      <c r="AZ1987">
        <v>0</v>
      </c>
      <c r="BA1987">
        <v>0</v>
      </c>
    </row>
    <row r="1988" spans="34:53">
      <c r="AH1988" s="5">
        <v>46261</v>
      </c>
      <c r="AI1988">
        <v>199</v>
      </c>
      <c r="AJ1988">
        <v>3</v>
      </c>
      <c r="AL1988" t="s">
        <v>147</v>
      </c>
      <c r="AM1988" t="s">
        <v>148</v>
      </c>
      <c r="AN1988">
        <v>0</v>
      </c>
      <c r="AO1988">
        <v>0</v>
      </c>
      <c r="AP1988">
        <v>0</v>
      </c>
      <c r="AR1988" s="5">
        <v>46261</v>
      </c>
      <c r="AS1988">
        <v>142</v>
      </c>
      <c r="AT1988">
        <v>3</v>
      </c>
      <c r="AU1988" t="s">
        <v>54</v>
      </c>
      <c r="AV1988" t="s">
        <v>52</v>
      </c>
      <c r="AW1988">
        <v>30.293539129999999</v>
      </c>
      <c r="AX1988">
        <v>-6.416666E-2</v>
      </c>
      <c r="AY1988">
        <v>0</v>
      </c>
      <c r="AZ1988">
        <v>0</v>
      </c>
      <c r="BA1988">
        <v>0</v>
      </c>
    </row>
    <row r="1989" spans="34:53">
      <c r="AH1989" s="5">
        <v>46261</v>
      </c>
      <c r="AI1989">
        <v>199</v>
      </c>
      <c r="AJ1989">
        <v>3</v>
      </c>
      <c r="AL1989" t="s">
        <v>147</v>
      </c>
      <c r="AM1989" t="s">
        <v>51</v>
      </c>
      <c r="AN1989">
        <v>0</v>
      </c>
      <c r="AO1989">
        <v>0</v>
      </c>
      <c r="AP1989">
        <v>0</v>
      </c>
      <c r="AR1989" s="5">
        <v>46261</v>
      </c>
      <c r="AS1989">
        <v>142</v>
      </c>
      <c r="AT1989">
        <v>3</v>
      </c>
      <c r="AU1989" t="s">
        <v>54</v>
      </c>
      <c r="AV1989" t="s">
        <v>51</v>
      </c>
      <c r="AW1989">
        <v>-30.22937246</v>
      </c>
      <c r="AX1989">
        <v>-6.416666E-2</v>
      </c>
      <c r="AY1989">
        <v>10110.212207119999</v>
      </c>
      <c r="AZ1989">
        <v>18175.518892550001</v>
      </c>
      <c r="BA1989">
        <v>0</v>
      </c>
    </row>
    <row r="1990" spans="34:53">
      <c r="AH1990" s="5">
        <v>46261</v>
      </c>
      <c r="AI1990">
        <v>199</v>
      </c>
      <c r="AJ1990">
        <v>3</v>
      </c>
      <c r="AK1990" t="s">
        <v>143</v>
      </c>
      <c r="AL1990" t="s">
        <v>60</v>
      </c>
      <c r="AM1990" t="s">
        <v>58</v>
      </c>
      <c r="AN1990">
        <v>-1.0365903000000001</v>
      </c>
      <c r="AO1990">
        <v>358.33316685</v>
      </c>
      <c r="AP1990">
        <v>53.637636110000003</v>
      </c>
      <c r="AR1990" s="5">
        <v>46261</v>
      </c>
      <c r="AS1990">
        <v>142</v>
      </c>
      <c r="AT1990">
        <v>3</v>
      </c>
      <c r="AU1990" t="s">
        <v>50</v>
      </c>
      <c r="AV1990" t="s">
        <v>52</v>
      </c>
      <c r="AW1990">
        <v>9.7168599999999994E-2</v>
      </c>
      <c r="AX1990">
        <v>0.95499999999999996</v>
      </c>
      <c r="AY1990">
        <v>0</v>
      </c>
      <c r="AZ1990">
        <v>0</v>
      </c>
      <c r="BA1990">
        <v>0</v>
      </c>
    </row>
    <row r="1991" spans="34:53">
      <c r="AH1991" s="5">
        <v>46261</v>
      </c>
      <c r="AI1991">
        <v>199</v>
      </c>
      <c r="AJ1991">
        <v>3</v>
      </c>
      <c r="AK1991" t="s">
        <v>143</v>
      </c>
      <c r="AL1991" t="s">
        <v>60</v>
      </c>
      <c r="AM1991" t="s">
        <v>51</v>
      </c>
      <c r="AN1991">
        <v>0.18909029999999999</v>
      </c>
      <c r="AO1991">
        <v>0</v>
      </c>
      <c r="AP1991">
        <v>0</v>
      </c>
      <c r="AR1991" s="5">
        <v>46261</v>
      </c>
      <c r="AS1991">
        <v>142</v>
      </c>
      <c r="AT1991">
        <v>3</v>
      </c>
      <c r="AU1991" t="s">
        <v>50</v>
      </c>
      <c r="AV1991" t="s">
        <v>51</v>
      </c>
      <c r="AW1991">
        <v>-1.0521685999999999</v>
      </c>
      <c r="AX1991">
        <v>0.95499999999999996</v>
      </c>
      <c r="AY1991">
        <v>0</v>
      </c>
      <c r="AZ1991">
        <v>58.280116620000001</v>
      </c>
      <c r="BA1991">
        <v>0</v>
      </c>
    </row>
    <row r="1992" spans="34:53">
      <c r="AH1992" s="5">
        <v>46261</v>
      </c>
      <c r="AI1992">
        <v>199</v>
      </c>
      <c r="AJ1992">
        <v>3</v>
      </c>
      <c r="AK1992" t="s">
        <v>143</v>
      </c>
      <c r="AL1992" t="s">
        <v>54</v>
      </c>
      <c r="AM1992" t="s">
        <v>52</v>
      </c>
      <c r="AN1992">
        <v>-6.9042708299999997</v>
      </c>
      <c r="AO1992">
        <v>0</v>
      </c>
      <c r="AP1992">
        <v>-560.8790927</v>
      </c>
      <c r="AR1992" s="5">
        <v>46261</v>
      </c>
      <c r="AS1992">
        <v>143</v>
      </c>
      <c r="AT1992">
        <v>3</v>
      </c>
      <c r="AU1992" t="s">
        <v>145</v>
      </c>
      <c r="AV1992" t="s">
        <v>58</v>
      </c>
      <c r="AW1992">
        <v>0</v>
      </c>
      <c r="AX1992">
        <v>0</v>
      </c>
      <c r="AY1992">
        <v>0</v>
      </c>
      <c r="AZ1992">
        <v>0</v>
      </c>
      <c r="BA1992">
        <v>0</v>
      </c>
    </row>
    <row r="1993" spans="34:53">
      <c r="AH1993" s="5">
        <v>46261</v>
      </c>
      <c r="AI1993">
        <v>199</v>
      </c>
      <c r="AJ1993">
        <v>3</v>
      </c>
      <c r="AK1993" t="s">
        <v>143</v>
      </c>
      <c r="AL1993" t="s">
        <v>54</v>
      </c>
      <c r="AM1993" t="s">
        <v>51</v>
      </c>
      <c r="AN1993">
        <v>3.2676041599999999</v>
      </c>
      <c r="AO1993">
        <v>0</v>
      </c>
      <c r="AP1993">
        <v>0</v>
      </c>
      <c r="AR1993" s="5">
        <v>46261</v>
      </c>
      <c r="AS1993">
        <v>143</v>
      </c>
      <c r="AT1993">
        <v>3</v>
      </c>
      <c r="AU1993" t="s">
        <v>145</v>
      </c>
      <c r="AV1993" t="s">
        <v>146</v>
      </c>
      <c r="AW1993">
        <v>0</v>
      </c>
      <c r="AX1993">
        <v>0</v>
      </c>
      <c r="AY1993">
        <v>0</v>
      </c>
      <c r="AZ1993">
        <v>0</v>
      </c>
      <c r="BA1993">
        <v>0</v>
      </c>
    </row>
    <row r="1994" spans="34:53">
      <c r="AH1994" s="5">
        <v>46261</v>
      </c>
      <c r="AI1994">
        <v>200</v>
      </c>
      <c r="AJ1994">
        <v>3</v>
      </c>
      <c r="AL1994" t="s">
        <v>144</v>
      </c>
      <c r="AM1994" t="s">
        <v>58</v>
      </c>
      <c r="AN1994">
        <v>-46.544779759999997</v>
      </c>
      <c r="AO1994">
        <v>835.41768986</v>
      </c>
      <c r="AP1994">
        <v>835.41768986</v>
      </c>
      <c r="AR1994" s="5">
        <v>46261</v>
      </c>
      <c r="AS1994">
        <v>143</v>
      </c>
      <c r="AT1994">
        <v>3</v>
      </c>
      <c r="AU1994" t="s">
        <v>144</v>
      </c>
      <c r="AV1994" t="s">
        <v>58</v>
      </c>
      <c r="AW1994">
        <v>-41.606935300000004</v>
      </c>
      <c r="AX1994">
        <v>0.91083333</v>
      </c>
      <c r="AY1994">
        <v>-2823.96657155</v>
      </c>
      <c r="AZ1994">
        <v>-2823.96657155</v>
      </c>
      <c r="BA1994">
        <v>0</v>
      </c>
    </row>
    <row r="1995" spans="34:53">
      <c r="AH1995" s="5">
        <v>46261</v>
      </c>
      <c r="AI1995">
        <v>200</v>
      </c>
      <c r="AJ1995">
        <v>3</v>
      </c>
      <c r="AL1995" t="s">
        <v>144</v>
      </c>
      <c r="AM1995" t="s">
        <v>146</v>
      </c>
      <c r="AN1995">
        <v>36.773946430000002</v>
      </c>
      <c r="AO1995">
        <v>0</v>
      </c>
      <c r="AP1995">
        <v>0</v>
      </c>
      <c r="AR1995" s="5">
        <v>46261</v>
      </c>
      <c r="AS1995">
        <v>143</v>
      </c>
      <c r="AT1995">
        <v>3</v>
      </c>
      <c r="AU1995" t="s">
        <v>144</v>
      </c>
      <c r="AV1995" t="s">
        <v>146</v>
      </c>
      <c r="AW1995">
        <v>40.69610196</v>
      </c>
      <c r="AX1995">
        <v>0.91083333</v>
      </c>
      <c r="AY1995">
        <v>0</v>
      </c>
      <c r="AZ1995">
        <v>0</v>
      </c>
      <c r="BA1995">
        <v>0</v>
      </c>
    </row>
    <row r="1996" spans="34:53">
      <c r="AH1996" s="5">
        <v>46261</v>
      </c>
      <c r="AI1996">
        <v>200</v>
      </c>
      <c r="AJ1996">
        <v>3</v>
      </c>
      <c r="AK1996" t="s">
        <v>143</v>
      </c>
      <c r="AL1996" t="s">
        <v>57</v>
      </c>
      <c r="AM1996" t="s">
        <v>58</v>
      </c>
      <c r="AN1996">
        <v>-7.4794023999999997</v>
      </c>
      <c r="AO1996">
        <v>55.209361680000001</v>
      </c>
      <c r="AP1996">
        <v>867.12124068000003</v>
      </c>
      <c r="AR1996" s="5">
        <v>46261</v>
      </c>
      <c r="AS1996">
        <v>143</v>
      </c>
      <c r="AT1996">
        <v>3</v>
      </c>
      <c r="AU1996" t="s">
        <v>57</v>
      </c>
      <c r="AV1996" t="s">
        <v>58</v>
      </c>
      <c r="AW1996">
        <v>0.61084240000000001</v>
      </c>
      <c r="AX1996">
        <v>0.66416666000000002</v>
      </c>
      <c r="AY1996">
        <v>8443.3740341400007</v>
      </c>
      <c r="AZ1996">
        <v>0</v>
      </c>
      <c r="BA1996">
        <v>0</v>
      </c>
    </row>
    <row r="1997" spans="34:53">
      <c r="AH1997" s="5">
        <v>46261</v>
      </c>
      <c r="AI1997">
        <v>200</v>
      </c>
      <c r="AJ1997">
        <v>3</v>
      </c>
      <c r="AK1997" t="s">
        <v>143</v>
      </c>
      <c r="AL1997" t="s">
        <v>57</v>
      </c>
      <c r="AM1997" t="s">
        <v>52</v>
      </c>
      <c r="AN1997">
        <v>6.2069023999999997</v>
      </c>
      <c r="AO1997">
        <v>0</v>
      </c>
      <c r="AP1997">
        <v>0</v>
      </c>
      <c r="AR1997" s="5">
        <v>46261</v>
      </c>
      <c r="AS1997">
        <v>143</v>
      </c>
      <c r="AT1997">
        <v>3</v>
      </c>
      <c r="AU1997" t="s">
        <v>57</v>
      </c>
      <c r="AV1997" t="s">
        <v>52</v>
      </c>
      <c r="AW1997">
        <v>-1.2750090599999999</v>
      </c>
      <c r="AX1997">
        <v>0.66416666000000002</v>
      </c>
      <c r="AY1997">
        <v>0</v>
      </c>
      <c r="AZ1997">
        <v>-738.48877141000003</v>
      </c>
      <c r="BA1997">
        <v>0</v>
      </c>
    </row>
    <row r="1998" spans="34:53">
      <c r="AH1998" s="5">
        <v>46261</v>
      </c>
      <c r="AI1998">
        <v>200</v>
      </c>
      <c r="AJ1998">
        <v>3</v>
      </c>
      <c r="AL1998" t="s">
        <v>147</v>
      </c>
      <c r="AM1998" t="s">
        <v>148</v>
      </c>
      <c r="AN1998">
        <v>0</v>
      </c>
      <c r="AO1998">
        <v>0</v>
      </c>
      <c r="AP1998">
        <v>0</v>
      </c>
      <c r="AR1998" s="5">
        <v>46261</v>
      </c>
      <c r="AS1998">
        <v>143</v>
      </c>
      <c r="AT1998">
        <v>3</v>
      </c>
      <c r="AU1998" t="s">
        <v>147</v>
      </c>
      <c r="AV1998" t="s">
        <v>148</v>
      </c>
      <c r="AW1998">
        <v>0</v>
      </c>
      <c r="AX1998">
        <v>0.83583333000000004</v>
      </c>
      <c r="AY1998">
        <v>0</v>
      </c>
      <c r="AZ1998">
        <v>0</v>
      </c>
      <c r="BA1998">
        <v>0</v>
      </c>
    </row>
    <row r="1999" spans="34:53">
      <c r="AH1999" s="5">
        <v>46261</v>
      </c>
      <c r="AI1999">
        <v>200</v>
      </c>
      <c r="AJ1999">
        <v>3</v>
      </c>
      <c r="AL1999" t="s">
        <v>147</v>
      </c>
      <c r="AM1999" t="s">
        <v>51</v>
      </c>
      <c r="AN1999">
        <v>0</v>
      </c>
      <c r="AO1999">
        <v>0</v>
      </c>
      <c r="AP1999">
        <v>0</v>
      </c>
      <c r="AR1999" s="5">
        <v>46261</v>
      </c>
      <c r="AS1999">
        <v>143</v>
      </c>
      <c r="AT1999">
        <v>3</v>
      </c>
      <c r="AU1999" t="s">
        <v>147</v>
      </c>
      <c r="AV1999" t="s">
        <v>51</v>
      </c>
      <c r="AW1999">
        <v>0</v>
      </c>
      <c r="AX1999">
        <v>0.83583333000000004</v>
      </c>
      <c r="AY1999">
        <v>0</v>
      </c>
      <c r="AZ1999">
        <v>0</v>
      </c>
      <c r="BA1999">
        <v>0</v>
      </c>
    </row>
    <row r="2000" spans="34:53">
      <c r="AH2000" s="5">
        <v>46261</v>
      </c>
      <c r="AI2000">
        <v>200</v>
      </c>
      <c r="AJ2000">
        <v>3</v>
      </c>
      <c r="AK2000" t="s">
        <v>143</v>
      </c>
      <c r="AL2000" t="s">
        <v>60</v>
      </c>
      <c r="AM2000" t="s">
        <v>58</v>
      </c>
      <c r="AN2000">
        <v>5.3764991599999998</v>
      </c>
      <c r="AO2000">
        <v>0</v>
      </c>
      <c r="AP2000">
        <v>0</v>
      </c>
      <c r="AR2000" s="5">
        <v>46261</v>
      </c>
      <c r="AS2000">
        <v>143</v>
      </c>
      <c r="AT2000">
        <v>3</v>
      </c>
      <c r="AU2000" t="s">
        <v>60</v>
      </c>
      <c r="AV2000" t="s">
        <v>58</v>
      </c>
      <c r="AW2000">
        <v>-16.636792230000001</v>
      </c>
      <c r="AX2000">
        <v>-0.11416666</v>
      </c>
      <c r="AY2000">
        <v>0</v>
      </c>
      <c r="AZ2000">
        <v>-721.86813167000003</v>
      </c>
      <c r="BA2000">
        <v>0</v>
      </c>
    </row>
    <row r="2001" spans="34:53">
      <c r="AH2001" s="5">
        <v>46261</v>
      </c>
      <c r="AI2001">
        <v>200</v>
      </c>
      <c r="AJ2001">
        <v>3</v>
      </c>
      <c r="AK2001" t="s">
        <v>143</v>
      </c>
      <c r="AL2001" t="s">
        <v>60</v>
      </c>
      <c r="AM2001" t="s">
        <v>51</v>
      </c>
      <c r="AN2001">
        <v>-6.4473324999999999</v>
      </c>
      <c r="AO2001">
        <v>0</v>
      </c>
      <c r="AP2001">
        <v>-301.63117241999998</v>
      </c>
      <c r="AR2001" s="5">
        <v>46261</v>
      </c>
      <c r="AS2001">
        <v>143</v>
      </c>
      <c r="AT2001">
        <v>3</v>
      </c>
      <c r="AU2001" t="s">
        <v>60</v>
      </c>
      <c r="AV2001" t="s">
        <v>51</v>
      </c>
      <c r="AW2001">
        <v>16.750958900000001</v>
      </c>
      <c r="AX2001">
        <v>-0.11416666</v>
      </c>
      <c r="AY2001">
        <v>0</v>
      </c>
      <c r="AZ2001">
        <v>0</v>
      </c>
      <c r="BA2001">
        <v>0</v>
      </c>
    </row>
    <row r="2002" spans="34:53">
      <c r="AH2002" s="5">
        <v>46261</v>
      </c>
      <c r="AI2002">
        <v>200</v>
      </c>
      <c r="AJ2002">
        <v>3</v>
      </c>
      <c r="AK2002" t="s">
        <v>143</v>
      </c>
      <c r="AL2002" t="s">
        <v>54</v>
      </c>
      <c r="AM2002" t="s">
        <v>52</v>
      </c>
      <c r="AN2002">
        <v>-5.5014568300000004</v>
      </c>
      <c r="AO2002">
        <v>0</v>
      </c>
      <c r="AP2002">
        <v>-430.99159679000002</v>
      </c>
      <c r="AR2002" s="5">
        <v>46261</v>
      </c>
      <c r="AS2002">
        <v>143</v>
      </c>
      <c r="AT2002">
        <v>3</v>
      </c>
      <c r="AU2002" t="s">
        <v>54</v>
      </c>
      <c r="AV2002" t="s">
        <v>52</v>
      </c>
      <c r="AW2002">
        <v>27.802008560000001</v>
      </c>
      <c r="AX2002">
        <v>-7.5833330000000004E-2</v>
      </c>
      <c r="AY2002">
        <v>0</v>
      </c>
      <c r="AZ2002">
        <v>0</v>
      </c>
      <c r="BA2002">
        <v>0</v>
      </c>
    </row>
    <row r="2003" spans="34:53">
      <c r="AH2003" s="5">
        <v>46261</v>
      </c>
      <c r="AI2003">
        <v>200</v>
      </c>
      <c r="AJ2003">
        <v>3</v>
      </c>
      <c r="AK2003" t="s">
        <v>143</v>
      </c>
      <c r="AL2003" t="s">
        <v>54</v>
      </c>
      <c r="AM2003" t="s">
        <v>51</v>
      </c>
      <c r="AN2003">
        <v>1.18979016</v>
      </c>
      <c r="AO2003">
        <v>79.289109769999996</v>
      </c>
      <c r="AP2003">
        <v>0</v>
      </c>
      <c r="AR2003" s="5">
        <v>46261</v>
      </c>
      <c r="AS2003">
        <v>143</v>
      </c>
      <c r="AT2003">
        <v>3</v>
      </c>
      <c r="AU2003" t="s">
        <v>54</v>
      </c>
      <c r="AV2003" t="s">
        <v>51</v>
      </c>
      <c r="AW2003">
        <v>-27.726175229999999</v>
      </c>
      <c r="AX2003">
        <v>-7.5833330000000004E-2</v>
      </c>
      <c r="AY2003">
        <v>6812.8733634600003</v>
      </c>
      <c r="AZ2003">
        <v>16680.650616489998</v>
      </c>
      <c r="BA2003">
        <v>0</v>
      </c>
    </row>
    <row r="2004" spans="34:53">
      <c r="AH2004" s="5">
        <v>46261</v>
      </c>
      <c r="AI2004">
        <v>201</v>
      </c>
      <c r="AJ2004">
        <v>3</v>
      </c>
      <c r="AL2004" t="s">
        <v>144</v>
      </c>
      <c r="AM2004" t="s">
        <v>58</v>
      </c>
      <c r="AN2004">
        <v>-54.526155000000003</v>
      </c>
      <c r="AO2004">
        <v>1054.3615909499999</v>
      </c>
      <c r="AP2004">
        <v>1054.3615909499999</v>
      </c>
      <c r="AR2004" s="5">
        <v>46261</v>
      </c>
      <c r="AS2004">
        <v>143</v>
      </c>
      <c r="AT2004">
        <v>3</v>
      </c>
      <c r="AU2004" t="s">
        <v>50</v>
      </c>
      <c r="AV2004" t="s">
        <v>52</v>
      </c>
      <c r="AW2004">
        <v>5.9956830000000003E-2</v>
      </c>
      <c r="AX2004">
        <v>0.96083333000000004</v>
      </c>
      <c r="AY2004">
        <v>0</v>
      </c>
      <c r="AZ2004">
        <v>0</v>
      </c>
      <c r="BA2004">
        <v>0</v>
      </c>
    </row>
    <row r="2005" spans="34:53">
      <c r="AH2005" s="5">
        <v>46261</v>
      </c>
      <c r="AI2005">
        <v>201</v>
      </c>
      <c r="AJ2005">
        <v>3</v>
      </c>
      <c r="AL2005" t="s">
        <v>144</v>
      </c>
      <c r="AM2005" t="s">
        <v>146</v>
      </c>
      <c r="AN2005">
        <v>43.178654999999999</v>
      </c>
      <c r="AO2005">
        <v>0</v>
      </c>
      <c r="AP2005">
        <v>0</v>
      </c>
      <c r="AR2005" s="5">
        <v>46261</v>
      </c>
      <c r="AS2005">
        <v>143</v>
      </c>
      <c r="AT2005">
        <v>3</v>
      </c>
      <c r="AU2005" t="s">
        <v>50</v>
      </c>
      <c r="AV2005" t="s">
        <v>51</v>
      </c>
      <c r="AW2005">
        <v>-1.02079016</v>
      </c>
      <c r="AX2005">
        <v>0.96083333000000004</v>
      </c>
      <c r="AY2005">
        <v>0</v>
      </c>
      <c r="AZ2005">
        <v>35.953684189999997</v>
      </c>
      <c r="BA2005">
        <v>0</v>
      </c>
    </row>
    <row r="2006" spans="34:53">
      <c r="AH2006" s="5">
        <v>46261</v>
      </c>
      <c r="AI2006">
        <v>201</v>
      </c>
      <c r="AJ2006">
        <v>3</v>
      </c>
      <c r="AK2006" t="s">
        <v>143</v>
      </c>
      <c r="AL2006" t="s">
        <v>57</v>
      </c>
      <c r="AM2006" t="s">
        <v>58</v>
      </c>
      <c r="AN2006">
        <v>-5.9796250000000004</v>
      </c>
      <c r="AO2006">
        <v>0</v>
      </c>
      <c r="AP2006">
        <v>617.35345457999995</v>
      </c>
      <c r="AR2006" s="5">
        <v>46261</v>
      </c>
      <c r="AS2006">
        <v>144</v>
      </c>
      <c r="AT2006">
        <v>3</v>
      </c>
      <c r="AU2006" t="s">
        <v>145</v>
      </c>
      <c r="AV2006" t="s">
        <v>58</v>
      </c>
      <c r="AW2006">
        <v>0</v>
      </c>
      <c r="AX2006">
        <v>0</v>
      </c>
      <c r="AY2006">
        <v>0</v>
      </c>
      <c r="AZ2006">
        <v>0</v>
      </c>
      <c r="BA2006">
        <v>0</v>
      </c>
    </row>
    <row r="2007" spans="34:53">
      <c r="AH2007" s="5">
        <v>46261</v>
      </c>
      <c r="AI2007">
        <v>201</v>
      </c>
      <c r="AJ2007">
        <v>3</v>
      </c>
      <c r="AK2007" t="s">
        <v>143</v>
      </c>
      <c r="AL2007" t="s">
        <v>57</v>
      </c>
      <c r="AM2007" t="s">
        <v>52</v>
      </c>
      <c r="AN2007">
        <v>4.2912916599999997</v>
      </c>
      <c r="AO2007">
        <v>0</v>
      </c>
      <c r="AP2007">
        <v>0</v>
      </c>
      <c r="AR2007" s="5">
        <v>46261</v>
      </c>
      <c r="AS2007">
        <v>144</v>
      </c>
      <c r="AT2007">
        <v>3</v>
      </c>
      <c r="AU2007" t="s">
        <v>145</v>
      </c>
      <c r="AV2007" t="s">
        <v>146</v>
      </c>
      <c r="AW2007">
        <v>0</v>
      </c>
      <c r="AX2007">
        <v>0</v>
      </c>
      <c r="AY2007">
        <v>0</v>
      </c>
      <c r="AZ2007">
        <v>0</v>
      </c>
      <c r="BA2007">
        <v>0</v>
      </c>
    </row>
    <row r="2008" spans="34:53">
      <c r="AH2008" s="5">
        <v>46261</v>
      </c>
      <c r="AI2008">
        <v>201</v>
      </c>
      <c r="AJ2008">
        <v>3</v>
      </c>
      <c r="AL2008" t="s">
        <v>147</v>
      </c>
      <c r="AM2008" t="s">
        <v>148</v>
      </c>
      <c r="AN2008">
        <v>0</v>
      </c>
      <c r="AO2008">
        <v>0</v>
      </c>
      <c r="AP2008">
        <v>0</v>
      </c>
      <c r="AR2008" s="5">
        <v>46261</v>
      </c>
      <c r="AS2008">
        <v>144</v>
      </c>
      <c r="AT2008">
        <v>3</v>
      </c>
      <c r="AU2008" t="s">
        <v>144</v>
      </c>
      <c r="AV2008" t="s">
        <v>58</v>
      </c>
      <c r="AW2008">
        <v>-37.449865459999998</v>
      </c>
      <c r="AX2008">
        <v>2.2499999999999999E-2</v>
      </c>
      <c r="AY2008">
        <v>-2561.7570702200001</v>
      </c>
      <c r="AZ2008">
        <v>-2561.7570702200001</v>
      </c>
      <c r="BA2008">
        <v>0</v>
      </c>
    </row>
    <row r="2009" spans="34:53">
      <c r="AH2009" s="5">
        <v>46261</v>
      </c>
      <c r="AI2009">
        <v>201</v>
      </c>
      <c r="AJ2009">
        <v>3</v>
      </c>
      <c r="AL2009" t="s">
        <v>147</v>
      </c>
      <c r="AM2009" t="s">
        <v>51</v>
      </c>
      <c r="AN2009">
        <v>0</v>
      </c>
      <c r="AO2009">
        <v>0</v>
      </c>
      <c r="AP2009">
        <v>0</v>
      </c>
      <c r="AR2009" s="5">
        <v>46261</v>
      </c>
      <c r="AS2009">
        <v>144</v>
      </c>
      <c r="AT2009">
        <v>3</v>
      </c>
      <c r="AU2009" t="s">
        <v>144</v>
      </c>
      <c r="AV2009" t="s">
        <v>146</v>
      </c>
      <c r="AW2009">
        <v>37.427365459999997</v>
      </c>
      <c r="AX2009">
        <v>2.2499999999999999E-2</v>
      </c>
      <c r="AY2009">
        <v>0</v>
      </c>
      <c r="AZ2009">
        <v>0</v>
      </c>
      <c r="BA2009">
        <v>0</v>
      </c>
    </row>
    <row r="2010" spans="34:53">
      <c r="AH2010" s="5">
        <v>46261</v>
      </c>
      <c r="AI2010">
        <v>201</v>
      </c>
      <c r="AJ2010">
        <v>3</v>
      </c>
      <c r="AK2010" t="s">
        <v>143</v>
      </c>
      <c r="AL2010" t="s">
        <v>60</v>
      </c>
      <c r="AM2010" t="s">
        <v>58</v>
      </c>
      <c r="AN2010">
        <v>9.1654825300000002</v>
      </c>
      <c r="AO2010">
        <v>0</v>
      </c>
      <c r="AP2010">
        <v>0</v>
      </c>
      <c r="AR2010" s="5">
        <v>46261</v>
      </c>
      <c r="AS2010">
        <v>144</v>
      </c>
      <c r="AT2010">
        <v>3</v>
      </c>
      <c r="AU2010" t="s">
        <v>57</v>
      </c>
      <c r="AV2010" t="s">
        <v>58</v>
      </c>
      <c r="AW2010">
        <v>-1.1331974</v>
      </c>
      <c r="AX2010">
        <v>0.75666666000000005</v>
      </c>
      <c r="AY2010">
        <v>9610.1734095100001</v>
      </c>
      <c r="AZ2010">
        <v>176.72634085999999</v>
      </c>
      <c r="BA2010">
        <v>0</v>
      </c>
    </row>
    <row r="2011" spans="34:53">
      <c r="AH2011" s="5">
        <v>46261</v>
      </c>
      <c r="AI2011">
        <v>201</v>
      </c>
      <c r="AJ2011">
        <v>3</v>
      </c>
      <c r="AK2011" t="s">
        <v>143</v>
      </c>
      <c r="AL2011" t="s">
        <v>60</v>
      </c>
      <c r="AM2011" t="s">
        <v>51</v>
      </c>
      <c r="AN2011">
        <v>-10.282149199999999</v>
      </c>
      <c r="AO2011">
        <v>0</v>
      </c>
      <c r="AP2011">
        <v>-544.07036023000001</v>
      </c>
      <c r="AR2011" s="5">
        <v>46261</v>
      </c>
      <c r="AS2011">
        <v>144</v>
      </c>
      <c r="AT2011">
        <v>3</v>
      </c>
      <c r="AU2011" t="s">
        <v>57</v>
      </c>
      <c r="AV2011" t="s">
        <v>52</v>
      </c>
      <c r="AW2011">
        <v>0.37653072999999998</v>
      </c>
      <c r="AX2011">
        <v>0.75666666000000005</v>
      </c>
      <c r="AY2011">
        <v>0</v>
      </c>
      <c r="AZ2011">
        <v>0</v>
      </c>
      <c r="BA2011">
        <v>0</v>
      </c>
    </row>
    <row r="2012" spans="34:53">
      <c r="AH2012" s="5">
        <v>46261</v>
      </c>
      <c r="AI2012">
        <v>201</v>
      </c>
      <c r="AJ2012">
        <v>3</v>
      </c>
      <c r="AK2012" t="s">
        <v>143</v>
      </c>
      <c r="AL2012" t="s">
        <v>54</v>
      </c>
      <c r="AM2012" t="s">
        <v>52</v>
      </c>
      <c r="AN2012">
        <v>-9.1952605999999992</v>
      </c>
      <c r="AO2012">
        <v>0</v>
      </c>
      <c r="AP2012">
        <v>-619.08004200000005</v>
      </c>
      <c r="AR2012" s="5">
        <v>46261</v>
      </c>
      <c r="AS2012">
        <v>144</v>
      </c>
      <c r="AT2012">
        <v>3</v>
      </c>
      <c r="AU2012" t="s">
        <v>147</v>
      </c>
      <c r="AV2012" t="s">
        <v>148</v>
      </c>
      <c r="AW2012">
        <v>0</v>
      </c>
      <c r="AX2012">
        <v>0.83916665999999995</v>
      </c>
      <c r="AY2012">
        <v>0</v>
      </c>
      <c r="AZ2012">
        <v>0</v>
      </c>
      <c r="BA2012">
        <v>0</v>
      </c>
    </row>
    <row r="2013" spans="34:53">
      <c r="AH2013" s="5">
        <v>46261</v>
      </c>
      <c r="AI2013">
        <v>201</v>
      </c>
      <c r="AJ2013">
        <v>3</v>
      </c>
      <c r="AK2013" t="s">
        <v>143</v>
      </c>
      <c r="AL2013" t="s">
        <v>54</v>
      </c>
      <c r="AM2013" t="s">
        <v>51</v>
      </c>
      <c r="AN2013">
        <v>4.3527605899999999</v>
      </c>
      <c r="AO2013">
        <v>0</v>
      </c>
      <c r="AP2013">
        <v>0</v>
      </c>
      <c r="AR2013" s="5">
        <v>46261</v>
      </c>
      <c r="AS2013">
        <v>144</v>
      </c>
      <c r="AT2013">
        <v>3</v>
      </c>
      <c r="AU2013" t="s">
        <v>147</v>
      </c>
      <c r="AV2013" t="s">
        <v>51</v>
      </c>
      <c r="AW2013">
        <v>0</v>
      </c>
      <c r="AX2013">
        <v>0.83916665999999995</v>
      </c>
      <c r="AY2013">
        <v>0</v>
      </c>
      <c r="AZ2013">
        <v>0</v>
      </c>
      <c r="BA2013">
        <v>0</v>
      </c>
    </row>
    <row r="2014" spans="34:53">
      <c r="AH2014" s="5">
        <v>46261</v>
      </c>
      <c r="AI2014">
        <v>202</v>
      </c>
      <c r="AJ2014">
        <v>3</v>
      </c>
      <c r="AL2014" t="s">
        <v>144</v>
      </c>
      <c r="AM2014" t="s">
        <v>58</v>
      </c>
      <c r="AN2014">
        <v>-56.144261200000003</v>
      </c>
      <c r="AO2014">
        <v>703.68401140000003</v>
      </c>
      <c r="AP2014">
        <v>703.68401140000003</v>
      </c>
      <c r="AR2014" s="5">
        <v>46261</v>
      </c>
      <c r="AS2014">
        <v>144</v>
      </c>
      <c r="AT2014">
        <v>3</v>
      </c>
      <c r="AU2014" t="s">
        <v>60</v>
      </c>
      <c r="AV2014" t="s">
        <v>58</v>
      </c>
      <c r="AW2014">
        <v>-17.196809859999998</v>
      </c>
      <c r="AX2014">
        <v>-0.11083332999999999</v>
      </c>
      <c r="AY2014">
        <v>0</v>
      </c>
      <c r="AZ2014">
        <v>-746.51351631</v>
      </c>
      <c r="BA2014">
        <v>0</v>
      </c>
    </row>
    <row r="2015" spans="34:53">
      <c r="AH2015" s="5">
        <v>46261</v>
      </c>
      <c r="AI2015">
        <v>202</v>
      </c>
      <c r="AJ2015">
        <v>3</v>
      </c>
      <c r="AL2015" t="s">
        <v>144</v>
      </c>
      <c r="AM2015" t="s">
        <v>146</v>
      </c>
      <c r="AN2015">
        <v>43.88092786</v>
      </c>
      <c r="AO2015">
        <v>0</v>
      </c>
      <c r="AP2015">
        <v>0</v>
      </c>
      <c r="AR2015" s="5">
        <v>46261</v>
      </c>
      <c r="AS2015">
        <v>144</v>
      </c>
      <c r="AT2015">
        <v>3</v>
      </c>
      <c r="AU2015" t="s">
        <v>60</v>
      </c>
      <c r="AV2015" t="s">
        <v>51</v>
      </c>
      <c r="AW2015">
        <v>17.307643200000001</v>
      </c>
      <c r="AX2015">
        <v>-0.11083332999999999</v>
      </c>
      <c r="AY2015">
        <v>0</v>
      </c>
      <c r="AZ2015">
        <v>0</v>
      </c>
      <c r="BA2015">
        <v>0</v>
      </c>
    </row>
    <row r="2016" spans="34:53">
      <c r="AH2016" s="5">
        <v>46261</v>
      </c>
      <c r="AI2016">
        <v>202</v>
      </c>
      <c r="AJ2016">
        <v>3</v>
      </c>
      <c r="AK2016" t="s">
        <v>143</v>
      </c>
      <c r="AL2016" t="s">
        <v>57</v>
      </c>
      <c r="AM2016" t="s">
        <v>58</v>
      </c>
      <c r="AN2016">
        <v>-5.4273072000000004</v>
      </c>
      <c r="AO2016">
        <v>0</v>
      </c>
      <c r="AP2016">
        <v>543.16161847000001</v>
      </c>
      <c r="AR2016" s="5">
        <v>46261</v>
      </c>
      <c r="AS2016">
        <v>144</v>
      </c>
      <c r="AT2016">
        <v>3</v>
      </c>
      <c r="AU2016" t="s">
        <v>54</v>
      </c>
      <c r="AV2016" t="s">
        <v>52</v>
      </c>
      <c r="AW2016">
        <v>25.607129459999999</v>
      </c>
      <c r="AX2016">
        <v>-7.8333330000000007E-2</v>
      </c>
      <c r="AY2016">
        <v>0</v>
      </c>
      <c r="AZ2016">
        <v>0</v>
      </c>
      <c r="BA2016">
        <v>0</v>
      </c>
    </row>
    <row r="2017" spans="34:53">
      <c r="AH2017" s="5">
        <v>46261</v>
      </c>
      <c r="AI2017">
        <v>202</v>
      </c>
      <c r="AJ2017">
        <v>3</v>
      </c>
      <c r="AK2017" t="s">
        <v>143</v>
      </c>
      <c r="AL2017" t="s">
        <v>57</v>
      </c>
      <c r="AM2017" t="s">
        <v>52</v>
      </c>
      <c r="AN2017">
        <v>3.8814738599999998</v>
      </c>
      <c r="AO2017">
        <v>0</v>
      </c>
      <c r="AP2017">
        <v>0</v>
      </c>
      <c r="AR2017" s="5">
        <v>46261</v>
      </c>
      <c r="AS2017">
        <v>144</v>
      </c>
      <c r="AT2017">
        <v>3</v>
      </c>
      <c r="AU2017" t="s">
        <v>54</v>
      </c>
      <c r="AV2017" t="s">
        <v>51</v>
      </c>
      <c r="AW2017">
        <v>-25.52879613</v>
      </c>
      <c r="AX2017">
        <v>-7.8333330000000007E-2</v>
      </c>
      <c r="AY2017">
        <v>5215.8995350300002</v>
      </c>
      <c r="AZ2017">
        <v>15364.277679999999</v>
      </c>
      <c r="BA2017">
        <v>0</v>
      </c>
    </row>
    <row r="2018" spans="34:53">
      <c r="AH2018" s="5">
        <v>46261</v>
      </c>
      <c r="AI2018">
        <v>202</v>
      </c>
      <c r="AJ2018">
        <v>3</v>
      </c>
      <c r="AL2018" t="s">
        <v>147</v>
      </c>
      <c r="AM2018" t="s">
        <v>148</v>
      </c>
      <c r="AN2018">
        <v>0</v>
      </c>
      <c r="AO2018">
        <v>0</v>
      </c>
      <c r="AP2018">
        <v>0</v>
      </c>
      <c r="AR2018" s="5">
        <v>46261</v>
      </c>
      <c r="AS2018">
        <v>144</v>
      </c>
      <c r="AT2018">
        <v>3</v>
      </c>
      <c r="AU2018" t="s">
        <v>50</v>
      </c>
      <c r="AV2018" t="s">
        <v>52</v>
      </c>
      <c r="AW2018">
        <v>5.2637400000000001E-2</v>
      </c>
      <c r="AX2018">
        <v>0.95499999999999996</v>
      </c>
      <c r="AY2018">
        <v>0</v>
      </c>
      <c r="AZ2018">
        <v>0</v>
      </c>
      <c r="BA2018">
        <v>0</v>
      </c>
    </row>
    <row r="2019" spans="34:53">
      <c r="AH2019" s="5">
        <v>46261</v>
      </c>
      <c r="AI2019">
        <v>202</v>
      </c>
      <c r="AJ2019">
        <v>3</v>
      </c>
      <c r="AL2019" t="s">
        <v>147</v>
      </c>
      <c r="AM2019" t="s">
        <v>51</v>
      </c>
      <c r="AN2019">
        <v>0</v>
      </c>
      <c r="AO2019">
        <v>0</v>
      </c>
      <c r="AP2019">
        <v>0</v>
      </c>
      <c r="AR2019" s="5">
        <v>46261</v>
      </c>
      <c r="AS2019">
        <v>144</v>
      </c>
      <c r="AT2019">
        <v>3</v>
      </c>
      <c r="AU2019" t="s">
        <v>50</v>
      </c>
      <c r="AV2019" t="s">
        <v>51</v>
      </c>
      <c r="AW2019">
        <v>-1.0076373999999999</v>
      </c>
      <c r="AX2019">
        <v>0.95499999999999996</v>
      </c>
      <c r="AY2019">
        <v>0</v>
      </c>
      <c r="AZ2019">
        <v>31.582439999999998</v>
      </c>
      <c r="BA2019">
        <v>0</v>
      </c>
    </row>
    <row r="2020" spans="34:53">
      <c r="AH2020" s="5">
        <v>46261</v>
      </c>
      <c r="AI2020">
        <v>202</v>
      </c>
      <c r="AJ2020">
        <v>3</v>
      </c>
      <c r="AK2020" t="s">
        <v>143</v>
      </c>
      <c r="AL2020" t="s">
        <v>60</v>
      </c>
      <c r="AM2020" t="s">
        <v>58</v>
      </c>
      <c r="AN2020">
        <v>11.8358925</v>
      </c>
      <c r="AO2020">
        <v>0</v>
      </c>
      <c r="AP2020">
        <v>0</v>
      </c>
      <c r="AR2020" s="5">
        <v>46261</v>
      </c>
      <c r="AS2020">
        <v>145</v>
      </c>
      <c r="AT2020">
        <v>3</v>
      </c>
      <c r="AU2020" t="s">
        <v>145</v>
      </c>
      <c r="AV2020" t="s">
        <v>58</v>
      </c>
      <c r="AW2020">
        <v>0</v>
      </c>
      <c r="AX2020">
        <v>0</v>
      </c>
      <c r="AY2020">
        <v>0</v>
      </c>
      <c r="AZ2020">
        <v>0</v>
      </c>
      <c r="BA2020">
        <v>0</v>
      </c>
    </row>
    <row r="2021" spans="34:53">
      <c r="AH2021" s="5">
        <v>46261</v>
      </c>
      <c r="AI2021">
        <v>202</v>
      </c>
      <c r="AJ2021">
        <v>3</v>
      </c>
      <c r="AK2021" t="s">
        <v>143</v>
      </c>
      <c r="AL2021" t="s">
        <v>60</v>
      </c>
      <c r="AM2021" t="s">
        <v>51</v>
      </c>
      <c r="AN2021">
        <v>-13.4708925</v>
      </c>
      <c r="AO2021">
        <v>0</v>
      </c>
      <c r="AP2021">
        <v>-660.34511782000004</v>
      </c>
      <c r="AR2021" s="5">
        <v>46261</v>
      </c>
      <c r="AS2021">
        <v>145</v>
      </c>
      <c r="AT2021">
        <v>3</v>
      </c>
      <c r="AU2021" t="s">
        <v>145</v>
      </c>
      <c r="AV2021" t="s">
        <v>146</v>
      </c>
      <c r="AW2021">
        <v>0</v>
      </c>
      <c r="AX2021">
        <v>0</v>
      </c>
      <c r="AY2021">
        <v>0</v>
      </c>
      <c r="AZ2021">
        <v>0</v>
      </c>
      <c r="BA2021">
        <v>0</v>
      </c>
    </row>
    <row r="2022" spans="34:53">
      <c r="AH2022" s="5">
        <v>46261</v>
      </c>
      <c r="AI2022">
        <v>202</v>
      </c>
      <c r="AJ2022">
        <v>3</v>
      </c>
      <c r="AK2022" t="s">
        <v>143</v>
      </c>
      <c r="AL2022" t="s">
        <v>54</v>
      </c>
      <c r="AM2022" t="s">
        <v>52</v>
      </c>
      <c r="AN2022">
        <v>-7.69317823</v>
      </c>
      <c r="AO2022">
        <v>0</v>
      </c>
      <c r="AP2022">
        <v>-525.86632935</v>
      </c>
      <c r="AR2022" s="5">
        <v>46261</v>
      </c>
      <c r="AS2022">
        <v>145</v>
      </c>
      <c r="AT2022">
        <v>3</v>
      </c>
      <c r="AU2022" t="s">
        <v>144</v>
      </c>
      <c r="AV2022" t="s">
        <v>58</v>
      </c>
      <c r="AW2022">
        <v>-39.064672430000002</v>
      </c>
      <c r="AX2022">
        <v>4.7533333300000002</v>
      </c>
      <c r="AY2022">
        <v>-2016.8418189399999</v>
      </c>
      <c r="AZ2022">
        <v>-2016.8418189399999</v>
      </c>
      <c r="BA2022">
        <v>0</v>
      </c>
    </row>
    <row r="2023" spans="34:53">
      <c r="AH2023" s="5">
        <v>46261</v>
      </c>
      <c r="AI2023">
        <v>202</v>
      </c>
      <c r="AJ2023">
        <v>3</v>
      </c>
      <c r="AK2023" t="s">
        <v>143</v>
      </c>
      <c r="AL2023" t="s">
        <v>54</v>
      </c>
      <c r="AM2023" t="s">
        <v>51</v>
      </c>
      <c r="AN2023">
        <v>2.5065115599999999</v>
      </c>
      <c r="AO2023">
        <v>0</v>
      </c>
      <c r="AP2023">
        <v>0</v>
      </c>
      <c r="AR2023" s="5">
        <v>46261</v>
      </c>
      <c r="AS2023">
        <v>145</v>
      </c>
      <c r="AT2023">
        <v>3</v>
      </c>
      <c r="AU2023" t="s">
        <v>144</v>
      </c>
      <c r="AV2023" t="s">
        <v>146</v>
      </c>
      <c r="AW2023">
        <v>34.311339099999998</v>
      </c>
      <c r="AX2023">
        <v>4.7533333300000002</v>
      </c>
      <c r="AY2023">
        <v>0</v>
      </c>
      <c r="AZ2023">
        <v>0</v>
      </c>
      <c r="BA2023">
        <v>0</v>
      </c>
    </row>
    <row r="2024" spans="34:53">
      <c r="AH2024" s="5">
        <v>46261</v>
      </c>
      <c r="AI2024">
        <v>203</v>
      </c>
      <c r="AJ2024">
        <v>3</v>
      </c>
      <c r="AL2024" t="s">
        <v>144</v>
      </c>
      <c r="AM2024" t="s">
        <v>58</v>
      </c>
      <c r="AN2024">
        <v>-52.280187560000002</v>
      </c>
      <c r="AO2024">
        <v>1686.74022266</v>
      </c>
      <c r="AP2024">
        <v>1686.74022266</v>
      </c>
      <c r="AR2024" s="5">
        <v>46261</v>
      </c>
      <c r="AS2024">
        <v>145</v>
      </c>
      <c r="AT2024">
        <v>3</v>
      </c>
      <c r="AU2024" t="s">
        <v>57</v>
      </c>
      <c r="AV2024" t="s">
        <v>58</v>
      </c>
      <c r="AW2024">
        <v>-1.4475716000000001</v>
      </c>
      <c r="AX2024">
        <v>1.49583333</v>
      </c>
      <c r="AY2024">
        <v>8378.2373505300002</v>
      </c>
      <c r="AZ2024">
        <v>-101.48037715</v>
      </c>
      <c r="BA2024">
        <v>0</v>
      </c>
    </row>
    <row r="2025" spans="34:53">
      <c r="AH2025" s="5">
        <v>46261</v>
      </c>
      <c r="AI2025">
        <v>203</v>
      </c>
      <c r="AJ2025">
        <v>3</v>
      </c>
      <c r="AL2025" t="s">
        <v>144</v>
      </c>
      <c r="AM2025" t="s">
        <v>146</v>
      </c>
      <c r="AN2025">
        <v>40.030187560000002</v>
      </c>
      <c r="AO2025">
        <v>0</v>
      </c>
      <c r="AP2025">
        <v>0</v>
      </c>
      <c r="AR2025" s="5">
        <v>46261</v>
      </c>
      <c r="AS2025">
        <v>145</v>
      </c>
      <c r="AT2025">
        <v>3</v>
      </c>
      <c r="AU2025" t="s">
        <v>57</v>
      </c>
      <c r="AV2025" t="s">
        <v>52</v>
      </c>
      <c r="AW2025">
        <v>-4.8261730000000003E-2</v>
      </c>
      <c r="AX2025">
        <v>1.49583333</v>
      </c>
      <c r="AY2025">
        <v>0</v>
      </c>
      <c r="AZ2025">
        <v>0</v>
      </c>
      <c r="BA2025">
        <v>0</v>
      </c>
    </row>
    <row r="2026" spans="34:53">
      <c r="AH2026" s="5">
        <v>46261</v>
      </c>
      <c r="AI2026">
        <v>203</v>
      </c>
      <c r="AJ2026">
        <v>3</v>
      </c>
      <c r="AK2026" t="s">
        <v>143</v>
      </c>
      <c r="AL2026" t="s">
        <v>57</v>
      </c>
      <c r="AM2026" t="s">
        <v>58</v>
      </c>
      <c r="AN2026">
        <v>-6.7082933999999996</v>
      </c>
      <c r="AO2026">
        <v>0</v>
      </c>
      <c r="AP2026">
        <v>987.08603041000003</v>
      </c>
      <c r="AR2026" s="5">
        <v>46261</v>
      </c>
      <c r="AS2026">
        <v>145</v>
      </c>
      <c r="AT2026">
        <v>3</v>
      </c>
      <c r="AU2026" t="s">
        <v>147</v>
      </c>
      <c r="AV2026" t="s">
        <v>148</v>
      </c>
      <c r="AW2026">
        <v>0</v>
      </c>
      <c r="AX2026">
        <v>0.84</v>
      </c>
      <c r="AY2026">
        <v>0</v>
      </c>
      <c r="AZ2026">
        <v>0</v>
      </c>
      <c r="BA2026">
        <v>0</v>
      </c>
    </row>
    <row r="2027" spans="34:53">
      <c r="AH2027" s="5">
        <v>46261</v>
      </c>
      <c r="AI2027">
        <v>203</v>
      </c>
      <c r="AJ2027">
        <v>3</v>
      </c>
      <c r="AK2027" t="s">
        <v>143</v>
      </c>
      <c r="AL2027" t="s">
        <v>57</v>
      </c>
      <c r="AM2027" t="s">
        <v>52</v>
      </c>
      <c r="AN2027">
        <v>4.6632933999999997</v>
      </c>
      <c r="AO2027">
        <v>0</v>
      </c>
      <c r="AP2027">
        <v>0</v>
      </c>
      <c r="AR2027" s="5">
        <v>46261</v>
      </c>
      <c r="AS2027">
        <v>145</v>
      </c>
      <c r="AT2027">
        <v>3</v>
      </c>
      <c r="AU2027" t="s">
        <v>147</v>
      </c>
      <c r="AV2027" t="s">
        <v>51</v>
      </c>
      <c r="AW2027">
        <v>0</v>
      </c>
      <c r="AX2027">
        <v>0.84</v>
      </c>
      <c r="AY2027">
        <v>0</v>
      </c>
      <c r="AZ2027">
        <v>0</v>
      </c>
      <c r="BA2027">
        <v>0</v>
      </c>
    </row>
    <row r="2028" spans="34:53">
      <c r="AH2028" s="5">
        <v>46261</v>
      </c>
      <c r="AI2028">
        <v>203</v>
      </c>
      <c r="AJ2028">
        <v>3</v>
      </c>
      <c r="AL2028" t="s">
        <v>147</v>
      </c>
      <c r="AM2028" t="s">
        <v>148</v>
      </c>
      <c r="AN2028">
        <v>0</v>
      </c>
      <c r="AO2028">
        <v>0</v>
      </c>
      <c r="AP2028">
        <v>0</v>
      </c>
      <c r="AR2028" s="5">
        <v>46261</v>
      </c>
      <c r="AS2028">
        <v>145</v>
      </c>
      <c r="AT2028">
        <v>3</v>
      </c>
      <c r="AU2028" t="s">
        <v>60</v>
      </c>
      <c r="AV2028" t="s">
        <v>58</v>
      </c>
      <c r="AW2028">
        <v>-18.672045199999999</v>
      </c>
      <c r="AX2028">
        <v>2.0499999999999998</v>
      </c>
      <c r="AY2028">
        <v>0</v>
      </c>
      <c r="AZ2028">
        <v>-935.13702361000003</v>
      </c>
      <c r="BA2028">
        <v>0</v>
      </c>
    </row>
    <row r="2029" spans="34:53">
      <c r="AH2029" s="5">
        <v>46261</v>
      </c>
      <c r="AI2029">
        <v>203</v>
      </c>
      <c r="AJ2029">
        <v>3</v>
      </c>
      <c r="AL2029" t="s">
        <v>147</v>
      </c>
      <c r="AM2029" t="s">
        <v>51</v>
      </c>
      <c r="AN2029">
        <v>0</v>
      </c>
      <c r="AO2029">
        <v>0</v>
      </c>
      <c r="AP2029">
        <v>0</v>
      </c>
      <c r="AR2029" s="5">
        <v>46261</v>
      </c>
      <c r="AS2029">
        <v>145</v>
      </c>
      <c r="AT2029">
        <v>3</v>
      </c>
      <c r="AU2029" t="s">
        <v>60</v>
      </c>
      <c r="AV2029" t="s">
        <v>51</v>
      </c>
      <c r="AW2029">
        <v>16.622045199999999</v>
      </c>
      <c r="AX2029">
        <v>2.0499999999999998</v>
      </c>
      <c r="AY2029">
        <v>0</v>
      </c>
      <c r="AZ2029">
        <v>0</v>
      </c>
      <c r="BA2029">
        <v>0</v>
      </c>
    </row>
    <row r="2030" spans="34:53">
      <c r="AH2030" s="5">
        <v>46261</v>
      </c>
      <c r="AI2030">
        <v>203</v>
      </c>
      <c r="AJ2030">
        <v>3</v>
      </c>
      <c r="AK2030" t="s">
        <v>143</v>
      </c>
      <c r="AL2030" t="s">
        <v>60</v>
      </c>
      <c r="AM2030" t="s">
        <v>58</v>
      </c>
      <c r="AN2030">
        <v>17.52829363</v>
      </c>
      <c r="AO2030">
        <v>0</v>
      </c>
      <c r="AP2030">
        <v>0</v>
      </c>
      <c r="AR2030" s="5">
        <v>46261</v>
      </c>
      <c r="AS2030">
        <v>145</v>
      </c>
      <c r="AT2030">
        <v>3</v>
      </c>
      <c r="AU2030" t="s">
        <v>54</v>
      </c>
      <c r="AV2030" t="s">
        <v>52</v>
      </c>
      <c r="AW2030">
        <v>21.187370059999999</v>
      </c>
      <c r="AX2030">
        <v>2.0791666599999998</v>
      </c>
      <c r="AY2030">
        <v>0</v>
      </c>
      <c r="AZ2030">
        <v>0</v>
      </c>
      <c r="BA2030">
        <v>0</v>
      </c>
    </row>
    <row r="2031" spans="34:53">
      <c r="AH2031" s="5">
        <v>46261</v>
      </c>
      <c r="AI2031">
        <v>203</v>
      </c>
      <c r="AJ2031">
        <v>3</v>
      </c>
      <c r="AK2031" t="s">
        <v>143</v>
      </c>
      <c r="AL2031" t="s">
        <v>60</v>
      </c>
      <c r="AM2031" t="s">
        <v>51</v>
      </c>
      <c r="AN2031">
        <v>-19.597460300000002</v>
      </c>
      <c r="AO2031">
        <v>0</v>
      </c>
      <c r="AP2031">
        <v>-1845.8928207900001</v>
      </c>
      <c r="AR2031" s="5">
        <v>46261</v>
      </c>
      <c r="AS2031">
        <v>145</v>
      </c>
      <c r="AT2031">
        <v>3</v>
      </c>
      <c r="AU2031" t="s">
        <v>54</v>
      </c>
      <c r="AV2031" t="s">
        <v>51</v>
      </c>
      <c r="AW2031">
        <v>-23.266536729999999</v>
      </c>
      <c r="AX2031">
        <v>2.0791666599999998</v>
      </c>
      <c r="AY2031">
        <v>3347.37683831</v>
      </c>
      <c r="AZ2031">
        <v>12711.956709259999</v>
      </c>
      <c r="BA2031">
        <v>0</v>
      </c>
    </row>
    <row r="2032" spans="34:53">
      <c r="AH2032" s="5">
        <v>46261</v>
      </c>
      <c r="AI2032">
        <v>203</v>
      </c>
      <c r="AJ2032">
        <v>3</v>
      </c>
      <c r="AK2032" t="s">
        <v>143</v>
      </c>
      <c r="AL2032" t="s">
        <v>54</v>
      </c>
      <c r="AM2032" t="s">
        <v>52</v>
      </c>
      <c r="AN2032">
        <v>-4.5775004299999997</v>
      </c>
      <c r="AO2032">
        <v>0</v>
      </c>
      <c r="AP2032">
        <v>-320.40542756999997</v>
      </c>
      <c r="AR2032" s="5">
        <v>46261</v>
      </c>
      <c r="AS2032">
        <v>145</v>
      </c>
      <c r="AT2032">
        <v>3</v>
      </c>
      <c r="AU2032" t="s">
        <v>50</v>
      </c>
      <c r="AV2032" t="s">
        <v>52</v>
      </c>
      <c r="AW2032">
        <v>8.3815559999999997E-2</v>
      </c>
      <c r="AX2032">
        <v>0.63916666</v>
      </c>
      <c r="AY2032">
        <v>0</v>
      </c>
      <c r="AZ2032">
        <v>0</v>
      </c>
      <c r="BA2032">
        <v>0</v>
      </c>
    </row>
    <row r="2033" spans="34:53">
      <c r="AH2033" s="5">
        <v>46261</v>
      </c>
      <c r="AI2033">
        <v>203</v>
      </c>
      <c r="AJ2033">
        <v>3</v>
      </c>
      <c r="AK2033" t="s">
        <v>143</v>
      </c>
      <c r="AL2033" t="s">
        <v>54</v>
      </c>
      <c r="AM2033" t="s">
        <v>51</v>
      </c>
      <c r="AN2033">
        <v>-0.56166623000000004</v>
      </c>
      <c r="AO2033">
        <v>0</v>
      </c>
      <c r="AP2033">
        <v>0</v>
      </c>
      <c r="AR2033" s="5">
        <v>46261</v>
      </c>
      <c r="AS2033">
        <v>145</v>
      </c>
      <c r="AT2033">
        <v>3</v>
      </c>
      <c r="AU2033" t="s">
        <v>50</v>
      </c>
      <c r="AV2033" t="s">
        <v>51</v>
      </c>
      <c r="AW2033">
        <v>-0.72298222999999995</v>
      </c>
      <c r="AX2033">
        <v>0.63916666</v>
      </c>
      <c r="AY2033">
        <v>0</v>
      </c>
      <c r="AZ2033">
        <v>50.274880349999997</v>
      </c>
      <c r="BA2033">
        <v>0</v>
      </c>
    </row>
    <row r="2034" spans="34:53">
      <c r="AH2034" s="5">
        <v>46261</v>
      </c>
      <c r="AI2034">
        <v>204</v>
      </c>
      <c r="AJ2034">
        <v>3</v>
      </c>
      <c r="AL2034" t="s">
        <v>144</v>
      </c>
      <c r="AM2034" t="s">
        <v>58</v>
      </c>
      <c r="AN2034">
        <v>-45.985584230000001</v>
      </c>
      <c r="AO2034">
        <v>8299.3545011900005</v>
      </c>
      <c r="AP2034">
        <v>8299.3545011900005</v>
      </c>
      <c r="AR2034" s="5">
        <v>46261</v>
      </c>
      <c r="AS2034">
        <v>146</v>
      </c>
      <c r="AT2034">
        <v>3</v>
      </c>
      <c r="AU2034" t="s">
        <v>145</v>
      </c>
      <c r="AV2034" t="s">
        <v>58</v>
      </c>
      <c r="AW2034">
        <v>-0.97922659999999995</v>
      </c>
      <c r="AX2034">
        <v>1.0216666599999999</v>
      </c>
      <c r="AY2034">
        <v>-48.963338100000001</v>
      </c>
      <c r="AZ2034">
        <v>-48.963338100000001</v>
      </c>
      <c r="BA2034">
        <v>0</v>
      </c>
    </row>
    <row r="2035" spans="34:53">
      <c r="AH2035" s="5">
        <v>46261</v>
      </c>
      <c r="AI2035">
        <v>204</v>
      </c>
      <c r="AJ2035">
        <v>3</v>
      </c>
      <c r="AL2035" t="s">
        <v>144</v>
      </c>
      <c r="AM2035" t="s">
        <v>146</v>
      </c>
      <c r="AN2035">
        <v>33.792250899999999</v>
      </c>
      <c r="AO2035">
        <v>0</v>
      </c>
      <c r="AP2035">
        <v>0</v>
      </c>
      <c r="AR2035" s="5">
        <v>46261</v>
      </c>
      <c r="AS2035">
        <v>146</v>
      </c>
      <c r="AT2035">
        <v>3</v>
      </c>
      <c r="AU2035" t="s">
        <v>145</v>
      </c>
      <c r="AV2035" t="s">
        <v>146</v>
      </c>
      <c r="AW2035">
        <v>-4.2440060000000002E-2</v>
      </c>
      <c r="AX2035">
        <v>1.0216666599999999</v>
      </c>
      <c r="AY2035">
        <v>0</v>
      </c>
      <c r="AZ2035">
        <v>0</v>
      </c>
      <c r="BA2035">
        <v>0</v>
      </c>
    </row>
    <row r="2036" spans="34:53">
      <c r="AH2036" s="5">
        <v>46261</v>
      </c>
      <c r="AI2036">
        <v>204</v>
      </c>
      <c r="AJ2036">
        <v>3</v>
      </c>
      <c r="AK2036" t="s">
        <v>143</v>
      </c>
      <c r="AL2036" t="s">
        <v>57</v>
      </c>
      <c r="AM2036" t="s">
        <v>58</v>
      </c>
      <c r="AN2036">
        <v>-3.2484666</v>
      </c>
      <c r="AO2036">
        <v>0</v>
      </c>
      <c r="AP2036">
        <v>2083.57638718</v>
      </c>
      <c r="AR2036" s="5">
        <v>46261</v>
      </c>
      <c r="AS2036">
        <v>146</v>
      </c>
      <c r="AT2036">
        <v>3</v>
      </c>
      <c r="AU2036" t="s">
        <v>144</v>
      </c>
      <c r="AV2036" t="s">
        <v>58</v>
      </c>
      <c r="AW2036">
        <v>-39.732145299999999</v>
      </c>
      <c r="AX2036">
        <v>4.24</v>
      </c>
      <c r="AY2036">
        <v>-2070.7927279</v>
      </c>
      <c r="AZ2036">
        <v>-2070.7927279</v>
      </c>
      <c r="BA2036">
        <v>0</v>
      </c>
    </row>
    <row r="2037" spans="34:53">
      <c r="AH2037" s="5">
        <v>46261</v>
      </c>
      <c r="AI2037">
        <v>204</v>
      </c>
      <c r="AJ2037">
        <v>3</v>
      </c>
      <c r="AK2037" t="s">
        <v>143</v>
      </c>
      <c r="AL2037" t="s">
        <v>57</v>
      </c>
      <c r="AM2037" t="s">
        <v>52</v>
      </c>
      <c r="AN2037">
        <v>1.8617999300000001</v>
      </c>
      <c r="AO2037">
        <v>0</v>
      </c>
      <c r="AP2037">
        <v>0</v>
      </c>
      <c r="AR2037" s="5">
        <v>46261</v>
      </c>
      <c r="AS2037">
        <v>146</v>
      </c>
      <c r="AT2037">
        <v>3</v>
      </c>
      <c r="AU2037" t="s">
        <v>144</v>
      </c>
      <c r="AV2037" t="s">
        <v>146</v>
      </c>
      <c r="AW2037">
        <v>35.492145299999997</v>
      </c>
      <c r="AX2037">
        <v>4.24</v>
      </c>
      <c r="AY2037">
        <v>0</v>
      </c>
      <c r="AZ2037">
        <v>0</v>
      </c>
      <c r="BA2037">
        <v>0</v>
      </c>
    </row>
    <row r="2038" spans="34:53">
      <c r="AH2038" s="5">
        <v>46261</v>
      </c>
      <c r="AI2038">
        <v>204</v>
      </c>
      <c r="AJ2038">
        <v>3</v>
      </c>
      <c r="AL2038" t="s">
        <v>147</v>
      </c>
      <c r="AM2038" t="s">
        <v>148</v>
      </c>
      <c r="AN2038">
        <v>0</v>
      </c>
      <c r="AO2038">
        <v>0</v>
      </c>
      <c r="AP2038">
        <v>0</v>
      </c>
      <c r="AR2038" s="5">
        <v>46261</v>
      </c>
      <c r="AS2038">
        <v>146</v>
      </c>
      <c r="AT2038">
        <v>3</v>
      </c>
      <c r="AU2038" t="s">
        <v>57</v>
      </c>
      <c r="AV2038" t="s">
        <v>58</v>
      </c>
      <c r="AW2038">
        <v>-0.43443680000000001</v>
      </c>
      <c r="AX2038">
        <v>1.37083333</v>
      </c>
      <c r="AY2038">
        <v>4793.4463796800001</v>
      </c>
      <c r="AZ2038">
        <v>0</v>
      </c>
      <c r="BA2038">
        <v>0</v>
      </c>
    </row>
    <row r="2039" spans="34:53">
      <c r="AH2039" s="5">
        <v>46261</v>
      </c>
      <c r="AI2039">
        <v>204</v>
      </c>
      <c r="AJ2039">
        <v>3</v>
      </c>
      <c r="AL2039" t="s">
        <v>147</v>
      </c>
      <c r="AM2039" t="s">
        <v>51</v>
      </c>
      <c r="AN2039">
        <v>0</v>
      </c>
      <c r="AO2039">
        <v>0</v>
      </c>
      <c r="AP2039">
        <v>0</v>
      </c>
      <c r="AR2039" s="5">
        <v>46261</v>
      </c>
      <c r="AS2039">
        <v>146</v>
      </c>
      <c r="AT2039">
        <v>3</v>
      </c>
      <c r="AU2039" t="s">
        <v>57</v>
      </c>
      <c r="AV2039" t="s">
        <v>52</v>
      </c>
      <c r="AW2039">
        <v>-0.93639653</v>
      </c>
      <c r="AX2039">
        <v>1.37083333</v>
      </c>
      <c r="AY2039">
        <v>0</v>
      </c>
      <c r="AZ2039">
        <v>-368.23200100999998</v>
      </c>
      <c r="BA2039">
        <v>0</v>
      </c>
    </row>
    <row r="2040" spans="34:53">
      <c r="AH2040" s="5">
        <v>46261</v>
      </c>
      <c r="AI2040">
        <v>204</v>
      </c>
      <c r="AJ2040">
        <v>3</v>
      </c>
      <c r="AK2040" t="s">
        <v>143</v>
      </c>
      <c r="AL2040" t="s">
        <v>60</v>
      </c>
      <c r="AM2040" t="s">
        <v>58</v>
      </c>
      <c r="AN2040">
        <v>21.292467859999999</v>
      </c>
      <c r="AO2040">
        <v>0</v>
      </c>
      <c r="AP2040">
        <v>0</v>
      </c>
      <c r="AR2040" s="5">
        <v>46261</v>
      </c>
      <c r="AS2040">
        <v>146</v>
      </c>
      <c r="AT2040">
        <v>3</v>
      </c>
      <c r="AU2040" t="s">
        <v>147</v>
      </c>
      <c r="AV2040" t="s">
        <v>148</v>
      </c>
      <c r="AW2040">
        <v>0</v>
      </c>
      <c r="AX2040">
        <v>0.84083333000000005</v>
      </c>
      <c r="AY2040">
        <v>0</v>
      </c>
      <c r="AZ2040">
        <v>0</v>
      </c>
      <c r="BA2040">
        <v>0</v>
      </c>
    </row>
    <row r="2041" spans="34:53">
      <c r="AH2041" s="5">
        <v>46261</v>
      </c>
      <c r="AI2041">
        <v>204</v>
      </c>
      <c r="AJ2041">
        <v>3</v>
      </c>
      <c r="AK2041" t="s">
        <v>143</v>
      </c>
      <c r="AL2041" t="s">
        <v>60</v>
      </c>
      <c r="AM2041" t="s">
        <v>51</v>
      </c>
      <c r="AN2041">
        <v>-23.168301199999998</v>
      </c>
      <c r="AO2041">
        <v>0</v>
      </c>
      <c r="AP2041">
        <v>-12906.844987799999</v>
      </c>
      <c r="AR2041" s="5">
        <v>46261</v>
      </c>
      <c r="AS2041">
        <v>146</v>
      </c>
      <c r="AT2041">
        <v>3</v>
      </c>
      <c r="AU2041" t="s">
        <v>147</v>
      </c>
      <c r="AV2041" t="s">
        <v>51</v>
      </c>
      <c r="AW2041">
        <v>0</v>
      </c>
      <c r="AX2041">
        <v>0.84083333000000005</v>
      </c>
      <c r="AY2041">
        <v>0</v>
      </c>
      <c r="AZ2041">
        <v>0</v>
      </c>
      <c r="BA2041">
        <v>0</v>
      </c>
    </row>
    <row r="2042" spans="34:53">
      <c r="AH2042" s="5">
        <v>46261</v>
      </c>
      <c r="AI2042">
        <v>204</v>
      </c>
      <c r="AJ2042">
        <v>3</v>
      </c>
      <c r="AK2042" t="s">
        <v>143</v>
      </c>
      <c r="AL2042" t="s">
        <v>54</v>
      </c>
      <c r="AM2042" t="s">
        <v>52</v>
      </c>
      <c r="AN2042">
        <v>-5.8729609299999996</v>
      </c>
      <c r="AO2042">
        <v>0</v>
      </c>
      <c r="AP2042">
        <v>-422.92290932999998</v>
      </c>
      <c r="AR2042" s="5">
        <v>46261</v>
      </c>
      <c r="AS2042">
        <v>146</v>
      </c>
      <c r="AT2042">
        <v>3</v>
      </c>
      <c r="AU2042" t="s">
        <v>60</v>
      </c>
      <c r="AV2042" t="s">
        <v>58</v>
      </c>
      <c r="AW2042">
        <v>-20.29362866</v>
      </c>
      <c r="AX2042">
        <v>2.1441666599999998</v>
      </c>
      <c r="AY2042">
        <v>0</v>
      </c>
      <c r="AZ2042">
        <v>-924.51152923999996</v>
      </c>
      <c r="BA2042">
        <v>0</v>
      </c>
    </row>
    <row r="2043" spans="34:53">
      <c r="AH2043" s="5">
        <v>46261</v>
      </c>
      <c r="AI2043">
        <v>204</v>
      </c>
      <c r="AJ2043">
        <v>3</v>
      </c>
      <c r="AK2043" t="s">
        <v>143</v>
      </c>
      <c r="AL2043" t="s">
        <v>54</v>
      </c>
      <c r="AM2043" t="s">
        <v>51</v>
      </c>
      <c r="AN2043">
        <v>0.23629426000000001</v>
      </c>
      <c r="AO2043">
        <v>0</v>
      </c>
      <c r="AP2043">
        <v>0</v>
      </c>
      <c r="AR2043" s="5">
        <v>46261</v>
      </c>
      <c r="AS2043">
        <v>146</v>
      </c>
      <c r="AT2043">
        <v>3</v>
      </c>
      <c r="AU2043" t="s">
        <v>60</v>
      </c>
      <c r="AV2043" t="s">
        <v>51</v>
      </c>
      <c r="AW2043">
        <v>18.149462</v>
      </c>
      <c r="AX2043">
        <v>2.1441666599999998</v>
      </c>
      <c r="AY2043">
        <v>0</v>
      </c>
      <c r="AZ2043">
        <v>0</v>
      </c>
      <c r="BA2043">
        <v>0</v>
      </c>
    </row>
    <row r="2044" spans="34:53">
      <c r="AH2044" s="5">
        <v>46261</v>
      </c>
      <c r="AI2044">
        <v>205</v>
      </c>
      <c r="AJ2044">
        <v>3</v>
      </c>
      <c r="AL2044" t="s">
        <v>144</v>
      </c>
      <c r="AM2044" t="s">
        <v>58</v>
      </c>
      <c r="AN2044">
        <v>-37.441649060000003</v>
      </c>
      <c r="AO2044">
        <v>973.12038566000001</v>
      </c>
      <c r="AP2044">
        <v>973.12038566000001</v>
      </c>
      <c r="AR2044" s="5">
        <v>46261</v>
      </c>
      <c r="AS2044">
        <v>146</v>
      </c>
      <c r="AT2044">
        <v>3</v>
      </c>
      <c r="AU2044" t="s">
        <v>54</v>
      </c>
      <c r="AV2044" t="s">
        <v>52</v>
      </c>
      <c r="AW2044">
        <v>20.945859160000001</v>
      </c>
      <c r="AX2044">
        <v>2.44416666</v>
      </c>
      <c r="AY2044">
        <v>0</v>
      </c>
      <c r="AZ2044">
        <v>0</v>
      </c>
      <c r="BA2044">
        <v>0</v>
      </c>
    </row>
    <row r="2045" spans="34:53">
      <c r="AH2045" s="5">
        <v>46261</v>
      </c>
      <c r="AI2045">
        <v>205</v>
      </c>
      <c r="AJ2045">
        <v>3</v>
      </c>
      <c r="AL2045" t="s">
        <v>144</v>
      </c>
      <c r="AM2045" t="s">
        <v>146</v>
      </c>
      <c r="AN2045">
        <v>26.834982400000001</v>
      </c>
      <c r="AO2045">
        <v>0</v>
      </c>
      <c r="AP2045">
        <v>0</v>
      </c>
      <c r="AR2045" s="5">
        <v>46261</v>
      </c>
      <c r="AS2045">
        <v>146</v>
      </c>
      <c r="AT2045">
        <v>3</v>
      </c>
      <c r="AU2045" t="s">
        <v>54</v>
      </c>
      <c r="AV2045" t="s">
        <v>51</v>
      </c>
      <c r="AW2045">
        <v>-23.390025829999999</v>
      </c>
      <c r="AX2045">
        <v>2.44416666</v>
      </c>
      <c r="AY2045">
        <v>1575.4698805400001</v>
      </c>
      <c r="AZ2045">
        <v>7631.1465604300001</v>
      </c>
      <c r="BA2045">
        <v>0</v>
      </c>
    </row>
    <row r="2046" spans="34:53">
      <c r="AH2046" s="5">
        <v>46261</v>
      </c>
      <c r="AI2046">
        <v>205</v>
      </c>
      <c r="AJ2046">
        <v>3</v>
      </c>
      <c r="AK2046" t="s">
        <v>143</v>
      </c>
      <c r="AL2046" t="s">
        <v>57</v>
      </c>
      <c r="AM2046" t="s">
        <v>58</v>
      </c>
      <c r="AN2046">
        <v>-3.0796564000000002</v>
      </c>
      <c r="AO2046">
        <v>0</v>
      </c>
      <c r="AP2046">
        <v>2067.5889719299998</v>
      </c>
      <c r="AR2046" s="5">
        <v>46261</v>
      </c>
      <c r="AS2046">
        <v>146</v>
      </c>
      <c r="AT2046">
        <v>3</v>
      </c>
      <c r="AU2046" t="s">
        <v>50</v>
      </c>
      <c r="AV2046" t="s">
        <v>52</v>
      </c>
      <c r="AW2046">
        <v>9.2513960000000006E-2</v>
      </c>
      <c r="AX2046">
        <v>0.63916666</v>
      </c>
      <c r="AY2046">
        <v>0</v>
      </c>
      <c r="AZ2046">
        <v>0</v>
      </c>
      <c r="BA2046">
        <v>0</v>
      </c>
    </row>
    <row r="2047" spans="34:53">
      <c r="AH2047" s="5">
        <v>46261</v>
      </c>
      <c r="AI2047">
        <v>205</v>
      </c>
      <c r="AJ2047">
        <v>3</v>
      </c>
      <c r="AK2047" t="s">
        <v>143</v>
      </c>
      <c r="AL2047" t="s">
        <v>57</v>
      </c>
      <c r="AM2047" t="s">
        <v>52</v>
      </c>
      <c r="AN2047">
        <v>2.28382306</v>
      </c>
      <c r="AO2047">
        <v>0</v>
      </c>
      <c r="AP2047">
        <v>0</v>
      </c>
      <c r="AR2047" s="5">
        <v>46261</v>
      </c>
      <c r="AS2047">
        <v>146</v>
      </c>
      <c r="AT2047">
        <v>3</v>
      </c>
      <c r="AU2047" t="s">
        <v>50</v>
      </c>
      <c r="AV2047" t="s">
        <v>51</v>
      </c>
      <c r="AW2047">
        <v>-0.73168063000000005</v>
      </c>
      <c r="AX2047">
        <v>0.63916666</v>
      </c>
      <c r="AY2047">
        <v>0</v>
      </c>
      <c r="AZ2047">
        <v>30.51323004</v>
      </c>
      <c r="BA2047">
        <v>0</v>
      </c>
    </row>
    <row r="2048" spans="34:53">
      <c r="AH2048" s="5">
        <v>46261</v>
      </c>
      <c r="AI2048">
        <v>205</v>
      </c>
      <c r="AJ2048">
        <v>3</v>
      </c>
      <c r="AL2048" t="s">
        <v>147</v>
      </c>
      <c r="AM2048" t="s">
        <v>148</v>
      </c>
      <c r="AN2048">
        <v>0</v>
      </c>
      <c r="AO2048">
        <v>0</v>
      </c>
      <c r="AP2048">
        <v>0</v>
      </c>
      <c r="AR2048" s="5">
        <v>46261</v>
      </c>
      <c r="AS2048">
        <v>147</v>
      </c>
      <c r="AT2048">
        <v>3</v>
      </c>
      <c r="AU2048" t="s">
        <v>145</v>
      </c>
      <c r="AV2048" t="s">
        <v>58</v>
      </c>
      <c r="AW2048">
        <v>-0.31538349999999998</v>
      </c>
      <c r="AX2048">
        <v>0.34333332999999999</v>
      </c>
      <c r="AY2048">
        <v>-15.737546719999999</v>
      </c>
      <c r="AZ2048">
        <v>-15.737546719999999</v>
      </c>
      <c r="BA2048">
        <v>0</v>
      </c>
    </row>
    <row r="2049" spans="34:53">
      <c r="AH2049" s="5">
        <v>46261</v>
      </c>
      <c r="AI2049">
        <v>205</v>
      </c>
      <c r="AJ2049">
        <v>3</v>
      </c>
      <c r="AL2049" t="s">
        <v>147</v>
      </c>
      <c r="AM2049" t="s">
        <v>51</v>
      </c>
      <c r="AN2049">
        <v>0</v>
      </c>
      <c r="AO2049">
        <v>0</v>
      </c>
      <c r="AP2049">
        <v>0</v>
      </c>
      <c r="AR2049" s="5">
        <v>46261</v>
      </c>
      <c r="AS2049">
        <v>147</v>
      </c>
      <c r="AT2049">
        <v>3</v>
      </c>
      <c r="AU2049" t="s">
        <v>145</v>
      </c>
      <c r="AV2049" t="s">
        <v>146</v>
      </c>
      <c r="AW2049">
        <v>-2.7949829999999998E-2</v>
      </c>
      <c r="AX2049">
        <v>0.34333332999999999</v>
      </c>
      <c r="AY2049">
        <v>0</v>
      </c>
      <c r="AZ2049">
        <v>0</v>
      </c>
      <c r="BA2049">
        <v>0</v>
      </c>
    </row>
    <row r="2050" spans="34:53">
      <c r="AH2050" s="5">
        <v>46261</v>
      </c>
      <c r="AI2050">
        <v>205</v>
      </c>
      <c r="AJ2050">
        <v>3</v>
      </c>
      <c r="AK2050" t="s">
        <v>143</v>
      </c>
      <c r="AL2050" t="s">
        <v>60</v>
      </c>
      <c r="AM2050" t="s">
        <v>58</v>
      </c>
      <c r="AN2050">
        <v>26.036266959999999</v>
      </c>
      <c r="AO2050">
        <v>0</v>
      </c>
      <c r="AP2050">
        <v>0</v>
      </c>
      <c r="AR2050" s="5">
        <v>46261</v>
      </c>
      <c r="AS2050">
        <v>147</v>
      </c>
      <c r="AT2050">
        <v>3</v>
      </c>
      <c r="AU2050" t="s">
        <v>144</v>
      </c>
      <c r="AV2050" t="s">
        <v>58</v>
      </c>
      <c r="AW2050">
        <v>-40.820998760000002</v>
      </c>
      <c r="AX2050">
        <v>3.43333333</v>
      </c>
      <c r="AY2050">
        <v>-2129.62816208</v>
      </c>
      <c r="AZ2050">
        <v>-2129.62816208</v>
      </c>
      <c r="BA2050">
        <v>0</v>
      </c>
    </row>
    <row r="2051" spans="34:53">
      <c r="AH2051" s="5">
        <v>46261</v>
      </c>
      <c r="AI2051">
        <v>205</v>
      </c>
      <c r="AJ2051">
        <v>3</v>
      </c>
      <c r="AK2051" t="s">
        <v>143</v>
      </c>
      <c r="AL2051" t="s">
        <v>60</v>
      </c>
      <c r="AM2051" t="s">
        <v>51</v>
      </c>
      <c r="AN2051">
        <v>-27.8446003</v>
      </c>
      <c r="AO2051">
        <v>0</v>
      </c>
      <c r="AP2051">
        <v>-15779.6390637</v>
      </c>
      <c r="AR2051" s="5">
        <v>46261</v>
      </c>
      <c r="AS2051">
        <v>147</v>
      </c>
      <c r="AT2051">
        <v>3</v>
      </c>
      <c r="AU2051" t="s">
        <v>144</v>
      </c>
      <c r="AV2051" t="s">
        <v>146</v>
      </c>
      <c r="AW2051">
        <v>37.387665429999998</v>
      </c>
      <c r="AX2051">
        <v>3.43333333</v>
      </c>
      <c r="AY2051">
        <v>0</v>
      </c>
      <c r="AZ2051">
        <v>0</v>
      </c>
      <c r="BA2051">
        <v>0</v>
      </c>
    </row>
    <row r="2052" spans="34:53">
      <c r="AH2052" s="5">
        <v>46261</v>
      </c>
      <c r="AI2052">
        <v>205</v>
      </c>
      <c r="AJ2052">
        <v>3</v>
      </c>
      <c r="AK2052" t="s">
        <v>143</v>
      </c>
      <c r="AL2052" t="s">
        <v>54</v>
      </c>
      <c r="AM2052" t="s">
        <v>52</v>
      </c>
      <c r="AN2052">
        <v>-6.6359242900000002</v>
      </c>
      <c r="AO2052">
        <v>0</v>
      </c>
      <c r="AP2052">
        <v>-636.04208885000003</v>
      </c>
      <c r="AR2052" s="5">
        <v>46261</v>
      </c>
      <c r="AS2052">
        <v>147</v>
      </c>
      <c r="AT2052">
        <v>3</v>
      </c>
      <c r="AU2052" t="s">
        <v>57</v>
      </c>
      <c r="AV2052" t="s">
        <v>58</v>
      </c>
      <c r="AW2052">
        <v>-1.7772619999999999</v>
      </c>
      <c r="AX2052">
        <v>1.79833333</v>
      </c>
      <c r="AY2052">
        <v>5244.7817894500004</v>
      </c>
      <c r="AZ2052">
        <v>-95.378029690000005</v>
      </c>
      <c r="BA2052">
        <v>0</v>
      </c>
    </row>
    <row r="2053" spans="34:53">
      <c r="AH2053" s="5">
        <v>46261</v>
      </c>
      <c r="AI2053">
        <v>205</v>
      </c>
      <c r="AJ2053">
        <v>3</v>
      </c>
      <c r="AK2053" t="s">
        <v>143</v>
      </c>
      <c r="AL2053" t="s">
        <v>54</v>
      </c>
      <c r="AM2053" t="s">
        <v>51</v>
      </c>
      <c r="AN2053">
        <v>0.45842429000000001</v>
      </c>
      <c r="AO2053">
        <v>0</v>
      </c>
      <c r="AP2053">
        <v>0</v>
      </c>
      <c r="AR2053" s="5">
        <v>46261</v>
      </c>
      <c r="AS2053">
        <v>147</v>
      </c>
      <c r="AT2053">
        <v>3</v>
      </c>
      <c r="AU2053" t="s">
        <v>57</v>
      </c>
      <c r="AV2053" t="s">
        <v>52</v>
      </c>
      <c r="AW2053">
        <v>-2.1071329999999999E-2</v>
      </c>
      <c r="AX2053">
        <v>1.79833333</v>
      </c>
      <c r="AY2053">
        <v>0</v>
      </c>
      <c r="AZ2053">
        <v>0</v>
      </c>
      <c r="BA2053">
        <v>0</v>
      </c>
    </row>
    <row r="2054" spans="34:53">
      <c r="AH2054" s="5">
        <v>46261</v>
      </c>
      <c r="AI2054">
        <v>206</v>
      </c>
      <c r="AJ2054">
        <v>3</v>
      </c>
      <c r="AL2054" t="s">
        <v>144</v>
      </c>
      <c r="AM2054" t="s">
        <v>58</v>
      </c>
      <c r="AN2054">
        <v>-41.493110829999999</v>
      </c>
      <c r="AO2054">
        <v>-3408.07766666</v>
      </c>
      <c r="AP2054">
        <v>-3408.07766666</v>
      </c>
      <c r="AR2054" s="5">
        <v>46261</v>
      </c>
      <c r="AS2054">
        <v>147</v>
      </c>
      <c r="AT2054">
        <v>3</v>
      </c>
      <c r="AU2054" t="s">
        <v>147</v>
      </c>
      <c r="AV2054" t="s">
        <v>148</v>
      </c>
      <c r="AW2054">
        <v>0</v>
      </c>
      <c r="AX2054">
        <v>0.85</v>
      </c>
      <c r="AY2054">
        <v>0</v>
      </c>
      <c r="AZ2054">
        <v>0</v>
      </c>
      <c r="BA2054">
        <v>0</v>
      </c>
    </row>
    <row r="2055" spans="34:53">
      <c r="AH2055" s="5">
        <v>46261</v>
      </c>
      <c r="AI2055">
        <v>206</v>
      </c>
      <c r="AJ2055">
        <v>3</v>
      </c>
      <c r="AL2055" t="s">
        <v>144</v>
      </c>
      <c r="AM2055" t="s">
        <v>146</v>
      </c>
      <c r="AN2055">
        <v>28.30394416</v>
      </c>
      <c r="AO2055">
        <v>0</v>
      </c>
      <c r="AP2055">
        <v>0</v>
      </c>
      <c r="AR2055" s="5">
        <v>46261</v>
      </c>
      <c r="AS2055">
        <v>147</v>
      </c>
      <c r="AT2055">
        <v>3</v>
      </c>
      <c r="AU2055" t="s">
        <v>147</v>
      </c>
      <c r="AV2055" t="s">
        <v>51</v>
      </c>
      <c r="AW2055">
        <v>0</v>
      </c>
      <c r="AX2055">
        <v>0.85</v>
      </c>
      <c r="AY2055">
        <v>0</v>
      </c>
      <c r="AZ2055">
        <v>0</v>
      </c>
      <c r="BA2055">
        <v>0</v>
      </c>
    </row>
    <row r="2056" spans="34:53">
      <c r="AH2056" s="5">
        <v>46261</v>
      </c>
      <c r="AI2056">
        <v>206</v>
      </c>
      <c r="AJ2056">
        <v>3</v>
      </c>
      <c r="AK2056" t="s">
        <v>143</v>
      </c>
      <c r="AL2056" t="s">
        <v>57</v>
      </c>
      <c r="AM2056" t="s">
        <v>58</v>
      </c>
      <c r="AN2056">
        <v>-0.57989760000000001</v>
      </c>
      <c r="AO2056">
        <v>0</v>
      </c>
      <c r="AP2056">
        <v>304.23348263999998</v>
      </c>
      <c r="AR2056" s="5">
        <v>46261</v>
      </c>
      <c r="AS2056">
        <v>147</v>
      </c>
      <c r="AT2056">
        <v>3</v>
      </c>
      <c r="AU2056" t="s">
        <v>60</v>
      </c>
      <c r="AV2056" t="s">
        <v>58</v>
      </c>
      <c r="AW2056">
        <v>-26.508148930000001</v>
      </c>
      <c r="AX2056">
        <v>1.8933333299999999</v>
      </c>
      <c r="AY2056">
        <v>0</v>
      </c>
      <c r="AZ2056">
        <v>-1328.0582615599999</v>
      </c>
      <c r="BA2056">
        <v>0</v>
      </c>
    </row>
    <row r="2057" spans="34:53">
      <c r="AH2057" s="5">
        <v>46261</v>
      </c>
      <c r="AI2057">
        <v>206</v>
      </c>
      <c r="AJ2057">
        <v>3</v>
      </c>
      <c r="AK2057" t="s">
        <v>143</v>
      </c>
      <c r="AL2057" t="s">
        <v>57</v>
      </c>
      <c r="AM2057" t="s">
        <v>52</v>
      </c>
      <c r="AN2057">
        <v>-0.62426906000000004</v>
      </c>
      <c r="AO2057">
        <v>0</v>
      </c>
      <c r="AP2057">
        <v>0</v>
      </c>
      <c r="AR2057" s="5">
        <v>46261</v>
      </c>
      <c r="AS2057">
        <v>147</v>
      </c>
      <c r="AT2057">
        <v>3</v>
      </c>
      <c r="AU2057" t="s">
        <v>60</v>
      </c>
      <c r="AV2057" t="s">
        <v>51</v>
      </c>
      <c r="AW2057">
        <v>24.6148156</v>
      </c>
      <c r="AX2057">
        <v>1.8933333299999999</v>
      </c>
      <c r="AY2057">
        <v>0</v>
      </c>
      <c r="AZ2057">
        <v>0</v>
      </c>
      <c r="BA2057">
        <v>0</v>
      </c>
    </row>
    <row r="2058" spans="34:53">
      <c r="AH2058" s="5">
        <v>46261</v>
      </c>
      <c r="AI2058">
        <v>206</v>
      </c>
      <c r="AJ2058">
        <v>3</v>
      </c>
      <c r="AL2058" t="s">
        <v>147</v>
      </c>
      <c r="AM2058" t="s">
        <v>148</v>
      </c>
      <c r="AN2058">
        <v>0</v>
      </c>
      <c r="AO2058">
        <v>0</v>
      </c>
      <c r="AP2058">
        <v>0</v>
      </c>
      <c r="AR2058" s="5">
        <v>46261</v>
      </c>
      <c r="AS2058">
        <v>147</v>
      </c>
      <c r="AT2058">
        <v>3</v>
      </c>
      <c r="AU2058" t="s">
        <v>54</v>
      </c>
      <c r="AV2058" t="s">
        <v>52</v>
      </c>
      <c r="AW2058">
        <v>23.8035912</v>
      </c>
      <c r="AX2058">
        <v>2.415</v>
      </c>
      <c r="AY2058">
        <v>0</v>
      </c>
      <c r="AZ2058">
        <v>0</v>
      </c>
      <c r="BA2058">
        <v>0</v>
      </c>
    </row>
    <row r="2059" spans="34:53">
      <c r="AH2059" s="5">
        <v>46261</v>
      </c>
      <c r="AI2059">
        <v>206</v>
      </c>
      <c r="AJ2059">
        <v>3</v>
      </c>
      <c r="AL2059" t="s">
        <v>147</v>
      </c>
      <c r="AM2059" t="s">
        <v>51</v>
      </c>
      <c r="AN2059">
        <v>0</v>
      </c>
      <c r="AO2059">
        <v>0</v>
      </c>
      <c r="AP2059">
        <v>0</v>
      </c>
      <c r="AR2059" s="5">
        <v>46261</v>
      </c>
      <c r="AS2059">
        <v>147</v>
      </c>
      <c r="AT2059">
        <v>3</v>
      </c>
      <c r="AU2059" t="s">
        <v>54</v>
      </c>
      <c r="AV2059" t="s">
        <v>51</v>
      </c>
      <c r="AW2059">
        <v>-26.218591199999999</v>
      </c>
      <c r="AX2059">
        <v>2.415</v>
      </c>
      <c r="AY2059">
        <v>522.65104123000003</v>
      </c>
      <c r="AZ2059">
        <v>7158.9300534000004</v>
      </c>
      <c r="BA2059">
        <v>0</v>
      </c>
    </row>
    <row r="2060" spans="34:53">
      <c r="AH2060" s="5">
        <v>46261</v>
      </c>
      <c r="AI2060">
        <v>206</v>
      </c>
      <c r="AJ2060">
        <v>3</v>
      </c>
      <c r="AK2060" t="s">
        <v>143</v>
      </c>
      <c r="AL2060" t="s">
        <v>60</v>
      </c>
      <c r="AM2060" t="s">
        <v>58</v>
      </c>
      <c r="AN2060">
        <v>25.63969303</v>
      </c>
      <c r="AO2060">
        <v>0</v>
      </c>
      <c r="AP2060">
        <v>0</v>
      </c>
      <c r="AR2060" s="5">
        <v>46261</v>
      </c>
      <c r="AS2060">
        <v>147</v>
      </c>
      <c r="AT2060">
        <v>3</v>
      </c>
      <c r="AU2060" t="s">
        <v>50</v>
      </c>
      <c r="AV2060" t="s">
        <v>52</v>
      </c>
      <c r="AW2060">
        <v>0.10619806</v>
      </c>
      <c r="AX2060">
        <v>0.63916666</v>
      </c>
      <c r="AY2060">
        <v>0</v>
      </c>
      <c r="AZ2060">
        <v>0</v>
      </c>
      <c r="BA2060">
        <v>0</v>
      </c>
    </row>
    <row r="2061" spans="34:53">
      <c r="AH2061" s="5">
        <v>46261</v>
      </c>
      <c r="AI2061">
        <v>206</v>
      </c>
      <c r="AJ2061">
        <v>3</v>
      </c>
      <c r="AK2061" t="s">
        <v>143</v>
      </c>
      <c r="AL2061" t="s">
        <v>60</v>
      </c>
      <c r="AM2061" t="s">
        <v>51</v>
      </c>
      <c r="AN2061">
        <v>-27.381359700000001</v>
      </c>
      <c r="AO2061">
        <v>0</v>
      </c>
      <c r="AP2061">
        <v>-15539.068129490001</v>
      </c>
      <c r="AR2061" s="5">
        <v>46261</v>
      </c>
      <c r="AS2061">
        <v>147</v>
      </c>
      <c r="AT2061">
        <v>3</v>
      </c>
      <c r="AU2061" t="s">
        <v>50</v>
      </c>
      <c r="AV2061" t="s">
        <v>51</v>
      </c>
      <c r="AW2061">
        <v>-0.74536473000000003</v>
      </c>
      <c r="AX2061">
        <v>0.63916666</v>
      </c>
      <c r="AY2061">
        <v>0</v>
      </c>
      <c r="AZ2061">
        <v>31.939068549999998</v>
      </c>
      <c r="BA2061">
        <v>0</v>
      </c>
    </row>
    <row r="2062" spans="34:53">
      <c r="AH2062" s="5">
        <v>46261</v>
      </c>
      <c r="AI2062">
        <v>206</v>
      </c>
      <c r="AJ2062">
        <v>3</v>
      </c>
      <c r="AK2062" t="s">
        <v>143</v>
      </c>
      <c r="AL2062" t="s">
        <v>54</v>
      </c>
      <c r="AM2062" t="s">
        <v>52</v>
      </c>
      <c r="AN2062">
        <v>-16.54529376</v>
      </c>
      <c r="AO2062">
        <v>0</v>
      </c>
      <c r="AP2062">
        <v>-1100.27827594</v>
      </c>
      <c r="AR2062" s="5">
        <v>46261</v>
      </c>
      <c r="AS2062">
        <v>148</v>
      </c>
      <c r="AT2062">
        <v>3</v>
      </c>
      <c r="AU2062" t="s">
        <v>145</v>
      </c>
      <c r="AV2062" t="s">
        <v>58</v>
      </c>
      <c r="AW2062">
        <v>-0.6017072</v>
      </c>
      <c r="AX2062">
        <v>0.6925</v>
      </c>
      <c r="AY2062">
        <v>-29.988459169999999</v>
      </c>
      <c r="AZ2062">
        <v>-29.988459169999999</v>
      </c>
      <c r="BA2062">
        <v>0</v>
      </c>
    </row>
    <row r="2063" spans="34:53">
      <c r="AH2063" s="5">
        <v>46261</v>
      </c>
      <c r="AI2063">
        <v>206</v>
      </c>
      <c r="AJ2063">
        <v>3</v>
      </c>
      <c r="AK2063" t="s">
        <v>143</v>
      </c>
      <c r="AL2063" t="s">
        <v>54</v>
      </c>
      <c r="AM2063" t="s">
        <v>51</v>
      </c>
      <c r="AN2063">
        <v>10.239460429999999</v>
      </c>
      <c r="AO2063">
        <v>0</v>
      </c>
      <c r="AP2063">
        <v>0</v>
      </c>
      <c r="AR2063" s="5">
        <v>46261</v>
      </c>
      <c r="AS2063">
        <v>148</v>
      </c>
      <c r="AT2063">
        <v>3</v>
      </c>
      <c r="AU2063" t="s">
        <v>145</v>
      </c>
      <c r="AV2063" t="s">
        <v>146</v>
      </c>
      <c r="AW2063">
        <v>-9.0792800000000007E-2</v>
      </c>
      <c r="AX2063">
        <v>0.6925</v>
      </c>
      <c r="AY2063">
        <v>0</v>
      </c>
      <c r="AZ2063">
        <v>0</v>
      </c>
      <c r="BA2063">
        <v>0</v>
      </c>
    </row>
    <row r="2064" spans="34:53">
      <c r="AH2064" s="5">
        <v>46261</v>
      </c>
      <c r="AI2064">
        <v>207</v>
      </c>
      <c r="AJ2064">
        <v>3</v>
      </c>
      <c r="AL2064" t="s">
        <v>144</v>
      </c>
      <c r="AM2064" t="s">
        <v>58</v>
      </c>
      <c r="AN2064">
        <v>-32.956570800000001</v>
      </c>
      <c r="AO2064">
        <v>1975.13362495</v>
      </c>
      <c r="AP2064">
        <v>1975.13362495</v>
      </c>
      <c r="AR2064" s="5">
        <v>46261</v>
      </c>
      <c r="AS2064">
        <v>148</v>
      </c>
      <c r="AT2064">
        <v>3</v>
      </c>
      <c r="AU2064" t="s">
        <v>144</v>
      </c>
      <c r="AV2064" t="s">
        <v>58</v>
      </c>
      <c r="AW2064">
        <v>-42.396137359999997</v>
      </c>
      <c r="AX2064">
        <v>4.37083333</v>
      </c>
      <c r="AY2064">
        <v>-2189.83025804</v>
      </c>
      <c r="AZ2064">
        <v>-2189.83025804</v>
      </c>
      <c r="BA2064">
        <v>0</v>
      </c>
    </row>
    <row r="2065" spans="34:53">
      <c r="AH2065" s="5">
        <v>46261</v>
      </c>
      <c r="AI2065">
        <v>207</v>
      </c>
      <c r="AJ2065">
        <v>3</v>
      </c>
      <c r="AL2065" t="s">
        <v>144</v>
      </c>
      <c r="AM2065" t="s">
        <v>146</v>
      </c>
      <c r="AN2065">
        <v>22.219070800000001</v>
      </c>
      <c r="AO2065">
        <v>0</v>
      </c>
      <c r="AP2065">
        <v>0</v>
      </c>
      <c r="AR2065" s="5">
        <v>46261</v>
      </c>
      <c r="AS2065">
        <v>148</v>
      </c>
      <c r="AT2065">
        <v>3</v>
      </c>
      <c r="AU2065" t="s">
        <v>144</v>
      </c>
      <c r="AV2065" t="s">
        <v>146</v>
      </c>
      <c r="AW2065">
        <v>38.025304030000001</v>
      </c>
      <c r="AX2065">
        <v>4.37083333</v>
      </c>
      <c r="AY2065">
        <v>0</v>
      </c>
      <c r="AZ2065">
        <v>0</v>
      </c>
      <c r="BA2065">
        <v>0</v>
      </c>
    </row>
    <row r="2066" spans="34:53">
      <c r="AH2066" s="5">
        <v>46261</v>
      </c>
      <c r="AI2066">
        <v>207</v>
      </c>
      <c r="AJ2066">
        <v>3</v>
      </c>
      <c r="AK2066" t="s">
        <v>143</v>
      </c>
      <c r="AL2066" t="s">
        <v>57</v>
      </c>
      <c r="AM2066" t="s">
        <v>58</v>
      </c>
      <c r="AN2066">
        <v>2.2973417999999999</v>
      </c>
      <c r="AO2066">
        <v>0</v>
      </c>
      <c r="AP2066">
        <v>0</v>
      </c>
      <c r="AR2066" s="5">
        <v>46261</v>
      </c>
      <c r="AS2066">
        <v>148</v>
      </c>
      <c r="AT2066">
        <v>3</v>
      </c>
      <c r="AU2066" t="s">
        <v>57</v>
      </c>
      <c r="AV2066" t="s">
        <v>58</v>
      </c>
      <c r="AW2066">
        <v>-1.1590688</v>
      </c>
      <c r="AX2066">
        <v>1.7808333300000001</v>
      </c>
      <c r="AY2066">
        <v>3842.3792094800001</v>
      </c>
      <c r="AZ2066">
        <v>-245.06503026999999</v>
      </c>
      <c r="BA2066">
        <v>0</v>
      </c>
    </row>
    <row r="2067" spans="34:53">
      <c r="AH2067" s="5">
        <v>46261</v>
      </c>
      <c r="AI2067">
        <v>207</v>
      </c>
      <c r="AJ2067">
        <v>3</v>
      </c>
      <c r="AK2067" t="s">
        <v>143</v>
      </c>
      <c r="AL2067" t="s">
        <v>57</v>
      </c>
      <c r="AM2067" t="s">
        <v>52</v>
      </c>
      <c r="AN2067">
        <v>-3.3898418000000001</v>
      </c>
      <c r="AO2067">
        <v>0</v>
      </c>
      <c r="AP2067">
        <v>-1600.0329368800001</v>
      </c>
      <c r="AR2067" s="5">
        <v>46261</v>
      </c>
      <c r="AS2067">
        <v>148</v>
      </c>
      <c r="AT2067">
        <v>3</v>
      </c>
      <c r="AU2067" t="s">
        <v>57</v>
      </c>
      <c r="AV2067" t="s">
        <v>52</v>
      </c>
      <c r="AW2067">
        <v>-0.62176452999999998</v>
      </c>
      <c r="AX2067">
        <v>1.7808333300000001</v>
      </c>
      <c r="AY2067">
        <v>0</v>
      </c>
      <c r="AZ2067">
        <v>0</v>
      </c>
      <c r="BA2067">
        <v>0</v>
      </c>
    </row>
    <row r="2068" spans="34:53">
      <c r="AH2068" s="5">
        <v>46261</v>
      </c>
      <c r="AI2068">
        <v>207</v>
      </c>
      <c r="AJ2068">
        <v>3</v>
      </c>
      <c r="AL2068" t="s">
        <v>147</v>
      </c>
      <c r="AM2068" t="s">
        <v>148</v>
      </c>
      <c r="AN2068">
        <v>0</v>
      </c>
      <c r="AO2068">
        <v>0</v>
      </c>
      <c r="AP2068">
        <v>0</v>
      </c>
      <c r="AR2068" s="5">
        <v>46261</v>
      </c>
      <c r="AS2068">
        <v>148</v>
      </c>
      <c r="AT2068">
        <v>3</v>
      </c>
      <c r="AU2068" t="s">
        <v>147</v>
      </c>
      <c r="AV2068" t="s">
        <v>148</v>
      </c>
      <c r="AW2068">
        <v>0</v>
      </c>
      <c r="AX2068">
        <v>0.85333333</v>
      </c>
      <c r="AY2068">
        <v>0</v>
      </c>
      <c r="AZ2068">
        <v>0</v>
      </c>
      <c r="BA2068">
        <v>0</v>
      </c>
    </row>
    <row r="2069" spans="34:53">
      <c r="AH2069" s="5">
        <v>46261</v>
      </c>
      <c r="AI2069">
        <v>207</v>
      </c>
      <c r="AJ2069">
        <v>3</v>
      </c>
      <c r="AL2069" t="s">
        <v>147</v>
      </c>
      <c r="AM2069" t="s">
        <v>51</v>
      </c>
      <c r="AN2069">
        <v>0</v>
      </c>
      <c r="AO2069">
        <v>0</v>
      </c>
      <c r="AP2069">
        <v>0</v>
      </c>
      <c r="AR2069" s="5">
        <v>46261</v>
      </c>
      <c r="AS2069">
        <v>148</v>
      </c>
      <c r="AT2069">
        <v>3</v>
      </c>
      <c r="AU2069" t="s">
        <v>147</v>
      </c>
      <c r="AV2069" t="s">
        <v>51</v>
      </c>
      <c r="AW2069">
        <v>0</v>
      </c>
      <c r="AX2069">
        <v>0.85333333</v>
      </c>
      <c r="AY2069">
        <v>0</v>
      </c>
      <c r="AZ2069">
        <v>0</v>
      </c>
      <c r="BA2069">
        <v>0</v>
      </c>
    </row>
    <row r="2070" spans="34:53">
      <c r="AH2070" s="5">
        <v>46261</v>
      </c>
      <c r="AI2070">
        <v>207</v>
      </c>
      <c r="AJ2070">
        <v>3</v>
      </c>
      <c r="AK2070" t="s">
        <v>143</v>
      </c>
      <c r="AL2070" t="s">
        <v>60</v>
      </c>
      <c r="AM2070" t="s">
        <v>58</v>
      </c>
      <c r="AN2070">
        <v>5.9962746300000003</v>
      </c>
      <c r="AO2070">
        <v>0</v>
      </c>
      <c r="AP2070">
        <v>0</v>
      </c>
      <c r="AR2070" s="5">
        <v>46261</v>
      </c>
      <c r="AS2070">
        <v>148</v>
      </c>
      <c r="AT2070">
        <v>3</v>
      </c>
      <c r="AU2070" t="s">
        <v>60</v>
      </c>
      <c r="AV2070" t="s">
        <v>58</v>
      </c>
      <c r="AW2070">
        <v>-20.820454300000002</v>
      </c>
      <c r="AX2070">
        <v>1.7875000000000001</v>
      </c>
      <c r="AY2070">
        <v>0</v>
      </c>
      <c r="AZ2070">
        <v>-1043.1047604299999</v>
      </c>
      <c r="BA2070">
        <v>0</v>
      </c>
    </row>
    <row r="2071" spans="34:53">
      <c r="AH2071" s="5">
        <v>46261</v>
      </c>
      <c r="AI2071">
        <v>207</v>
      </c>
      <c r="AJ2071">
        <v>3</v>
      </c>
      <c r="AK2071" t="s">
        <v>143</v>
      </c>
      <c r="AL2071" t="s">
        <v>60</v>
      </c>
      <c r="AM2071" t="s">
        <v>51</v>
      </c>
      <c r="AN2071">
        <v>-7.0904413000000002</v>
      </c>
      <c r="AO2071">
        <v>0</v>
      </c>
      <c r="AP2071">
        <v>-3845.9302254999998</v>
      </c>
      <c r="AR2071" s="5">
        <v>46261</v>
      </c>
      <c r="AS2071">
        <v>148</v>
      </c>
      <c r="AT2071">
        <v>3</v>
      </c>
      <c r="AU2071" t="s">
        <v>60</v>
      </c>
      <c r="AV2071" t="s">
        <v>51</v>
      </c>
      <c r="AW2071">
        <v>19.0329543</v>
      </c>
      <c r="AX2071">
        <v>1.7875000000000001</v>
      </c>
      <c r="AY2071">
        <v>0</v>
      </c>
      <c r="AZ2071">
        <v>0</v>
      </c>
      <c r="BA2071">
        <v>0</v>
      </c>
    </row>
    <row r="2072" spans="34:53">
      <c r="AH2072" s="5">
        <v>46261</v>
      </c>
      <c r="AI2072">
        <v>207</v>
      </c>
      <c r="AJ2072">
        <v>3</v>
      </c>
      <c r="AK2072" t="s">
        <v>143</v>
      </c>
      <c r="AL2072" t="s">
        <v>54</v>
      </c>
      <c r="AM2072" t="s">
        <v>52</v>
      </c>
      <c r="AN2072">
        <v>-12.9508344</v>
      </c>
      <c r="AO2072">
        <v>0</v>
      </c>
      <c r="AP2072">
        <v>-624.53384906999997</v>
      </c>
      <c r="AR2072" s="5">
        <v>46261</v>
      </c>
      <c r="AS2072">
        <v>148</v>
      </c>
      <c r="AT2072">
        <v>3</v>
      </c>
      <c r="AU2072" t="s">
        <v>54</v>
      </c>
      <c r="AV2072" t="s">
        <v>52</v>
      </c>
      <c r="AW2072">
        <v>18.859039859999999</v>
      </c>
      <c r="AX2072">
        <v>2.1616666599999999</v>
      </c>
      <c r="AY2072">
        <v>0</v>
      </c>
      <c r="AZ2072">
        <v>0</v>
      </c>
      <c r="BA2072">
        <v>0</v>
      </c>
    </row>
    <row r="2073" spans="34:53">
      <c r="AH2073" s="5">
        <v>46261</v>
      </c>
      <c r="AI2073">
        <v>207</v>
      </c>
      <c r="AJ2073">
        <v>3</v>
      </c>
      <c r="AK2073" t="s">
        <v>143</v>
      </c>
      <c r="AL2073" t="s">
        <v>54</v>
      </c>
      <c r="AM2073" t="s">
        <v>51</v>
      </c>
      <c r="AN2073">
        <v>6.3483343899999998</v>
      </c>
      <c r="AO2073">
        <v>0</v>
      </c>
      <c r="AP2073">
        <v>0</v>
      </c>
      <c r="AR2073" s="5">
        <v>46261</v>
      </c>
      <c r="AS2073">
        <v>148</v>
      </c>
      <c r="AT2073">
        <v>3</v>
      </c>
      <c r="AU2073" t="s">
        <v>54</v>
      </c>
      <c r="AV2073" t="s">
        <v>51</v>
      </c>
      <c r="AW2073">
        <v>-21.020706529999998</v>
      </c>
      <c r="AX2073">
        <v>2.1616666599999999</v>
      </c>
      <c r="AY2073">
        <v>569.94049432999998</v>
      </c>
      <c r="AZ2073">
        <v>5671.8562399000002</v>
      </c>
      <c r="BA2073">
        <v>0</v>
      </c>
    </row>
    <row r="2074" spans="34:53">
      <c r="AH2074" s="5">
        <v>46261</v>
      </c>
      <c r="AI2074">
        <v>208</v>
      </c>
      <c r="AJ2074">
        <v>3</v>
      </c>
      <c r="AL2074" t="s">
        <v>144</v>
      </c>
      <c r="AM2074" t="s">
        <v>58</v>
      </c>
      <c r="AN2074">
        <v>-26.210494430000001</v>
      </c>
      <c r="AO2074">
        <v>4457.2743273899996</v>
      </c>
      <c r="AP2074">
        <v>4457.2743273899996</v>
      </c>
      <c r="AR2074" s="5">
        <v>46261</v>
      </c>
      <c r="AS2074">
        <v>148</v>
      </c>
      <c r="AT2074">
        <v>3</v>
      </c>
      <c r="AU2074" t="s">
        <v>50</v>
      </c>
      <c r="AV2074" t="s">
        <v>52</v>
      </c>
      <c r="AW2074">
        <v>9.5206159999999998E-2</v>
      </c>
      <c r="AX2074">
        <v>0.63416665999999999</v>
      </c>
      <c r="AY2074">
        <v>0</v>
      </c>
      <c r="AZ2074">
        <v>0</v>
      </c>
      <c r="BA2074">
        <v>0</v>
      </c>
    </row>
    <row r="2075" spans="34:53">
      <c r="AH2075" s="5">
        <v>46261</v>
      </c>
      <c r="AI2075">
        <v>208</v>
      </c>
      <c r="AJ2075">
        <v>3</v>
      </c>
      <c r="AL2075" t="s">
        <v>144</v>
      </c>
      <c r="AM2075" t="s">
        <v>146</v>
      </c>
      <c r="AN2075">
        <v>14.2546611</v>
      </c>
      <c r="AO2075">
        <v>0</v>
      </c>
      <c r="AP2075">
        <v>0</v>
      </c>
      <c r="AR2075" s="5">
        <v>46261</v>
      </c>
      <c r="AS2075">
        <v>148</v>
      </c>
      <c r="AT2075">
        <v>3</v>
      </c>
      <c r="AU2075" t="s">
        <v>50</v>
      </c>
      <c r="AV2075" t="s">
        <v>51</v>
      </c>
      <c r="AW2075">
        <v>-0.72937282999999997</v>
      </c>
      <c r="AX2075">
        <v>0.63416665999999999</v>
      </c>
      <c r="AY2075">
        <v>0</v>
      </c>
      <c r="AZ2075">
        <v>28.633254619999999</v>
      </c>
      <c r="BA2075">
        <v>0</v>
      </c>
    </row>
    <row r="2076" spans="34:53">
      <c r="AH2076" s="5">
        <v>46261</v>
      </c>
      <c r="AI2076">
        <v>208</v>
      </c>
      <c r="AJ2076">
        <v>3</v>
      </c>
      <c r="AK2076" t="s">
        <v>143</v>
      </c>
      <c r="AL2076" t="s">
        <v>57</v>
      </c>
      <c r="AM2076" t="s">
        <v>58</v>
      </c>
      <c r="AN2076">
        <v>5.6784173999999998</v>
      </c>
      <c r="AO2076">
        <v>0</v>
      </c>
      <c r="AP2076">
        <v>0</v>
      </c>
      <c r="AR2076" s="5">
        <v>46261</v>
      </c>
      <c r="AS2076">
        <v>149</v>
      </c>
      <c r="AT2076">
        <v>3</v>
      </c>
      <c r="AU2076" t="s">
        <v>145</v>
      </c>
      <c r="AV2076" t="s">
        <v>58</v>
      </c>
      <c r="AW2076">
        <v>-1.1341698</v>
      </c>
      <c r="AX2076">
        <v>0.95583333000000004</v>
      </c>
      <c r="AY2076">
        <v>-57.315898990000001</v>
      </c>
      <c r="AZ2076">
        <v>-57.315898990000001</v>
      </c>
      <c r="BA2076">
        <v>0</v>
      </c>
    </row>
    <row r="2077" spans="34:53">
      <c r="AH2077" s="5">
        <v>46261</v>
      </c>
      <c r="AI2077">
        <v>208</v>
      </c>
      <c r="AJ2077">
        <v>3</v>
      </c>
      <c r="AK2077" t="s">
        <v>143</v>
      </c>
      <c r="AL2077" t="s">
        <v>57</v>
      </c>
      <c r="AM2077" t="s">
        <v>52</v>
      </c>
      <c r="AN2077">
        <v>-7.1109173999999999</v>
      </c>
      <c r="AO2077">
        <v>0</v>
      </c>
      <c r="AP2077">
        <v>-3899.83701582</v>
      </c>
      <c r="AR2077" s="5">
        <v>46261</v>
      </c>
      <c r="AS2077">
        <v>149</v>
      </c>
      <c r="AT2077">
        <v>3</v>
      </c>
      <c r="AU2077" t="s">
        <v>145</v>
      </c>
      <c r="AV2077" t="s">
        <v>146</v>
      </c>
      <c r="AW2077">
        <v>0.17833646</v>
      </c>
      <c r="AX2077">
        <v>0.95583333000000004</v>
      </c>
      <c r="AY2077">
        <v>0</v>
      </c>
      <c r="AZ2077">
        <v>0</v>
      </c>
      <c r="BA2077">
        <v>0</v>
      </c>
    </row>
    <row r="2078" spans="34:53">
      <c r="AH2078" s="5">
        <v>46261</v>
      </c>
      <c r="AI2078">
        <v>208</v>
      </c>
      <c r="AJ2078">
        <v>3</v>
      </c>
      <c r="AL2078" t="s">
        <v>147</v>
      </c>
      <c r="AM2078" t="s">
        <v>148</v>
      </c>
      <c r="AN2078">
        <v>0</v>
      </c>
      <c r="AO2078">
        <v>0</v>
      </c>
      <c r="AP2078">
        <v>0</v>
      </c>
      <c r="AR2078" s="5">
        <v>46261</v>
      </c>
      <c r="AS2078">
        <v>149</v>
      </c>
      <c r="AT2078">
        <v>3</v>
      </c>
      <c r="AU2078" t="s">
        <v>144</v>
      </c>
      <c r="AV2078" t="s">
        <v>58</v>
      </c>
      <c r="AW2078">
        <v>-42.228144630000003</v>
      </c>
      <c r="AX2078">
        <v>1.4191666599999999</v>
      </c>
      <c r="AY2078">
        <v>-2228.6709150900001</v>
      </c>
      <c r="AZ2078">
        <v>-2228.6709150900001</v>
      </c>
      <c r="BA2078">
        <v>0</v>
      </c>
    </row>
    <row r="2079" spans="34:53">
      <c r="AH2079" s="5">
        <v>46261</v>
      </c>
      <c r="AI2079">
        <v>208</v>
      </c>
      <c r="AJ2079">
        <v>3</v>
      </c>
      <c r="AL2079" t="s">
        <v>147</v>
      </c>
      <c r="AM2079" t="s">
        <v>51</v>
      </c>
      <c r="AN2079">
        <v>0</v>
      </c>
      <c r="AO2079">
        <v>0</v>
      </c>
      <c r="AP2079">
        <v>0</v>
      </c>
      <c r="AR2079" s="5">
        <v>46261</v>
      </c>
      <c r="AS2079">
        <v>149</v>
      </c>
      <c r="AT2079">
        <v>3</v>
      </c>
      <c r="AU2079" t="s">
        <v>144</v>
      </c>
      <c r="AV2079" t="s">
        <v>146</v>
      </c>
      <c r="AW2079">
        <v>40.80897796</v>
      </c>
      <c r="AX2079">
        <v>1.4191666599999999</v>
      </c>
      <c r="AY2079">
        <v>0</v>
      </c>
      <c r="AZ2079">
        <v>0</v>
      </c>
      <c r="BA2079">
        <v>0</v>
      </c>
    </row>
    <row r="2080" spans="34:53">
      <c r="AH2080" s="5">
        <v>46261</v>
      </c>
      <c r="AI2080">
        <v>208</v>
      </c>
      <c r="AJ2080">
        <v>3</v>
      </c>
      <c r="AK2080" t="s">
        <v>143</v>
      </c>
      <c r="AL2080" t="s">
        <v>60</v>
      </c>
      <c r="AM2080" t="s">
        <v>58</v>
      </c>
      <c r="AN2080">
        <v>-13.487158859999999</v>
      </c>
      <c r="AO2080">
        <v>4042.0773361400002</v>
      </c>
      <c r="AP2080">
        <v>8516.8625470000006</v>
      </c>
      <c r="AR2080" s="5">
        <v>46261</v>
      </c>
      <c r="AS2080">
        <v>149</v>
      </c>
      <c r="AT2080">
        <v>3</v>
      </c>
      <c r="AU2080" t="s">
        <v>57</v>
      </c>
      <c r="AV2080" t="s">
        <v>58</v>
      </c>
      <c r="AW2080">
        <v>-3.2495173999999998</v>
      </c>
      <c r="AX2080">
        <v>1.7641666600000001</v>
      </c>
      <c r="AY2080">
        <v>1753.9287669800001</v>
      </c>
      <c r="AZ2080">
        <v>283.9184113</v>
      </c>
      <c r="BA2080">
        <v>0</v>
      </c>
    </row>
    <row r="2081" spans="34:53">
      <c r="AH2081" s="5">
        <v>46261</v>
      </c>
      <c r="AI2081">
        <v>208</v>
      </c>
      <c r="AJ2081">
        <v>3</v>
      </c>
      <c r="AK2081" t="s">
        <v>143</v>
      </c>
      <c r="AL2081" t="s">
        <v>60</v>
      </c>
      <c r="AM2081" t="s">
        <v>51</v>
      </c>
      <c r="AN2081">
        <v>12.130492200000001</v>
      </c>
      <c r="AO2081">
        <v>0</v>
      </c>
      <c r="AP2081">
        <v>0</v>
      </c>
      <c r="AR2081" s="5">
        <v>46261</v>
      </c>
      <c r="AS2081">
        <v>149</v>
      </c>
      <c r="AT2081">
        <v>3</v>
      </c>
      <c r="AU2081" t="s">
        <v>57</v>
      </c>
      <c r="AV2081" t="s">
        <v>52</v>
      </c>
      <c r="AW2081">
        <v>1.48535073</v>
      </c>
      <c r="AX2081">
        <v>1.7641666600000001</v>
      </c>
      <c r="AY2081">
        <v>0</v>
      </c>
      <c r="AZ2081">
        <v>0</v>
      </c>
      <c r="BA2081">
        <v>0</v>
      </c>
    </row>
    <row r="2082" spans="34:53">
      <c r="AH2082" s="5">
        <v>46261</v>
      </c>
      <c r="AI2082">
        <v>208</v>
      </c>
      <c r="AJ2082">
        <v>3</v>
      </c>
      <c r="AK2082" t="s">
        <v>143</v>
      </c>
      <c r="AL2082" t="s">
        <v>54</v>
      </c>
      <c r="AM2082" t="s">
        <v>52</v>
      </c>
      <c r="AN2082">
        <v>-9.6313856599999994</v>
      </c>
      <c r="AO2082">
        <v>0</v>
      </c>
      <c r="AP2082">
        <v>-574.94819502999997</v>
      </c>
      <c r="AR2082" s="5">
        <v>46261</v>
      </c>
      <c r="AS2082">
        <v>149</v>
      </c>
      <c r="AT2082">
        <v>3</v>
      </c>
      <c r="AU2082" t="s">
        <v>147</v>
      </c>
      <c r="AV2082" t="s">
        <v>148</v>
      </c>
      <c r="AW2082">
        <v>0</v>
      </c>
      <c r="AX2082">
        <v>0.85583332999999995</v>
      </c>
      <c r="AY2082">
        <v>0</v>
      </c>
      <c r="AZ2082">
        <v>0</v>
      </c>
      <c r="BA2082">
        <v>0</v>
      </c>
    </row>
    <row r="2083" spans="34:53">
      <c r="AH2083" s="5">
        <v>46261</v>
      </c>
      <c r="AI2083">
        <v>208</v>
      </c>
      <c r="AJ2083">
        <v>3</v>
      </c>
      <c r="AK2083" t="s">
        <v>143</v>
      </c>
      <c r="AL2083" t="s">
        <v>54</v>
      </c>
      <c r="AM2083" t="s">
        <v>51</v>
      </c>
      <c r="AN2083">
        <v>2.6430523300000002</v>
      </c>
      <c r="AO2083">
        <v>0</v>
      </c>
      <c r="AP2083">
        <v>0</v>
      </c>
      <c r="AR2083" s="5">
        <v>46261</v>
      </c>
      <c r="AS2083">
        <v>149</v>
      </c>
      <c r="AT2083">
        <v>3</v>
      </c>
      <c r="AU2083" t="s">
        <v>147</v>
      </c>
      <c r="AV2083" t="s">
        <v>51</v>
      </c>
      <c r="AW2083">
        <v>0</v>
      </c>
      <c r="AX2083">
        <v>0.85583332999999995</v>
      </c>
      <c r="AY2083">
        <v>0</v>
      </c>
      <c r="AZ2083">
        <v>0</v>
      </c>
      <c r="BA2083">
        <v>0</v>
      </c>
    </row>
    <row r="2084" spans="34:53">
      <c r="AH2084" s="5">
        <v>46261</v>
      </c>
      <c r="AI2084">
        <v>209</v>
      </c>
      <c r="AJ2084">
        <v>3</v>
      </c>
      <c r="AL2084" t="s">
        <v>144</v>
      </c>
      <c r="AM2084" t="s">
        <v>58</v>
      </c>
      <c r="AN2084">
        <v>-20.175526730000001</v>
      </c>
      <c r="AO2084">
        <v>5466.6890660999998</v>
      </c>
      <c r="AP2084">
        <v>5466.6890660999998</v>
      </c>
      <c r="AR2084" s="5">
        <v>46261</v>
      </c>
      <c r="AS2084">
        <v>149</v>
      </c>
      <c r="AT2084">
        <v>3</v>
      </c>
      <c r="AU2084" t="s">
        <v>60</v>
      </c>
      <c r="AV2084" t="s">
        <v>58</v>
      </c>
      <c r="AW2084">
        <v>-15.12151276</v>
      </c>
      <c r="AX2084">
        <v>0.19666665999999999</v>
      </c>
      <c r="AY2084">
        <v>0</v>
      </c>
      <c r="AZ2084">
        <v>-681.76957142000003</v>
      </c>
      <c r="BA2084">
        <v>0</v>
      </c>
    </row>
    <row r="2085" spans="34:53">
      <c r="AH2085" s="5">
        <v>46261</v>
      </c>
      <c r="AI2085">
        <v>209</v>
      </c>
      <c r="AJ2085">
        <v>3</v>
      </c>
      <c r="AL2085" t="s">
        <v>144</v>
      </c>
      <c r="AM2085" t="s">
        <v>146</v>
      </c>
      <c r="AN2085">
        <v>8.3988600600000005</v>
      </c>
      <c r="AO2085">
        <v>0</v>
      </c>
      <c r="AP2085">
        <v>0</v>
      </c>
      <c r="AR2085" s="5">
        <v>46261</v>
      </c>
      <c r="AS2085">
        <v>149</v>
      </c>
      <c r="AT2085">
        <v>3</v>
      </c>
      <c r="AU2085" t="s">
        <v>60</v>
      </c>
      <c r="AV2085" t="s">
        <v>51</v>
      </c>
      <c r="AW2085">
        <v>14.9248461</v>
      </c>
      <c r="AX2085">
        <v>0.19666665999999999</v>
      </c>
      <c r="AY2085">
        <v>0</v>
      </c>
      <c r="AZ2085">
        <v>0</v>
      </c>
      <c r="BA2085">
        <v>0</v>
      </c>
    </row>
    <row r="2086" spans="34:53">
      <c r="AH2086" s="5">
        <v>46261</v>
      </c>
      <c r="AI2086">
        <v>209</v>
      </c>
      <c r="AJ2086">
        <v>3</v>
      </c>
      <c r="AK2086" t="s">
        <v>143</v>
      </c>
      <c r="AL2086" t="s">
        <v>57</v>
      </c>
      <c r="AM2086" t="s">
        <v>58</v>
      </c>
      <c r="AN2086">
        <v>8.1211768000000006</v>
      </c>
      <c r="AO2086">
        <v>0</v>
      </c>
      <c r="AP2086">
        <v>0</v>
      </c>
      <c r="AR2086" s="5">
        <v>46261</v>
      </c>
      <c r="AS2086">
        <v>149</v>
      </c>
      <c r="AT2086">
        <v>3</v>
      </c>
      <c r="AU2086" t="s">
        <v>54</v>
      </c>
      <c r="AV2086" t="s">
        <v>52</v>
      </c>
      <c r="AW2086">
        <v>7.2419386299999999</v>
      </c>
      <c r="AX2086">
        <v>2.1908333299999998</v>
      </c>
      <c r="AY2086">
        <v>0</v>
      </c>
      <c r="AZ2086">
        <v>0</v>
      </c>
      <c r="BA2086">
        <v>0</v>
      </c>
    </row>
    <row r="2087" spans="34:53">
      <c r="AH2087" s="5">
        <v>46261</v>
      </c>
      <c r="AI2087">
        <v>209</v>
      </c>
      <c r="AJ2087">
        <v>3</v>
      </c>
      <c r="AK2087" t="s">
        <v>143</v>
      </c>
      <c r="AL2087" t="s">
        <v>57</v>
      </c>
      <c r="AM2087" t="s">
        <v>52</v>
      </c>
      <c r="AN2087">
        <v>-9.8370101299999995</v>
      </c>
      <c r="AO2087">
        <v>0</v>
      </c>
      <c r="AP2087">
        <v>-5515.8498025099998</v>
      </c>
      <c r="AR2087" s="5">
        <v>46261</v>
      </c>
      <c r="AS2087">
        <v>149</v>
      </c>
      <c r="AT2087">
        <v>3</v>
      </c>
      <c r="AU2087" t="s">
        <v>54</v>
      </c>
      <c r="AV2087" t="s">
        <v>51</v>
      </c>
      <c r="AW2087">
        <v>-9.4327719600000002</v>
      </c>
      <c r="AX2087">
        <v>2.1908333299999998</v>
      </c>
      <c r="AY2087">
        <v>0</v>
      </c>
      <c r="AZ2087">
        <v>2130.0945623799998</v>
      </c>
      <c r="BA2087">
        <v>0</v>
      </c>
    </row>
    <row r="2088" spans="34:53">
      <c r="AH2088" s="5">
        <v>46261</v>
      </c>
      <c r="AI2088">
        <v>209</v>
      </c>
      <c r="AJ2088">
        <v>3</v>
      </c>
      <c r="AL2088" t="s">
        <v>147</v>
      </c>
      <c r="AM2088" t="s">
        <v>148</v>
      </c>
      <c r="AN2088">
        <v>0</v>
      </c>
      <c r="AO2088">
        <v>0</v>
      </c>
      <c r="AP2088">
        <v>0</v>
      </c>
      <c r="AR2088" s="5">
        <v>46261</v>
      </c>
      <c r="AS2088">
        <v>149</v>
      </c>
      <c r="AT2088">
        <v>3</v>
      </c>
      <c r="AU2088" t="s">
        <v>50</v>
      </c>
      <c r="AV2088" t="s">
        <v>52</v>
      </c>
      <c r="AW2088">
        <v>8.4410760000000001E-2</v>
      </c>
      <c r="AX2088">
        <v>0.64416666</v>
      </c>
      <c r="AY2088">
        <v>0</v>
      </c>
      <c r="AZ2088">
        <v>0</v>
      </c>
      <c r="BA2088">
        <v>0</v>
      </c>
    </row>
    <row r="2089" spans="34:53">
      <c r="AH2089" s="5">
        <v>46261</v>
      </c>
      <c r="AI2089">
        <v>209</v>
      </c>
      <c r="AJ2089">
        <v>3</v>
      </c>
      <c r="AL2089" t="s">
        <v>147</v>
      </c>
      <c r="AM2089" t="s">
        <v>51</v>
      </c>
      <c r="AN2089">
        <v>0</v>
      </c>
      <c r="AO2089">
        <v>0</v>
      </c>
      <c r="AP2089">
        <v>0</v>
      </c>
      <c r="AR2089" s="5">
        <v>46261</v>
      </c>
      <c r="AS2089">
        <v>149</v>
      </c>
      <c r="AT2089">
        <v>3</v>
      </c>
      <c r="AU2089" t="s">
        <v>50</v>
      </c>
      <c r="AV2089" t="s">
        <v>51</v>
      </c>
      <c r="AW2089">
        <v>-0.72857742999999997</v>
      </c>
      <c r="AX2089">
        <v>0.64416666</v>
      </c>
      <c r="AY2089">
        <v>0</v>
      </c>
      <c r="AZ2089">
        <v>21.685364710000002</v>
      </c>
      <c r="BA2089">
        <v>0</v>
      </c>
    </row>
    <row r="2090" spans="34:53">
      <c r="AH2090" s="5">
        <v>46261</v>
      </c>
      <c r="AI2090">
        <v>209</v>
      </c>
      <c r="AJ2090">
        <v>3</v>
      </c>
      <c r="AK2090" t="s">
        <v>143</v>
      </c>
      <c r="AL2090" t="s">
        <v>60</v>
      </c>
      <c r="AM2090" t="s">
        <v>58</v>
      </c>
      <c r="AN2090">
        <v>-22.87947673</v>
      </c>
      <c r="AO2090">
        <v>8455.9641214599997</v>
      </c>
      <c r="AP2090">
        <v>14476.026059</v>
      </c>
      <c r="AR2090" s="5">
        <v>46261</v>
      </c>
      <c r="AS2090">
        <v>150</v>
      </c>
      <c r="AT2090">
        <v>3</v>
      </c>
      <c r="AU2090" t="s">
        <v>145</v>
      </c>
      <c r="AV2090" t="s">
        <v>58</v>
      </c>
      <c r="AW2090">
        <v>-1.3633455000000001</v>
      </c>
      <c r="AX2090">
        <v>1.0283333299999999</v>
      </c>
      <c r="AY2090">
        <v>-76.387453129999997</v>
      </c>
      <c r="AZ2090">
        <v>-76.387453129999997</v>
      </c>
      <c r="BA2090">
        <v>0</v>
      </c>
    </row>
    <row r="2091" spans="34:53">
      <c r="AH2091" s="5">
        <v>46261</v>
      </c>
      <c r="AI2091">
        <v>209</v>
      </c>
      <c r="AJ2091">
        <v>3</v>
      </c>
      <c r="AK2091" t="s">
        <v>143</v>
      </c>
      <c r="AL2091" t="s">
        <v>60</v>
      </c>
      <c r="AM2091" t="s">
        <v>51</v>
      </c>
      <c r="AN2091">
        <v>21.381143399999999</v>
      </c>
      <c r="AO2091">
        <v>0</v>
      </c>
      <c r="AP2091">
        <v>0</v>
      </c>
      <c r="AR2091" s="5">
        <v>46261</v>
      </c>
      <c r="AS2091">
        <v>150</v>
      </c>
      <c r="AT2091">
        <v>3</v>
      </c>
      <c r="AU2091" t="s">
        <v>145</v>
      </c>
      <c r="AV2091" t="s">
        <v>146</v>
      </c>
      <c r="AW2091">
        <v>0.33501216</v>
      </c>
      <c r="AX2091">
        <v>1.0283333299999999</v>
      </c>
      <c r="AY2091">
        <v>0</v>
      </c>
      <c r="AZ2091">
        <v>0</v>
      </c>
      <c r="BA2091">
        <v>0</v>
      </c>
    </row>
    <row r="2092" spans="34:53">
      <c r="AH2092" s="5">
        <v>46261</v>
      </c>
      <c r="AI2092">
        <v>209</v>
      </c>
      <c r="AJ2092">
        <v>3</v>
      </c>
      <c r="AK2092" t="s">
        <v>143</v>
      </c>
      <c r="AL2092" t="s">
        <v>54</v>
      </c>
      <c r="AM2092" t="s">
        <v>52</v>
      </c>
      <c r="AN2092">
        <v>-7.5473052999999997</v>
      </c>
      <c r="AO2092">
        <v>0</v>
      </c>
      <c r="AP2092">
        <v>-504.21213501</v>
      </c>
      <c r="AR2092" s="5">
        <v>46261</v>
      </c>
      <c r="AS2092">
        <v>150</v>
      </c>
      <c r="AT2092">
        <v>3</v>
      </c>
      <c r="AU2092" t="s">
        <v>144</v>
      </c>
      <c r="AV2092" t="s">
        <v>58</v>
      </c>
      <c r="AW2092">
        <v>-34.807881330000001</v>
      </c>
      <c r="AX2092">
        <v>0.38916666</v>
      </c>
      <c r="AY2092">
        <v>-2574.3984396999999</v>
      </c>
      <c r="AZ2092">
        <v>-2574.3984396999999</v>
      </c>
      <c r="BA2092">
        <v>0</v>
      </c>
    </row>
    <row r="2093" spans="34:53">
      <c r="AH2093" s="5">
        <v>46261</v>
      </c>
      <c r="AI2093">
        <v>209</v>
      </c>
      <c r="AJ2093">
        <v>3</v>
      </c>
      <c r="AK2093" t="s">
        <v>143</v>
      </c>
      <c r="AL2093" t="s">
        <v>54</v>
      </c>
      <c r="AM2093" t="s">
        <v>51</v>
      </c>
      <c r="AN2093">
        <v>-0.30769469999999999</v>
      </c>
      <c r="AO2093">
        <v>0</v>
      </c>
      <c r="AP2093">
        <v>0</v>
      </c>
      <c r="AR2093" s="5">
        <v>46261</v>
      </c>
      <c r="AS2093">
        <v>150</v>
      </c>
      <c r="AT2093">
        <v>3</v>
      </c>
      <c r="AU2093" t="s">
        <v>144</v>
      </c>
      <c r="AV2093" t="s">
        <v>146</v>
      </c>
      <c r="AW2093">
        <v>34.418714659999999</v>
      </c>
      <c r="AX2093">
        <v>0.38916666</v>
      </c>
      <c r="AY2093">
        <v>0</v>
      </c>
      <c r="AZ2093">
        <v>0</v>
      </c>
      <c r="BA2093">
        <v>0</v>
      </c>
    </row>
    <row r="2094" spans="34:53">
      <c r="AH2094" s="5">
        <v>46261</v>
      </c>
      <c r="AI2094">
        <v>210</v>
      </c>
      <c r="AJ2094">
        <v>3</v>
      </c>
      <c r="AL2094" t="s">
        <v>144</v>
      </c>
      <c r="AM2094" t="s">
        <v>58</v>
      </c>
      <c r="AN2094">
        <v>-28.390038799999999</v>
      </c>
      <c r="AO2094">
        <v>3028.7931988700002</v>
      </c>
      <c r="AP2094">
        <v>3028.7931988700002</v>
      </c>
      <c r="AR2094" s="5">
        <v>46261</v>
      </c>
      <c r="AS2094">
        <v>150</v>
      </c>
      <c r="AT2094">
        <v>3</v>
      </c>
      <c r="AU2094" t="s">
        <v>57</v>
      </c>
      <c r="AV2094" t="s">
        <v>58</v>
      </c>
      <c r="AW2094">
        <v>-5.5317347999999997</v>
      </c>
      <c r="AX2094">
        <v>1.73916666</v>
      </c>
      <c r="AY2094">
        <v>4303.0260951700002</v>
      </c>
      <c r="AZ2094">
        <v>1126.1102958500001</v>
      </c>
      <c r="BA2094">
        <v>0</v>
      </c>
    </row>
    <row r="2095" spans="34:53">
      <c r="AH2095" s="5">
        <v>46261</v>
      </c>
      <c r="AI2095">
        <v>210</v>
      </c>
      <c r="AJ2095">
        <v>3</v>
      </c>
      <c r="AL2095" t="s">
        <v>144</v>
      </c>
      <c r="AM2095" t="s">
        <v>146</v>
      </c>
      <c r="AN2095">
        <v>17.483372129999999</v>
      </c>
      <c r="AO2095">
        <v>0</v>
      </c>
      <c r="AP2095">
        <v>0</v>
      </c>
      <c r="AR2095" s="5">
        <v>46261</v>
      </c>
      <c r="AS2095">
        <v>150</v>
      </c>
      <c r="AT2095">
        <v>3</v>
      </c>
      <c r="AU2095" t="s">
        <v>57</v>
      </c>
      <c r="AV2095" t="s">
        <v>52</v>
      </c>
      <c r="AW2095">
        <v>3.7925681299999998</v>
      </c>
      <c r="AX2095">
        <v>1.73916666</v>
      </c>
      <c r="AY2095">
        <v>0</v>
      </c>
      <c r="AZ2095">
        <v>0</v>
      </c>
      <c r="BA2095">
        <v>0</v>
      </c>
    </row>
    <row r="2096" spans="34:53">
      <c r="AH2096" s="5">
        <v>46261</v>
      </c>
      <c r="AI2096">
        <v>210</v>
      </c>
      <c r="AJ2096">
        <v>3</v>
      </c>
      <c r="AK2096" t="s">
        <v>143</v>
      </c>
      <c r="AL2096" t="s">
        <v>57</v>
      </c>
      <c r="AM2096" t="s">
        <v>58</v>
      </c>
      <c r="AN2096">
        <v>8.7903310000000001</v>
      </c>
      <c r="AO2096">
        <v>0</v>
      </c>
      <c r="AP2096">
        <v>0</v>
      </c>
      <c r="AR2096" s="5">
        <v>46261</v>
      </c>
      <c r="AS2096">
        <v>150</v>
      </c>
      <c r="AT2096">
        <v>3</v>
      </c>
      <c r="AU2096" t="s">
        <v>147</v>
      </c>
      <c r="AV2096" t="s">
        <v>148</v>
      </c>
      <c r="AW2096">
        <v>0</v>
      </c>
      <c r="AX2096">
        <v>0.85833333000000001</v>
      </c>
      <c r="AY2096">
        <v>0</v>
      </c>
      <c r="AZ2096">
        <v>0</v>
      </c>
      <c r="BA2096">
        <v>0</v>
      </c>
    </row>
    <row r="2097" spans="34:53">
      <c r="AH2097" s="5">
        <v>46261</v>
      </c>
      <c r="AI2097">
        <v>210</v>
      </c>
      <c r="AJ2097">
        <v>3</v>
      </c>
      <c r="AK2097" t="s">
        <v>143</v>
      </c>
      <c r="AL2097" t="s">
        <v>57</v>
      </c>
      <c r="AM2097" t="s">
        <v>52</v>
      </c>
      <c r="AN2097">
        <v>-10.097830999999999</v>
      </c>
      <c r="AO2097">
        <v>0</v>
      </c>
      <c r="AP2097">
        <v>-5955.9031708100001</v>
      </c>
      <c r="AR2097" s="5">
        <v>46261</v>
      </c>
      <c r="AS2097">
        <v>150</v>
      </c>
      <c r="AT2097">
        <v>3</v>
      </c>
      <c r="AU2097" t="s">
        <v>147</v>
      </c>
      <c r="AV2097" t="s">
        <v>51</v>
      </c>
      <c r="AW2097">
        <v>0</v>
      </c>
      <c r="AX2097">
        <v>0.85833333000000001</v>
      </c>
      <c r="AY2097">
        <v>0</v>
      </c>
      <c r="AZ2097">
        <v>0</v>
      </c>
      <c r="BA2097">
        <v>0</v>
      </c>
    </row>
    <row r="2098" spans="34:53">
      <c r="AH2098" s="5">
        <v>46261</v>
      </c>
      <c r="AI2098">
        <v>210</v>
      </c>
      <c r="AJ2098">
        <v>3</v>
      </c>
      <c r="AL2098" t="s">
        <v>147</v>
      </c>
      <c r="AM2098" t="s">
        <v>148</v>
      </c>
      <c r="AN2098">
        <v>0</v>
      </c>
      <c r="AO2098">
        <v>0</v>
      </c>
      <c r="AP2098">
        <v>0</v>
      </c>
      <c r="AR2098" s="5">
        <v>46261</v>
      </c>
      <c r="AS2098">
        <v>150</v>
      </c>
      <c r="AT2098">
        <v>3</v>
      </c>
      <c r="AU2098" t="s">
        <v>60</v>
      </c>
      <c r="AV2098" t="s">
        <v>58</v>
      </c>
      <c r="AW2098">
        <v>-20.948970129999999</v>
      </c>
      <c r="AX2098">
        <v>-7.6666659999999998E-2</v>
      </c>
      <c r="AY2098">
        <v>0</v>
      </c>
      <c r="AZ2098">
        <v>-930.32804302</v>
      </c>
      <c r="BA2098">
        <v>0</v>
      </c>
    </row>
    <row r="2099" spans="34:53">
      <c r="AH2099" s="5">
        <v>46261</v>
      </c>
      <c r="AI2099">
        <v>210</v>
      </c>
      <c r="AJ2099">
        <v>3</v>
      </c>
      <c r="AL2099" t="s">
        <v>147</v>
      </c>
      <c r="AM2099" t="s">
        <v>51</v>
      </c>
      <c r="AN2099">
        <v>0</v>
      </c>
      <c r="AO2099">
        <v>0</v>
      </c>
      <c r="AP2099">
        <v>0</v>
      </c>
      <c r="AR2099" s="5">
        <v>46261</v>
      </c>
      <c r="AS2099">
        <v>150</v>
      </c>
      <c r="AT2099">
        <v>3</v>
      </c>
      <c r="AU2099" t="s">
        <v>60</v>
      </c>
      <c r="AV2099" t="s">
        <v>51</v>
      </c>
      <c r="AW2099">
        <v>21.025636800000001</v>
      </c>
      <c r="AX2099">
        <v>-7.6666659999999998E-2</v>
      </c>
      <c r="AY2099">
        <v>0</v>
      </c>
      <c r="AZ2099">
        <v>0</v>
      </c>
      <c r="BA2099">
        <v>0</v>
      </c>
    </row>
    <row r="2100" spans="34:53">
      <c r="AH2100" s="5">
        <v>46261</v>
      </c>
      <c r="AI2100">
        <v>210</v>
      </c>
      <c r="AJ2100">
        <v>3</v>
      </c>
      <c r="AK2100" t="s">
        <v>143</v>
      </c>
      <c r="AL2100" t="s">
        <v>60</v>
      </c>
      <c r="AM2100" t="s">
        <v>58</v>
      </c>
      <c r="AN2100">
        <v>-12.96699896</v>
      </c>
      <c r="AO2100">
        <v>1955.18976671</v>
      </c>
      <c r="AP2100">
        <v>8444.7193179999995</v>
      </c>
      <c r="AR2100" s="5">
        <v>46261</v>
      </c>
      <c r="AS2100">
        <v>150</v>
      </c>
      <c r="AT2100">
        <v>3</v>
      </c>
      <c r="AU2100" t="s">
        <v>54</v>
      </c>
      <c r="AV2100" t="s">
        <v>52</v>
      </c>
      <c r="AW2100">
        <v>11.229492759999999</v>
      </c>
      <c r="AX2100">
        <v>1.5791666600000001</v>
      </c>
      <c r="AY2100">
        <v>0</v>
      </c>
      <c r="AZ2100">
        <v>0</v>
      </c>
      <c r="BA2100">
        <v>0</v>
      </c>
    </row>
    <row r="2101" spans="34:53">
      <c r="AH2101" s="5">
        <v>46261</v>
      </c>
      <c r="AI2101">
        <v>210</v>
      </c>
      <c r="AJ2101">
        <v>3</v>
      </c>
      <c r="AK2101" t="s">
        <v>143</v>
      </c>
      <c r="AL2101" t="s">
        <v>60</v>
      </c>
      <c r="AM2101" t="s">
        <v>51</v>
      </c>
      <c r="AN2101">
        <v>11.075332299999999</v>
      </c>
      <c r="AO2101">
        <v>0</v>
      </c>
      <c r="AP2101">
        <v>0</v>
      </c>
      <c r="AR2101" s="5">
        <v>46261</v>
      </c>
      <c r="AS2101">
        <v>150</v>
      </c>
      <c r="AT2101">
        <v>3</v>
      </c>
      <c r="AU2101" t="s">
        <v>54</v>
      </c>
      <c r="AV2101" t="s">
        <v>51</v>
      </c>
      <c r="AW2101">
        <v>-12.808659430000001</v>
      </c>
      <c r="AX2101">
        <v>1.5791666600000001</v>
      </c>
      <c r="AY2101">
        <v>0</v>
      </c>
      <c r="AZ2101">
        <v>4082.2872246699999</v>
      </c>
      <c r="BA2101">
        <v>0</v>
      </c>
    </row>
    <row r="2102" spans="34:53">
      <c r="AH2102" s="5">
        <v>46261</v>
      </c>
      <c r="AI2102">
        <v>210</v>
      </c>
      <c r="AJ2102">
        <v>3</v>
      </c>
      <c r="AK2102" t="s">
        <v>143</v>
      </c>
      <c r="AL2102" t="s">
        <v>54</v>
      </c>
      <c r="AM2102" t="s">
        <v>52</v>
      </c>
      <c r="AN2102">
        <v>-10.3963223</v>
      </c>
      <c r="AO2102">
        <v>0</v>
      </c>
      <c r="AP2102">
        <v>-533.62638046999996</v>
      </c>
      <c r="AR2102" s="5">
        <v>46261</v>
      </c>
      <c r="AS2102">
        <v>150</v>
      </c>
      <c r="AT2102">
        <v>3</v>
      </c>
      <c r="AU2102" t="s">
        <v>50</v>
      </c>
      <c r="AV2102" t="s">
        <v>52</v>
      </c>
      <c r="AW2102">
        <v>7.8447260000000005E-2</v>
      </c>
      <c r="AX2102">
        <v>0.63916666</v>
      </c>
      <c r="AY2102">
        <v>0</v>
      </c>
      <c r="AZ2102">
        <v>0</v>
      </c>
      <c r="BA2102">
        <v>0</v>
      </c>
    </row>
    <row r="2103" spans="34:53">
      <c r="AH2103" s="5">
        <v>46261</v>
      </c>
      <c r="AI2103">
        <v>210</v>
      </c>
      <c r="AJ2103">
        <v>3</v>
      </c>
      <c r="AK2103" t="s">
        <v>143</v>
      </c>
      <c r="AL2103" t="s">
        <v>54</v>
      </c>
      <c r="AM2103" t="s">
        <v>51</v>
      </c>
      <c r="AN2103">
        <v>2.8038223000000002</v>
      </c>
      <c r="AO2103">
        <v>0</v>
      </c>
      <c r="AP2103">
        <v>0</v>
      </c>
      <c r="AR2103" s="5">
        <v>46261</v>
      </c>
      <c r="AS2103">
        <v>150</v>
      </c>
      <c r="AT2103">
        <v>3</v>
      </c>
      <c r="AU2103" t="s">
        <v>50</v>
      </c>
      <c r="AV2103" t="s">
        <v>51</v>
      </c>
      <c r="AW2103">
        <v>-0.71761392999999996</v>
      </c>
      <c r="AX2103">
        <v>0.63916666</v>
      </c>
      <c r="AY2103">
        <v>0</v>
      </c>
      <c r="AZ2103">
        <v>24.956617659999999</v>
      </c>
      <c r="BA2103">
        <v>0</v>
      </c>
    </row>
    <row r="2104" spans="34:53">
      <c r="AH2104" s="5">
        <v>46261</v>
      </c>
      <c r="AI2104">
        <v>211</v>
      </c>
      <c r="AJ2104">
        <v>3</v>
      </c>
      <c r="AL2104" t="s">
        <v>144</v>
      </c>
      <c r="AM2104" t="s">
        <v>58</v>
      </c>
      <c r="AN2104">
        <v>-21.066931799999999</v>
      </c>
      <c r="AO2104">
        <v>4041.49202117</v>
      </c>
      <c r="AP2104">
        <v>4041.49202117</v>
      </c>
      <c r="AR2104" s="5">
        <v>46261</v>
      </c>
      <c r="AS2104">
        <v>151</v>
      </c>
      <c r="AT2104">
        <v>3</v>
      </c>
      <c r="AU2104" t="s">
        <v>145</v>
      </c>
      <c r="AV2104" t="s">
        <v>58</v>
      </c>
      <c r="AW2104">
        <v>-1.2266623999999999</v>
      </c>
      <c r="AX2104">
        <v>1.01583333</v>
      </c>
      <c r="AY2104">
        <v>-71.391740369999994</v>
      </c>
      <c r="AZ2104">
        <v>-71.391740369999994</v>
      </c>
      <c r="BA2104">
        <v>0</v>
      </c>
    </row>
    <row r="2105" spans="34:53">
      <c r="AH2105" s="5">
        <v>46261</v>
      </c>
      <c r="AI2105">
        <v>211</v>
      </c>
      <c r="AJ2105">
        <v>3</v>
      </c>
      <c r="AL2105" t="s">
        <v>144</v>
      </c>
      <c r="AM2105" t="s">
        <v>146</v>
      </c>
      <c r="AN2105">
        <v>10.66276513</v>
      </c>
      <c r="AO2105">
        <v>0</v>
      </c>
      <c r="AP2105">
        <v>0</v>
      </c>
      <c r="AR2105" s="5">
        <v>46261</v>
      </c>
      <c r="AS2105">
        <v>151</v>
      </c>
      <c r="AT2105">
        <v>3</v>
      </c>
      <c r="AU2105" t="s">
        <v>145</v>
      </c>
      <c r="AV2105" t="s">
        <v>146</v>
      </c>
      <c r="AW2105">
        <v>0.21082906000000001</v>
      </c>
      <c r="AX2105">
        <v>1.01583333</v>
      </c>
      <c r="AY2105">
        <v>0</v>
      </c>
      <c r="AZ2105">
        <v>0</v>
      </c>
      <c r="BA2105">
        <v>0</v>
      </c>
    </row>
    <row r="2106" spans="34:53">
      <c r="AH2106" s="5">
        <v>46261</v>
      </c>
      <c r="AI2106">
        <v>211</v>
      </c>
      <c r="AJ2106">
        <v>3</v>
      </c>
      <c r="AK2106" t="s">
        <v>143</v>
      </c>
      <c r="AL2106" t="s">
        <v>57</v>
      </c>
      <c r="AM2106" t="s">
        <v>58</v>
      </c>
      <c r="AN2106">
        <v>10.361728599999999</v>
      </c>
      <c r="AO2106">
        <v>0</v>
      </c>
      <c r="AP2106">
        <v>0</v>
      </c>
      <c r="AR2106" s="5">
        <v>46261</v>
      </c>
      <c r="AS2106">
        <v>151</v>
      </c>
      <c r="AT2106">
        <v>3</v>
      </c>
      <c r="AU2106" t="s">
        <v>144</v>
      </c>
      <c r="AV2106" t="s">
        <v>58</v>
      </c>
      <c r="AW2106">
        <v>-41.689530929999997</v>
      </c>
      <c r="AX2106">
        <v>2.3741666600000002</v>
      </c>
      <c r="AY2106">
        <v>-2529.2106239499999</v>
      </c>
      <c r="AZ2106">
        <v>-2529.2106239499999</v>
      </c>
      <c r="BA2106">
        <v>0</v>
      </c>
    </row>
    <row r="2107" spans="34:53">
      <c r="AH2107" s="5">
        <v>46261</v>
      </c>
      <c r="AI2107">
        <v>211</v>
      </c>
      <c r="AJ2107">
        <v>3</v>
      </c>
      <c r="AK2107" t="s">
        <v>143</v>
      </c>
      <c r="AL2107" t="s">
        <v>57</v>
      </c>
      <c r="AM2107" t="s">
        <v>52</v>
      </c>
      <c r="AN2107">
        <v>-11.37256193</v>
      </c>
      <c r="AO2107">
        <v>0</v>
      </c>
      <c r="AP2107">
        <v>-7013.2302209500003</v>
      </c>
      <c r="AR2107" s="5">
        <v>46261</v>
      </c>
      <c r="AS2107">
        <v>151</v>
      </c>
      <c r="AT2107">
        <v>3</v>
      </c>
      <c r="AU2107" t="s">
        <v>144</v>
      </c>
      <c r="AV2107" t="s">
        <v>146</v>
      </c>
      <c r="AW2107">
        <v>39.315364260000003</v>
      </c>
      <c r="AX2107">
        <v>2.3741666600000002</v>
      </c>
      <c r="AY2107">
        <v>0</v>
      </c>
      <c r="AZ2107">
        <v>0</v>
      </c>
      <c r="BA2107">
        <v>0</v>
      </c>
    </row>
    <row r="2108" spans="34:53">
      <c r="AH2108" s="5">
        <v>46261</v>
      </c>
      <c r="AI2108">
        <v>211</v>
      </c>
      <c r="AJ2108">
        <v>3</v>
      </c>
      <c r="AL2108" t="s">
        <v>147</v>
      </c>
      <c r="AM2108" t="s">
        <v>148</v>
      </c>
      <c r="AN2108">
        <v>0</v>
      </c>
      <c r="AO2108">
        <v>0</v>
      </c>
      <c r="AP2108">
        <v>0</v>
      </c>
      <c r="AR2108" s="5">
        <v>46261</v>
      </c>
      <c r="AS2108">
        <v>151</v>
      </c>
      <c r="AT2108">
        <v>3</v>
      </c>
      <c r="AU2108" t="s">
        <v>57</v>
      </c>
      <c r="AV2108" t="s">
        <v>58</v>
      </c>
      <c r="AW2108">
        <v>-5.6819785999999999</v>
      </c>
      <c r="AX2108">
        <v>1.4283333300000001</v>
      </c>
      <c r="AY2108">
        <v>7817.0531575699997</v>
      </c>
      <c r="AZ2108">
        <v>1788.6224538700001</v>
      </c>
      <c r="BA2108">
        <v>0</v>
      </c>
    </row>
    <row r="2109" spans="34:53">
      <c r="AH2109" s="5">
        <v>46261</v>
      </c>
      <c r="AI2109">
        <v>211</v>
      </c>
      <c r="AJ2109">
        <v>3</v>
      </c>
      <c r="AL2109" t="s">
        <v>147</v>
      </c>
      <c r="AM2109" t="s">
        <v>51</v>
      </c>
      <c r="AN2109">
        <v>0</v>
      </c>
      <c r="AO2109">
        <v>0</v>
      </c>
      <c r="AP2109">
        <v>0</v>
      </c>
      <c r="AR2109" s="5">
        <v>46261</v>
      </c>
      <c r="AS2109">
        <v>151</v>
      </c>
      <c r="AT2109">
        <v>3</v>
      </c>
      <c r="AU2109" t="s">
        <v>57</v>
      </c>
      <c r="AV2109" t="s">
        <v>52</v>
      </c>
      <c r="AW2109">
        <v>4.2536452599999999</v>
      </c>
      <c r="AX2109">
        <v>1.4283333300000001</v>
      </c>
      <c r="AY2109">
        <v>0</v>
      </c>
      <c r="AZ2109">
        <v>0</v>
      </c>
      <c r="BA2109">
        <v>0</v>
      </c>
    </row>
    <row r="2110" spans="34:53">
      <c r="AH2110" s="5">
        <v>46261</v>
      </c>
      <c r="AI2110">
        <v>211</v>
      </c>
      <c r="AJ2110">
        <v>3</v>
      </c>
      <c r="AK2110" t="s">
        <v>143</v>
      </c>
      <c r="AL2110" t="s">
        <v>60</v>
      </c>
      <c r="AM2110" t="s">
        <v>58</v>
      </c>
      <c r="AN2110">
        <v>-15.777952429999999</v>
      </c>
      <c r="AO2110">
        <v>2964.02344687</v>
      </c>
      <c r="AP2110">
        <v>10342.8053604</v>
      </c>
      <c r="AR2110" s="5">
        <v>46261</v>
      </c>
      <c r="AS2110">
        <v>151</v>
      </c>
      <c r="AT2110">
        <v>3</v>
      </c>
      <c r="AU2110" t="s">
        <v>147</v>
      </c>
      <c r="AV2110" t="s">
        <v>148</v>
      </c>
      <c r="AW2110">
        <v>0</v>
      </c>
      <c r="AX2110">
        <v>0.84250000000000003</v>
      </c>
      <c r="AY2110">
        <v>0</v>
      </c>
      <c r="AZ2110">
        <v>0</v>
      </c>
      <c r="BA2110">
        <v>0</v>
      </c>
    </row>
    <row r="2111" spans="34:53">
      <c r="AH2111" s="5">
        <v>46261</v>
      </c>
      <c r="AI2111">
        <v>211</v>
      </c>
      <c r="AJ2111">
        <v>3</v>
      </c>
      <c r="AK2111" t="s">
        <v>143</v>
      </c>
      <c r="AL2111" t="s">
        <v>60</v>
      </c>
      <c r="AM2111" t="s">
        <v>51</v>
      </c>
      <c r="AN2111">
        <v>14.0796191</v>
      </c>
      <c r="AO2111">
        <v>0</v>
      </c>
      <c r="AP2111">
        <v>0</v>
      </c>
      <c r="AR2111" s="5">
        <v>46261</v>
      </c>
      <c r="AS2111">
        <v>151</v>
      </c>
      <c r="AT2111">
        <v>3</v>
      </c>
      <c r="AU2111" t="s">
        <v>147</v>
      </c>
      <c r="AV2111" t="s">
        <v>51</v>
      </c>
      <c r="AW2111">
        <v>0</v>
      </c>
      <c r="AX2111">
        <v>0.84250000000000003</v>
      </c>
      <c r="AY2111">
        <v>0</v>
      </c>
      <c r="AZ2111">
        <v>0</v>
      </c>
      <c r="BA2111">
        <v>0</v>
      </c>
    </row>
    <row r="2112" spans="34:53">
      <c r="AH2112" s="5">
        <v>46261</v>
      </c>
      <c r="AI2112">
        <v>211</v>
      </c>
      <c r="AJ2112">
        <v>3</v>
      </c>
      <c r="AK2112" t="s">
        <v>143</v>
      </c>
      <c r="AL2112" t="s">
        <v>54</v>
      </c>
      <c r="AM2112" t="s">
        <v>52</v>
      </c>
      <c r="AN2112">
        <v>9.1774014600000005</v>
      </c>
      <c r="AO2112">
        <v>0</v>
      </c>
      <c r="AP2112">
        <v>0</v>
      </c>
      <c r="AR2112" s="5">
        <v>46261</v>
      </c>
      <c r="AS2112">
        <v>151</v>
      </c>
      <c r="AT2112">
        <v>3</v>
      </c>
      <c r="AU2112" t="s">
        <v>60</v>
      </c>
      <c r="AV2112" t="s">
        <v>58</v>
      </c>
      <c r="AW2112">
        <v>-17.989203360000001</v>
      </c>
      <c r="AX2112">
        <v>2.3566666600000001</v>
      </c>
      <c r="AY2112">
        <v>0</v>
      </c>
      <c r="AZ2112">
        <v>-1060.6827045</v>
      </c>
      <c r="BA2112">
        <v>0</v>
      </c>
    </row>
    <row r="2113" spans="34:53">
      <c r="AH2113" s="5">
        <v>46261</v>
      </c>
      <c r="AI2113">
        <v>211</v>
      </c>
      <c r="AJ2113">
        <v>3</v>
      </c>
      <c r="AK2113" t="s">
        <v>143</v>
      </c>
      <c r="AL2113" t="s">
        <v>54</v>
      </c>
      <c r="AM2113" t="s">
        <v>51</v>
      </c>
      <c r="AN2113">
        <v>-16.201568129999998</v>
      </c>
      <c r="AO2113">
        <v>0</v>
      </c>
      <c r="AP2113">
        <v>-365.55169257</v>
      </c>
      <c r="AR2113" s="5">
        <v>46261</v>
      </c>
      <c r="AS2113">
        <v>151</v>
      </c>
      <c r="AT2113">
        <v>3</v>
      </c>
      <c r="AU2113" t="s">
        <v>60</v>
      </c>
      <c r="AV2113" t="s">
        <v>51</v>
      </c>
      <c r="AW2113">
        <v>15.632536699999999</v>
      </c>
      <c r="AX2113">
        <v>2.3566666600000001</v>
      </c>
      <c r="AY2113">
        <v>0</v>
      </c>
      <c r="AZ2113">
        <v>0</v>
      </c>
      <c r="BA2113">
        <v>0</v>
      </c>
    </row>
    <row r="2114" spans="34:53">
      <c r="AH2114" s="5">
        <v>46261</v>
      </c>
      <c r="AI2114">
        <v>212</v>
      </c>
      <c r="AJ2114">
        <v>3</v>
      </c>
      <c r="AL2114" t="s">
        <v>144</v>
      </c>
      <c r="AM2114" t="s">
        <v>58</v>
      </c>
      <c r="AN2114">
        <v>-19.89703506</v>
      </c>
      <c r="AO2114">
        <v>4902.4370414900004</v>
      </c>
      <c r="AP2114">
        <v>4902.4370414900004</v>
      </c>
      <c r="AR2114" s="5">
        <v>46261</v>
      </c>
      <c r="AS2114">
        <v>151</v>
      </c>
      <c r="AT2114">
        <v>3</v>
      </c>
      <c r="AU2114" t="s">
        <v>54</v>
      </c>
      <c r="AV2114" t="s">
        <v>52</v>
      </c>
      <c r="AW2114">
        <v>15.00856523</v>
      </c>
      <c r="AX2114">
        <v>1.06583333</v>
      </c>
      <c r="AY2114">
        <v>0</v>
      </c>
      <c r="AZ2114">
        <v>0</v>
      </c>
      <c r="BA2114">
        <v>0</v>
      </c>
    </row>
    <row r="2115" spans="34:53">
      <c r="AH2115" s="5">
        <v>46261</v>
      </c>
      <c r="AI2115">
        <v>212</v>
      </c>
      <c r="AJ2115">
        <v>3</v>
      </c>
      <c r="AL2115" t="s">
        <v>144</v>
      </c>
      <c r="AM2115" t="s">
        <v>146</v>
      </c>
      <c r="AN2115">
        <v>8.8403683999999991</v>
      </c>
      <c r="AO2115">
        <v>0</v>
      </c>
      <c r="AP2115">
        <v>0</v>
      </c>
      <c r="AR2115" s="5">
        <v>46261</v>
      </c>
      <c r="AS2115">
        <v>151</v>
      </c>
      <c r="AT2115">
        <v>3</v>
      </c>
      <c r="AU2115" t="s">
        <v>54</v>
      </c>
      <c r="AV2115" t="s">
        <v>51</v>
      </c>
      <c r="AW2115">
        <v>-16.074398559999999</v>
      </c>
      <c r="AX2115">
        <v>1.06583333</v>
      </c>
      <c r="AY2115">
        <v>418.90210095999998</v>
      </c>
      <c r="AZ2115">
        <v>7491.0335454100004</v>
      </c>
      <c r="BA2115">
        <v>0</v>
      </c>
    </row>
    <row r="2116" spans="34:53">
      <c r="AH2116" s="5">
        <v>46261</v>
      </c>
      <c r="AI2116">
        <v>212</v>
      </c>
      <c r="AJ2116">
        <v>3</v>
      </c>
      <c r="AK2116" t="s">
        <v>143</v>
      </c>
      <c r="AL2116" t="s">
        <v>57</v>
      </c>
      <c r="AM2116" t="s">
        <v>58</v>
      </c>
      <c r="AN2116">
        <v>10.627124</v>
      </c>
      <c r="AO2116">
        <v>4838.4676571500004</v>
      </c>
      <c r="AP2116">
        <v>0</v>
      </c>
      <c r="AR2116" s="5">
        <v>46261</v>
      </c>
      <c r="AS2116">
        <v>151</v>
      </c>
      <c r="AT2116">
        <v>3</v>
      </c>
      <c r="AU2116" t="s">
        <v>50</v>
      </c>
      <c r="AV2116" t="s">
        <v>52</v>
      </c>
      <c r="AW2116">
        <v>3.2082060000000003E-2</v>
      </c>
      <c r="AX2116">
        <v>0.64416666</v>
      </c>
      <c r="AY2116">
        <v>0</v>
      </c>
      <c r="AZ2116">
        <v>0</v>
      </c>
      <c r="BA2116">
        <v>0</v>
      </c>
    </row>
    <row r="2117" spans="34:53">
      <c r="AH2117" s="5">
        <v>46261</v>
      </c>
      <c r="AI2117">
        <v>212</v>
      </c>
      <c r="AJ2117">
        <v>3</v>
      </c>
      <c r="AK2117" t="s">
        <v>143</v>
      </c>
      <c r="AL2117" t="s">
        <v>57</v>
      </c>
      <c r="AM2117" t="s">
        <v>52</v>
      </c>
      <c r="AN2117">
        <v>-11.651290660000001</v>
      </c>
      <c r="AO2117">
        <v>0</v>
      </c>
      <c r="AP2117">
        <v>-7170.7759105599998</v>
      </c>
      <c r="AR2117" s="5">
        <v>46261</v>
      </c>
      <c r="AS2117">
        <v>151</v>
      </c>
      <c r="AT2117">
        <v>3</v>
      </c>
      <c r="AU2117" t="s">
        <v>50</v>
      </c>
      <c r="AV2117" t="s">
        <v>51</v>
      </c>
      <c r="AW2117">
        <v>-0.67624872999999996</v>
      </c>
      <c r="AX2117">
        <v>0.64416666</v>
      </c>
      <c r="AY2117">
        <v>0</v>
      </c>
      <c r="AZ2117">
        <v>16.981963749999998</v>
      </c>
      <c r="BA2117">
        <v>0</v>
      </c>
    </row>
    <row r="2118" spans="34:53">
      <c r="AH2118" s="5">
        <v>46261</v>
      </c>
      <c r="AI2118">
        <v>212</v>
      </c>
      <c r="AJ2118">
        <v>3</v>
      </c>
      <c r="AL2118" t="s">
        <v>147</v>
      </c>
      <c r="AM2118" t="s">
        <v>148</v>
      </c>
      <c r="AN2118">
        <v>0</v>
      </c>
      <c r="AO2118">
        <v>0</v>
      </c>
      <c r="AP2118">
        <v>0</v>
      </c>
      <c r="AR2118" s="5">
        <v>46261</v>
      </c>
      <c r="AS2118">
        <v>152</v>
      </c>
      <c r="AT2118">
        <v>3</v>
      </c>
      <c r="AU2118" t="s">
        <v>145</v>
      </c>
      <c r="AV2118" t="s">
        <v>58</v>
      </c>
      <c r="AW2118">
        <v>-1.1349119000000001</v>
      </c>
      <c r="AX2118">
        <v>0.91416666000000002</v>
      </c>
      <c r="AY2118">
        <v>-67.045733589999998</v>
      </c>
      <c r="AZ2118">
        <v>-67.045733589999998</v>
      </c>
      <c r="BA2118">
        <v>0</v>
      </c>
    </row>
    <row r="2119" spans="34:53">
      <c r="AH2119" s="5">
        <v>46261</v>
      </c>
      <c r="AI2119">
        <v>212</v>
      </c>
      <c r="AJ2119">
        <v>3</v>
      </c>
      <c r="AL2119" t="s">
        <v>147</v>
      </c>
      <c r="AM2119" t="s">
        <v>51</v>
      </c>
      <c r="AN2119">
        <v>0</v>
      </c>
      <c r="AO2119">
        <v>0</v>
      </c>
      <c r="AP2119">
        <v>0</v>
      </c>
      <c r="AR2119" s="5">
        <v>46261</v>
      </c>
      <c r="AS2119">
        <v>152</v>
      </c>
      <c r="AT2119">
        <v>3</v>
      </c>
      <c r="AU2119" t="s">
        <v>145</v>
      </c>
      <c r="AV2119" t="s">
        <v>146</v>
      </c>
      <c r="AW2119">
        <v>0.22074522999999999</v>
      </c>
      <c r="AX2119">
        <v>0.91416666000000002</v>
      </c>
      <c r="AY2119">
        <v>0</v>
      </c>
      <c r="AZ2119">
        <v>0</v>
      </c>
      <c r="BA2119">
        <v>0</v>
      </c>
    </row>
    <row r="2120" spans="34:53">
      <c r="AH2120" s="5">
        <v>46261</v>
      </c>
      <c r="AI2120">
        <v>212</v>
      </c>
      <c r="AJ2120">
        <v>3</v>
      </c>
      <c r="AK2120" t="s">
        <v>143</v>
      </c>
      <c r="AL2120" t="s">
        <v>60</v>
      </c>
      <c r="AM2120" t="s">
        <v>58</v>
      </c>
      <c r="AN2120">
        <v>-18.831824260000001</v>
      </c>
      <c r="AO2120">
        <v>0</v>
      </c>
      <c r="AP2120">
        <v>12330.204016</v>
      </c>
      <c r="AR2120" s="5">
        <v>46261</v>
      </c>
      <c r="AS2120">
        <v>152</v>
      </c>
      <c r="AT2120">
        <v>3</v>
      </c>
      <c r="AU2120" t="s">
        <v>144</v>
      </c>
      <c r="AV2120" t="s">
        <v>58</v>
      </c>
      <c r="AW2120">
        <v>-46.632462629999999</v>
      </c>
      <c r="AX2120">
        <v>3.4366666600000002</v>
      </c>
      <c r="AY2120">
        <v>-3004.9866552399999</v>
      </c>
      <c r="AZ2120">
        <v>-3004.9866552399999</v>
      </c>
      <c r="BA2120">
        <v>0</v>
      </c>
    </row>
    <row r="2121" spans="34:53">
      <c r="AH2121" s="5">
        <v>46261</v>
      </c>
      <c r="AI2121">
        <v>212</v>
      </c>
      <c r="AJ2121">
        <v>3</v>
      </c>
      <c r="AK2121" t="s">
        <v>143</v>
      </c>
      <c r="AL2121" t="s">
        <v>60</v>
      </c>
      <c r="AM2121" t="s">
        <v>51</v>
      </c>
      <c r="AN2121">
        <v>17.1851576</v>
      </c>
      <c r="AO2121">
        <v>0</v>
      </c>
      <c r="AP2121">
        <v>0</v>
      </c>
      <c r="AR2121" s="5">
        <v>46261</v>
      </c>
      <c r="AS2121">
        <v>152</v>
      </c>
      <c r="AT2121">
        <v>3</v>
      </c>
      <c r="AU2121" t="s">
        <v>144</v>
      </c>
      <c r="AV2121" t="s">
        <v>146</v>
      </c>
      <c r="AW2121">
        <v>43.195795959999998</v>
      </c>
      <c r="AX2121">
        <v>3.4366666600000002</v>
      </c>
      <c r="AY2121">
        <v>0</v>
      </c>
      <c r="AZ2121">
        <v>0</v>
      </c>
      <c r="BA2121">
        <v>0</v>
      </c>
    </row>
    <row r="2122" spans="34:53">
      <c r="AH2122" s="5">
        <v>46261</v>
      </c>
      <c r="AI2122">
        <v>212</v>
      </c>
      <c r="AJ2122">
        <v>3</v>
      </c>
      <c r="AK2122" t="s">
        <v>143</v>
      </c>
      <c r="AL2122" t="s">
        <v>54</v>
      </c>
      <c r="AM2122" t="s">
        <v>52</v>
      </c>
      <c r="AN2122">
        <v>14.95371293</v>
      </c>
      <c r="AO2122">
        <v>0</v>
      </c>
      <c r="AP2122">
        <v>0</v>
      </c>
      <c r="AR2122" s="5">
        <v>46261</v>
      </c>
      <c r="AS2122">
        <v>152</v>
      </c>
      <c r="AT2122">
        <v>3</v>
      </c>
      <c r="AU2122" t="s">
        <v>57</v>
      </c>
      <c r="AV2122" t="s">
        <v>58</v>
      </c>
      <c r="AW2122">
        <v>-7.5962198000000001</v>
      </c>
      <c r="AX2122">
        <v>1.69333333</v>
      </c>
      <c r="AY2122">
        <v>8853.8688250100004</v>
      </c>
      <c r="AZ2122">
        <v>2498.7639456900001</v>
      </c>
      <c r="BA2122">
        <v>0</v>
      </c>
    </row>
    <row r="2123" spans="34:53">
      <c r="AH2123" s="5">
        <v>46261</v>
      </c>
      <c r="AI2123">
        <v>212</v>
      </c>
      <c r="AJ2123">
        <v>3</v>
      </c>
      <c r="AK2123" t="s">
        <v>143</v>
      </c>
      <c r="AL2123" t="s">
        <v>54</v>
      </c>
      <c r="AM2123" t="s">
        <v>51</v>
      </c>
      <c r="AN2123">
        <v>-21.789546260000002</v>
      </c>
      <c r="AO2123">
        <v>33.281357210000003</v>
      </c>
      <c r="AP2123">
        <v>-287.67909107000003</v>
      </c>
      <c r="AR2123" s="5">
        <v>46261</v>
      </c>
      <c r="AS2123">
        <v>152</v>
      </c>
      <c r="AT2123">
        <v>3</v>
      </c>
      <c r="AU2123" t="s">
        <v>57</v>
      </c>
      <c r="AV2123" t="s">
        <v>52</v>
      </c>
      <c r="AW2123">
        <v>5.9028864600000004</v>
      </c>
      <c r="AX2123">
        <v>1.69333333</v>
      </c>
      <c r="AY2123">
        <v>0</v>
      </c>
      <c r="AZ2123">
        <v>0</v>
      </c>
      <c r="BA2123">
        <v>0</v>
      </c>
    </row>
    <row r="2124" spans="34:53">
      <c r="AH2124" s="5">
        <v>46261</v>
      </c>
      <c r="AI2124">
        <v>213</v>
      </c>
      <c r="AJ2124">
        <v>3</v>
      </c>
      <c r="AL2124" t="s">
        <v>144</v>
      </c>
      <c r="AM2124" t="s">
        <v>58</v>
      </c>
      <c r="AN2124">
        <v>-16.335841859999999</v>
      </c>
      <c r="AO2124">
        <v>6874.3508173999999</v>
      </c>
      <c r="AP2124">
        <v>6874.3508173999999</v>
      </c>
      <c r="AR2124" s="5">
        <v>46261</v>
      </c>
      <c r="AS2124">
        <v>152</v>
      </c>
      <c r="AT2124">
        <v>3</v>
      </c>
      <c r="AU2124" t="s">
        <v>147</v>
      </c>
      <c r="AV2124" t="s">
        <v>148</v>
      </c>
      <c r="AW2124">
        <v>0</v>
      </c>
      <c r="AX2124">
        <v>0.85750000000000004</v>
      </c>
      <c r="AY2124">
        <v>0</v>
      </c>
      <c r="AZ2124">
        <v>0</v>
      </c>
      <c r="BA2124">
        <v>0</v>
      </c>
    </row>
    <row r="2125" spans="34:53">
      <c r="AH2125" s="5">
        <v>46261</v>
      </c>
      <c r="AI2125">
        <v>213</v>
      </c>
      <c r="AJ2125">
        <v>3</v>
      </c>
      <c r="AL2125" t="s">
        <v>144</v>
      </c>
      <c r="AM2125" t="s">
        <v>146</v>
      </c>
      <c r="AN2125">
        <v>3.7266751999999999</v>
      </c>
      <c r="AO2125">
        <v>0</v>
      </c>
      <c r="AP2125">
        <v>0</v>
      </c>
      <c r="AR2125" s="5">
        <v>46261</v>
      </c>
      <c r="AS2125">
        <v>152</v>
      </c>
      <c r="AT2125">
        <v>3</v>
      </c>
      <c r="AU2125" t="s">
        <v>147</v>
      </c>
      <c r="AV2125" t="s">
        <v>51</v>
      </c>
      <c r="AW2125">
        <v>0</v>
      </c>
      <c r="AX2125">
        <v>0.85750000000000004</v>
      </c>
      <c r="AY2125">
        <v>0</v>
      </c>
      <c r="AZ2125">
        <v>0</v>
      </c>
      <c r="BA2125">
        <v>0</v>
      </c>
    </row>
    <row r="2126" spans="34:53">
      <c r="AH2126" s="5">
        <v>46261</v>
      </c>
      <c r="AI2126">
        <v>213</v>
      </c>
      <c r="AJ2126">
        <v>3</v>
      </c>
      <c r="AK2126" t="s">
        <v>143</v>
      </c>
      <c r="AL2126" t="s">
        <v>57</v>
      </c>
      <c r="AM2126" t="s">
        <v>58</v>
      </c>
      <c r="AN2126">
        <v>11.0294434</v>
      </c>
      <c r="AO2126">
        <v>0</v>
      </c>
      <c r="AP2126">
        <v>0</v>
      </c>
      <c r="AR2126" s="5">
        <v>46261</v>
      </c>
      <c r="AS2126">
        <v>152</v>
      </c>
      <c r="AT2126">
        <v>3</v>
      </c>
      <c r="AU2126" t="s">
        <v>60</v>
      </c>
      <c r="AV2126" t="s">
        <v>58</v>
      </c>
      <c r="AW2126">
        <v>-18.96928733</v>
      </c>
      <c r="AX2126">
        <v>2.1758333300000001</v>
      </c>
      <c r="AY2126">
        <v>0</v>
      </c>
      <c r="AZ2126">
        <v>-1095.2587601600001</v>
      </c>
      <c r="BA2126">
        <v>0</v>
      </c>
    </row>
    <row r="2127" spans="34:53">
      <c r="AH2127" s="5">
        <v>46261</v>
      </c>
      <c r="AI2127">
        <v>213</v>
      </c>
      <c r="AJ2127">
        <v>3</v>
      </c>
      <c r="AK2127" t="s">
        <v>143</v>
      </c>
      <c r="AL2127" t="s">
        <v>57</v>
      </c>
      <c r="AM2127" t="s">
        <v>52</v>
      </c>
      <c r="AN2127">
        <v>-11.918610060000001</v>
      </c>
      <c r="AO2127">
        <v>0</v>
      </c>
      <c r="AP2127">
        <v>-7452.0879307599998</v>
      </c>
      <c r="AR2127" s="5">
        <v>46261</v>
      </c>
      <c r="AS2127">
        <v>152</v>
      </c>
      <c r="AT2127">
        <v>3</v>
      </c>
      <c r="AU2127" t="s">
        <v>60</v>
      </c>
      <c r="AV2127" t="s">
        <v>51</v>
      </c>
      <c r="AW2127">
        <v>16.793454000000001</v>
      </c>
      <c r="AX2127">
        <v>2.1758333300000001</v>
      </c>
      <c r="AY2127">
        <v>0</v>
      </c>
      <c r="AZ2127">
        <v>0</v>
      </c>
      <c r="BA2127">
        <v>0</v>
      </c>
    </row>
    <row r="2128" spans="34:53">
      <c r="AH2128" s="5">
        <v>46261</v>
      </c>
      <c r="AI2128">
        <v>213</v>
      </c>
      <c r="AJ2128">
        <v>3</v>
      </c>
      <c r="AL2128" t="s">
        <v>147</v>
      </c>
      <c r="AM2128" t="s">
        <v>148</v>
      </c>
      <c r="AN2128">
        <v>0</v>
      </c>
      <c r="AO2128">
        <v>0</v>
      </c>
      <c r="AP2128">
        <v>0</v>
      </c>
      <c r="AR2128" s="5">
        <v>46261</v>
      </c>
      <c r="AS2128">
        <v>152</v>
      </c>
      <c r="AT2128">
        <v>3</v>
      </c>
      <c r="AU2128" t="s">
        <v>54</v>
      </c>
      <c r="AV2128" t="s">
        <v>52</v>
      </c>
      <c r="AW2128">
        <v>15.14297453</v>
      </c>
      <c r="AX2128">
        <v>1.8758333300000001</v>
      </c>
      <c r="AY2128">
        <v>0</v>
      </c>
      <c r="AZ2128">
        <v>0</v>
      </c>
      <c r="BA2128">
        <v>0</v>
      </c>
    </row>
    <row r="2129" spans="34:53">
      <c r="AH2129" s="5">
        <v>46261</v>
      </c>
      <c r="AI2129">
        <v>213</v>
      </c>
      <c r="AJ2129">
        <v>3</v>
      </c>
      <c r="AL2129" t="s">
        <v>147</v>
      </c>
      <c r="AM2129" t="s">
        <v>51</v>
      </c>
      <c r="AN2129">
        <v>0</v>
      </c>
      <c r="AO2129">
        <v>0</v>
      </c>
      <c r="AP2129">
        <v>0</v>
      </c>
      <c r="AR2129" s="5">
        <v>46261</v>
      </c>
      <c r="AS2129">
        <v>152</v>
      </c>
      <c r="AT2129">
        <v>3</v>
      </c>
      <c r="AU2129" t="s">
        <v>54</v>
      </c>
      <c r="AV2129" t="s">
        <v>51</v>
      </c>
      <c r="AW2129">
        <v>-17.018807859999999</v>
      </c>
      <c r="AX2129">
        <v>1.8758333300000001</v>
      </c>
      <c r="AY2129">
        <v>84.968071629999997</v>
      </c>
      <c r="AZ2129">
        <v>7535.3317111200004</v>
      </c>
      <c r="BA2129">
        <v>0</v>
      </c>
    </row>
    <row r="2130" spans="34:53">
      <c r="AH2130" s="5">
        <v>46261</v>
      </c>
      <c r="AI2130">
        <v>213</v>
      </c>
      <c r="AJ2130">
        <v>3</v>
      </c>
      <c r="AK2130" t="s">
        <v>143</v>
      </c>
      <c r="AL2130" t="s">
        <v>60</v>
      </c>
      <c r="AM2130" t="s">
        <v>58</v>
      </c>
      <c r="AN2130">
        <v>-16.5723533</v>
      </c>
      <c r="AO2130">
        <v>3059.8511793299999</v>
      </c>
      <c r="AP2130">
        <v>11168.063038619999</v>
      </c>
      <c r="AR2130" s="5">
        <v>46261</v>
      </c>
      <c r="AS2130">
        <v>152</v>
      </c>
      <c r="AT2130">
        <v>3</v>
      </c>
      <c r="AU2130" t="s">
        <v>50</v>
      </c>
      <c r="AV2130" t="s">
        <v>52</v>
      </c>
      <c r="AW2130">
        <v>0</v>
      </c>
      <c r="AX2130">
        <v>0</v>
      </c>
      <c r="AY2130">
        <v>0</v>
      </c>
      <c r="AZ2130">
        <v>0</v>
      </c>
      <c r="BA2130">
        <v>0</v>
      </c>
    </row>
    <row r="2131" spans="34:53">
      <c r="AH2131" s="5">
        <v>46261</v>
      </c>
      <c r="AI2131">
        <v>213</v>
      </c>
      <c r="AJ2131">
        <v>3</v>
      </c>
      <c r="AK2131" t="s">
        <v>143</v>
      </c>
      <c r="AL2131" t="s">
        <v>60</v>
      </c>
      <c r="AM2131" t="s">
        <v>51</v>
      </c>
      <c r="AN2131">
        <v>15.0448533</v>
      </c>
      <c r="AO2131">
        <v>0</v>
      </c>
      <c r="AP2131">
        <v>0</v>
      </c>
      <c r="AR2131" s="5">
        <v>46261</v>
      </c>
      <c r="AS2131">
        <v>152</v>
      </c>
      <c r="AT2131">
        <v>3</v>
      </c>
      <c r="AU2131" t="s">
        <v>50</v>
      </c>
      <c r="AV2131" t="s">
        <v>51</v>
      </c>
      <c r="AW2131">
        <v>0</v>
      </c>
      <c r="AX2131">
        <v>0</v>
      </c>
      <c r="AY2131">
        <v>0</v>
      </c>
      <c r="AZ2131">
        <v>0</v>
      </c>
      <c r="BA2131">
        <v>0</v>
      </c>
    </row>
    <row r="2132" spans="34:53">
      <c r="AH2132" s="5">
        <v>46261</v>
      </c>
      <c r="AI2132">
        <v>213</v>
      </c>
      <c r="AJ2132">
        <v>3</v>
      </c>
      <c r="AK2132" t="s">
        <v>143</v>
      </c>
      <c r="AL2132" t="s">
        <v>54</v>
      </c>
      <c r="AM2132" t="s">
        <v>52</v>
      </c>
      <c r="AN2132">
        <v>-1.6538204599999999</v>
      </c>
      <c r="AO2132">
        <v>125.23961029</v>
      </c>
      <c r="AP2132">
        <v>0</v>
      </c>
      <c r="AR2132" s="5">
        <v>46261</v>
      </c>
      <c r="AS2132">
        <v>153</v>
      </c>
      <c r="AT2132">
        <v>3</v>
      </c>
      <c r="AU2132" t="s">
        <v>145</v>
      </c>
      <c r="AV2132" t="s">
        <v>58</v>
      </c>
      <c r="AW2132">
        <v>-1.380906</v>
      </c>
      <c r="AX2132">
        <v>1.0225</v>
      </c>
      <c r="AY2132">
        <v>-80.498077780000003</v>
      </c>
      <c r="AZ2132">
        <v>-80.498077780000003</v>
      </c>
      <c r="BA2132">
        <v>0</v>
      </c>
    </row>
    <row r="2133" spans="34:53">
      <c r="AH2133" s="5">
        <v>46261</v>
      </c>
      <c r="AI2133">
        <v>213</v>
      </c>
      <c r="AJ2133">
        <v>3</v>
      </c>
      <c r="AK2133" t="s">
        <v>143</v>
      </c>
      <c r="AL2133" t="s">
        <v>54</v>
      </c>
      <c r="AM2133" t="s">
        <v>51</v>
      </c>
      <c r="AN2133">
        <v>-5.0995128599999999</v>
      </c>
      <c r="AO2133">
        <v>0</v>
      </c>
      <c r="AP2133">
        <v>-530.88431820999995</v>
      </c>
      <c r="AR2133" s="5">
        <v>46261</v>
      </c>
      <c r="AS2133">
        <v>153</v>
      </c>
      <c r="AT2133">
        <v>3</v>
      </c>
      <c r="AU2133" t="s">
        <v>145</v>
      </c>
      <c r="AV2133" t="s">
        <v>146</v>
      </c>
      <c r="AW2133">
        <v>0.358406</v>
      </c>
      <c r="AX2133">
        <v>1.0225</v>
      </c>
      <c r="AY2133">
        <v>0</v>
      </c>
      <c r="AZ2133">
        <v>0</v>
      </c>
      <c r="BA2133">
        <v>0</v>
      </c>
    </row>
    <row r="2134" spans="34:53">
      <c r="AH2134" s="5">
        <v>46261</v>
      </c>
      <c r="AI2134">
        <v>214</v>
      </c>
      <c r="AJ2134">
        <v>3</v>
      </c>
      <c r="AL2134" t="s">
        <v>144</v>
      </c>
      <c r="AM2134" t="s">
        <v>58</v>
      </c>
      <c r="AN2134">
        <v>-13.58462793</v>
      </c>
      <c r="AO2134">
        <v>7737.5390460400004</v>
      </c>
      <c r="AP2134">
        <v>7737.5390460400004</v>
      </c>
      <c r="AR2134" s="5">
        <v>46261</v>
      </c>
      <c r="AS2134">
        <v>153</v>
      </c>
      <c r="AT2134">
        <v>3</v>
      </c>
      <c r="AU2134" t="s">
        <v>144</v>
      </c>
      <c r="AV2134" t="s">
        <v>58</v>
      </c>
      <c r="AW2134">
        <v>-48.159810059999998</v>
      </c>
      <c r="AX2134">
        <v>3.47333333</v>
      </c>
      <c r="AY2134">
        <v>-2887.2355126399998</v>
      </c>
      <c r="AZ2134">
        <v>-2887.2355126399998</v>
      </c>
      <c r="BA2134">
        <v>0</v>
      </c>
    </row>
    <row r="2135" spans="34:53">
      <c r="AH2135" s="5">
        <v>46261</v>
      </c>
      <c r="AI2135">
        <v>214</v>
      </c>
      <c r="AJ2135">
        <v>3</v>
      </c>
      <c r="AL2135" t="s">
        <v>144</v>
      </c>
      <c r="AM2135" t="s">
        <v>146</v>
      </c>
      <c r="AN2135">
        <v>0.49129458999999998</v>
      </c>
      <c r="AO2135">
        <v>0</v>
      </c>
      <c r="AP2135">
        <v>0</v>
      </c>
      <c r="AR2135" s="5">
        <v>46261</v>
      </c>
      <c r="AS2135">
        <v>153</v>
      </c>
      <c r="AT2135">
        <v>3</v>
      </c>
      <c r="AU2135" t="s">
        <v>144</v>
      </c>
      <c r="AV2135" t="s">
        <v>146</v>
      </c>
      <c r="AW2135">
        <v>44.686476730000003</v>
      </c>
      <c r="AX2135">
        <v>3.47333333</v>
      </c>
      <c r="AY2135">
        <v>0</v>
      </c>
      <c r="AZ2135">
        <v>0</v>
      </c>
      <c r="BA2135">
        <v>0</v>
      </c>
    </row>
    <row r="2136" spans="34:53">
      <c r="AH2136" s="5">
        <v>46261</v>
      </c>
      <c r="AI2136">
        <v>214</v>
      </c>
      <c r="AJ2136">
        <v>3</v>
      </c>
      <c r="AK2136" t="s">
        <v>143</v>
      </c>
      <c r="AL2136" t="s">
        <v>57</v>
      </c>
      <c r="AM2136" t="s">
        <v>58</v>
      </c>
      <c r="AN2136">
        <v>12.643587999999999</v>
      </c>
      <c r="AO2136">
        <v>0</v>
      </c>
      <c r="AP2136">
        <v>0</v>
      </c>
      <c r="AR2136" s="5">
        <v>46261</v>
      </c>
      <c r="AS2136">
        <v>153</v>
      </c>
      <c r="AT2136">
        <v>3</v>
      </c>
      <c r="AU2136" t="s">
        <v>57</v>
      </c>
      <c r="AV2136" t="s">
        <v>58</v>
      </c>
      <c r="AW2136">
        <v>-8.4605067999999992</v>
      </c>
      <c r="AX2136">
        <v>0.75749999999999995</v>
      </c>
      <c r="AY2136">
        <v>12216.358979320001</v>
      </c>
      <c r="AZ2136">
        <v>4134.0558629799998</v>
      </c>
      <c r="BA2136">
        <v>0</v>
      </c>
    </row>
    <row r="2137" spans="34:53">
      <c r="AH2137" s="5">
        <v>46261</v>
      </c>
      <c r="AI2137">
        <v>214</v>
      </c>
      <c r="AJ2137">
        <v>3</v>
      </c>
      <c r="AK2137" t="s">
        <v>143</v>
      </c>
      <c r="AL2137" t="s">
        <v>57</v>
      </c>
      <c r="AM2137" t="s">
        <v>52</v>
      </c>
      <c r="AN2137">
        <v>-13.481088</v>
      </c>
      <c r="AO2137">
        <v>0</v>
      </c>
      <c r="AP2137">
        <v>-8529.9637708800001</v>
      </c>
      <c r="AR2137" s="5">
        <v>46261</v>
      </c>
      <c r="AS2137">
        <v>153</v>
      </c>
      <c r="AT2137">
        <v>3</v>
      </c>
      <c r="AU2137" t="s">
        <v>57</v>
      </c>
      <c r="AV2137" t="s">
        <v>52</v>
      </c>
      <c r="AW2137">
        <v>7.7030067999999998</v>
      </c>
      <c r="AX2137">
        <v>0.75749999999999995</v>
      </c>
      <c r="AY2137">
        <v>0</v>
      </c>
      <c r="AZ2137">
        <v>0</v>
      </c>
      <c r="BA2137">
        <v>0</v>
      </c>
    </row>
    <row r="2138" spans="34:53">
      <c r="AH2138" s="5">
        <v>46261</v>
      </c>
      <c r="AI2138">
        <v>214</v>
      </c>
      <c r="AJ2138">
        <v>3</v>
      </c>
      <c r="AL2138" t="s">
        <v>147</v>
      </c>
      <c r="AM2138" t="s">
        <v>148</v>
      </c>
      <c r="AN2138">
        <v>0</v>
      </c>
      <c r="AO2138">
        <v>0</v>
      </c>
      <c r="AP2138">
        <v>0</v>
      </c>
      <c r="AR2138" s="5">
        <v>46261</v>
      </c>
      <c r="AS2138">
        <v>153</v>
      </c>
      <c r="AT2138">
        <v>3</v>
      </c>
      <c r="AU2138" t="s">
        <v>147</v>
      </c>
      <c r="AV2138" t="s">
        <v>148</v>
      </c>
      <c r="AW2138">
        <v>0</v>
      </c>
      <c r="AX2138">
        <v>0.86333333000000001</v>
      </c>
      <c r="AY2138">
        <v>0</v>
      </c>
      <c r="AZ2138">
        <v>0</v>
      </c>
      <c r="BA2138">
        <v>0</v>
      </c>
    </row>
    <row r="2139" spans="34:53">
      <c r="AH2139" s="5">
        <v>46261</v>
      </c>
      <c r="AI2139">
        <v>214</v>
      </c>
      <c r="AJ2139">
        <v>3</v>
      </c>
      <c r="AL2139" t="s">
        <v>147</v>
      </c>
      <c r="AM2139" t="s">
        <v>51</v>
      </c>
      <c r="AN2139">
        <v>0</v>
      </c>
      <c r="AO2139">
        <v>0</v>
      </c>
      <c r="AP2139">
        <v>0</v>
      </c>
      <c r="AR2139" s="5">
        <v>46261</v>
      </c>
      <c r="AS2139">
        <v>153</v>
      </c>
      <c r="AT2139">
        <v>3</v>
      </c>
      <c r="AU2139" t="s">
        <v>147</v>
      </c>
      <c r="AV2139" t="s">
        <v>51</v>
      </c>
      <c r="AW2139">
        <v>0</v>
      </c>
      <c r="AX2139">
        <v>0.86333333000000001</v>
      </c>
      <c r="AY2139">
        <v>0</v>
      </c>
      <c r="AZ2139">
        <v>0</v>
      </c>
      <c r="BA2139">
        <v>0</v>
      </c>
    </row>
    <row r="2140" spans="34:53">
      <c r="AH2140" s="5">
        <v>46261</v>
      </c>
      <c r="AI2140">
        <v>214</v>
      </c>
      <c r="AJ2140">
        <v>3</v>
      </c>
      <c r="AK2140" t="s">
        <v>143</v>
      </c>
      <c r="AL2140" t="s">
        <v>60</v>
      </c>
      <c r="AM2140" t="s">
        <v>58</v>
      </c>
      <c r="AN2140">
        <v>-15.92890313</v>
      </c>
      <c r="AO2140">
        <v>1556.90635965</v>
      </c>
      <c r="AP2140">
        <v>10962.31034276</v>
      </c>
      <c r="AR2140" s="5">
        <v>46261</v>
      </c>
      <c r="AS2140">
        <v>153</v>
      </c>
      <c r="AT2140">
        <v>3</v>
      </c>
      <c r="AU2140" t="s">
        <v>60</v>
      </c>
      <c r="AV2140" t="s">
        <v>58</v>
      </c>
      <c r="AW2140">
        <v>-20.78039583</v>
      </c>
      <c r="AX2140">
        <v>2.1758333300000001</v>
      </c>
      <c r="AY2140">
        <v>0</v>
      </c>
      <c r="AZ2140">
        <v>-1235.19894479</v>
      </c>
      <c r="BA2140">
        <v>0</v>
      </c>
    </row>
    <row r="2141" spans="34:53">
      <c r="AH2141" s="5">
        <v>46261</v>
      </c>
      <c r="AI2141">
        <v>214</v>
      </c>
      <c r="AJ2141">
        <v>3</v>
      </c>
      <c r="AK2141" t="s">
        <v>143</v>
      </c>
      <c r="AL2141" t="s">
        <v>60</v>
      </c>
      <c r="AM2141" t="s">
        <v>51</v>
      </c>
      <c r="AN2141">
        <v>14.6855698</v>
      </c>
      <c r="AO2141">
        <v>0</v>
      </c>
      <c r="AP2141">
        <v>0</v>
      </c>
      <c r="AR2141" s="5">
        <v>46261</v>
      </c>
      <c r="AS2141">
        <v>153</v>
      </c>
      <c r="AT2141">
        <v>3</v>
      </c>
      <c r="AU2141" t="s">
        <v>60</v>
      </c>
      <c r="AV2141" t="s">
        <v>51</v>
      </c>
      <c r="AW2141">
        <v>18.6045625</v>
      </c>
      <c r="AX2141">
        <v>2.1758333300000001</v>
      </c>
      <c r="AY2141">
        <v>0</v>
      </c>
      <c r="AZ2141">
        <v>0</v>
      </c>
      <c r="BA2141">
        <v>0</v>
      </c>
    </row>
    <row r="2142" spans="34:53">
      <c r="AH2142" s="5">
        <v>46261</v>
      </c>
      <c r="AI2142">
        <v>214</v>
      </c>
      <c r="AJ2142">
        <v>3</v>
      </c>
      <c r="AK2142" t="s">
        <v>143</v>
      </c>
      <c r="AL2142" t="s">
        <v>54</v>
      </c>
      <c r="AM2142" t="s">
        <v>52</v>
      </c>
      <c r="AN2142">
        <v>-7.0563676600000003</v>
      </c>
      <c r="AO2142">
        <v>358.99258156000002</v>
      </c>
      <c r="AP2142">
        <v>-516.44763066999997</v>
      </c>
      <c r="AR2142" s="5">
        <v>46261</v>
      </c>
      <c r="AS2142">
        <v>153</v>
      </c>
      <c r="AT2142">
        <v>3</v>
      </c>
      <c r="AU2142" t="s">
        <v>54</v>
      </c>
      <c r="AV2142" t="s">
        <v>52</v>
      </c>
      <c r="AW2142">
        <v>15.47202723</v>
      </c>
      <c r="AX2142">
        <v>1.67083333</v>
      </c>
      <c r="AY2142">
        <v>0</v>
      </c>
      <c r="AZ2142">
        <v>0</v>
      </c>
      <c r="BA2142">
        <v>0</v>
      </c>
    </row>
    <row r="2143" spans="34:53">
      <c r="AH2143" s="5">
        <v>46261</v>
      </c>
      <c r="AI2143">
        <v>214</v>
      </c>
      <c r="AJ2143">
        <v>3</v>
      </c>
      <c r="AK2143" t="s">
        <v>143</v>
      </c>
      <c r="AL2143" t="s">
        <v>54</v>
      </c>
      <c r="AM2143" t="s">
        <v>51</v>
      </c>
      <c r="AN2143">
        <v>-0.23446565999999999</v>
      </c>
      <c r="AO2143">
        <v>0</v>
      </c>
      <c r="AP2143">
        <v>0</v>
      </c>
      <c r="AR2143" s="5">
        <v>46261</v>
      </c>
      <c r="AS2143">
        <v>153</v>
      </c>
      <c r="AT2143">
        <v>3</v>
      </c>
      <c r="AU2143" t="s">
        <v>54</v>
      </c>
      <c r="AV2143" t="s">
        <v>51</v>
      </c>
      <c r="AW2143">
        <v>-17.142860559999999</v>
      </c>
      <c r="AX2143">
        <v>1.67083333</v>
      </c>
      <c r="AY2143">
        <v>0</v>
      </c>
      <c r="AZ2143">
        <v>9317.5020611300006</v>
      </c>
      <c r="BA2143">
        <v>0</v>
      </c>
    </row>
    <row r="2144" spans="34:53">
      <c r="AH2144" s="5">
        <v>46261</v>
      </c>
      <c r="AI2144">
        <v>215</v>
      </c>
      <c r="AJ2144">
        <v>3</v>
      </c>
      <c r="AL2144" t="s">
        <v>144</v>
      </c>
      <c r="AM2144" t="s">
        <v>58</v>
      </c>
      <c r="AN2144">
        <v>2.6453115</v>
      </c>
      <c r="AO2144">
        <v>0</v>
      </c>
      <c r="AP2144">
        <v>0</v>
      </c>
      <c r="AR2144" s="5">
        <v>46261</v>
      </c>
      <c r="AS2144">
        <v>153</v>
      </c>
      <c r="AT2144">
        <v>3</v>
      </c>
      <c r="AU2144" t="s">
        <v>50</v>
      </c>
      <c r="AV2144" t="s">
        <v>52</v>
      </c>
      <c r="AW2144">
        <v>0</v>
      </c>
      <c r="AX2144">
        <v>0</v>
      </c>
      <c r="AY2144">
        <v>0</v>
      </c>
      <c r="AZ2144">
        <v>0</v>
      </c>
      <c r="BA2144">
        <v>0</v>
      </c>
    </row>
    <row r="2145" spans="34:53">
      <c r="AH2145" s="5">
        <v>46261</v>
      </c>
      <c r="AI2145">
        <v>215</v>
      </c>
      <c r="AJ2145">
        <v>3</v>
      </c>
      <c r="AL2145" t="s">
        <v>144</v>
      </c>
      <c r="AM2145" t="s">
        <v>146</v>
      </c>
      <c r="AN2145">
        <v>-12.881978159999999</v>
      </c>
      <c r="AO2145">
        <v>8799.1656364299997</v>
      </c>
      <c r="AP2145">
        <v>8799.1656364299997</v>
      </c>
      <c r="AR2145" s="5">
        <v>46261</v>
      </c>
      <c r="AS2145">
        <v>153</v>
      </c>
      <c r="AT2145">
        <v>3</v>
      </c>
      <c r="AU2145" t="s">
        <v>50</v>
      </c>
      <c r="AV2145" t="s">
        <v>51</v>
      </c>
      <c r="AW2145">
        <v>0</v>
      </c>
      <c r="AX2145">
        <v>0</v>
      </c>
      <c r="AY2145">
        <v>0</v>
      </c>
      <c r="AZ2145">
        <v>0</v>
      </c>
      <c r="BA2145">
        <v>0</v>
      </c>
    </row>
    <row r="2146" spans="34:53">
      <c r="AH2146" s="5">
        <v>46261</v>
      </c>
      <c r="AI2146">
        <v>215</v>
      </c>
      <c r="AJ2146">
        <v>3</v>
      </c>
      <c r="AK2146" t="s">
        <v>143</v>
      </c>
      <c r="AL2146" t="s">
        <v>57</v>
      </c>
      <c r="AM2146" t="s">
        <v>58</v>
      </c>
      <c r="AN2146">
        <v>12.587721800000001</v>
      </c>
      <c r="AO2146">
        <v>0</v>
      </c>
      <c r="AP2146">
        <v>0</v>
      </c>
      <c r="AR2146" s="5">
        <v>46261</v>
      </c>
      <c r="AS2146">
        <v>154</v>
      </c>
      <c r="AT2146">
        <v>3</v>
      </c>
      <c r="AU2146" t="s">
        <v>145</v>
      </c>
      <c r="AV2146" t="s">
        <v>58</v>
      </c>
      <c r="AW2146">
        <v>-1.3898705</v>
      </c>
      <c r="AX2146">
        <v>0.61583332999999996</v>
      </c>
      <c r="AY2146">
        <v>-82.061127240000005</v>
      </c>
      <c r="AZ2146">
        <v>-82.061127240000005</v>
      </c>
      <c r="BA2146">
        <v>0</v>
      </c>
    </row>
    <row r="2147" spans="34:53">
      <c r="AH2147" s="5">
        <v>46261</v>
      </c>
      <c r="AI2147">
        <v>215</v>
      </c>
      <c r="AJ2147">
        <v>3</v>
      </c>
      <c r="AK2147" t="s">
        <v>143</v>
      </c>
      <c r="AL2147" t="s">
        <v>57</v>
      </c>
      <c r="AM2147" t="s">
        <v>52</v>
      </c>
      <c r="AN2147">
        <v>-13.333555130000001</v>
      </c>
      <c r="AO2147">
        <v>0</v>
      </c>
      <c r="AP2147">
        <v>-8486.1152748799996</v>
      </c>
      <c r="AR2147" s="5">
        <v>46261</v>
      </c>
      <c r="AS2147">
        <v>154</v>
      </c>
      <c r="AT2147">
        <v>3</v>
      </c>
      <c r="AU2147" t="s">
        <v>145</v>
      </c>
      <c r="AV2147" t="s">
        <v>146</v>
      </c>
      <c r="AW2147">
        <v>0.77403716</v>
      </c>
      <c r="AX2147">
        <v>0.61583332999999996</v>
      </c>
      <c r="AY2147">
        <v>0</v>
      </c>
      <c r="AZ2147">
        <v>0</v>
      </c>
      <c r="BA2147">
        <v>0</v>
      </c>
    </row>
    <row r="2148" spans="34:53">
      <c r="AH2148" s="5">
        <v>46261</v>
      </c>
      <c r="AI2148">
        <v>215</v>
      </c>
      <c r="AJ2148">
        <v>3</v>
      </c>
      <c r="AL2148" t="s">
        <v>147</v>
      </c>
      <c r="AM2148" t="s">
        <v>148</v>
      </c>
      <c r="AN2148">
        <v>0</v>
      </c>
      <c r="AO2148">
        <v>0</v>
      </c>
      <c r="AP2148">
        <v>0</v>
      </c>
      <c r="AR2148" s="5">
        <v>46261</v>
      </c>
      <c r="AS2148">
        <v>154</v>
      </c>
      <c r="AT2148">
        <v>3</v>
      </c>
      <c r="AU2148" t="s">
        <v>144</v>
      </c>
      <c r="AV2148" t="s">
        <v>58</v>
      </c>
      <c r="AW2148">
        <v>-48.65449126</v>
      </c>
      <c r="AX2148">
        <v>3.7408333300000001</v>
      </c>
      <c r="AY2148">
        <v>-2917.2155663499998</v>
      </c>
      <c r="AZ2148">
        <v>-2917.2155663499998</v>
      </c>
      <c r="BA2148">
        <v>0</v>
      </c>
    </row>
    <row r="2149" spans="34:53">
      <c r="AH2149" s="5">
        <v>46261</v>
      </c>
      <c r="AI2149">
        <v>215</v>
      </c>
      <c r="AJ2149">
        <v>3</v>
      </c>
      <c r="AL2149" t="s">
        <v>147</v>
      </c>
      <c r="AM2149" t="s">
        <v>51</v>
      </c>
      <c r="AN2149">
        <v>0</v>
      </c>
      <c r="AO2149">
        <v>0</v>
      </c>
      <c r="AP2149">
        <v>0</v>
      </c>
      <c r="AR2149" s="5">
        <v>46261</v>
      </c>
      <c r="AS2149">
        <v>154</v>
      </c>
      <c r="AT2149">
        <v>3</v>
      </c>
      <c r="AU2149" t="s">
        <v>144</v>
      </c>
      <c r="AV2149" t="s">
        <v>146</v>
      </c>
      <c r="AW2149">
        <v>44.913657929999999</v>
      </c>
      <c r="AX2149">
        <v>3.7408333300000001</v>
      </c>
      <c r="AY2149">
        <v>0</v>
      </c>
      <c r="AZ2149">
        <v>0</v>
      </c>
      <c r="BA2149">
        <v>0</v>
      </c>
    </row>
    <row r="2150" spans="34:53">
      <c r="AH2150" s="5">
        <v>46261</v>
      </c>
      <c r="AI2150">
        <v>215</v>
      </c>
      <c r="AJ2150">
        <v>3</v>
      </c>
      <c r="AK2150" t="s">
        <v>143</v>
      </c>
      <c r="AL2150" t="s">
        <v>60</v>
      </c>
      <c r="AM2150" t="s">
        <v>58</v>
      </c>
      <c r="AN2150">
        <v>-16.039004429999999</v>
      </c>
      <c r="AO2150">
        <v>1716.61469474</v>
      </c>
      <c r="AP2150">
        <v>10827.566787539999</v>
      </c>
      <c r="AR2150" s="5">
        <v>46261</v>
      </c>
      <c r="AS2150">
        <v>154</v>
      </c>
      <c r="AT2150">
        <v>3</v>
      </c>
      <c r="AU2150" t="s">
        <v>57</v>
      </c>
      <c r="AV2150" t="s">
        <v>58</v>
      </c>
      <c r="AW2150">
        <v>-6.9862998000000003</v>
      </c>
      <c r="AX2150">
        <v>1.2158333299999999</v>
      </c>
      <c r="AY2150">
        <v>9967.4555326600002</v>
      </c>
      <c r="AZ2150">
        <v>3059.5196965300001</v>
      </c>
      <c r="BA2150">
        <v>0</v>
      </c>
    </row>
    <row r="2151" spans="34:53">
      <c r="AH2151" s="5">
        <v>46261</v>
      </c>
      <c r="AI2151">
        <v>215</v>
      </c>
      <c r="AJ2151">
        <v>3</v>
      </c>
      <c r="AK2151" t="s">
        <v>143</v>
      </c>
      <c r="AL2151" t="s">
        <v>60</v>
      </c>
      <c r="AM2151" t="s">
        <v>51</v>
      </c>
      <c r="AN2151">
        <v>14.7931711</v>
      </c>
      <c r="AO2151">
        <v>0</v>
      </c>
      <c r="AP2151">
        <v>0</v>
      </c>
      <c r="AR2151" s="5">
        <v>46261</v>
      </c>
      <c r="AS2151">
        <v>154</v>
      </c>
      <c r="AT2151">
        <v>3</v>
      </c>
      <c r="AU2151" t="s">
        <v>57</v>
      </c>
      <c r="AV2151" t="s">
        <v>52</v>
      </c>
      <c r="AW2151">
        <v>5.7704664599999997</v>
      </c>
      <c r="AX2151">
        <v>1.2158333299999999</v>
      </c>
      <c r="AY2151">
        <v>0</v>
      </c>
      <c r="AZ2151">
        <v>0</v>
      </c>
      <c r="BA2151">
        <v>0</v>
      </c>
    </row>
    <row r="2152" spans="34:53">
      <c r="AH2152" s="5">
        <v>46261</v>
      </c>
      <c r="AI2152">
        <v>215</v>
      </c>
      <c r="AJ2152">
        <v>3</v>
      </c>
      <c r="AK2152" t="s">
        <v>143</v>
      </c>
      <c r="AL2152" t="s">
        <v>54</v>
      </c>
      <c r="AM2152" t="s">
        <v>52</v>
      </c>
      <c r="AN2152">
        <v>-0.94584478999999999</v>
      </c>
      <c r="AO2152">
        <v>118.71999017</v>
      </c>
      <c r="AP2152">
        <v>0</v>
      </c>
      <c r="AR2152" s="5">
        <v>46261</v>
      </c>
      <c r="AS2152">
        <v>154</v>
      </c>
      <c r="AT2152">
        <v>3</v>
      </c>
      <c r="AU2152" t="s">
        <v>147</v>
      </c>
      <c r="AV2152" t="s">
        <v>148</v>
      </c>
      <c r="AW2152">
        <v>0</v>
      </c>
      <c r="AX2152">
        <v>0.8</v>
      </c>
      <c r="AY2152">
        <v>0</v>
      </c>
      <c r="AZ2152">
        <v>0</v>
      </c>
      <c r="BA2152">
        <v>0</v>
      </c>
    </row>
    <row r="2153" spans="34:53">
      <c r="AH2153" s="5">
        <v>46261</v>
      </c>
      <c r="AI2153">
        <v>215</v>
      </c>
      <c r="AJ2153">
        <v>3</v>
      </c>
      <c r="AK2153" t="s">
        <v>143</v>
      </c>
      <c r="AL2153" t="s">
        <v>54</v>
      </c>
      <c r="AM2153" t="s">
        <v>51</v>
      </c>
      <c r="AN2153">
        <v>-5.4041551999999999</v>
      </c>
      <c r="AO2153">
        <v>0</v>
      </c>
      <c r="AP2153">
        <v>-506.11682772</v>
      </c>
      <c r="AR2153" s="5">
        <v>46261</v>
      </c>
      <c r="AS2153">
        <v>154</v>
      </c>
      <c r="AT2153">
        <v>3</v>
      </c>
      <c r="AU2153" t="s">
        <v>147</v>
      </c>
      <c r="AV2153" t="s">
        <v>51</v>
      </c>
      <c r="AW2153">
        <v>0</v>
      </c>
      <c r="AX2153">
        <v>0.8</v>
      </c>
      <c r="AY2153">
        <v>0</v>
      </c>
      <c r="AZ2153">
        <v>0</v>
      </c>
      <c r="BA2153">
        <v>0</v>
      </c>
    </row>
    <row r="2154" spans="34:53">
      <c r="AH2154" s="5">
        <v>46261</v>
      </c>
      <c r="AI2154">
        <v>216</v>
      </c>
      <c r="AJ2154">
        <v>3</v>
      </c>
      <c r="AL2154" t="s">
        <v>144</v>
      </c>
      <c r="AM2154" t="s">
        <v>58</v>
      </c>
      <c r="AN2154">
        <v>13.54993726</v>
      </c>
      <c r="AO2154">
        <v>0</v>
      </c>
      <c r="AP2154">
        <v>0</v>
      </c>
      <c r="AR2154" s="5">
        <v>46261</v>
      </c>
      <c r="AS2154">
        <v>154</v>
      </c>
      <c r="AT2154">
        <v>3</v>
      </c>
      <c r="AU2154" t="s">
        <v>60</v>
      </c>
      <c r="AV2154" t="s">
        <v>58</v>
      </c>
      <c r="AW2154">
        <v>-19.555867630000002</v>
      </c>
      <c r="AX2154">
        <v>2.1258333299999999</v>
      </c>
      <c r="AY2154">
        <v>0</v>
      </c>
      <c r="AZ2154">
        <v>-1162.25583766</v>
      </c>
      <c r="BA2154">
        <v>0</v>
      </c>
    </row>
    <row r="2155" spans="34:53">
      <c r="AH2155" s="5">
        <v>46261</v>
      </c>
      <c r="AI2155">
        <v>216</v>
      </c>
      <c r="AJ2155">
        <v>3</v>
      </c>
      <c r="AL2155" t="s">
        <v>144</v>
      </c>
      <c r="AM2155" t="s">
        <v>146</v>
      </c>
      <c r="AN2155">
        <v>-23.894937259999999</v>
      </c>
      <c r="AO2155">
        <v>11137.481355600001</v>
      </c>
      <c r="AP2155">
        <v>11137.481355600001</v>
      </c>
      <c r="AR2155" s="5">
        <v>46261</v>
      </c>
      <c r="AS2155">
        <v>154</v>
      </c>
      <c r="AT2155">
        <v>3</v>
      </c>
      <c r="AU2155" t="s">
        <v>60</v>
      </c>
      <c r="AV2155" t="s">
        <v>51</v>
      </c>
      <c r="AW2155">
        <v>17.430034299999999</v>
      </c>
      <c r="AX2155">
        <v>2.1258333299999999</v>
      </c>
      <c r="AY2155">
        <v>0</v>
      </c>
      <c r="AZ2155">
        <v>0</v>
      </c>
      <c r="BA2155">
        <v>0</v>
      </c>
    </row>
    <row r="2156" spans="34:53">
      <c r="AH2156" s="5">
        <v>46261</v>
      </c>
      <c r="AI2156">
        <v>216</v>
      </c>
      <c r="AJ2156">
        <v>3</v>
      </c>
      <c r="AK2156" t="s">
        <v>143</v>
      </c>
      <c r="AL2156" t="s">
        <v>57</v>
      </c>
      <c r="AM2156" t="s">
        <v>58</v>
      </c>
      <c r="AN2156">
        <v>11.3445508</v>
      </c>
      <c r="AO2156">
        <v>0</v>
      </c>
      <c r="AP2156">
        <v>0</v>
      </c>
      <c r="AR2156" s="5">
        <v>46261</v>
      </c>
      <c r="AS2156">
        <v>154</v>
      </c>
      <c r="AT2156">
        <v>3</v>
      </c>
      <c r="AU2156" t="s">
        <v>54</v>
      </c>
      <c r="AV2156" t="s">
        <v>52</v>
      </c>
      <c r="AW2156">
        <v>13.398266899999999</v>
      </c>
      <c r="AX2156">
        <v>2.2174999999999998</v>
      </c>
      <c r="AY2156">
        <v>0</v>
      </c>
      <c r="AZ2156">
        <v>0</v>
      </c>
      <c r="BA2156">
        <v>0</v>
      </c>
    </row>
    <row r="2157" spans="34:53">
      <c r="AH2157" s="5">
        <v>46261</v>
      </c>
      <c r="AI2157">
        <v>216</v>
      </c>
      <c r="AJ2157">
        <v>3</v>
      </c>
      <c r="AK2157" t="s">
        <v>143</v>
      </c>
      <c r="AL2157" t="s">
        <v>57</v>
      </c>
      <c r="AM2157" t="s">
        <v>52</v>
      </c>
      <c r="AN2157">
        <v>-11.96371746</v>
      </c>
      <c r="AO2157">
        <v>0</v>
      </c>
      <c r="AP2157">
        <v>-7624.6898431899999</v>
      </c>
      <c r="AR2157" s="5">
        <v>46261</v>
      </c>
      <c r="AS2157">
        <v>154</v>
      </c>
      <c r="AT2157">
        <v>3</v>
      </c>
      <c r="AU2157" t="s">
        <v>54</v>
      </c>
      <c r="AV2157" t="s">
        <v>51</v>
      </c>
      <c r="AW2157">
        <v>-15.615766900000001</v>
      </c>
      <c r="AX2157">
        <v>2.2174999999999998</v>
      </c>
      <c r="AY2157">
        <v>0</v>
      </c>
      <c r="AZ2157">
        <v>8070.1916738</v>
      </c>
      <c r="BA2157">
        <v>0</v>
      </c>
    </row>
    <row r="2158" spans="34:53">
      <c r="AH2158" s="5">
        <v>46261</v>
      </c>
      <c r="AI2158">
        <v>216</v>
      </c>
      <c r="AJ2158">
        <v>3</v>
      </c>
      <c r="AL2158" t="s">
        <v>147</v>
      </c>
      <c r="AM2158" t="s">
        <v>148</v>
      </c>
      <c r="AN2158">
        <v>0</v>
      </c>
      <c r="AO2158">
        <v>0</v>
      </c>
      <c r="AP2158">
        <v>0</v>
      </c>
      <c r="AR2158" s="5">
        <v>46261</v>
      </c>
      <c r="AS2158">
        <v>154</v>
      </c>
      <c r="AT2158">
        <v>3</v>
      </c>
      <c r="AU2158" t="s">
        <v>50</v>
      </c>
      <c r="AV2158" t="s">
        <v>52</v>
      </c>
      <c r="AW2158">
        <v>0</v>
      </c>
      <c r="AX2158">
        <v>0</v>
      </c>
      <c r="AY2158">
        <v>0</v>
      </c>
      <c r="AZ2158">
        <v>0</v>
      </c>
      <c r="BA2158">
        <v>0</v>
      </c>
    </row>
    <row r="2159" spans="34:53">
      <c r="AH2159" s="5">
        <v>46261</v>
      </c>
      <c r="AI2159">
        <v>216</v>
      </c>
      <c r="AJ2159">
        <v>3</v>
      </c>
      <c r="AL2159" t="s">
        <v>147</v>
      </c>
      <c r="AM2159" t="s">
        <v>51</v>
      </c>
      <c r="AN2159">
        <v>0</v>
      </c>
      <c r="AO2159">
        <v>0</v>
      </c>
      <c r="AP2159">
        <v>0</v>
      </c>
      <c r="AR2159" s="5">
        <v>46261</v>
      </c>
      <c r="AS2159">
        <v>154</v>
      </c>
      <c r="AT2159">
        <v>3</v>
      </c>
      <c r="AU2159" t="s">
        <v>50</v>
      </c>
      <c r="AV2159" t="s">
        <v>51</v>
      </c>
      <c r="AW2159">
        <v>0</v>
      </c>
      <c r="AX2159">
        <v>0</v>
      </c>
      <c r="AY2159">
        <v>0</v>
      </c>
      <c r="AZ2159">
        <v>0</v>
      </c>
      <c r="BA2159">
        <v>0</v>
      </c>
    </row>
    <row r="2160" spans="34:53">
      <c r="AH2160" s="5">
        <v>46261</v>
      </c>
      <c r="AI2160">
        <v>216</v>
      </c>
      <c r="AJ2160">
        <v>3</v>
      </c>
      <c r="AK2160" t="s">
        <v>143</v>
      </c>
      <c r="AL2160" t="s">
        <v>60</v>
      </c>
      <c r="AM2160" t="s">
        <v>58</v>
      </c>
      <c r="AN2160">
        <v>-18.01478856</v>
      </c>
      <c r="AO2160">
        <v>3917.7088919399998</v>
      </c>
      <c r="AP2160">
        <v>12178.88576266</v>
      </c>
      <c r="AR2160" s="5">
        <v>46261</v>
      </c>
      <c r="AS2160">
        <v>155</v>
      </c>
      <c r="AT2160">
        <v>3</v>
      </c>
      <c r="AU2160" t="s">
        <v>145</v>
      </c>
      <c r="AV2160" t="s">
        <v>58</v>
      </c>
      <c r="AW2160">
        <v>-1.5208424</v>
      </c>
      <c r="AX2160">
        <v>0.48249999999999998</v>
      </c>
      <c r="AY2160">
        <v>-95.287614149999996</v>
      </c>
      <c r="AZ2160">
        <v>-95.287614149999996</v>
      </c>
      <c r="BA2160">
        <v>0</v>
      </c>
    </row>
    <row r="2161" spans="34:53">
      <c r="AH2161" s="5">
        <v>46261</v>
      </c>
      <c r="AI2161">
        <v>216</v>
      </c>
      <c r="AJ2161">
        <v>3</v>
      </c>
      <c r="AK2161" t="s">
        <v>143</v>
      </c>
      <c r="AL2161" t="s">
        <v>60</v>
      </c>
      <c r="AM2161" t="s">
        <v>51</v>
      </c>
      <c r="AN2161">
        <v>16.830621900000001</v>
      </c>
      <c r="AO2161">
        <v>0</v>
      </c>
      <c r="AP2161">
        <v>0</v>
      </c>
      <c r="AR2161" s="5">
        <v>46261</v>
      </c>
      <c r="AS2161">
        <v>155</v>
      </c>
      <c r="AT2161">
        <v>3</v>
      </c>
      <c r="AU2161" t="s">
        <v>145</v>
      </c>
      <c r="AV2161" t="s">
        <v>146</v>
      </c>
      <c r="AW2161">
        <v>1.0383424000000001</v>
      </c>
      <c r="AX2161">
        <v>0.48249999999999998</v>
      </c>
      <c r="AY2161">
        <v>0</v>
      </c>
      <c r="AZ2161">
        <v>0</v>
      </c>
      <c r="BA2161">
        <v>0</v>
      </c>
    </row>
    <row r="2162" spans="34:53">
      <c r="AH2162" s="5">
        <v>46261</v>
      </c>
      <c r="AI2162">
        <v>216</v>
      </c>
      <c r="AJ2162">
        <v>3</v>
      </c>
      <c r="AK2162" t="s">
        <v>143</v>
      </c>
      <c r="AL2162" t="s">
        <v>54</v>
      </c>
      <c r="AM2162" t="s">
        <v>52</v>
      </c>
      <c r="AN2162">
        <v>5.9675205599999996</v>
      </c>
      <c r="AO2162">
        <v>67.345567869999996</v>
      </c>
      <c r="AP2162">
        <v>0</v>
      </c>
      <c r="AR2162" s="5">
        <v>46261</v>
      </c>
      <c r="AS2162">
        <v>155</v>
      </c>
      <c r="AT2162">
        <v>3</v>
      </c>
      <c r="AU2162" t="s">
        <v>144</v>
      </c>
      <c r="AV2162" t="s">
        <v>58</v>
      </c>
      <c r="AW2162">
        <v>-50.794058460000002</v>
      </c>
      <c r="AX2162">
        <v>1.88083333</v>
      </c>
      <c r="AY2162">
        <v>-3286.8114108300001</v>
      </c>
      <c r="AZ2162">
        <v>-3286.8114108300001</v>
      </c>
      <c r="BA2162">
        <v>0</v>
      </c>
    </row>
    <row r="2163" spans="34:53">
      <c r="AH2163" s="5">
        <v>46261</v>
      </c>
      <c r="AI2163">
        <v>216</v>
      </c>
      <c r="AJ2163">
        <v>3</v>
      </c>
      <c r="AK2163" t="s">
        <v>143</v>
      </c>
      <c r="AL2163" t="s">
        <v>54</v>
      </c>
      <c r="AM2163" t="s">
        <v>51</v>
      </c>
      <c r="AN2163">
        <v>-12.004187229999999</v>
      </c>
      <c r="AO2163">
        <v>0</v>
      </c>
      <c r="AP2163">
        <v>-569.14145965</v>
      </c>
      <c r="AR2163" s="5">
        <v>46261</v>
      </c>
      <c r="AS2163">
        <v>155</v>
      </c>
      <c r="AT2163">
        <v>3</v>
      </c>
      <c r="AU2163" t="s">
        <v>144</v>
      </c>
      <c r="AV2163" t="s">
        <v>146</v>
      </c>
      <c r="AW2163">
        <v>48.913225130000001</v>
      </c>
      <c r="AX2163">
        <v>1.88083333</v>
      </c>
      <c r="AY2163">
        <v>0</v>
      </c>
      <c r="AZ2163">
        <v>0</v>
      </c>
      <c r="BA2163">
        <v>0</v>
      </c>
    </row>
    <row r="2164" spans="34:53">
      <c r="AH2164" s="5">
        <v>46261</v>
      </c>
      <c r="AI2164">
        <v>217</v>
      </c>
      <c r="AJ2164">
        <v>3</v>
      </c>
      <c r="AL2164" t="s">
        <v>144</v>
      </c>
      <c r="AM2164" t="s">
        <v>58</v>
      </c>
      <c r="AN2164">
        <v>0.25918263000000002</v>
      </c>
      <c r="AO2164">
        <v>0</v>
      </c>
      <c r="AP2164">
        <v>0</v>
      </c>
      <c r="AR2164" s="5">
        <v>46261</v>
      </c>
      <c r="AS2164">
        <v>155</v>
      </c>
      <c r="AT2164">
        <v>3</v>
      </c>
      <c r="AU2164" t="s">
        <v>57</v>
      </c>
      <c r="AV2164" t="s">
        <v>58</v>
      </c>
      <c r="AW2164">
        <v>-7.0230399999999999</v>
      </c>
      <c r="AX2164">
        <v>0.84499999999999997</v>
      </c>
      <c r="AY2164">
        <v>11212.41306248</v>
      </c>
      <c r="AZ2164">
        <v>3301.9457440000001</v>
      </c>
      <c r="BA2164">
        <v>0</v>
      </c>
    </row>
    <row r="2165" spans="34:53">
      <c r="AH2165" s="5">
        <v>46261</v>
      </c>
      <c r="AI2165">
        <v>217</v>
      </c>
      <c r="AJ2165">
        <v>3</v>
      </c>
      <c r="AL2165" t="s">
        <v>144</v>
      </c>
      <c r="AM2165" t="s">
        <v>146</v>
      </c>
      <c r="AN2165">
        <v>-11.185849299999999</v>
      </c>
      <c r="AO2165">
        <v>9092.5886437699992</v>
      </c>
      <c r="AP2165">
        <v>9092.5886437699992</v>
      </c>
      <c r="AR2165" s="5">
        <v>46261</v>
      </c>
      <c r="AS2165">
        <v>155</v>
      </c>
      <c r="AT2165">
        <v>3</v>
      </c>
      <c r="AU2165" t="s">
        <v>57</v>
      </c>
      <c r="AV2165" t="s">
        <v>52</v>
      </c>
      <c r="AW2165">
        <v>6.1780400000000002</v>
      </c>
      <c r="AX2165">
        <v>0.84499999999999997</v>
      </c>
      <c r="AY2165">
        <v>0</v>
      </c>
      <c r="AZ2165">
        <v>0</v>
      </c>
      <c r="BA2165">
        <v>0</v>
      </c>
    </row>
    <row r="2166" spans="34:53">
      <c r="AH2166" s="5">
        <v>46261</v>
      </c>
      <c r="AI2166">
        <v>217</v>
      </c>
      <c r="AJ2166">
        <v>3</v>
      </c>
      <c r="AK2166" t="s">
        <v>143</v>
      </c>
      <c r="AL2166" t="s">
        <v>57</v>
      </c>
      <c r="AM2166" t="s">
        <v>58</v>
      </c>
      <c r="AN2166">
        <v>11.2591866</v>
      </c>
      <c r="AO2166">
        <v>0</v>
      </c>
      <c r="AP2166">
        <v>0</v>
      </c>
      <c r="AR2166" s="5">
        <v>46261</v>
      </c>
      <c r="AS2166">
        <v>155</v>
      </c>
      <c r="AT2166">
        <v>3</v>
      </c>
      <c r="AU2166" t="s">
        <v>147</v>
      </c>
      <c r="AV2166" t="s">
        <v>148</v>
      </c>
      <c r="AW2166">
        <v>0</v>
      </c>
      <c r="AX2166">
        <v>0.79333332999999995</v>
      </c>
      <c r="AY2166">
        <v>0</v>
      </c>
      <c r="AZ2166">
        <v>0</v>
      </c>
      <c r="BA2166">
        <v>0</v>
      </c>
    </row>
    <row r="2167" spans="34:53">
      <c r="AH2167" s="5">
        <v>46261</v>
      </c>
      <c r="AI2167">
        <v>217</v>
      </c>
      <c r="AJ2167">
        <v>3</v>
      </c>
      <c r="AK2167" t="s">
        <v>143</v>
      </c>
      <c r="AL2167" t="s">
        <v>57</v>
      </c>
      <c r="AM2167" t="s">
        <v>52</v>
      </c>
      <c r="AN2167">
        <v>-12.091686599999999</v>
      </c>
      <c r="AO2167">
        <v>49.415394810000002</v>
      </c>
      <c r="AP2167">
        <v>4783.0543211300001</v>
      </c>
      <c r="AR2167" s="5">
        <v>46261</v>
      </c>
      <c r="AS2167">
        <v>155</v>
      </c>
      <c r="AT2167">
        <v>3</v>
      </c>
      <c r="AU2167" t="s">
        <v>147</v>
      </c>
      <c r="AV2167" t="s">
        <v>51</v>
      </c>
      <c r="AW2167">
        <v>0</v>
      </c>
      <c r="AX2167">
        <v>0.79333332999999995</v>
      </c>
      <c r="AY2167">
        <v>0</v>
      </c>
      <c r="AZ2167">
        <v>0</v>
      </c>
      <c r="BA2167">
        <v>0</v>
      </c>
    </row>
    <row r="2168" spans="34:53">
      <c r="AH2168" s="5">
        <v>46261</v>
      </c>
      <c r="AI2168">
        <v>217</v>
      </c>
      <c r="AJ2168">
        <v>3</v>
      </c>
      <c r="AL2168" t="s">
        <v>147</v>
      </c>
      <c r="AM2168" t="s">
        <v>148</v>
      </c>
      <c r="AN2168">
        <v>0</v>
      </c>
      <c r="AO2168">
        <v>0</v>
      </c>
      <c r="AP2168">
        <v>0</v>
      </c>
      <c r="AR2168" s="5">
        <v>46261</v>
      </c>
      <c r="AS2168">
        <v>155</v>
      </c>
      <c r="AT2168">
        <v>3</v>
      </c>
      <c r="AU2168" t="s">
        <v>60</v>
      </c>
      <c r="AV2168" t="s">
        <v>58</v>
      </c>
      <c r="AW2168">
        <v>-19.95462843</v>
      </c>
      <c r="AX2168">
        <v>2.11833333</v>
      </c>
      <c r="AY2168">
        <v>0</v>
      </c>
      <c r="AZ2168">
        <v>-1186.05691938</v>
      </c>
      <c r="BA2168">
        <v>0</v>
      </c>
    </row>
    <row r="2169" spans="34:53">
      <c r="AH2169" s="5">
        <v>46261</v>
      </c>
      <c r="AI2169">
        <v>217</v>
      </c>
      <c r="AJ2169">
        <v>3</v>
      </c>
      <c r="AL2169" t="s">
        <v>147</v>
      </c>
      <c r="AM2169" t="s">
        <v>51</v>
      </c>
      <c r="AN2169">
        <v>0</v>
      </c>
      <c r="AO2169">
        <v>0</v>
      </c>
      <c r="AP2169">
        <v>0</v>
      </c>
      <c r="AR2169" s="5">
        <v>46261</v>
      </c>
      <c r="AS2169">
        <v>155</v>
      </c>
      <c r="AT2169">
        <v>3</v>
      </c>
      <c r="AU2169" t="s">
        <v>60</v>
      </c>
      <c r="AV2169" t="s">
        <v>51</v>
      </c>
      <c r="AW2169">
        <v>17.836295100000001</v>
      </c>
      <c r="AX2169">
        <v>2.11833333</v>
      </c>
      <c r="AY2169">
        <v>0</v>
      </c>
      <c r="AZ2169">
        <v>0</v>
      </c>
      <c r="BA2169">
        <v>0</v>
      </c>
    </row>
    <row r="2170" spans="34:53">
      <c r="AH2170" s="5">
        <v>46261</v>
      </c>
      <c r="AI2170">
        <v>217</v>
      </c>
      <c r="AJ2170">
        <v>3</v>
      </c>
      <c r="AK2170" t="s">
        <v>143</v>
      </c>
      <c r="AL2170" t="s">
        <v>60</v>
      </c>
      <c r="AM2170" t="s">
        <v>58</v>
      </c>
      <c r="AN2170">
        <v>-6.8846284600000001</v>
      </c>
      <c r="AO2170">
        <v>0</v>
      </c>
      <c r="AP2170">
        <v>-2915.6067029199999</v>
      </c>
      <c r="AR2170" s="5">
        <v>46261</v>
      </c>
      <c r="AS2170">
        <v>155</v>
      </c>
      <c r="AT2170">
        <v>3</v>
      </c>
      <c r="AU2170" t="s">
        <v>54</v>
      </c>
      <c r="AV2170" t="s">
        <v>52</v>
      </c>
      <c r="AW2170">
        <v>15.10377226</v>
      </c>
      <c r="AX2170">
        <v>2.0266666600000001</v>
      </c>
      <c r="AY2170">
        <v>0</v>
      </c>
      <c r="AZ2170">
        <v>0</v>
      </c>
      <c r="BA2170">
        <v>0</v>
      </c>
    </row>
    <row r="2171" spans="34:53">
      <c r="AH2171" s="5">
        <v>46261</v>
      </c>
      <c r="AI2171">
        <v>217</v>
      </c>
      <c r="AJ2171">
        <v>3</v>
      </c>
      <c r="AK2171" t="s">
        <v>143</v>
      </c>
      <c r="AL2171" t="s">
        <v>60</v>
      </c>
      <c r="AM2171" t="s">
        <v>51</v>
      </c>
      <c r="AN2171">
        <v>5.5054618</v>
      </c>
      <c r="AO2171">
        <v>819.52967567999997</v>
      </c>
      <c r="AP2171">
        <v>0</v>
      </c>
      <c r="AR2171" s="5">
        <v>46261</v>
      </c>
      <c r="AS2171">
        <v>155</v>
      </c>
      <c r="AT2171">
        <v>3</v>
      </c>
      <c r="AU2171" t="s">
        <v>54</v>
      </c>
      <c r="AV2171" t="s">
        <v>51</v>
      </c>
      <c r="AW2171">
        <v>-17.13043893</v>
      </c>
      <c r="AX2171">
        <v>2.0266666600000001</v>
      </c>
      <c r="AY2171">
        <v>0</v>
      </c>
      <c r="AZ2171">
        <v>9096.5242378599996</v>
      </c>
      <c r="BA2171">
        <v>0</v>
      </c>
    </row>
    <row r="2172" spans="34:53">
      <c r="AH2172" s="5">
        <v>46261</v>
      </c>
      <c r="AI2172">
        <v>217</v>
      </c>
      <c r="AJ2172">
        <v>3</v>
      </c>
      <c r="AK2172" t="s">
        <v>143</v>
      </c>
      <c r="AL2172" t="s">
        <v>54</v>
      </c>
      <c r="AM2172" t="s">
        <v>52</v>
      </c>
      <c r="AN2172">
        <v>11.3415003</v>
      </c>
      <c r="AO2172">
        <v>0</v>
      </c>
      <c r="AP2172">
        <v>0</v>
      </c>
      <c r="AR2172" s="5">
        <v>46261</v>
      </c>
      <c r="AS2172">
        <v>155</v>
      </c>
      <c r="AT2172">
        <v>3</v>
      </c>
      <c r="AU2172" t="s">
        <v>50</v>
      </c>
      <c r="AV2172" t="s">
        <v>52</v>
      </c>
      <c r="AW2172">
        <v>0</v>
      </c>
      <c r="AX2172">
        <v>0</v>
      </c>
      <c r="AY2172">
        <v>0</v>
      </c>
      <c r="AZ2172">
        <v>0</v>
      </c>
      <c r="BA2172">
        <v>0</v>
      </c>
    </row>
    <row r="2173" spans="34:53">
      <c r="AH2173" s="5">
        <v>46261</v>
      </c>
      <c r="AI2173">
        <v>217</v>
      </c>
      <c r="AJ2173">
        <v>3</v>
      </c>
      <c r="AK2173" t="s">
        <v>143</v>
      </c>
      <c r="AL2173" t="s">
        <v>54</v>
      </c>
      <c r="AM2173" t="s">
        <v>51</v>
      </c>
      <c r="AN2173">
        <v>-18.736500299999999</v>
      </c>
      <c r="AO2173">
        <v>0</v>
      </c>
      <c r="AP2173">
        <v>-998.50254769000003</v>
      </c>
      <c r="AR2173" s="5">
        <v>46261</v>
      </c>
      <c r="AS2173">
        <v>155</v>
      </c>
      <c r="AT2173">
        <v>3</v>
      </c>
      <c r="AU2173" t="s">
        <v>50</v>
      </c>
      <c r="AV2173" t="s">
        <v>51</v>
      </c>
      <c r="AW2173">
        <v>0</v>
      </c>
      <c r="AX2173">
        <v>0</v>
      </c>
      <c r="AY2173">
        <v>0</v>
      </c>
      <c r="AZ2173">
        <v>0</v>
      </c>
      <c r="BA2173">
        <v>0</v>
      </c>
    </row>
    <row r="2174" spans="34:53">
      <c r="AH2174" s="5">
        <v>46261</v>
      </c>
      <c r="AI2174">
        <v>218</v>
      </c>
      <c r="AJ2174">
        <v>3</v>
      </c>
      <c r="AL2174" t="s">
        <v>144</v>
      </c>
      <c r="AM2174" t="s">
        <v>58</v>
      </c>
      <c r="AN2174">
        <v>-3.64856106</v>
      </c>
      <c r="AO2174">
        <v>0</v>
      </c>
      <c r="AP2174">
        <v>0</v>
      </c>
      <c r="AR2174" s="5">
        <v>46261</v>
      </c>
      <c r="AS2174">
        <v>156</v>
      </c>
      <c r="AT2174">
        <v>3</v>
      </c>
      <c r="AU2174" t="s">
        <v>145</v>
      </c>
      <c r="AV2174" t="s">
        <v>58</v>
      </c>
      <c r="AW2174">
        <v>-2.2995082</v>
      </c>
      <c r="AX2174">
        <v>1.6775</v>
      </c>
      <c r="AY2174">
        <v>-135.11066126</v>
      </c>
      <c r="AZ2174">
        <v>-135.11066126</v>
      </c>
      <c r="BA2174">
        <v>0</v>
      </c>
    </row>
    <row r="2175" spans="34:53">
      <c r="AH2175" s="5">
        <v>46261</v>
      </c>
      <c r="AI2175">
        <v>218</v>
      </c>
      <c r="AJ2175">
        <v>3</v>
      </c>
      <c r="AL2175" t="s">
        <v>144</v>
      </c>
      <c r="AM2175" t="s">
        <v>146</v>
      </c>
      <c r="AN2175">
        <v>-8.2947722600000002</v>
      </c>
      <c r="AO2175">
        <v>4732.65399574</v>
      </c>
      <c r="AP2175">
        <v>4732.65399574</v>
      </c>
      <c r="AR2175" s="5">
        <v>46261</v>
      </c>
      <c r="AS2175">
        <v>156</v>
      </c>
      <c r="AT2175">
        <v>3</v>
      </c>
      <c r="AU2175" t="s">
        <v>145</v>
      </c>
      <c r="AV2175" t="s">
        <v>146</v>
      </c>
      <c r="AW2175">
        <v>0.62200820000000001</v>
      </c>
      <c r="AX2175">
        <v>1.6775</v>
      </c>
      <c r="AY2175">
        <v>0</v>
      </c>
      <c r="AZ2175">
        <v>0</v>
      </c>
      <c r="BA2175">
        <v>0</v>
      </c>
    </row>
    <row r="2176" spans="34:53">
      <c r="AH2176" s="5">
        <v>46261</v>
      </c>
      <c r="AI2176">
        <v>218</v>
      </c>
      <c r="AJ2176">
        <v>3</v>
      </c>
      <c r="AK2176" t="s">
        <v>143</v>
      </c>
      <c r="AL2176" t="s">
        <v>57</v>
      </c>
      <c r="AM2176" t="s">
        <v>58</v>
      </c>
      <c r="AN2176">
        <v>12.246464</v>
      </c>
      <c r="AO2176">
        <v>0</v>
      </c>
      <c r="AP2176">
        <v>0</v>
      </c>
      <c r="AR2176" s="5">
        <v>46261</v>
      </c>
      <c r="AS2176">
        <v>156</v>
      </c>
      <c r="AT2176">
        <v>3</v>
      </c>
      <c r="AU2176" t="s">
        <v>144</v>
      </c>
      <c r="AV2176" t="s">
        <v>58</v>
      </c>
      <c r="AW2176">
        <v>-49.667067099999997</v>
      </c>
      <c r="AX2176">
        <v>1.0275000000000001</v>
      </c>
      <c r="AY2176">
        <v>-3062.2422477499999</v>
      </c>
      <c r="AZ2176">
        <v>-3062.2422477499999</v>
      </c>
      <c r="BA2176">
        <v>0</v>
      </c>
    </row>
    <row r="2177" spans="34:53">
      <c r="AH2177" s="5">
        <v>46261</v>
      </c>
      <c r="AI2177">
        <v>218</v>
      </c>
      <c r="AJ2177">
        <v>3</v>
      </c>
      <c r="AK2177" t="s">
        <v>143</v>
      </c>
      <c r="AL2177" t="s">
        <v>57</v>
      </c>
      <c r="AM2177" t="s">
        <v>52</v>
      </c>
      <c r="AN2177">
        <v>-12.900630659999999</v>
      </c>
      <c r="AO2177">
        <v>125.2321857</v>
      </c>
      <c r="AP2177">
        <v>5710.2828123600002</v>
      </c>
      <c r="AR2177" s="5">
        <v>46261</v>
      </c>
      <c r="AS2177">
        <v>156</v>
      </c>
      <c r="AT2177">
        <v>3</v>
      </c>
      <c r="AU2177" t="s">
        <v>144</v>
      </c>
      <c r="AV2177" t="s">
        <v>146</v>
      </c>
      <c r="AW2177">
        <v>48.639567100000001</v>
      </c>
      <c r="AX2177">
        <v>1.0275000000000001</v>
      </c>
      <c r="AY2177">
        <v>0</v>
      </c>
      <c r="AZ2177">
        <v>0</v>
      </c>
      <c r="BA2177">
        <v>0</v>
      </c>
    </row>
    <row r="2178" spans="34:53">
      <c r="AH2178" s="5">
        <v>46261</v>
      </c>
      <c r="AI2178">
        <v>218</v>
      </c>
      <c r="AJ2178">
        <v>3</v>
      </c>
      <c r="AL2178" t="s">
        <v>147</v>
      </c>
      <c r="AM2178" t="s">
        <v>148</v>
      </c>
      <c r="AN2178">
        <v>0</v>
      </c>
      <c r="AO2178">
        <v>0</v>
      </c>
      <c r="AP2178">
        <v>0</v>
      </c>
      <c r="AR2178" s="5">
        <v>46261</v>
      </c>
      <c r="AS2178">
        <v>156</v>
      </c>
      <c r="AT2178">
        <v>3</v>
      </c>
      <c r="AU2178" t="s">
        <v>57</v>
      </c>
      <c r="AV2178" t="s">
        <v>58</v>
      </c>
      <c r="AW2178">
        <v>-7.5660223999999996</v>
      </c>
      <c r="AX2178">
        <v>0.97333333</v>
      </c>
      <c r="AY2178">
        <v>7673.2124118900001</v>
      </c>
      <c r="AZ2178">
        <v>3519.4322486400001</v>
      </c>
      <c r="BA2178">
        <v>0</v>
      </c>
    </row>
    <row r="2179" spans="34:53">
      <c r="AH2179" s="5">
        <v>46261</v>
      </c>
      <c r="AI2179">
        <v>218</v>
      </c>
      <c r="AJ2179">
        <v>3</v>
      </c>
      <c r="AL2179" t="s">
        <v>147</v>
      </c>
      <c r="AM2179" t="s">
        <v>51</v>
      </c>
      <c r="AN2179">
        <v>0</v>
      </c>
      <c r="AO2179">
        <v>0</v>
      </c>
      <c r="AP2179">
        <v>0</v>
      </c>
      <c r="AR2179" s="5">
        <v>46261</v>
      </c>
      <c r="AS2179">
        <v>156</v>
      </c>
      <c r="AT2179">
        <v>3</v>
      </c>
      <c r="AU2179" t="s">
        <v>57</v>
      </c>
      <c r="AV2179" t="s">
        <v>52</v>
      </c>
      <c r="AW2179">
        <v>6.5926890599999997</v>
      </c>
      <c r="AX2179">
        <v>0.97333333</v>
      </c>
      <c r="AY2179">
        <v>0</v>
      </c>
      <c r="AZ2179">
        <v>0</v>
      </c>
      <c r="BA2179">
        <v>0</v>
      </c>
    </row>
    <row r="2180" spans="34:53">
      <c r="AH2180" s="5">
        <v>46261</v>
      </c>
      <c r="AI2180">
        <v>218</v>
      </c>
      <c r="AJ2180">
        <v>3</v>
      </c>
      <c r="AK2180" t="s">
        <v>143</v>
      </c>
      <c r="AL2180" t="s">
        <v>60</v>
      </c>
      <c r="AM2180" t="s">
        <v>58</v>
      </c>
      <c r="AN2180">
        <v>-5.1413513000000002</v>
      </c>
      <c r="AO2180">
        <v>0</v>
      </c>
      <c r="AP2180">
        <v>-2174.3815682499999</v>
      </c>
      <c r="AR2180" s="5">
        <v>46261</v>
      </c>
      <c r="AS2180">
        <v>156</v>
      </c>
      <c r="AT2180">
        <v>3</v>
      </c>
      <c r="AU2180" t="s">
        <v>147</v>
      </c>
      <c r="AV2180" t="s">
        <v>148</v>
      </c>
      <c r="AW2180">
        <v>0</v>
      </c>
      <c r="AX2180">
        <v>0.78833333000000005</v>
      </c>
      <c r="AY2180">
        <v>0</v>
      </c>
      <c r="AZ2180">
        <v>0</v>
      </c>
      <c r="BA2180">
        <v>0</v>
      </c>
    </row>
    <row r="2181" spans="34:53">
      <c r="AH2181" s="5">
        <v>46261</v>
      </c>
      <c r="AI2181">
        <v>218</v>
      </c>
      <c r="AJ2181">
        <v>3</v>
      </c>
      <c r="AK2181" t="s">
        <v>143</v>
      </c>
      <c r="AL2181" t="s">
        <v>60</v>
      </c>
      <c r="AM2181" t="s">
        <v>51</v>
      </c>
      <c r="AN2181">
        <v>3.7538513</v>
      </c>
      <c r="AO2181">
        <v>1915.4605466800001</v>
      </c>
      <c r="AP2181">
        <v>0</v>
      </c>
      <c r="AR2181" s="5">
        <v>46261</v>
      </c>
      <c r="AS2181">
        <v>156</v>
      </c>
      <c r="AT2181">
        <v>3</v>
      </c>
      <c r="AU2181" t="s">
        <v>147</v>
      </c>
      <c r="AV2181" t="s">
        <v>51</v>
      </c>
      <c r="AW2181">
        <v>0</v>
      </c>
      <c r="AX2181">
        <v>0.78833333000000005</v>
      </c>
      <c r="AY2181">
        <v>0</v>
      </c>
      <c r="AZ2181">
        <v>0</v>
      </c>
      <c r="BA2181">
        <v>0</v>
      </c>
    </row>
    <row r="2182" spans="34:53">
      <c r="AH2182" s="5">
        <v>46261</v>
      </c>
      <c r="AI2182">
        <v>218</v>
      </c>
      <c r="AJ2182">
        <v>3</v>
      </c>
      <c r="AK2182" t="s">
        <v>143</v>
      </c>
      <c r="AL2182" t="s">
        <v>54</v>
      </c>
      <c r="AM2182" t="s">
        <v>52</v>
      </c>
      <c r="AN2182">
        <v>12.124469299999999</v>
      </c>
      <c r="AO2182">
        <v>0</v>
      </c>
      <c r="AP2182">
        <v>0</v>
      </c>
      <c r="AR2182" s="5">
        <v>46261</v>
      </c>
      <c r="AS2182">
        <v>156</v>
      </c>
      <c r="AT2182">
        <v>3</v>
      </c>
      <c r="AU2182" t="s">
        <v>60</v>
      </c>
      <c r="AV2182" t="s">
        <v>58</v>
      </c>
      <c r="AW2182">
        <v>-15.59037176</v>
      </c>
      <c r="AX2182">
        <v>1.8391666600000001</v>
      </c>
      <c r="AY2182">
        <v>0</v>
      </c>
      <c r="AZ2182">
        <v>-940.03854764000005</v>
      </c>
      <c r="BA2182">
        <v>0</v>
      </c>
    </row>
    <row r="2183" spans="34:53">
      <c r="AH2183" s="5">
        <v>46261</v>
      </c>
      <c r="AI2183">
        <v>218</v>
      </c>
      <c r="AJ2183">
        <v>3</v>
      </c>
      <c r="AK2183" t="s">
        <v>143</v>
      </c>
      <c r="AL2183" t="s">
        <v>54</v>
      </c>
      <c r="AM2183" t="s">
        <v>51</v>
      </c>
      <c r="AN2183">
        <v>-17.839469300000001</v>
      </c>
      <c r="AO2183">
        <v>0</v>
      </c>
      <c r="AP2183">
        <v>-1495.2085116999999</v>
      </c>
      <c r="AR2183" s="5">
        <v>46261</v>
      </c>
      <c r="AS2183">
        <v>156</v>
      </c>
      <c r="AT2183">
        <v>3</v>
      </c>
      <c r="AU2183" t="s">
        <v>60</v>
      </c>
      <c r="AV2183" t="s">
        <v>51</v>
      </c>
      <c r="AW2183">
        <v>13.7512051</v>
      </c>
      <c r="AX2183">
        <v>1.8391666600000001</v>
      </c>
      <c r="AY2183">
        <v>0</v>
      </c>
      <c r="AZ2183">
        <v>0</v>
      </c>
      <c r="BA2183">
        <v>0</v>
      </c>
    </row>
    <row r="2184" spans="34:53">
      <c r="AH2184" s="5">
        <v>46261</v>
      </c>
      <c r="AI2184">
        <v>219</v>
      </c>
      <c r="AJ2184">
        <v>3</v>
      </c>
      <c r="AL2184" t="s">
        <v>144</v>
      </c>
      <c r="AM2184" t="s">
        <v>58</v>
      </c>
      <c r="AN2184">
        <v>-0.29845212999999998</v>
      </c>
      <c r="AO2184">
        <v>0</v>
      </c>
      <c r="AP2184">
        <v>0</v>
      </c>
      <c r="AR2184" s="5">
        <v>46261</v>
      </c>
      <c r="AS2184">
        <v>156</v>
      </c>
      <c r="AT2184">
        <v>3</v>
      </c>
      <c r="AU2184" t="s">
        <v>54</v>
      </c>
      <c r="AV2184" t="s">
        <v>52</v>
      </c>
      <c r="AW2184">
        <v>8.4375102999999996</v>
      </c>
      <c r="AX2184">
        <v>2</v>
      </c>
      <c r="AY2184">
        <v>0</v>
      </c>
      <c r="AZ2184">
        <v>0</v>
      </c>
      <c r="BA2184">
        <v>0</v>
      </c>
    </row>
    <row r="2185" spans="34:53">
      <c r="AH2185" s="5">
        <v>46261</v>
      </c>
      <c r="AI2185">
        <v>219</v>
      </c>
      <c r="AJ2185">
        <v>3</v>
      </c>
      <c r="AL2185" t="s">
        <v>144</v>
      </c>
      <c r="AM2185" t="s">
        <v>146</v>
      </c>
      <c r="AN2185">
        <v>-12.26154786</v>
      </c>
      <c r="AO2185">
        <v>9482.3423980700009</v>
      </c>
      <c r="AP2185">
        <v>9482.3423980700009</v>
      </c>
      <c r="AR2185" s="5">
        <v>46261</v>
      </c>
      <c r="AS2185">
        <v>156</v>
      </c>
      <c r="AT2185">
        <v>3</v>
      </c>
      <c r="AU2185" t="s">
        <v>54</v>
      </c>
      <c r="AV2185" t="s">
        <v>51</v>
      </c>
      <c r="AW2185">
        <v>-10.4375103</v>
      </c>
      <c r="AX2185">
        <v>2</v>
      </c>
      <c r="AY2185">
        <v>0</v>
      </c>
      <c r="AZ2185">
        <v>5093.8187109</v>
      </c>
      <c r="BA2185">
        <v>0</v>
      </c>
    </row>
    <row r="2186" spans="34:53">
      <c r="AH2186" s="5">
        <v>46261</v>
      </c>
      <c r="AI2186">
        <v>219</v>
      </c>
      <c r="AJ2186">
        <v>3</v>
      </c>
      <c r="AK2186" t="s">
        <v>143</v>
      </c>
      <c r="AL2186" t="s">
        <v>57</v>
      </c>
      <c r="AM2186" t="s">
        <v>58</v>
      </c>
      <c r="AN2186">
        <v>11.0792568</v>
      </c>
      <c r="AO2186">
        <v>0</v>
      </c>
      <c r="AP2186">
        <v>0</v>
      </c>
      <c r="AR2186" s="5">
        <v>46261</v>
      </c>
      <c r="AS2186">
        <v>156</v>
      </c>
      <c r="AT2186">
        <v>3</v>
      </c>
      <c r="AU2186" t="s">
        <v>50</v>
      </c>
      <c r="AV2186" t="s">
        <v>52</v>
      </c>
      <c r="AW2186">
        <v>0</v>
      </c>
      <c r="AX2186">
        <v>0</v>
      </c>
      <c r="AY2186">
        <v>0</v>
      </c>
      <c r="AZ2186">
        <v>0</v>
      </c>
      <c r="BA2186">
        <v>0</v>
      </c>
    </row>
    <row r="2187" spans="34:53">
      <c r="AH2187" s="5">
        <v>46261</v>
      </c>
      <c r="AI2187">
        <v>219</v>
      </c>
      <c r="AJ2187">
        <v>3</v>
      </c>
      <c r="AK2187" t="s">
        <v>143</v>
      </c>
      <c r="AL2187" t="s">
        <v>57</v>
      </c>
      <c r="AM2187" t="s">
        <v>52</v>
      </c>
      <c r="AN2187">
        <v>-11.786756799999999</v>
      </c>
      <c r="AO2187">
        <v>739.95797374999995</v>
      </c>
      <c r="AP2187">
        <v>5012.7603710399999</v>
      </c>
      <c r="AR2187" s="5">
        <v>46261</v>
      </c>
      <c r="AS2187">
        <v>156</v>
      </c>
      <c r="AT2187">
        <v>3</v>
      </c>
      <c r="AU2187" t="s">
        <v>50</v>
      </c>
      <c r="AV2187" t="s">
        <v>51</v>
      </c>
      <c r="AW2187">
        <v>0</v>
      </c>
      <c r="AX2187">
        <v>0</v>
      </c>
      <c r="AY2187">
        <v>0</v>
      </c>
      <c r="AZ2187">
        <v>0</v>
      </c>
      <c r="BA2187">
        <v>0</v>
      </c>
    </row>
    <row r="2188" spans="34:53">
      <c r="AH2188" s="5">
        <v>46261</v>
      </c>
      <c r="AI2188">
        <v>219</v>
      </c>
      <c r="AJ2188">
        <v>3</v>
      </c>
      <c r="AL2188" t="s">
        <v>147</v>
      </c>
      <c r="AM2188" t="s">
        <v>148</v>
      </c>
      <c r="AN2188">
        <v>0</v>
      </c>
      <c r="AO2188">
        <v>0</v>
      </c>
      <c r="AP2188">
        <v>0</v>
      </c>
      <c r="AR2188" s="5">
        <v>46261</v>
      </c>
      <c r="AS2188">
        <v>157</v>
      </c>
      <c r="AT2188">
        <v>3</v>
      </c>
      <c r="AU2188" t="s">
        <v>145</v>
      </c>
      <c r="AV2188" t="s">
        <v>58</v>
      </c>
      <c r="AW2188">
        <v>-2.0626199999999999</v>
      </c>
      <c r="AX2188">
        <v>1.3508333299999999</v>
      </c>
      <c r="AY2188">
        <v>-132.66668605999999</v>
      </c>
      <c r="AZ2188">
        <v>-132.66668605999999</v>
      </c>
      <c r="BA2188">
        <v>0</v>
      </c>
    </row>
    <row r="2189" spans="34:53">
      <c r="AH2189" s="5">
        <v>46261</v>
      </c>
      <c r="AI2189">
        <v>219</v>
      </c>
      <c r="AJ2189">
        <v>3</v>
      </c>
      <c r="AL2189" t="s">
        <v>147</v>
      </c>
      <c r="AM2189" t="s">
        <v>51</v>
      </c>
      <c r="AN2189">
        <v>0</v>
      </c>
      <c r="AO2189">
        <v>0</v>
      </c>
      <c r="AP2189">
        <v>0</v>
      </c>
      <c r="AR2189" s="5">
        <v>46261</v>
      </c>
      <c r="AS2189">
        <v>157</v>
      </c>
      <c r="AT2189">
        <v>3</v>
      </c>
      <c r="AU2189" t="s">
        <v>145</v>
      </c>
      <c r="AV2189" t="s">
        <v>146</v>
      </c>
      <c r="AW2189">
        <v>0.71178666000000002</v>
      </c>
      <c r="AX2189">
        <v>1.3508333299999999</v>
      </c>
      <c r="AY2189">
        <v>0</v>
      </c>
      <c r="AZ2189">
        <v>0</v>
      </c>
      <c r="BA2189">
        <v>0</v>
      </c>
    </row>
    <row r="2190" spans="34:53">
      <c r="AH2190" s="5">
        <v>46261</v>
      </c>
      <c r="AI2190">
        <v>219</v>
      </c>
      <c r="AJ2190">
        <v>3</v>
      </c>
      <c r="AK2190" t="s">
        <v>143</v>
      </c>
      <c r="AL2190" t="s">
        <v>60</v>
      </c>
      <c r="AM2190" t="s">
        <v>58</v>
      </c>
      <c r="AN2190">
        <v>1.6472138000000001</v>
      </c>
      <c r="AO2190">
        <v>0</v>
      </c>
      <c r="AP2190">
        <v>0</v>
      </c>
      <c r="AR2190" s="5">
        <v>46261</v>
      </c>
      <c r="AS2190">
        <v>157</v>
      </c>
      <c r="AT2190">
        <v>3</v>
      </c>
      <c r="AU2190" t="s">
        <v>144</v>
      </c>
      <c r="AV2190" t="s">
        <v>58</v>
      </c>
      <c r="AW2190">
        <v>-56.088666000000003</v>
      </c>
      <c r="AX2190">
        <v>0.92500000000000004</v>
      </c>
      <c r="AY2190">
        <v>-3870.0683439200002</v>
      </c>
      <c r="AZ2190">
        <v>-3870.0683439200002</v>
      </c>
      <c r="BA2190">
        <v>0</v>
      </c>
    </row>
    <row r="2191" spans="34:53">
      <c r="AH2191" s="5">
        <v>46261</v>
      </c>
      <c r="AI2191">
        <v>219</v>
      </c>
      <c r="AJ2191">
        <v>3</v>
      </c>
      <c r="AK2191" t="s">
        <v>143</v>
      </c>
      <c r="AL2191" t="s">
        <v>60</v>
      </c>
      <c r="AM2191" t="s">
        <v>51</v>
      </c>
      <c r="AN2191">
        <v>-3.0322138000000001</v>
      </c>
      <c r="AO2191">
        <v>3261.6142603399999</v>
      </c>
      <c r="AP2191">
        <v>435.78675498000001</v>
      </c>
      <c r="AR2191" s="5">
        <v>46261</v>
      </c>
      <c r="AS2191">
        <v>157</v>
      </c>
      <c r="AT2191">
        <v>3</v>
      </c>
      <c r="AU2191" t="s">
        <v>144</v>
      </c>
      <c r="AV2191" t="s">
        <v>146</v>
      </c>
      <c r="AW2191">
        <v>55.163665999999999</v>
      </c>
      <c r="AX2191">
        <v>0.92500000000000004</v>
      </c>
      <c r="AY2191">
        <v>0</v>
      </c>
      <c r="AZ2191">
        <v>0</v>
      </c>
      <c r="BA2191">
        <v>0</v>
      </c>
    </row>
    <row r="2192" spans="34:53">
      <c r="AH2192" s="5">
        <v>46261</v>
      </c>
      <c r="AI2192">
        <v>219</v>
      </c>
      <c r="AJ2192">
        <v>3</v>
      </c>
      <c r="AK2192" t="s">
        <v>143</v>
      </c>
      <c r="AL2192" t="s">
        <v>54</v>
      </c>
      <c r="AM2192" t="s">
        <v>52</v>
      </c>
      <c r="AN2192">
        <v>8.5714980999999995</v>
      </c>
      <c r="AO2192">
        <v>0</v>
      </c>
      <c r="AP2192">
        <v>0</v>
      </c>
      <c r="AR2192" s="5">
        <v>46261</v>
      </c>
      <c r="AS2192">
        <v>157</v>
      </c>
      <c r="AT2192">
        <v>3</v>
      </c>
      <c r="AU2192" t="s">
        <v>57</v>
      </c>
      <c r="AV2192" t="s">
        <v>58</v>
      </c>
      <c r="AW2192">
        <v>-5.9914566000000002</v>
      </c>
      <c r="AX2192">
        <v>1.0425</v>
      </c>
      <c r="AY2192">
        <v>2747.44355503</v>
      </c>
      <c r="AZ2192">
        <v>2599.1618566799998</v>
      </c>
      <c r="BA2192">
        <v>0</v>
      </c>
    </row>
    <row r="2193" spans="34:53">
      <c r="AH2193" s="5">
        <v>46261</v>
      </c>
      <c r="AI2193">
        <v>219</v>
      </c>
      <c r="AJ2193">
        <v>3</v>
      </c>
      <c r="AK2193" t="s">
        <v>143</v>
      </c>
      <c r="AL2193" t="s">
        <v>54</v>
      </c>
      <c r="AM2193" t="s">
        <v>51</v>
      </c>
      <c r="AN2193">
        <v>-14.3089981</v>
      </c>
      <c r="AO2193">
        <v>0</v>
      </c>
      <c r="AP2193">
        <v>-1446.9748919199999</v>
      </c>
      <c r="AR2193" s="5">
        <v>46261</v>
      </c>
      <c r="AS2193">
        <v>157</v>
      </c>
      <c r="AT2193">
        <v>3</v>
      </c>
      <c r="AU2193" t="s">
        <v>57</v>
      </c>
      <c r="AV2193" t="s">
        <v>52</v>
      </c>
      <c r="AW2193">
        <v>4.9489565999999998</v>
      </c>
      <c r="AX2193">
        <v>1.0425</v>
      </c>
      <c r="AY2193">
        <v>0</v>
      </c>
      <c r="AZ2193">
        <v>0</v>
      </c>
      <c r="BA2193">
        <v>0</v>
      </c>
    </row>
    <row r="2194" spans="34:53">
      <c r="AH2194" s="5">
        <v>46261</v>
      </c>
      <c r="AI2194">
        <v>220</v>
      </c>
      <c r="AJ2194">
        <v>3</v>
      </c>
      <c r="AL2194" t="s">
        <v>144</v>
      </c>
      <c r="AM2194" t="s">
        <v>58</v>
      </c>
      <c r="AN2194">
        <v>-0.13681505999999999</v>
      </c>
      <c r="AO2194">
        <v>0</v>
      </c>
      <c r="AP2194">
        <v>0</v>
      </c>
      <c r="AR2194" s="5">
        <v>46261</v>
      </c>
      <c r="AS2194">
        <v>157</v>
      </c>
      <c r="AT2194">
        <v>3</v>
      </c>
      <c r="AU2194" t="s">
        <v>147</v>
      </c>
      <c r="AV2194" t="s">
        <v>148</v>
      </c>
      <c r="AW2194">
        <v>0</v>
      </c>
      <c r="AX2194">
        <v>0.47916666000000002</v>
      </c>
      <c r="AY2194">
        <v>0</v>
      </c>
      <c r="AZ2194">
        <v>0</v>
      </c>
      <c r="BA2194">
        <v>0</v>
      </c>
    </row>
    <row r="2195" spans="34:53">
      <c r="AH2195" s="5">
        <v>46261</v>
      </c>
      <c r="AI2195">
        <v>220</v>
      </c>
      <c r="AJ2195">
        <v>3</v>
      </c>
      <c r="AL2195" t="s">
        <v>144</v>
      </c>
      <c r="AM2195" t="s">
        <v>146</v>
      </c>
      <c r="AN2195">
        <v>-11.9973516</v>
      </c>
      <c r="AO2195">
        <v>9419.2180854599992</v>
      </c>
      <c r="AP2195">
        <v>9419.2180854599992</v>
      </c>
      <c r="AR2195" s="5">
        <v>46261</v>
      </c>
      <c r="AS2195">
        <v>157</v>
      </c>
      <c r="AT2195">
        <v>3</v>
      </c>
      <c r="AU2195" t="s">
        <v>147</v>
      </c>
      <c r="AV2195" t="s">
        <v>51</v>
      </c>
      <c r="AW2195">
        <v>0</v>
      </c>
      <c r="AX2195">
        <v>0.47916666000000002</v>
      </c>
      <c r="AY2195">
        <v>0</v>
      </c>
      <c r="AZ2195">
        <v>0</v>
      </c>
      <c r="BA2195">
        <v>0</v>
      </c>
    </row>
    <row r="2196" spans="34:53">
      <c r="AH2196" s="5">
        <v>46261</v>
      </c>
      <c r="AI2196">
        <v>220</v>
      </c>
      <c r="AJ2196">
        <v>3</v>
      </c>
      <c r="AK2196" t="s">
        <v>143</v>
      </c>
      <c r="AL2196" t="s">
        <v>57</v>
      </c>
      <c r="AM2196" t="s">
        <v>58</v>
      </c>
      <c r="AN2196">
        <v>12.728158199999999</v>
      </c>
      <c r="AO2196">
        <v>0</v>
      </c>
      <c r="AP2196">
        <v>0</v>
      </c>
      <c r="AR2196" s="5">
        <v>46261</v>
      </c>
      <c r="AS2196">
        <v>157</v>
      </c>
      <c r="AT2196">
        <v>3</v>
      </c>
      <c r="AU2196" t="s">
        <v>60</v>
      </c>
      <c r="AV2196" t="s">
        <v>58</v>
      </c>
      <c r="AW2196">
        <v>-14.89552656</v>
      </c>
      <c r="AX2196">
        <v>1.89416666</v>
      </c>
      <c r="AY2196">
        <v>0</v>
      </c>
      <c r="AZ2196">
        <v>-959.39866625000002</v>
      </c>
      <c r="BA2196">
        <v>0</v>
      </c>
    </row>
    <row r="2197" spans="34:53">
      <c r="AH2197" s="5">
        <v>46261</v>
      </c>
      <c r="AI2197">
        <v>220</v>
      </c>
      <c r="AJ2197">
        <v>3</v>
      </c>
      <c r="AK2197" t="s">
        <v>143</v>
      </c>
      <c r="AL2197" t="s">
        <v>57</v>
      </c>
      <c r="AM2197" t="s">
        <v>52</v>
      </c>
      <c r="AN2197">
        <v>-13.5631582</v>
      </c>
      <c r="AO2197">
        <v>2808.5410474199998</v>
      </c>
      <c r="AP2197">
        <v>5323.1067081499996</v>
      </c>
      <c r="AR2197" s="5">
        <v>46261</v>
      </c>
      <c r="AS2197">
        <v>157</v>
      </c>
      <c r="AT2197">
        <v>3</v>
      </c>
      <c r="AU2197" t="s">
        <v>60</v>
      </c>
      <c r="AV2197" t="s">
        <v>51</v>
      </c>
      <c r="AW2197">
        <v>13.001359900000001</v>
      </c>
      <c r="AX2197">
        <v>1.89416666</v>
      </c>
      <c r="AY2197">
        <v>0</v>
      </c>
      <c r="AZ2197">
        <v>0</v>
      </c>
      <c r="BA2197">
        <v>0</v>
      </c>
    </row>
    <row r="2198" spans="34:53">
      <c r="AH2198" s="5">
        <v>46261</v>
      </c>
      <c r="AI2198">
        <v>220</v>
      </c>
      <c r="AJ2198">
        <v>3</v>
      </c>
      <c r="AL2198" t="s">
        <v>147</v>
      </c>
      <c r="AM2198" t="s">
        <v>148</v>
      </c>
      <c r="AN2198">
        <v>0</v>
      </c>
      <c r="AO2198">
        <v>0</v>
      </c>
      <c r="AP2198">
        <v>0</v>
      </c>
      <c r="AR2198" s="5">
        <v>46261</v>
      </c>
      <c r="AS2198">
        <v>157</v>
      </c>
      <c r="AT2198">
        <v>3</v>
      </c>
      <c r="AU2198" t="s">
        <v>54</v>
      </c>
      <c r="AV2198" t="s">
        <v>52</v>
      </c>
      <c r="AW2198">
        <v>1.8271481999999999</v>
      </c>
      <c r="AX2198">
        <v>1.97</v>
      </c>
      <c r="AY2198">
        <v>0</v>
      </c>
      <c r="AZ2198">
        <v>0</v>
      </c>
      <c r="BA2198">
        <v>0</v>
      </c>
    </row>
    <row r="2199" spans="34:53">
      <c r="AH2199" s="5">
        <v>46261</v>
      </c>
      <c r="AI2199">
        <v>220</v>
      </c>
      <c r="AJ2199">
        <v>3</v>
      </c>
      <c r="AL2199" t="s">
        <v>147</v>
      </c>
      <c r="AM2199" t="s">
        <v>51</v>
      </c>
      <c r="AN2199">
        <v>0</v>
      </c>
      <c r="AO2199">
        <v>0</v>
      </c>
      <c r="AP2199">
        <v>0</v>
      </c>
      <c r="AR2199" s="5">
        <v>46261</v>
      </c>
      <c r="AS2199">
        <v>157</v>
      </c>
      <c r="AT2199">
        <v>3</v>
      </c>
      <c r="AU2199" t="s">
        <v>54</v>
      </c>
      <c r="AV2199" t="s">
        <v>51</v>
      </c>
      <c r="AW2199">
        <v>-3.7971482000000001</v>
      </c>
      <c r="AX2199">
        <v>1.97</v>
      </c>
      <c r="AY2199">
        <v>0</v>
      </c>
      <c r="AZ2199">
        <v>1107.6803646000001</v>
      </c>
      <c r="BA2199">
        <v>0</v>
      </c>
    </row>
    <row r="2200" spans="34:53">
      <c r="AH2200" s="5">
        <v>46261</v>
      </c>
      <c r="AI2200">
        <v>220</v>
      </c>
      <c r="AJ2200">
        <v>3</v>
      </c>
      <c r="AK2200" t="s">
        <v>143</v>
      </c>
      <c r="AL2200" t="s">
        <v>60</v>
      </c>
      <c r="AM2200" t="s">
        <v>58</v>
      </c>
      <c r="AN2200">
        <v>6.5811570000000001</v>
      </c>
      <c r="AO2200">
        <v>0</v>
      </c>
      <c r="AP2200">
        <v>0</v>
      </c>
      <c r="AR2200" s="5">
        <v>46261</v>
      </c>
      <c r="AS2200">
        <v>157</v>
      </c>
      <c r="AT2200">
        <v>3</v>
      </c>
      <c r="AU2200" t="s">
        <v>50</v>
      </c>
      <c r="AV2200" t="s">
        <v>52</v>
      </c>
      <c r="AW2200">
        <v>0</v>
      </c>
      <c r="AX2200">
        <v>0</v>
      </c>
      <c r="AY2200">
        <v>0</v>
      </c>
      <c r="AZ2200">
        <v>0</v>
      </c>
      <c r="BA2200">
        <v>0</v>
      </c>
    </row>
    <row r="2201" spans="34:53">
      <c r="AH2201" s="5">
        <v>46261</v>
      </c>
      <c r="AI2201">
        <v>220</v>
      </c>
      <c r="AJ2201">
        <v>3</v>
      </c>
      <c r="AK2201" t="s">
        <v>143</v>
      </c>
      <c r="AL2201" t="s">
        <v>60</v>
      </c>
      <c r="AM2201" t="s">
        <v>51</v>
      </c>
      <c r="AN2201">
        <v>-8.1161569999999994</v>
      </c>
      <c r="AO2201">
        <v>4125.2072817500002</v>
      </c>
      <c r="AP2201">
        <v>2433.7558055099998</v>
      </c>
      <c r="AR2201" s="5">
        <v>46261</v>
      </c>
      <c r="AS2201">
        <v>157</v>
      </c>
      <c r="AT2201">
        <v>3</v>
      </c>
      <c r="AU2201" t="s">
        <v>50</v>
      </c>
      <c r="AV2201" t="s">
        <v>51</v>
      </c>
      <c r="AW2201">
        <v>0</v>
      </c>
      <c r="AX2201">
        <v>0</v>
      </c>
      <c r="AY2201">
        <v>0</v>
      </c>
      <c r="AZ2201">
        <v>0</v>
      </c>
      <c r="BA2201">
        <v>0</v>
      </c>
    </row>
    <row r="2202" spans="34:53">
      <c r="AH2202" s="5">
        <v>46261</v>
      </c>
      <c r="AI2202">
        <v>220</v>
      </c>
      <c r="AJ2202">
        <v>3</v>
      </c>
      <c r="AK2202" t="s">
        <v>143</v>
      </c>
      <c r="AL2202" t="s">
        <v>54</v>
      </c>
      <c r="AM2202" t="s">
        <v>52</v>
      </c>
      <c r="AN2202">
        <v>2.3725419599999999</v>
      </c>
      <c r="AO2202">
        <v>0</v>
      </c>
      <c r="AP2202">
        <v>0</v>
      </c>
      <c r="AR2202" s="5">
        <v>46261</v>
      </c>
      <c r="AS2202">
        <v>158</v>
      </c>
      <c r="AT2202">
        <v>3</v>
      </c>
      <c r="AU2202" t="s">
        <v>145</v>
      </c>
      <c r="AV2202" t="s">
        <v>58</v>
      </c>
      <c r="AW2202">
        <v>-1.8600451</v>
      </c>
      <c r="AX2202">
        <v>0.67666665999999998</v>
      </c>
      <c r="AY2202">
        <v>-123.60635064</v>
      </c>
      <c r="AZ2202">
        <v>-123.60635064</v>
      </c>
      <c r="BA2202">
        <v>0</v>
      </c>
    </row>
    <row r="2203" spans="34:53">
      <c r="AH2203" s="5">
        <v>46261</v>
      </c>
      <c r="AI2203">
        <v>220</v>
      </c>
      <c r="AJ2203">
        <v>3</v>
      </c>
      <c r="AK2203" t="s">
        <v>143</v>
      </c>
      <c r="AL2203" t="s">
        <v>54</v>
      </c>
      <c r="AM2203" t="s">
        <v>51</v>
      </c>
      <c r="AN2203">
        <v>-9.5217086299999991</v>
      </c>
      <c r="AO2203">
        <v>0</v>
      </c>
      <c r="AP2203">
        <v>-823.11418447000005</v>
      </c>
      <c r="AR2203" s="5">
        <v>46261</v>
      </c>
      <c r="AS2203">
        <v>158</v>
      </c>
      <c r="AT2203">
        <v>3</v>
      </c>
      <c r="AU2203" t="s">
        <v>145</v>
      </c>
      <c r="AV2203" t="s">
        <v>146</v>
      </c>
      <c r="AW2203">
        <v>1.1833784300000001</v>
      </c>
      <c r="AX2203">
        <v>0.67666665999999998</v>
      </c>
      <c r="AY2203">
        <v>0</v>
      </c>
      <c r="AZ2203">
        <v>0</v>
      </c>
      <c r="BA2203">
        <v>0</v>
      </c>
    </row>
    <row r="2204" spans="34:53">
      <c r="AH2204" s="5">
        <v>46261</v>
      </c>
      <c r="AI2204">
        <v>221</v>
      </c>
      <c r="AJ2204">
        <v>3</v>
      </c>
      <c r="AL2204" t="s">
        <v>144</v>
      </c>
      <c r="AM2204" t="s">
        <v>58</v>
      </c>
      <c r="AN2204">
        <v>-1.6229389999999999</v>
      </c>
      <c r="AO2204">
        <v>0</v>
      </c>
      <c r="AP2204">
        <v>0</v>
      </c>
      <c r="AR2204" s="5">
        <v>46261</v>
      </c>
      <c r="AS2204">
        <v>158</v>
      </c>
      <c r="AT2204">
        <v>3</v>
      </c>
      <c r="AU2204" t="s">
        <v>144</v>
      </c>
      <c r="AV2204" t="s">
        <v>58</v>
      </c>
      <c r="AW2204">
        <v>-59.0106398</v>
      </c>
      <c r="AX2204">
        <v>2.06</v>
      </c>
      <c r="AY2204">
        <v>-4063.7156229699999</v>
      </c>
      <c r="AZ2204">
        <v>-4063.7156229699999</v>
      </c>
      <c r="BA2204">
        <v>0</v>
      </c>
    </row>
    <row r="2205" spans="34:53">
      <c r="AH2205" s="5">
        <v>46261</v>
      </c>
      <c r="AI2205">
        <v>221</v>
      </c>
      <c r="AJ2205">
        <v>3</v>
      </c>
      <c r="AL2205" t="s">
        <v>144</v>
      </c>
      <c r="AM2205" t="s">
        <v>146</v>
      </c>
      <c r="AN2205">
        <v>-10.996227660000001</v>
      </c>
      <c r="AO2205">
        <v>7825.5175207800003</v>
      </c>
      <c r="AP2205">
        <v>7825.5175207800003</v>
      </c>
      <c r="AR2205" s="5">
        <v>46261</v>
      </c>
      <c r="AS2205">
        <v>158</v>
      </c>
      <c r="AT2205">
        <v>3</v>
      </c>
      <c r="AU2205" t="s">
        <v>144</v>
      </c>
      <c r="AV2205" t="s">
        <v>146</v>
      </c>
      <c r="AW2205">
        <v>56.950639799999998</v>
      </c>
      <c r="AX2205">
        <v>2.06</v>
      </c>
      <c r="AY2205">
        <v>0</v>
      </c>
      <c r="AZ2205">
        <v>0</v>
      </c>
      <c r="BA2205">
        <v>0</v>
      </c>
    </row>
    <row r="2206" spans="34:53">
      <c r="AH2206" s="5">
        <v>46261</v>
      </c>
      <c r="AI2206">
        <v>221</v>
      </c>
      <c r="AJ2206">
        <v>3</v>
      </c>
      <c r="AK2206" t="s">
        <v>143</v>
      </c>
      <c r="AL2206" t="s">
        <v>57</v>
      </c>
      <c r="AM2206" t="s">
        <v>58</v>
      </c>
      <c r="AN2206">
        <v>8.9140751999999992</v>
      </c>
      <c r="AO2206">
        <v>0</v>
      </c>
      <c r="AP2206">
        <v>0</v>
      </c>
      <c r="AR2206" s="5">
        <v>46261</v>
      </c>
      <c r="AS2206">
        <v>158</v>
      </c>
      <c r="AT2206">
        <v>3</v>
      </c>
      <c r="AU2206" t="s">
        <v>57</v>
      </c>
      <c r="AV2206" t="s">
        <v>58</v>
      </c>
      <c r="AW2206">
        <v>-6.3095020000000002</v>
      </c>
      <c r="AX2206">
        <v>1.0425</v>
      </c>
      <c r="AY2206">
        <v>2347.8287679300001</v>
      </c>
      <c r="AZ2206">
        <v>2770.33707142</v>
      </c>
      <c r="BA2206">
        <v>0</v>
      </c>
    </row>
    <row r="2207" spans="34:53">
      <c r="AH2207" s="5">
        <v>46261</v>
      </c>
      <c r="AI2207">
        <v>221</v>
      </c>
      <c r="AJ2207">
        <v>3</v>
      </c>
      <c r="AK2207" t="s">
        <v>143</v>
      </c>
      <c r="AL2207" t="s">
        <v>57</v>
      </c>
      <c r="AM2207" t="s">
        <v>52</v>
      </c>
      <c r="AN2207">
        <v>-10.1665752</v>
      </c>
      <c r="AO2207">
        <v>1964.05655499</v>
      </c>
      <c r="AP2207">
        <v>3676.7529534</v>
      </c>
      <c r="AR2207" s="5">
        <v>46261</v>
      </c>
      <c r="AS2207">
        <v>158</v>
      </c>
      <c r="AT2207">
        <v>3</v>
      </c>
      <c r="AU2207" t="s">
        <v>57</v>
      </c>
      <c r="AV2207" t="s">
        <v>52</v>
      </c>
      <c r="AW2207">
        <v>5.2670019999999997</v>
      </c>
      <c r="AX2207">
        <v>1.0425</v>
      </c>
      <c r="AY2207">
        <v>0</v>
      </c>
      <c r="AZ2207">
        <v>0</v>
      </c>
      <c r="BA2207">
        <v>0</v>
      </c>
    </row>
    <row r="2208" spans="34:53">
      <c r="AH2208" s="5">
        <v>46261</v>
      </c>
      <c r="AI2208">
        <v>221</v>
      </c>
      <c r="AJ2208">
        <v>3</v>
      </c>
      <c r="AL2208" t="s">
        <v>147</v>
      </c>
      <c r="AM2208" t="s">
        <v>148</v>
      </c>
      <c r="AN2208">
        <v>0</v>
      </c>
      <c r="AO2208">
        <v>0</v>
      </c>
      <c r="AP2208">
        <v>0</v>
      </c>
      <c r="AR2208" s="5">
        <v>46261</v>
      </c>
      <c r="AS2208">
        <v>158</v>
      </c>
      <c r="AT2208">
        <v>3</v>
      </c>
      <c r="AU2208" t="s">
        <v>147</v>
      </c>
      <c r="AV2208" t="s">
        <v>148</v>
      </c>
      <c r="AW2208">
        <v>0</v>
      </c>
      <c r="AX2208">
        <v>0.57499999999999996</v>
      </c>
      <c r="AY2208">
        <v>0</v>
      </c>
      <c r="AZ2208">
        <v>0</v>
      </c>
      <c r="BA2208">
        <v>0</v>
      </c>
    </row>
    <row r="2209" spans="34:53">
      <c r="AH2209" s="5">
        <v>46261</v>
      </c>
      <c r="AI2209">
        <v>221</v>
      </c>
      <c r="AJ2209">
        <v>3</v>
      </c>
      <c r="AL2209" t="s">
        <v>147</v>
      </c>
      <c r="AM2209" t="s">
        <v>51</v>
      </c>
      <c r="AN2209">
        <v>0</v>
      </c>
      <c r="AO2209">
        <v>0</v>
      </c>
      <c r="AP2209">
        <v>0</v>
      </c>
      <c r="AR2209" s="5">
        <v>46261</v>
      </c>
      <c r="AS2209">
        <v>158</v>
      </c>
      <c r="AT2209">
        <v>3</v>
      </c>
      <c r="AU2209" t="s">
        <v>147</v>
      </c>
      <c r="AV2209" t="s">
        <v>51</v>
      </c>
      <c r="AW2209">
        <v>0</v>
      </c>
      <c r="AX2209">
        <v>0.57499999999999996</v>
      </c>
      <c r="AY2209">
        <v>0</v>
      </c>
      <c r="AZ2209">
        <v>0</v>
      </c>
      <c r="BA2209">
        <v>0</v>
      </c>
    </row>
    <row r="2210" spans="34:53">
      <c r="AH2210" s="5">
        <v>46261</v>
      </c>
      <c r="AI2210">
        <v>221</v>
      </c>
      <c r="AJ2210">
        <v>3</v>
      </c>
      <c r="AK2210" t="s">
        <v>143</v>
      </c>
      <c r="AL2210" t="s">
        <v>60</v>
      </c>
      <c r="AM2210" t="s">
        <v>58</v>
      </c>
      <c r="AN2210">
        <v>3.4724929000000002</v>
      </c>
      <c r="AO2210">
        <v>0</v>
      </c>
      <c r="AP2210">
        <v>0</v>
      </c>
      <c r="AR2210" s="5">
        <v>46261</v>
      </c>
      <c r="AS2210">
        <v>158</v>
      </c>
      <c r="AT2210">
        <v>3</v>
      </c>
      <c r="AU2210" t="s">
        <v>60</v>
      </c>
      <c r="AV2210" t="s">
        <v>58</v>
      </c>
      <c r="AW2210">
        <v>-24.218547529999999</v>
      </c>
      <c r="AX2210">
        <v>1.9758333299999999</v>
      </c>
      <c r="AY2210">
        <v>0</v>
      </c>
      <c r="AZ2210">
        <v>-1563.1921946800001</v>
      </c>
      <c r="BA2210">
        <v>0</v>
      </c>
    </row>
    <row r="2211" spans="34:53">
      <c r="AH2211" s="5">
        <v>46261</v>
      </c>
      <c r="AI2211">
        <v>221</v>
      </c>
      <c r="AJ2211">
        <v>3</v>
      </c>
      <c r="AK2211" t="s">
        <v>143</v>
      </c>
      <c r="AL2211" t="s">
        <v>60</v>
      </c>
      <c r="AM2211" t="s">
        <v>51</v>
      </c>
      <c r="AN2211">
        <v>-4.9974929000000001</v>
      </c>
      <c r="AO2211">
        <v>2224.0889457500002</v>
      </c>
      <c r="AP2211">
        <v>1208.6611245399999</v>
      </c>
      <c r="AR2211" s="5">
        <v>46261</v>
      </c>
      <c r="AS2211">
        <v>158</v>
      </c>
      <c r="AT2211">
        <v>3</v>
      </c>
      <c r="AU2211" t="s">
        <v>60</v>
      </c>
      <c r="AV2211" t="s">
        <v>51</v>
      </c>
      <c r="AW2211">
        <v>22.242714200000002</v>
      </c>
      <c r="AX2211">
        <v>1.9758333299999999</v>
      </c>
      <c r="AY2211">
        <v>0</v>
      </c>
      <c r="AZ2211">
        <v>0</v>
      </c>
      <c r="BA2211">
        <v>0</v>
      </c>
    </row>
    <row r="2212" spans="34:53">
      <c r="AH2212" s="5">
        <v>46261</v>
      </c>
      <c r="AI2212">
        <v>221</v>
      </c>
      <c r="AJ2212">
        <v>3</v>
      </c>
      <c r="AK2212" t="s">
        <v>143</v>
      </c>
      <c r="AL2212" t="s">
        <v>54</v>
      </c>
      <c r="AM2212" t="s">
        <v>52</v>
      </c>
      <c r="AN2212">
        <v>0.38693796000000003</v>
      </c>
      <c r="AO2212">
        <v>0</v>
      </c>
      <c r="AP2212">
        <v>0</v>
      </c>
      <c r="AR2212" s="5">
        <v>46261</v>
      </c>
      <c r="AS2212">
        <v>158</v>
      </c>
      <c r="AT2212">
        <v>3</v>
      </c>
      <c r="AU2212" t="s">
        <v>54</v>
      </c>
      <c r="AV2212" t="s">
        <v>52</v>
      </c>
      <c r="AW2212">
        <v>1.8803837299999999</v>
      </c>
      <c r="AX2212">
        <v>2.2708333299999999</v>
      </c>
      <c r="AY2212">
        <v>0</v>
      </c>
      <c r="AZ2212">
        <v>0</v>
      </c>
      <c r="BA2212">
        <v>0</v>
      </c>
    </row>
    <row r="2213" spans="34:53">
      <c r="AH2213" s="5">
        <v>46261</v>
      </c>
      <c r="AI2213">
        <v>221</v>
      </c>
      <c r="AJ2213">
        <v>3</v>
      </c>
      <c r="AK2213" t="s">
        <v>143</v>
      </c>
      <c r="AL2213" t="s">
        <v>54</v>
      </c>
      <c r="AM2213" t="s">
        <v>51</v>
      </c>
      <c r="AN2213">
        <v>-6.8861046300000002</v>
      </c>
      <c r="AO2213">
        <v>0</v>
      </c>
      <c r="AP2213">
        <v>-697.26857718999997</v>
      </c>
      <c r="AR2213" s="5">
        <v>46261</v>
      </c>
      <c r="AS2213">
        <v>158</v>
      </c>
      <c r="AT2213">
        <v>3</v>
      </c>
      <c r="AU2213" t="s">
        <v>54</v>
      </c>
      <c r="AV2213" t="s">
        <v>51</v>
      </c>
      <c r="AW2213">
        <v>-4.1512170599999996</v>
      </c>
      <c r="AX2213">
        <v>2.2708333299999999</v>
      </c>
      <c r="AY2213">
        <v>0</v>
      </c>
      <c r="AZ2213">
        <v>1140.6838912000001</v>
      </c>
      <c r="BA2213">
        <v>0</v>
      </c>
    </row>
    <row r="2214" spans="34:53">
      <c r="AH2214" s="5">
        <v>46261</v>
      </c>
      <c r="AI2214">
        <v>222</v>
      </c>
      <c r="AJ2214">
        <v>3</v>
      </c>
      <c r="AL2214" t="s">
        <v>144</v>
      </c>
      <c r="AM2214" t="s">
        <v>58</v>
      </c>
      <c r="AN2214">
        <v>8.4359779600000007</v>
      </c>
      <c r="AO2214">
        <v>0</v>
      </c>
      <c r="AP2214">
        <v>0</v>
      </c>
      <c r="AR2214" s="5">
        <v>46261</v>
      </c>
      <c r="AS2214">
        <v>158</v>
      </c>
      <c r="AT2214">
        <v>3</v>
      </c>
      <c r="AU2214" t="s">
        <v>50</v>
      </c>
      <c r="AV2214" t="s">
        <v>52</v>
      </c>
      <c r="AW2214">
        <v>0</v>
      </c>
      <c r="AX2214">
        <v>0</v>
      </c>
      <c r="AY2214">
        <v>0</v>
      </c>
      <c r="AZ2214">
        <v>0</v>
      </c>
      <c r="BA2214">
        <v>0</v>
      </c>
    </row>
    <row r="2215" spans="34:53">
      <c r="AH2215" s="5">
        <v>46261</v>
      </c>
      <c r="AI2215">
        <v>222</v>
      </c>
      <c r="AJ2215">
        <v>3</v>
      </c>
      <c r="AL2215" t="s">
        <v>144</v>
      </c>
      <c r="AM2215" t="s">
        <v>146</v>
      </c>
      <c r="AN2215">
        <v>-20.937644630000001</v>
      </c>
      <c r="AO2215">
        <v>15876.057853329999</v>
      </c>
      <c r="AP2215">
        <v>15876.057853329999</v>
      </c>
      <c r="AR2215" s="5">
        <v>46261</v>
      </c>
      <c r="AS2215">
        <v>158</v>
      </c>
      <c r="AT2215">
        <v>3</v>
      </c>
      <c r="AU2215" t="s">
        <v>50</v>
      </c>
      <c r="AV2215" t="s">
        <v>51</v>
      </c>
      <c r="AW2215">
        <v>0</v>
      </c>
      <c r="AX2215">
        <v>0</v>
      </c>
      <c r="AY2215">
        <v>0</v>
      </c>
      <c r="AZ2215">
        <v>0</v>
      </c>
      <c r="BA2215">
        <v>0</v>
      </c>
    </row>
    <row r="2216" spans="34:53">
      <c r="AH2216" s="5">
        <v>46261</v>
      </c>
      <c r="AI2216">
        <v>222</v>
      </c>
      <c r="AJ2216">
        <v>3</v>
      </c>
      <c r="AK2216" t="s">
        <v>143</v>
      </c>
      <c r="AL2216" t="s">
        <v>57</v>
      </c>
      <c r="AM2216" t="s">
        <v>58</v>
      </c>
      <c r="AN2216">
        <v>7.8979444000000001</v>
      </c>
      <c r="AO2216">
        <v>0</v>
      </c>
      <c r="AP2216">
        <v>0</v>
      </c>
      <c r="AR2216" s="5">
        <v>46261</v>
      </c>
      <c r="AS2216">
        <v>159</v>
      </c>
      <c r="AT2216">
        <v>3</v>
      </c>
      <c r="AU2216" t="s">
        <v>145</v>
      </c>
      <c r="AV2216" t="s">
        <v>58</v>
      </c>
      <c r="AW2216">
        <v>-1.822228</v>
      </c>
      <c r="AX2216">
        <v>0.53416666000000002</v>
      </c>
      <c r="AY2216">
        <v>-123.17045166</v>
      </c>
      <c r="AZ2216">
        <v>-123.17045166</v>
      </c>
      <c r="BA2216">
        <v>0</v>
      </c>
    </row>
    <row r="2217" spans="34:53">
      <c r="AH2217" s="5">
        <v>46261</v>
      </c>
      <c r="AI2217">
        <v>222</v>
      </c>
      <c r="AJ2217">
        <v>3</v>
      </c>
      <c r="AK2217" t="s">
        <v>143</v>
      </c>
      <c r="AL2217" t="s">
        <v>57</v>
      </c>
      <c r="AM2217" t="s">
        <v>52</v>
      </c>
      <c r="AN2217">
        <v>-10.301277730000001</v>
      </c>
      <c r="AO2217">
        <v>0</v>
      </c>
      <c r="AP2217">
        <v>-5730.2646218299997</v>
      </c>
      <c r="AR2217" s="5">
        <v>46261</v>
      </c>
      <c r="AS2217">
        <v>159</v>
      </c>
      <c r="AT2217">
        <v>3</v>
      </c>
      <c r="AU2217" t="s">
        <v>145</v>
      </c>
      <c r="AV2217" t="s">
        <v>146</v>
      </c>
      <c r="AW2217">
        <v>1.2880613299999999</v>
      </c>
      <c r="AX2217">
        <v>0.53416666000000002</v>
      </c>
      <c r="AY2217">
        <v>0</v>
      </c>
      <c r="AZ2217">
        <v>0</v>
      </c>
      <c r="BA2217">
        <v>0</v>
      </c>
    </row>
    <row r="2218" spans="34:53">
      <c r="AH2218" s="5">
        <v>46261</v>
      </c>
      <c r="AI2218">
        <v>222</v>
      </c>
      <c r="AJ2218">
        <v>3</v>
      </c>
      <c r="AL2218" t="s">
        <v>147</v>
      </c>
      <c r="AM2218" t="s">
        <v>148</v>
      </c>
      <c r="AN2218">
        <v>0</v>
      </c>
      <c r="AO2218">
        <v>0</v>
      </c>
      <c r="AP2218">
        <v>0</v>
      </c>
      <c r="AR2218" s="5">
        <v>46261</v>
      </c>
      <c r="AS2218">
        <v>159</v>
      </c>
      <c r="AT2218">
        <v>3</v>
      </c>
      <c r="AU2218" t="s">
        <v>144</v>
      </c>
      <c r="AV2218" t="s">
        <v>58</v>
      </c>
      <c r="AW2218">
        <v>-60.526569360000003</v>
      </c>
      <c r="AX2218">
        <v>1.3033333300000001</v>
      </c>
      <c r="AY2218">
        <v>-4226.1594889999997</v>
      </c>
      <c r="AZ2218">
        <v>-4226.1594889999997</v>
      </c>
      <c r="BA2218">
        <v>0</v>
      </c>
    </row>
    <row r="2219" spans="34:53">
      <c r="AH2219" s="5">
        <v>46261</v>
      </c>
      <c r="AI2219">
        <v>222</v>
      </c>
      <c r="AJ2219">
        <v>3</v>
      </c>
      <c r="AL2219" t="s">
        <v>147</v>
      </c>
      <c r="AM2219" t="s">
        <v>51</v>
      </c>
      <c r="AN2219">
        <v>0</v>
      </c>
      <c r="AO2219">
        <v>0</v>
      </c>
      <c r="AP2219">
        <v>0</v>
      </c>
      <c r="AR2219" s="5">
        <v>46261</v>
      </c>
      <c r="AS2219">
        <v>159</v>
      </c>
      <c r="AT2219">
        <v>3</v>
      </c>
      <c r="AU2219" t="s">
        <v>144</v>
      </c>
      <c r="AV2219" t="s">
        <v>146</v>
      </c>
      <c r="AW2219">
        <v>59.223236030000002</v>
      </c>
      <c r="AX2219">
        <v>1.3033333300000001</v>
      </c>
      <c r="AY2219">
        <v>0</v>
      </c>
      <c r="AZ2219">
        <v>0</v>
      </c>
      <c r="BA2219">
        <v>0</v>
      </c>
    </row>
    <row r="2220" spans="34:53">
      <c r="AH2220" s="5">
        <v>46261</v>
      </c>
      <c r="AI2220">
        <v>222</v>
      </c>
      <c r="AJ2220">
        <v>3</v>
      </c>
      <c r="AK2220" t="s">
        <v>143</v>
      </c>
      <c r="AL2220" t="s">
        <v>60</v>
      </c>
      <c r="AM2220" t="s">
        <v>58</v>
      </c>
      <c r="AN2220">
        <v>-7.5921866600000003</v>
      </c>
      <c r="AO2220">
        <v>0</v>
      </c>
      <c r="AP2220">
        <v>5382.2520080000004</v>
      </c>
      <c r="AR2220" s="5">
        <v>46261</v>
      </c>
      <c r="AS2220">
        <v>159</v>
      </c>
      <c r="AT2220">
        <v>3</v>
      </c>
      <c r="AU2220" t="s">
        <v>57</v>
      </c>
      <c r="AV2220" t="s">
        <v>58</v>
      </c>
      <c r="AW2220">
        <v>-7.2045707999999999</v>
      </c>
      <c r="AX2220">
        <v>1.03583333</v>
      </c>
      <c r="AY2220">
        <v>6133.7137627299999</v>
      </c>
      <c r="AZ2220">
        <v>3256.0720502600002</v>
      </c>
      <c r="BA2220">
        <v>0</v>
      </c>
    </row>
    <row r="2221" spans="34:53">
      <c r="AH2221" s="5">
        <v>46261</v>
      </c>
      <c r="AI2221">
        <v>222</v>
      </c>
      <c r="AJ2221">
        <v>3</v>
      </c>
      <c r="AK2221" t="s">
        <v>143</v>
      </c>
      <c r="AL2221" t="s">
        <v>60</v>
      </c>
      <c r="AM2221" t="s">
        <v>51</v>
      </c>
      <c r="AN2221">
        <v>6.4655199999999997</v>
      </c>
      <c r="AO2221">
        <v>0</v>
      </c>
      <c r="AP2221">
        <v>0</v>
      </c>
      <c r="AR2221" s="5">
        <v>46261</v>
      </c>
      <c r="AS2221">
        <v>159</v>
      </c>
      <c r="AT2221">
        <v>3</v>
      </c>
      <c r="AU2221" t="s">
        <v>57</v>
      </c>
      <c r="AV2221" t="s">
        <v>52</v>
      </c>
      <c r="AW2221">
        <v>6.16873746</v>
      </c>
      <c r="AX2221">
        <v>1.03583333</v>
      </c>
      <c r="AY2221">
        <v>0</v>
      </c>
      <c r="AZ2221">
        <v>0</v>
      </c>
      <c r="BA2221">
        <v>0</v>
      </c>
    </row>
    <row r="2222" spans="34:53">
      <c r="AH2222" s="5">
        <v>46261</v>
      </c>
      <c r="AI2222">
        <v>222</v>
      </c>
      <c r="AJ2222">
        <v>3</v>
      </c>
      <c r="AK2222" t="s">
        <v>143</v>
      </c>
      <c r="AL2222" t="s">
        <v>54</v>
      </c>
      <c r="AM2222" t="s">
        <v>52</v>
      </c>
      <c r="AN2222">
        <v>14.376941929999999</v>
      </c>
      <c r="AO2222">
        <v>0</v>
      </c>
      <c r="AP2222">
        <v>0</v>
      </c>
      <c r="AR2222" s="5">
        <v>46261</v>
      </c>
      <c r="AS2222">
        <v>159</v>
      </c>
      <c r="AT2222">
        <v>3</v>
      </c>
      <c r="AU2222" t="s">
        <v>147</v>
      </c>
      <c r="AV2222" t="s">
        <v>148</v>
      </c>
      <c r="AW2222">
        <v>0</v>
      </c>
      <c r="AX2222">
        <v>0.60166666000000002</v>
      </c>
      <c r="AY2222">
        <v>0</v>
      </c>
      <c r="AZ2222">
        <v>0</v>
      </c>
      <c r="BA2222">
        <v>0</v>
      </c>
    </row>
    <row r="2223" spans="34:53">
      <c r="AH2223" s="5">
        <v>46261</v>
      </c>
      <c r="AI2223">
        <v>222</v>
      </c>
      <c r="AJ2223">
        <v>3</v>
      </c>
      <c r="AK2223" t="s">
        <v>143</v>
      </c>
      <c r="AL2223" t="s">
        <v>54</v>
      </c>
      <c r="AM2223" t="s">
        <v>51</v>
      </c>
      <c r="AN2223">
        <v>-21.39777526</v>
      </c>
      <c r="AO2223">
        <v>0</v>
      </c>
      <c r="AP2223">
        <v>-1352.99479552</v>
      </c>
      <c r="AR2223" s="5">
        <v>46261</v>
      </c>
      <c r="AS2223">
        <v>159</v>
      </c>
      <c r="AT2223">
        <v>3</v>
      </c>
      <c r="AU2223" t="s">
        <v>147</v>
      </c>
      <c r="AV2223" t="s">
        <v>51</v>
      </c>
      <c r="AW2223">
        <v>0</v>
      </c>
      <c r="AX2223">
        <v>0.60166666000000002</v>
      </c>
      <c r="AY2223">
        <v>0</v>
      </c>
      <c r="AZ2223">
        <v>0</v>
      </c>
      <c r="BA2223">
        <v>0</v>
      </c>
    </row>
    <row r="2224" spans="34:53">
      <c r="AH2224" s="5">
        <v>46261</v>
      </c>
      <c r="AI2224">
        <v>223</v>
      </c>
      <c r="AJ2224">
        <v>3</v>
      </c>
      <c r="AL2224" t="s">
        <v>144</v>
      </c>
      <c r="AM2224" t="s">
        <v>58</v>
      </c>
      <c r="AN2224">
        <v>16.892114230000001</v>
      </c>
      <c r="AO2224">
        <v>0</v>
      </c>
      <c r="AP2224">
        <v>0</v>
      </c>
      <c r="AR2224" s="5">
        <v>46261</v>
      </c>
      <c r="AS2224">
        <v>159</v>
      </c>
      <c r="AT2224">
        <v>3</v>
      </c>
      <c r="AU2224" t="s">
        <v>60</v>
      </c>
      <c r="AV2224" t="s">
        <v>58</v>
      </c>
      <c r="AW2224">
        <v>-26.402977</v>
      </c>
      <c r="AX2224">
        <v>2.0049999999999999</v>
      </c>
      <c r="AY2224">
        <v>0</v>
      </c>
      <c r="AZ2224">
        <v>-1704.6338798300001</v>
      </c>
      <c r="BA2224">
        <v>0</v>
      </c>
    </row>
    <row r="2225" spans="34:53">
      <c r="AH2225" s="5">
        <v>46261</v>
      </c>
      <c r="AI2225">
        <v>223</v>
      </c>
      <c r="AJ2225">
        <v>3</v>
      </c>
      <c r="AL2225" t="s">
        <v>144</v>
      </c>
      <c r="AM2225" t="s">
        <v>146</v>
      </c>
      <c r="AN2225">
        <v>-29.438780900000001</v>
      </c>
      <c r="AO2225">
        <v>19303.512360000001</v>
      </c>
      <c r="AP2225">
        <v>19303.512360000001</v>
      </c>
      <c r="AR2225" s="5">
        <v>46261</v>
      </c>
      <c r="AS2225">
        <v>159</v>
      </c>
      <c r="AT2225">
        <v>3</v>
      </c>
      <c r="AU2225" t="s">
        <v>60</v>
      </c>
      <c r="AV2225" t="s">
        <v>51</v>
      </c>
      <c r="AW2225">
        <v>24.397977000000001</v>
      </c>
      <c r="AX2225">
        <v>2.0049999999999999</v>
      </c>
      <c r="AY2225">
        <v>0</v>
      </c>
      <c r="AZ2225">
        <v>0</v>
      </c>
      <c r="BA2225">
        <v>0</v>
      </c>
    </row>
    <row r="2226" spans="34:53">
      <c r="AH2226" s="5">
        <v>46261</v>
      </c>
      <c r="AI2226">
        <v>223</v>
      </c>
      <c r="AJ2226">
        <v>3</v>
      </c>
      <c r="AK2226" t="s">
        <v>143</v>
      </c>
      <c r="AL2226" t="s">
        <v>57</v>
      </c>
      <c r="AM2226" t="s">
        <v>58</v>
      </c>
      <c r="AN2226">
        <v>7.6788486000000002</v>
      </c>
      <c r="AO2226">
        <v>4904.61080649</v>
      </c>
      <c r="AP2226">
        <v>0</v>
      </c>
      <c r="AR2226" s="5">
        <v>46261</v>
      </c>
      <c r="AS2226">
        <v>159</v>
      </c>
      <c r="AT2226">
        <v>3</v>
      </c>
      <c r="AU2226" t="s">
        <v>54</v>
      </c>
      <c r="AV2226" t="s">
        <v>52</v>
      </c>
      <c r="AW2226">
        <v>7.5888774300000001</v>
      </c>
      <c r="AX2226">
        <v>2.0608333299999999</v>
      </c>
      <c r="AY2226">
        <v>0</v>
      </c>
      <c r="AZ2226">
        <v>0</v>
      </c>
      <c r="BA2226">
        <v>0</v>
      </c>
    </row>
    <row r="2227" spans="34:53">
      <c r="AH2227" s="5">
        <v>46261</v>
      </c>
      <c r="AI2227">
        <v>223</v>
      </c>
      <c r="AJ2227">
        <v>3</v>
      </c>
      <c r="AK2227" t="s">
        <v>143</v>
      </c>
      <c r="AL2227" t="s">
        <v>57</v>
      </c>
      <c r="AM2227" t="s">
        <v>52</v>
      </c>
      <c r="AN2227">
        <v>-10.12968193</v>
      </c>
      <c r="AO2227">
        <v>0</v>
      </c>
      <c r="AP2227">
        <v>-4586.9484993100004</v>
      </c>
      <c r="AR2227" s="5">
        <v>46261</v>
      </c>
      <c r="AS2227">
        <v>159</v>
      </c>
      <c r="AT2227">
        <v>3</v>
      </c>
      <c r="AU2227" t="s">
        <v>54</v>
      </c>
      <c r="AV2227" t="s">
        <v>51</v>
      </c>
      <c r="AW2227">
        <v>-9.6497107599999996</v>
      </c>
      <c r="AX2227">
        <v>2.0608333299999999</v>
      </c>
      <c r="AY2227">
        <v>0</v>
      </c>
      <c r="AZ2227">
        <v>4582.2755923000004</v>
      </c>
      <c r="BA2227">
        <v>0</v>
      </c>
    </row>
    <row r="2228" spans="34:53">
      <c r="AH2228" s="5">
        <v>46261</v>
      </c>
      <c r="AI2228">
        <v>223</v>
      </c>
      <c r="AJ2228">
        <v>3</v>
      </c>
      <c r="AL2228" t="s">
        <v>147</v>
      </c>
      <c r="AM2228" t="s">
        <v>148</v>
      </c>
      <c r="AN2228">
        <v>0</v>
      </c>
      <c r="AO2228">
        <v>0</v>
      </c>
      <c r="AP2228">
        <v>0</v>
      </c>
      <c r="AR2228" s="5">
        <v>46261</v>
      </c>
      <c r="AS2228">
        <v>159</v>
      </c>
      <c r="AT2228">
        <v>3</v>
      </c>
      <c r="AU2228" t="s">
        <v>50</v>
      </c>
      <c r="AV2228" t="s">
        <v>52</v>
      </c>
      <c r="AW2228">
        <v>0</v>
      </c>
      <c r="AX2228">
        <v>0</v>
      </c>
      <c r="AY2228">
        <v>0</v>
      </c>
      <c r="AZ2228">
        <v>0</v>
      </c>
      <c r="BA2228">
        <v>0</v>
      </c>
    </row>
    <row r="2229" spans="34:53">
      <c r="AH2229" s="5">
        <v>46261</v>
      </c>
      <c r="AI2229">
        <v>223</v>
      </c>
      <c r="AJ2229">
        <v>3</v>
      </c>
      <c r="AL2229" t="s">
        <v>147</v>
      </c>
      <c r="AM2229" t="s">
        <v>51</v>
      </c>
      <c r="AN2229">
        <v>0</v>
      </c>
      <c r="AO2229">
        <v>0</v>
      </c>
      <c r="AP2229">
        <v>0</v>
      </c>
      <c r="AR2229" s="5">
        <v>46261</v>
      </c>
      <c r="AS2229">
        <v>159</v>
      </c>
      <c r="AT2229">
        <v>3</v>
      </c>
      <c r="AU2229" t="s">
        <v>50</v>
      </c>
      <c r="AV2229" t="s">
        <v>51</v>
      </c>
      <c r="AW2229">
        <v>0</v>
      </c>
      <c r="AX2229">
        <v>0</v>
      </c>
      <c r="AY2229">
        <v>0</v>
      </c>
      <c r="AZ2229">
        <v>0</v>
      </c>
      <c r="BA2229">
        <v>0</v>
      </c>
    </row>
    <row r="2230" spans="34:53">
      <c r="AH2230" s="5">
        <v>46261</v>
      </c>
      <c r="AI2230">
        <v>223</v>
      </c>
      <c r="AJ2230">
        <v>3</v>
      </c>
      <c r="AK2230" t="s">
        <v>143</v>
      </c>
      <c r="AL2230" t="s">
        <v>60</v>
      </c>
      <c r="AM2230" t="s">
        <v>58</v>
      </c>
      <c r="AN2230">
        <v>-16.734797329999999</v>
      </c>
      <c r="AO2230">
        <v>0</v>
      </c>
      <c r="AP2230">
        <v>12025.1143956</v>
      </c>
      <c r="AR2230" s="5">
        <v>46261</v>
      </c>
      <c r="AS2230">
        <v>160</v>
      </c>
      <c r="AT2230">
        <v>3</v>
      </c>
      <c r="AU2230" t="s">
        <v>145</v>
      </c>
      <c r="AV2230" t="s">
        <v>58</v>
      </c>
      <c r="AW2230">
        <v>-2.0628555999999998</v>
      </c>
      <c r="AX2230">
        <v>1.3508333299999999</v>
      </c>
      <c r="AY2230">
        <v>-132.68297072999999</v>
      </c>
      <c r="AZ2230">
        <v>-132.68297072999999</v>
      </c>
      <c r="BA2230">
        <v>0</v>
      </c>
    </row>
    <row r="2231" spans="34:53">
      <c r="AH2231" s="5">
        <v>46261</v>
      </c>
      <c r="AI2231">
        <v>223</v>
      </c>
      <c r="AJ2231">
        <v>3</v>
      </c>
      <c r="AK2231" t="s">
        <v>143</v>
      </c>
      <c r="AL2231" t="s">
        <v>60</v>
      </c>
      <c r="AM2231" t="s">
        <v>51</v>
      </c>
      <c r="AN2231">
        <v>15.513964</v>
      </c>
      <c r="AO2231">
        <v>0</v>
      </c>
      <c r="AP2231">
        <v>0</v>
      </c>
      <c r="AR2231" s="5">
        <v>46261</v>
      </c>
      <c r="AS2231">
        <v>160</v>
      </c>
      <c r="AT2231">
        <v>3</v>
      </c>
      <c r="AU2231" t="s">
        <v>145</v>
      </c>
      <c r="AV2231" t="s">
        <v>146</v>
      </c>
      <c r="AW2231">
        <v>0.71202226000000002</v>
      </c>
      <c r="AX2231">
        <v>1.3508333299999999</v>
      </c>
      <c r="AY2231">
        <v>0</v>
      </c>
      <c r="AZ2231">
        <v>0</v>
      </c>
      <c r="BA2231">
        <v>0</v>
      </c>
    </row>
    <row r="2232" spans="34:53">
      <c r="AH2232" s="5">
        <v>46261</v>
      </c>
      <c r="AI2232">
        <v>223</v>
      </c>
      <c r="AJ2232">
        <v>3</v>
      </c>
      <c r="AK2232" t="s">
        <v>143</v>
      </c>
      <c r="AL2232" t="s">
        <v>54</v>
      </c>
      <c r="AM2232" t="s">
        <v>52</v>
      </c>
      <c r="AN2232">
        <v>12.3301023</v>
      </c>
      <c r="AO2232">
        <v>0</v>
      </c>
      <c r="AP2232">
        <v>0</v>
      </c>
      <c r="AR2232" s="5">
        <v>46261</v>
      </c>
      <c r="AS2232">
        <v>160</v>
      </c>
      <c r="AT2232">
        <v>3</v>
      </c>
      <c r="AU2232" t="s">
        <v>144</v>
      </c>
      <c r="AV2232" t="s">
        <v>58</v>
      </c>
      <c r="AW2232">
        <v>-61.995108729999998</v>
      </c>
      <c r="AX2232">
        <v>5.4166659999999998E-2</v>
      </c>
      <c r="AY2232">
        <v>-4284.7048739800002</v>
      </c>
      <c r="AZ2232">
        <v>-4284.7048739800002</v>
      </c>
      <c r="BA2232">
        <v>0</v>
      </c>
    </row>
    <row r="2233" spans="34:53">
      <c r="AH2233" s="5">
        <v>46261</v>
      </c>
      <c r="AI2233">
        <v>223</v>
      </c>
      <c r="AJ2233">
        <v>3</v>
      </c>
      <c r="AK2233" t="s">
        <v>143</v>
      </c>
      <c r="AL2233" t="s">
        <v>54</v>
      </c>
      <c r="AM2233" t="s">
        <v>51</v>
      </c>
      <c r="AN2233">
        <v>-19.6151023</v>
      </c>
      <c r="AO2233">
        <v>0</v>
      </c>
      <c r="AP2233">
        <v>-2533.5550897899998</v>
      </c>
      <c r="AR2233" s="5">
        <v>46261</v>
      </c>
      <c r="AS2233">
        <v>160</v>
      </c>
      <c r="AT2233">
        <v>3</v>
      </c>
      <c r="AU2233" t="s">
        <v>144</v>
      </c>
      <c r="AV2233" t="s">
        <v>146</v>
      </c>
      <c r="AW2233">
        <v>61.940942059999998</v>
      </c>
      <c r="AX2233">
        <v>5.4166659999999998E-2</v>
      </c>
      <c r="AY2233">
        <v>0</v>
      </c>
      <c r="AZ2233">
        <v>0</v>
      </c>
      <c r="BA2233">
        <v>0</v>
      </c>
    </row>
    <row r="2234" spans="34:53">
      <c r="AH2234" s="5">
        <v>46261</v>
      </c>
      <c r="AI2234">
        <v>224</v>
      </c>
      <c r="AJ2234">
        <v>3</v>
      </c>
      <c r="AL2234" t="s">
        <v>144</v>
      </c>
      <c r="AM2234" t="s">
        <v>58</v>
      </c>
      <c r="AN2234">
        <v>12.449382330000001</v>
      </c>
      <c r="AO2234">
        <v>0</v>
      </c>
      <c r="AP2234">
        <v>0</v>
      </c>
      <c r="AR2234" s="5">
        <v>46261</v>
      </c>
      <c r="AS2234">
        <v>160</v>
      </c>
      <c r="AT2234">
        <v>3</v>
      </c>
      <c r="AU2234" t="s">
        <v>57</v>
      </c>
      <c r="AV2234" t="s">
        <v>58</v>
      </c>
      <c r="AW2234">
        <v>-7.3321714</v>
      </c>
      <c r="AX2234">
        <v>0.625</v>
      </c>
      <c r="AY2234">
        <v>8500.0722150500005</v>
      </c>
      <c r="AZ2234">
        <v>3571.2479691899998</v>
      </c>
      <c r="BA2234">
        <v>0</v>
      </c>
    </row>
    <row r="2235" spans="34:53">
      <c r="AH2235" s="5">
        <v>46261</v>
      </c>
      <c r="AI2235">
        <v>224</v>
      </c>
      <c r="AJ2235">
        <v>3</v>
      </c>
      <c r="AL2235" t="s">
        <v>144</v>
      </c>
      <c r="AM2235" t="s">
        <v>146</v>
      </c>
      <c r="AN2235">
        <v>-24.961048999999999</v>
      </c>
      <c r="AO2235">
        <v>17491.419600000001</v>
      </c>
      <c r="AP2235">
        <v>17491.419600000001</v>
      </c>
      <c r="AR2235" s="5">
        <v>46261</v>
      </c>
      <c r="AS2235">
        <v>160</v>
      </c>
      <c r="AT2235">
        <v>3</v>
      </c>
      <c r="AU2235" t="s">
        <v>57</v>
      </c>
      <c r="AV2235" t="s">
        <v>52</v>
      </c>
      <c r="AW2235">
        <v>6.7071714</v>
      </c>
      <c r="AX2235">
        <v>0.625</v>
      </c>
      <c r="AY2235">
        <v>0</v>
      </c>
      <c r="AZ2235">
        <v>0</v>
      </c>
      <c r="BA2235">
        <v>0</v>
      </c>
    </row>
    <row r="2236" spans="34:53">
      <c r="AH2236" s="5">
        <v>46261</v>
      </c>
      <c r="AI2236">
        <v>224</v>
      </c>
      <c r="AJ2236">
        <v>3</v>
      </c>
      <c r="AK2236" t="s">
        <v>143</v>
      </c>
      <c r="AL2236" t="s">
        <v>57</v>
      </c>
      <c r="AM2236" t="s">
        <v>58</v>
      </c>
      <c r="AN2236">
        <v>6.7189468000000003</v>
      </c>
      <c r="AO2236">
        <v>6881.7950308199997</v>
      </c>
      <c r="AP2236">
        <v>0</v>
      </c>
      <c r="AR2236" s="5">
        <v>46261</v>
      </c>
      <c r="AS2236">
        <v>160</v>
      </c>
      <c r="AT2236">
        <v>3</v>
      </c>
      <c r="AU2236" t="s">
        <v>147</v>
      </c>
      <c r="AV2236" t="s">
        <v>148</v>
      </c>
      <c r="AW2236">
        <v>0</v>
      </c>
      <c r="AX2236">
        <v>0.63</v>
      </c>
      <c r="AY2236">
        <v>0</v>
      </c>
      <c r="AZ2236">
        <v>0</v>
      </c>
      <c r="BA2236">
        <v>0</v>
      </c>
    </row>
    <row r="2237" spans="34:53">
      <c r="AH2237" s="5">
        <v>46261</v>
      </c>
      <c r="AI2237">
        <v>224</v>
      </c>
      <c r="AJ2237">
        <v>3</v>
      </c>
      <c r="AK2237" t="s">
        <v>143</v>
      </c>
      <c r="AL2237" t="s">
        <v>57</v>
      </c>
      <c r="AM2237" t="s">
        <v>52</v>
      </c>
      <c r="AN2237">
        <v>-9.3206134600000006</v>
      </c>
      <c r="AO2237">
        <v>0</v>
      </c>
      <c r="AP2237">
        <v>-4046.84029835</v>
      </c>
      <c r="AR2237" s="5">
        <v>46261</v>
      </c>
      <c r="AS2237">
        <v>160</v>
      </c>
      <c r="AT2237">
        <v>3</v>
      </c>
      <c r="AU2237" t="s">
        <v>147</v>
      </c>
      <c r="AV2237" t="s">
        <v>51</v>
      </c>
      <c r="AW2237">
        <v>0</v>
      </c>
      <c r="AX2237">
        <v>0.63</v>
      </c>
      <c r="AY2237">
        <v>0</v>
      </c>
      <c r="AZ2237">
        <v>0</v>
      </c>
      <c r="BA2237">
        <v>0</v>
      </c>
    </row>
    <row r="2238" spans="34:53">
      <c r="AH2238" s="5">
        <v>46261</v>
      </c>
      <c r="AI2238">
        <v>224</v>
      </c>
      <c r="AJ2238">
        <v>3</v>
      </c>
      <c r="AL2238" t="s">
        <v>147</v>
      </c>
      <c r="AM2238" t="s">
        <v>148</v>
      </c>
      <c r="AN2238">
        <v>0</v>
      </c>
      <c r="AO2238">
        <v>0</v>
      </c>
      <c r="AP2238">
        <v>0</v>
      </c>
      <c r="AR2238" s="5">
        <v>46261</v>
      </c>
      <c r="AS2238">
        <v>160</v>
      </c>
      <c r="AT2238">
        <v>3</v>
      </c>
      <c r="AU2238" t="s">
        <v>60</v>
      </c>
      <c r="AV2238" t="s">
        <v>58</v>
      </c>
      <c r="AW2238">
        <v>-30.221456799999999</v>
      </c>
      <c r="AX2238">
        <v>1.8474999999999999</v>
      </c>
      <c r="AY2238">
        <v>0</v>
      </c>
      <c r="AZ2238">
        <v>-1924.1317292700001</v>
      </c>
      <c r="BA2238">
        <v>0</v>
      </c>
    </row>
    <row r="2239" spans="34:53">
      <c r="AH2239" s="5">
        <v>46261</v>
      </c>
      <c r="AI2239">
        <v>224</v>
      </c>
      <c r="AJ2239">
        <v>3</v>
      </c>
      <c r="AL2239" t="s">
        <v>147</v>
      </c>
      <c r="AM2239" t="s">
        <v>51</v>
      </c>
      <c r="AN2239">
        <v>0</v>
      </c>
      <c r="AO2239">
        <v>0</v>
      </c>
      <c r="AP2239">
        <v>0</v>
      </c>
      <c r="AR2239" s="5">
        <v>46261</v>
      </c>
      <c r="AS2239">
        <v>160</v>
      </c>
      <c r="AT2239">
        <v>3</v>
      </c>
      <c r="AU2239" t="s">
        <v>60</v>
      </c>
      <c r="AV2239" t="s">
        <v>51</v>
      </c>
      <c r="AW2239">
        <v>28.373956799999998</v>
      </c>
      <c r="AX2239">
        <v>1.8474999999999999</v>
      </c>
      <c r="AY2239">
        <v>0</v>
      </c>
      <c r="AZ2239">
        <v>0</v>
      </c>
      <c r="BA2239">
        <v>0</v>
      </c>
    </row>
    <row r="2240" spans="34:53">
      <c r="AH2240" s="5">
        <v>46261</v>
      </c>
      <c r="AI2240">
        <v>224</v>
      </c>
      <c r="AJ2240">
        <v>3</v>
      </c>
      <c r="AK2240" t="s">
        <v>143</v>
      </c>
      <c r="AL2240" t="s">
        <v>60</v>
      </c>
      <c r="AM2240" t="s">
        <v>58</v>
      </c>
      <c r="AN2240">
        <v>-19.209627860000001</v>
      </c>
      <c r="AO2240">
        <v>0</v>
      </c>
      <c r="AP2240">
        <v>13823.878957479999</v>
      </c>
      <c r="AR2240" s="5">
        <v>46261</v>
      </c>
      <c r="AS2240">
        <v>160</v>
      </c>
      <c r="AT2240">
        <v>3</v>
      </c>
      <c r="AU2240" t="s">
        <v>54</v>
      </c>
      <c r="AV2240" t="s">
        <v>52</v>
      </c>
      <c r="AW2240">
        <v>11.37688423</v>
      </c>
      <c r="AX2240">
        <v>2.03583333</v>
      </c>
      <c r="AY2240">
        <v>0</v>
      </c>
      <c r="AZ2240">
        <v>0</v>
      </c>
      <c r="BA2240">
        <v>0</v>
      </c>
    </row>
    <row r="2241" spans="34:53">
      <c r="AH2241" s="5">
        <v>46261</v>
      </c>
      <c r="AI2241">
        <v>224</v>
      </c>
      <c r="AJ2241">
        <v>3</v>
      </c>
      <c r="AK2241" t="s">
        <v>143</v>
      </c>
      <c r="AL2241" t="s">
        <v>60</v>
      </c>
      <c r="AM2241" t="s">
        <v>51</v>
      </c>
      <c r="AN2241">
        <v>17.967961200000001</v>
      </c>
      <c r="AO2241">
        <v>0</v>
      </c>
      <c r="AP2241">
        <v>0</v>
      </c>
      <c r="AR2241" s="5">
        <v>46261</v>
      </c>
      <c r="AS2241">
        <v>160</v>
      </c>
      <c r="AT2241">
        <v>3</v>
      </c>
      <c r="AU2241" t="s">
        <v>54</v>
      </c>
      <c r="AV2241" t="s">
        <v>51</v>
      </c>
      <c r="AW2241">
        <v>-13.412717560000001</v>
      </c>
      <c r="AX2241">
        <v>2.03583333</v>
      </c>
      <c r="AY2241">
        <v>0</v>
      </c>
      <c r="AZ2241">
        <v>6852.9559751300003</v>
      </c>
      <c r="BA2241">
        <v>0</v>
      </c>
    </row>
    <row r="2242" spans="34:53">
      <c r="AH2242" s="5">
        <v>46261</v>
      </c>
      <c r="AI2242">
        <v>224</v>
      </c>
      <c r="AJ2242">
        <v>3</v>
      </c>
      <c r="AK2242" t="s">
        <v>143</v>
      </c>
      <c r="AL2242" t="s">
        <v>54</v>
      </c>
      <c r="AM2242" t="s">
        <v>52</v>
      </c>
      <c r="AN2242">
        <v>15.026807099999999</v>
      </c>
      <c r="AO2242">
        <v>0</v>
      </c>
      <c r="AP2242">
        <v>0</v>
      </c>
      <c r="AR2242" s="5">
        <v>46261</v>
      </c>
      <c r="AS2242">
        <v>160</v>
      </c>
      <c r="AT2242">
        <v>3</v>
      </c>
      <c r="AU2242" t="s">
        <v>50</v>
      </c>
      <c r="AV2242" t="s">
        <v>52</v>
      </c>
      <c r="AW2242">
        <v>0</v>
      </c>
      <c r="AX2242">
        <v>0</v>
      </c>
      <c r="AY2242">
        <v>0</v>
      </c>
      <c r="AZ2242">
        <v>0</v>
      </c>
      <c r="BA2242">
        <v>0</v>
      </c>
    </row>
    <row r="2243" spans="34:53">
      <c r="AH2243" s="5">
        <v>46261</v>
      </c>
      <c r="AI2243">
        <v>224</v>
      </c>
      <c r="AJ2243">
        <v>3</v>
      </c>
      <c r="AK2243" t="s">
        <v>143</v>
      </c>
      <c r="AL2243" t="s">
        <v>54</v>
      </c>
      <c r="AM2243" t="s">
        <v>51</v>
      </c>
      <c r="AN2243">
        <v>-22.831807099999999</v>
      </c>
      <c r="AO2243">
        <v>0</v>
      </c>
      <c r="AP2243">
        <v>-2895.2436283000002</v>
      </c>
      <c r="AR2243" s="5">
        <v>46261</v>
      </c>
      <c r="AS2243">
        <v>160</v>
      </c>
      <c r="AT2243">
        <v>3</v>
      </c>
      <c r="AU2243" t="s">
        <v>50</v>
      </c>
      <c r="AV2243" t="s">
        <v>51</v>
      </c>
      <c r="AW2243">
        <v>0</v>
      </c>
      <c r="AX2243">
        <v>0</v>
      </c>
      <c r="AY2243">
        <v>0</v>
      </c>
      <c r="AZ2243">
        <v>0</v>
      </c>
      <c r="BA2243">
        <v>0</v>
      </c>
    </row>
    <row r="2244" spans="34:53">
      <c r="AH2244" s="5">
        <v>46261</v>
      </c>
      <c r="AI2244">
        <v>225</v>
      </c>
      <c r="AJ2244">
        <v>3</v>
      </c>
      <c r="AL2244" t="s">
        <v>144</v>
      </c>
      <c r="AM2244" t="s">
        <v>58</v>
      </c>
      <c r="AN2244">
        <v>15.85839286</v>
      </c>
      <c r="AO2244">
        <v>0</v>
      </c>
      <c r="AP2244">
        <v>0</v>
      </c>
      <c r="AR2244" s="5">
        <v>46261</v>
      </c>
      <c r="AS2244">
        <v>161</v>
      </c>
      <c r="AT2244">
        <v>3</v>
      </c>
      <c r="AU2244" t="s">
        <v>145</v>
      </c>
      <c r="AV2244" t="s">
        <v>58</v>
      </c>
      <c r="AW2244">
        <v>-1.2936981000000001</v>
      </c>
      <c r="AX2244">
        <v>0.50249999999999995</v>
      </c>
      <c r="AY2244">
        <v>-84.281283160000001</v>
      </c>
      <c r="AZ2244">
        <v>-84.281283160000001</v>
      </c>
      <c r="BA2244">
        <v>0</v>
      </c>
    </row>
    <row r="2245" spans="34:53">
      <c r="AH2245" s="5">
        <v>46261</v>
      </c>
      <c r="AI2245">
        <v>225</v>
      </c>
      <c r="AJ2245">
        <v>3</v>
      </c>
      <c r="AL2245" t="s">
        <v>144</v>
      </c>
      <c r="AM2245" t="s">
        <v>146</v>
      </c>
      <c r="AN2245">
        <v>-28.335059529999999</v>
      </c>
      <c r="AO2245">
        <v>18820.023813330001</v>
      </c>
      <c r="AP2245">
        <v>18820.023813330001</v>
      </c>
      <c r="AR2245" s="5">
        <v>46261</v>
      </c>
      <c r="AS2245">
        <v>161</v>
      </c>
      <c r="AT2245">
        <v>3</v>
      </c>
      <c r="AU2245" t="s">
        <v>145</v>
      </c>
      <c r="AV2245" t="s">
        <v>146</v>
      </c>
      <c r="AW2245">
        <v>0.79119810000000002</v>
      </c>
      <c r="AX2245">
        <v>0.50249999999999995</v>
      </c>
      <c r="AY2245">
        <v>0</v>
      </c>
      <c r="AZ2245">
        <v>0</v>
      </c>
      <c r="BA2245">
        <v>0</v>
      </c>
    </row>
    <row r="2246" spans="34:53">
      <c r="AH2246" s="5">
        <v>46261</v>
      </c>
      <c r="AI2246">
        <v>225</v>
      </c>
      <c r="AJ2246">
        <v>3</v>
      </c>
      <c r="AK2246" t="s">
        <v>143</v>
      </c>
      <c r="AL2246" t="s">
        <v>57</v>
      </c>
      <c r="AM2246" t="s">
        <v>58</v>
      </c>
      <c r="AN2246">
        <v>6.5470664000000003</v>
      </c>
      <c r="AO2246">
        <v>2842.9308939799998</v>
      </c>
      <c r="AP2246">
        <v>0</v>
      </c>
      <c r="AR2246" s="5">
        <v>46261</v>
      </c>
      <c r="AS2246">
        <v>161</v>
      </c>
      <c r="AT2246">
        <v>3</v>
      </c>
      <c r="AU2246" t="s">
        <v>144</v>
      </c>
      <c r="AV2246" t="s">
        <v>58</v>
      </c>
      <c r="AW2246">
        <v>-59.681518660000002</v>
      </c>
      <c r="AX2246">
        <v>0.82833332999999998</v>
      </c>
      <c r="AY2246">
        <v>-4010.8250258899998</v>
      </c>
      <c r="AZ2246">
        <v>-4010.8250258899998</v>
      </c>
      <c r="BA2246">
        <v>0</v>
      </c>
    </row>
    <row r="2247" spans="34:53">
      <c r="AH2247" s="5">
        <v>46261</v>
      </c>
      <c r="AI2247">
        <v>225</v>
      </c>
      <c r="AJ2247">
        <v>3</v>
      </c>
      <c r="AK2247" t="s">
        <v>143</v>
      </c>
      <c r="AL2247" t="s">
        <v>57</v>
      </c>
      <c r="AM2247" t="s">
        <v>52</v>
      </c>
      <c r="AN2247">
        <v>-9.1495663999999994</v>
      </c>
      <c r="AO2247">
        <v>0</v>
      </c>
      <c r="AP2247">
        <v>-4081.76956419</v>
      </c>
      <c r="AR2247" s="5">
        <v>46261</v>
      </c>
      <c r="AS2247">
        <v>161</v>
      </c>
      <c r="AT2247">
        <v>3</v>
      </c>
      <c r="AU2247" t="s">
        <v>144</v>
      </c>
      <c r="AV2247" t="s">
        <v>146</v>
      </c>
      <c r="AW2247">
        <v>58.853185330000002</v>
      </c>
      <c r="AX2247">
        <v>0.82833332999999998</v>
      </c>
      <c r="AY2247">
        <v>0</v>
      </c>
      <c r="AZ2247">
        <v>0</v>
      </c>
      <c r="BA2247">
        <v>0</v>
      </c>
    </row>
    <row r="2248" spans="34:53">
      <c r="AH2248" s="5">
        <v>46261</v>
      </c>
      <c r="AI2248">
        <v>225</v>
      </c>
      <c r="AJ2248">
        <v>3</v>
      </c>
      <c r="AL2248" t="s">
        <v>147</v>
      </c>
      <c r="AM2248" t="s">
        <v>148</v>
      </c>
      <c r="AN2248">
        <v>0</v>
      </c>
      <c r="AO2248">
        <v>0</v>
      </c>
      <c r="AP2248">
        <v>0</v>
      </c>
      <c r="AR2248" s="5">
        <v>46261</v>
      </c>
      <c r="AS2248">
        <v>161</v>
      </c>
      <c r="AT2248">
        <v>3</v>
      </c>
      <c r="AU2248" t="s">
        <v>57</v>
      </c>
      <c r="AV2248" t="s">
        <v>58</v>
      </c>
      <c r="AW2248">
        <v>-10.207501000000001</v>
      </c>
      <c r="AX2248">
        <v>0.53666665999999996</v>
      </c>
      <c r="AY2248">
        <v>6360.0415494299996</v>
      </c>
      <c r="AZ2248">
        <v>5171.7791132000002</v>
      </c>
      <c r="BA2248">
        <v>0</v>
      </c>
    </row>
    <row r="2249" spans="34:53">
      <c r="AH2249" s="5">
        <v>46261</v>
      </c>
      <c r="AI2249">
        <v>225</v>
      </c>
      <c r="AJ2249">
        <v>3</v>
      </c>
      <c r="AL2249" t="s">
        <v>147</v>
      </c>
      <c r="AM2249" t="s">
        <v>51</v>
      </c>
      <c r="AN2249">
        <v>0</v>
      </c>
      <c r="AO2249">
        <v>0</v>
      </c>
      <c r="AP2249">
        <v>0</v>
      </c>
      <c r="AR2249" s="5">
        <v>46261</v>
      </c>
      <c r="AS2249">
        <v>161</v>
      </c>
      <c r="AT2249">
        <v>3</v>
      </c>
      <c r="AU2249" t="s">
        <v>57</v>
      </c>
      <c r="AV2249" t="s">
        <v>52</v>
      </c>
      <c r="AW2249">
        <v>9.6708343299999999</v>
      </c>
      <c r="AX2249">
        <v>0.53666665999999996</v>
      </c>
      <c r="AY2249">
        <v>0</v>
      </c>
      <c r="AZ2249">
        <v>0</v>
      </c>
      <c r="BA2249">
        <v>0</v>
      </c>
    </row>
    <row r="2250" spans="34:53">
      <c r="AH2250" s="5">
        <v>46261</v>
      </c>
      <c r="AI2250">
        <v>225</v>
      </c>
      <c r="AJ2250">
        <v>3</v>
      </c>
      <c r="AK2250" t="s">
        <v>143</v>
      </c>
      <c r="AL2250" t="s">
        <v>60</v>
      </c>
      <c r="AM2250" t="s">
        <v>58</v>
      </c>
      <c r="AN2250">
        <v>-13.387581559999999</v>
      </c>
      <c r="AO2250">
        <v>0</v>
      </c>
      <c r="AP2250">
        <v>9597.2027057100004</v>
      </c>
      <c r="AR2250" s="5">
        <v>46261</v>
      </c>
      <c r="AS2250">
        <v>161</v>
      </c>
      <c r="AT2250">
        <v>3</v>
      </c>
      <c r="AU2250" t="s">
        <v>147</v>
      </c>
      <c r="AV2250" t="s">
        <v>148</v>
      </c>
      <c r="AW2250">
        <v>0</v>
      </c>
      <c r="AX2250">
        <v>0.58666666000000001</v>
      </c>
      <c r="AY2250">
        <v>0</v>
      </c>
      <c r="AZ2250">
        <v>0</v>
      </c>
      <c r="BA2250">
        <v>0</v>
      </c>
    </row>
    <row r="2251" spans="34:53">
      <c r="AH2251" s="5">
        <v>46261</v>
      </c>
      <c r="AI2251">
        <v>225</v>
      </c>
      <c r="AJ2251">
        <v>3</v>
      </c>
      <c r="AK2251" t="s">
        <v>143</v>
      </c>
      <c r="AL2251" t="s">
        <v>60</v>
      </c>
      <c r="AM2251" t="s">
        <v>51</v>
      </c>
      <c r="AN2251">
        <v>12.2334149</v>
      </c>
      <c r="AO2251">
        <v>0</v>
      </c>
      <c r="AP2251">
        <v>0</v>
      </c>
      <c r="AR2251" s="5">
        <v>46261</v>
      </c>
      <c r="AS2251">
        <v>161</v>
      </c>
      <c r="AT2251">
        <v>3</v>
      </c>
      <c r="AU2251" t="s">
        <v>147</v>
      </c>
      <c r="AV2251" t="s">
        <v>51</v>
      </c>
      <c r="AW2251">
        <v>0</v>
      </c>
      <c r="AX2251">
        <v>0.58666666000000001</v>
      </c>
      <c r="AY2251">
        <v>0</v>
      </c>
      <c r="AZ2251">
        <v>0</v>
      </c>
      <c r="BA2251">
        <v>0</v>
      </c>
    </row>
    <row r="2252" spans="34:53">
      <c r="AH2252" s="5">
        <v>46261</v>
      </c>
      <c r="AI2252">
        <v>225</v>
      </c>
      <c r="AJ2252">
        <v>3</v>
      </c>
      <c r="AK2252" t="s">
        <v>143</v>
      </c>
      <c r="AL2252" t="s">
        <v>54</v>
      </c>
      <c r="AM2252" t="s">
        <v>52</v>
      </c>
      <c r="AN2252">
        <v>15.202222799999999</v>
      </c>
      <c r="AO2252">
        <v>0</v>
      </c>
      <c r="AP2252">
        <v>0</v>
      </c>
      <c r="AR2252" s="5">
        <v>46261</v>
      </c>
      <c r="AS2252">
        <v>161</v>
      </c>
      <c r="AT2252">
        <v>3</v>
      </c>
      <c r="AU2252" t="s">
        <v>60</v>
      </c>
      <c r="AV2252" t="s">
        <v>58</v>
      </c>
      <c r="AW2252">
        <v>-31.199143599999999</v>
      </c>
      <c r="AX2252">
        <v>1.88</v>
      </c>
      <c r="AY2252">
        <v>0</v>
      </c>
      <c r="AZ2252">
        <v>-1986.4333702399999</v>
      </c>
      <c r="BA2252">
        <v>0</v>
      </c>
    </row>
    <row r="2253" spans="34:53">
      <c r="AH2253" s="5">
        <v>46261</v>
      </c>
      <c r="AI2253">
        <v>225</v>
      </c>
      <c r="AJ2253">
        <v>3</v>
      </c>
      <c r="AK2253" t="s">
        <v>143</v>
      </c>
      <c r="AL2253" t="s">
        <v>54</v>
      </c>
      <c r="AM2253" t="s">
        <v>51</v>
      </c>
      <c r="AN2253">
        <v>-22.889722800000001</v>
      </c>
      <c r="AO2253">
        <v>0</v>
      </c>
      <c r="AP2253">
        <v>-2672.5022475300002</v>
      </c>
      <c r="AR2253" s="5">
        <v>46261</v>
      </c>
      <c r="AS2253">
        <v>161</v>
      </c>
      <c r="AT2253">
        <v>3</v>
      </c>
      <c r="AU2253" t="s">
        <v>60</v>
      </c>
      <c r="AV2253" t="s">
        <v>51</v>
      </c>
      <c r="AW2253">
        <v>29.3191436</v>
      </c>
      <c r="AX2253">
        <v>1.88</v>
      </c>
      <c r="AY2253">
        <v>0</v>
      </c>
      <c r="AZ2253">
        <v>0</v>
      </c>
      <c r="BA2253">
        <v>0</v>
      </c>
    </row>
    <row r="2254" spans="34:53">
      <c r="AH2254" s="5">
        <v>46261</v>
      </c>
      <c r="AI2254">
        <v>226</v>
      </c>
      <c r="AJ2254">
        <v>3</v>
      </c>
      <c r="AL2254" t="s">
        <v>144</v>
      </c>
      <c r="AM2254" t="s">
        <v>58</v>
      </c>
      <c r="AN2254">
        <v>30.833841499999998</v>
      </c>
      <c r="AO2254">
        <v>0</v>
      </c>
      <c r="AP2254">
        <v>0</v>
      </c>
      <c r="AR2254" s="5">
        <v>46261</v>
      </c>
      <c r="AS2254">
        <v>161</v>
      </c>
      <c r="AT2254">
        <v>3</v>
      </c>
      <c r="AU2254" t="s">
        <v>54</v>
      </c>
      <c r="AV2254" t="s">
        <v>52</v>
      </c>
      <c r="AW2254">
        <v>5.26626656</v>
      </c>
      <c r="AX2254">
        <v>2.2016666599999999</v>
      </c>
      <c r="AY2254">
        <v>0</v>
      </c>
      <c r="AZ2254">
        <v>0</v>
      </c>
      <c r="BA2254">
        <v>0</v>
      </c>
    </row>
    <row r="2255" spans="34:53">
      <c r="AH2255" s="5">
        <v>46261</v>
      </c>
      <c r="AI2255">
        <v>226</v>
      </c>
      <c r="AJ2255">
        <v>3</v>
      </c>
      <c r="AL2255" t="s">
        <v>144</v>
      </c>
      <c r="AM2255" t="s">
        <v>146</v>
      </c>
      <c r="AN2255">
        <v>-43.313008160000003</v>
      </c>
      <c r="AO2255">
        <v>24812.703266659999</v>
      </c>
      <c r="AP2255">
        <v>24812.703266659999</v>
      </c>
      <c r="AR2255" s="5">
        <v>46261</v>
      </c>
      <c r="AS2255">
        <v>161</v>
      </c>
      <c r="AT2255">
        <v>3</v>
      </c>
      <c r="AU2255" t="s">
        <v>54</v>
      </c>
      <c r="AV2255" t="s">
        <v>51</v>
      </c>
      <c r="AW2255">
        <v>-7.4679332299999999</v>
      </c>
      <c r="AX2255">
        <v>2.2016666599999999</v>
      </c>
      <c r="AY2255">
        <v>0</v>
      </c>
      <c r="AZ2255">
        <v>3174.6958064599999</v>
      </c>
      <c r="BA2255">
        <v>0</v>
      </c>
    </row>
    <row r="2256" spans="34:53">
      <c r="AH2256" s="5">
        <v>46261</v>
      </c>
      <c r="AI2256">
        <v>226</v>
      </c>
      <c r="AJ2256">
        <v>3</v>
      </c>
      <c r="AK2256" t="s">
        <v>143</v>
      </c>
      <c r="AL2256" t="s">
        <v>57</v>
      </c>
      <c r="AM2256" t="s">
        <v>58</v>
      </c>
      <c r="AN2256">
        <v>7.4096435999999999</v>
      </c>
      <c r="AO2256">
        <v>4034.1771488700001</v>
      </c>
      <c r="AP2256">
        <v>0</v>
      </c>
      <c r="AR2256" s="5">
        <v>46261</v>
      </c>
      <c r="AS2256">
        <v>161</v>
      </c>
      <c r="AT2256">
        <v>3</v>
      </c>
      <c r="AU2256" t="s">
        <v>50</v>
      </c>
      <c r="AV2256" t="s">
        <v>52</v>
      </c>
      <c r="AW2256">
        <v>0</v>
      </c>
      <c r="AX2256">
        <v>0</v>
      </c>
      <c r="AY2256">
        <v>0</v>
      </c>
      <c r="AZ2256">
        <v>0</v>
      </c>
      <c r="BA2256">
        <v>0</v>
      </c>
    </row>
    <row r="2257" spans="34:53">
      <c r="AH2257" s="5">
        <v>46261</v>
      </c>
      <c r="AI2257">
        <v>226</v>
      </c>
      <c r="AJ2257">
        <v>3</v>
      </c>
      <c r="AK2257" t="s">
        <v>143</v>
      </c>
      <c r="AL2257" t="s">
        <v>57</v>
      </c>
      <c r="AM2257" t="s">
        <v>52</v>
      </c>
      <c r="AN2257">
        <v>-9.9913102600000006</v>
      </c>
      <c r="AO2257">
        <v>0</v>
      </c>
      <c r="AP2257">
        <v>-5212.6192229600001</v>
      </c>
      <c r="AR2257" s="5">
        <v>46261</v>
      </c>
      <c r="AS2257">
        <v>161</v>
      </c>
      <c r="AT2257">
        <v>3</v>
      </c>
      <c r="AU2257" t="s">
        <v>50</v>
      </c>
      <c r="AV2257" t="s">
        <v>51</v>
      </c>
      <c r="AW2257">
        <v>0</v>
      </c>
      <c r="AX2257">
        <v>0</v>
      </c>
      <c r="AY2257">
        <v>0</v>
      </c>
      <c r="AZ2257">
        <v>0</v>
      </c>
      <c r="BA2257">
        <v>0</v>
      </c>
    </row>
    <row r="2258" spans="34:53">
      <c r="AH2258" s="5">
        <v>46261</v>
      </c>
      <c r="AI2258">
        <v>226</v>
      </c>
      <c r="AJ2258">
        <v>3</v>
      </c>
      <c r="AL2258" t="s">
        <v>147</v>
      </c>
      <c r="AM2258" t="s">
        <v>148</v>
      </c>
      <c r="AN2258">
        <v>0</v>
      </c>
      <c r="AO2258">
        <v>0</v>
      </c>
      <c r="AP2258">
        <v>0</v>
      </c>
      <c r="AR2258" s="5">
        <v>46261</v>
      </c>
      <c r="AS2258">
        <v>162</v>
      </c>
      <c r="AT2258">
        <v>3</v>
      </c>
      <c r="AU2258" t="s">
        <v>145</v>
      </c>
      <c r="AV2258" t="s">
        <v>58</v>
      </c>
      <c r="AW2258">
        <v>-1.1038478</v>
      </c>
      <c r="AX2258">
        <v>0.45083332999999998</v>
      </c>
      <c r="AY2258">
        <v>-69.839291720000006</v>
      </c>
      <c r="AZ2258">
        <v>-69.839291720000006</v>
      </c>
      <c r="BA2258">
        <v>0</v>
      </c>
    </row>
    <row r="2259" spans="34:53">
      <c r="AH2259" s="5">
        <v>46261</v>
      </c>
      <c r="AI2259">
        <v>226</v>
      </c>
      <c r="AJ2259">
        <v>3</v>
      </c>
      <c r="AL2259" t="s">
        <v>147</v>
      </c>
      <c r="AM2259" t="s">
        <v>51</v>
      </c>
      <c r="AN2259">
        <v>0</v>
      </c>
      <c r="AO2259">
        <v>0</v>
      </c>
      <c r="AP2259">
        <v>0</v>
      </c>
      <c r="AR2259" s="5">
        <v>46261</v>
      </c>
      <c r="AS2259">
        <v>162</v>
      </c>
      <c r="AT2259">
        <v>3</v>
      </c>
      <c r="AU2259" t="s">
        <v>145</v>
      </c>
      <c r="AV2259" t="s">
        <v>146</v>
      </c>
      <c r="AW2259">
        <v>0.65301445999999996</v>
      </c>
      <c r="AX2259">
        <v>0.45083332999999998</v>
      </c>
      <c r="AY2259">
        <v>0</v>
      </c>
      <c r="AZ2259">
        <v>0</v>
      </c>
      <c r="BA2259">
        <v>0</v>
      </c>
    </row>
    <row r="2260" spans="34:53">
      <c r="AH2260" s="5">
        <v>46261</v>
      </c>
      <c r="AI2260">
        <v>226</v>
      </c>
      <c r="AJ2260">
        <v>3</v>
      </c>
      <c r="AK2260" t="s">
        <v>143</v>
      </c>
      <c r="AL2260" t="s">
        <v>60</v>
      </c>
      <c r="AM2260" t="s">
        <v>58</v>
      </c>
      <c r="AN2260">
        <v>-15.606965199999999</v>
      </c>
      <c r="AO2260">
        <v>0</v>
      </c>
      <c r="AP2260">
        <v>11986.20934678</v>
      </c>
      <c r="AR2260" s="5">
        <v>46261</v>
      </c>
      <c r="AS2260">
        <v>162</v>
      </c>
      <c r="AT2260">
        <v>3</v>
      </c>
      <c r="AU2260" t="s">
        <v>144</v>
      </c>
      <c r="AV2260" t="s">
        <v>58</v>
      </c>
      <c r="AW2260">
        <v>-46.472121629999997</v>
      </c>
      <c r="AX2260">
        <v>1.85166666</v>
      </c>
      <c r="AY2260">
        <v>-2983.0635331399999</v>
      </c>
      <c r="AZ2260">
        <v>-2983.0635331399999</v>
      </c>
      <c r="BA2260">
        <v>0</v>
      </c>
    </row>
    <row r="2261" spans="34:53">
      <c r="AH2261" s="5">
        <v>46261</v>
      </c>
      <c r="AI2261">
        <v>226</v>
      </c>
      <c r="AJ2261">
        <v>3</v>
      </c>
      <c r="AK2261" t="s">
        <v>143</v>
      </c>
      <c r="AL2261" t="s">
        <v>60</v>
      </c>
      <c r="AM2261" t="s">
        <v>51</v>
      </c>
      <c r="AN2261">
        <v>14.591965200000001</v>
      </c>
      <c r="AO2261">
        <v>0</v>
      </c>
      <c r="AP2261">
        <v>0</v>
      </c>
      <c r="AR2261" s="5">
        <v>46261</v>
      </c>
      <c r="AS2261">
        <v>162</v>
      </c>
      <c r="AT2261">
        <v>3</v>
      </c>
      <c r="AU2261" t="s">
        <v>144</v>
      </c>
      <c r="AV2261" t="s">
        <v>146</v>
      </c>
      <c r="AW2261">
        <v>44.620454960000004</v>
      </c>
      <c r="AX2261">
        <v>1.85166666</v>
      </c>
      <c r="AY2261">
        <v>0</v>
      </c>
      <c r="AZ2261">
        <v>0</v>
      </c>
      <c r="BA2261">
        <v>0</v>
      </c>
    </row>
    <row r="2262" spans="34:53">
      <c r="AH2262" s="5">
        <v>46261</v>
      </c>
      <c r="AI2262">
        <v>226</v>
      </c>
      <c r="AJ2262">
        <v>3</v>
      </c>
      <c r="AK2262" t="s">
        <v>143</v>
      </c>
      <c r="AL2262" t="s">
        <v>54</v>
      </c>
      <c r="AM2262" t="s">
        <v>52</v>
      </c>
      <c r="AN2262">
        <v>14.9425425</v>
      </c>
      <c r="AO2262">
        <v>0</v>
      </c>
      <c r="AP2262">
        <v>0</v>
      </c>
      <c r="AR2262" s="5">
        <v>46261</v>
      </c>
      <c r="AS2262">
        <v>162</v>
      </c>
      <c r="AT2262">
        <v>3</v>
      </c>
      <c r="AU2262" t="s">
        <v>57</v>
      </c>
      <c r="AV2262" t="s">
        <v>58</v>
      </c>
      <c r="AW2262">
        <v>-8.7674959999999995</v>
      </c>
      <c r="AX2262">
        <v>0.75583332999999997</v>
      </c>
      <c r="AY2262">
        <v>3318.5678981299998</v>
      </c>
      <c r="AZ2262">
        <v>4265.2540221600002</v>
      </c>
      <c r="BA2262">
        <v>0</v>
      </c>
    </row>
    <row r="2263" spans="34:53">
      <c r="AH2263" s="5">
        <v>46261</v>
      </c>
      <c r="AI2263">
        <v>226</v>
      </c>
      <c r="AJ2263">
        <v>3</v>
      </c>
      <c r="AK2263" t="s">
        <v>143</v>
      </c>
      <c r="AL2263" t="s">
        <v>54</v>
      </c>
      <c r="AM2263" t="s">
        <v>51</v>
      </c>
      <c r="AN2263">
        <v>-21.627542500000001</v>
      </c>
      <c r="AO2263">
        <v>0</v>
      </c>
      <c r="AP2263">
        <v>-2739.4129749499998</v>
      </c>
      <c r="AR2263" s="5">
        <v>46261</v>
      </c>
      <c r="AS2263">
        <v>162</v>
      </c>
      <c r="AT2263">
        <v>3</v>
      </c>
      <c r="AU2263" t="s">
        <v>57</v>
      </c>
      <c r="AV2263" t="s">
        <v>52</v>
      </c>
      <c r="AW2263">
        <v>8.0116626600000007</v>
      </c>
      <c r="AX2263">
        <v>0.75583332999999997</v>
      </c>
      <c r="AY2263">
        <v>0</v>
      </c>
      <c r="AZ2263">
        <v>0</v>
      </c>
      <c r="BA2263">
        <v>0</v>
      </c>
    </row>
    <row r="2264" spans="34:53">
      <c r="AH2264" s="5">
        <v>46261</v>
      </c>
      <c r="AI2264">
        <v>227</v>
      </c>
      <c r="AJ2264">
        <v>3</v>
      </c>
      <c r="AL2264" t="s">
        <v>144</v>
      </c>
      <c r="AM2264" t="s">
        <v>58</v>
      </c>
      <c r="AN2264">
        <v>22.224525929999999</v>
      </c>
      <c r="AO2264">
        <v>0</v>
      </c>
      <c r="AP2264">
        <v>0</v>
      </c>
      <c r="AR2264" s="5">
        <v>46261</v>
      </c>
      <c r="AS2264">
        <v>162</v>
      </c>
      <c r="AT2264">
        <v>3</v>
      </c>
      <c r="AU2264" t="s">
        <v>147</v>
      </c>
      <c r="AV2264" t="s">
        <v>148</v>
      </c>
      <c r="AW2264">
        <v>0</v>
      </c>
      <c r="AX2264">
        <v>0.65166665999999995</v>
      </c>
      <c r="AY2264">
        <v>0</v>
      </c>
      <c r="AZ2264">
        <v>0</v>
      </c>
      <c r="BA2264">
        <v>0</v>
      </c>
    </row>
    <row r="2265" spans="34:53">
      <c r="AH2265" s="5">
        <v>46261</v>
      </c>
      <c r="AI2265">
        <v>227</v>
      </c>
      <c r="AJ2265">
        <v>3</v>
      </c>
      <c r="AL2265" t="s">
        <v>144</v>
      </c>
      <c r="AM2265" t="s">
        <v>146</v>
      </c>
      <c r="AN2265">
        <v>-34.67535926</v>
      </c>
      <c r="AO2265">
        <v>21340.643706660001</v>
      </c>
      <c r="AP2265">
        <v>21340.643706660001</v>
      </c>
      <c r="AR2265" s="5">
        <v>46261</v>
      </c>
      <c r="AS2265">
        <v>162</v>
      </c>
      <c r="AT2265">
        <v>3</v>
      </c>
      <c r="AU2265" t="s">
        <v>147</v>
      </c>
      <c r="AV2265" t="s">
        <v>51</v>
      </c>
      <c r="AW2265">
        <v>0</v>
      </c>
      <c r="AX2265">
        <v>0.65166665999999995</v>
      </c>
      <c r="AY2265">
        <v>0</v>
      </c>
      <c r="AZ2265">
        <v>0</v>
      </c>
      <c r="BA2265">
        <v>0</v>
      </c>
    </row>
    <row r="2266" spans="34:53">
      <c r="AH2266" s="5">
        <v>46261</v>
      </c>
      <c r="AI2266">
        <v>227</v>
      </c>
      <c r="AJ2266">
        <v>3</v>
      </c>
      <c r="AK2266" t="s">
        <v>143</v>
      </c>
      <c r="AL2266" t="s">
        <v>57</v>
      </c>
      <c r="AM2266" t="s">
        <v>58</v>
      </c>
      <c r="AN2266">
        <v>6.2691489999999996</v>
      </c>
      <c r="AO2266">
        <v>0</v>
      </c>
      <c r="AP2266">
        <v>0</v>
      </c>
      <c r="AR2266" s="5">
        <v>46261</v>
      </c>
      <c r="AS2266">
        <v>162</v>
      </c>
      <c r="AT2266">
        <v>3</v>
      </c>
      <c r="AU2266" t="s">
        <v>60</v>
      </c>
      <c r="AV2266" t="s">
        <v>58</v>
      </c>
      <c r="AW2266">
        <v>-39.8595513</v>
      </c>
      <c r="AX2266">
        <v>1.92</v>
      </c>
      <c r="AY2266">
        <v>0</v>
      </c>
      <c r="AZ2266">
        <v>-2538.80077742</v>
      </c>
      <c r="BA2266">
        <v>0</v>
      </c>
    </row>
    <row r="2267" spans="34:53">
      <c r="AH2267" s="5">
        <v>46261</v>
      </c>
      <c r="AI2267">
        <v>227</v>
      </c>
      <c r="AJ2267">
        <v>3</v>
      </c>
      <c r="AK2267" t="s">
        <v>143</v>
      </c>
      <c r="AL2267" t="s">
        <v>57</v>
      </c>
      <c r="AM2267" t="s">
        <v>52</v>
      </c>
      <c r="AN2267">
        <v>-8.8808156599999997</v>
      </c>
      <c r="AO2267">
        <v>0</v>
      </c>
      <c r="AP2267">
        <v>-4248.9573719399996</v>
      </c>
      <c r="AR2267" s="5">
        <v>46261</v>
      </c>
      <c r="AS2267">
        <v>162</v>
      </c>
      <c r="AT2267">
        <v>3</v>
      </c>
      <c r="AU2267" t="s">
        <v>60</v>
      </c>
      <c r="AV2267" t="s">
        <v>51</v>
      </c>
      <c r="AW2267">
        <v>37.939551299999998</v>
      </c>
      <c r="AX2267">
        <v>1.92</v>
      </c>
      <c r="AY2267">
        <v>0</v>
      </c>
      <c r="AZ2267">
        <v>0</v>
      </c>
      <c r="BA2267">
        <v>0</v>
      </c>
    </row>
    <row r="2268" spans="34:53">
      <c r="AH2268" s="5">
        <v>46261</v>
      </c>
      <c r="AI2268">
        <v>227</v>
      </c>
      <c r="AJ2268">
        <v>3</v>
      </c>
      <c r="AL2268" t="s">
        <v>147</v>
      </c>
      <c r="AM2268" t="s">
        <v>148</v>
      </c>
      <c r="AN2268">
        <v>0</v>
      </c>
      <c r="AO2268">
        <v>0</v>
      </c>
      <c r="AP2268">
        <v>0</v>
      </c>
      <c r="AR2268" s="5">
        <v>46261</v>
      </c>
      <c r="AS2268">
        <v>162</v>
      </c>
      <c r="AT2268">
        <v>3</v>
      </c>
      <c r="AU2268" t="s">
        <v>54</v>
      </c>
      <c r="AV2268" t="s">
        <v>52</v>
      </c>
      <c r="AW2268">
        <v>2.6373167</v>
      </c>
      <c r="AX2268">
        <v>2.2250000000000001</v>
      </c>
      <c r="AY2268">
        <v>0</v>
      </c>
      <c r="AZ2268">
        <v>0</v>
      </c>
      <c r="BA2268">
        <v>0</v>
      </c>
    </row>
    <row r="2269" spans="34:53">
      <c r="AH2269" s="5">
        <v>46261</v>
      </c>
      <c r="AI2269">
        <v>227</v>
      </c>
      <c r="AJ2269">
        <v>3</v>
      </c>
      <c r="AL2269" t="s">
        <v>147</v>
      </c>
      <c r="AM2269" t="s">
        <v>51</v>
      </c>
      <c r="AN2269">
        <v>0</v>
      </c>
      <c r="AO2269">
        <v>0</v>
      </c>
      <c r="AP2269">
        <v>0</v>
      </c>
      <c r="AR2269" s="5">
        <v>46261</v>
      </c>
      <c r="AS2269">
        <v>162</v>
      </c>
      <c r="AT2269">
        <v>3</v>
      </c>
      <c r="AU2269" t="s">
        <v>54</v>
      </c>
      <c r="AV2269" t="s">
        <v>51</v>
      </c>
      <c r="AW2269">
        <v>-4.8623167</v>
      </c>
      <c r="AX2269">
        <v>2.2250000000000001</v>
      </c>
      <c r="AY2269">
        <v>0</v>
      </c>
      <c r="AZ2269">
        <v>1592.1146534</v>
      </c>
      <c r="BA2269">
        <v>0</v>
      </c>
    </row>
    <row r="2270" spans="34:53">
      <c r="AH2270" s="5">
        <v>46261</v>
      </c>
      <c r="AI2270">
        <v>227</v>
      </c>
      <c r="AJ2270">
        <v>3</v>
      </c>
      <c r="AK2270" t="s">
        <v>143</v>
      </c>
      <c r="AL2270" t="s">
        <v>60</v>
      </c>
      <c r="AM2270" t="s">
        <v>58</v>
      </c>
      <c r="AN2270">
        <v>-1.8289065</v>
      </c>
      <c r="AO2270">
        <v>0</v>
      </c>
      <c r="AP2270">
        <v>1226.86867708</v>
      </c>
      <c r="AR2270" s="5">
        <v>46261</v>
      </c>
      <c r="AS2270">
        <v>162</v>
      </c>
      <c r="AT2270">
        <v>3</v>
      </c>
      <c r="AU2270" t="s">
        <v>50</v>
      </c>
      <c r="AV2270" t="s">
        <v>52</v>
      </c>
      <c r="AW2270">
        <v>0</v>
      </c>
      <c r="AX2270">
        <v>0</v>
      </c>
      <c r="AY2270">
        <v>0</v>
      </c>
      <c r="AZ2270">
        <v>0</v>
      </c>
      <c r="BA2270">
        <v>0</v>
      </c>
    </row>
    <row r="2271" spans="34:53">
      <c r="AH2271" s="5">
        <v>46261</v>
      </c>
      <c r="AI2271">
        <v>227</v>
      </c>
      <c r="AJ2271">
        <v>3</v>
      </c>
      <c r="AK2271" t="s">
        <v>143</v>
      </c>
      <c r="AL2271" t="s">
        <v>60</v>
      </c>
      <c r="AM2271" t="s">
        <v>51</v>
      </c>
      <c r="AN2271">
        <v>0.73140649999999996</v>
      </c>
      <c r="AO2271">
        <v>0</v>
      </c>
      <c r="AP2271">
        <v>0</v>
      </c>
      <c r="AR2271" s="5">
        <v>46261</v>
      </c>
      <c r="AS2271">
        <v>162</v>
      </c>
      <c r="AT2271">
        <v>3</v>
      </c>
      <c r="AU2271" t="s">
        <v>50</v>
      </c>
      <c r="AV2271" t="s">
        <v>51</v>
      </c>
      <c r="AW2271">
        <v>0</v>
      </c>
      <c r="AX2271">
        <v>0</v>
      </c>
      <c r="AY2271">
        <v>0</v>
      </c>
      <c r="AZ2271">
        <v>0</v>
      </c>
      <c r="BA2271">
        <v>0</v>
      </c>
    </row>
    <row r="2272" spans="34:53">
      <c r="AH2272" s="5">
        <v>46261</v>
      </c>
      <c r="AI2272">
        <v>227</v>
      </c>
      <c r="AJ2272">
        <v>3</v>
      </c>
      <c r="AK2272" t="s">
        <v>143</v>
      </c>
      <c r="AL2272" t="s">
        <v>54</v>
      </c>
      <c r="AM2272" t="s">
        <v>52</v>
      </c>
      <c r="AN2272">
        <v>12.2556733</v>
      </c>
      <c r="AO2272">
        <v>0</v>
      </c>
      <c r="AP2272">
        <v>0</v>
      </c>
      <c r="AR2272" s="5">
        <v>46261</v>
      </c>
      <c r="AS2272">
        <v>163</v>
      </c>
      <c r="AT2272">
        <v>3</v>
      </c>
      <c r="AU2272" t="s">
        <v>145</v>
      </c>
      <c r="AV2272" t="s">
        <v>58</v>
      </c>
      <c r="AW2272">
        <v>-1.0851892000000001</v>
      </c>
      <c r="AX2272">
        <v>0.50333333000000002</v>
      </c>
      <c r="AY2272">
        <v>-73.571241099999995</v>
      </c>
      <c r="AZ2272">
        <v>-73.571241099999995</v>
      </c>
      <c r="BA2272">
        <v>0</v>
      </c>
    </row>
    <row r="2273" spans="34:53">
      <c r="AH2273" s="5">
        <v>46261</v>
      </c>
      <c r="AI2273">
        <v>227</v>
      </c>
      <c r="AJ2273">
        <v>3</v>
      </c>
      <c r="AK2273" t="s">
        <v>143</v>
      </c>
      <c r="AL2273" t="s">
        <v>54</v>
      </c>
      <c r="AM2273" t="s">
        <v>51</v>
      </c>
      <c r="AN2273">
        <v>-19.783173300000001</v>
      </c>
      <c r="AO2273">
        <v>0</v>
      </c>
      <c r="AP2273">
        <v>-2830.68825225</v>
      </c>
      <c r="AR2273" s="5">
        <v>46261</v>
      </c>
      <c r="AS2273">
        <v>163</v>
      </c>
      <c r="AT2273">
        <v>3</v>
      </c>
      <c r="AU2273" t="s">
        <v>145</v>
      </c>
      <c r="AV2273" t="s">
        <v>146</v>
      </c>
      <c r="AW2273">
        <v>0.58185586</v>
      </c>
      <c r="AX2273">
        <v>0.50333333000000002</v>
      </c>
      <c r="AY2273">
        <v>0</v>
      </c>
      <c r="AZ2273">
        <v>0</v>
      </c>
      <c r="BA2273">
        <v>0</v>
      </c>
    </row>
    <row r="2274" spans="34:53">
      <c r="AH2274" s="5">
        <v>46261</v>
      </c>
      <c r="AI2274">
        <v>228</v>
      </c>
      <c r="AJ2274">
        <v>3</v>
      </c>
      <c r="AL2274" t="s">
        <v>144</v>
      </c>
      <c r="AM2274" t="s">
        <v>58</v>
      </c>
      <c r="AN2274">
        <v>22.263912359999999</v>
      </c>
      <c r="AO2274">
        <v>0</v>
      </c>
      <c r="AP2274">
        <v>0</v>
      </c>
      <c r="AR2274" s="5">
        <v>46261</v>
      </c>
      <c r="AS2274">
        <v>163</v>
      </c>
      <c r="AT2274">
        <v>3</v>
      </c>
      <c r="AU2274" t="s">
        <v>144</v>
      </c>
      <c r="AV2274" t="s">
        <v>58</v>
      </c>
      <c r="AW2274">
        <v>-46.516452559999998</v>
      </c>
      <c r="AX2274">
        <v>1.6983333300000001</v>
      </c>
      <c r="AY2274">
        <v>-3217.2251671499998</v>
      </c>
      <c r="AZ2274">
        <v>-3217.2251671499998</v>
      </c>
      <c r="BA2274">
        <v>0</v>
      </c>
    </row>
    <row r="2275" spans="34:53">
      <c r="AH2275" s="5">
        <v>46261</v>
      </c>
      <c r="AI2275">
        <v>228</v>
      </c>
      <c r="AJ2275">
        <v>3</v>
      </c>
      <c r="AL2275" t="s">
        <v>144</v>
      </c>
      <c r="AM2275" t="s">
        <v>146</v>
      </c>
      <c r="AN2275">
        <v>-34.773079029999998</v>
      </c>
      <c r="AO2275">
        <v>17252.04632225</v>
      </c>
      <c r="AP2275">
        <v>17252.04632225</v>
      </c>
      <c r="AR2275" s="5">
        <v>46261</v>
      </c>
      <c r="AS2275">
        <v>163</v>
      </c>
      <c r="AT2275">
        <v>3</v>
      </c>
      <c r="AU2275" t="s">
        <v>144</v>
      </c>
      <c r="AV2275" t="s">
        <v>146</v>
      </c>
      <c r="AW2275">
        <v>44.818119230000001</v>
      </c>
      <c r="AX2275">
        <v>1.6983333300000001</v>
      </c>
      <c r="AY2275">
        <v>0</v>
      </c>
      <c r="AZ2275">
        <v>0</v>
      </c>
      <c r="BA2275">
        <v>0</v>
      </c>
    </row>
    <row r="2276" spans="34:53">
      <c r="AH2276" s="5">
        <v>46261</v>
      </c>
      <c r="AI2276">
        <v>228</v>
      </c>
      <c r="AJ2276">
        <v>3</v>
      </c>
      <c r="AK2276" t="s">
        <v>143</v>
      </c>
      <c r="AL2276" t="s">
        <v>57</v>
      </c>
      <c r="AM2276" t="s">
        <v>58</v>
      </c>
      <c r="AN2276">
        <v>5.7774634000000002</v>
      </c>
      <c r="AO2276">
        <v>0</v>
      </c>
      <c r="AP2276">
        <v>0</v>
      </c>
      <c r="AR2276" s="5">
        <v>46261</v>
      </c>
      <c r="AS2276">
        <v>163</v>
      </c>
      <c r="AT2276">
        <v>3</v>
      </c>
      <c r="AU2276" t="s">
        <v>57</v>
      </c>
      <c r="AV2276" t="s">
        <v>58</v>
      </c>
      <c r="AW2276">
        <v>-6.3489756000000002</v>
      </c>
      <c r="AX2276">
        <v>0.66416666000000002</v>
      </c>
      <c r="AY2276">
        <v>9720.2668971900002</v>
      </c>
      <c r="AZ2276">
        <v>2991.3450523500001</v>
      </c>
      <c r="BA2276">
        <v>0</v>
      </c>
    </row>
    <row r="2277" spans="34:53">
      <c r="AH2277" s="5">
        <v>46261</v>
      </c>
      <c r="AI2277">
        <v>228</v>
      </c>
      <c r="AJ2277">
        <v>3</v>
      </c>
      <c r="AK2277" t="s">
        <v>143</v>
      </c>
      <c r="AL2277" t="s">
        <v>57</v>
      </c>
      <c r="AM2277" t="s">
        <v>52</v>
      </c>
      <c r="AN2277">
        <v>-8.3857967299999991</v>
      </c>
      <c r="AO2277">
        <v>0</v>
      </c>
      <c r="AP2277">
        <v>-3466.47804</v>
      </c>
      <c r="AR2277" s="5">
        <v>46261</v>
      </c>
      <c r="AS2277">
        <v>163</v>
      </c>
      <c r="AT2277">
        <v>3</v>
      </c>
      <c r="AU2277" t="s">
        <v>57</v>
      </c>
      <c r="AV2277" t="s">
        <v>52</v>
      </c>
      <c r="AW2277">
        <v>5.68480893</v>
      </c>
      <c r="AX2277">
        <v>0.66416666000000002</v>
      </c>
      <c r="AY2277">
        <v>0</v>
      </c>
      <c r="AZ2277">
        <v>0</v>
      </c>
      <c r="BA2277">
        <v>0</v>
      </c>
    </row>
    <row r="2278" spans="34:53">
      <c r="AH2278" s="5">
        <v>46261</v>
      </c>
      <c r="AI2278">
        <v>228</v>
      </c>
      <c r="AJ2278">
        <v>3</v>
      </c>
      <c r="AL2278" t="s">
        <v>147</v>
      </c>
      <c r="AM2278" t="s">
        <v>148</v>
      </c>
      <c r="AN2278">
        <v>0</v>
      </c>
      <c r="AO2278">
        <v>0</v>
      </c>
      <c r="AP2278">
        <v>0</v>
      </c>
      <c r="AR2278" s="5">
        <v>46261</v>
      </c>
      <c r="AS2278">
        <v>163</v>
      </c>
      <c r="AT2278">
        <v>3</v>
      </c>
      <c r="AU2278" t="s">
        <v>147</v>
      </c>
      <c r="AV2278" t="s">
        <v>148</v>
      </c>
      <c r="AW2278">
        <v>0</v>
      </c>
      <c r="AX2278">
        <v>0.67916666000000003</v>
      </c>
      <c r="AY2278">
        <v>0</v>
      </c>
      <c r="AZ2278">
        <v>0</v>
      </c>
      <c r="BA2278">
        <v>0</v>
      </c>
    </row>
    <row r="2279" spans="34:53">
      <c r="AH2279" s="5">
        <v>46261</v>
      </c>
      <c r="AI2279">
        <v>228</v>
      </c>
      <c r="AJ2279">
        <v>3</v>
      </c>
      <c r="AL2279" t="s">
        <v>147</v>
      </c>
      <c r="AM2279" t="s">
        <v>51</v>
      </c>
      <c r="AN2279">
        <v>0</v>
      </c>
      <c r="AO2279">
        <v>0</v>
      </c>
      <c r="AP2279">
        <v>0</v>
      </c>
      <c r="AR2279" s="5">
        <v>46261</v>
      </c>
      <c r="AS2279">
        <v>163</v>
      </c>
      <c r="AT2279">
        <v>3</v>
      </c>
      <c r="AU2279" t="s">
        <v>147</v>
      </c>
      <c r="AV2279" t="s">
        <v>51</v>
      </c>
      <c r="AW2279">
        <v>0</v>
      </c>
      <c r="AX2279">
        <v>0.67916666000000003</v>
      </c>
      <c r="AY2279">
        <v>0</v>
      </c>
      <c r="AZ2279">
        <v>0</v>
      </c>
      <c r="BA2279">
        <v>0</v>
      </c>
    </row>
    <row r="2280" spans="34:53">
      <c r="AH2280" s="5">
        <v>46261</v>
      </c>
      <c r="AI2280">
        <v>228</v>
      </c>
      <c r="AJ2280">
        <v>3</v>
      </c>
      <c r="AK2280" t="s">
        <v>143</v>
      </c>
      <c r="AL2280" t="s">
        <v>60</v>
      </c>
      <c r="AM2280" t="s">
        <v>58</v>
      </c>
      <c r="AN2280">
        <v>-0.85404080000000004</v>
      </c>
      <c r="AO2280">
        <v>0</v>
      </c>
      <c r="AP2280">
        <v>487.54474635000003</v>
      </c>
      <c r="AR2280" s="5">
        <v>46261</v>
      </c>
      <c r="AS2280">
        <v>163</v>
      </c>
      <c r="AT2280">
        <v>3</v>
      </c>
      <c r="AU2280" t="s">
        <v>60</v>
      </c>
      <c r="AV2280" t="s">
        <v>58</v>
      </c>
      <c r="AW2280">
        <v>-47.152691959999999</v>
      </c>
      <c r="AX2280">
        <v>1.7041666600000001</v>
      </c>
      <c r="AY2280">
        <v>0</v>
      </c>
      <c r="AZ2280">
        <v>-3252.1954610500002</v>
      </c>
      <c r="BA2280">
        <v>0</v>
      </c>
    </row>
    <row r="2281" spans="34:53">
      <c r="AH2281" s="5">
        <v>46261</v>
      </c>
      <c r="AI2281">
        <v>228</v>
      </c>
      <c r="AJ2281">
        <v>3</v>
      </c>
      <c r="AK2281" t="s">
        <v>143</v>
      </c>
      <c r="AL2281" t="s">
        <v>60</v>
      </c>
      <c r="AM2281" t="s">
        <v>51</v>
      </c>
      <c r="AN2281">
        <v>-0.1384592</v>
      </c>
      <c r="AO2281">
        <v>0</v>
      </c>
      <c r="AP2281">
        <v>0</v>
      </c>
      <c r="AR2281" s="5">
        <v>46261</v>
      </c>
      <c r="AS2281">
        <v>163</v>
      </c>
      <c r="AT2281">
        <v>3</v>
      </c>
      <c r="AU2281" t="s">
        <v>60</v>
      </c>
      <c r="AV2281" t="s">
        <v>51</v>
      </c>
      <c r="AW2281">
        <v>45.4485253</v>
      </c>
      <c r="AX2281">
        <v>1.7041666600000001</v>
      </c>
      <c r="AY2281">
        <v>0</v>
      </c>
      <c r="AZ2281">
        <v>0</v>
      </c>
      <c r="BA2281">
        <v>0</v>
      </c>
    </row>
    <row r="2282" spans="34:53">
      <c r="AH2282" s="5">
        <v>46261</v>
      </c>
      <c r="AI2282">
        <v>228</v>
      </c>
      <c r="AJ2282">
        <v>3</v>
      </c>
      <c r="AK2282" t="s">
        <v>143</v>
      </c>
      <c r="AL2282" t="s">
        <v>54</v>
      </c>
      <c r="AM2282" t="s">
        <v>52</v>
      </c>
      <c r="AN2282">
        <v>10.372582530000001</v>
      </c>
      <c r="AO2282">
        <v>0</v>
      </c>
      <c r="AP2282">
        <v>0</v>
      </c>
      <c r="AR2282" s="5">
        <v>46261</v>
      </c>
      <c r="AS2282">
        <v>163</v>
      </c>
      <c r="AT2282">
        <v>3</v>
      </c>
      <c r="AU2282" t="s">
        <v>54</v>
      </c>
      <c r="AV2282" t="s">
        <v>52</v>
      </c>
      <c r="AW2282">
        <v>16.54154196</v>
      </c>
      <c r="AX2282">
        <v>2.1891666600000002</v>
      </c>
      <c r="AY2282">
        <v>0</v>
      </c>
      <c r="AZ2282">
        <v>0</v>
      </c>
      <c r="BA2282">
        <v>0</v>
      </c>
    </row>
    <row r="2283" spans="34:53">
      <c r="AH2283" s="5">
        <v>46261</v>
      </c>
      <c r="AI2283">
        <v>228</v>
      </c>
      <c r="AJ2283">
        <v>3</v>
      </c>
      <c r="AK2283" t="s">
        <v>143</v>
      </c>
      <c r="AL2283" t="s">
        <v>54</v>
      </c>
      <c r="AM2283" t="s">
        <v>51</v>
      </c>
      <c r="AN2283">
        <v>-17.403415859999999</v>
      </c>
      <c r="AO2283">
        <v>0</v>
      </c>
      <c r="AP2283">
        <v>-3127.2197970799998</v>
      </c>
      <c r="AR2283" s="5">
        <v>46261</v>
      </c>
      <c r="AS2283">
        <v>163</v>
      </c>
      <c r="AT2283">
        <v>3</v>
      </c>
      <c r="AU2283" t="s">
        <v>54</v>
      </c>
      <c r="AV2283" t="s">
        <v>51</v>
      </c>
      <c r="AW2283">
        <v>-18.730708629999999</v>
      </c>
      <c r="AX2283">
        <v>2.1891666600000002</v>
      </c>
      <c r="AY2283">
        <v>0</v>
      </c>
      <c r="AZ2283">
        <v>9981.1173058999993</v>
      </c>
      <c r="BA2283">
        <v>0</v>
      </c>
    </row>
    <row r="2284" spans="34:53">
      <c r="AH2284" s="5">
        <v>46261</v>
      </c>
      <c r="AI2284">
        <v>229</v>
      </c>
      <c r="AJ2284">
        <v>3</v>
      </c>
      <c r="AL2284" t="s">
        <v>144</v>
      </c>
      <c r="AM2284" t="s">
        <v>58</v>
      </c>
      <c r="AN2284">
        <v>25.737653829999999</v>
      </c>
      <c r="AO2284">
        <v>0</v>
      </c>
      <c r="AP2284">
        <v>0</v>
      </c>
      <c r="AR2284" s="5">
        <v>46261</v>
      </c>
      <c r="AS2284">
        <v>163</v>
      </c>
      <c r="AT2284">
        <v>3</v>
      </c>
      <c r="AU2284" t="s">
        <v>50</v>
      </c>
      <c r="AV2284" t="s">
        <v>52</v>
      </c>
      <c r="AW2284">
        <v>0</v>
      </c>
      <c r="AX2284">
        <v>0</v>
      </c>
      <c r="AY2284">
        <v>0</v>
      </c>
      <c r="AZ2284">
        <v>0</v>
      </c>
      <c r="BA2284">
        <v>0</v>
      </c>
    </row>
    <row r="2285" spans="34:53">
      <c r="AH2285" s="5">
        <v>46261</v>
      </c>
      <c r="AI2285">
        <v>229</v>
      </c>
      <c r="AJ2285">
        <v>3</v>
      </c>
      <c r="AL2285" t="s">
        <v>144</v>
      </c>
      <c r="AM2285" t="s">
        <v>146</v>
      </c>
      <c r="AN2285">
        <v>-38.180987160000001</v>
      </c>
      <c r="AO2285">
        <v>22738.394866660001</v>
      </c>
      <c r="AP2285">
        <v>22738.394866660001</v>
      </c>
      <c r="AR2285" s="5">
        <v>46261</v>
      </c>
      <c r="AS2285">
        <v>163</v>
      </c>
      <c r="AT2285">
        <v>3</v>
      </c>
      <c r="AU2285" t="s">
        <v>50</v>
      </c>
      <c r="AV2285" t="s">
        <v>51</v>
      </c>
      <c r="AW2285">
        <v>0</v>
      </c>
      <c r="AX2285">
        <v>0</v>
      </c>
      <c r="AY2285">
        <v>0</v>
      </c>
      <c r="AZ2285">
        <v>0</v>
      </c>
      <c r="BA2285">
        <v>0</v>
      </c>
    </row>
    <row r="2286" spans="34:53">
      <c r="AH2286" s="5">
        <v>46261</v>
      </c>
      <c r="AI2286">
        <v>229</v>
      </c>
      <c r="AJ2286">
        <v>3</v>
      </c>
      <c r="AK2286" t="s">
        <v>143</v>
      </c>
      <c r="AL2286" t="s">
        <v>57</v>
      </c>
      <c r="AM2286" t="s">
        <v>58</v>
      </c>
      <c r="AN2286">
        <v>6.1157871999999998</v>
      </c>
      <c r="AO2286">
        <v>0</v>
      </c>
      <c r="AP2286">
        <v>0</v>
      </c>
      <c r="AR2286" s="5">
        <v>46261</v>
      </c>
      <c r="AS2286">
        <v>164</v>
      </c>
      <c r="AT2286">
        <v>3</v>
      </c>
      <c r="AU2286" t="s">
        <v>145</v>
      </c>
      <c r="AV2286" t="s">
        <v>58</v>
      </c>
      <c r="AW2286">
        <v>-0.71495719999999996</v>
      </c>
      <c r="AX2286">
        <v>0.48416666000000003</v>
      </c>
      <c r="AY2286">
        <v>-52.342534649999997</v>
      </c>
      <c r="AZ2286">
        <v>-52.342534649999997</v>
      </c>
      <c r="BA2286">
        <v>0</v>
      </c>
    </row>
    <row r="2287" spans="34:53">
      <c r="AH2287" s="5">
        <v>46261</v>
      </c>
      <c r="AI2287">
        <v>229</v>
      </c>
      <c r="AJ2287">
        <v>3</v>
      </c>
      <c r="AK2287" t="s">
        <v>143</v>
      </c>
      <c r="AL2287" t="s">
        <v>57</v>
      </c>
      <c r="AM2287" t="s">
        <v>52</v>
      </c>
      <c r="AN2287">
        <v>-8.6649538600000007</v>
      </c>
      <c r="AO2287">
        <v>0</v>
      </c>
      <c r="AP2287">
        <v>-4921.0382565</v>
      </c>
      <c r="AR2287" s="5">
        <v>46261</v>
      </c>
      <c r="AS2287">
        <v>164</v>
      </c>
      <c r="AT2287">
        <v>3</v>
      </c>
      <c r="AU2287" t="s">
        <v>145</v>
      </c>
      <c r="AV2287" t="s">
        <v>146</v>
      </c>
      <c r="AW2287">
        <v>0.23079052999999999</v>
      </c>
      <c r="AX2287">
        <v>0.48416666000000003</v>
      </c>
      <c r="AY2287">
        <v>0</v>
      </c>
      <c r="AZ2287">
        <v>0</v>
      </c>
      <c r="BA2287">
        <v>0</v>
      </c>
    </row>
    <row r="2288" spans="34:53">
      <c r="AH2288" s="5">
        <v>46261</v>
      </c>
      <c r="AI2288">
        <v>229</v>
      </c>
      <c r="AJ2288">
        <v>3</v>
      </c>
      <c r="AL2288" t="s">
        <v>147</v>
      </c>
      <c r="AM2288" t="s">
        <v>148</v>
      </c>
      <c r="AN2288">
        <v>0</v>
      </c>
      <c r="AO2288">
        <v>0</v>
      </c>
      <c r="AP2288">
        <v>0</v>
      </c>
      <c r="AR2288" s="5">
        <v>46261</v>
      </c>
      <c r="AS2288">
        <v>164</v>
      </c>
      <c r="AT2288">
        <v>3</v>
      </c>
      <c r="AU2288" t="s">
        <v>144</v>
      </c>
      <c r="AV2288" t="s">
        <v>58</v>
      </c>
      <c r="AW2288">
        <v>-51.677104999999997</v>
      </c>
      <c r="AX2288">
        <v>4.33</v>
      </c>
      <c r="AY2288">
        <v>-4460.7206478500002</v>
      </c>
      <c r="AZ2288">
        <v>-4460.7206478500002</v>
      </c>
      <c r="BA2288">
        <v>0</v>
      </c>
    </row>
    <row r="2289" spans="34:53">
      <c r="AH2289" s="5">
        <v>46261</v>
      </c>
      <c r="AI2289">
        <v>229</v>
      </c>
      <c r="AJ2289">
        <v>3</v>
      </c>
      <c r="AL2289" t="s">
        <v>147</v>
      </c>
      <c r="AM2289" t="s">
        <v>51</v>
      </c>
      <c r="AN2289">
        <v>0</v>
      </c>
      <c r="AO2289">
        <v>0</v>
      </c>
      <c r="AP2289">
        <v>0</v>
      </c>
      <c r="AR2289" s="5">
        <v>46261</v>
      </c>
      <c r="AS2289">
        <v>164</v>
      </c>
      <c r="AT2289">
        <v>3</v>
      </c>
      <c r="AU2289" t="s">
        <v>144</v>
      </c>
      <c r="AV2289" t="s">
        <v>146</v>
      </c>
      <c r="AW2289">
        <v>47.347104999999999</v>
      </c>
      <c r="AX2289">
        <v>4.33</v>
      </c>
      <c r="AY2289">
        <v>0</v>
      </c>
      <c r="AZ2289">
        <v>0</v>
      </c>
      <c r="BA2289">
        <v>0</v>
      </c>
    </row>
    <row r="2290" spans="34:53">
      <c r="AH2290" s="5">
        <v>46261</v>
      </c>
      <c r="AI2290">
        <v>229</v>
      </c>
      <c r="AJ2290">
        <v>3</v>
      </c>
      <c r="AK2290" t="s">
        <v>143</v>
      </c>
      <c r="AL2290" t="s">
        <v>60</v>
      </c>
      <c r="AM2290" t="s">
        <v>58</v>
      </c>
      <c r="AN2290">
        <v>-15.78905016</v>
      </c>
      <c r="AO2290">
        <v>5666.96019643</v>
      </c>
      <c r="AP2290">
        <v>12128.53353626</v>
      </c>
      <c r="AR2290" s="5">
        <v>46261</v>
      </c>
      <c r="AS2290">
        <v>164</v>
      </c>
      <c r="AT2290">
        <v>3</v>
      </c>
      <c r="AU2290" t="s">
        <v>57</v>
      </c>
      <c r="AV2290" t="s">
        <v>58</v>
      </c>
      <c r="AW2290">
        <v>-6.9524062000000004</v>
      </c>
      <c r="AX2290">
        <v>0.49916665999999998</v>
      </c>
      <c r="AY2290">
        <v>9869.9333644800008</v>
      </c>
      <c r="AZ2290">
        <v>3412.5287183</v>
      </c>
      <c r="BA2290">
        <v>0</v>
      </c>
    </row>
    <row r="2291" spans="34:53">
      <c r="AH2291" s="5">
        <v>46261</v>
      </c>
      <c r="AI2291">
        <v>229</v>
      </c>
      <c r="AJ2291">
        <v>3</v>
      </c>
      <c r="AK2291" t="s">
        <v>143</v>
      </c>
      <c r="AL2291" t="s">
        <v>60</v>
      </c>
      <c r="AM2291" t="s">
        <v>51</v>
      </c>
      <c r="AN2291">
        <v>14.7023835</v>
      </c>
      <c r="AO2291">
        <v>0</v>
      </c>
      <c r="AP2291">
        <v>0</v>
      </c>
      <c r="AR2291" s="5">
        <v>46261</v>
      </c>
      <c r="AS2291">
        <v>164</v>
      </c>
      <c r="AT2291">
        <v>3</v>
      </c>
      <c r="AU2291" t="s">
        <v>57</v>
      </c>
      <c r="AV2291" t="s">
        <v>52</v>
      </c>
      <c r="AW2291">
        <v>6.4532395300000003</v>
      </c>
      <c r="AX2291">
        <v>0.49916665999999998</v>
      </c>
      <c r="AY2291">
        <v>0</v>
      </c>
      <c r="AZ2291">
        <v>0</v>
      </c>
      <c r="BA2291">
        <v>0</v>
      </c>
    </row>
    <row r="2292" spans="34:53">
      <c r="AH2292" s="5">
        <v>46261</v>
      </c>
      <c r="AI2292">
        <v>229</v>
      </c>
      <c r="AJ2292">
        <v>3</v>
      </c>
      <c r="AK2292" t="s">
        <v>143</v>
      </c>
      <c r="AL2292" t="s">
        <v>54</v>
      </c>
      <c r="AM2292" t="s">
        <v>52</v>
      </c>
      <c r="AN2292">
        <v>2.8291167000000002</v>
      </c>
      <c r="AO2292">
        <v>158.33088961999999</v>
      </c>
      <c r="AP2292">
        <v>0</v>
      </c>
      <c r="AR2292" s="5">
        <v>46261</v>
      </c>
      <c r="AS2292">
        <v>164</v>
      </c>
      <c r="AT2292">
        <v>3</v>
      </c>
      <c r="AU2292" t="s">
        <v>147</v>
      </c>
      <c r="AV2292" t="s">
        <v>148</v>
      </c>
      <c r="AW2292">
        <v>0</v>
      </c>
      <c r="AX2292">
        <v>0.66916666000000002</v>
      </c>
      <c r="AY2292">
        <v>0</v>
      </c>
      <c r="AZ2292">
        <v>0</v>
      </c>
      <c r="BA2292">
        <v>0</v>
      </c>
    </row>
    <row r="2293" spans="34:53">
      <c r="AH2293" s="5">
        <v>46261</v>
      </c>
      <c r="AI2293">
        <v>229</v>
      </c>
      <c r="AJ2293">
        <v>3</v>
      </c>
      <c r="AK2293" t="s">
        <v>143</v>
      </c>
      <c r="AL2293" t="s">
        <v>54</v>
      </c>
      <c r="AM2293" t="s">
        <v>51</v>
      </c>
      <c r="AN2293">
        <v>-9.9166167000000005</v>
      </c>
      <c r="AO2293">
        <v>0</v>
      </c>
      <c r="AP2293">
        <v>-1382.2041936999999</v>
      </c>
      <c r="AR2293" s="5">
        <v>46261</v>
      </c>
      <c r="AS2293">
        <v>164</v>
      </c>
      <c r="AT2293">
        <v>3</v>
      </c>
      <c r="AU2293" t="s">
        <v>147</v>
      </c>
      <c r="AV2293" t="s">
        <v>51</v>
      </c>
      <c r="AW2293">
        <v>0</v>
      </c>
      <c r="AX2293">
        <v>0.66916666000000002</v>
      </c>
      <c r="AY2293">
        <v>0</v>
      </c>
      <c r="AZ2293">
        <v>0</v>
      </c>
      <c r="BA2293">
        <v>0</v>
      </c>
    </row>
    <row r="2294" spans="34:53">
      <c r="AH2294" s="5">
        <v>46261</v>
      </c>
      <c r="AI2294">
        <v>230</v>
      </c>
      <c r="AJ2294">
        <v>3</v>
      </c>
      <c r="AL2294" t="s">
        <v>144</v>
      </c>
      <c r="AM2294" t="s">
        <v>58</v>
      </c>
      <c r="AN2294">
        <v>26.676084100000001</v>
      </c>
      <c r="AO2294">
        <v>0</v>
      </c>
      <c r="AP2294">
        <v>0</v>
      </c>
      <c r="AR2294" s="5">
        <v>46261</v>
      </c>
      <c r="AS2294">
        <v>164</v>
      </c>
      <c r="AT2294">
        <v>3</v>
      </c>
      <c r="AU2294" t="s">
        <v>60</v>
      </c>
      <c r="AV2294" t="s">
        <v>58</v>
      </c>
      <c r="AW2294">
        <v>-42.897663960000003</v>
      </c>
      <c r="AX2294">
        <v>1.6691666599999999</v>
      </c>
      <c r="AY2294">
        <v>0</v>
      </c>
      <c r="AZ2294">
        <v>-2958.3631268099998</v>
      </c>
      <c r="BA2294">
        <v>0</v>
      </c>
    </row>
    <row r="2295" spans="34:53">
      <c r="AH2295" s="5">
        <v>46261</v>
      </c>
      <c r="AI2295">
        <v>230</v>
      </c>
      <c r="AJ2295">
        <v>3</v>
      </c>
      <c r="AL2295" t="s">
        <v>144</v>
      </c>
      <c r="AM2295" t="s">
        <v>146</v>
      </c>
      <c r="AN2295">
        <v>-39.163584100000001</v>
      </c>
      <c r="AO2295">
        <v>23157.933639999999</v>
      </c>
      <c r="AP2295">
        <v>23157.933639999999</v>
      </c>
      <c r="AR2295" s="5">
        <v>46261</v>
      </c>
      <c r="AS2295">
        <v>164</v>
      </c>
      <c r="AT2295">
        <v>3</v>
      </c>
      <c r="AU2295" t="s">
        <v>60</v>
      </c>
      <c r="AV2295" t="s">
        <v>51</v>
      </c>
      <c r="AW2295">
        <v>41.228497300000001</v>
      </c>
      <c r="AX2295">
        <v>1.6691666599999999</v>
      </c>
      <c r="AY2295">
        <v>0</v>
      </c>
      <c r="AZ2295">
        <v>0</v>
      </c>
      <c r="BA2295">
        <v>0</v>
      </c>
    </row>
    <row r="2296" spans="34:53">
      <c r="AH2296" s="5">
        <v>46261</v>
      </c>
      <c r="AI2296">
        <v>230</v>
      </c>
      <c r="AJ2296">
        <v>3</v>
      </c>
      <c r="AK2296" t="s">
        <v>143</v>
      </c>
      <c r="AL2296" t="s">
        <v>57</v>
      </c>
      <c r="AM2296" t="s">
        <v>58</v>
      </c>
      <c r="AN2296">
        <v>4.8868071999999998</v>
      </c>
      <c r="AO2296">
        <v>0</v>
      </c>
      <c r="AP2296">
        <v>0</v>
      </c>
      <c r="AR2296" s="5">
        <v>46261</v>
      </c>
      <c r="AS2296">
        <v>164</v>
      </c>
      <c r="AT2296">
        <v>3</v>
      </c>
      <c r="AU2296" t="s">
        <v>54</v>
      </c>
      <c r="AV2296" t="s">
        <v>52</v>
      </c>
      <c r="AW2296">
        <v>15.60355766</v>
      </c>
      <c r="AX2296">
        <v>2.2741666600000001</v>
      </c>
      <c r="AY2296">
        <v>0</v>
      </c>
      <c r="AZ2296">
        <v>0</v>
      </c>
      <c r="BA2296">
        <v>0</v>
      </c>
    </row>
    <row r="2297" spans="34:53">
      <c r="AH2297" s="5">
        <v>46261</v>
      </c>
      <c r="AI2297">
        <v>230</v>
      </c>
      <c r="AJ2297">
        <v>3</v>
      </c>
      <c r="AK2297" t="s">
        <v>143</v>
      </c>
      <c r="AL2297" t="s">
        <v>57</v>
      </c>
      <c r="AM2297" t="s">
        <v>52</v>
      </c>
      <c r="AN2297">
        <v>-7.3434738599999996</v>
      </c>
      <c r="AO2297">
        <v>0</v>
      </c>
      <c r="AP2297">
        <v>-5129.6188745999998</v>
      </c>
      <c r="AR2297" s="5">
        <v>46261</v>
      </c>
      <c r="AS2297">
        <v>164</v>
      </c>
      <c r="AT2297">
        <v>3</v>
      </c>
      <c r="AU2297" t="s">
        <v>54</v>
      </c>
      <c r="AV2297" t="s">
        <v>51</v>
      </c>
      <c r="AW2297">
        <v>-17.877724329999999</v>
      </c>
      <c r="AX2297">
        <v>2.2741666600000001</v>
      </c>
      <c r="AY2297">
        <v>0</v>
      </c>
      <c r="AZ2297">
        <v>9415.7677729999996</v>
      </c>
      <c r="BA2297">
        <v>0</v>
      </c>
    </row>
    <row r="2298" spans="34:53">
      <c r="AH2298" s="5">
        <v>46261</v>
      </c>
      <c r="AI2298">
        <v>230</v>
      </c>
      <c r="AJ2298">
        <v>3</v>
      </c>
      <c r="AL2298" t="s">
        <v>147</v>
      </c>
      <c r="AM2298" t="s">
        <v>148</v>
      </c>
      <c r="AN2298">
        <v>0</v>
      </c>
      <c r="AO2298">
        <v>0</v>
      </c>
      <c r="AP2298">
        <v>0</v>
      </c>
      <c r="AR2298" s="5">
        <v>46261</v>
      </c>
      <c r="AS2298">
        <v>164</v>
      </c>
      <c r="AT2298">
        <v>3</v>
      </c>
      <c r="AU2298" t="s">
        <v>50</v>
      </c>
      <c r="AV2298" t="s">
        <v>52</v>
      </c>
      <c r="AW2298">
        <v>0</v>
      </c>
      <c r="AX2298">
        <v>0</v>
      </c>
      <c r="AY2298">
        <v>0</v>
      </c>
      <c r="AZ2298">
        <v>0</v>
      </c>
      <c r="BA2298">
        <v>0</v>
      </c>
    </row>
    <row r="2299" spans="34:53">
      <c r="AH2299" s="5">
        <v>46261</v>
      </c>
      <c r="AI2299">
        <v>230</v>
      </c>
      <c r="AJ2299">
        <v>3</v>
      </c>
      <c r="AL2299" t="s">
        <v>147</v>
      </c>
      <c r="AM2299" t="s">
        <v>51</v>
      </c>
      <c r="AN2299">
        <v>0</v>
      </c>
      <c r="AO2299">
        <v>0</v>
      </c>
      <c r="AP2299">
        <v>0</v>
      </c>
      <c r="AR2299" s="5">
        <v>46261</v>
      </c>
      <c r="AS2299">
        <v>164</v>
      </c>
      <c r="AT2299">
        <v>3</v>
      </c>
      <c r="AU2299" t="s">
        <v>50</v>
      </c>
      <c r="AV2299" t="s">
        <v>51</v>
      </c>
      <c r="AW2299">
        <v>0</v>
      </c>
      <c r="AX2299">
        <v>0</v>
      </c>
      <c r="AY2299">
        <v>0</v>
      </c>
      <c r="AZ2299">
        <v>0</v>
      </c>
      <c r="BA2299">
        <v>0</v>
      </c>
    </row>
    <row r="2300" spans="34:53">
      <c r="AH2300" s="5">
        <v>46261</v>
      </c>
      <c r="AI2300">
        <v>230</v>
      </c>
      <c r="AJ2300">
        <v>3</v>
      </c>
      <c r="AK2300" t="s">
        <v>143</v>
      </c>
      <c r="AL2300" t="s">
        <v>60</v>
      </c>
      <c r="AM2300" t="s">
        <v>58</v>
      </c>
      <c r="AN2300">
        <v>-19.926055659999999</v>
      </c>
      <c r="AO2300">
        <v>9305.53994418</v>
      </c>
      <c r="AP2300">
        <v>15356.36675737</v>
      </c>
      <c r="AR2300" s="5">
        <v>46261</v>
      </c>
      <c r="AS2300">
        <v>165</v>
      </c>
      <c r="AT2300">
        <v>3</v>
      </c>
      <c r="AU2300" t="s">
        <v>145</v>
      </c>
      <c r="AV2300" t="s">
        <v>58</v>
      </c>
      <c r="AW2300">
        <v>-0.2855414</v>
      </c>
      <c r="AX2300">
        <v>0.26666666</v>
      </c>
      <c r="AY2300">
        <v>-19.014666139999999</v>
      </c>
      <c r="AZ2300">
        <v>-19.014666139999999</v>
      </c>
      <c r="BA2300">
        <v>0</v>
      </c>
    </row>
    <row r="2301" spans="34:53">
      <c r="AH2301" s="5">
        <v>46261</v>
      </c>
      <c r="AI2301">
        <v>230</v>
      </c>
      <c r="AJ2301">
        <v>3</v>
      </c>
      <c r="AK2301" t="s">
        <v>143</v>
      </c>
      <c r="AL2301" t="s">
        <v>60</v>
      </c>
      <c r="AM2301" t="s">
        <v>51</v>
      </c>
      <c r="AN2301">
        <v>18.754389</v>
      </c>
      <c r="AO2301">
        <v>0</v>
      </c>
      <c r="AP2301">
        <v>0</v>
      </c>
      <c r="AR2301" s="5">
        <v>46261</v>
      </c>
      <c r="AS2301">
        <v>165</v>
      </c>
      <c r="AT2301">
        <v>3</v>
      </c>
      <c r="AU2301" t="s">
        <v>145</v>
      </c>
      <c r="AV2301" t="s">
        <v>146</v>
      </c>
      <c r="AW2301">
        <v>1.8874729999999999E-2</v>
      </c>
      <c r="AX2301">
        <v>0.26666666</v>
      </c>
      <c r="AY2301">
        <v>0</v>
      </c>
      <c r="AZ2301">
        <v>0</v>
      </c>
      <c r="BA2301">
        <v>0</v>
      </c>
    </row>
    <row r="2302" spans="34:53">
      <c r="AH2302" s="5">
        <v>46261</v>
      </c>
      <c r="AI2302">
        <v>230</v>
      </c>
      <c r="AJ2302">
        <v>3</v>
      </c>
      <c r="AK2302" t="s">
        <v>143</v>
      </c>
      <c r="AL2302" t="s">
        <v>54</v>
      </c>
      <c r="AM2302" t="s">
        <v>52</v>
      </c>
      <c r="AN2302">
        <v>2.4727573299999999</v>
      </c>
      <c r="AO2302">
        <v>0</v>
      </c>
      <c r="AP2302">
        <v>0</v>
      </c>
      <c r="AR2302" s="5">
        <v>46261</v>
      </c>
      <c r="AS2302">
        <v>165</v>
      </c>
      <c r="AT2302">
        <v>3</v>
      </c>
      <c r="AU2302" t="s">
        <v>144</v>
      </c>
      <c r="AV2302" t="s">
        <v>58</v>
      </c>
      <c r="AW2302">
        <v>-58.997361429999998</v>
      </c>
      <c r="AX2302">
        <v>4.09416666</v>
      </c>
      <c r="AY2302">
        <v>-4323.4963710000002</v>
      </c>
      <c r="AZ2302">
        <v>-4323.4963710000002</v>
      </c>
      <c r="BA2302">
        <v>0</v>
      </c>
    </row>
    <row r="2303" spans="34:53">
      <c r="AH2303" s="5">
        <v>46261</v>
      </c>
      <c r="AI2303">
        <v>230</v>
      </c>
      <c r="AJ2303">
        <v>3</v>
      </c>
      <c r="AK2303" t="s">
        <v>143</v>
      </c>
      <c r="AL2303" t="s">
        <v>54</v>
      </c>
      <c r="AM2303" t="s">
        <v>51</v>
      </c>
      <c r="AN2303">
        <v>-9.1610906599999993</v>
      </c>
      <c r="AO2303">
        <v>0</v>
      </c>
      <c r="AP2303">
        <v>-921.20793858000002</v>
      </c>
      <c r="AR2303" s="5">
        <v>46261</v>
      </c>
      <c r="AS2303">
        <v>165</v>
      </c>
      <c r="AT2303">
        <v>3</v>
      </c>
      <c r="AU2303" t="s">
        <v>144</v>
      </c>
      <c r="AV2303" t="s">
        <v>146</v>
      </c>
      <c r="AW2303">
        <v>54.903194759999998</v>
      </c>
      <c r="AX2303">
        <v>4.09416666</v>
      </c>
      <c r="AY2303">
        <v>0</v>
      </c>
      <c r="AZ2303">
        <v>0</v>
      </c>
      <c r="BA2303">
        <v>0</v>
      </c>
    </row>
    <row r="2304" spans="34:53">
      <c r="AH2304" s="5">
        <v>46261</v>
      </c>
      <c r="AI2304">
        <v>231</v>
      </c>
      <c r="AJ2304">
        <v>3</v>
      </c>
      <c r="AL2304" t="s">
        <v>144</v>
      </c>
      <c r="AM2304" t="s">
        <v>58</v>
      </c>
      <c r="AN2304">
        <v>23.365270129999999</v>
      </c>
      <c r="AO2304">
        <v>0</v>
      </c>
      <c r="AP2304">
        <v>0</v>
      </c>
      <c r="AR2304" s="5">
        <v>46261</v>
      </c>
      <c r="AS2304">
        <v>165</v>
      </c>
      <c r="AT2304">
        <v>3</v>
      </c>
      <c r="AU2304" t="s">
        <v>57</v>
      </c>
      <c r="AV2304" t="s">
        <v>58</v>
      </c>
      <c r="AW2304">
        <v>-7.3158028000000002</v>
      </c>
      <c r="AX2304">
        <v>1.0075000000000001</v>
      </c>
      <c r="AY2304">
        <v>0</v>
      </c>
      <c r="AZ2304">
        <v>3301.5534309700001</v>
      </c>
      <c r="BA2304">
        <v>0</v>
      </c>
    </row>
    <row r="2305" spans="34:53">
      <c r="AH2305" s="5">
        <v>46261</v>
      </c>
      <c r="AI2305">
        <v>231</v>
      </c>
      <c r="AJ2305">
        <v>3</v>
      </c>
      <c r="AL2305" t="s">
        <v>144</v>
      </c>
      <c r="AM2305" t="s">
        <v>146</v>
      </c>
      <c r="AN2305">
        <v>-35.826936799999999</v>
      </c>
      <c r="AO2305">
        <v>21807.774720000001</v>
      </c>
      <c r="AP2305">
        <v>21807.774720000001</v>
      </c>
      <c r="AR2305" s="5">
        <v>46261</v>
      </c>
      <c r="AS2305">
        <v>165</v>
      </c>
      <c r="AT2305">
        <v>3</v>
      </c>
      <c r="AU2305" t="s">
        <v>57</v>
      </c>
      <c r="AV2305" t="s">
        <v>52</v>
      </c>
      <c r="AW2305">
        <v>6.3083027999999999</v>
      </c>
      <c r="AX2305">
        <v>1.0075000000000001</v>
      </c>
      <c r="AY2305">
        <v>0</v>
      </c>
      <c r="AZ2305">
        <v>0</v>
      </c>
      <c r="BA2305">
        <v>0</v>
      </c>
    </row>
    <row r="2306" spans="34:53">
      <c r="AH2306" s="5">
        <v>46261</v>
      </c>
      <c r="AI2306">
        <v>231</v>
      </c>
      <c r="AJ2306">
        <v>3</v>
      </c>
      <c r="AK2306" t="s">
        <v>143</v>
      </c>
      <c r="AL2306" t="s">
        <v>57</v>
      </c>
      <c r="AM2306" t="s">
        <v>58</v>
      </c>
      <c r="AN2306">
        <v>4.247357</v>
      </c>
      <c r="AO2306">
        <v>0</v>
      </c>
      <c r="AP2306">
        <v>0</v>
      </c>
      <c r="AR2306" s="5">
        <v>46261</v>
      </c>
      <c r="AS2306">
        <v>165</v>
      </c>
      <c r="AT2306">
        <v>3</v>
      </c>
      <c r="AU2306" t="s">
        <v>147</v>
      </c>
      <c r="AV2306" t="s">
        <v>148</v>
      </c>
      <c r="AW2306">
        <v>0</v>
      </c>
      <c r="AX2306">
        <v>0.59583333000000005</v>
      </c>
      <c r="AY2306">
        <v>0</v>
      </c>
      <c r="AZ2306">
        <v>0</v>
      </c>
      <c r="BA2306">
        <v>0</v>
      </c>
    </row>
    <row r="2307" spans="34:53">
      <c r="AH2307" s="5">
        <v>46261</v>
      </c>
      <c r="AI2307">
        <v>231</v>
      </c>
      <c r="AJ2307">
        <v>3</v>
      </c>
      <c r="AK2307" t="s">
        <v>143</v>
      </c>
      <c r="AL2307" t="s">
        <v>57</v>
      </c>
      <c r="AM2307" t="s">
        <v>52</v>
      </c>
      <c r="AN2307">
        <v>-6.4790236600000002</v>
      </c>
      <c r="AO2307">
        <v>0</v>
      </c>
      <c r="AP2307">
        <v>-4496.9805677499999</v>
      </c>
      <c r="AR2307" s="5">
        <v>46261</v>
      </c>
      <c r="AS2307">
        <v>165</v>
      </c>
      <c r="AT2307">
        <v>3</v>
      </c>
      <c r="AU2307" t="s">
        <v>147</v>
      </c>
      <c r="AV2307" t="s">
        <v>51</v>
      </c>
      <c r="AW2307">
        <v>0</v>
      </c>
      <c r="AX2307">
        <v>0.59583333000000005</v>
      </c>
      <c r="AY2307">
        <v>0</v>
      </c>
      <c r="AZ2307">
        <v>0</v>
      </c>
      <c r="BA2307">
        <v>0</v>
      </c>
    </row>
    <row r="2308" spans="34:53">
      <c r="AH2308" s="5">
        <v>46261</v>
      </c>
      <c r="AI2308">
        <v>231</v>
      </c>
      <c r="AJ2308">
        <v>3</v>
      </c>
      <c r="AL2308" t="s">
        <v>147</v>
      </c>
      <c r="AM2308" t="s">
        <v>148</v>
      </c>
      <c r="AN2308">
        <v>0</v>
      </c>
      <c r="AO2308">
        <v>0</v>
      </c>
      <c r="AP2308">
        <v>0</v>
      </c>
      <c r="AR2308" s="5">
        <v>46261</v>
      </c>
      <c r="AS2308">
        <v>165</v>
      </c>
      <c r="AT2308">
        <v>3</v>
      </c>
      <c r="AU2308" t="s">
        <v>60</v>
      </c>
      <c r="AV2308" t="s">
        <v>58</v>
      </c>
      <c r="AW2308">
        <v>-29.098423059999998</v>
      </c>
      <c r="AX2308">
        <v>1.7641666600000001</v>
      </c>
      <c r="AY2308">
        <v>0</v>
      </c>
      <c r="AZ2308">
        <v>-1977.49230904</v>
      </c>
      <c r="BA2308">
        <v>0</v>
      </c>
    </row>
    <row r="2309" spans="34:53">
      <c r="AH2309" s="5">
        <v>46261</v>
      </c>
      <c r="AI2309">
        <v>231</v>
      </c>
      <c r="AJ2309">
        <v>3</v>
      </c>
      <c r="AL2309" t="s">
        <v>147</v>
      </c>
      <c r="AM2309" t="s">
        <v>51</v>
      </c>
      <c r="AN2309">
        <v>0</v>
      </c>
      <c r="AO2309">
        <v>0</v>
      </c>
      <c r="AP2309">
        <v>0</v>
      </c>
      <c r="AR2309" s="5">
        <v>46261</v>
      </c>
      <c r="AS2309">
        <v>165</v>
      </c>
      <c r="AT2309">
        <v>3</v>
      </c>
      <c r="AU2309" t="s">
        <v>60</v>
      </c>
      <c r="AV2309" t="s">
        <v>51</v>
      </c>
      <c r="AW2309">
        <v>27.334256400000001</v>
      </c>
      <c r="AX2309">
        <v>1.7641666600000001</v>
      </c>
      <c r="AY2309">
        <v>0</v>
      </c>
      <c r="AZ2309">
        <v>0</v>
      </c>
      <c r="BA2309">
        <v>0</v>
      </c>
    </row>
    <row r="2310" spans="34:53">
      <c r="AH2310" s="5">
        <v>46261</v>
      </c>
      <c r="AI2310">
        <v>231</v>
      </c>
      <c r="AJ2310">
        <v>3</v>
      </c>
      <c r="AK2310" t="s">
        <v>143</v>
      </c>
      <c r="AL2310" t="s">
        <v>60</v>
      </c>
      <c r="AM2310" t="s">
        <v>58</v>
      </c>
      <c r="AN2310">
        <v>-8.8859998000000004</v>
      </c>
      <c r="AO2310">
        <v>1132.5674651500001</v>
      </c>
      <c r="AP2310">
        <v>6734.879844</v>
      </c>
      <c r="AR2310" s="5">
        <v>46261</v>
      </c>
      <c r="AS2310">
        <v>165</v>
      </c>
      <c r="AT2310">
        <v>3</v>
      </c>
      <c r="AU2310" t="s">
        <v>54</v>
      </c>
      <c r="AV2310" t="s">
        <v>52</v>
      </c>
      <c r="AW2310">
        <v>-9.2493523999999994</v>
      </c>
      <c r="AX2310">
        <v>1.7975000000000001</v>
      </c>
      <c r="AY2310">
        <v>0</v>
      </c>
      <c r="AZ2310">
        <v>-5564.5151447999997</v>
      </c>
      <c r="BA2310">
        <v>0</v>
      </c>
    </row>
    <row r="2311" spans="34:53">
      <c r="AH2311" s="5">
        <v>46261</v>
      </c>
      <c r="AI2311">
        <v>231</v>
      </c>
      <c r="AJ2311">
        <v>3</v>
      </c>
      <c r="AK2311" t="s">
        <v>143</v>
      </c>
      <c r="AL2311" t="s">
        <v>60</v>
      </c>
      <c r="AM2311" t="s">
        <v>51</v>
      </c>
      <c r="AN2311">
        <v>7.7959997999999997</v>
      </c>
      <c r="AO2311">
        <v>0</v>
      </c>
      <c r="AP2311">
        <v>0</v>
      </c>
      <c r="AR2311" s="5">
        <v>46261</v>
      </c>
      <c r="AS2311">
        <v>165</v>
      </c>
      <c r="AT2311">
        <v>3</v>
      </c>
      <c r="AU2311" t="s">
        <v>54</v>
      </c>
      <c r="AV2311" t="s">
        <v>51</v>
      </c>
      <c r="AW2311">
        <v>7.4518523999999999</v>
      </c>
      <c r="AX2311">
        <v>1.7975000000000001</v>
      </c>
      <c r="AY2311">
        <v>0</v>
      </c>
      <c r="AZ2311">
        <v>0</v>
      </c>
      <c r="BA2311">
        <v>0</v>
      </c>
    </row>
    <row r="2312" spans="34:53">
      <c r="AH2312" s="5">
        <v>46261</v>
      </c>
      <c r="AI2312">
        <v>231</v>
      </c>
      <c r="AJ2312">
        <v>3</v>
      </c>
      <c r="AK2312" t="s">
        <v>143</v>
      </c>
      <c r="AL2312" t="s">
        <v>54</v>
      </c>
      <c r="AM2312" t="s">
        <v>52</v>
      </c>
      <c r="AN2312">
        <v>0.23120652999999999</v>
      </c>
      <c r="AO2312">
        <v>0</v>
      </c>
      <c r="AP2312">
        <v>0</v>
      </c>
      <c r="AR2312" s="5">
        <v>46261</v>
      </c>
      <c r="AS2312">
        <v>165</v>
      </c>
      <c r="AT2312">
        <v>3</v>
      </c>
      <c r="AU2312" t="s">
        <v>50</v>
      </c>
      <c r="AV2312" t="s">
        <v>52</v>
      </c>
      <c r="AW2312">
        <v>-0.17579093000000001</v>
      </c>
      <c r="AX2312">
        <v>0.63416665999999999</v>
      </c>
      <c r="AY2312">
        <v>0</v>
      </c>
      <c r="AZ2312">
        <v>-104.55780853</v>
      </c>
      <c r="BA2312">
        <v>0</v>
      </c>
    </row>
    <row r="2313" spans="34:53">
      <c r="AH2313" s="5">
        <v>46261</v>
      </c>
      <c r="AI2313">
        <v>231</v>
      </c>
      <c r="AJ2313">
        <v>3</v>
      </c>
      <c r="AK2313" t="s">
        <v>143</v>
      </c>
      <c r="AL2313" t="s">
        <v>54</v>
      </c>
      <c r="AM2313" t="s">
        <v>51</v>
      </c>
      <c r="AN2313">
        <v>-6.5270398600000004</v>
      </c>
      <c r="AO2313">
        <v>0</v>
      </c>
      <c r="AP2313">
        <v>-1105.3318111000001</v>
      </c>
      <c r="AR2313" s="5">
        <v>46261</v>
      </c>
      <c r="AS2313">
        <v>165</v>
      </c>
      <c r="AT2313">
        <v>3</v>
      </c>
      <c r="AU2313" t="s">
        <v>50</v>
      </c>
      <c r="AV2313" t="s">
        <v>51</v>
      </c>
      <c r="AW2313">
        <v>-0.45837572999999998</v>
      </c>
      <c r="AX2313">
        <v>0.63416665999999999</v>
      </c>
      <c r="AY2313">
        <v>0</v>
      </c>
      <c r="AZ2313">
        <v>0</v>
      </c>
      <c r="BA2313">
        <v>0</v>
      </c>
    </row>
    <row r="2314" spans="34:53">
      <c r="AH2314" s="5">
        <v>46261</v>
      </c>
      <c r="AI2314">
        <v>232</v>
      </c>
      <c r="AJ2314">
        <v>3</v>
      </c>
      <c r="AL2314" t="s">
        <v>144</v>
      </c>
      <c r="AM2314" t="s">
        <v>58</v>
      </c>
      <c r="AN2314">
        <v>27.050772630000001</v>
      </c>
      <c r="AO2314">
        <v>0</v>
      </c>
      <c r="AP2314">
        <v>0</v>
      </c>
      <c r="AR2314" s="5">
        <v>46261</v>
      </c>
      <c r="AS2314">
        <v>166</v>
      </c>
      <c r="AT2314">
        <v>3</v>
      </c>
      <c r="AU2314" t="s">
        <v>145</v>
      </c>
      <c r="AV2314" t="s">
        <v>58</v>
      </c>
      <c r="AW2314">
        <v>-0.36354419999999998</v>
      </c>
      <c r="AX2314">
        <v>0.22333333</v>
      </c>
      <c r="AY2314">
        <v>-25.05074638</v>
      </c>
      <c r="AZ2314">
        <v>-25.05074638</v>
      </c>
      <c r="BA2314">
        <v>0</v>
      </c>
    </row>
    <row r="2315" spans="34:53">
      <c r="AH2315" s="5">
        <v>46261</v>
      </c>
      <c r="AI2315">
        <v>232</v>
      </c>
      <c r="AJ2315">
        <v>3</v>
      </c>
      <c r="AL2315" t="s">
        <v>144</v>
      </c>
      <c r="AM2315" t="s">
        <v>146</v>
      </c>
      <c r="AN2315">
        <v>-39.32910596</v>
      </c>
      <c r="AO2315">
        <v>23098.642386660002</v>
      </c>
      <c r="AP2315">
        <v>23098.642386660002</v>
      </c>
      <c r="AR2315" s="5">
        <v>46261</v>
      </c>
      <c r="AS2315">
        <v>166</v>
      </c>
      <c r="AT2315">
        <v>3</v>
      </c>
      <c r="AU2315" t="s">
        <v>145</v>
      </c>
      <c r="AV2315" t="s">
        <v>146</v>
      </c>
      <c r="AW2315">
        <v>0.14021085999999999</v>
      </c>
      <c r="AX2315">
        <v>0.22333333</v>
      </c>
      <c r="AY2315">
        <v>0</v>
      </c>
      <c r="AZ2315">
        <v>0</v>
      </c>
      <c r="BA2315">
        <v>0</v>
      </c>
    </row>
    <row r="2316" spans="34:53">
      <c r="AH2316" s="5">
        <v>46261</v>
      </c>
      <c r="AI2316">
        <v>232</v>
      </c>
      <c r="AJ2316">
        <v>3</v>
      </c>
      <c r="AK2316" t="s">
        <v>143</v>
      </c>
      <c r="AL2316" t="s">
        <v>57</v>
      </c>
      <c r="AM2316" t="s">
        <v>58</v>
      </c>
      <c r="AN2316">
        <v>4.9177426000000004</v>
      </c>
      <c r="AO2316">
        <v>0</v>
      </c>
      <c r="AP2316">
        <v>0</v>
      </c>
      <c r="AR2316" s="5">
        <v>46261</v>
      </c>
      <c r="AS2316">
        <v>166</v>
      </c>
      <c r="AT2316">
        <v>3</v>
      </c>
      <c r="AU2316" t="s">
        <v>144</v>
      </c>
      <c r="AV2316" t="s">
        <v>58</v>
      </c>
      <c r="AW2316">
        <v>-60.185235329999998</v>
      </c>
      <c r="AX2316">
        <v>6.8591666599999996</v>
      </c>
      <c r="AY2316">
        <v>-4367.9204341499999</v>
      </c>
      <c r="AZ2316">
        <v>-4367.9204341499999</v>
      </c>
      <c r="BA2316">
        <v>0</v>
      </c>
    </row>
    <row r="2317" spans="34:53">
      <c r="AH2317" s="5">
        <v>46261</v>
      </c>
      <c r="AI2317">
        <v>232</v>
      </c>
      <c r="AJ2317">
        <v>3</v>
      </c>
      <c r="AK2317" t="s">
        <v>143</v>
      </c>
      <c r="AL2317" t="s">
        <v>57</v>
      </c>
      <c r="AM2317" t="s">
        <v>52</v>
      </c>
      <c r="AN2317">
        <v>-7.4694092599999999</v>
      </c>
      <c r="AO2317">
        <v>0</v>
      </c>
      <c r="AP2317">
        <v>-3872.7441339699999</v>
      </c>
      <c r="AR2317" s="5">
        <v>46261</v>
      </c>
      <c r="AS2317">
        <v>166</v>
      </c>
      <c r="AT2317">
        <v>3</v>
      </c>
      <c r="AU2317" t="s">
        <v>144</v>
      </c>
      <c r="AV2317" t="s">
        <v>146</v>
      </c>
      <c r="AW2317">
        <v>53.326068659999997</v>
      </c>
      <c r="AX2317">
        <v>6.8591666599999996</v>
      </c>
      <c r="AY2317">
        <v>0</v>
      </c>
      <c r="AZ2317">
        <v>0</v>
      </c>
      <c r="BA2317">
        <v>0</v>
      </c>
    </row>
    <row r="2318" spans="34:53">
      <c r="AH2318" s="5">
        <v>46261</v>
      </c>
      <c r="AI2318">
        <v>232</v>
      </c>
      <c r="AJ2318">
        <v>3</v>
      </c>
      <c r="AL2318" t="s">
        <v>147</v>
      </c>
      <c r="AM2318" t="s">
        <v>148</v>
      </c>
      <c r="AN2318">
        <v>0</v>
      </c>
      <c r="AO2318">
        <v>0</v>
      </c>
      <c r="AP2318">
        <v>0</v>
      </c>
      <c r="AR2318" s="5">
        <v>46261</v>
      </c>
      <c r="AS2318">
        <v>166</v>
      </c>
      <c r="AT2318">
        <v>3</v>
      </c>
      <c r="AU2318" t="s">
        <v>57</v>
      </c>
      <c r="AV2318" t="s">
        <v>58</v>
      </c>
      <c r="AW2318">
        <v>-5.2940800000000001</v>
      </c>
      <c r="AX2318">
        <v>0.99333333000000001</v>
      </c>
      <c r="AY2318">
        <v>0</v>
      </c>
      <c r="AZ2318">
        <v>2230.6151936000001</v>
      </c>
      <c r="BA2318">
        <v>0</v>
      </c>
    </row>
    <row r="2319" spans="34:53">
      <c r="AH2319" s="5">
        <v>46261</v>
      </c>
      <c r="AI2319">
        <v>232</v>
      </c>
      <c r="AJ2319">
        <v>3</v>
      </c>
      <c r="AL2319" t="s">
        <v>147</v>
      </c>
      <c r="AM2319" t="s">
        <v>51</v>
      </c>
      <c r="AN2319">
        <v>0</v>
      </c>
      <c r="AO2319">
        <v>0</v>
      </c>
      <c r="AP2319">
        <v>0</v>
      </c>
      <c r="AR2319" s="5">
        <v>46261</v>
      </c>
      <c r="AS2319">
        <v>166</v>
      </c>
      <c r="AT2319">
        <v>3</v>
      </c>
      <c r="AU2319" t="s">
        <v>57</v>
      </c>
      <c r="AV2319" t="s">
        <v>52</v>
      </c>
      <c r="AW2319">
        <v>4.3007466599999997</v>
      </c>
      <c r="AX2319">
        <v>0.99333333000000001</v>
      </c>
      <c r="AY2319">
        <v>0</v>
      </c>
      <c r="AZ2319">
        <v>0</v>
      </c>
      <c r="BA2319">
        <v>0</v>
      </c>
    </row>
    <row r="2320" spans="34:53">
      <c r="AH2320" s="5">
        <v>46261</v>
      </c>
      <c r="AI2320">
        <v>232</v>
      </c>
      <c r="AJ2320">
        <v>3</v>
      </c>
      <c r="AK2320" t="s">
        <v>143</v>
      </c>
      <c r="AL2320" t="s">
        <v>60</v>
      </c>
      <c r="AM2320" t="s">
        <v>58</v>
      </c>
      <c r="AN2320">
        <v>-6.5460287299999997</v>
      </c>
      <c r="AO2320">
        <v>0</v>
      </c>
      <c r="AP2320">
        <v>4917.2950264199999</v>
      </c>
      <c r="AR2320" s="5">
        <v>46261</v>
      </c>
      <c r="AS2320">
        <v>166</v>
      </c>
      <c r="AT2320">
        <v>3</v>
      </c>
      <c r="AU2320" t="s">
        <v>147</v>
      </c>
      <c r="AV2320" t="s">
        <v>148</v>
      </c>
      <c r="AW2320">
        <v>0</v>
      </c>
      <c r="AX2320">
        <v>0.59083333000000005</v>
      </c>
      <c r="AY2320">
        <v>0</v>
      </c>
      <c r="AZ2320">
        <v>0</v>
      </c>
      <c r="BA2320">
        <v>0</v>
      </c>
    </row>
    <row r="2321" spans="34:53">
      <c r="AH2321" s="5">
        <v>46261</v>
      </c>
      <c r="AI2321">
        <v>232</v>
      </c>
      <c r="AJ2321">
        <v>3</v>
      </c>
      <c r="AK2321" t="s">
        <v>143</v>
      </c>
      <c r="AL2321" t="s">
        <v>60</v>
      </c>
      <c r="AM2321" t="s">
        <v>51</v>
      </c>
      <c r="AN2321">
        <v>5.5076954000000002</v>
      </c>
      <c r="AO2321">
        <v>0</v>
      </c>
      <c r="AP2321">
        <v>0</v>
      </c>
      <c r="AR2321" s="5">
        <v>46261</v>
      </c>
      <c r="AS2321">
        <v>166</v>
      </c>
      <c r="AT2321">
        <v>3</v>
      </c>
      <c r="AU2321" t="s">
        <v>147</v>
      </c>
      <c r="AV2321" t="s">
        <v>51</v>
      </c>
      <c r="AW2321">
        <v>0</v>
      </c>
      <c r="AX2321">
        <v>0.59083333000000005</v>
      </c>
      <c r="AY2321">
        <v>0</v>
      </c>
      <c r="AZ2321">
        <v>0</v>
      </c>
      <c r="BA2321">
        <v>0</v>
      </c>
    </row>
    <row r="2322" spans="34:53">
      <c r="AH2322" s="5">
        <v>46261</v>
      </c>
      <c r="AI2322">
        <v>232</v>
      </c>
      <c r="AJ2322">
        <v>3</v>
      </c>
      <c r="AK2322" t="s">
        <v>143</v>
      </c>
      <c r="AL2322" t="s">
        <v>54</v>
      </c>
      <c r="AM2322" t="s">
        <v>52</v>
      </c>
      <c r="AN2322">
        <v>-2.9348928000000001</v>
      </c>
      <c r="AO2322">
        <v>0</v>
      </c>
      <c r="AP2322">
        <v>0</v>
      </c>
      <c r="AR2322" s="5">
        <v>46261</v>
      </c>
      <c r="AS2322">
        <v>166</v>
      </c>
      <c r="AT2322">
        <v>3</v>
      </c>
      <c r="AU2322" t="s">
        <v>60</v>
      </c>
      <c r="AV2322" t="s">
        <v>58</v>
      </c>
      <c r="AW2322">
        <v>-34.602100360000001</v>
      </c>
      <c r="AX2322">
        <v>1.71666666</v>
      </c>
      <c r="AY2322">
        <v>0</v>
      </c>
      <c r="AZ2322">
        <v>-2352.2776596200001</v>
      </c>
      <c r="BA2322">
        <v>0</v>
      </c>
    </row>
    <row r="2323" spans="34:53">
      <c r="AH2323" s="5">
        <v>46261</v>
      </c>
      <c r="AI2323">
        <v>232</v>
      </c>
      <c r="AJ2323">
        <v>3</v>
      </c>
      <c r="AK2323" t="s">
        <v>143</v>
      </c>
      <c r="AL2323" t="s">
        <v>54</v>
      </c>
      <c r="AM2323" t="s">
        <v>51</v>
      </c>
      <c r="AN2323">
        <v>-4.2051071999999996</v>
      </c>
      <c r="AO2323">
        <v>0</v>
      </c>
      <c r="AP2323">
        <v>-1117.92822892</v>
      </c>
      <c r="AR2323" s="5">
        <v>46261</v>
      </c>
      <c r="AS2323">
        <v>166</v>
      </c>
      <c r="AT2323">
        <v>3</v>
      </c>
      <c r="AU2323" t="s">
        <v>60</v>
      </c>
      <c r="AV2323" t="s">
        <v>51</v>
      </c>
      <c r="AW2323">
        <v>32.8854337</v>
      </c>
      <c r="AX2323">
        <v>1.71666666</v>
      </c>
      <c r="AY2323">
        <v>0</v>
      </c>
      <c r="AZ2323">
        <v>0</v>
      </c>
      <c r="BA2323">
        <v>0</v>
      </c>
    </row>
    <row r="2324" spans="34:53">
      <c r="AH2324" s="5">
        <v>46261</v>
      </c>
      <c r="AI2324">
        <v>233</v>
      </c>
      <c r="AJ2324">
        <v>3</v>
      </c>
      <c r="AL2324" t="s">
        <v>144</v>
      </c>
      <c r="AM2324" t="s">
        <v>58</v>
      </c>
      <c r="AN2324">
        <v>22.912908399999999</v>
      </c>
      <c r="AO2324">
        <v>0</v>
      </c>
      <c r="AP2324">
        <v>0</v>
      </c>
      <c r="AR2324" s="5">
        <v>46261</v>
      </c>
      <c r="AS2324">
        <v>166</v>
      </c>
      <c r="AT2324">
        <v>3</v>
      </c>
      <c r="AU2324" t="s">
        <v>54</v>
      </c>
      <c r="AV2324" t="s">
        <v>52</v>
      </c>
      <c r="AW2324">
        <v>-9.2636152299999992</v>
      </c>
      <c r="AX2324">
        <v>1.65666666</v>
      </c>
      <c r="AY2324">
        <v>0</v>
      </c>
      <c r="AZ2324">
        <v>-5573.38303713</v>
      </c>
      <c r="BA2324">
        <v>0</v>
      </c>
    </row>
    <row r="2325" spans="34:53">
      <c r="AH2325" s="5">
        <v>46261</v>
      </c>
      <c r="AI2325">
        <v>233</v>
      </c>
      <c r="AJ2325">
        <v>3</v>
      </c>
      <c r="AL2325" t="s">
        <v>144</v>
      </c>
      <c r="AM2325" t="s">
        <v>146</v>
      </c>
      <c r="AN2325">
        <v>-35.267908400000003</v>
      </c>
      <c r="AO2325">
        <v>21520.163359999999</v>
      </c>
      <c r="AP2325">
        <v>21520.163359999999</v>
      </c>
      <c r="AR2325" s="5">
        <v>46261</v>
      </c>
      <c r="AS2325">
        <v>166</v>
      </c>
      <c r="AT2325">
        <v>3</v>
      </c>
      <c r="AU2325" t="s">
        <v>54</v>
      </c>
      <c r="AV2325" t="s">
        <v>51</v>
      </c>
      <c r="AW2325">
        <v>7.6069485600000002</v>
      </c>
      <c r="AX2325">
        <v>1.65666666</v>
      </c>
      <c r="AY2325">
        <v>0</v>
      </c>
      <c r="AZ2325">
        <v>0</v>
      </c>
      <c r="BA2325">
        <v>0</v>
      </c>
    </row>
    <row r="2326" spans="34:53">
      <c r="AH2326" s="5">
        <v>46261</v>
      </c>
      <c r="AI2326">
        <v>233</v>
      </c>
      <c r="AJ2326">
        <v>3</v>
      </c>
      <c r="AK2326" t="s">
        <v>143</v>
      </c>
      <c r="AL2326" t="s">
        <v>57</v>
      </c>
      <c r="AM2326" t="s">
        <v>58</v>
      </c>
      <c r="AN2326">
        <v>5.8592279999999999</v>
      </c>
      <c r="AO2326">
        <v>0</v>
      </c>
      <c r="AP2326">
        <v>0</v>
      </c>
      <c r="AR2326" s="5">
        <v>46261</v>
      </c>
      <c r="AS2326">
        <v>166</v>
      </c>
      <c r="AT2326">
        <v>3</v>
      </c>
      <c r="AU2326" t="s">
        <v>50</v>
      </c>
      <c r="AV2326" t="s">
        <v>52</v>
      </c>
      <c r="AW2326">
        <v>-0.22804513000000001</v>
      </c>
      <c r="AX2326">
        <v>0.63416665999999999</v>
      </c>
      <c r="AY2326">
        <v>0</v>
      </c>
      <c r="AZ2326">
        <v>-136.01483693</v>
      </c>
      <c r="BA2326">
        <v>0</v>
      </c>
    </row>
    <row r="2327" spans="34:53">
      <c r="AH2327" s="5">
        <v>46261</v>
      </c>
      <c r="AI2327">
        <v>233</v>
      </c>
      <c r="AJ2327">
        <v>3</v>
      </c>
      <c r="AK2327" t="s">
        <v>143</v>
      </c>
      <c r="AL2327" t="s">
        <v>57</v>
      </c>
      <c r="AM2327" t="s">
        <v>52</v>
      </c>
      <c r="AN2327">
        <v>-8.3608946599999996</v>
      </c>
      <c r="AO2327">
        <v>0</v>
      </c>
      <c r="AP2327">
        <v>-6030.075871</v>
      </c>
      <c r="AR2327" s="5">
        <v>46261</v>
      </c>
      <c r="AS2327">
        <v>166</v>
      </c>
      <c r="AT2327">
        <v>3</v>
      </c>
      <c r="AU2327" t="s">
        <v>50</v>
      </c>
      <c r="AV2327" t="s">
        <v>51</v>
      </c>
      <c r="AW2327">
        <v>-0.40612153000000001</v>
      </c>
      <c r="AX2327">
        <v>0.63416665999999999</v>
      </c>
      <c r="AY2327">
        <v>0</v>
      </c>
      <c r="AZ2327">
        <v>0</v>
      </c>
      <c r="BA2327">
        <v>0</v>
      </c>
    </row>
    <row r="2328" spans="34:53">
      <c r="AH2328" s="5">
        <v>46261</v>
      </c>
      <c r="AI2328">
        <v>233</v>
      </c>
      <c r="AJ2328">
        <v>3</v>
      </c>
      <c r="AL2328" t="s">
        <v>147</v>
      </c>
      <c r="AM2328" t="s">
        <v>148</v>
      </c>
      <c r="AN2328">
        <v>0</v>
      </c>
      <c r="AO2328">
        <v>0</v>
      </c>
      <c r="AP2328">
        <v>0</v>
      </c>
      <c r="AR2328" s="5">
        <v>46261</v>
      </c>
      <c r="AS2328">
        <v>167</v>
      </c>
      <c r="AT2328">
        <v>3</v>
      </c>
      <c r="AU2328" t="s">
        <v>145</v>
      </c>
      <c r="AV2328" t="s">
        <v>58</v>
      </c>
      <c r="AW2328">
        <v>-0.25247330000000001</v>
      </c>
      <c r="AX2328">
        <v>0.22416665999999999</v>
      </c>
      <c r="AY2328">
        <v>-16.901396739999999</v>
      </c>
      <c r="AZ2328">
        <v>-16.901396739999999</v>
      </c>
      <c r="BA2328">
        <v>0</v>
      </c>
    </row>
    <row r="2329" spans="34:53">
      <c r="AH2329" s="5">
        <v>46261</v>
      </c>
      <c r="AI2329">
        <v>233</v>
      </c>
      <c r="AJ2329">
        <v>3</v>
      </c>
      <c r="AL2329" t="s">
        <v>147</v>
      </c>
      <c r="AM2329" t="s">
        <v>51</v>
      </c>
      <c r="AN2329">
        <v>0</v>
      </c>
      <c r="AO2329">
        <v>0</v>
      </c>
      <c r="AP2329">
        <v>0</v>
      </c>
      <c r="AR2329" s="5">
        <v>46261</v>
      </c>
      <c r="AS2329">
        <v>167</v>
      </c>
      <c r="AT2329">
        <v>3</v>
      </c>
      <c r="AU2329" t="s">
        <v>145</v>
      </c>
      <c r="AV2329" t="s">
        <v>146</v>
      </c>
      <c r="AW2329">
        <v>2.8306629999999999E-2</v>
      </c>
      <c r="AX2329">
        <v>0.22416665999999999</v>
      </c>
      <c r="AY2329">
        <v>0</v>
      </c>
      <c r="AZ2329">
        <v>0</v>
      </c>
      <c r="BA2329">
        <v>0</v>
      </c>
    </row>
    <row r="2330" spans="34:53">
      <c r="AH2330" s="5">
        <v>46261</v>
      </c>
      <c r="AI2330">
        <v>233</v>
      </c>
      <c r="AJ2330">
        <v>3</v>
      </c>
      <c r="AK2330" t="s">
        <v>143</v>
      </c>
      <c r="AL2330" t="s">
        <v>60</v>
      </c>
      <c r="AM2330" t="s">
        <v>58</v>
      </c>
      <c r="AN2330">
        <v>-4.1671606299999997</v>
      </c>
      <c r="AO2330">
        <v>0</v>
      </c>
      <c r="AP2330">
        <v>3042.7494575300002</v>
      </c>
      <c r="AR2330" s="5">
        <v>46261</v>
      </c>
      <c r="AS2330">
        <v>167</v>
      </c>
      <c r="AT2330">
        <v>3</v>
      </c>
      <c r="AU2330" t="s">
        <v>144</v>
      </c>
      <c r="AV2330" t="s">
        <v>58</v>
      </c>
      <c r="AW2330">
        <v>-62.5701289</v>
      </c>
      <c r="AX2330">
        <v>4.6124999999999998</v>
      </c>
      <c r="AY2330">
        <v>-4580.9078602400004</v>
      </c>
      <c r="AZ2330">
        <v>-4580.9078602400004</v>
      </c>
      <c r="BA2330">
        <v>0</v>
      </c>
    </row>
    <row r="2331" spans="34:53">
      <c r="AH2331" s="5">
        <v>46261</v>
      </c>
      <c r="AI2331">
        <v>233</v>
      </c>
      <c r="AJ2331">
        <v>3</v>
      </c>
      <c r="AK2331" t="s">
        <v>143</v>
      </c>
      <c r="AL2331" t="s">
        <v>60</v>
      </c>
      <c r="AM2331" t="s">
        <v>51</v>
      </c>
      <c r="AN2331">
        <v>3.0188272999999999</v>
      </c>
      <c r="AO2331">
        <v>0</v>
      </c>
      <c r="AP2331">
        <v>0</v>
      </c>
      <c r="AR2331" s="5">
        <v>46261</v>
      </c>
      <c r="AS2331">
        <v>167</v>
      </c>
      <c r="AT2331">
        <v>3</v>
      </c>
      <c r="AU2331" t="s">
        <v>144</v>
      </c>
      <c r="AV2331" t="s">
        <v>146</v>
      </c>
      <c r="AW2331">
        <v>57.957628900000003</v>
      </c>
      <c r="AX2331">
        <v>4.6124999999999998</v>
      </c>
      <c r="AY2331">
        <v>0</v>
      </c>
      <c r="AZ2331">
        <v>0</v>
      </c>
      <c r="BA2331">
        <v>0</v>
      </c>
    </row>
    <row r="2332" spans="34:53">
      <c r="AH2332" s="5">
        <v>46261</v>
      </c>
      <c r="AI2332">
        <v>233</v>
      </c>
      <c r="AJ2332">
        <v>3</v>
      </c>
      <c r="AK2332" t="s">
        <v>143</v>
      </c>
      <c r="AL2332" t="s">
        <v>54</v>
      </c>
      <c r="AM2332" t="s">
        <v>52</v>
      </c>
      <c r="AN2332">
        <v>-1.8691191599999999</v>
      </c>
      <c r="AO2332">
        <v>0</v>
      </c>
      <c r="AP2332">
        <v>0</v>
      </c>
      <c r="AR2332" s="5">
        <v>46261</v>
      </c>
      <c r="AS2332">
        <v>167</v>
      </c>
      <c r="AT2332">
        <v>3</v>
      </c>
      <c r="AU2332" t="s">
        <v>57</v>
      </c>
      <c r="AV2332" t="s">
        <v>58</v>
      </c>
      <c r="AW2332">
        <v>-6.0377001999999997</v>
      </c>
      <c r="AX2332">
        <v>1.17083333</v>
      </c>
      <c r="AY2332">
        <v>0</v>
      </c>
      <c r="AZ2332">
        <v>2521.1488907799999</v>
      </c>
      <c r="BA2332">
        <v>0</v>
      </c>
    </row>
    <row r="2333" spans="34:53">
      <c r="AH2333" s="5">
        <v>46261</v>
      </c>
      <c r="AI2333">
        <v>233</v>
      </c>
      <c r="AJ2333">
        <v>3</v>
      </c>
      <c r="AK2333" t="s">
        <v>143</v>
      </c>
      <c r="AL2333" t="s">
        <v>54</v>
      </c>
      <c r="AM2333" t="s">
        <v>51</v>
      </c>
      <c r="AN2333">
        <v>-4.8917141600000003</v>
      </c>
      <c r="AO2333">
        <v>0</v>
      </c>
      <c r="AP2333">
        <v>-1441.1297079799999</v>
      </c>
      <c r="AR2333" s="5">
        <v>46261</v>
      </c>
      <c r="AS2333">
        <v>167</v>
      </c>
      <c r="AT2333">
        <v>3</v>
      </c>
      <c r="AU2333" t="s">
        <v>57</v>
      </c>
      <c r="AV2333" t="s">
        <v>52</v>
      </c>
      <c r="AW2333">
        <v>4.86686686</v>
      </c>
      <c r="AX2333">
        <v>1.17083333</v>
      </c>
      <c r="AY2333">
        <v>0</v>
      </c>
      <c r="AZ2333">
        <v>0</v>
      </c>
      <c r="BA2333">
        <v>0</v>
      </c>
    </row>
    <row r="2334" spans="34:53">
      <c r="AH2334" s="5">
        <v>46261</v>
      </c>
      <c r="AI2334">
        <v>234</v>
      </c>
      <c r="AJ2334">
        <v>3</v>
      </c>
      <c r="AL2334" t="s">
        <v>144</v>
      </c>
      <c r="AM2334" t="s">
        <v>58</v>
      </c>
      <c r="AN2334">
        <v>11.9701051</v>
      </c>
      <c r="AO2334">
        <v>0</v>
      </c>
      <c r="AP2334">
        <v>0</v>
      </c>
      <c r="AR2334" s="5">
        <v>46261</v>
      </c>
      <c r="AS2334">
        <v>167</v>
      </c>
      <c r="AT2334">
        <v>3</v>
      </c>
      <c r="AU2334" t="s">
        <v>147</v>
      </c>
      <c r="AV2334" t="s">
        <v>148</v>
      </c>
      <c r="AW2334">
        <v>0</v>
      </c>
      <c r="AX2334">
        <v>0.52916666000000001</v>
      </c>
      <c r="AY2334">
        <v>0</v>
      </c>
      <c r="AZ2334">
        <v>0</v>
      </c>
      <c r="BA2334">
        <v>0</v>
      </c>
    </row>
    <row r="2335" spans="34:53">
      <c r="AH2335" s="5">
        <v>46261</v>
      </c>
      <c r="AI2335">
        <v>234</v>
      </c>
      <c r="AJ2335">
        <v>3</v>
      </c>
      <c r="AL2335" t="s">
        <v>144</v>
      </c>
      <c r="AM2335" t="s">
        <v>146</v>
      </c>
      <c r="AN2335">
        <v>-24.333438430000001</v>
      </c>
      <c r="AO2335">
        <v>17151.37537333</v>
      </c>
      <c r="AP2335">
        <v>17151.37537333</v>
      </c>
      <c r="AR2335" s="5">
        <v>46261</v>
      </c>
      <c r="AS2335">
        <v>167</v>
      </c>
      <c r="AT2335">
        <v>3</v>
      </c>
      <c r="AU2335" t="s">
        <v>147</v>
      </c>
      <c r="AV2335" t="s">
        <v>51</v>
      </c>
      <c r="AW2335">
        <v>0</v>
      </c>
      <c r="AX2335">
        <v>0.52916666000000001</v>
      </c>
      <c r="AY2335">
        <v>0</v>
      </c>
      <c r="AZ2335">
        <v>0</v>
      </c>
      <c r="BA2335">
        <v>0</v>
      </c>
    </row>
    <row r="2336" spans="34:53">
      <c r="AH2336" s="5">
        <v>46261</v>
      </c>
      <c r="AI2336">
        <v>234</v>
      </c>
      <c r="AJ2336">
        <v>3</v>
      </c>
      <c r="AK2336" t="s">
        <v>143</v>
      </c>
      <c r="AL2336" t="s">
        <v>57</v>
      </c>
      <c r="AM2336" t="s">
        <v>58</v>
      </c>
      <c r="AN2336">
        <v>4.3031362</v>
      </c>
      <c r="AO2336">
        <v>0</v>
      </c>
      <c r="AP2336">
        <v>0</v>
      </c>
      <c r="AR2336" s="5">
        <v>46261</v>
      </c>
      <c r="AS2336">
        <v>167</v>
      </c>
      <c r="AT2336">
        <v>3</v>
      </c>
      <c r="AU2336" t="s">
        <v>60</v>
      </c>
      <c r="AV2336" t="s">
        <v>58</v>
      </c>
      <c r="AW2336">
        <v>-27.401449700000001</v>
      </c>
      <c r="AX2336">
        <v>1.7150000000000001</v>
      </c>
      <c r="AY2336">
        <v>0</v>
      </c>
      <c r="AZ2336">
        <v>-1887.7471452699999</v>
      </c>
      <c r="BA2336">
        <v>0</v>
      </c>
    </row>
    <row r="2337" spans="34:53">
      <c r="AH2337" s="5">
        <v>46261</v>
      </c>
      <c r="AI2337">
        <v>234</v>
      </c>
      <c r="AJ2337">
        <v>3</v>
      </c>
      <c r="AK2337" t="s">
        <v>143</v>
      </c>
      <c r="AL2337" t="s">
        <v>57</v>
      </c>
      <c r="AM2337" t="s">
        <v>52</v>
      </c>
      <c r="AN2337">
        <v>-6.8156362000000001</v>
      </c>
      <c r="AO2337">
        <v>0</v>
      </c>
      <c r="AP2337">
        <v>-4546.4888546499997</v>
      </c>
      <c r="AR2337" s="5">
        <v>46261</v>
      </c>
      <c r="AS2337">
        <v>167</v>
      </c>
      <c r="AT2337">
        <v>3</v>
      </c>
      <c r="AU2337" t="s">
        <v>60</v>
      </c>
      <c r="AV2337" t="s">
        <v>51</v>
      </c>
      <c r="AW2337">
        <v>25.686449700000001</v>
      </c>
      <c r="AX2337">
        <v>1.7150000000000001</v>
      </c>
      <c r="AY2337">
        <v>0</v>
      </c>
      <c r="AZ2337">
        <v>0</v>
      </c>
      <c r="BA2337">
        <v>0</v>
      </c>
    </row>
    <row r="2338" spans="34:53">
      <c r="AH2338" s="5">
        <v>46261</v>
      </c>
      <c r="AI2338">
        <v>234</v>
      </c>
      <c r="AJ2338">
        <v>3</v>
      </c>
      <c r="AL2338" t="s">
        <v>147</v>
      </c>
      <c r="AM2338" t="s">
        <v>148</v>
      </c>
      <c r="AN2338">
        <v>0</v>
      </c>
      <c r="AO2338">
        <v>0</v>
      </c>
      <c r="AP2338">
        <v>0</v>
      </c>
      <c r="AR2338" s="5">
        <v>46261</v>
      </c>
      <c r="AS2338">
        <v>167</v>
      </c>
      <c r="AT2338">
        <v>3</v>
      </c>
      <c r="AU2338" t="s">
        <v>54</v>
      </c>
      <c r="AV2338" t="s">
        <v>52</v>
      </c>
      <c r="AW2338">
        <v>-7.5494518299999998</v>
      </c>
      <c r="AX2338">
        <v>1.85416666</v>
      </c>
      <c r="AY2338">
        <v>0</v>
      </c>
      <c r="AZ2338">
        <v>-4546.7569555</v>
      </c>
      <c r="BA2338">
        <v>0</v>
      </c>
    </row>
    <row r="2339" spans="34:53">
      <c r="AH2339" s="5">
        <v>46261</v>
      </c>
      <c r="AI2339">
        <v>234</v>
      </c>
      <c r="AJ2339">
        <v>3</v>
      </c>
      <c r="AL2339" t="s">
        <v>147</v>
      </c>
      <c r="AM2339" t="s">
        <v>51</v>
      </c>
      <c r="AN2339">
        <v>0</v>
      </c>
      <c r="AO2339">
        <v>0</v>
      </c>
      <c r="AP2339">
        <v>0</v>
      </c>
      <c r="AR2339" s="5">
        <v>46261</v>
      </c>
      <c r="AS2339">
        <v>167</v>
      </c>
      <c r="AT2339">
        <v>3</v>
      </c>
      <c r="AU2339" t="s">
        <v>54</v>
      </c>
      <c r="AV2339" t="s">
        <v>51</v>
      </c>
      <c r="AW2339">
        <v>5.6952851600000001</v>
      </c>
      <c r="AX2339">
        <v>1.85416666</v>
      </c>
      <c r="AY2339">
        <v>0</v>
      </c>
      <c r="AZ2339">
        <v>0</v>
      </c>
      <c r="BA2339">
        <v>0</v>
      </c>
    </row>
    <row r="2340" spans="34:53">
      <c r="AH2340" s="5">
        <v>46261</v>
      </c>
      <c r="AI2340">
        <v>234</v>
      </c>
      <c r="AJ2340">
        <v>3</v>
      </c>
      <c r="AK2340" t="s">
        <v>143</v>
      </c>
      <c r="AL2340" t="s">
        <v>60</v>
      </c>
      <c r="AM2340" t="s">
        <v>58</v>
      </c>
      <c r="AN2340">
        <v>6.5218483000000003</v>
      </c>
      <c r="AO2340">
        <v>0</v>
      </c>
      <c r="AP2340">
        <v>0</v>
      </c>
      <c r="AR2340" s="5">
        <v>46261</v>
      </c>
      <c r="AS2340">
        <v>167</v>
      </c>
      <c r="AT2340">
        <v>3</v>
      </c>
      <c r="AU2340" t="s">
        <v>50</v>
      </c>
      <c r="AV2340" t="s">
        <v>52</v>
      </c>
      <c r="AW2340">
        <v>-0.19603423</v>
      </c>
      <c r="AX2340">
        <v>0.63416665999999999</v>
      </c>
      <c r="AY2340">
        <v>0</v>
      </c>
      <c r="AZ2340">
        <v>-116.30614269</v>
      </c>
      <c r="BA2340">
        <v>0</v>
      </c>
    </row>
    <row r="2341" spans="34:53">
      <c r="AH2341" s="5">
        <v>46261</v>
      </c>
      <c r="AI2341">
        <v>234</v>
      </c>
      <c r="AJ2341">
        <v>3</v>
      </c>
      <c r="AK2341" t="s">
        <v>143</v>
      </c>
      <c r="AL2341" t="s">
        <v>60</v>
      </c>
      <c r="AM2341" t="s">
        <v>51</v>
      </c>
      <c r="AN2341">
        <v>-7.6818483000000004</v>
      </c>
      <c r="AO2341">
        <v>0</v>
      </c>
      <c r="AP2341">
        <v>-5293.4603010199999</v>
      </c>
      <c r="AR2341" s="5">
        <v>46261</v>
      </c>
      <c r="AS2341">
        <v>167</v>
      </c>
      <c r="AT2341">
        <v>3</v>
      </c>
      <c r="AU2341" t="s">
        <v>50</v>
      </c>
      <c r="AV2341" t="s">
        <v>51</v>
      </c>
      <c r="AW2341">
        <v>-0.43813243000000002</v>
      </c>
      <c r="AX2341">
        <v>0.63416665999999999</v>
      </c>
      <c r="AY2341">
        <v>0</v>
      </c>
      <c r="AZ2341">
        <v>0</v>
      </c>
      <c r="BA2341">
        <v>0</v>
      </c>
    </row>
    <row r="2342" spans="34:53">
      <c r="AH2342" s="5">
        <v>46261</v>
      </c>
      <c r="AI2342">
        <v>234</v>
      </c>
      <c r="AJ2342">
        <v>3</v>
      </c>
      <c r="AK2342" t="s">
        <v>143</v>
      </c>
      <c r="AL2342" t="s">
        <v>54</v>
      </c>
      <c r="AM2342" t="s">
        <v>52</v>
      </c>
      <c r="AN2342">
        <v>-4.3041764999999996</v>
      </c>
      <c r="AO2342">
        <v>0</v>
      </c>
      <c r="AP2342">
        <v>-1663.9968008400001</v>
      </c>
      <c r="AR2342" s="5">
        <v>46261</v>
      </c>
      <c r="AS2342">
        <v>168</v>
      </c>
      <c r="AT2342">
        <v>3</v>
      </c>
      <c r="AU2342" t="s">
        <v>145</v>
      </c>
      <c r="AV2342" t="s">
        <v>58</v>
      </c>
      <c r="AW2342">
        <v>-0.3134979</v>
      </c>
      <c r="AX2342">
        <v>0.22666665999999999</v>
      </c>
      <c r="AY2342">
        <v>-21.352414169999999</v>
      </c>
      <c r="AZ2342">
        <v>-21.352414169999999</v>
      </c>
      <c r="BA2342">
        <v>0</v>
      </c>
    </row>
    <row r="2343" spans="34:53">
      <c r="AH2343" s="5">
        <v>46261</v>
      </c>
      <c r="AI2343">
        <v>234</v>
      </c>
      <c r="AJ2343">
        <v>3</v>
      </c>
      <c r="AK2343" t="s">
        <v>143</v>
      </c>
      <c r="AL2343" t="s">
        <v>54</v>
      </c>
      <c r="AM2343" t="s">
        <v>51</v>
      </c>
      <c r="AN2343">
        <v>-2.3558234900000001</v>
      </c>
      <c r="AO2343">
        <v>0</v>
      </c>
      <c r="AP2343">
        <v>0</v>
      </c>
      <c r="AR2343" s="5">
        <v>46261</v>
      </c>
      <c r="AS2343">
        <v>168</v>
      </c>
      <c r="AT2343">
        <v>3</v>
      </c>
      <c r="AU2343" t="s">
        <v>145</v>
      </c>
      <c r="AV2343" t="s">
        <v>146</v>
      </c>
      <c r="AW2343">
        <v>8.6831229999999995E-2</v>
      </c>
      <c r="AX2343">
        <v>0.22666665999999999</v>
      </c>
      <c r="AY2343">
        <v>0</v>
      </c>
      <c r="AZ2343">
        <v>0</v>
      </c>
      <c r="BA2343">
        <v>0</v>
      </c>
    </row>
    <row r="2344" spans="34:53">
      <c r="AH2344" s="5">
        <v>46261</v>
      </c>
      <c r="AI2344">
        <v>235</v>
      </c>
      <c r="AJ2344">
        <v>3</v>
      </c>
      <c r="AL2344" t="s">
        <v>144</v>
      </c>
      <c r="AM2344" t="s">
        <v>58</v>
      </c>
      <c r="AN2344">
        <v>20.327374030000001</v>
      </c>
      <c r="AO2344">
        <v>0</v>
      </c>
      <c r="AP2344">
        <v>0</v>
      </c>
      <c r="AR2344" s="5">
        <v>46261</v>
      </c>
      <c r="AS2344">
        <v>168</v>
      </c>
      <c r="AT2344">
        <v>3</v>
      </c>
      <c r="AU2344" t="s">
        <v>144</v>
      </c>
      <c r="AV2344" t="s">
        <v>58</v>
      </c>
      <c r="AW2344">
        <v>-56.573157930000001</v>
      </c>
      <c r="AX2344">
        <v>4.1366666600000004</v>
      </c>
      <c r="AY2344">
        <v>-4122.71375721</v>
      </c>
      <c r="AZ2344">
        <v>-4122.71375721</v>
      </c>
      <c r="BA2344">
        <v>0</v>
      </c>
    </row>
    <row r="2345" spans="34:53">
      <c r="AH2345" s="5">
        <v>46261</v>
      </c>
      <c r="AI2345">
        <v>235</v>
      </c>
      <c r="AJ2345">
        <v>3</v>
      </c>
      <c r="AL2345" t="s">
        <v>144</v>
      </c>
      <c r="AM2345" t="s">
        <v>146</v>
      </c>
      <c r="AN2345">
        <v>-32.113207359999997</v>
      </c>
      <c r="AO2345">
        <v>13199.02109763</v>
      </c>
      <c r="AP2345">
        <v>13199.02109763</v>
      </c>
      <c r="AR2345" s="5">
        <v>46261</v>
      </c>
      <c r="AS2345">
        <v>168</v>
      </c>
      <c r="AT2345">
        <v>3</v>
      </c>
      <c r="AU2345" t="s">
        <v>144</v>
      </c>
      <c r="AV2345" t="s">
        <v>146</v>
      </c>
      <c r="AW2345">
        <v>52.436491259999997</v>
      </c>
      <c r="AX2345">
        <v>4.1366666600000004</v>
      </c>
      <c r="AY2345">
        <v>0</v>
      </c>
      <c r="AZ2345">
        <v>0</v>
      </c>
      <c r="BA2345">
        <v>0</v>
      </c>
    </row>
    <row r="2346" spans="34:53">
      <c r="AH2346" s="5">
        <v>46261</v>
      </c>
      <c r="AI2346">
        <v>235</v>
      </c>
      <c r="AJ2346">
        <v>3</v>
      </c>
      <c r="AK2346" t="s">
        <v>143</v>
      </c>
      <c r="AL2346" t="s">
        <v>57</v>
      </c>
      <c r="AM2346" t="s">
        <v>58</v>
      </c>
      <c r="AN2346">
        <v>4.1181713999999996</v>
      </c>
      <c r="AO2346">
        <v>0</v>
      </c>
      <c r="AP2346">
        <v>0</v>
      </c>
      <c r="AR2346" s="5">
        <v>46261</v>
      </c>
      <c r="AS2346">
        <v>168</v>
      </c>
      <c r="AT2346">
        <v>3</v>
      </c>
      <c r="AU2346" t="s">
        <v>57</v>
      </c>
      <c r="AV2346" t="s">
        <v>58</v>
      </c>
      <c r="AW2346">
        <v>-6.6788911999999998</v>
      </c>
      <c r="AX2346">
        <v>1.13416666</v>
      </c>
      <c r="AY2346">
        <v>0</v>
      </c>
      <c r="AZ2346">
        <v>2885.4935894999999</v>
      </c>
      <c r="BA2346">
        <v>0</v>
      </c>
    </row>
    <row r="2347" spans="34:53">
      <c r="AH2347" s="5">
        <v>46261</v>
      </c>
      <c r="AI2347">
        <v>235</v>
      </c>
      <c r="AJ2347">
        <v>3</v>
      </c>
      <c r="AK2347" t="s">
        <v>143</v>
      </c>
      <c r="AL2347" t="s">
        <v>57</v>
      </c>
      <c r="AM2347" t="s">
        <v>52</v>
      </c>
      <c r="AN2347">
        <v>-6.4981714000000004</v>
      </c>
      <c r="AO2347">
        <v>0</v>
      </c>
      <c r="AP2347">
        <v>-3273.1020993299999</v>
      </c>
      <c r="AR2347" s="5">
        <v>46261</v>
      </c>
      <c r="AS2347">
        <v>168</v>
      </c>
      <c r="AT2347">
        <v>3</v>
      </c>
      <c r="AU2347" t="s">
        <v>57</v>
      </c>
      <c r="AV2347" t="s">
        <v>52</v>
      </c>
      <c r="AW2347">
        <v>5.5447245299999999</v>
      </c>
      <c r="AX2347">
        <v>1.13416666</v>
      </c>
      <c r="AY2347">
        <v>0</v>
      </c>
      <c r="AZ2347">
        <v>0</v>
      </c>
      <c r="BA2347">
        <v>0</v>
      </c>
    </row>
    <row r="2348" spans="34:53">
      <c r="AH2348" s="5">
        <v>46261</v>
      </c>
      <c r="AI2348">
        <v>235</v>
      </c>
      <c r="AJ2348">
        <v>3</v>
      </c>
      <c r="AL2348" t="s">
        <v>147</v>
      </c>
      <c r="AM2348" t="s">
        <v>148</v>
      </c>
      <c r="AN2348">
        <v>0</v>
      </c>
      <c r="AO2348">
        <v>0</v>
      </c>
      <c r="AP2348">
        <v>0</v>
      </c>
      <c r="AR2348" s="5">
        <v>46261</v>
      </c>
      <c r="AS2348">
        <v>168</v>
      </c>
      <c r="AT2348">
        <v>3</v>
      </c>
      <c r="AU2348" t="s">
        <v>147</v>
      </c>
      <c r="AV2348" t="s">
        <v>148</v>
      </c>
      <c r="AW2348">
        <v>0</v>
      </c>
      <c r="AX2348">
        <v>0.52249999999999996</v>
      </c>
      <c r="AY2348">
        <v>0</v>
      </c>
      <c r="AZ2348">
        <v>0</v>
      </c>
      <c r="BA2348">
        <v>0</v>
      </c>
    </row>
    <row r="2349" spans="34:53">
      <c r="AH2349" s="5">
        <v>46261</v>
      </c>
      <c r="AI2349">
        <v>235</v>
      </c>
      <c r="AJ2349">
        <v>3</v>
      </c>
      <c r="AL2349" t="s">
        <v>147</v>
      </c>
      <c r="AM2349" t="s">
        <v>51</v>
      </c>
      <c r="AN2349">
        <v>0</v>
      </c>
      <c r="AO2349">
        <v>0</v>
      </c>
      <c r="AP2349">
        <v>0</v>
      </c>
      <c r="AR2349" s="5">
        <v>46261</v>
      </c>
      <c r="AS2349">
        <v>168</v>
      </c>
      <c r="AT2349">
        <v>3</v>
      </c>
      <c r="AU2349" t="s">
        <v>147</v>
      </c>
      <c r="AV2349" t="s">
        <v>51</v>
      </c>
      <c r="AW2349">
        <v>0</v>
      </c>
      <c r="AX2349">
        <v>0.52249999999999996</v>
      </c>
      <c r="AY2349">
        <v>0</v>
      </c>
      <c r="AZ2349">
        <v>0</v>
      </c>
      <c r="BA2349">
        <v>0</v>
      </c>
    </row>
    <row r="2350" spans="34:53">
      <c r="AH2350" s="5">
        <v>46261</v>
      </c>
      <c r="AI2350">
        <v>235</v>
      </c>
      <c r="AJ2350">
        <v>3</v>
      </c>
      <c r="AK2350" t="s">
        <v>143</v>
      </c>
      <c r="AL2350" t="s">
        <v>60</v>
      </c>
      <c r="AM2350" t="s">
        <v>58</v>
      </c>
      <c r="AN2350">
        <v>-0.22539476</v>
      </c>
      <c r="AO2350">
        <v>0</v>
      </c>
      <c r="AP2350">
        <v>0</v>
      </c>
      <c r="AR2350" s="5">
        <v>46261</v>
      </c>
      <c r="AS2350">
        <v>168</v>
      </c>
      <c r="AT2350">
        <v>3</v>
      </c>
      <c r="AU2350" t="s">
        <v>60</v>
      </c>
      <c r="AV2350" t="s">
        <v>58</v>
      </c>
      <c r="AW2350">
        <v>-28.600551759999998</v>
      </c>
      <c r="AX2350">
        <v>1.75916666</v>
      </c>
      <c r="AY2350">
        <v>0</v>
      </c>
      <c r="AZ2350">
        <v>-1970.4486160399999</v>
      </c>
      <c r="BA2350">
        <v>0</v>
      </c>
    </row>
    <row r="2351" spans="34:53">
      <c r="AH2351" s="5">
        <v>46261</v>
      </c>
      <c r="AI2351">
        <v>235</v>
      </c>
      <c r="AJ2351">
        <v>3</v>
      </c>
      <c r="AK2351" t="s">
        <v>143</v>
      </c>
      <c r="AL2351" t="s">
        <v>60</v>
      </c>
      <c r="AM2351" t="s">
        <v>51</v>
      </c>
      <c r="AN2351">
        <v>-0.87127189999999999</v>
      </c>
      <c r="AO2351">
        <v>0</v>
      </c>
      <c r="AP2351">
        <v>-21.321987709999998</v>
      </c>
      <c r="AR2351" s="5">
        <v>46261</v>
      </c>
      <c r="AS2351">
        <v>168</v>
      </c>
      <c r="AT2351">
        <v>3</v>
      </c>
      <c r="AU2351" t="s">
        <v>60</v>
      </c>
      <c r="AV2351" t="s">
        <v>51</v>
      </c>
      <c r="AW2351">
        <v>26.8413851</v>
      </c>
      <c r="AX2351">
        <v>1.75916666</v>
      </c>
      <c r="AY2351">
        <v>0</v>
      </c>
      <c r="AZ2351">
        <v>0</v>
      </c>
      <c r="BA2351">
        <v>0</v>
      </c>
    </row>
    <row r="2352" spans="34:53">
      <c r="AH2352" s="5">
        <v>46261</v>
      </c>
      <c r="AI2352">
        <v>235</v>
      </c>
      <c r="AJ2352">
        <v>3</v>
      </c>
      <c r="AK2352" t="s">
        <v>143</v>
      </c>
      <c r="AL2352" t="s">
        <v>54</v>
      </c>
      <c r="AM2352" t="s">
        <v>52</v>
      </c>
      <c r="AN2352">
        <v>-0.67781495999999997</v>
      </c>
      <c r="AO2352">
        <v>0</v>
      </c>
      <c r="AP2352">
        <v>0</v>
      </c>
      <c r="AR2352" s="5">
        <v>46261</v>
      </c>
      <c r="AS2352">
        <v>168</v>
      </c>
      <c r="AT2352">
        <v>3</v>
      </c>
      <c r="AU2352" t="s">
        <v>54</v>
      </c>
      <c r="AV2352" t="s">
        <v>52</v>
      </c>
      <c r="AW2352">
        <v>-5.9682528000000001</v>
      </c>
      <c r="AX2352">
        <v>1.845</v>
      </c>
      <c r="AY2352">
        <v>0</v>
      </c>
      <c r="AZ2352">
        <v>-3593.3214383999998</v>
      </c>
      <c r="BA2352">
        <v>0</v>
      </c>
    </row>
    <row r="2353" spans="34:53">
      <c r="AH2353" s="5">
        <v>46261</v>
      </c>
      <c r="AI2353">
        <v>235</v>
      </c>
      <c r="AJ2353">
        <v>3</v>
      </c>
      <c r="AK2353" t="s">
        <v>143</v>
      </c>
      <c r="AL2353" t="s">
        <v>54</v>
      </c>
      <c r="AM2353" t="s">
        <v>51</v>
      </c>
      <c r="AN2353">
        <v>-5.5630183600000001</v>
      </c>
      <c r="AO2353">
        <v>0</v>
      </c>
      <c r="AP2353">
        <v>-1083.29502794</v>
      </c>
      <c r="AR2353" s="5">
        <v>46261</v>
      </c>
      <c r="AS2353">
        <v>168</v>
      </c>
      <c r="AT2353">
        <v>3</v>
      </c>
      <c r="AU2353" t="s">
        <v>54</v>
      </c>
      <c r="AV2353" t="s">
        <v>51</v>
      </c>
      <c r="AW2353">
        <v>4.1232528000000004</v>
      </c>
      <c r="AX2353">
        <v>1.845</v>
      </c>
      <c r="AY2353">
        <v>0</v>
      </c>
      <c r="AZ2353">
        <v>0</v>
      </c>
      <c r="BA2353">
        <v>0</v>
      </c>
    </row>
    <row r="2354" spans="34:53">
      <c r="AH2354" s="5">
        <v>46261</v>
      </c>
      <c r="AI2354">
        <v>236</v>
      </c>
      <c r="AJ2354">
        <v>3</v>
      </c>
      <c r="AL2354" t="s">
        <v>144</v>
      </c>
      <c r="AM2354" t="s">
        <v>58</v>
      </c>
      <c r="AN2354">
        <v>27.012007400000002</v>
      </c>
      <c r="AO2354">
        <v>0</v>
      </c>
      <c r="AP2354">
        <v>0</v>
      </c>
      <c r="AR2354" s="5">
        <v>46261</v>
      </c>
      <c r="AS2354">
        <v>168</v>
      </c>
      <c r="AT2354">
        <v>3</v>
      </c>
      <c r="AU2354" t="s">
        <v>50</v>
      </c>
      <c r="AV2354" t="s">
        <v>52</v>
      </c>
      <c r="AW2354">
        <v>-0.12041873</v>
      </c>
      <c r="AX2354">
        <v>0.63416665999999999</v>
      </c>
      <c r="AY2354">
        <v>0</v>
      </c>
      <c r="AZ2354">
        <v>-70.709996189999998</v>
      </c>
      <c r="BA2354">
        <v>0</v>
      </c>
    </row>
    <row r="2355" spans="34:53">
      <c r="AH2355" s="5">
        <v>46261</v>
      </c>
      <c r="AI2355">
        <v>236</v>
      </c>
      <c r="AJ2355">
        <v>3</v>
      </c>
      <c r="AL2355" t="s">
        <v>144</v>
      </c>
      <c r="AM2355" t="s">
        <v>146</v>
      </c>
      <c r="AN2355">
        <v>-39.077007399999999</v>
      </c>
      <c r="AO2355">
        <v>14696.065322140001</v>
      </c>
      <c r="AP2355">
        <v>14696.065322140001</v>
      </c>
      <c r="AR2355" s="5">
        <v>46261</v>
      </c>
      <c r="AS2355">
        <v>168</v>
      </c>
      <c r="AT2355">
        <v>3</v>
      </c>
      <c r="AU2355" t="s">
        <v>50</v>
      </c>
      <c r="AV2355" t="s">
        <v>51</v>
      </c>
      <c r="AW2355">
        <v>-0.51374792999999996</v>
      </c>
      <c r="AX2355">
        <v>0.63416665999999999</v>
      </c>
      <c r="AY2355">
        <v>0</v>
      </c>
      <c r="AZ2355">
        <v>0</v>
      </c>
      <c r="BA2355">
        <v>0</v>
      </c>
    </row>
    <row r="2356" spans="34:53">
      <c r="AH2356" s="5">
        <v>46261</v>
      </c>
      <c r="AI2356">
        <v>236</v>
      </c>
      <c r="AJ2356">
        <v>3</v>
      </c>
      <c r="AK2356" t="s">
        <v>143</v>
      </c>
      <c r="AL2356" t="s">
        <v>57</v>
      </c>
      <c r="AM2356" t="s">
        <v>58</v>
      </c>
      <c r="AN2356">
        <v>5.1287627999999996</v>
      </c>
      <c r="AO2356">
        <v>1877.37483393</v>
      </c>
      <c r="AP2356">
        <v>0</v>
      </c>
      <c r="AR2356" s="5">
        <v>46261</v>
      </c>
      <c r="AS2356">
        <v>169</v>
      </c>
      <c r="AT2356">
        <v>3</v>
      </c>
      <c r="AU2356" t="s">
        <v>145</v>
      </c>
      <c r="AV2356" t="s">
        <v>58</v>
      </c>
      <c r="AW2356">
        <v>-0.4906836</v>
      </c>
      <c r="AX2356">
        <v>0.27916666000000001</v>
      </c>
      <c r="AY2356">
        <v>-35.115549559999998</v>
      </c>
      <c r="AZ2356">
        <v>-35.115549559999998</v>
      </c>
      <c r="BA2356">
        <v>0</v>
      </c>
    </row>
    <row r="2357" spans="34:53">
      <c r="AH2357" s="5">
        <v>46261</v>
      </c>
      <c r="AI2357">
        <v>236</v>
      </c>
      <c r="AJ2357">
        <v>3</v>
      </c>
      <c r="AK2357" t="s">
        <v>143</v>
      </c>
      <c r="AL2357" t="s">
        <v>57</v>
      </c>
      <c r="AM2357" t="s">
        <v>52</v>
      </c>
      <c r="AN2357">
        <v>-7.4637627999999996</v>
      </c>
      <c r="AO2357">
        <v>0</v>
      </c>
      <c r="AP2357">
        <v>-5194.1300853299999</v>
      </c>
      <c r="AR2357" s="5">
        <v>46261</v>
      </c>
      <c r="AS2357">
        <v>169</v>
      </c>
      <c r="AT2357">
        <v>3</v>
      </c>
      <c r="AU2357" t="s">
        <v>145</v>
      </c>
      <c r="AV2357" t="s">
        <v>146</v>
      </c>
      <c r="AW2357">
        <v>0.21151692999999999</v>
      </c>
      <c r="AX2357">
        <v>0.27916666000000001</v>
      </c>
      <c r="AY2357">
        <v>0</v>
      </c>
      <c r="AZ2357">
        <v>0</v>
      </c>
      <c r="BA2357">
        <v>0</v>
      </c>
    </row>
    <row r="2358" spans="34:53">
      <c r="AH2358" s="5">
        <v>46261</v>
      </c>
      <c r="AI2358">
        <v>236</v>
      </c>
      <c r="AJ2358">
        <v>3</v>
      </c>
      <c r="AL2358" t="s">
        <v>147</v>
      </c>
      <c r="AM2358" t="s">
        <v>148</v>
      </c>
      <c r="AN2358">
        <v>0</v>
      </c>
      <c r="AO2358">
        <v>0</v>
      </c>
      <c r="AP2358">
        <v>0</v>
      </c>
      <c r="AR2358" s="5">
        <v>46261</v>
      </c>
      <c r="AS2358">
        <v>169</v>
      </c>
      <c r="AT2358">
        <v>3</v>
      </c>
      <c r="AU2358" t="s">
        <v>144</v>
      </c>
      <c r="AV2358" t="s">
        <v>58</v>
      </c>
      <c r="AW2358">
        <v>-55.95370106</v>
      </c>
      <c r="AX2358">
        <v>5.6433333299999999</v>
      </c>
      <c r="AY2358">
        <v>-4202.0405962499999</v>
      </c>
      <c r="AZ2358">
        <v>-4202.0405962499999</v>
      </c>
      <c r="BA2358">
        <v>0</v>
      </c>
    </row>
    <row r="2359" spans="34:53">
      <c r="AH2359" s="5">
        <v>46261</v>
      </c>
      <c r="AI2359">
        <v>236</v>
      </c>
      <c r="AJ2359">
        <v>3</v>
      </c>
      <c r="AL2359" t="s">
        <v>147</v>
      </c>
      <c r="AM2359" t="s">
        <v>51</v>
      </c>
      <c r="AN2359">
        <v>0</v>
      </c>
      <c r="AO2359">
        <v>0</v>
      </c>
      <c r="AP2359">
        <v>0</v>
      </c>
      <c r="AR2359" s="5">
        <v>46261</v>
      </c>
      <c r="AS2359">
        <v>169</v>
      </c>
      <c r="AT2359">
        <v>3</v>
      </c>
      <c r="AU2359" t="s">
        <v>144</v>
      </c>
      <c r="AV2359" t="s">
        <v>146</v>
      </c>
      <c r="AW2359">
        <v>50.310367730000003</v>
      </c>
      <c r="AX2359">
        <v>5.6433333299999999</v>
      </c>
      <c r="AY2359">
        <v>0</v>
      </c>
      <c r="AZ2359">
        <v>0</v>
      </c>
      <c r="BA2359">
        <v>0</v>
      </c>
    </row>
    <row r="2360" spans="34:53">
      <c r="AH2360" s="5">
        <v>46261</v>
      </c>
      <c r="AI2360">
        <v>236</v>
      </c>
      <c r="AJ2360">
        <v>3</v>
      </c>
      <c r="AK2360" t="s">
        <v>143</v>
      </c>
      <c r="AL2360" t="s">
        <v>60</v>
      </c>
      <c r="AM2360" t="s">
        <v>58</v>
      </c>
      <c r="AN2360">
        <v>-10.15351566</v>
      </c>
      <c r="AO2360">
        <v>0</v>
      </c>
      <c r="AP2360">
        <v>7705.6086218099999</v>
      </c>
      <c r="AR2360" s="5">
        <v>46261</v>
      </c>
      <c r="AS2360">
        <v>169</v>
      </c>
      <c r="AT2360">
        <v>3</v>
      </c>
      <c r="AU2360" t="s">
        <v>57</v>
      </c>
      <c r="AV2360" t="s">
        <v>58</v>
      </c>
      <c r="AW2360">
        <v>-7.2335209999999996</v>
      </c>
      <c r="AX2360">
        <v>1.6416666600000001</v>
      </c>
      <c r="AY2360">
        <v>0</v>
      </c>
      <c r="AZ2360">
        <v>2860.9907804899999</v>
      </c>
      <c r="BA2360">
        <v>0</v>
      </c>
    </row>
    <row r="2361" spans="34:53">
      <c r="AH2361" s="5">
        <v>46261</v>
      </c>
      <c r="AI2361">
        <v>236</v>
      </c>
      <c r="AJ2361">
        <v>3</v>
      </c>
      <c r="AK2361" t="s">
        <v>143</v>
      </c>
      <c r="AL2361" t="s">
        <v>60</v>
      </c>
      <c r="AM2361" t="s">
        <v>51</v>
      </c>
      <c r="AN2361">
        <v>8.9793489999999991</v>
      </c>
      <c r="AO2361">
        <v>0</v>
      </c>
      <c r="AP2361">
        <v>0</v>
      </c>
      <c r="AR2361" s="5">
        <v>46261</v>
      </c>
      <c r="AS2361">
        <v>169</v>
      </c>
      <c r="AT2361">
        <v>3</v>
      </c>
      <c r="AU2361" t="s">
        <v>57</v>
      </c>
      <c r="AV2361" t="s">
        <v>52</v>
      </c>
      <c r="AW2361">
        <v>5.5918543300000003</v>
      </c>
      <c r="AX2361">
        <v>1.6416666600000001</v>
      </c>
      <c r="AY2361">
        <v>0</v>
      </c>
      <c r="AZ2361">
        <v>0</v>
      </c>
      <c r="BA2361">
        <v>0</v>
      </c>
    </row>
    <row r="2362" spans="34:53">
      <c r="AH2362" s="5">
        <v>46261</v>
      </c>
      <c r="AI2362">
        <v>236</v>
      </c>
      <c r="AJ2362">
        <v>3</v>
      </c>
      <c r="AK2362" t="s">
        <v>143</v>
      </c>
      <c r="AL2362" t="s">
        <v>54</v>
      </c>
      <c r="AM2362" t="s">
        <v>52</v>
      </c>
      <c r="AN2362">
        <v>7.1056410300000001</v>
      </c>
      <c r="AO2362">
        <v>0</v>
      </c>
      <c r="AP2362">
        <v>0</v>
      </c>
      <c r="AR2362" s="5">
        <v>46261</v>
      </c>
      <c r="AS2362">
        <v>169</v>
      </c>
      <c r="AT2362">
        <v>3</v>
      </c>
      <c r="AU2362" t="s">
        <v>147</v>
      </c>
      <c r="AV2362" t="s">
        <v>148</v>
      </c>
      <c r="AW2362">
        <v>0</v>
      </c>
      <c r="AX2362">
        <v>0.58250000000000002</v>
      </c>
      <c r="AY2362">
        <v>0</v>
      </c>
      <c r="AZ2362">
        <v>0</v>
      </c>
      <c r="BA2362">
        <v>0</v>
      </c>
    </row>
    <row r="2363" spans="34:53">
      <c r="AH2363" s="5">
        <v>46261</v>
      </c>
      <c r="AI2363">
        <v>236</v>
      </c>
      <c r="AJ2363">
        <v>3</v>
      </c>
      <c r="AK2363" t="s">
        <v>143</v>
      </c>
      <c r="AL2363" t="s">
        <v>54</v>
      </c>
      <c r="AM2363" t="s">
        <v>51</v>
      </c>
      <c r="AN2363">
        <v>-13.611474360000001</v>
      </c>
      <c r="AO2363">
        <v>203.55978346000001</v>
      </c>
      <c r="AP2363">
        <v>-430.54391907000002</v>
      </c>
      <c r="AR2363" s="5">
        <v>46261</v>
      </c>
      <c r="AS2363">
        <v>169</v>
      </c>
      <c r="AT2363">
        <v>3</v>
      </c>
      <c r="AU2363" t="s">
        <v>147</v>
      </c>
      <c r="AV2363" t="s">
        <v>51</v>
      </c>
      <c r="AW2363">
        <v>0</v>
      </c>
      <c r="AX2363">
        <v>0.58250000000000002</v>
      </c>
      <c r="AY2363">
        <v>0</v>
      </c>
      <c r="AZ2363">
        <v>0</v>
      </c>
      <c r="BA2363">
        <v>0</v>
      </c>
    </row>
    <row r="2364" spans="34:53">
      <c r="AH2364" s="5">
        <v>46261</v>
      </c>
      <c r="AI2364">
        <v>237</v>
      </c>
      <c r="AJ2364">
        <v>3</v>
      </c>
      <c r="AL2364" t="s">
        <v>144</v>
      </c>
      <c r="AM2364" t="s">
        <v>58</v>
      </c>
      <c r="AN2364">
        <v>30.185843299999998</v>
      </c>
      <c r="AO2364">
        <v>0</v>
      </c>
      <c r="AP2364">
        <v>0</v>
      </c>
      <c r="AR2364" s="5">
        <v>46261</v>
      </c>
      <c r="AS2364">
        <v>169</v>
      </c>
      <c r="AT2364">
        <v>3</v>
      </c>
      <c r="AU2364" t="s">
        <v>60</v>
      </c>
      <c r="AV2364" t="s">
        <v>58</v>
      </c>
      <c r="AW2364">
        <v>-31.965350260000001</v>
      </c>
      <c r="AX2364">
        <v>1.92666666</v>
      </c>
      <c r="AY2364">
        <v>0</v>
      </c>
      <c r="AZ2364">
        <v>-2333.7464947100002</v>
      </c>
      <c r="BA2364">
        <v>0</v>
      </c>
    </row>
    <row r="2365" spans="34:53">
      <c r="AH2365" s="5">
        <v>46261</v>
      </c>
      <c r="AI2365">
        <v>237</v>
      </c>
      <c r="AJ2365">
        <v>3</v>
      </c>
      <c r="AL2365" t="s">
        <v>144</v>
      </c>
      <c r="AM2365" t="s">
        <v>146</v>
      </c>
      <c r="AN2365">
        <v>-41.835009960000001</v>
      </c>
      <c r="AO2365">
        <v>14965.344650139999</v>
      </c>
      <c r="AP2365">
        <v>14965.344650139999</v>
      </c>
      <c r="AR2365" s="5">
        <v>46261</v>
      </c>
      <c r="AS2365">
        <v>169</v>
      </c>
      <c r="AT2365">
        <v>3</v>
      </c>
      <c r="AU2365" t="s">
        <v>60</v>
      </c>
      <c r="AV2365" t="s">
        <v>51</v>
      </c>
      <c r="AW2365">
        <v>30.038683599999999</v>
      </c>
      <c r="AX2365">
        <v>1.92666666</v>
      </c>
      <c r="AY2365">
        <v>0</v>
      </c>
      <c r="AZ2365">
        <v>0</v>
      </c>
      <c r="BA2365">
        <v>0</v>
      </c>
    </row>
    <row r="2366" spans="34:53">
      <c r="AH2366" s="5">
        <v>46261</v>
      </c>
      <c r="AI2366">
        <v>237</v>
      </c>
      <c r="AJ2366">
        <v>3</v>
      </c>
      <c r="AK2366" t="s">
        <v>143</v>
      </c>
      <c r="AL2366" t="s">
        <v>57</v>
      </c>
      <c r="AM2366" t="s">
        <v>58</v>
      </c>
      <c r="AN2366">
        <v>4.8026358</v>
      </c>
      <c r="AO2366">
        <v>0</v>
      </c>
      <c r="AP2366">
        <v>0</v>
      </c>
      <c r="AR2366" s="5">
        <v>46261</v>
      </c>
      <c r="AS2366">
        <v>169</v>
      </c>
      <c r="AT2366">
        <v>3</v>
      </c>
      <c r="AU2366" t="s">
        <v>54</v>
      </c>
      <c r="AV2366" t="s">
        <v>52</v>
      </c>
      <c r="AW2366">
        <v>-1.0431261599999999</v>
      </c>
      <c r="AX2366">
        <v>0.76333333000000003</v>
      </c>
      <c r="AY2366">
        <v>0</v>
      </c>
      <c r="AZ2366">
        <v>-627.27466416000004</v>
      </c>
      <c r="BA2366">
        <v>0</v>
      </c>
    </row>
    <row r="2367" spans="34:53">
      <c r="AH2367" s="5">
        <v>46261</v>
      </c>
      <c r="AI2367">
        <v>237</v>
      </c>
      <c r="AJ2367">
        <v>3</v>
      </c>
      <c r="AK2367" t="s">
        <v>143</v>
      </c>
      <c r="AL2367" t="s">
        <v>57</v>
      </c>
      <c r="AM2367" t="s">
        <v>52</v>
      </c>
      <c r="AN2367">
        <v>-7.1859691300000001</v>
      </c>
      <c r="AO2367">
        <v>0</v>
      </c>
      <c r="AP2367">
        <v>-5007.1911496399998</v>
      </c>
      <c r="AR2367" s="5">
        <v>46261</v>
      </c>
      <c r="AS2367">
        <v>169</v>
      </c>
      <c r="AT2367">
        <v>3</v>
      </c>
      <c r="AU2367" t="s">
        <v>54</v>
      </c>
      <c r="AV2367" t="s">
        <v>51</v>
      </c>
      <c r="AW2367">
        <v>0.27979282999999999</v>
      </c>
      <c r="AX2367">
        <v>0.76333333000000003</v>
      </c>
      <c r="AY2367">
        <v>0</v>
      </c>
      <c r="AZ2367">
        <v>0</v>
      </c>
      <c r="BA2367">
        <v>0</v>
      </c>
    </row>
    <row r="2368" spans="34:53">
      <c r="AH2368" s="5">
        <v>46261</v>
      </c>
      <c r="AI2368">
        <v>237</v>
      </c>
      <c r="AJ2368">
        <v>3</v>
      </c>
      <c r="AL2368" t="s">
        <v>147</v>
      </c>
      <c r="AM2368" t="s">
        <v>148</v>
      </c>
      <c r="AN2368">
        <v>0</v>
      </c>
      <c r="AO2368">
        <v>0</v>
      </c>
      <c r="AP2368">
        <v>0</v>
      </c>
      <c r="AR2368" s="5">
        <v>46261</v>
      </c>
      <c r="AS2368">
        <v>169</v>
      </c>
      <c r="AT2368">
        <v>3</v>
      </c>
      <c r="AU2368" t="s">
        <v>50</v>
      </c>
      <c r="AV2368" t="s">
        <v>52</v>
      </c>
      <c r="AW2368">
        <v>-0.19933672999999999</v>
      </c>
      <c r="AX2368">
        <v>0.63416665999999999</v>
      </c>
      <c r="AY2368">
        <v>0</v>
      </c>
      <c r="AZ2368">
        <v>-117.42789033</v>
      </c>
      <c r="BA2368">
        <v>0</v>
      </c>
    </row>
    <row r="2369" spans="34:53">
      <c r="AH2369" s="5">
        <v>46261</v>
      </c>
      <c r="AI2369">
        <v>237</v>
      </c>
      <c r="AJ2369">
        <v>3</v>
      </c>
      <c r="AL2369" t="s">
        <v>147</v>
      </c>
      <c r="AM2369" t="s">
        <v>51</v>
      </c>
      <c r="AN2369">
        <v>0</v>
      </c>
      <c r="AO2369">
        <v>0</v>
      </c>
      <c r="AP2369">
        <v>0</v>
      </c>
      <c r="AR2369" s="5">
        <v>46261</v>
      </c>
      <c r="AS2369">
        <v>169</v>
      </c>
      <c r="AT2369">
        <v>3</v>
      </c>
      <c r="AU2369" t="s">
        <v>50</v>
      </c>
      <c r="AV2369" t="s">
        <v>51</v>
      </c>
      <c r="AW2369">
        <v>-0.43482992999999998</v>
      </c>
      <c r="AX2369">
        <v>0.63416665999999999</v>
      </c>
      <c r="AY2369">
        <v>0</v>
      </c>
      <c r="AZ2369">
        <v>0</v>
      </c>
      <c r="BA2369">
        <v>0</v>
      </c>
    </row>
    <row r="2370" spans="34:53">
      <c r="AH2370" s="5">
        <v>46261</v>
      </c>
      <c r="AI2370">
        <v>237</v>
      </c>
      <c r="AJ2370">
        <v>3</v>
      </c>
      <c r="AK2370" t="s">
        <v>143</v>
      </c>
      <c r="AL2370" t="s">
        <v>60</v>
      </c>
      <c r="AM2370" t="s">
        <v>58</v>
      </c>
      <c r="AN2370">
        <v>-17.330336500000001</v>
      </c>
      <c r="AO2370">
        <v>7392.4864213299998</v>
      </c>
      <c r="AP2370">
        <v>13293.06826568</v>
      </c>
      <c r="AR2370" s="5">
        <v>46261</v>
      </c>
      <c r="AS2370">
        <v>170</v>
      </c>
      <c r="AT2370">
        <v>3</v>
      </c>
      <c r="AU2370" t="s">
        <v>145</v>
      </c>
      <c r="AV2370" t="s">
        <v>58</v>
      </c>
      <c r="AW2370">
        <v>-0.63235419999999998</v>
      </c>
      <c r="AX2370">
        <v>0.24916666000000001</v>
      </c>
      <c r="AY2370">
        <v>-46.526015059999999</v>
      </c>
      <c r="AZ2370">
        <v>-46.526015059999999</v>
      </c>
      <c r="BA2370">
        <v>0</v>
      </c>
    </row>
    <row r="2371" spans="34:53">
      <c r="AH2371" s="5">
        <v>46261</v>
      </c>
      <c r="AI2371">
        <v>237</v>
      </c>
      <c r="AJ2371">
        <v>3</v>
      </c>
      <c r="AK2371" t="s">
        <v>143</v>
      </c>
      <c r="AL2371" t="s">
        <v>60</v>
      </c>
      <c r="AM2371" t="s">
        <v>51</v>
      </c>
      <c r="AN2371">
        <v>16.110336499999999</v>
      </c>
      <c r="AO2371">
        <v>0</v>
      </c>
      <c r="AP2371">
        <v>0</v>
      </c>
      <c r="AR2371" s="5">
        <v>46261</v>
      </c>
      <c r="AS2371">
        <v>170</v>
      </c>
      <c r="AT2371">
        <v>3</v>
      </c>
      <c r="AU2371" t="s">
        <v>145</v>
      </c>
      <c r="AV2371" t="s">
        <v>146</v>
      </c>
      <c r="AW2371">
        <v>0.38318753</v>
      </c>
      <c r="AX2371">
        <v>0.24916666000000001</v>
      </c>
      <c r="AY2371">
        <v>0</v>
      </c>
      <c r="AZ2371">
        <v>0</v>
      </c>
      <c r="BA2371">
        <v>0</v>
      </c>
    </row>
    <row r="2372" spans="34:53">
      <c r="AH2372" s="5">
        <v>46261</v>
      </c>
      <c r="AI2372">
        <v>237</v>
      </c>
      <c r="AJ2372">
        <v>3</v>
      </c>
      <c r="AK2372" t="s">
        <v>143</v>
      </c>
      <c r="AL2372" t="s">
        <v>54</v>
      </c>
      <c r="AM2372" t="s">
        <v>52</v>
      </c>
      <c r="AN2372">
        <v>2.0154535600000001</v>
      </c>
      <c r="AO2372">
        <v>0</v>
      </c>
      <c r="AP2372">
        <v>0</v>
      </c>
      <c r="AR2372" s="5">
        <v>46261</v>
      </c>
      <c r="AS2372">
        <v>170</v>
      </c>
      <c r="AT2372">
        <v>3</v>
      </c>
      <c r="AU2372" t="s">
        <v>144</v>
      </c>
      <c r="AV2372" t="s">
        <v>58</v>
      </c>
      <c r="AW2372">
        <v>-61.46394463</v>
      </c>
      <c r="AX2372">
        <v>7.7916666599999997</v>
      </c>
      <c r="AY2372">
        <v>-4665.0141534300001</v>
      </c>
      <c r="AZ2372">
        <v>-4665.0141534300001</v>
      </c>
      <c r="BA2372">
        <v>0</v>
      </c>
    </row>
    <row r="2373" spans="34:53">
      <c r="AH2373" s="5">
        <v>46261</v>
      </c>
      <c r="AI2373">
        <v>237</v>
      </c>
      <c r="AJ2373">
        <v>3</v>
      </c>
      <c r="AK2373" t="s">
        <v>143</v>
      </c>
      <c r="AL2373" t="s">
        <v>54</v>
      </c>
      <c r="AM2373" t="s">
        <v>51</v>
      </c>
      <c r="AN2373">
        <v>-8.2896202300000006</v>
      </c>
      <c r="AO2373">
        <v>0</v>
      </c>
      <c r="AP2373">
        <v>-893.39069470000004</v>
      </c>
      <c r="AR2373" s="5">
        <v>46261</v>
      </c>
      <c r="AS2373">
        <v>170</v>
      </c>
      <c r="AT2373">
        <v>3</v>
      </c>
      <c r="AU2373" t="s">
        <v>144</v>
      </c>
      <c r="AV2373" t="s">
        <v>146</v>
      </c>
      <c r="AW2373">
        <v>53.672277960000002</v>
      </c>
      <c r="AX2373">
        <v>7.7916666599999997</v>
      </c>
      <c r="AY2373">
        <v>0</v>
      </c>
      <c r="AZ2373">
        <v>0</v>
      </c>
      <c r="BA2373">
        <v>0</v>
      </c>
    </row>
    <row r="2374" spans="34:53">
      <c r="AH2374" s="5">
        <v>46261</v>
      </c>
      <c r="AI2374">
        <v>238</v>
      </c>
      <c r="AJ2374">
        <v>3</v>
      </c>
      <c r="AL2374" t="s">
        <v>144</v>
      </c>
      <c r="AM2374" t="s">
        <v>58</v>
      </c>
      <c r="AN2374">
        <v>14.81344863</v>
      </c>
      <c r="AO2374">
        <v>0</v>
      </c>
      <c r="AP2374">
        <v>0</v>
      </c>
      <c r="AR2374" s="5">
        <v>46261</v>
      </c>
      <c r="AS2374">
        <v>170</v>
      </c>
      <c r="AT2374">
        <v>3</v>
      </c>
      <c r="AU2374" t="s">
        <v>57</v>
      </c>
      <c r="AV2374" t="s">
        <v>58</v>
      </c>
      <c r="AW2374">
        <v>-7.0091558000000003</v>
      </c>
      <c r="AX2374">
        <v>1.2708333300000001</v>
      </c>
      <c r="AY2374">
        <v>0</v>
      </c>
      <c r="AZ2374">
        <v>2964.1980472999999</v>
      </c>
      <c r="BA2374">
        <v>0</v>
      </c>
    </row>
    <row r="2375" spans="34:53">
      <c r="AH2375" s="5">
        <v>46261</v>
      </c>
      <c r="AI2375">
        <v>238</v>
      </c>
      <c r="AJ2375">
        <v>3</v>
      </c>
      <c r="AL2375" t="s">
        <v>144</v>
      </c>
      <c r="AM2375" t="s">
        <v>146</v>
      </c>
      <c r="AN2375">
        <v>-26.405948630000001</v>
      </c>
      <c r="AO2375">
        <v>12132.65028905</v>
      </c>
      <c r="AP2375">
        <v>12132.65028905</v>
      </c>
      <c r="AR2375" s="5">
        <v>46261</v>
      </c>
      <c r="AS2375">
        <v>170</v>
      </c>
      <c r="AT2375">
        <v>3</v>
      </c>
      <c r="AU2375" t="s">
        <v>57</v>
      </c>
      <c r="AV2375" t="s">
        <v>52</v>
      </c>
      <c r="AW2375">
        <v>5.73832246</v>
      </c>
      <c r="AX2375">
        <v>1.2708333300000001</v>
      </c>
      <c r="AY2375">
        <v>0</v>
      </c>
      <c r="AZ2375">
        <v>0</v>
      </c>
      <c r="BA2375">
        <v>0</v>
      </c>
    </row>
    <row r="2376" spans="34:53">
      <c r="AH2376" s="5">
        <v>46261</v>
      </c>
      <c r="AI2376">
        <v>238</v>
      </c>
      <c r="AJ2376">
        <v>3</v>
      </c>
      <c r="AK2376" t="s">
        <v>143</v>
      </c>
      <c r="AL2376" t="s">
        <v>57</v>
      </c>
      <c r="AM2376" t="s">
        <v>58</v>
      </c>
      <c r="AN2376">
        <v>4.2464541999999996</v>
      </c>
      <c r="AO2376">
        <v>0</v>
      </c>
      <c r="AP2376">
        <v>0</v>
      </c>
      <c r="AR2376" s="5">
        <v>46261</v>
      </c>
      <c r="AS2376">
        <v>170</v>
      </c>
      <c r="AT2376">
        <v>3</v>
      </c>
      <c r="AU2376" t="s">
        <v>147</v>
      </c>
      <c r="AV2376" t="s">
        <v>148</v>
      </c>
      <c r="AW2376">
        <v>0</v>
      </c>
      <c r="AX2376">
        <v>0.56499999999999995</v>
      </c>
      <c r="AY2376">
        <v>0</v>
      </c>
      <c r="AZ2376">
        <v>0</v>
      </c>
      <c r="BA2376">
        <v>0</v>
      </c>
    </row>
    <row r="2377" spans="34:53">
      <c r="AH2377" s="5">
        <v>46261</v>
      </c>
      <c r="AI2377">
        <v>238</v>
      </c>
      <c r="AJ2377">
        <v>3</v>
      </c>
      <c r="AK2377" t="s">
        <v>143</v>
      </c>
      <c r="AL2377" t="s">
        <v>57</v>
      </c>
      <c r="AM2377" t="s">
        <v>52</v>
      </c>
      <c r="AN2377">
        <v>-6.4264542000000002</v>
      </c>
      <c r="AO2377">
        <v>0</v>
      </c>
      <c r="AP2377">
        <v>-3611.4506901</v>
      </c>
      <c r="AR2377" s="5">
        <v>46261</v>
      </c>
      <c r="AS2377">
        <v>170</v>
      </c>
      <c r="AT2377">
        <v>3</v>
      </c>
      <c r="AU2377" t="s">
        <v>147</v>
      </c>
      <c r="AV2377" t="s">
        <v>51</v>
      </c>
      <c r="AW2377">
        <v>0</v>
      </c>
      <c r="AX2377">
        <v>0.56499999999999995</v>
      </c>
      <c r="AY2377">
        <v>0</v>
      </c>
      <c r="AZ2377">
        <v>0</v>
      </c>
      <c r="BA2377">
        <v>0</v>
      </c>
    </row>
    <row r="2378" spans="34:53">
      <c r="AH2378" s="5">
        <v>46261</v>
      </c>
      <c r="AI2378">
        <v>238</v>
      </c>
      <c r="AJ2378">
        <v>3</v>
      </c>
      <c r="AL2378" t="s">
        <v>147</v>
      </c>
      <c r="AM2378" t="s">
        <v>148</v>
      </c>
      <c r="AN2378">
        <v>0</v>
      </c>
      <c r="AO2378">
        <v>0</v>
      </c>
      <c r="AP2378">
        <v>0</v>
      </c>
      <c r="AR2378" s="5">
        <v>46261</v>
      </c>
      <c r="AS2378">
        <v>170</v>
      </c>
      <c r="AT2378">
        <v>3</v>
      </c>
      <c r="AU2378" t="s">
        <v>60</v>
      </c>
      <c r="AV2378" t="s">
        <v>58</v>
      </c>
      <c r="AW2378">
        <v>-27.129269600000001</v>
      </c>
      <c r="AX2378">
        <v>1.6475</v>
      </c>
      <c r="AY2378">
        <v>0</v>
      </c>
      <c r="AZ2378">
        <v>-1904.1639455699999</v>
      </c>
      <c r="BA2378">
        <v>0</v>
      </c>
    </row>
    <row r="2379" spans="34:53">
      <c r="AH2379" s="5">
        <v>46261</v>
      </c>
      <c r="AI2379">
        <v>238</v>
      </c>
      <c r="AJ2379">
        <v>3</v>
      </c>
      <c r="AL2379" t="s">
        <v>147</v>
      </c>
      <c r="AM2379" t="s">
        <v>51</v>
      </c>
      <c r="AN2379">
        <v>0</v>
      </c>
      <c r="AO2379">
        <v>0</v>
      </c>
      <c r="AP2379">
        <v>0</v>
      </c>
      <c r="AR2379" s="5">
        <v>46261</v>
      </c>
      <c r="AS2379">
        <v>170</v>
      </c>
      <c r="AT2379">
        <v>3</v>
      </c>
      <c r="AU2379" t="s">
        <v>60</v>
      </c>
      <c r="AV2379" t="s">
        <v>51</v>
      </c>
      <c r="AW2379">
        <v>25.4817696</v>
      </c>
      <c r="AX2379">
        <v>1.6475</v>
      </c>
      <c r="AY2379">
        <v>0</v>
      </c>
      <c r="AZ2379">
        <v>0</v>
      </c>
      <c r="BA2379">
        <v>0</v>
      </c>
    </row>
    <row r="2380" spans="34:53">
      <c r="AH2380" s="5">
        <v>46261</v>
      </c>
      <c r="AI2380">
        <v>238</v>
      </c>
      <c r="AJ2380">
        <v>3</v>
      </c>
      <c r="AK2380" t="s">
        <v>143</v>
      </c>
      <c r="AL2380" t="s">
        <v>60</v>
      </c>
      <c r="AM2380" t="s">
        <v>58</v>
      </c>
      <c r="AN2380">
        <v>-14.3326774</v>
      </c>
      <c r="AO2380">
        <v>6179.7415329900005</v>
      </c>
      <c r="AP2380">
        <v>10992.210666999999</v>
      </c>
      <c r="AR2380" s="5">
        <v>46261</v>
      </c>
      <c r="AS2380">
        <v>170</v>
      </c>
      <c r="AT2380">
        <v>3</v>
      </c>
      <c r="AU2380" t="s">
        <v>54</v>
      </c>
      <c r="AV2380" t="s">
        <v>52</v>
      </c>
      <c r="AW2380">
        <v>-2.3975727600000001</v>
      </c>
      <c r="AX2380">
        <v>1.68083333</v>
      </c>
      <c r="AY2380">
        <v>0</v>
      </c>
      <c r="AZ2380">
        <v>-1439.97713886</v>
      </c>
      <c r="BA2380">
        <v>0</v>
      </c>
    </row>
    <row r="2381" spans="34:53">
      <c r="AH2381" s="5">
        <v>46261</v>
      </c>
      <c r="AI2381">
        <v>238</v>
      </c>
      <c r="AJ2381">
        <v>3</v>
      </c>
      <c r="AK2381" t="s">
        <v>143</v>
      </c>
      <c r="AL2381" t="s">
        <v>60</v>
      </c>
      <c r="AM2381" t="s">
        <v>51</v>
      </c>
      <c r="AN2381">
        <v>13.3151774</v>
      </c>
      <c r="AO2381">
        <v>0</v>
      </c>
      <c r="AP2381">
        <v>0</v>
      </c>
      <c r="AR2381" s="5">
        <v>46261</v>
      </c>
      <c r="AS2381">
        <v>170</v>
      </c>
      <c r="AT2381">
        <v>3</v>
      </c>
      <c r="AU2381" t="s">
        <v>54</v>
      </c>
      <c r="AV2381" t="s">
        <v>51</v>
      </c>
      <c r="AW2381">
        <v>0.71673942999999996</v>
      </c>
      <c r="AX2381">
        <v>1.68083333</v>
      </c>
      <c r="AY2381">
        <v>0</v>
      </c>
      <c r="AZ2381">
        <v>0</v>
      </c>
      <c r="BA2381">
        <v>0</v>
      </c>
    </row>
    <row r="2382" spans="34:53">
      <c r="AH2382" s="5">
        <v>46261</v>
      </c>
      <c r="AI2382">
        <v>238</v>
      </c>
      <c r="AJ2382">
        <v>3</v>
      </c>
      <c r="AK2382" t="s">
        <v>143</v>
      </c>
      <c r="AL2382" t="s">
        <v>54</v>
      </c>
      <c r="AM2382" t="s">
        <v>52</v>
      </c>
      <c r="AN2382">
        <v>-2.9536990900000002</v>
      </c>
      <c r="AO2382">
        <v>104.59528413</v>
      </c>
      <c r="AP2382">
        <v>0</v>
      </c>
      <c r="AR2382" s="5">
        <v>46261</v>
      </c>
      <c r="AS2382">
        <v>170</v>
      </c>
      <c r="AT2382">
        <v>3</v>
      </c>
      <c r="AU2382" t="s">
        <v>50</v>
      </c>
      <c r="AV2382" t="s">
        <v>52</v>
      </c>
      <c r="AW2382">
        <v>-0.25203363000000001</v>
      </c>
      <c r="AX2382">
        <v>0.63416665999999999</v>
      </c>
      <c r="AY2382">
        <v>0</v>
      </c>
      <c r="AZ2382">
        <v>-150.45591393000001</v>
      </c>
      <c r="BA2382">
        <v>0</v>
      </c>
    </row>
    <row r="2383" spans="34:53">
      <c r="AH2383" s="5">
        <v>46261</v>
      </c>
      <c r="AI2383">
        <v>238</v>
      </c>
      <c r="AJ2383">
        <v>3</v>
      </c>
      <c r="AK2383" t="s">
        <v>143</v>
      </c>
      <c r="AL2383" t="s">
        <v>54</v>
      </c>
      <c r="AM2383" t="s">
        <v>51</v>
      </c>
      <c r="AN2383">
        <v>-3.3813008999999998</v>
      </c>
      <c r="AO2383">
        <v>0</v>
      </c>
      <c r="AP2383">
        <v>-1096.42315977</v>
      </c>
      <c r="AR2383" s="5">
        <v>46261</v>
      </c>
      <c r="AS2383">
        <v>170</v>
      </c>
      <c r="AT2383">
        <v>3</v>
      </c>
      <c r="AU2383" t="s">
        <v>50</v>
      </c>
      <c r="AV2383" t="s">
        <v>51</v>
      </c>
      <c r="AW2383">
        <v>-0.38213302999999998</v>
      </c>
      <c r="AX2383">
        <v>0.63416665999999999</v>
      </c>
      <c r="AY2383">
        <v>0</v>
      </c>
      <c r="AZ2383">
        <v>0</v>
      </c>
      <c r="BA2383">
        <v>0</v>
      </c>
    </row>
    <row r="2384" spans="34:53">
      <c r="AH2384" s="5">
        <v>46261</v>
      </c>
      <c r="AI2384">
        <v>239</v>
      </c>
      <c r="AJ2384">
        <v>3</v>
      </c>
      <c r="AL2384" t="s">
        <v>144</v>
      </c>
      <c r="AM2384" t="s">
        <v>58</v>
      </c>
      <c r="AN2384">
        <v>2.79921826</v>
      </c>
      <c r="AO2384">
        <v>0</v>
      </c>
      <c r="AP2384">
        <v>0</v>
      </c>
      <c r="AR2384" s="5">
        <v>46261</v>
      </c>
      <c r="AS2384">
        <v>171</v>
      </c>
      <c r="AT2384">
        <v>3</v>
      </c>
      <c r="AU2384" t="s">
        <v>145</v>
      </c>
      <c r="AV2384" t="s">
        <v>58</v>
      </c>
      <c r="AW2384">
        <v>-0.4466618</v>
      </c>
      <c r="AX2384">
        <v>0.22416665999999999</v>
      </c>
      <c r="AY2384">
        <v>2.1970022899999999</v>
      </c>
      <c r="AZ2384">
        <v>2.1970022899999999</v>
      </c>
      <c r="BA2384">
        <v>0</v>
      </c>
    </row>
    <row r="2385" spans="34:53">
      <c r="AH2385" s="5">
        <v>46261</v>
      </c>
      <c r="AI2385">
        <v>239</v>
      </c>
      <c r="AJ2385">
        <v>3</v>
      </c>
      <c r="AL2385" t="s">
        <v>144</v>
      </c>
      <c r="AM2385" t="s">
        <v>146</v>
      </c>
      <c r="AN2385">
        <v>-14.193384930000001</v>
      </c>
      <c r="AO2385">
        <v>9619.2550500199995</v>
      </c>
      <c r="AP2385">
        <v>9619.2550500199995</v>
      </c>
      <c r="AR2385" s="5">
        <v>46261</v>
      </c>
      <c r="AS2385">
        <v>171</v>
      </c>
      <c r="AT2385">
        <v>3</v>
      </c>
      <c r="AU2385" t="s">
        <v>145</v>
      </c>
      <c r="AV2385" t="s">
        <v>146</v>
      </c>
      <c r="AW2385">
        <v>0.22249513000000001</v>
      </c>
      <c r="AX2385">
        <v>0.22416665999999999</v>
      </c>
      <c r="AY2385">
        <v>0</v>
      </c>
      <c r="AZ2385">
        <v>0</v>
      </c>
      <c r="BA2385">
        <v>0</v>
      </c>
    </row>
    <row r="2386" spans="34:53">
      <c r="AH2386" s="5">
        <v>46261</v>
      </c>
      <c r="AI2386">
        <v>239</v>
      </c>
      <c r="AJ2386">
        <v>3</v>
      </c>
      <c r="AK2386" t="s">
        <v>143</v>
      </c>
      <c r="AL2386" t="s">
        <v>57</v>
      </c>
      <c r="AM2386" t="s">
        <v>58</v>
      </c>
      <c r="AN2386">
        <v>4.8103667999999997</v>
      </c>
      <c r="AO2386">
        <v>0</v>
      </c>
      <c r="AP2386">
        <v>0</v>
      </c>
      <c r="AR2386" s="5">
        <v>46261</v>
      </c>
      <c r="AS2386">
        <v>171</v>
      </c>
      <c r="AT2386">
        <v>3</v>
      </c>
      <c r="AU2386" t="s">
        <v>144</v>
      </c>
      <c r="AV2386" t="s">
        <v>58</v>
      </c>
      <c r="AW2386">
        <v>-61.749142599999999</v>
      </c>
      <c r="AX2386">
        <v>5.2125000000000004</v>
      </c>
      <c r="AY2386">
        <v>114.77656182</v>
      </c>
      <c r="AZ2386">
        <v>114.77656182</v>
      </c>
      <c r="BA2386">
        <v>0</v>
      </c>
    </row>
    <row r="2387" spans="34:53">
      <c r="AH2387" s="5">
        <v>46261</v>
      </c>
      <c r="AI2387">
        <v>239</v>
      </c>
      <c r="AJ2387">
        <v>3</v>
      </c>
      <c r="AK2387" t="s">
        <v>143</v>
      </c>
      <c r="AL2387" t="s">
        <v>57</v>
      </c>
      <c r="AM2387" t="s">
        <v>52</v>
      </c>
      <c r="AN2387">
        <v>-7.3295334600000004</v>
      </c>
      <c r="AO2387">
        <v>0</v>
      </c>
      <c r="AP2387">
        <v>-5090.5772700999996</v>
      </c>
      <c r="AR2387" s="5">
        <v>46261</v>
      </c>
      <c r="AS2387">
        <v>171</v>
      </c>
      <c r="AT2387">
        <v>3</v>
      </c>
      <c r="AU2387" t="s">
        <v>144</v>
      </c>
      <c r="AV2387" t="s">
        <v>146</v>
      </c>
      <c r="AW2387">
        <v>56.5366426</v>
      </c>
      <c r="AX2387">
        <v>5.2125000000000004</v>
      </c>
      <c r="AY2387">
        <v>0</v>
      </c>
      <c r="AZ2387">
        <v>0</v>
      </c>
      <c r="BA2387">
        <v>0</v>
      </c>
    </row>
    <row r="2388" spans="34:53">
      <c r="AH2388" s="5">
        <v>46261</v>
      </c>
      <c r="AI2388">
        <v>239</v>
      </c>
      <c r="AJ2388">
        <v>3</v>
      </c>
      <c r="AL2388" t="s">
        <v>147</v>
      </c>
      <c r="AM2388" t="s">
        <v>148</v>
      </c>
      <c r="AN2388">
        <v>0</v>
      </c>
      <c r="AO2388">
        <v>0</v>
      </c>
      <c r="AP2388">
        <v>0</v>
      </c>
      <c r="AR2388" s="5">
        <v>46261</v>
      </c>
      <c r="AS2388">
        <v>171</v>
      </c>
      <c r="AT2388">
        <v>3</v>
      </c>
      <c r="AU2388" t="s">
        <v>57</v>
      </c>
      <c r="AV2388" t="s">
        <v>58</v>
      </c>
      <c r="AW2388">
        <v>-6.6029102000000002</v>
      </c>
      <c r="AX2388">
        <v>0.9425</v>
      </c>
      <c r="AY2388">
        <v>0</v>
      </c>
      <c r="AZ2388">
        <v>3452.8330604100001</v>
      </c>
      <c r="BA2388">
        <v>0</v>
      </c>
    </row>
    <row r="2389" spans="34:53">
      <c r="AH2389" s="5">
        <v>46261</v>
      </c>
      <c r="AI2389">
        <v>239</v>
      </c>
      <c r="AJ2389">
        <v>3</v>
      </c>
      <c r="AL2389" t="s">
        <v>147</v>
      </c>
      <c r="AM2389" t="s">
        <v>51</v>
      </c>
      <c r="AN2389">
        <v>0</v>
      </c>
      <c r="AO2389">
        <v>0</v>
      </c>
      <c r="AP2389">
        <v>0</v>
      </c>
      <c r="AR2389" s="5">
        <v>46261</v>
      </c>
      <c r="AS2389">
        <v>171</v>
      </c>
      <c r="AT2389">
        <v>3</v>
      </c>
      <c r="AU2389" t="s">
        <v>57</v>
      </c>
      <c r="AV2389" t="s">
        <v>52</v>
      </c>
      <c r="AW2389">
        <v>5.6604102000000003</v>
      </c>
      <c r="AX2389">
        <v>0.9425</v>
      </c>
      <c r="AY2389">
        <v>0</v>
      </c>
      <c r="AZ2389">
        <v>0</v>
      </c>
      <c r="BA2389">
        <v>0</v>
      </c>
    </row>
    <row r="2390" spans="34:53">
      <c r="AH2390" s="5">
        <v>46261</v>
      </c>
      <c r="AI2390">
        <v>239</v>
      </c>
      <c r="AJ2390">
        <v>3</v>
      </c>
      <c r="AK2390" t="s">
        <v>143</v>
      </c>
      <c r="AL2390" t="s">
        <v>60</v>
      </c>
      <c r="AM2390" t="s">
        <v>58</v>
      </c>
      <c r="AN2390">
        <v>-10.15224913</v>
      </c>
      <c r="AO2390">
        <v>5.4237512399999996</v>
      </c>
      <c r="AP2390">
        <v>7701.6262851000001</v>
      </c>
      <c r="AR2390" s="5">
        <v>46261</v>
      </c>
      <c r="AS2390">
        <v>171</v>
      </c>
      <c r="AT2390">
        <v>3</v>
      </c>
      <c r="AU2390" t="s">
        <v>147</v>
      </c>
      <c r="AV2390" t="s">
        <v>148</v>
      </c>
      <c r="AW2390">
        <v>0</v>
      </c>
      <c r="AX2390">
        <v>0.46583332999999999</v>
      </c>
      <c r="AY2390">
        <v>0</v>
      </c>
      <c r="AZ2390">
        <v>0</v>
      </c>
      <c r="BA2390">
        <v>0</v>
      </c>
    </row>
    <row r="2391" spans="34:53">
      <c r="AH2391" s="5">
        <v>46261</v>
      </c>
      <c r="AI2391">
        <v>239</v>
      </c>
      <c r="AJ2391">
        <v>3</v>
      </c>
      <c r="AK2391" t="s">
        <v>143</v>
      </c>
      <c r="AL2391" t="s">
        <v>60</v>
      </c>
      <c r="AM2391" t="s">
        <v>51</v>
      </c>
      <c r="AN2391">
        <v>8.9614157999999993</v>
      </c>
      <c r="AO2391">
        <v>0</v>
      </c>
      <c r="AP2391">
        <v>0</v>
      </c>
      <c r="AR2391" s="5">
        <v>46261</v>
      </c>
      <c r="AS2391">
        <v>171</v>
      </c>
      <c r="AT2391">
        <v>3</v>
      </c>
      <c r="AU2391" t="s">
        <v>147</v>
      </c>
      <c r="AV2391" t="s">
        <v>51</v>
      </c>
      <c r="AW2391">
        <v>0</v>
      </c>
      <c r="AX2391">
        <v>0.46583332999999999</v>
      </c>
      <c r="AY2391">
        <v>0</v>
      </c>
      <c r="AZ2391">
        <v>0</v>
      </c>
      <c r="BA2391">
        <v>0</v>
      </c>
    </row>
    <row r="2392" spans="34:53">
      <c r="AH2392" s="5">
        <v>46261</v>
      </c>
      <c r="AI2392">
        <v>239</v>
      </c>
      <c r="AJ2392">
        <v>3</v>
      </c>
      <c r="AK2392" t="s">
        <v>143</v>
      </c>
      <c r="AL2392" t="s">
        <v>54</v>
      </c>
      <c r="AM2392" t="s">
        <v>52</v>
      </c>
      <c r="AN2392">
        <v>-10.35525983</v>
      </c>
      <c r="AO2392">
        <v>0</v>
      </c>
      <c r="AP2392">
        <v>-2605.6252637500002</v>
      </c>
      <c r="AR2392" s="5">
        <v>46261</v>
      </c>
      <c r="AS2392">
        <v>171</v>
      </c>
      <c r="AT2392">
        <v>3</v>
      </c>
      <c r="AU2392" t="s">
        <v>60</v>
      </c>
      <c r="AV2392" t="s">
        <v>58</v>
      </c>
      <c r="AW2392">
        <v>-21.58117296</v>
      </c>
      <c r="AX2392">
        <v>1.73666666</v>
      </c>
      <c r="AY2392">
        <v>0</v>
      </c>
      <c r="AZ2392">
        <v>145.26163972000001</v>
      </c>
      <c r="BA2392">
        <v>0</v>
      </c>
    </row>
    <row r="2393" spans="34:53">
      <c r="AH2393" s="5">
        <v>46261</v>
      </c>
      <c r="AI2393">
        <v>239</v>
      </c>
      <c r="AJ2393">
        <v>3</v>
      </c>
      <c r="AK2393" t="s">
        <v>143</v>
      </c>
      <c r="AL2393" t="s">
        <v>54</v>
      </c>
      <c r="AM2393" t="s">
        <v>51</v>
      </c>
      <c r="AN2393">
        <v>2.83109316</v>
      </c>
      <c r="AO2393">
        <v>0</v>
      </c>
      <c r="AP2393">
        <v>0</v>
      </c>
      <c r="AR2393" s="5">
        <v>46261</v>
      </c>
      <c r="AS2393">
        <v>171</v>
      </c>
      <c r="AT2393">
        <v>3</v>
      </c>
      <c r="AU2393" t="s">
        <v>60</v>
      </c>
      <c r="AV2393" t="s">
        <v>51</v>
      </c>
      <c r="AW2393">
        <v>19.844506299999999</v>
      </c>
      <c r="AX2393">
        <v>1.73666666</v>
      </c>
      <c r="AY2393">
        <v>0</v>
      </c>
      <c r="AZ2393">
        <v>0</v>
      </c>
      <c r="BA2393">
        <v>0</v>
      </c>
    </row>
    <row r="2394" spans="34:53">
      <c r="AH2394" s="5">
        <v>46261</v>
      </c>
      <c r="AI2394">
        <v>240</v>
      </c>
      <c r="AJ2394">
        <v>3</v>
      </c>
      <c r="AL2394" t="s">
        <v>144</v>
      </c>
      <c r="AM2394" t="s">
        <v>58</v>
      </c>
      <c r="AN2394">
        <v>10.37990226</v>
      </c>
      <c r="AO2394">
        <v>0</v>
      </c>
      <c r="AP2394">
        <v>0</v>
      </c>
      <c r="AR2394" s="5">
        <v>46261</v>
      </c>
      <c r="AS2394">
        <v>171</v>
      </c>
      <c r="AT2394">
        <v>3</v>
      </c>
      <c r="AU2394" t="s">
        <v>54</v>
      </c>
      <c r="AV2394" t="s">
        <v>52</v>
      </c>
      <c r="AW2394">
        <v>-10.398744430000001</v>
      </c>
      <c r="AX2394">
        <v>1.7316666599999999</v>
      </c>
      <c r="AY2394">
        <v>0</v>
      </c>
      <c r="AZ2394">
        <v>-6256.5808155300001</v>
      </c>
      <c r="BA2394">
        <v>0</v>
      </c>
    </row>
    <row r="2395" spans="34:53">
      <c r="AH2395" s="5">
        <v>46261</v>
      </c>
      <c r="AI2395">
        <v>240</v>
      </c>
      <c r="AJ2395">
        <v>3</v>
      </c>
      <c r="AL2395" t="s">
        <v>144</v>
      </c>
      <c r="AM2395" t="s">
        <v>146</v>
      </c>
      <c r="AN2395">
        <v>-21.053235600000001</v>
      </c>
      <c r="AO2395">
        <v>10634.2266291</v>
      </c>
      <c r="AP2395">
        <v>10634.2266291</v>
      </c>
      <c r="AR2395" s="5">
        <v>46261</v>
      </c>
      <c r="AS2395">
        <v>171</v>
      </c>
      <c r="AT2395">
        <v>3</v>
      </c>
      <c r="AU2395" t="s">
        <v>54</v>
      </c>
      <c r="AV2395" t="s">
        <v>51</v>
      </c>
      <c r="AW2395">
        <v>8.6670777599999997</v>
      </c>
      <c r="AX2395">
        <v>1.7316666599999999</v>
      </c>
      <c r="AY2395">
        <v>0</v>
      </c>
      <c r="AZ2395">
        <v>0</v>
      </c>
      <c r="BA2395">
        <v>0</v>
      </c>
    </row>
    <row r="2396" spans="34:53">
      <c r="AH2396" s="5">
        <v>46261</v>
      </c>
      <c r="AI2396">
        <v>240</v>
      </c>
      <c r="AJ2396">
        <v>3</v>
      </c>
      <c r="AK2396" t="s">
        <v>143</v>
      </c>
      <c r="AL2396" t="s">
        <v>57</v>
      </c>
      <c r="AM2396" t="s">
        <v>58</v>
      </c>
      <c r="AN2396">
        <v>5.8457797999999999</v>
      </c>
      <c r="AO2396">
        <v>0</v>
      </c>
      <c r="AP2396">
        <v>0</v>
      </c>
      <c r="AR2396" s="5">
        <v>46261</v>
      </c>
      <c r="AS2396">
        <v>171</v>
      </c>
      <c r="AT2396">
        <v>3</v>
      </c>
      <c r="AU2396" t="s">
        <v>50</v>
      </c>
      <c r="AV2396" t="s">
        <v>52</v>
      </c>
      <c r="AW2396">
        <v>-0.24495563000000001</v>
      </c>
      <c r="AX2396">
        <v>0.63416665999999999</v>
      </c>
      <c r="AY2396">
        <v>0</v>
      </c>
      <c r="AZ2396">
        <v>-146.19495792999999</v>
      </c>
      <c r="BA2396">
        <v>0</v>
      </c>
    </row>
    <row r="2397" spans="34:53">
      <c r="AH2397" s="5">
        <v>46261</v>
      </c>
      <c r="AI2397">
        <v>240</v>
      </c>
      <c r="AJ2397">
        <v>3</v>
      </c>
      <c r="AK2397" t="s">
        <v>143</v>
      </c>
      <c r="AL2397" t="s">
        <v>57</v>
      </c>
      <c r="AM2397" t="s">
        <v>52</v>
      </c>
      <c r="AN2397">
        <v>-8.3799464599999993</v>
      </c>
      <c r="AO2397">
        <v>0</v>
      </c>
      <c r="AP2397">
        <v>-4169.90264819</v>
      </c>
      <c r="AR2397" s="5">
        <v>46261</v>
      </c>
      <c r="AS2397">
        <v>171</v>
      </c>
      <c r="AT2397">
        <v>3</v>
      </c>
      <c r="AU2397" t="s">
        <v>50</v>
      </c>
      <c r="AV2397" t="s">
        <v>51</v>
      </c>
      <c r="AW2397">
        <v>-0.38921103000000001</v>
      </c>
      <c r="AX2397">
        <v>0.63416665999999999</v>
      </c>
      <c r="AY2397">
        <v>0</v>
      </c>
      <c r="AZ2397">
        <v>0</v>
      </c>
      <c r="BA2397">
        <v>0</v>
      </c>
    </row>
    <row r="2398" spans="34:53">
      <c r="AH2398" s="5">
        <v>46261</v>
      </c>
      <c r="AI2398">
        <v>240</v>
      </c>
      <c r="AJ2398">
        <v>3</v>
      </c>
      <c r="AL2398" t="s">
        <v>147</v>
      </c>
      <c r="AM2398" t="s">
        <v>148</v>
      </c>
      <c r="AN2398">
        <v>0</v>
      </c>
      <c r="AO2398">
        <v>0</v>
      </c>
      <c r="AP2398">
        <v>0</v>
      </c>
      <c r="AR2398" s="5">
        <v>46261</v>
      </c>
      <c r="AS2398">
        <v>172</v>
      </c>
      <c r="AT2398">
        <v>3</v>
      </c>
      <c r="AU2398" t="s">
        <v>145</v>
      </c>
      <c r="AV2398" t="s">
        <v>58</v>
      </c>
      <c r="AW2398">
        <v>-0.31851030000000002</v>
      </c>
      <c r="AX2398">
        <v>0.20499999999999999</v>
      </c>
      <c r="AY2398">
        <v>1.9517495199999999</v>
      </c>
      <c r="AZ2398">
        <v>1.9517495199999999</v>
      </c>
      <c r="BA2398">
        <v>0</v>
      </c>
    </row>
    <row r="2399" spans="34:53">
      <c r="AH2399" s="5">
        <v>46261</v>
      </c>
      <c r="AI2399">
        <v>240</v>
      </c>
      <c r="AJ2399">
        <v>3</v>
      </c>
      <c r="AL2399" t="s">
        <v>147</v>
      </c>
      <c r="AM2399" t="s">
        <v>51</v>
      </c>
      <c r="AN2399">
        <v>0</v>
      </c>
      <c r="AO2399">
        <v>0</v>
      </c>
      <c r="AP2399">
        <v>0</v>
      </c>
      <c r="AR2399" s="5">
        <v>46261</v>
      </c>
      <c r="AS2399">
        <v>172</v>
      </c>
      <c r="AT2399">
        <v>3</v>
      </c>
      <c r="AU2399" t="s">
        <v>145</v>
      </c>
      <c r="AV2399" t="s">
        <v>146</v>
      </c>
      <c r="AW2399">
        <v>0.11351029999999999</v>
      </c>
      <c r="AX2399">
        <v>0.20499999999999999</v>
      </c>
      <c r="AY2399">
        <v>0</v>
      </c>
      <c r="AZ2399">
        <v>0</v>
      </c>
      <c r="BA2399">
        <v>0</v>
      </c>
    </row>
    <row r="2400" spans="34:53">
      <c r="AH2400" s="5">
        <v>46261</v>
      </c>
      <c r="AI2400">
        <v>240</v>
      </c>
      <c r="AJ2400">
        <v>3</v>
      </c>
      <c r="AK2400" t="s">
        <v>143</v>
      </c>
      <c r="AL2400" t="s">
        <v>60</v>
      </c>
      <c r="AM2400" t="s">
        <v>58</v>
      </c>
      <c r="AN2400">
        <v>-7.73594223</v>
      </c>
      <c r="AO2400">
        <v>459.35824764</v>
      </c>
      <c r="AP2400">
        <v>5400.8323440800004</v>
      </c>
      <c r="AR2400" s="5">
        <v>46261</v>
      </c>
      <c r="AS2400">
        <v>172</v>
      </c>
      <c r="AT2400">
        <v>3</v>
      </c>
      <c r="AU2400" t="s">
        <v>144</v>
      </c>
      <c r="AV2400" t="s">
        <v>58</v>
      </c>
      <c r="AW2400">
        <v>-60.015879830000003</v>
      </c>
      <c r="AX2400">
        <v>6.6216666599999998</v>
      </c>
      <c r="AY2400">
        <v>133.15920722999999</v>
      </c>
      <c r="AZ2400">
        <v>133.15920722999999</v>
      </c>
      <c r="BA2400">
        <v>0</v>
      </c>
    </row>
    <row r="2401" spans="34:53">
      <c r="AH2401" s="5">
        <v>46261</v>
      </c>
      <c r="AI2401">
        <v>240</v>
      </c>
      <c r="AJ2401">
        <v>3</v>
      </c>
      <c r="AK2401" t="s">
        <v>143</v>
      </c>
      <c r="AL2401" t="s">
        <v>60</v>
      </c>
      <c r="AM2401" t="s">
        <v>51</v>
      </c>
      <c r="AN2401">
        <v>6.5601089000000004</v>
      </c>
      <c r="AO2401">
        <v>0</v>
      </c>
      <c r="AP2401">
        <v>0</v>
      </c>
      <c r="AR2401" s="5">
        <v>46261</v>
      </c>
      <c r="AS2401">
        <v>172</v>
      </c>
      <c r="AT2401">
        <v>3</v>
      </c>
      <c r="AU2401" t="s">
        <v>144</v>
      </c>
      <c r="AV2401" t="s">
        <v>146</v>
      </c>
      <c r="AW2401">
        <v>53.39421316</v>
      </c>
      <c r="AX2401">
        <v>6.6216666599999998</v>
      </c>
      <c r="AY2401">
        <v>0</v>
      </c>
      <c r="AZ2401">
        <v>0</v>
      </c>
      <c r="BA2401">
        <v>0</v>
      </c>
    </row>
    <row r="2402" spans="34:53">
      <c r="AH2402" s="5">
        <v>46261</v>
      </c>
      <c r="AI2402">
        <v>240</v>
      </c>
      <c r="AJ2402">
        <v>3</v>
      </c>
      <c r="AK2402" t="s">
        <v>143</v>
      </c>
      <c r="AL2402" t="s">
        <v>54</v>
      </c>
      <c r="AM2402" t="s">
        <v>52</v>
      </c>
      <c r="AN2402">
        <v>-10.172288930000001</v>
      </c>
      <c r="AO2402">
        <v>231.12187921</v>
      </c>
      <c r="AP2402">
        <v>-540.44956903000002</v>
      </c>
      <c r="AR2402" s="5">
        <v>46261</v>
      </c>
      <c r="AS2402">
        <v>172</v>
      </c>
      <c r="AT2402">
        <v>3</v>
      </c>
      <c r="AU2402" t="s">
        <v>57</v>
      </c>
      <c r="AV2402" t="s">
        <v>58</v>
      </c>
      <c r="AW2402">
        <v>-7.0120372</v>
      </c>
      <c r="AX2402">
        <v>1.3025</v>
      </c>
      <c r="AY2402">
        <v>0</v>
      </c>
      <c r="AZ2402">
        <v>3487.0075251200001</v>
      </c>
      <c r="BA2402">
        <v>0</v>
      </c>
    </row>
    <row r="2403" spans="34:53">
      <c r="AH2403" s="5">
        <v>46261</v>
      </c>
      <c r="AI2403">
        <v>240</v>
      </c>
      <c r="AJ2403">
        <v>3</v>
      </c>
      <c r="AK2403" t="s">
        <v>143</v>
      </c>
      <c r="AL2403" t="s">
        <v>54</v>
      </c>
      <c r="AM2403" t="s">
        <v>51</v>
      </c>
      <c r="AN2403">
        <v>2.27812226</v>
      </c>
      <c r="AO2403">
        <v>0</v>
      </c>
      <c r="AP2403">
        <v>0</v>
      </c>
      <c r="AR2403" s="5">
        <v>46261</v>
      </c>
      <c r="AS2403">
        <v>172</v>
      </c>
      <c r="AT2403">
        <v>3</v>
      </c>
      <c r="AU2403" t="s">
        <v>57</v>
      </c>
      <c r="AV2403" t="s">
        <v>52</v>
      </c>
      <c r="AW2403">
        <v>5.7095371999999998</v>
      </c>
      <c r="AX2403">
        <v>1.3025</v>
      </c>
      <c r="AY2403">
        <v>0</v>
      </c>
      <c r="AZ2403">
        <v>0</v>
      </c>
      <c r="BA2403">
        <v>0</v>
      </c>
    </row>
    <row r="2404" spans="34:53">
      <c r="AH2404" s="5">
        <v>46261</v>
      </c>
      <c r="AI2404">
        <v>241</v>
      </c>
      <c r="AJ2404">
        <v>3</v>
      </c>
      <c r="AL2404" t="s">
        <v>144</v>
      </c>
      <c r="AM2404" t="s">
        <v>58</v>
      </c>
      <c r="AN2404">
        <v>13.99309716</v>
      </c>
      <c r="AO2404">
        <v>0</v>
      </c>
      <c r="AP2404">
        <v>0</v>
      </c>
      <c r="AR2404" s="5">
        <v>46261</v>
      </c>
      <c r="AS2404">
        <v>172</v>
      </c>
      <c r="AT2404">
        <v>3</v>
      </c>
      <c r="AU2404" t="s">
        <v>147</v>
      </c>
      <c r="AV2404" t="s">
        <v>148</v>
      </c>
      <c r="AW2404">
        <v>0</v>
      </c>
      <c r="AX2404">
        <v>0.41416666000000002</v>
      </c>
      <c r="AY2404">
        <v>0</v>
      </c>
      <c r="AZ2404">
        <v>0</v>
      </c>
      <c r="BA2404">
        <v>0</v>
      </c>
    </row>
    <row r="2405" spans="34:53">
      <c r="AH2405" s="5">
        <v>46261</v>
      </c>
      <c r="AI2405">
        <v>241</v>
      </c>
      <c r="AJ2405">
        <v>3</v>
      </c>
      <c r="AL2405" t="s">
        <v>144</v>
      </c>
      <c r="AM2405" t="s">
        <v>146</v>
      </c>
      <c r="AN2405">
        <v>-24.83809716</v>
      </c>
      <c r="AO2405">
        <v>11494.48991106</v>
      </c>
      <c r="AP2405">
        <v>11494.48991106</v>
      </c>
      <c r="AR2405" s="5">
        <v>46261</v>
      </c>
      <c r="AS2405">
        <v>172</v>
      </c>
      <c r="AT2405">
        <v>3</v>
      </c>
      <c r="AU2405" t="s">
        <v>147</v>
      </c>
      <c r="AV2405" t="s">
        <v>51</v>
      </c>
      <c r="AW2405">
        <v>0</v>
      </c>
      <c r="AX2405">
        <v>0.41416666000000002</v>
      </c>
      <c r="AY2405">
        <v>0</v>
      </c>
      <c r="AZ2405">
        <v>0</v>
      </c>
      <c r="BA2405">
        <v>0</v>
      </c>
    </row>
    <row r="2406" spans="34:53">
      <c r="AH2406" s="5">
        <v>46261</v>
      </c>
      <c r="AI2406">
        <v>241</v>
      </c>
      <c r="AJ2406">
        <v>3</v>
      </c>
      <c r="AK2406" t="s">
        <v>143</v>
      </c>
      <c r="AL2406" t="s">
        <v>57</v>
      </c>
      <c r="AM2406" t="s">
        <v>58</v>
      </c>
      <c r="AN2406">
        <v>6.8508867999999996</v>
      </c>
      <c r="AO2406">
        <v>0</v>
      </c>
      <c r="AP2406">
        <v>0</v>
      </c>
      <c r="AR2406" s="5">
        <v>46261</v>
      </c>
      <c r="AS2406">
        <v>172</v>
      </c>
      <c r="AT2406">
        <v>3</v>
      </c>
      <c r="AU2406" t="s">
        <v>60</v>
      </c>
      <c r="AV2406" t="s">
        <v>58</v>
      </c>
      <c r="AW2406">
        <v>-19.863247959999999</v>
      </c>
      <c r="AX2406">
        <v>1.7941666599999999</v>
      </c>
      <c r="AY2406">
        <v>0</v>
      </c>
      <c r="AZ2406">
        <v>83.259380719999996</v>
      </c>
      <c r="BA2406">
        <v>0</v>
      </c>
    </row>
    <row r="2407" spans="34:53">
      <c r="AH2407" s="5">
        <v>46261</v>
      </c>
      <c r="AI2407">
        <v>241</v>
      </c>
      <c r="AJ2407">
        <v>3</v>
      </c>
      <c r="AK2407" t="s">
        <v>143</v>
      </c>
      <c r="AL2407" t="s">
        <v>57</v>
      </c>
      <c r="AM2407" t="s">
        <v>52</v>
      </c>
      <c r="AN2407">
        <v>-9.2133868000000003</v>
      </c>
      <c r="AO2407">
        <v>0</v>
      </c>
      <c r="AP2407">
        <v>-6881.4581601</v>
      </c>
      <c r="AR2407" s="5">
        <v>46261</v>
      </c>
      <c r="AS2407">
        <v>172</v>
      </c>
      <c r="AT2407">
        <v>3</v>
      </c>
      <c r="AU2407" t="s">
        <v>60</v>
      </c>
      <c r="AV2407" t="s">
        <v>51</v>
      </c>
      <c r="AW2407">
        <v>18.069081300000001</v>
      </c>
      <c r="AX2407">
        <v>1.7941666599999999</v>
      </c>
      <c r="AY2407">
        <v>0</v>
      </c>
      <c r="AZ2407">
        <v>0</v>
      </c>
      <c r="BA2407">
        <v>0</v>
      </c>
    </row>
    <row r="2408" spans="34:53">
      <c r="AH2408" s="5">
        <v>46261</v>
      </c>
      <c r="AI2408">
        <v>241</v>
      </c>
      <c r="AJ2408">
        <v>3</v>
      </c>
      <c r="AL2408" t="s">
        <v>147</v>
      </c>
      <c r="AM2408" t="s">
        <v>148</v>
      </c>
      <c r="AN2408">
        <v>0</v>
      </c>
      <c r="AO2408">
        <v>0</v>
      </c>
      <c r="AP2408">
        <v>0</v>
      </c>
      <c r="AR2408" s="5">
        <v>46261</v>
      </c>
      <c r="AS2408">
        <v>172</v>
      </c>
      <c r="AT2408">
        <v>3</v>
      </c>
      <c r="AU2408" t="s">
        <v>54</v>
      </c>
      <c r="AV2408" t="s">
        <v>52</v>
      </c>
      <c r="AW2408">
        <v>-13.74506476</v>
      </c>
      <c r="AX2408">
        <v>1.92083333</v>
      </c>
      <c r="AY2408">
        <v>0</v>
      </c>
      <c r="AZ2408">
        <v>-8306.1600171600003</v>
      </c>
      <c r="BA2408">
        <v>0</v>
      </c>
    </row>
    <row r="2409" spans="34:53">
      <c r="AH2409" s="5">
        <v>46261</v>
      </c>
      <c r="AI2409">
        <v>241</v>
      </c>
      <c r="AJ2409">
        <v>3</v>
      </c>
      <c r="AL2409" t="s">
        <v>147</v>
      </c>
      <c r="AM2409" t="s">
        <v>51</v>
      </c>
      <c r="AN2409">
        <v>0</v>
      </c>
      <c r="AO2409">
        <v>0</v>
      </c>
      <c r="AP2409">
        <v>0</v>
      </c>
      <c r="AR2409" s="5">
        <v>46261</v>
      </c>
      <c r="AS2409">
        <v>172</v>
      </c>
      <c r="AT2409">
        <v>3</v>
      </c>
      <c r="AU2409" t="s">
        <v>54</v>
      </c>
      <c r="AV2409" t="s">
        <v>51</v>
      </c>
      <c r="AW2409">
        <v>11.824231429999999</v>
      </c>
      <c r="AX2409">
        <v>1.92083333</v>
      </c>
      <c r="AY2409">
        <v>0</v>
      </c>
      <c r="AZ2409">
        <v>0</v>
      </c>
      <c r="BA2409">
        <v>0</v>
      </c>
    </row>
    <row r="2410" spans="34:53">
      <c r="AH2410" s="5">
        <v>46261</v>
      </c>
      <c r="AI2410">
        <v>241</v>
      </c>
      <c r="AJ2410">
        <v>3</v>
      </c>
      <c r="AK2410" t="s">
        <v>143</v>
      </c>
      <c r="AL2410" t="s">
        <v>60</v>
      </c>
      <c r="AM2410" t="s">
        <v>58</v>
      </c>
      <c r="AN2410">
        <v>-7.0702069300000003</v>
      </c>
      <c r="AO2410">
        <v>0</v>
      </c>
      <c r="AP2410">
        <v>4954.3998984899999</v>
      </c>
      <c r="AR2410" s="5">
        <v>46261</v>
      </c>
      <c r="AS2410">
        <v>172</v>
      </c>
      <c r="AT2410">
        <v>3</v>
      </c>
      <c r="AU2410" t="s">
        <v>50</v>
      </c>
      <c r="AV2410" t="s">
        <v>52</v>
      </c>
      <c r="AW2410">
        <v>-0.13596013000000001</v>
      </c>
      <c r="AX2410">
        <v>0.63416665999999999</v>
      </c>
      <c r="AY2410">
        <v>0</v>
      </c>
      <c r="AZ2410">
        <v>-79.085047329999995</v>
      </c>
      <c r="BA2410">
        <v>0</v>
      </c>
    </row>
    <row r="2411" spans="34:53">
      <c r="AH2411" s="5">
        <v>46261</v>
      </c>
      <c r="AI2411">
        <v>241</v>
      </c>
      <c r="AJ2411">
        <v>3</v>
      </c>
      <c r="AK2411" t="s">
        <v>143</v>
      </c>
      <c r="AL2411" t="s">
        <v>60</v>
      </c>
      <c r="AM2411" t="s">
        <v>51</v>
      </c>
      <c r="AN2411">
        <v>6.1743736</v>
      </c>
      <c r="AO2411">
        <v>0</v>
      </c>
      <c r="AP2411">
        <v>0</v>
      </c>
      <c r="AR2411" s="5">
        <v>46261</v>
      </c>
      <c r="AS2411">
        <v>172</v>
      </c>
      <c r="AT2411">
        <v>3</v>
      </c>
      <c r="AU2411" t="s">
        <v>50</v>
      </c>
      <c r="AV2411" t="s">
        <v>51</v>
      </c>
      <c r="AW2411">
        <v>-0.49820652999999998</v>
      </c>
      <c r="AX2411">
        <v>0.63416665999999999</v>
      </c>
      <c r="AY2411">
        <v>0</v>
      </c>
      <c r="AZ2411">
        <v>0</v>
      </c>
      <c r="BA2411">
        <v>0</v>
      </c>
    </row>
    <row r="2412" spans="34:53">
      <c r="AH2412" s="5">
        <v>46261</v>
      </c>
      <c r="AI2412">
        <v>241</v>
      </c>
      <c r="AJ2412">
        <v>3</v>
      </c>
      <c r="AK2412" t="s">
        <v>143</v>
      </c>
      <c r="AL2412" t="s">
        <v>54</v>
      </c>
      <c r="AM2412" t="s">
        <v>52</v>
      </c>
      <c r="AN2412">
        <v>-8.7671551599999997</v>
      </c>
      <c r="AO2412">
        <v>0</v>
      </c>
      <c r="AP2412">
        <v>-2392.2946296800001</v>
      </c>
      <c r="AR2412" s="5">
        <v>46261</v>
      </c>
      <c r="AS2412">
        <v>173</v>
      </c>
      <c r="AT2412">
        <v>3</v>
      </c>
      <c r="AU2412" t="s">
        <v>145</v>
      </c>
      <c r="AV2412" t="s">
        <v>58</v>
      </c>
      <c r="AW2412">
        <v>0</v>
      </c>
      <c r="AX2412">
        <v>0</v>
      </c>
      <c r="AY2412">
        <v>0</v>
      </c>
      <c r="AZ2412">
        <v>0</v>
      </c>
      <c r="BA2412">
        <v>0</v>
      </c>
    </row>
    <row r="2413" spans="34:53">
      <c r="AH2413" s="5">
        <v>46261</v>
      </c>
      <c r="AI2413">
        <v>241</v>
      </c>
      <c r="AJ2413">
        <v>3</v>
      </c>
      <c r="AK2413" t="s">
        <v>143</v>
      </c>
      <c r="AL2413" t="s">
        <v>54</v>
      </c>
      <c r="AM2413" t="s">
        <v>51</v>
      </c>
      <c r="AN2413">
        <v>2.1188218299999999</v>
      </c>
      <c r="AO2413">
        <v>0</v>
      </c>
      <c r="AP2413">
        <v>0</v>
      </c>
      <c r="AR2413" s="5">
        <v>46261</v>
      </c>
      <c r="AS2413">
        <v>173</v>
      </c>
      <c r="AT2413">
        <v>3</v>
      </c>
      <c r="AU2413" t="s">
        <v>145</v>
      </c>
      <c r="AV2413" t="s">
        <v>146</v>
      </c>
      <c r="AW2413">
        <v>0</v>
      </c>
      <c r="AX2413">
        <v>0</v>
      </c>
      <c r="AY2413">
        <v>0</v>
      </c>
      <c r="AZ2413">
        <v>0</v>
      </c>
      <c r="BA2413">
        <v>0</v>
      </c>
    </row>
    <row r="2414" spans="34:53">
      <c r="AH2414" s="5">
        <v>46261</v>
      </c>
      <c r="AI2414">
        <v>242</v>
      </c>
      <c r="AJ2414">
        <v>3</v>
      </c>
      <c r="AL2414" t="s">
        <v>144</v>
      </c>
      <c r="AM2414" t="s">
        <v>58</v>
      </c>
      <c r="AN2414">
        <v>16.727937829999998</v>
      </c>
      <c r="AO2414">
        <v>0</v>
      </c>
      <c r="AP2414">
        <v>0</v>
      </c>
      <c r="AR2414" s="5">
        <v>46261</v>
      </c>
      <c r="AS2414">
        <v>173</v>
      </c>
      <c r="AT2414">
        <v>3</v>
      </c>
      <c r="AU2414" t="s">
        <v>144</v>
      </c>
      <c r="AV2414" t="s">
        <v>58</v>
      </c>
      <c r="AW2414">
        <v>-63.100976930000002</v>
      </c>
      <c r="AX2414">
        <v>10.018333330000001</v>
      </c>
      <c r="AY2414">
        <v>171.87190734000001</v>
      </c>
      <c r="AZ2414">
        <v>171.87190734000001</v>
      </c>
      <c r="BA2414">
        <v>0</v>
      </c>
    </row>
    <row r="2415" spans="34:53">
      <c r="AH2415" s="5">
        <v>46261</v>
      </c>
      <c r="AI2415">
        <v>242</v>
      </c>
      <c r="AJ2415">
        <v>3</v>
      </c>
      <c r="AL2415" t="s">
        <v>144</v>
      </c>
      <c r="AM2415" t="s">
        <v>146</v>
      </c>
      <c r="AN2415">
        <v>-26.5971045</v>
      </c>
      <c r="AO2415">
        <v>11402.631295360001</v>
      </c>
      <c r="AP2415">
        <v>11402.631295360001</v>
      </c>
      <c r="AR2415" s="5">
        <v>46261</v>
      </c>
      <c r="AS2415">
        <v>173</v>
      </c>
      <c r="AT2415">
        <v>3</v>
      </c>
      <c r="AU2415" t="s">
        <v>144</v>
      </c>
      <c r="AV2415" t="s">
        <v>146</v>
      </c>
      <c r="AW2415">
        <v>53.082643599999997</v>
      </c>
      <c r="AX2415">
        <v>10.018333330000001</v>
      </c>
      <c r="AY2415">
        <v>0</v>
      </c>
      <c r="AZ2415">
        <v>0</v>
      </c>
      <c r="BA2415">
        <v>0</v>
      </c>
    </row>
    <row r="2416" spans="34:53">
      <c r="AH2416" s="5">
        <v>46261</v>
      </c>
      <c r="AI2416">
        <v>242</v>
      </c>
      <c r="AJ2416">
        <v>3</v>
      </c>
      <c r="AK2416" t="s">
        <v>143</v>
      </c>
      <c r="AL2416" t="s">
        <v>57</v>
      </c>
      <c r="AM2416" t="s">
        <v>58</v>
      </c>
      <c r="AN2416">
        <v>8.9328427999999995</v>
      </c>
      <c r="AO2416">
        <v>0</v>
      </c>
      <c r="AP2416">
        <v>0</v>
      </c>
      <c r="AR2416" s="5">
        <v>46261</v>
      </c>
      <c r="AS2416">
        <v>173</v>
      </c>
      <c r="AT2416">
        <v>3</v>
      </c>
      <c r="AU2416" t="s">
        <v>57</v>
      </c>
      <c r="AV2416" t="s">
        <v>58</v>
      </c>
      <c r="AW2416">
        <v>-8.4859647999999996</v>
      </c>
      <c r="AX2416">
        <v>1.6066666599999999</v>
      </c>
      <c r="AY2416">
        <v>0</v>
      </c>
      <c r="AZ2416">
        <v>4203.0191070700002</v>
      </c>
      <c r="BA2416">
        <v>0</v>
      </c>
    </row>
    <row r="2417" spans="34:53">
      <c r="AH2417" s="5">
        <v>46261</v>
      </c>
      <c r="AI2417">
        <v>242</v>
      </c>
      <c r="AJ2417">
        <v>3</v>
      </c>
      <c r="AK2417" t="s">
        <v>143</v>
      </c>
      <c r="AL2417" t="s">
        <v>57</v>
      </c>
      <c r="AM2417" t="s">
        <v>52</v>
      </c>
      <c r="AN2417">
        <v>-11.407009459999999</v>
      </c>
      <c r="AO2417">
        <v>0</v>
      </c>
      <c r="AP2417">
        <v>-7433.3859309400004</v>
      </c>
      <c r="AR2417" s="5">
        <v>46261</v>
      </c>
      <c r="AS2417">
        <v>173</v>
      </c>
      <c r="AT2417">
        <v>3</v>
      </c>
      <c r="AU2417" t="s">
        <v>57</v>
      </c>
      <c r="AV2417" t="s">
        <v>52</v>
      </c>
      <c r="AW2417">
        <v>6.8792981299999996</v>
      </c>
      <c r="AX2417">
        <v>1.6066666599999999</v>
      </c>
      <c r="AY2417">
        <v>0</v>
      </c>
      <c r="AZ2417">
        <v>0</v>
      </c>
      <c r="BA2417">
        <v>0</v>
      </c>
    </row>
    <row r="2418" spans="34:53">
      <c r="AH2418" s="5">
        <v>46261</v>
      </c>
      <c r="AI2418">
        <v>242</v>
      </c>
      <c r="AJ2418">
        <v>3</v>
      </c>
      <c r="AL2418" t="s">
        <v>147</v>
      </c>
      <c r="AM2418" t="s">
        <v>148</v>
      </c>
      <c r="AN2418">
        <v>0</v>
      </c>
      <c r="AO2418">
        <v>0</v>
      </c>
      <c r="AP2418">
        <v>0</v>
      </c>
      <c r="AR2418" s="5">
        <v>46261</v>
      </c>
      <c r="AS2418">
        <v>173</v>
      </c>
      <c r="AT2418">
        <v>3</v>
      </c>
      <c r="AU2418" t="s">
        <v>147</v>
      </c>
      <c r="AV2418" t="s">
        <v>148</v>
      </c>
      <c r="AW2418">
        <v>0</v>
      </c>
      <c r="AX2418">
        <v>0.46416666000000001</v>
      </c>
      <c r="AY2418">
        <v>0</v>
      </c>
      <c r="AZ2418">
        <v>0</v>
      </c>
      <c r="BA2418">
        <v>0</v>
      </c>
    </row>
    <row r="2419" spans="34:53">
      <c r="AH2419" s="5">
        <v>46261</v>
      </c>
      <c r="AI2419">
        <v>242</v>
      </c>
      <c r="AJ2419">
        <v>3</v>
      </c>
      <c r="AL2419" t="s">
        <v>147</v>
      </c>
      <c r="AM2419" t="s">
        <v>51</v>
      </c>
      <c r="AN2419">
        <v>0</v>
      </c>
      <c r="AO2419">
        <v>0</v>
      </c>
      <c r="AP2419">
        <v>0</v>
      </c>
      <c r="AR2419" s="5">
        <v>46261</v>
      </c>
      <c r="AS2419">
        <v>173</v>
      </c>
      <c r="AT2419">
        <v>3</v>
      </c>
      <c r="AU2419" t="s">
        <v>147</v>
      </c>
      <c r="AV2419" t="s">
        <v>51</v>
      </c>
      <c r="AW2419">
        <v>0</v>
      </c>
      <c r="AX2419">
        <v>0.46416666000000001</v>
      </c>
      <c r="AY2419">
        <v>0</v>
      </c>
      <c r="AZ2419">
        <v>0</v>
      </c>
      <c r="BA2419">
        <v>0</v>
      </c>
    </row>
    <row r="2420" spans="34:53">
      <c r="AH2420" s="5">
        <v>46261</v>
      </c>
      <c r="AI2420">
        <v>242</v>
      </c>
      <c r="AJ2420">
        <v>3</v>
      </c>
      <c r="AK2420" t="s">
        <v>143</v>
      </c>
      <c r="AL2420" t="s">
        <v>60</v>
      </c>
      <c r="AM2420" t="s">
        <v>58</v>
      </c>
      <c r="AN2420">
        <v>-3.6500382600000001</v>
      </c>
      <c r="AO2420">
        <v>0</v>
      </c>
      <c r="AP2420">
        <v>2565.0934038599999</v>
      </c>
      <c r="AR2420" s="5">
        <v>46261</v>
      </c>
      <c r="AS2420">
        <v>173</v>
      </c>
      <c r="AT2420">
        <v>3</v>
      </c>
      <c r="AU2420" t="s">
        <v>60</v>
      </c>
      <c r="AV2420" t="s">
        <v>58</v>
      </c>
      <c r="AW2420">
        <v>-11.918551259999999</v>
      </c>
      <c r="AX2420">
        <v>1.7941666599999999</v>
      </c>
      <c r="AY2420">
        <v>0</v>
      </c>
      <c r="AZ2420">
        <v>85.70715156</v>
      </c>
      <c r="BA2420">
        <v>0</v>
      </c>
    </row>
    <row r="2421" spans="34:53">
      <c r="AH2421" s="5">
        <v>46261</v>
      </c>
      <c r="AI2421">
        <v>242</v>
      </c>
      <c r="AJ2421">
        <v>3</v>
      </c>
      <c r="AK2421" t="s">
        <v>143</v>
      </c>
      <c r="AL2421" t="s">
        <v>60</v>
      </c>
      <c r="AM2421" t="s">
        <v>51</v>
      </c>
      <c r="AN2421">
        <v>2.5133716000000002</v>
      </c>
      <c r="AO2421">
        <v>0</v>
      </c>
      <c r="AP2421">
        <v>0</v>
      </c>
      <c r="AR2421" s="5">
        <v>46261</v>
      </c>
      <c r="AS2421">
        <v>173</v>
      </c>
      <c r="AT2421">
        <v>3</v>
      </c>
      <c r="AU2421" t="s">
        <v>60</v>
      </c>
      <c r="AV2421" t="s">
        <v>51</v>
      </c>
      <c r="AW2421">
        <v>10.124384600000001</v>
      </c>
      <c r="AX2421">
        <v>1.7941666599999999</v>
      </c>
      <c r="AY2421">
        <v>0</v>
      </c>
      <c r="AZ2421">
        <v>0</v>
      </c>
      <c r="BA2421">
        <v>0</v>
      </c>
    </row>
    <row r="2422" spans="34:53">
      <c r="AH2422" s="5">
        <v>46261</v>
      </c>
      <c r="AI2422">
        <v>242</v>
      </c>
      <c r="AJ2422">
        <v>3</v>
      </c>
      <c r="AK2422" t="s">
        <v>143</v>
      </c>
      <c r="AL2422" t="s">
        <v>54</v>
      </c>
      <c r="AM2422" t="s">
        <v>52</v>
      </c>
      <c r="AN2422">
        <v>-13.668215930000001</v>
      </c>
      <c r="AO2422">
        <v>0</v>
      </c>
      <c r="AP2422">
        <v>-1472.73437745</v>
      </c>
      <c r="AR2422" s="5">
        <v>46261</v>
      </c>
      <c r="AS2422">
        <v>173</v>
      </c>
      <c r="AT2422">
        <v>3</v>
      </c>
      <c r="AU2422" t="s">
        <v>54</v>
      </c>
      <c r="AV2422" t="s">
        <v>52</v>
      </c>
      <c r="AW2422">
        <v>-21.453748860000001</v>
      </c>
      <c r="AX2422">
        <v>2.2408333300000001</v>
      </c>
      <c r="AY2422">
        <v>0</v>
      </c>
      <c r="AZ2422">
        <v>-12910.675151060001</v>
      </c>
      <c r="BA2422">
        <v>0</v>
      </c>
    </row>
    <row r="2423" spans="34:53">
      <c r="AH2423" s="5">
        <v>46261</v>
      </c>
      <c r="AI2423">
        <v>242</v>
      </c>
      <c r="AJ2423">
        <v>3</v>
      </c>
      <c r="AK2423" t="s">
        <v>143</v>
      </c>
      <c r="AL2423" t="s">
        <v>54</v>
      </c>
      <c r="AM2423" t="s">
        <v>51</v>
      </c>
      <c r="AN2423">
        <v>6.7815492600000002</v>
      </c>
      <c r="AO2423">
        <v>0</v>
      </c>
      <c r="AP2423">
        <v>0</v>
      </c>
      <c r="AR2423" s="5">
        <v>46261</v>
      </c>
      <c r="AS2423">
        <v>173</v>
      </c>
      <c r="AT2423">
        <v>3</v>
      </c>
      <c r="AU2423" t="s">
        <v>54</v>
      </c>
      <c r="AV2423" t="s">
        <v>51</v>
      </c>
      <c r="AW2423">
        <v>19.21291553</v>
      </c>
      <c r="AX2423">
        <v>2.2408333300000001</v>
      </c>
      <c r="AY2423">
        <v>0</v>
      </c>
      <c r="AZ2423">
        <v>0</v>
      </c>
      <c r="BA2423">
        <v>0</v>
      </c>
    </row>
    <row r="2424" spans="34:53">
      <c r="AH2424" s="5">
        <v>46261</v>
      </c>
      <c r="AI2424">
        <v>243</v>
      </c>
      <c r="AJ2424">
        <v>3</v>
      </c>
      <c r="AL2424" t="s">
        <v>144</v>
      </c>
      <c r="AM2424" t="s">
        <v>58</v>
      </c>
      <c r="AN2424">
        <v>27.674429199999999</v>
      </c>
      <c r="AO2424">
        <v>0</v>
      </c>
      <c r="AP2424">
        <v>0</v>
      </c>
      <c r="AR2424" s="5">
        <v>46261</v>
      </c>
      <c r="AS2424">
        <v>173</v>
      </c>
      <c r="AT2424">
        <v>3</v>
      </c>
      <c r="AU2424" t="s">
        <v>50</v>
      </c>
      <c r="AV2424" t="s">
        <v>52</v>
      </c>
      <c r="AW2424">
        <v>-9.0319129999999997E-2</v>
      </c>
      <c r="AX2424">
        <v>0.63416665999999999</v>
      </c>
      <c r="AY2424">
        <v>0</v>
      </c>
      <c r="AZ2424">
        <v>-53.103784930000003</v>
      </c>
      <c r="BA2424">
        <v>0</v>
      </c>
    </row>
    <row r="2425" spans="34:53">
      <c r="AH2425" s="5">
        <v>46261</v>
      </c>
      <c r="AI2425">
        <v>243</v>
      </c>
      <c r="AJ2425">
        <v>3</v>
      </c>
      <c r="AL2425" t="s">
        <v>144</v>
      </c>
      <c r="AM2425" t="s">
        <v>146</v>
      </c>
      <c r="AN2425">
        <v>-36.772762530000001</v>
      </c>
      <c r="AO2425">
        <v>43875.41340297</v>
      </c>
      <c r="AP2425">
        <v>43875.41340297</v>
      </c>
      <c r="AR2425" s="5">
        <v>46261</v>
      </c>
      <c r="AS2425">
        <v>173</v>
      </c>
      <c r="AT2425">
        <v>3</v>
      </c>
      <c r="AU2425" t="s">
        <v>50</v>
      </c>
      <c r="AV2425" t="s">
        <v>51</v>
      </c>
      <c r="AW2425">
        <v>-0.54384752999999997</v>
      </c>
      <c r="AX2425">
        <v>0.63416665999999999</v>
      </c>
      <c r="AY2425">
        <v>0</v>
      </c>
      <c r="AZ2425">
        <v>0</v>
      </c>
      <c r="BA2425">
        <v>0</v>
      </c>
    </row>
    <row r="2426" spans="34:53">
      <c r="AH2426" s="5">
        <v>46261</v>
      </c>
      <c r="AI2426">
        <v>243</v>
      </c>
      <c r="AJ2426">
        <v>3</v>
      </c>
      <c r="AK2426" t="s">
        <v>143</v>
      </c>
      <c r="AL2426" t="s">
        <v>57</v>
      </c>
      <c r="AM2426" t="s">
        <v>58</v>
      </c>
      <c r="AN2426">
        <v>9.3825097999999993</v>
      </c>
      <c r="AO2426">
        <v>0</v>
      </c>
      <c r="AP2426">
        <v>0</v>
      </c>
      <c r="AR2426" s="5">
        <v>46261</v>
      </c>
      <c r="AS2426">
        <v>174</v>
      </c>
      <c r="AT2426">
        <v>3</v>
      </c>
      <c r="AU2426" t="s">
        <v>145</v>
      </c>
      <c r="AV2426" t="s">
        <v>58</v>
      </c>
      <c r="AW2426">
        <v>0</v>
      </c>
      <c r="AX2426">
        <v>0</v>
      </c>
      <c r="AY2426">
        <v>0</v>
      </c>
      <c r="AZ2426">
        <v>0</v>
      </c>
      <c r="BA2426">
        <v>0</v>
      </c>
    </row>
    <row r="2427" spans="34:53">
      <c r="AH2427" s="5">
        <v>46261</v>
      </c>
      <c r="AI2427">
        <v>243</v>
      </c>
      <c r="AJ2427">
        <v>3</v>
      </c>
      <c r="AK2427" t="s">
        <v>143</v>
      </c>
      <c r="AL2427" t="s">
        <v>57</v>
      </c>
      <c r="AM2427" t="s">
        <v>52</v>
      </c>
      <c r="AN2427">
        <v>-11.89084313</v>
      </c>
      <c r="AO2427">
        <v>2853.2068994199999</v>
      </c>
      <c r="AP2427">
        <v>3079.0943879800002</v>
      </c>
      <c r="AR2427" s="5">
        <v>46261</v>
      </c>
      <c r="AS2427">
        <v>174</v>
      </c>
      <c r="AT2427">
        <v>3</v>
      </c>
      <c r="AU2427" t="s">
        <v>145</v>
      </c>
      <c r="AV2427" t="s">
        <v>146</v>
      </c>
      <c r="AW2427">
        <v>0</v>
      </c>
      <c r="AX2427">
        <v>0</v>
      </c>
      <c r="AY2427">
        <v>0</v>
      </c>
      <c r="AZ2427">
        <v>0</v>
      </c>
      <c r="BA2427">
        <v>0</v>
      </c>
    </row>
    <row r="2428" spans="34:53">
      <c r="AH2428" s="5">
        <v>46261</v>
      </c>
      <c r="AI2428">
        <v>243</v>
      </c>
      <c r="AJ2428">
        <v>3</v>
      </c>
      <c r="AL2428" t="s">
        <v>147</v>
      </c>
      <c r="AM2428" t="s">
        <v>148</v>
      </c>
      <c r="AN2428">
        <v>0</v>
      </c>
      <c r="AO2428">
        <v>0</v>
      </c>
      <c r="AP2428">
        <v>0</v>
      </c>
      <c r="AR2428" s="5">
        <v>46261</v>
      </c>
      <c r="AS2428">
        <v>174</v>
      </c>
      <c r="AT2428">
        <v>3</v>
      </c>
      <c r="AU2428" t="s">
        <v>144</v>
      </c>
      <c r="AV2428" t="s">
        <v>58</v>
      </c>
      <c r="AW2428">
        <v>-54.406692730000003</v>
      </c>
      <c r="AX2428">
        <v>1.8125</v>
      </c>
      <c r="AY2428">
        <v>105.88935913</v>
      </c>
      <c r="AZ2428">
        <v>105.88935913</v>
      </c>
      <c r="BA2428">
        <v>0</v>
      </c>
    </row>
    <row r="2429" spans="34:53">
      <c r="AH2429" s="5">
        <v>46261</v>
      </c>
      <c r="AI2429">
        <v>243</v>
      </c>
      <c r="AJ2429">
        <v>3</v>
      </c>
      <c r="AL2429" t="s">
        <v>147</v>
      </c>
      <c r="AM2429" t="s">
        <v>51</v>
      </c>
      <c r="AN2429">
        <v>0</v>
      </c>
      <c r="AO2429">
        <v>0</v>
      </c>
      <c r="AP2429">
        <v>0</v>
      </c>
      <c r="AR2429" s="5">
        <v>46261</v>
      </c>
      <c r="AS2429">
        <v>174</v>
      </c>
      <c r="AT2429">
        <v>3</v>
      </c>
      <c r="AU2429" t="s">
        <v>144</v>
      </c>
      <c r="AV2429" t="s">
        <v>146</v>
      </c>
      <c r="AW2429">
        <v>52.594192730000003</v>
      </c>
      <c r="AX2429">
        <v>1.8125</v>
      </c>
      <c r="AY2429">
        <v>0</v>
      </c>
      <c r="AZ2429">
        <v>0</v>
      </c>
      <c r="BA2429">
        <v>0</v>
      </c>
    </row>
    <row r="2430" spans="34:53">
      <c r="AH2430" s="5">
        <v>46261</v>
      </c>
      <c r="AI2430">
        <v>243</v>
      </c>
      <c r="AJ2430">
        <v>3</v>
      </c>
      <c r="AK2430" t="s">
        <v>143</v>
      </c>
      <c r="AL2430" t="s">
        <v>60</v>
      </c>
      <c r="AM2430" t="s">
        <v>58</v>
      </c>
      <c r="AN2430">
        <v>3.4384033999999999</v>
      </c>
      <c r="AO2430">
        <v>0</v>
      </c>
      <c r="AP2430">
        <v>0</v>
      </c>
      <c r="AR2430" s="5">
        <v>46261</v>
      </c>
      <c r="AS2430">
        <v>174</v>
      </c>
      <c r="AT2430">
        <v>3</v>
      </c>
      <c r="AU2430" t="s">
        <v>57</v>
      </c>
      <c r="AV2430" t="s">
        <v>58</v>
      </c>
      <c r="AW2430">
        <v>-8.3848813999999994</v>
      </c>
      <c r="AX2430">
        <v>1.6233333299999999</v>
      </c>
      <c r="AY2430">
        <v>0</v>
      </c>
      <c r="AZ2430">
        <v>4383.7715169700004</v>
      </c>
      <c r="BA2430">
        <v>0</v>
      </c>
    </row>
    <row r="2431" spans="34:53">
      <c r="AH2431" s="5">
        <v>46261</v>
      </c>
      <c r="AI2431">
        <v>243</v>
      </c>
      <c r="AJ2431">
        <v>3</v>
      </c>
      <c r="AK2431" t="s">
        <v>143</v>
      </c>
      <c r="AL2431" t="s">
        <v>60</v>
      </c>
      <c r="AM2431" t="s">
        <v>51</v>
      </c>
      <c r="AN2431">
        <v>-4.6359034000000001</v>
      </c>
      <c r="AO2431">
        <v>367.98219189999998</v>
      </c>
      <c r="AP2431">
        <v>1083.3411896499999</v>
      </c>
      <c r="AR2431" s="5">
        <v>46261</v>
      </c>
      <c r="AS2431">
        <v>174</v>
      </c>
      <c r="AT2431">
        <v>3</v>
      </c>
      <c r="AU2431" t="s">
        <v>57</v>
      </c>
      <c r="AV2431" t="s">
        <v>52</v>
      </c>
      <c r="AW2431">
        <v>6.76154806</v>
      </c>
      <c r="AX2431">
        <v>1.6233333299999999</v>
      </c>
      <c r="AY2431">
        <v>0</v>
      </c>
      <c r="AZ2431">
        <v>0</v>
      </c>
      <c r="BA2431">
        <v>0</v>
      </c>
    </row>
    <row r="2432" spans="34:53">
      <c r="AH2432" s="5">
        <v>46261</v>
      </c>
      <c r="AI2432">
        <v>243</v>
      </c>
      <c r="AJ2432">
        <v>3</v>
      </c>
      <c r="AK2432" t="s">
        <v>143</v>
      </c>
      <c r="AL2432" t="s">
        <v>54</v>
      </c>
      <c r="AM2432" t="s">
        <v>52</v>
      </c>
      <c r="AN2432">
        <v>-8.9069073999999997</v>
      </c>
      <c r="AO2432">
        <v>0</v>
      </c>
      <c r="AP2432">
        <v>-941.24648630000002</v>
      </c>
      <c r="AR2432" s="5">
        <v>46261</v>
      </c>
      <c r="AS2432">
        <v>174</v>
      </c>
      <c r="AT2432">
        <v>3</v>
      </c>
      <c r="AU2432" t="s">
        <v>147</v>
      </c>
      <c r="AV2432" t="s">
        <v>148</v>
      </c>
      <c r="AW2432">
        <v>0</v>
      </c>
      <c r="AX2432">
        <v>0.44333333000000003</v>
      </c>
      <c r="AY2432">
        <v>0</v>
      </c>
      <c r="AZ2432">
        <v>0</v>
      </c>
      <c r="BA2432">
        <v>0</v>
      </c>
    </row>
    <row r="2433" spans="34:53">
      <c r="AH2433" s="5">
        <v>46261</v>
      </c>
      <c r="AI2433">
        <v>243</v>
      </c>
      <c r="AJ2433">
        <v>3</v>
      </c>
      <c r="AK2433" t="s">
        <v>143</v>
      </c>
      <c r="AL2433" t="s">
        <v>54</v>
      </c>
      <c r="AM2433" t="s">
        <v>51</v>
      </c>
      <c r="AN2433">
        <v>1.9419074000000001</v>
      </c>
      <c r="AO2433">
        <v>0</v>
      </c>
      <c r="AP2433">
        <v>0</v>
      </c>
      <c r="AR2433" s="5">
        <v>46261</v>
      </c>
      <c r="AS2433">
        <v>174</v>
      </c>
      <c r="AT2433">
        <v>3</v>
      </c>
      <c r="AU2433" t="s">
        <v>147</v>
      </c>
      <c r="AV2433" t="s">
        <v>51</v>
      </c>
      <c r="AW2433">
        <v>0</v>
      </c>
      <c r="AX2433">
        <v>0.44333333000000003</v>
      </c>
      <c r="AY2433">
        <v>0</v>
      </c>
      <c r="AZ2433">
        <v>0</v>
      </c>
      <c r="BA2433">
        <v>0</v>
      </c>
    </row>
    <row r="2434" spans="34:53">
      <c r="AH2434" s="5">
        <v>46261</v>
      </c>
      <c r="AI2434">
        <v>244</v>
      </c>
      <c r="AJ2434">
        <v>3</v>
      </c>
      <c r="AL2434" t="s">
        <v>144</v>
      </c>
      <c r="AM2434" t="s">
        <v>58</v>
      </c>
      <c r="AN2434">
        <v>33.76122333</v>
      </c>
      <c r="AO2434">
        <v>0</v>
      </c>
      <c r="AP2434">
        <v>0</v>
      </c>
      <c r="AR2434" s="5">
        <v>46261</v>
      </c>
      <c r="AS2434">
        <v>174</v>
      </c>
      <c r="AT2434">
        <v>3</v>
      </c>
      <c r="AU2434" t="s">
        <v>60</v>
      </c>
      <c r="AV2434" t="s">
        <v>58</v>
      </c>
      <c r="AW2434">
        <v>-15.92724546</v>
      </c>
      <c r="AX2434">
        <v>0.99666666000000004</v>
      </c>
      <c r="AY2434">
        <v>0</v>
      </c>
      <c r="AZ2434">
        <v>705.50041008000005</v>
      </c>
      <c r="BA2434">
        <v>0</v>
      </c>
    </row>
    <row r="2435" spans="34:53">
      <c r="AH2435" s="5">
        <v>46261</v>
      </c>
      <c r="AI2435">
        <v>244</v>
      </c>
      <c r="AJ2435">
        <v>3</v>
      </c>
      <c r="AL2435" t="s">
        <v>144</v>
      </c>
      <c r="AM2435" t="s">
        <v>146</v>
      </c>
      <c r="AN2435">
        <v>-41.832056659999999</v>
      </c>
      <c r="AO2435">
        <v>51506.25993136</v>
      </c>
      <c r="AP2435">
        <v>51506.25993136</v>
      </c>
      <c r="AR2435" s="5">
        <v>46261</v>
      </c>
      <c r="AS2435">
        <v>174</v>
      </c>
      <c r="AT2435">
        <v>3</v>
      </c>
      <c r="AU2435" t="s">
        <v>60</v>
      </c>
      <c r="AV2435" t="s">
        <v>51</v>
      </c>
      <c r="AW2435">
        <v>14.930578799999999</v>
      </c>
      <c r="AX2435">
        <v>0.99666666000000004</v>
      </c>
      <c r="AY2435">
        <v>0</v>
      </c>
      <c r="AZ2435">
        <v>0</v>
      </c>
      <c r="BA2435">
        <v>0</v>
      </c>
    </row>
    <row r="2436" spans="34:53">
      <c r="AH2436" s="5">
        <v>46261</v>
      </c>
      <c r="AI2436">
        <v>244</v>
      </c>
      <c r="AJ2436">
        <v>3</v>
      </c>
      <c r="AK2436" t="s">
        <v>143</v>
      </c>
      <c r="AL2436" t="s">
        <v>57</v>
      </c>
      <c r="AM2436" t="s">
        <v>58</v>
      </c>
      <c r="AN2436">
        <v>8.9252079999999996</v>
      </c>
      <c r="AO2436">
        <v>0</v>
      </c>
      <c r="AP2436">
        <v>0</v>
      </c>
      <c r="AR2436" s="5">
        <v>46261</v>
      </c>
      <c r="AS2436">
        <v>174</v>
      </c>
      <c r="AT2436">
        <v>3</v>
      </c>
      <c r="AU2436" t="s">
        <v>54</v>
      </c>
      <c r="AV2436" t="s">
        <v>52</v>
      </c>
      <c r="AW2436">
        <v>-18.976719330000002</v>
      </c>
      <c r="AX2436">
        <v>1.4316666600000001</v>
      </c>
      <c r="AY2436">
        <v>0</v>
      </c>
      <c r="AZ2436">
        <v>-11286.551151379999</v>
      </c>
      <c r="BA2436">
        <v>0</v>
      </c>
    </row>
    <row r="2437" spans="34:53">
      <c r="AH2437" s="5">
        <v>46261</v>
      </c>
      <c r="AI2437">
        <v>244</v>
      </c>
      <c r="AJ2437">
        <v>3</v>
      </c>
      <c r="AK2437" t="s">
        <v>143</v>
      </c>
      <c r="AL2437" t="s">
        <v>57</v>
      </c>
      <c r="AM2437" t="s">
        <v>52</v>
      </c>
      <c r="AN2437">
        <v>-11.423541330000001</v>
      </c>
      <c r="AO2437">
        <v>3400.7771091700001</v>
      </c>
      <c r="AP2437">
        <v>3052.4820578099998</v>
      </c>
      <c r="AR2437" s="5">
        <v>46261</v>
      </c>
      <c r="AS2437">
        <v>174</v>
      </c>
      <c r="AT2437">
        <v>3</v>
      </c>
      <c r="AU2437" t="s">
        <v>54</v>
      </c>
      <c r="AV2437" t="s">
        <v>51</v>
      </c>
      <c r="AW2437">
        <v>17.54505266</v>
      </c>
      <c r="AX2437">
        <v>1.4316666600000001</v>
      </c>
      <c r="AY2437">
        <v>0</v>
      </c>
      <c r="AZ2437">
        <v>0</v>
      </c>
      <c r="BA2437">
        <v>0</v>
      </c>
    </row>
    <row r="2438" spans="34:53">
      <c r="AH2438" s="5">
        <v>46261</v>
      </c>
      <c r="AI2438">
        <v>244</v>
      </c>
      <c r="AJ2438">
        <v>3</v>
      </c>
      <c r="AL2438" t="s">
        <v>147</v>
      </c>
      <c r="AM2438" t="s">
        <v>148</v>
      </c>
      <c r="AN2438">
        <v>0</v>
      </c>
      <c r="AO2438">
        <v>0</v>
      </c>
      <c r="AP2438">
        <v>0</v>
      </c>
      <c r="AR2438" s="5">
        <v>46261</v>
      </c>
      <c r="AS2438">
        <v>174</v>
      </c>
      <c r="AT2438">
        <v>3</v>
      </c>
      <c r="AU2438" t="s">
        <v>50</v>
      </c>
      <c r="AV2438" t="s">
        <v>52</v>
      </c>
      <c r="AW2438">
        <v>-0.13694382999999999</v>
      </c>
      <c r="AX2438">
        <v>0.63416665999999999</v>
      </c>
      <c r="AY2438">
        <v>0</v>
      </c>
      <c r="AZ2438">
        <v>-84.985553460000006</v>
      </c>
      <c r="BA2438">
        <v>0</v>
      </c>
    </row>
    <row r="2439" spans="34:53">
      <c r="AH2439" s="5">
        <v>46261</v>
      </c>
      <c r="AI2439">
        <v>244</v>
      </c>
      <c r="AJ2439">
        <v>3</v>
      </c>
      <c r="AL2439" t="s">
        <v>147</v>
      </c>
      <c r="AM2439" t="s">
        <v>51</v>
      </c>
      <c r="AN2439">
        <v>0</v>
      </c>
      <c r="AO2439">
        <v>0</v>
      </c>
      <c r="AP2439">
        <v>0</v>
      </c>
      <c r="AR2439" s="5">
        <v>46261</v>
      </c>
      <c r="AS2439">
        <v>174</v>
      </c>
      <c r="AT2439">
        <v>3</v>
      </c>
      <c r="AU2439" t="s">
        <v>50</v>
      </c>
      <c r="AV2439" t="s">
        <v>51</v>
      </c>
      <c r="AW2439">
        <v>-0.49722283</v>
      </c>
      <c r="AX2439">
        <v>0.63416665999999999</v>
      </c>
      <c r="AY2439">
        <v>0</v>
      </c>
      <c r="AZ2439">
        <v>0</v>
      </c>
      <c r="BA2439">
        <v>0</v>
      </c>
    </row>
    <row r="2440" spans="34:53">
      <c r="AH2440" s="5">
        <v>46261</v>
      </c>
      <c r="AI2440">
        <v>244</v>
      </c>
      <c r="AJ2440">
        <v>3</v>
      </c>
      <c r="AK2440" t="s">
        <v>143</v>
      </c>
      <c r="AL2440" t="s">
        <v>60</v>
      </c>
      <c r="AM2440" t="s">
        <v>58</v>
      </c>
      <c r="AN2440">
        <v>5.2428170300000003</v>
      </c>
      <c r="AO2440">
        <v>0</v>
      </c>
      <c r="AP2440">
        <v>0</v>
      </c>
      <c r="AR2440" s="5">
        <v>46261</v>
      </c>
      <c r="AS2440">
        <v>175</v>
      </c>
      <c r="AT2440">
        <v>3</v>
      </c>
      <c r="AU2440" t="s">
        <v>145</v>
      </c>
      <c r="AV2440" t="s">
        <v>58</v>
      </c>
      <c r="AW2440">
        <v>0</v>
      </c>
      <c r="AX2440">
        <v>0</v>
      </c>
      <c r="AY2440">
        <v>0</v>
      </c>
      <c r="AZ2440">
        <v>0</v>
      </c>
      <c r="BA2440">
        <v>0</v>
      </c>
    </row>
    <row r="2441" spans="34:53">
      <c r="AH2441" s="5">
        <v>46261</v>
      </c>
      <c r="AI2441">
        <v>244</v>
      </c>
      <c r="AJ2441">
        <v>3</v>
      </c>
      <c r="AK2441" t="s">
        <v>143</v>
      </c>
      <c r="AL2441" t="s">
        <v>60</v>
      </c>
      <c r="AM2441" t="s">
        <v>51</v>
      </c>
      <c r="AN2441">
        <v>-6.4294836999999996</v>
      </c>
      <c r="AO2441">
        <v>644.14302144999999</v>
      </c>
      <c r="AP2441">
        <v>1879.70327703</v>
      </c>
      <c r="AR2441" s="5">
        <v>46261</v>
      </c>
      <c r="AS2441">
        <v>175</v>
      </c>
      <c r="AT2441">
        <v>3</v>
      </c>
      <c r="AU2441" t="s">
        <v>145</v>
      </c>
      <c r="AV2441" t="s">
        <v>146</v>
      </c>
      <c r="AW2441">
        <v>0</v>
      </c>
      <c r="AX2441">
        <v>0</v>
      </c>
      <c r="AY2441">
        <v>0</v>
      </c>
      <c r="AZ2441">
        <v>0</v>
      </c>
      <c r="BA2441">
        <v>0</v>
      </c>
    </row>
    <row r="2442" spans="34:53">
      <c r="AH2442" s="5">
        <v>46261</v>
      </c>
      <c r="AI2442">
        <v>244</v>
      </c>
      <c r="AJ2442">
        <v>3</v>
      </c>
      <c r="AK2442" t="s">
        <v>143</v>
      </c>
      <c r="AL2442" t="s">
        <v>54</v>
      </c>
      <c r="AM2442" t="s">
        <v>52</v>
      </c>
      <c r="AN2442">
        <v>-9.5601160299999997</v>
      </c>
      <c r="AO2442">
        <v>0</v>
      </c>
      <c r="AP2442">
        <v>-887.26520420999998</v>
      </c>
      <c r="AR2442" s="5">
        <v>46261</v>
      </c>
      <c r="AS2442">
        <v>175</v>
      </c>
      <c r="AT2442">
        <v>3</v>
      </c>
      <c r="AU2442" t="s">
        <v>144</v>
      </c>
      <c r="AV2442" t="s">
        <v>58</v>
      </c>
      <c r="AW2442">
        <v>-67.197743399999993</v>
      </c>
      <c r="AX2442">
        <v>9.37083333</v>
      </c>
      <c r="AY2442">
        <v>177.47086340000001</v>
      </c>
      <c r="AZ2442">
        <v>177.47086340000001</v>
      </c>
      <c r="BA2442">
        <v>0</v>
      </c>
    </row>
    <row r="2443" spans="34:53">
      <c r="AH2443" s="5">
        <v>46261</v>
      </c>
      <c r="AI2443">
        <v>244</v>
      </c>
      <c r="AJ2443">
        <v>3</v>
      </c>
      <c r="AK2443" t="s">
        <v>143</v>
      </c>
      <c r="AL2443" t="s">
        <v>54</v>
      </c>
      <c r="AM2443" t="s">
        <v>51</v>
      </c>
      <c r="AN2443">
        <v>2.53844936</v>
      </c>
      <c r="AO2443">
        <v>0</v>
      </c>
      <c r="AP2443">
        <v>0</v>
      </c>
      <c r="AR2443" s="5">
        <v>46261</v>
      </c>
      <c r="AS2443">
        <v>175</v>
      </c>
      <c r="AT2443">
        <v>3</v>
      </c>
      <c r="AU2443" t="s">
        <v>144</v>
      </c>
      <c r="AV2443" t="s">
        <v>146</v>
      </c>
      <c r="AW2443">
        <v>57.826910060000003</v>
      </c>
      <c r="AX2443">
        <v>9.37083333</v>
      </c>
      <c r="AY2443">
        <v>0</v>
      </c>
      <c r="AZ2443">
        <v>0</v>
      </c>
      <c r="BA2443">
        <v>0</v>
      </c>
    </row>
    <row r="2444" spans="34:53">
      <c r="AH2444" s="5">
        <v>46261</v>
      </c>
      <c r="AI2444">
        <v>245</v>
      </c>
      <c r="AJ2444">
        <v>3</v>
      </c>
      <c r="AL2444" t="s">
        <v>144</v>
      </c>
      <c r="AM2444" t="s">
        <v>58</v>
      </c>
      <c r="AN2444">
        <v>40.280967660000002</v>
      </c>
      <c r="AO2444">
        <v>0</v>
      </c>
      <c r="AP2444">
        <v>0</v>
      </c>
      <c r="AR2444" s="5">
        <v>46261</v>
      </c>
      <c r="AS2444">
        <v>175</v>
      </c>
      <c r="AT2444">
        <v>3</v>
      </c>
      <c r="AU2444" t="s">
        <v>57</v>
      </c>
      <c r="AV2444" t="s">
        <v>58</v>
      </c>
      <c r="AW2444">
        <v>-5.9225922000000004</v>
      </c>
      <c r="AX2444">
        <v>1.0225</v>
      </c>
      <c r="AY2444">
        <v>0</v>
      </c>
      <c r="AZ2444">
        <v>2992.6479387300001</v>
      </c>
      <c r="BA2444">
        <v>0</v>
      </c>
    </row>
    <row r="2445" spans="34:53">
      <c r="AH2445" s="5">
        <v>46261</v>
      </c>
      <c r="AI2445">
        <v>245</v>
      </c>
      <c r="AJ2445">
        <v>3</v>
      </c>
      <c r="AL2445" t="s">
        <v>144</v>
      </c>
      <c r="AM2445" t="s">
        <v>146</v>
      </c>
      <c r="AN2445">
        <v>-48.669300999999997</v>
      </c>
      <c r="AO2445">
        <v>60160.276659609997</v>
      </c>
      <c r="AP2445">
        <v>60160.276659609997</v>
      </c>
      <c r="AR2445" s="5">
        <v>46261</v>
      </c>
      <c r="AS2445">
        <v>175</v>
      </c>
      <c r="AT2445">
        <v>3</v>
      </c>
      <c r="AU2445" t="s">
        <v>57</v>
      </c>
      <c r="AV2445" t="s">
        <v>52</v>
      </c>
      <c r="AW2445">
        <v>4.9000921999999996</v>
      </c>
      <c r="AX2445">
        <v>1.0225</v>
      </c>
      <c r="AY2445">
        <v>0</v>
      </c>
      <c r="AZ2445">
        <v>0</v>
      </c>
      <c r="BA2445">
        <v>0</v>
      </c>
    </row>
    <row r="2446" spans="34:53">
      <c r="AH2446" s="5">
        <v>46261</v>
      </c>
      <c r="AI2446">
        <v>245</v>
      </c>
      <c r="AJ2446">
        <v>3</v>
      </c>
      <c r="AK2446" t="s">
        <v>143</v>
      </c>
      <c r="AL2446" t="s">
        <v>57</v>
      </c>
      <c r="AM2446" t="s">
        <v>58</v>
      </c>
      <c r="AN2446">
        <v>7.4713349999999998</v>
      </c>
      <c r="AO2446">
        <v>0</v>
      </c>
      <c r="AP2446">
        <v>0</v>
      </c>
      <c r="AR2446" s="5">
        <v>46261</v>
      </c>
      <c r="AS2446">
        <v>175</v>
      </c>
      <c r="AT2446">
        <v>3</v>
      </c>
      <c r="AU2446" t="s">
        <v>147</v>
      </c>
      <c r="AV2446" t="s">
        <v>148</v>
      </c>
      <c r="AW2446">
        <v>0</v>
      </c>
      <c r="AX2446">
        <v>0.3125</v>
      </c>
      <c r="AY2446">
        <v>0</v>
      </c>
      <c r="AZ2446">
        <v>0</v>
      </c>
      <c r="BA2446">
        <v>0</v>
      </c>
    </row>
    <row r="2447" spans="34:53">
      <c r="AH2447" s="5">
        <v>46261</v>
      </c>
      <c r="AI2447">
        <v>245</v>
      </c>
      <c r="AJ2447">
        <v>3</v>
      </c>
      <c r="AK2447" t="s">
        <v>143</v>
      </c>
      <c r="AL2447" t="s">
        <v>57</v>
      </c>
      <c r="AM2447" t="s">
        <v>52</v>
      </c>
      <c r="AN2447">
        <v>-9.9655016599999993</v>
      </c>
      <c r="AO2447">
        <v>2727.0816699100001</v>
      </c>
      <c r="AP2447">
        <v>2673.0460572799998</v>
      </c>
      <c r="AR2447" s="5">
        <v>46261</v>
      </c>
      <c r="AS2447">
        <v>175</v>
      </c>
      <c r="AT2447">
        <v>3</v>
      </c>
      <c r="AU2447" t="s">
        <v>147</v>
      </c>
      <c r="AV2447" t="s">
        <v>51</v>
      </c>
      <c r="AW2447">
        <v>0</v>
      </c>
      <c r="AX2447">
        <v>0.3125</v>
      </c>
      <c r="AY2447">
        <v>0</v>
      </c>
      <c r="AZ2447">
        <v>0</v>
      </c>
      <c r="BA2447">
        <v>0</v>
      </c>
    </row>
    <row r="2448" spans="34:53">
      <c r="AH2448" s="5">
        <v>46261</v>
      </c>
      <c r="AI2448">
        <v>245</v>
      </c>
      <c r="AJ2448">
        <v>3</v>
      </c>
      <c r="AL2448" t="s">
        <v>147</v>
      </c>
      <c r="AM2448" t="s">
        <v>148</v>
      </c>
      <c r="AN2448">
        <v>0</v>
      </c>
      <c r="AO2448">
        <v>0</v>
      </c>
      <c r="AP2448">
        <v>0</v>
      </c>
      <c r="AR2448" s="5">
        <v>46261</v>
      </c>
      <c r="AS2448">
        <v>175</v>
      </c>
      <c r="AT2448">
        <v>3</v>
      </c>
      <c r="AU2448" t="s">
        <v>60</v>
      </c>
      <c r="AV2448" t="s">
        <v>58</v>
      </c>
      <c r="AW2448">
        <v>-26.643495059999999</v>
      </c>
      <c r="AX2448">
        <v>1.94666666</v>
      </c>
      <c r="AY2448">
        <v>0</v>
      </c>
      <c r="AZ2448">
        <v>187.20057939</v>
      </c>
      <c r="BA2448">
        <v>0</v>
      </c>
    </row>
    <row r="2449" spans="34:53">
      <c r="AH2449" s="5">
        <v>46261</v>
      </c>
      <c r="AI2449">
        <v>245</v>
      </c>
      <c r="AJ2449">
        <v>3</v>
      </c>
      <c r="AL2449" t="s">
        <v>147</v>
      </c>
      <c r="AM2449" t="s">
        <v>51</v>
      </c>
      <c r="AN2449">
        <v>0</v>
      </c>
      <c r="AO2449">
        <v>0</v>
      </c>
      <c r="AP2449">
        <v>0</v>
      </c>
      <c r="AR2449" s="5">
        <v>46261</v>
      </c>
      <c r="AS2449">
        <v>175</v>
      </c>
      <c r="AT2449">
        <v>3</v>
      </c>
      <c r="AU2449" t="s">
        <v>60</v>
      </c>
      <c r="AV2449" t="s">
        <v>51</v>
      </c>
      <c r="AW2449">
        <v>24.696828400000001</v>
      </c>
      <c r="AX2449">
        <v>1.94666666</v>
      </c>
      <c r="AY2449">
        <v>0</v>
      </c>
      <c r="AZ2449">
        <v>0</v>
      </c>
      <c r="BA2449">
        <v>0</v>
      </c>
    </row>
    <row r="2450" spans="34:53">
      <c r="AH2450" s="5">
        <v>46261</v>
      </c>
      <c r="AI2450">
        <v>245</v>
      </c>
      <c r="AJ2450">
        <v>3</v>
      </c>
      <c r="AK2450" t="s">
        <v>143</v>
      </c>
      <c r="AL2450" t="s">
        <v>60</v>
      </c>
      <c r="AM2450" t="s">
        <v>58</v>
      </c>
      <c r="AN2450">
        <v>2.4057029000000001</v>
      </c>
      <c r="AO2450">
        <v>0</v>
      </c>
      <c r="AP2450">
        <v>0</v>
      </c>
      <c r="AR2450" s="5">
        <v>46261</v>
      </c>
      <c r="AS2450">
        <v>175</v>
      </c>
      <c r="AT2450">
        <v>3</v>
      </c>
      <c r="AU2450" t="s">
        <v>54</v>
      </c>
      <c r="AV2450" t="s">
        <v>52</v>
      </c>
      <c r="AW2450">
        <v>-7.6836674</v>
      </c>
      <c r="AX2450">
        <v>1.93</v>
      </c>
      <c r="AY2450">
        <v>0</v>
      </c>
      <c r="AZ2450">
        <v>-4621.7077748000002</v>
      </c>
      <c r="BA2450">
        <v>0</v>
      </c>
    </row>
    <row r="2451" spans="34:53">
      <c r="AH2451" s="5">
        <v>46261</v>
      </c>
      <c r="AI2451">
        <v>245</v>
      </c>
      <c r="AJ2451">
        <v>3</v>
      </c>
      <c r="AK2451" t="s">
        <v>143</v>
      </c>
      <c r="AL2451" t="s">
        <v>60</v>
      </c>
      <c r="AM2451" t="s">
        <v>51</v>
      </c>
      <c r="AN2451">
        <v>-3.6532029000000001</v>
      </c>
      <c r="AO2451">
        <v>0</v>
      </c>
      <c r="AP2451">
        <v>819.26514550000002</v>
      </c>
      <c r="AR2451" s="5">
        <v>46261</v>
      </c>
      <c r="AS2451">
        <v>175</v>
      </c>
      <c r="AT2451">
        <v>3</v>
      </c>
      <c r="AU2451" t="s">
        <v>54</v>
      </c>
      <c r="AV2451" t="s">
        <v>51</v>
      </c>
      <c r="AW2451">
        <v>5.7536674000000003</v>
      </c>
      <c r="AX2451">
        <v>1.93</v>
      </c>
      <c r="AY2451">
        <v>0</v>
      </c>
      <c r="AZ2451">
        <v>0</v>
      </c>
      <c r="BA2451">
        <v>0</v>
      </c>
    </row>
    <row r="2452" spans="34:53">
      <c r="AH2452" s="5">
        <v>46261</v>
      </c>
      <c r="AI2452">
        <v>245</v>
      </c>
      <c r="AJ2452">
        <v>3</v>
      </c>
      <c r="AK2452" t="s">
        <v>143</v>
      </c>
      <c r="AL2452" t="s">
        <v>54</v>
      </c>
      <c r="AM2452" t="s">
        <v>52</v>
      </c>
      <c r="AN2452">
        <v>-16.666891329999999</v>
      </c>
      <c r="AO2452">
        <v>0</v>
      </c>
      <c r="AP2452">
        <v>-765.22953286999996</v>
      </c>
      <c r="AR2452" s="5">
        <v>46261</v>
      </c>
      <c r="AS2452">
        <v>175</v>
      </c>
      <c r="AT2452">
        <v>3</v>
      </c>
      <c r="AU2452" t="s">
        <v>50</v>
      </c>
      <c r="AV2452" t="s">
        <v>52</v>
      </c>
      <c r="AW2452">
        <v>-0.19394492999999999</v>
      </c>
      <c r="AX2452">
        <v>0.63416665999999999</v>
      </c>
      <c r="AY2452">
        <v>0</v>
      </c>
      <c r="AZ2452">
        <v>-115.48651653</v>
      </c>
      <c r="BA2452">
        <v>0</v>
      </c>
    </row>
    <row r="2453" spans="34:53">
      <c r="AH2453" s="5">
        <v>46261</v>
      </c>
      <c r="AI2453">
        <v>245</v>
      </c>
      <c r="AJ2453">
        <v>3</v>
      </c>
      <c r="AK2453" t="s">
        <v>143</v>
      </c>
      <c r="AL2453" t="s">
        <v>54</v>
      </c>
      <c r="AM2453" t="s">
        <v>51</v>
      </c>
      <c r="AN2453">
        <v>9.6377246599999999</v>
      </c>
      <c r="AO2453">
        <v>0</v>
      </c>
      <c r="AP2453">
        <v>0</v>
      </c>
      <c r="AR2453" s="5">
        <v>46261</v>
      </c>
      <c r="AS2453">
        <v>175</v>
      </c>
      <c r="AT2453">
        <v>3</v>
      </c>
      <c r="AU2453" t="s">
        <v>50</v>
      </c>
      <c r="AV2453" t="s">
        <v>51</v>
      </c>
      <c r="AW2453">
        <v>-0.44022172999999998</v>
      </c>
      <c r="AX2453">
        <v>0.63416665999999999</v>
      </c>
      <c r="AY2453">
        <v>0</v>
      </c>
      <c r="AZ2453">
        <v>0</v>
      </c>
      <c r="BA2453">
        <v>0</v>
      </c>
    </row>
    <row r="2454" spans="34:53">
      <c r="AH2454" s="5">
        <v>46261</v>
      </c>
      <c r="AI2454">
        <v>246</v>
      </c>
      <c r="AJ2454">
        <v>3</v>
      </c>
      <c r="AL2454" t="s">
        <v>144</v>
      </c>
      <c r="AM2454" t="s">
        <v>58</v>
      </c>
      <c r="AN2454">
        <v>43.742795630000003</v>
      </c>
      <c r="AO2454">
        <v>0</v>
      </c>
      <c r="AP2454">
        <v>0</v>
      </c>
      <c r="AR2454" s="5">
        <v>46261</v>
      </c>
      <c r="AS2454">
        <v>176</v>
      </c>
      <c r="AT2454">
        <v>3</v>
      </c>
      <c r="AU2454" t="s">
        <v>145</v>
      </c>
      <c r="AV2454" t="s">
        <v>58</v>
      </c>
      <c r="AW2454">
        <v>0</v>
      </c>
      <c r="AX2454">
        <v>0</v>
      </c>
      <c r="AY2454">
        <v>0</v>
      </c>
      <c r="AZ2454">
        <v>0</v>
      </c>
      <c r="BA2454">
        <v>0</v>
      </c>
    </row>
    <row r="2455" spans="34:53">
      <c r="AH2455" s="5">
        <v>46261</v>
      </c>
      <c r="AI2455">
        <v>246</v>
      </c>
      <c r="AJ2455">
        <v>3</v>
      </c>
      <c r="AL2455" t="s">
        <v>144</v>
      </c>
      <c r="AM2455" t="s">
        <v>146</v>
      </c>
      <c r="AN2455">
        <v>-52.356128959999999</v>
      </c>
      <c r="AO2455">
        <v>64922.795543369997</v>
      </c>
      <c r="AP2455">
        <v>64922.795543369997</v>
      </c>
      <c r="AR2455" s="5">
        <v>46261</v>
      </c>
      <c r="AS2455">
        <v>176</v>
      </c>
      <c r="AT2455">
        <v>3</v>
      </c>
      <c r="AU2455" t="s">
        <v>145</v>
      </c>
      <c r="AV2455" t="s">
        <v>146</v>
      </c>
      <c r="AW2455">
        <v>0</v>
      </c>
      <c r="AX2455">
        <v>0</v>
      </c>
      <c r="AY2455">
        <v>0</v>
      </c>
      <c r="AZ2455">
        <v>0</v>
      </c>
      <c r="BA2455">
        <v>0</v>
      </c>
    </row>
    <row r="2456" spans="34:53">
      <c r="AH2456" s="5">
        <v>46261</v>
      </c>
      <c r="AI2456">
        <v>246</v>
      </c>
      <c r="AJ2456">
        <v>3</v>
      </c>
      <c r="AK2456" t="s">
        <v>143</v>
      </c>
      <c r="AL2456" t="s">
        <v>57</v>
      </c>
      <c r="AM2456" t="s">
        <v>58</v>
      </c>
      <c r="AN2456">
        <v>7.8282645999999998</v>
      </c>
      <c r="AO2456">
        <v>0</v>
      </c>
      <c r="AP2456">
        <v>0</v>
      </c>
      <c r="AR2456" s="5">
        <v>46261</v>
      </c>
      <c r="AS2456">
        <v>176</v>
      </c>
      <c r="AT2456">
        <v>3</v>
      </c>
      <c r="AU2456" t="s">
        <v>144</v>
      </c>
      <c r="AV2456" t="s">
        <v>58</v>
      </c>
      <c r="AW2456">
        <v>-59.453628260000002</v>
      </c>
      <c r="AX2456">
        <v>8.9258333299999997</v>
      </c>
      <c r="AY2456">
        <v>449.42576974999997</v>
      </c>
      <c r="AZ2456">
        <v>449.42576974999997</v>
      </c>
      <c r="BA2456">
        <v>0</v>
      </c>
    </row>
    <row r="2457" spans="34:53">
      <c r="AH2457" s="5">
        <v>46261</v>
      </c>
      <c r="AI2457">
        <v>246</v>
      </c>
      <c r="AJ2457">
        <v>3</v>
      </c>
      <c r="AK2457" t="s">
        <v>143</v>
      </c>
      <c r="AL2457" t="s">
        <v>57</v>
      </c>
      <c r="AM2457" t="s">
        <v>52</v>
      </c>
      <c r="AN2457">
        <v>-10.31909793</v>
      </c>
      <c r="AO2457">
        <v>3119.2199145200002</v>
      </c>
      <c r="AP2457">
        <v>3122.1415336099999</v>
      </c>
      <c r="AR2457" s="5">
        <v>46261</v>
      </c>
      <c r="AS2457">
        <v>176</v>
      </c>
      <c r="AT2457">
        <v>3</v>
      </c>
      <c r="AU2457" t="s">
        <v>144</v>
      </c>
      <c r="AV2457" t="s">
        <v>146</v>
      </c>
      <c r="AW2457">
        <v>50.527794929999999</v>
      </c>
      <c r="AX2457">
        <v>8.9258333299999997</v>
      </c>
      <c r="AY2457">
        <v>0</v>
      </c>
      <c r="AZ2457">
        <v>0</v>
      </c>
      <c r="BA2457">
        <v>0</v>
      </c>
    </row>
    <row r="2458" spans="34:53">
      <c r="AH2458" s="5">
        <v>46261</v>
      </c>
      <c r="AI2458">
        <v>246</v>
      </c>
      <c r="AJ2458">
        <v>3</v>
      </c>
      <c r="AL2458" t="s">
        <v>147</v>
      </c>
      <c r="AM2458" t="s">
        <v>148</v>
      </c>
      <c r="AN2458">
        <v>0</v>
      </c>
      <c r="AO2458">
        <v>0</v>
      </c>
      <c r="AP2458">
        <v>0</v>
      </c>
      <c r="AR2458" s="5">
        <v>46261</v>
      </c>
      <c r="AS2458">
        <v>176</v>
      </c>
      <c r="AT2458">
        <v>3</v>
      </c>
      <c r="AU2458" t="s">
        <v>57</v>
      </c>
      <c r="AV2458" t="s">
        <v>58</v>
      </c>
      <c r="AW2458">
        <v>-5.3509609999999999</v>
      </c>
      <c r="AX2458">
        <v>1.05833333</v>
      </c>
      <c r="AY2458">
        <v>1436.5376709100001</v>
      </c>
      <c r="AZ2458">
        <v>2712.0261055000001</v>
      </c>
      <c r="BA2458">
        <v>0</v>
      </c>
    </row>
    <row r="2459" spans="34:53">
      <c r="AH2459" s="5">
        <v>46261</v>
      </c>
      <c r="AI2459">
        <v>246</v>
      </c>
      <c r="AJ2459">
        <v>3</v>
      </c>
      <c r="AL2459" t="s">
        <v>147</v>
      </c>
      <c r="AM2459" t="s">
        <v>51</v>
      </c>
      <c r="AN2459">
        <v>0</v>
      </c>
      <c r="AO2459">
        <v>0</v>
      </c>
      <c r="AP2459">
        <v>0</v>
      </c>
      <c r="AR2459" s="5">
        <v>46261</v>
      </c>
      <c r="AS2459">
        <v>176</v>
      </c>
      <c r="AT2459">
        <v>3</v>
      </c>
      <c r="AU2459" t="s">
        <v>57</v>
      </c>
      <c r="AV2459" t="s">
        <v>52</v>
      </c>
      <c r="AW2459">
        <v>4.29262766</v>
      </c>
      <c r="AX2459">
        <v>1.05833333</v>
      </c>
      <c r="AY2459">
        <v>0</v>
      </c>
      <c r="AZ2459">
        <v>0</v>
      </c>
      <c r="BA2459">
        <v>0</v>
      </c>
    </row>
    <row r="2460" spans="34:53">
      <c r="AH2460" s="5">
        <v>46261</v>
      </c>
      <c r="AI2460">
        <v>246</v>
      </c>
      <c r="AJ2460">
        <v>3</v>
      </c>
      <c r="AK2460" t="s">
        <v>143</v>
      </c>
      <c r="AL2460" t="s">
        <v>60</v>
      </c>
      <c r="AM2460" t="s">
        <v>58</v>
      </c>
      <c r="AN2460">
        <v>1.5903438000000001</v>
      </c>
      <c r="AO2460">
        <v>0</v>
      </c>
      <c r="AP2460">
        <v>0</v>
      </c>
      <c r="AR2460" s="5">
        <v>46261</v>
      </c>
      <c r="AS2460">
        <v>176</v>
      </c>
      <c r="AT2460">
        <v>3</v>
      </c>
      <c r="AU2460" t="s">
        <v>147</v>
      </c>
      <c r="AV2460" t="s">
        <v>148</v>
      </c>
      <c r="AW2460">
        <v>0</v>
      </c>
      <c r="AX2460">
        <v>0.37583333000000002</v>
      </c>
      <c r="AY2460">
        <v>0</v>
      </c>
      <c r="AZ2460">
        <v>0</v>
      </c>
      <c r="BA2460">
        <v>0</v>
      </c>
    </row>
    <row r="2461" spans="34:53">
      <c r="AH2461" s="5">
        <v>46261</v>
      </c>
      <c r="AI2461">
        <v>246</v>
      </c>
      <c r="AJ2461">
        <v>3</v>
      </c>
      <c r="AK2461" t="s">
        <v>143</v>
      </c>
      <c r="AL2461" t="s">
        <v>60</v>
      </c>
      <c r="AM2461" t="s">
        <v>51</v>
      </c>
      <c r="AN2461">
        <v>-2.7928438</v>
      </c>
      <c r="AO2461">
        <v>0</v>
      </c>
      <c r="AP2461">
        <v>581.65899148999995</v>
      </c>
      <c r="AR2461" s="5">
        <v>46261</v>
      </c>
      <c r="AS2461">
        <v>176</v>
      </c>
      <c r="AT2461">
        <v>3</v>
      </c>
      <c r="AU2461" t="s">
        <v>147</v>
      </c>
      <c r="AV2461" t="s">
        <v>51</v>
      </c>
      <c r="AW2461">
        <v>0</v>
      </c>
      <c r="AX2461">
        <v>0.37583333000000002</v>
      </c>
      <c r="AY2461">
        <v>0</v>
      </c>
      <c r="AZ2461">
        <v>0</v>
      </c>
      <c r="BA2461">
        <v>0</v>
      </c>
    </row>
    <row r="2462" spans="34:53">
      <c r="AH2462" s="5">
        <v>46261</v>
      </c>
      <c r="AI2462">
        <v>246</v>
      </c>
      <c r="AJ2462">
        <v>3</v>
      </c>
      <c r="AK2462" t="s">
        <v>143</v>
      </c>
      <c r="AL2462" t="s">
        <v>54</v>
      </c>
      <c r="AM2462" t="s">
        <v>52</v>
      </c>
      <c r="AN2462">
        <v>-18.027174160000001</v>
      </c>
      <c r="AO2462">
        <v>0</v>
      </c>
      <c r="AP2462">
        <v>-584.58061057999998</v>
      </c>
      <c r="AR2462" s="5">
        <v>46261</v>
      </c>
      <c r="AS2462">
        <v>176</v>
      </c>
      <c r="AT2462">
        <v>3</v>
      </c>
      <c r="AU2462" t="s">
        <v>60</v>
      </c>
      <c r="AV2462" t="s">
        <v>58</v>
      </c>
      <c r="AW2462">
        <v>-26.2919087</v>
      </c>
      <c r="AX2462">
        <v>1.8674999999999999</v>
      </c>
      <c r="AY2462">
        <v>579.20111802999998</v>
      </c>
      <c r="AZ2462">
        <v>597.17044575</v>
      </c>
      <c r="BA2462">
        <v>0</v>
      </c>
    </row>
    <row r="2463" spans="34:53">
      <c r="AH2463" s="5">
        <v>46261</v>
      </c>
      <c r="AI2463">
        <v>246</v>
      </c>
      <c r="AJ2463">
        <v>3</v>
      </c>
      <c r="AK2463" t="s">
        <v>143</v>
      </c>
      <c r="AL2463" t="s">
        <v>54</v>
      </c>
      <c r="AM2463" t="s">
        <v>51</v>
      </c>
      <c r="AN2463">
        <v>10.451340829999999</v>
      </c>
      <c r="AO2463">
        <v>0</v>
      </c>
      <c r="AP2463">
        <v>0</v>
      </c>
      <c r="AR2463" s="5">
        <v>46261</v>
      </c>
      <c r="AS2463">
        <v>176</v>
      </c>
      <c r="AT2463">
        <v>3</v>
      </c>
      <c r="AU2463" t="s">
        <v>60</v>
      </c>
      <c r="AV2463" t="s">
        <v>51</v>
      </c>
      <c r="AW2463">
        <v>24.424408700000001</v>
      </c>
      <c r="AX2463">
        <v>1.8674999999999999</v>
      </c>
      <c r="AY2463">
        <v>0</v>
      </c>
      <c r="AZ2463">
        <v>0</v>
      </c>
      <c r="BA2463">
        <v>0</v>
      </c>
    </row>
    <row r="2464" spans="34:53">
      <c r="AH2464" s="5">
        <v>46261</v>
      </c>
      <c r="AI2464">
        <v>247</v>
      </c>
      <c r="AJ2464">
        <v>3</v>
      </c>
      <c r="AL2464" t="s">
        <v>144</v>
      </c>
      <c r="AM2464" t="s">
        <v>58</v>
      </c>
      <c r="AN2464">
        <v>44.220878859999999</v>
      </c>
      <c r="AO2464">
        <v>0</v>
      </c>
      <c r="AP2464">
        <v>0</v>
      </c>
      <c r="AR2464" s="5">
        <v>46261</v>
      </c>
      <c r="AS2464">
        <v>176</v>
      </c>
      <c r="AT2464">
        <v>3</v>
      </c>
      <c r="AU2464" t="s">
        <v>54</v>
      </c>
      <c r="AV2464" t="s">
        <v>52</v>
      </c>
      <c r="AW2464">
        <v>-1.9654362000000001</v>
      </c>
      <c r="AX2464">
        <v>2.0249999999999999</v>
      </c>
      <c r="AY2464">
        <v>0</v>
      </c>
      <c r="AZ2464">
        <v>-1179.0830286</v>
      </c>
      <c r="BA2464">
        <v>0</v>
      </c>
    </row>
    <row r="2465" spans="34:53">
      <c r="AH2465" s="5">
        <v>46261</v>
      </c>
      <c r="AI2465">
        <v>247</v>
      </c>
      <c r="AJ2465">
        <v>3</v>
      </c>
      <c r="AL2465" t="s">
        <v>144</v>
      </c>
      <c r="AM2465" t="s">
        <v>146</v>
      </c>
      <c r="AN2465">
        <v>-52.860045530000001</v>
      </c>
      <c r="AO2465">
        <v>65576.197674480005</v>
      </c>
      <c r="AP2465">
        <v>65576.197674480005</v>
      </c>
      <c r="AR2465" s="5">
        <v>46261</v>
      </c>
      <c r="AS2465">
        <v>176</v>
      </c>
      <c r="AT2465">
        <v>3</v>
      </c>
      <c r="AU2465" t="s">
        <v>54</v>
      </c>
      <c r="AV2465" t="s">
        <v>51</v>
      </c>
      <c r="AW2465">
        <v>-5.95638E-2</v>
      </c>
      <c r="AX2465">
        <v>2.0249999999999999</v>
      </c>
      <c r="AY2465">
        <v>0</v>
      </c>
      <c r="AZ2465">
        <v>0</v>
      </c>
      <c r="BA2465">
        <v>0</v>
      </c>
    </row>
    <row r="2466" spans="34:53">
      <c r="AH2466" s="5">
        <v>46261</v>
      </c>
      <c r="AI2466">
        <v>247</v>
      </c>
      <c r="AJ2466">
        <v>3</v>
      </c>
      <c r="AK2466" t="s">
        <v>143</v>
      </c>
      <c r="AL2466" t="s">
        <v>57</v>
      </c>
      <c r="AM2466" t="s">
        <v>58</v>
      </c>
      <c r="AN2466">
        <v>10.909398400000001</v>
      </c>
      <c r="AO2466">
        <v>0</v>
      </c>
      <c r="AP2466">
        <v>0</v>
      </c>
      <c r="AR2466" s="5">
        <v>46261</v>
      </c>
      <c r="AS2466">
        <v>176</v>
      </c>
      <c r="AT2466">
        <v>3</v>
      </c>
      <c r="AU2466" t="s">
        <v>50</v>
      </c>
      <c r="AV2466" t="s">
        <v>52</v>
      </c>
      <c r="AW2466">
        <v>-0.19283122999999999</v>
      </c>
      <c r="AX2466">
        <v>0.63416665999999999</v>
      </c>
      <c r="AY2466">
        <v>0</v>
      </c>
      <c r="AZ2466">
        <v>-114.37473369</v>
      </c>
      <c r="BA2466">
        <v>0</v>
      </c>
    </row>
    <row r="2467" spans="34:53">
      <c r="AH2467" s="5">
        <v>46261</v>
      </c>
      <c r="AI2467">
        <v>247</v>
      </c>
      <c r="AJ2467">
        <v>3</v>
      </c>
      <c r="AK2467" t="s">
        <v>143</v>
      </c>
      <c r="AL2467" t="s">
        <v>57</v>
      </c>
      <c r="AM2467" t="s">
        <v>52</v>
      </c>
      <c r="AN2467">
        <v>-13.39023173</v>
      </c>
      <c r="AO2467">
        <v>2924.2322105799999</v>
      </c>
      <c r="AP2467">
        <v>3606.3116115299999</v>
      </c>
      <c r="AR2467" s="5">
        <v>46261</v>
      </c>
      <c r="AS2467">
        <v>176</v>
      </c>
      <c r="AT2467">
        <v>3</v>
      </c>
      <c r="AU2467" t="s">
        <v>50</v>
      </c>
      <c r="AV2467" t="s">
        <v>51</v>
      </c>
      <c r="AW2467">
        <v>-0.44133542999999997</v>
      </c>
      <c r="AX2467">
        <v>0.63416665999999999</v>
      </c>
      <c r="AY2467">
        <v>0</v>
      </c>
      <c r="AZ2467">
        <v>0</v>
      </c>
      <c r="BA2467">
        <v>0</v>
      </c>
    </row>
    <row r="2468" spans="34:53">
      <c r="AH2468" s="5">
        <v>46261</v>
      </c>
      <c r="AI2468">
        <v>247</v>
      </c>
      <c r="AJ2468">
        <v>3</v>
      </c>
      <c r="AL2468" t="s">
        <v>147</v>
      </c>
      <c r="AM2468" t="s">
        <v>148</v>
      </c>
      <c r="AN2468">
        <v>0</v>
      </c>
      <c r="AO2468">
        <v>0</v>
      </c>
      <c r="AP2468">
        <v>0</v>
      </c>
      <c r="AR2468" s="5">
        <v>46261</v>
      </c>
      <c r="AS2468">
        <v>177</v>
      </c>
      <c r="AT2468">
        <v>3</v>
      </c>
      <c r="AU2468" t="s">
        <v>145</v>
      </c>
      <c r="AV2468" t="s">
        <v>58</v>
      </c>
      <c r="AW2468">
        <v>-0.68506820000000002</v>
      </c>
      <c r="AX2468">
        <v>1.03</v>
      </c>
      <c r="AY2468">
        <v>10.11133912</v>
      </c>
      <c r="AZ2468">
        <v>10.11133912</v>
      </c>
      <c r="BA2468">
        <v>0</v>
      </c>
    </row>
    <row r="2469" spans="34:53">
      <c r="AH2469" s="5">
        <v>46261</v>
      </c>
      <c r="AI2469">
        <v>247</v>
      </c>
      <c r="AJ2469">
        <v>3</v>
      </c>
      <c r="AL2469" t="s">
        <v>147</v>
      </c>
      <c r="AM2469" t="s">
        <v>51</v>
      </c>
      <c r="AN2469">
        <v>0</v>
      </c>
      <c r="AO2469">
        <v>0</v>
      </c>
      <c r="AP2469">
        <v>0</v>
      </c>
      <c r="AR2469" s="5">
        <v>46261</v>
      </c>
      <c r="AS2469">
        <v>177</v>
      </c>
      <c r="AT2469">
        <v>3</v>
      </c>
      <c r="AU2469" t="s">
        <v>145</v>
      </c>
      <c r="AV2469" t="s">
        <v>146</v>
      </c>
      <c r="AW2469">
        <v>-0.34493180000000001</v>
      </c>
      <c r="AX2469">
        <v>1.03</v>
      </c>
      <c r="AY2469">
        <v>0</v>
      </c>
      <c r="AZ2469">
        <v>0</v>
      </c>
      <c r="BA2469">
        <v>0</v>
      </c>
    </row>
    <row r="2470" spans="34:53">
      <c r="AH2470" s="5">
        <v>46261</v>
      </c>
      <c r="AI2470">
        <v>247</v>
      </c>
      <c r="AJ2470">
        <v>3</v>
      </c>
      <c r="AK2470" t="s">
        <v>143</v>
      </c>
      <c r="AL2470" t="s">
        <v>60</v>
      </c>
      <c r="AM2470" t="s">
        <v>58</v>
      </c>
      <c r="AN2470">
        <v>1.95219356</v>
      </c>
      <c r="AO2470">
        <v>0</v>
      </c>
      <c r="AP2470">
        <v>0</v>
      </c>
      <c r="AR2470" s="5">
        <v>46261</v>
      </c>
      <c r="AS2470">
        <v>177</v>
      </c>
      <c r="AT2470">
        <v>3</v>
      </c>
      <c r="AU2470" t="s">
        <v>144</v>
      </c>
      <c r="AV2470" t="s">
        <v>58</v>
      </c>
      <c r="AW2470">
        <v>-64.876270559999995</v>
      </c>
      <c r="AX2470">
        <v>9.9408333300000002</v>
      </c>
      <c r="AY2470">
        <v>216.44704195</v>
      </c>
      <c r="AZ2470">
        <v>216.44704195</v>
      </c>
      <c r="BA2470">
        <v>0</v>
      </c>
    </row>
    <row r="2471" spans="34:53">
      <c r="AH2471" s="5">
        <v>46261</v>
      </c>
      <c r="AI2471">
        <v>247</v>
      </c>
      <c r="AJ2471">
        <v>3</v>
      </c>
      <c r="AK2471" t="s">
        <v>143</v>
      </c>
      <c r="AL2471" t="s">
        <v>60</v>
      </c>
      <c r="AM2471" t="s">
        <v>51</v>
      </c>
      <c r="AN2471">
        <v>-3.1630269000000002</v>
      </c>
      <c r="AO2471">
        <v>0</v>
      </c>
      <c r="AP2471">
        <v>734.28337681999994</v>
      </c>
      <c r="AR2471" s="5">
        <v>46261</v>
      </c>
      <c r="AS2471">
        <v>177</v>
      </c>
      <c r="AT2471">
        <v>3</v>
      </c>
      <c r="AU2471" t="s">
        <v>144</v>
      </c>
      <c r="AV2471" t="s">
        <v>146</v>
      </c>
      <c r="AW2471">
        <v>54.935437229999998</v>
      </c>
      <c r="AX2471">
        <v>9.9408333300000002</v>
      </c>
      <c r="AY2471">
        <v>0</v>
      </c>
      <c r="AZ2471">
        <v>0</v>
      </c>
      <c r="BA2471">
        <v>0</v>
      </c>
    </row>
    <row r="2472" spans="34:53">
      <c r="AH2472" s="5">
        <v>46261</v>
      </c>
      <c r="AI2472">
        <v>247</v>
      </c>
      <c r="AJ2472">
        <v>3</v>
      </c>
      <c r="AK2472" t="s">
        <v>143</v>
      </c>
      <c r="AL2472" t="s">
        <v>54</v>
      </c>
      <c r="AM2472" t="s">
        <v>52</v>
      </c>
      <c r="AN2472">
        <v>-14.22911096</v>
      </c>
      <c r="AO2472">
        <v>0</v>
      </c>
      <c r="AP2472">
        <v>-1416.3627777700001</v>
      </c>
      <c r="AR2472" s="5">
        <v>46261</v>
      </c>
      <c r="AS2472">
        <v>177</v>
      </c>
      <c r="AT2472">
        <v>3</v>
      </c>
      <c r="AU2472" t="s">
        <v>57</v>
      </c>
      <c r="AV2472" t="s">
        <v>58</v>
      </c>
      <c r="AW2472">
        <v>-5.9327348000000004</v>
      </c>
      <c r="AX2472">
        <v>0.83250000000000002</v>
      </c>
      <c r="AY2472">
        <v>1403.39081091</v>
      </c>
      <c r="AZ2472">
        <v>3122.4345954</v>
      </c>
      <c r="BA2472">
        <v>0</v>
      </c>
    </row>
    <row r="2473" spans="34:53">
      <c r="AH2473" s="5">
        <v>46261</v>
      </c>
      <c r="AI2473">
        <v>247</v>
      </c>
      <c r="AJ2473">
        <v>3</v>
      </c>
      <c r="AK2473" t="s">
        <v>143</v>
      </c>
      <c r="AL2473" t="s">
        <v>54</v>
      </c>
      <c r="AM2473" t="s">
        <v>51</v>
      </c>
      <c r="AN2473">
        <v>7.16577763</v>
      </c>
      <c r="AO2473">
        <v>0</v>
      </c>
      <c r="AP2473">
        <v>0</v>
      </c>
      <c r="AR2473" s="5">
        <v>46261</v>
      </c>
      <c r="AS2473">
        <v>177</v>
      </c>
      <c r="AT2473">
        <v>3</v>
      </c>
      <c r="AU2473" t="s">
        <v>57</v>
      </c>
      <c r="AV2473" t="s">
        <v>52</v>
      </c>
      <c r="AW2473">
        <v>5.1002348</v>
      </c>
      <c r="AX2473">
        <v>0.83250000000000002</v>
      </c>
      <c r="AY2473">
        <v>0</v>
      </c>
      <c r="AZ2473">
        <v>0</v>
      </c>
      <c r="BA2473">
        <v>0</v>
      </c>
    </row>
    <row r="2474" spans="34:53">
      <c r="AH2474" s="5">
        <v>46261</v>
      </c>
      <c r="AI2474">
        <v>248</v>
      </c>
      <c r="AJ2474">
        <v>3</v>
      </c>
      <c r="AL2474" t="s">
        <v>144</v>
      </c>
      <c r="AM2474" t="s">
        <v>58</v>
      </c>
      <c r="AN2474">
        <v>41.284813360000001</v>
      </c>
      <c r="AO2474">
        <v>0</v>
      </c>
      <c r="AP2474">
        <v>0</v>
      </c>
      <c r="AR2474" s="5">
        <v>46261</v>
      </c>
      <c r="AS2474">
        <v>177</v>
      </c>
      <c r="AT2474">
        <v>3</v>
      </c>
      <c r="AU2474" t="s">
        <v>147</v>
      </c>
      <c r="AV2474" t="s">
        <v>148</v>
      </c>
      <c r="AW2474">
        <v>0</v>
      </c>
      <c r="AX2474">
        <v>0.32666666</v>
      </c>
      <c r="AY2474">
        <v>0</v>
      </c>
      <c r="AZ2474">
        <v>0</v>
      </c>
      <c r="BA2474">
        <v>0</v>
      </c>
    </row>
    <row r="2475" spans="34:53">
      <c r="AH2475" s="5">
        <v>46261</v>
      </c>
      <c r="AI2475">
        <v>248</v>
      </c>
      <c r="AJ2475">
        <v>3</v>
      </c>
      <c r="AL2475" t="s">
        <v>144</v>
      </c>
      <c r="AM2475" t="s">
        <v>146</v>
      </c>
      <c r="AN2475">
        <v>-49.706480030000002</v>
      </c>
      <c r="AO2475">
        <v>61515.051085140003</v>
      </c>
      <c r="AP2475">
        <v>61515.051085140003</v>
      </c>
      <c r="AR2475" s="5">
        <v>46261</v>
      </c>
      <c r="AS2475">
        <v>177</v>
      </c>
      <c r="AT2475">
        <v>3</v>
      </c>
      <c r="AU2475" t="s">
        <v>147</v>
      </c>
      <c r="AV2475" t="s">
        <v>51</v>
      </c>
      <c r="AW2475">
        <v>0</v>
      </c>
      <c r="AX2475">
        <v>0.32666666</v>
      </c>
      <c r="AY2475">
        <v>0</v>
      </c>
      <c r="AZ2475">
        <v>0</v>
      </c>
      <c r="BA2475">
        <v>0</v>
      </c>
    </row>
    <row r="2476" spans="34:53">
      <c r="AH2476" s="5">
        <v>46261</v>
      </c>
      <c r="AI2476">
        <v>248</v>
      </c>
      <c r="AJ2476">
        <v>3</v>
      </c>
      <c r="AK2476" t="s">
        <v>143</v>
      </c>
      <c r="AL2476" t="s">
        <v>57</v>
      </c>
      <c r="AM2476" t="s">
        <v>58</v>
      </c>
      <c r="AN2476">
        <v>8.5463299999999993</v>
      </c>
      <c r="AO2476">
        <v>0</v>
      </c>
      <c r="AP2476">
        <v>0</v>
      </c>
      <c r="AR2476" s="5">
        <v>46261</v>
      </c>
      <c r="AS2476">
        <v>177</v>
      </c>
      <c r="AT2476">
        <v>3</v>
      </c>
      <c r="AU2476" t="s">
        <v>60</v>
      </c>
      <c r="AV2476" t="s">
        <v>58</v>
      </c>
      <c r="AW2476">
        <v>-11.84970923</v>
      </c>
      <c r="AX2476">
        <v>1.9808333300000001</v>
      </c>
      <c r="AY2476">
        <v>81.066733229999997</v>
      </c>
      <c r="AZ2476">
        <v>94.815319250000002</v>
      </c>
      <c r="BA2476">
        <v>0</v>
      </c>
    </row>
    <row r="2477" spans="34:53">
      <c r="AH2477" s="5">
        <v>46261</v>
      </c>
      <c r="AI2477">
        <v>248</v>
      </c>
      <c r="AJ2477">
        <v>3</v>
      </c>
      <c r="AK2477" t="s">
        <v>143</v>
      </c>
      <c r="AL2477" t="s">
        <v>57</v>
      </c>
      <c r="AM2477" t="s">
        <v>52</v>
      </c>
      <c r="AN2477">
        <v>-11.046329999999999</v>
      </c>
      <c r="AO2477">
        <v>4287.3434097199997</v>
      </c>
      <c r="AP2477">
        <v>2949.1518861999998</v>
      </c>
      <c r="AR2477" s="5">
        <v>46261</v>
      </c>
      <c r="AS2477">
        <v>177</v>
      </c>
      <c r="AT2477">
        <v>3</v>
      </c>
      <c r="AU2477" t="s">
        <v>60</v>
      </c>
      <c r="AV2477" t="s">
        <v>51</v>
      </c>
      <c r="AW2477">
        <v>9.8688759000000008</v>
      </c>
      <c r="AX2477">
        <v>1.9808333300000001</v>
      </c>
      <c r="AY2477">
        <v>0</v>
      </c>
      <c r="AZ2477">
        <v>0</v>
      </c>
      <c r="BA2477">
        <v>0</v>
      </c>
    </row>
    <row r="2478" spans="34:53">
      <c r="AH2478" s="5">
        <v>46261</v>
      </c>
      <c r="AI2478">
        <v>248</v>
      </c>
      <c r="AJ2478">
        <v>3</v>
      </c>
      <c r="AL2478" t="s">
        <v>147</v>
      </c>
      <c r="AM2478" t="s">
        <v>148</v>
      </c>
      <c r="AN2478">
        <v>0</v>
      </c>
      <c r="AO2478">
        <v>0</v>
      </c>
      <c r="AP2478">
        <v>0</v>
      </c>
      <c r="AR2478" s="5">
        <v>46261</v>
      </c>
      <c r="AS2478">
        <v>177</v>
      </c>
      <c r="AT2478">
        <v>3</v>
      </c>
      <c r="AU2478" t="s">
        <v>54</v>
      </c>
      <c r="AV2478" t="s">
        <v>52</v>
      </c>
      <c r="AW2478">
        <v>-2.6910257</v>
      </c>
      <c r="AX2478">
        <v>1.7050000000000001</v>
      </c>
      <c r="AY2478">
        <v>0</v>
      </c>
      <c r="AZ2478">
        <v>-1617.5734970999999</v>
      </c>
      <c r="BA2478">
        <v>0</v>
      </c>
    </row>
    <row r="2479" spans="34:53">
      <c r="AH2479" s="5">
        <v>46261</v>
      </c>
      <c r="AI2479">
        <v>248</v>
      </c>
      <c r="AJ2479">
        <v>3</v>
      </c>
      <c r="AL2479" t="s">
        <v>147</v>
      </c>
      <c r="AM2479" t="s">
        <v>51</v>
      </c>
      <c r="AN2479">
        <v>0</v>
      </c>
      <c r="AO2479">
        <v>0</v>
      </c>
      <c r="AP2479">
        <v>0</v>
      </c>
      <c r="AR2479" s="5">
        <v>46261</v>
      </c>
      <c r="AS2479">
        <v>177</v>
      </c>
      <c r="AT2479">
        <v>3</v>
      </c>
      <c r="AU2479" t="s">
        <v>54</v>
      </c>
      <c r="AV2479" t="s">
        <v>51</v>
      </c>
      <c r="AW2479">
        <v>0.9860257</v>
      </c>
      <c r="AX2479">
        <v>1.7050000000000001</v>
      </c>
      <c r="AY2479">
        <v>0</v>
      </c>
      <c r="AZ2479">
        <v>0</v>
      </c>
      <c r="BA2479">
        <v>0</v>
      </c>
    </row>
    <row r="2480" spans="34:53">
      <c r="AH2480" s="5">
        <v>46261</v>
      </c>
      <c r="AI2480">
        <v>248</v>
      </c>
      <c r="AJ2480">
        <v>3</v>
      </c>
      <c r="AK2480" t="s">
        <v>143</v>
      </c>
      <c r="AL2480" t="s">
        <v>60</v>
      </c>
      <c r="AM2480" t="s">
        <v>58</v>
      </c>
      <c r="AN2480">
        <v>7.1066925599999999</v>
      </c>
      <c r="AO2480">
        <v>0</v>
      </c>
      <c r="AP2480">
        <v>0</v>
      </c>
      <c r="AR2480" s="5">
        <v>46261</v>
      </c>
      <c r="AS2480">
        <v>177</v>
      </c>
      <c r="AT2480">
        <v>3</v>
      </c>
      <c r="AU2480" t="s">
        <v>50</v>
      </c>
      <c r="AV2480" t="s">
        <v>52</v>
      </c>
      <c r="AW2480">
        <v>-0.19423113</v>
      </c>
      <c r="AX2480">
        <v>0.63416665999999999</v>
      </c>
      <c r="AY2480">
        <v>0</v>
      </c>
      <c r="AZ2480">
        <v>-115.21887339</v>
      </c>
      <c r="BA2480">
        <v>0</v>
      </c>
    </row>
    <row r="2481" spans="34:53">
      <c r="AH2481" s="5">
        <v>46261</v>
      </c>
      <c r="AI2481">
        <v>248</v>
      </c>
      <c r="AJ2481">
        <v>3</v>
      </c>
      <c r="AK2481" t="s">
        <v>143</v>
      </c>
      <c r="AL2481" t="s">
        <v>60</v>
      </c>
      <c r="AM2481" t="s">
        <v>51</v>
      </c>
      <c r="AN2481">
        <v>-8.3575259000000006</v>
      </c>
      <c r="AO2481">
        <v>394.26389437</v>
      </c>
      <c r="AP2481">
        <v>2668.3678657800001</v>
      </c>
      <c r="AR2481" s="5">
        <v>46261</v>
      </c>
      <c r="AS2481">
        <v>177</v>
      </c>
      <c r="AT2481">
        <v>3</v>
      </c>
      <c r="AU2481" t="s">
        <v>50</v>
      </c>
      <c r="AV2481" t="s">
        <v>51</v>
      </c>
      <c r="AW2481">
        <v>-0.43993553000000002</v>
      </c>
      <c r="AX2481">
        <v>0.63416665999999999</v>
      </c>
      <c r="AY2481">
        <v>0</v>
      </c>
      <c r="AZ2481">
        <v>0</v>
      </c>
      <c r="BA2481">
        <v>0</v>
      </c>
    </row>
    <row r="2482" spans="34:53">
      <c r="AH2482" s="5">
        <v>46261</v>
      </c>
      <c r="AI2482">
        <v>248</v>
      </c>
      <c r="AJ2482">
        <v>3</v>
      </c>
      <c r="AK2482" t="s">
        <v>143</v>
      </c>
      <c r="AL2482" t="s">
        <v>54</v>
      </c>
      <c r="AM2482" t="s">
        <v>52</v>
      </c>
      <c r="AN2482">
        <v>-13.285150760000001</v>
      </c>
      <c r="AO2482">
        <v>0</v>
      </c>
      <c r="AP2482">
        <v>-935.91244787000005</v>
      </c>
      <c r="AR2482" s="5">
        <v>46261</v>
      </c>
      <c r="AS2482">
        <v>178</v>
      </c>
      <c r="AT2482">
        <v>3</v>
      </c>
      <c r="AU2482" t="s">
        <v>145</v>
      </c>
      <c r="AV2482" t="s">
        <v>58</v>
      </c>
      <c r="AW2482">
        <v>-0.84581499999999998</v>
      </c>
      <c r="AX2482">
        <v>1.0249999999999999</v>
      </c>
      <c r="AY2482">
        <v>10.3969626</v>
      </c>
      <c r="AZ2482">
        <v>10.3969626</v>
      </c>
      <c r="BA2482">
        <v>0</v>
      </c>
    </row>
    <row r="2483" spans="34:53">
      <c r="AH2483" s="5">
        <v>46261</v>
      </c>
      <c r="AI2483">
        <v>248</v>
      </c>
      <c r="AJ2483">
        <v>3</v>
      </c>
      <c r="AK2483" t="s">
        <v>143</v>
      </c>
      <c r="AL2483" t="s">
        <v>54</v>
      </c>
      <c r="AM2483" t="s">
        <v>51</v>
      </c>
      <c r="AN2483">
        <v>6.1993174299999998</v>
      </c>
      <c r="AO2483">
        <v>0</v>
      </c>
      <c r="AP2483">
        <v>0</v>
      </c>
      <c r="AR2483" s="5">
        <v>46261</v>
      </c>
      <c r="AS2483">
        <v>178</v>
      </c>
      <c r="AT2483">
        <v>3</v>
      </c>
      <c r="AU2483" t="s">
        <v>145</v>
      </c>
      <c r="AV2483" t="s">
        <v>146</v>
      </c>
      <c r="AW2483">
        <v>-0.17918500000000001</v>
      </c>
      <c r="AX2483">
        <v>1.0249999999999999</v>
      </c>
      <c r="AY2483">
        <v>0</v>
      </c>
      <c r="AZ2483">
        <v>0</v>
      </c>
      <c r="BA2483">
        <v>0</v>
      </c>
    </row>
    <row r="2484" spans="34:53">
      <c r="AH2484" s="5">
        <v>46261</v>
      </c>
      <c r="AI2484">
        <v>249</v>
      </c>
      <c r="AJ2484">
        <v>3</v>
      </c>
      <c r="AL2484" t="s">
        <v>144</v>
      </c>
      <c r="AM2484" t="s">
        <v>58</v>
      </c>
      <c r="AN2484">
        <v>43.607522699999997</v>
      </c>
      <c r="AO2484">
        <v>0</v>
      </c>
      <c r="AP2484">
        <v>0</v>
      </c>
      <c r="AR2484" s="5">
        <v>46261</v>
      </c>
      <c r="AS2484">
        <v>178</v>
      </c>
      <c r="AT2484">
        <v>3</v>
      </c>
      <c r="AU2484" t="s">
        <v>144</v>
      </c>
      <c r="AV2484" t="s">
        <v>58</v>
      </c>
      <c r="AW2484">
        <v>-49.058689659999999</v>
      </c>
      <c r="AX2484">
        <v>9.8383333299999993</v>
      </c>
      <c r="AY2484">
        <v>183.31202690999999</v>
      </c>
      <c r="AZ2484">
        <v>183.31202690999999</v>
      </c>
      <c r="BA2484">
        <v>0</v>
      </c>
    </row>
    <row r="2485" spans="34:53">
      <c r="AH2485" s="5">
        <v>46261</v>
      </c>
      <c r="AI2485">
        <v>249</v>
      </c>
      <c r="AJ2485">
        <v>3</v>
      </c>
      <c r="AL2485" t="s">
        <v>144</v>
      </c>
      <c r="AM2485" t="s">
        <v>146</v>
      </c>
      <c r="AN2485">
        <v>-50.695856030000002</v>
      </c>
      <c r="AO2485">
        <v>64320.854929469999</v>
      </c>
      <c r="AP2485">
        <v>64320.854929469999</v>
      </c>
      <c r="AR2485" s="5">
        <v>46261</v>
      </c>
      <c r="AS2485">
        <v>178</v>
      </c>
      <c r="AT2485">
        <v>3</v>
      </c>
      <c r="AU2485" t="s">
        <v>144</v>
      </c>
      <c r="AV2485" t="s">
        <v>146</v>
      </c>
      <c r="AW2485">
        <v>39.220356330000001</v>
      </c>
      <c r="AX2485">
        <v>9.8383333299999993</v>
      </c>
      <c r="AY2485">
        <v>0</v>
      </c>
      <c r="AZ2485">
        <v>0</v>
      </c>
      <c r="BA2485">
        <v>0</v>
      </c>
    </row>
    <row r="2486" spans="34:53">
      <c r="AH2486" s="5">
        <v>46261</v>
      </c>
      <c r="AI2486">
        <v>249</v>
      </c>
      <c r="AJ2486">
        <v>3</v>
      </c>
      <c r="AK2486" t="s">
        <v>143</v>
      </c>
      <c r="AL2486" t="s">
        <v>57</v>
      </c>
      <c r="AM2486" t="s">
        <v>58</v>
      </c>
      <c r="AN2486">
        <v>7.7736894000000003</v>
      </c>
      <c r="AO2486">
        <v>0</v>
      </c>
      <c r="AP2486">
        <v>0</v>
      </c>
      <c r="AR2486" s="5">
        <v>46261</v>
      </c>
      <c r="AS2486">
        <v>178</v>
      </c>
      <c r="AT2486">
        <v>3</v>
      </c>
      <c r="AU2486" t="s">
        <v>57</v>
      </c>
      <c r="AV2486" t="s">
        <v>58</v>
      </c>
      <c r="AW2486">
        <v>-5.9078553999999999</v>
      </c>
      <c r="AX2486">
        <v>0.89666665999999995</v>
      </c>
      <c r="AY2486">
        <v>0</v>
      </c>
      <c r="AZ2486">
        <v>3068.7457217000001</v>
      </c>
      <c r="BA2486">
        <v>0</v>
      </c>
    </row>
    <row r="2487" spans="34:53">
      <c r="AH2487" s="5">
        <v>46261</v>
      </c>
      <c r="AI2487">
        <v>249</v>
      </c>
      <c r="AJ2487">
        <v>3</v>
      </c>
      <c r="AK2487" t="s">
        <v>143</v>
      </c>
      <c r="AL2487" t="s">
        <v>57</v>
      </c>
      <c r="AM2487" t="s">
        <v>52</v>
      </c>
      <c r="AN2487">
        <v>-10.082856059999999</v>
      </c>
      <c r="AO2487">
        <v>1761.3461766</v>
      </c>
      <c r="AP2487">
        <v>1089.2554557399999</v>
      </c>
      <c r="AR2487" s="5">
        <v>46261</v>
      </c>
      <c r="AS2487">
        <v>178</v>
      </c>
      <c r="AT2487">
        <v>3</v>
      </c>
      <c r="AU2487" t="s">
        <v>57</v>
      </c>
      <c r="AV2487" t="s">
        <v>52</v>
      </c>
      <c r="AW2487">
        <v>5.0111887299999998</v>
      </c>
      <c r="AX2487">
        <v>0.89666665999999995</v>
      </c>
      <c r="AY2487">
        <v>0</v>
      </c>
      <c r="AZ2487">
        <v>0</v>
      </c>
      <c r="BA2487">
        <v>0</v>
      </c>
    </row>
    <row r="2488" spans="34:53">
      <c r="AH2488" s="5">
        <v>46261</v>
      </c>
      <c r="AI2488">
        <v>249</v>
      </c>
      <c r="AJ2488">
        <v>3</v>
      </c>
      <c r="AL2488" t="s">
        <v>147</v>
      </c>
      <c r="AM2488" t="s">
        <v>148</v>
      </c>
      <c r="AN2488">
        <v>0</v>
      </c>
      <c r="AO2488">
        <v>0</v>
      </c>
      <c r="AP2488">
        <v>0</v>
      </c>
      <c r="AR2488" s="5">
        <v>46261</v>
      </c>
      <c r="AS2488">
        <v>178</v>
      </c>
      <c r="AT2488">
        <v>3</v>
      </c>
      <c r="AU2488" t="s">
        <v>147</v>
      </c>
      <c r="AV2488" t="s">
        <v>148</v>
      </c>
      <c r="AW2488">
        <v>0</v>
      </c>
      <c r="AX2488">
        <v>0.41083333</v>
      </c>
      <c r="AY2488">
        <v>0</v>
      </c>
      <c r="AZ2488">
        <v>0</v>
      </c>
      <c r="BA2488">
        <v>0</v>
      </c>
    </row>
    <row r="2489" spans="34:53">
      <c r="AH2489" s="5">
        <v>46261</v>
      </c>
      <c r="AI2489">
        <v>249</v>
      </c>
      <c r="AJ2489">
        <v>3</v>
      </c>
      <c r="AL2489" t="s">
        <v>147</v>
      </c>
      <c r="AM2489" t="s">
        <v>51</v>
      </c>
      <c r="AN2489">
        <v>0</v>
      </c>
      <c r="AO2489">
        <v>0</v>
      </c>
      <c r="AP2489">
        <v>0</v>
      </c>
      <c r="AR2489" s="5">
        <v>46261</v>
      </c>
      <c r="AS2489">
        <v>178</v>
      </c>
      <c r="AT2489">
        <v>3</v>
      </c>
      <c r="AU2489" t="s">
        <v>147</v>
      </c>
      <c r="AV2489" t="s">
        <v>51</v>
      </c>
      <c r="AW2489">
        <v>0</v>
      </c>
      <c r="AX2489">
        <v>0.41083333</v>
      </c>
      <c r="AY2489">
        <v>0</v>
      </c>
      <c r="AZ2489">
        <v>0</v>
      </c>
      <c r="BA2489">
        <v>0</v>
      </c>
    </row>
    <row r="2490" spans="34:53">
      <c r="AH2490" s="5">
        <v>46261</v>
      </c>
      <c r="AI2490">
        <v>249</v>
      </c>
      <c r="AJ2490">
        <v>3</v>
      </c>
      <c r="AK2490" t="s">
        <v>143</v>
      </c>
      <c r="AL2490" t="s">
        <v>60</v>
      </c>
      <c r="AM2490" t="s">
        <v>58</v>
      </c>
      <c r="AN2490">
        <v>11.395449129999999</v>
      </c>
      <c r="AO2490">
        <v>0</v>
      </c>
      <c r="AP2490">
        <v>0</v>
      </c>
      <c r="AR2490" s="5">
        <v>46261</v>
      </c>
      <c r="AS2490">
        <v>178</v>
      </c>
      <c r="AT2490">
        <v>3</v>
      </c>
      <c r="AU2490" t="s">
        <v>60</v>
      </c>
      <c r="AV2490" t="s">
        <v>58</v>
      </c>
      <c r="AW2490">
        <v>-18.525033830000002</v>
      </c>
      <c r="AX2490">
        <v>2.0283333300000002</v>
      </c>
      <c r="AY2490">
        <v>0</v>
      </c>
      <c r="AZ2490">
        <v>161.51945425</v>
      </c>
      <c r="BA2490">
        <v>0</v>
      </c>
    </row>
    <row r="2491" spans="34:53">
      <c r="AH2491" s="5">
        <v>46261</v>
      </c>
      <c r="AI2491">
        <v>249</v>
      </c>
      <c r="AJ2491">
        <v>3</v>
      </c>
      <c r="AK2491" t="s">
        <v>143</v>
      </c>
      <c r="AL2491" t="s">
        <v>60</v>
      </c>
      <c r="AM2491" t="s">
        <v>51</v>
      </c>
      <c r="AN2491">
        <v>-12.542115799999999</v>
      </c>
      <c r="AO2491">
        <v>1659.2736227299999</v>
      </c>
      <c r="AP2491">
        <v>4738.8798137499998</v>
      </c>
      <c r="AR2491" s="5">
        <v>46261</v>
      </c>
      <c r="AS2491">
        <v>178</v>
      </c>
      <c r="AT2491">
        <v>3</v>
      </c>
      <c r="AU2491" t="s">
        <v>60</v>
      </c>
      <c r="AV2491" t="s">
        <v>51</v>
      </c>
      <c r="AW2491">
        <v>16.496700499999999</v>
      </c>
      <c r="AX2491">
        <v>2.0283333300000002</v>
      </c>
      <c r="AY2491">
        <v>0</v>
      </c>
      <c r="AZ2491">
        <v>0</v>
      </c>
      <c r="BA2491">
        <v>0</v>
      </c>
    </row>
    <row r="2492" spans="34:53">
      <c r="AH2492" s="5">
        <v>46261</v>
      </c>
      <c r="AI2492">
        <v>249</v>
      </c>
      <c r="AJ2492">
        <v>3</v>
      </c>
      <c r="AK2492" t="s">
        <v>143</v>
      </c>
      <c r="AL2492" t="s">
        <v>54</v>
      </c>
      <c r="AM2492" t="s">
        <v>52</v>
      </c>
      <c r="AN2492">
        <v>-9.4666024600000007</v>
      </c>
      <c r="AO2492">
        <v>0</v>
      </c>
      <c r="AP2492">
        <v>-2407.5154701500001</v>
      </c>
      <c r="AR2492" s="5">
        <v>46261</v>
      </c>
      <c r="AS2492">
        <v>178</v>
      </c>
      <c r="AT2492">
        <v>3</v>
      </c>
      <c r="AU2492" t="s">
        <v>54</v>
      </c>
      <c r="AV2492" t="s">
        <v>52</v>
      </c>
      <c r="AW2492">
        <v>-5.4640438299999996</v>
      </c>
      <c r="AX2492">
        <v>1.23666666</v>
      </c>
      <c r="AY2492">
        <v>0</v>
      </c>
      <c r="AZ2492">
        <v>-3286.8810543300001</v>
      </c>
      <c r="BA2492">
        <v>0</v>
      </c>
    </row>
    <row r="2493" spans="34:53">
      <c r="AH2493" s="5">
        <v>46261</v>
      </c>
      <c r="AI2493">
        <v>249</v>
      </c>
      <c r="AJ2493">
        <v>3</v>
      </c>
      <c r="AK2493" t="s">
        <v>143</v>
      </c>
      <c r="AL2493" t="s">
        <v>54</v>
      </c>
      <c r="AM2493" t="s">
        <v>51</v>
      </c>
      <c r="AN2493">
        <v>2.8657691299999999</v>
      </c>
      <c r="AO2493">
        <v>0</v>
      </c>
      <c r="AP2493">
        <v>0</v>
      </c>
      <c r="AR2493" s="5">
        <v>46261</v>
      </c>
      <c r="AS2493">
        <v>178</v>
      </c>
      <c r="AT2493">
        <v>3</v>
      </c>
      <c r="AU2493" t="s">
        <v>54</v>
      </c>
      <c r="AV2493" t="s">
        <v>51</v>
      </c>
      <c r="AW2493">
        <v>4.2273771599999996</v>
      </c>
      <c r="AX2493">
        <v>1.23666666</v>
      </c>
      <c r="AY2493">
        <v>0</v>
      </c>
      <c r="AZ2493">
        <v>0</v>
      </c>
      <c r="BA2493">
        <v>0</v>
      </c>
    </row>
    <row r="2494" spans="34:53">
      <c r="AH2494" s="5">
        <v>46261</v>
      </c>
      <c r="AI2494">
        <v>250</v>
      </c>
      <c r="AJ2494">
        <v>3</v>
      </c>
      <c r="AL2494" t="s">
        <v>144</v>
      </c>
      <c r="AM2494" t="s">
        <v>58</v>
      </c>
      <c r="AN2494">
        <v>40.83890796</v>
      </c>
      <c r="AO2494">
        <v>0</v>
      </c>
      <c r="AP2494">
        <v>0</v>
      </c>
      <c r="AR2494" s="5">
        <v>46261</v>
      </c>
      <c r="AS2494">
        <v>178</v>
      </c>
      <c r="AT2494">
        <v>3</v>
      </c>
      <c r="AU2494" t="s">
        <v>50</v>
      </c>
      <c r="AV2494" t="s">
        <v>52</v>
      </c>
      <c r="AW2494">
        <v>-0.19654712999999999</v>
      </c>
      <c r="AX2494">
        <v>0.63416665999999999</v>
      </c>
      <c r="AY2494">
        <v>0</v>
      </c>
      <c r="AZ2494">
        <v>-117.05304092999999</v>
      </c>
      <c r="BA2494">
        <v>0</v>
      </c>
    </row>
    <row r="2495" spans="34:53">
      <c r="AH2495" s="5">
        <v>46261</v>
      </c>
      <c r="AI2495">
        <v>250</v>
      </c>
      <c r="AJ2495">
        <v>3</v>
      </c>
      <c r="AL2495" t="s">
        <v>144</v>
      </c>
      <c r="AM2495" t="s">
        <v>146</v>
      </c>
      <c r="AN2495">
        <v>-49.778907959999998</v>
      </c>
      <c r="AO2495">
        <v>61081.852744980002</v>
      </c>
      <c r="AP2495">
        <v>61081.852744980002</v>
      </c>
      <c r="AR2495" s="5">
        <v>46261</v>
      </c>
      <c r="AS2495">
        <v>178</v>
      </c>
      <c r="AT2495">
        <v>3</v>
      </c>
      <c r="AU2495" t="s">
        <v>50</v>
      </c>
      <c r="AV2495" t="s">
        <v>51</v>
      </c>
      <c r="AW2495">
        <v>-0.43761952999999998</v>
      </c>
      <c r="AX2495">
        <v>0.63416665999999999</v>
      </c>
      <c r="AY2495">
        <v>0</v>
      </c>
      <c r="AZ2495">
        <v>0</v>
      </c>
      <c r="BA2495">
        <v>0</v>
      </c>
    </row>
    <row r="2496" spans="34:53">
      <c r="AH2496" s="5">
        <v>46261</v>
      </c>
      <c r="AI2496">
        <v>250</v>
      </c>
      <c r="AJ2496">
        <v>3</v>
      </c>
      <c r="AK2496" t="s">
        <v>143</v>
      </c>
      <c r="AL2496" t="s">
        <v>57</v>
      </c>
      <c r="AM2496" t="s">
        <v>58</v>
      </c>
      <c r="AN2496">
        <v>8.8594726000000001</v>
      </c>
      <c r="AO2496">
        <v>0</v>
      </c>
      <c r="AP2496">
        <v>0</v>
      </c>
      <c r="AR2496" s="5">
        <v>46261</v>
      </c>
      <c r="AS2496">
        <v>179</v>
      </c>
      <c r="AT2496">
        <v>3</v>
      </c>
      <c r="AU2496" t="s">
        <v>145</v>
      </c>
      <c r="AV2496" t="s">
        <v>58</v>
      </c>
      <c r="AW2496">
        <v>-1.0289653000000001</v>
      </c>
      <c r="AX2496">
        <v>1.0275000000000001</v>
      </c>
      <c r="AY2496">
        <v>9.1264712100000001</v>
      </c>
      <c r="AZ2496">
        <v>9.1264712100000001</v>
      </c>
      <c r="BA2496">
        <v>0</v>
      </c>
    </row>
    <row r="2497" spans="34:53">
      <c r="AH2497" s="5">
        <v>46261</v>
      </c>
      <c r="AI2497">
        <v>250</v>
      </c>
      <c r="AJ2497">
        <v>3</v>
      </c>
      <c r="AK2497" t="s">
        <v>143</v>
      </c>
      <c r="AL2497" t="s">
        <v>57</v>
      </c>
      <c r="AM2497" t="s">
        <v>52</v>
      </c>
      <c r="AN2497">
        <v>-11.293639260000001</v>
      </c>
      <c r="AO2497">
        <v>4750.2912414900002</v>
      </c>
      <c r="AP2497">
        <v>3639.0686149399999</v>
      </c>
      <c r="AR2497" s="5">
        <v>46261</v>
      </c>
      <c r="AS2497">
        <v>179</v>
      </c>
      <c r="AT2497">
        <v>3</v>
      </c>
      <c r="AU2497" t="s">
        <v>145</v>
      </c>
      <c r="AV2497" t="s">
        <v>146</v>
      </c>
      <c r="AW2497">
        <v>1.4652999999999999E-3</v>
      </c>
      <c r="AX2497">
        <v>1.0275000000000001</v>
      </c>
      <c r="AY2497">
        <v>0</v>
      </c>
      <c r="AZ2497">
        <v>0</v>
      </c>
      <c r="BA2497">
        <v>0</v>
      </c>
    </row>
    <row r="2498" spans="34:53">
      <c r="AH2498" s="5">
        <v>46261</v>
      </c>
      <c r="AI2498">
        <v>250</v>
      </c>
      <c r="AJ2498">
        <v>3</v>
      </c>
      <c r="AL2498" t="s">
        <v>147</v>
      </c>
      <c r="AM2498" t="s">
        <v>148</v>
      </c>
      <c r="AN2498">
        <v>0</v>
      </c>
      <c r="AO2498">
        <v>0</v>
      </c>
      <c r="AP2498">
        <v>0</v>
      </c>
      <c r="AR2498" s="5">
        <v>46261</v>
      </c>
      <c r="AS2498">
        <v>179</v>
      </c>
      <c r="AT2498">
        <v>3</v>
      </c>
      <c r="AU2498" t="s">
        <v>144</v>
      </c>
      <c r="AV2498" t="s">
        <v>58</v>
      </c>
      <c r="AW2498">
        <v>-53.893369360000001</v>
      </c>
      <c r="AX2498">
        <v>11.78833333</v>
      </c>
      <c r="AY2498">
        <v>169.94320585</v>
      </c>
      <c r="AZ2498">
        <v>169.94320585</v>
      </c>
      <c r="BA2498">
        <v>0</v>
      </c>
    </row>
    <row r="2499" spans="34:53">
      <c r="AH2499" s="5">
        <v>46261</v>
      </c>
      <c r="AI2499">
        <v>250</v>
      </c>
      <c r="AJ2499">
        <v>3</v>
      </c>
      <c r="AL2499" t="s">
        <v>147</v>
      </c>
      <c r="AM2499" t="s">
        <v>51</v>
      </c>
      <c r="AN2499">
        <v>0</v>
      </c>
      <c r="AO2499">
        <v>0</v>
      </c>
      <c r="AP2499">
        <v>0</v>
      </c>
      <c r="AR2499" s="5">
        <v>46261</v>
      </c>
      <c r="AS2499">
        <v>179</v>
      </c>
      <c r="AT2499">
        <v>3</v>
      </c>
      <c r="AU2499" t="s">
        <v>144</v>
      </c>
      <c r="AV2499" t="s">
        <v>146</v>
      </c>
      <c r="AW2499">
        <v>42.105036030000001</v>
      </c>
      <c r="AX2499">
        <v>11.78833333</v>
      </c>
      <c r="AY2499">
        <v>0</v>
      </c>
      <c r="AZ2499">
        <v>0</v>
      </c>
      <c r="BA2499">
        <v>0</v>
      </c>
    </row>
    <row r="2500" spans="34:53">
      <c r="AH2500" s="5">
        <v>46261</v>
      </c>
      <c r="AI2500">
        <v>250</v>
      </c>
      <c r="AJ2500">
        <v>3</v>
      </c>
      <c r="AK2500" t="s">
        <v>143</v>
      </c>
      <c r="AL2500" t="s">
        <v>60</v>
      </c>
      <c r="AM2500" t="s">
        <v>58</v>
      </c>
      <c r="AN2500">
        <v>10.4806268</v>
      </c>
      <c r="AO2500">
        <v>0</v>
      </c>
      <c r="AP2500">
        <v>0</v>
      </c>
      <c r="AR2500" s="5">
        <v>46261</v>
      </c>
      <c r="AS2500">
        <v>179</v>
      </c>
      <c r="AT2500">
        <v>3</v>
      </c>
      <c r="AU2500" t="s">
        <v>57</v>
      </c>
      <c r="AV2500" t="s">
        <v>58</v>
      </c>
      <c r="AW2500">
        <v>-4.1885588</v>
      </c>
      <c r="AX2500">
        <v>1.7375</v>
      </c>
      <c r="AY2500">
        <v>0</v>
      </c>
      <c r="AZ2500">
        <v>1507.8296821399999</v>
      </c>
      <c r="BA2500">
        <v>0</v>
      </c>
    </row>
    <row r="2501" spans="34:53">
      <c r="AH2501" s="5">
        <v>46261</v>
      </c>
      <c r="AI2501">
        <v>250</v>
      </c>
      <c r="AJ2501">
        <v>3</v>
      </c>
      <c r="AK2501" t="s">
        <v>143</v>
      </c>
      <c r="AL2501" t="s">
        <v>60</v>
      </c>
      <c r="AM2501" t="s">
        <v>51</v>
      </c>
      <c r="AN2501">
        <v>-11.6856268</v>
      </c>
      <c r="AO2501">
        <v>2801.4031375999998</v>
      </c>
      <c r="AP2501">
        <v>4412.7373100200002</v>
      </c>
      <c r="AR2501" s="5">
        <v>46261</v>
      </c>
      <c r="AS2501">
        <v>179</v>
      </c>
      <c r="AT2501">
        <v>3</v>
      </c>
      <c r="AU2501" t="s">
        <v>57</v>
      </c>
      <c r="AV2501" t="s">
        <v>52</v>
      </c>
      <c r="AW2501">
        <v>2.4510588000000002</v>
      </c>
      <c r="AX2501">
        <v>1.7375</v>
      </c>
      <c r="AY2501">
        <v>0</v>
      </c>
      <c r="AZ2501">
        <v>0</v>
      </c>
      <c r="BA2501">
        <v>0</v>
      </c>
    </row>
    <row r="2502" spans="34:53">
      <c r="AH2502" s="5">
        <v>46261</v>
      </c>
      <c r="AI2502">
        <v>250</v>
      </c>
      <c r="AJ2502">
        <v>3</v>
      </c>
      <c r="AK2502" t="s">
        <v>143</v>
      </c>
      <c r="AL2502" t="s">
        <v>54</v>
      </c>
      <c r="AM2502" t="s">
        <v>52</v>
      </c>
      <c r="AN2502">
        <v>-7.6449845300000003</v>
      </c>
      <c r="AO2502">
        <v>0</v>
      </c>
      <c r="AP2502">
        <v>-500.11154585999998</v>
      </c>
      <c r="AR2502" s="5">
        <v>46261</v>
      </c>
      <c r="AS2502">
        <v>179</v>
      </c>
      <c r="AT2502">
        <v>3</v>
      </c>
      <c r="AU2502" t="s">
        <v>147</v>
      </c>
      <c r="AV2502" t="s">
        <v>148</v>
      </c>
      <c r="AW2502">
        <v>0</v>
      </c>
      <c r="AX2502">
        <v>0.35166666000000002</v>
      </c>
      <c r="AY2502">
        <v>0</v>
      </c>
      <c r="AZ2502">
        <v>0</v>
      </c>
      <c r="BA2502">
        <v>0</v>
      </c>
    </row>
    <row r="2503" spans="34:53">
      <c r="AH2503" s="5">
        <v>46261</v>
      </c>
      <c r="AI2503">
        <v>250</v>
      </c>
      <c r="AJ2503">
        <v>3</v>
      </c>
      <c r="AK2503" t="s">
        <v>143</v>
      </c>
      <c r="AL2503" t="s">
        <v>54</v>
      </c>
      <c r="AM2503" t="s">
        <v>51</v>
      </c>
      <c r="AN2503">
        <v>0.49581786</v>
      </c>
      <c r="AO2503">
        <v>0</v>
      </c>
      <c r="AP2503">
        <v>0</v>
      </c>
      <c r="AR2503" s="5">
        <v>46261</v>
      </c>
      <c r="AS2503">
        <v>179</v>
      </c>
      <c r="AT2503">
        <v>3</v>
      </c>
      <c r="AU2503" t="s">
        <v>147</v>
      </c>
      <c r="AV2503" t="s">
        <v>51</v>
      </c>
      <c r="AW2503">
        <v>0</v>
      </c>
      <c r="AX2503">
        <v>0.35166666000000002</v>
      </c>
      <c r="AY2503">
        <v>0</v>
      </c>
      <c r="AZ2503">
        <v>0</v>
      </c>
      <c r="BA2503">
        <v>0</v>
      </c>
    </row>
    <row r="2504" spans="34:53">
      <c r="AH2504" s="5">
        <v>46261</v>
      </c>
      <c r="AI2504">
        <v>251</v>
      </c>
      <c r="AJ2504">
        <v>3</v>
      </c>
      <c r="AL2504" t="s">
        <v>144</v>
      </c>
      <c r="AM2504" t="s">
        <v>58</v>
      </c>
      <c r="AN2504">
        <v>46.723410360000003</v>
      </c>
      <c r="AO2504">
        <v>0</v>
      </c>
      <c r="AP2504">
        <v>0</v>
      </c>
      <c r="AR2504" s="5">
        <v>46261</v>
      </c>
      <c r="AS2504">
        <v>179</v>
      </c>
      <c r="AT2504">
        <v>3</v>
      </c>
      <c r="AU2504" t="s">
        <v>60</v>
      </c>
      <c r="AV2504" t="s">
        <v>58</v>
      </c>
      <c r="AW2504">
        <v>-12.59163083</v>
      </c>
      <c r="AX2504">
        <v>2.0533333300000001</v>
      </c>
      <c r="AY2504">
        <v>0</v>
      </c>
      <c r="AZ2504">
        <v>90.7370868</v>
      </c>
      <c r="BA2504">
        <v>0</v>
      </c>
    </row>
    <row r="2505" spans="34:53">
      <c r="AH2505" s="5">
        <v>46261</v>
      </c>
      <c r="AI2505">
        <v>251</v>
      </c>
      <c r="AJ2505">
        <v>3</v>
      </c>
      <c r="AL2505" t="s">
        <v>144</v>
      </c>
      <c r="AM2505" t="s">
        <v>146</v>
      </c>
      <c r="AN2505">
        <v>-55.840077030000003</v>
      </c>
      <c r="AO2505">
        <v>68975.230508780005</v>
      </c>
      <c r="AP2505">
        <v>68975.230508780005</v>
      </c>
      <c r="AR2505" s="5">
        <v>46261</v>
      </c>
      <c r="AS2505">
        <v>179</v>
      </c>
      <c r="AT2505">
        <v>3</v>
      </c>
      <c r="AU2505" t="s">
        <v>60</v>
      </c>
      <c r="AV2505" t="s">
        <v>51</v>
      </c>
      <c r="AW2505">
        <v>10.538297500000001</v>
      </c>
      <c r="AX2505">
        <v>2.0533333300000001</v>
      </c>
      <c r="AY2505">
        <v>0</v>
      </c>
      <c r="AZ2505">
        <v>0</v>
      </c>
      <c r="BA2505">
        <v>0</v>
      </c>
    </row>
    <row r="2506" spans="34:53">
      <c r="AH2506" s="5">
        <v>46261</v>
      </c>
      <c r="AI2506">
        <v>251</v>
      </c>
      <c r="AJ2506">
        <v>3</v>
      </c>
      <c r="AK2506" t="s">
        <v>143</v>
      </c>
      <c r="AL2506" t="s">
        <v>57</v>
      </c>
      <c r="AM2506" t="s">
        <v>58</v>
      </c>
      <c r="AN2506">
        <v>8.3641982000000006</v>
      </c>
      <c r="AO2506">
        <v>0</v>
      </c>
      <c r="AP2506">
        <v>0</v>
      </c>
      <c r="AR2506" s="5">
        <v>46261</v>
      </c>
      <c r="AS2506">
        <v>179</v>
      </c>
      <c r="AT2506">
        <v>3</v>
      </c>
      <c r="AU2506" t="s">
        <v>54</v>
      </c>
      <c r="AV2506" t="s">
        <v>52</v>
      </c>
      <c r="AW2506">
        <v>-12.9075963</v>
      </c>
      <c r="AX2506">
        <v>1.585</v>
      </c>
      <c r="AY2506">
        <v>0</v>
      </c>
      <c r="AZ2506">
        <v>-7767.2029726000001</v>
      </c>
      <c r="BA2506">
        <v>0</v>
      </c>
    </row>
    <row r="2507" spans="34:53">
      <c r="AH2507" s="5">
        <v>46261</v>
      </c>
      <c r="AI2507">
        <v>251</v>
      </c>
      <c r="AJ2507">
        <v>3</v>
      </c>
      <c r="AK2507" t="s">
        <v>143</v>
      </c>
      <c r="AL2507" t="s">
        <v>57</v>
      </c>
      <c r="AM2507" t="s">
        <v>52</v>
      </c>
      <c r="AN2507">
        <v>-10.80586486</v>
      </c>
      <c r="AO2507">
        <v>3958.1808051500002</v>
      </c>
      <c r="AP2507">
        <v>3425.5805006800001</v>
      </c>
      <c r="AR2507" s="5">
        <v>46261</v>
      </c>
      <c r="AS2507">
        <v>179</v>
      </c>
      <c r="AT2507">
        <v>3</v>
      </c>
      <c r="AU2507" t="s">
        <v>54</v>
      </c>
      <c r="AV2507" t="s">
        <v>51</v>
      </c>
      <c r="AW2507">
        <v>11.322596300000001</v>
      </c>
      <c r="AX2507">
        <v>1.585</v>
      </c>
      <c r="AY2507">
        <v>0</v>
      </c>
      <c r="AZ2507">
        <v>0</v>
      </c>
      <c r="BA2507">
        <v>0</v>
      </c>
    </row>
    <row r="2508" spans="34:53">
      <c r="AH2508" s="5">
        <v>46261</v>
      </c>
      <c r="AI2508">
        <v>251</v>
      </c>
      <c r="AJ2508">
        <v>3</v>
      </c>
      <c r="AL2508" t="s">
        <v>147</v>
      </c>
      <c r="AM2508" t="s">
        <v>148</v>
      </c>
      <c r="AN2508">
        <v>0</v>
      </c>
      <c r="AO2508">
        <v>0</v>
      </c>
      <c r="AP2508">
        <v>0</v>
      </c>
      <c r="AR2508" s="5">
        <v>46261</v>
      </c>
      <c r="AS2508">
        <v>179</v>
      </c>
      <c r="AT2508">
        <v>3</v>
      </c>
      <c r="AU2508" t="s">
        <v>50</v>
      </c>
      <c r="AV2508" t="s">
        <v>52</v>
      </c>
      <c r="AW2508">
        <v>-0.18937072999999999</v>
      </c>
      <c r="AX2508">
        <v>0.63416665999999999</v>
      </c>
      <c r="AY2508">
        <v>0</v>
      </c>
      <c r="AZ2508">
        <v>-112.73284812999999</v>
      </c>
      <c r="BA2508">
        <v>0</v>
      </c>
    </row>
    <row r="2509" spans="34:53">
      <c r="AH2509" s="5">
        <v>46261</v>
      </c>
      <c r="AI2509">
        <v>251</v>
      </c>
      <c r="AJ2509">
        <v>3</v>
      </c>
      <c r="AL2509" t="s">
        <v>147</v>
      </c>
      <c r="AM2509" t="s">
        <v>51</v>
      </c>
      <c r="AN2509">
        <v>0</v>
      </c>
      <c r="AO2509">
        <v>0</v>
      </c>
      <c r="AP2509">
        <v>0</v>
      </c>
      <c r="AR2509" s="5">
        <v>46261</v>
      </c>
      <c r="AS2509">
        <v>179</v>
      </c>
      <c r="AT2509">
        <v>3</v>
      </c>
      <c r="AU2509" t="s">
        <v>50</v>
      </c>
      <c r="AV2509" t="s">
        <v>51</v>
      </c>
      <c r="AW2509">
        <v>-0.44479593000000001</v>
      </c>
      <c r="AX2509">
        <v>0.63416665999999999</v>
      </c>
      <c r="AY2509">
        <v>0</v>
      </c>
      <c r="AZ2509">
        <v>0</v>
      </c>
      <c r="BA2509">
        <v>0</v>
      </c>
    </row>
    <row r="2510" spans="34:53">
      <c r="AH2510" s="5">
        <v>46261</v>
      </c>
      <c r="AI2510">
        <v>251</v>
      </c>
      <c r="AJ2510">
        <v>3</v>
      </c>
      <c r="AK2510" t="s">
        <v>143</v>
      </c>
      <c r="AL2510" t="s">
        <v>60</v>
      </c>
      <c r="AM2510" t="s">
        <v>58</v>
      </c>
      <c r="AN2510">
        <v>6.7433167000000003</v>
      </c>
      <c r="AO2510">
        <v>0</v>
      </c>
      <c r="AP2510">
        <v>0</v>
      </c>
      <c r="AR2510" s="5">
        <v>46261</v>
      </c>
      <c r="AS2510">
        <v>180</v>
      </c>
      <c r="AT2510">
        <v>3</v>
      </c>
      <c r="AU2510" t="s">
        <v>145</v>
      </c>
      <c r="AV2510" t="s">
        <v>58</v>
      </c>
      <c r="AW2510">
        <v>-1.1105744</v>
      </c>
      <c r="AX2510">
        <v>1.03</v>
      </c>
      <c r="AY2510">
        <v>6.2845720399999996</v>
      </c>
      <c r="AZ2510">
        <v>6.2845720399999996</v>
      </c>
      <c r="BA2510">
        <v>0</v>
      </c>
    </row>
    <row r="2511" spans="34:53">
      <c r="AH2511" s="5">
        <v>46261</v>
      </c>
      <c r="AI2511">
        <v>251</v>
      </c>
      <c r="AJ2511">
        <v>3</v>
      </c>
      <c r="AK2511" t="s">
        <v>143</v>
      </c>
      <c r="AL2511" t="s">
        <v>60</v>
      </c>
      <c r="AM2511" t="s">
        <v>51</v>
      </c>
      <c r="AN2511">
        <v>-7.9733166999999998</v>
      </c>
      <c r="AO2511">
        <v>1724.3897596700001</v>
      </c>
      <c r="AP2511">
        <v>2762.0982882799999</v>
      </c>
      <c r="AR2511" s="5">
        <v>46261</v>
      </c>
      <c r="AS2511">
        <v>180</v>
      </c>
      <c r="AT2511">
        <v>3</v>
      </c>
      <c r="AU2511" t="s">
        <v>145</v>
      </c>
      <c r="AV2511" t="s">
        <v>146</v>
      </c>
      <c r="AW2511">
        <v>8.0574400000000004E-2</v>
      </c>
      <c r="AX2511">
        <v>1.03</v>
      </c>
      <c r="AY2511">
        <v>0</v>
      </c>
      <c r="AZ2511">
        <v>0</v>
      </c>
      <c r="BA2511">
        <v>0</v>
      </c>
    </row>
    <row r="2512" spans="34:53">
      <c r="AH2512" s="5">
        <v>46261</v>
      </c>
      <c r="AI2512">
        <v>251</v>
      </c>
      <c r="AJ2512">
        <v>3</v>
      </c>
      <c r="AK2512" t="s">
        <v>143</v>
      </c>
      <c r="AL2512" t="s">
        <v>54</v>
      </c>
      <c r="AM2512" t="s">
        <v>52</v>
      </c>
      <c r="AN2512">
        <v>-7.2171624000000003</v>
      </c>
      <c r="AO2512">
        <v>0</v>
      </c>
      <c r="AP2512">
        <v>-505.10822414</v>
      </c>
      <c r="AR2512" s="5">
        <v>46261</v>
      </c>
      <c r="AS2512">
        <v>180</v>
      </c>
      <c r="AT2512">
        <v>3</v>
      </c>
      <c r="AU2512" t="s">
        <v>144</v>
      </c>
      <c r="AV2512" t="s">
        <v>58</v>
      </c>
      <c r="AW2512">
        <v>-55.282584159999999</v>
      </c>
      <c r="AX2512">
        <v>10.13833333</v>
      </c>
      <c r="AY2512">
        <v>113.7501568</v>
      </c>
      <c r="AZ2512">
        <v>113.7501568</v>
      </c>
      <c r="BA2512">
        <v>0</v>
      </c>
    </row>
    <row r="2513" spans="34:53">
      <c r="AH2513" s="5">
        <v>46261</v>
      </c>
      <c r="AI2513">
        <v>251</v>
      </c>
      <c r="AJ2513">
        <v>3</v>
      </c>
      <c r="AK2513" t="s">
        <v>143</v>
      </c>
      <c r="AL2513" t="s">
        <v>54</v>
      </c>
      <c r="AM2513" t="s">
        <v>51</v>
      </c>
      <c r="AN2513">
        <v>2.1624000000000001E-3</v>
      </c>
      <c r="AO2513">
        <v>0</v>
      </c>
      <c r="AP2513">
        <v>0</v>
      </c>
      <c r="AR2513" s="5">
        <v>46261</v>
      </c>
      <c r="AS2513">
        <v>180</v>
      </c>
      <c r="AT2513">
        <v>3</v>
      </c>
      <c r="AU2513" t="s">
        <v>144</v>
      </c>
      <c r="AV2513" t="s">
        <v>146</v>
      </c>
      <c r="AW2513">
        <v>45.144250829999997</v>
      </c>
      <c r="AX2513">
        <v>10.13833333</v>
      </c>
      <c r="AY2513">
        <v>0</v>
      </c>
      <c r="AZ2513">
        <v>0</v>
      </c>
      <c r="BA2513">
        <v>0</v>
      </c>
    </row>
    <row r="2514" spans="34:53">
      <c r="AH2514" s="5">
        <v>46261</v>
      </c>
      <c r="AI2514">
        <v>252</v>
      </c>
      <c r="AJ2514">
        <v>3</v>
      </c>
      <c r="AL2514" t="s">
        <v>144</v>
      </c>
      <c r="AM2514" t="s">
        <v>58</v>
      </c>
      <c r="AN2514">
        <v>50.224750299999997</v>
      </c>
      <c r="AO2514">
        <v>0</v>
      </c>
      <c r="AP2514">
        <v>0</v>
      </c>
      <c r="AR2514" s="5">
        <v>46261</v>
      </c>
      <c r="AS2514">
        <v>180</v>
      </c>
      <c r="AT2514">
        <v>3</v>
      </c>
      <c r="AU2514" t="s">
        <v>57</v>
      </c>
      <c r="AV2514" t="s">
        <v>58</v>
      </c>
      <c r="AW2514">
        <v>-4.5857006</v>
      </c>
      <c r="AX2514">
        <v>1.3291666600000001</v>
      </c>
      <c r="AY2514">
        <v>0</v>
      </c>
      <c r="AZ2514">
        <v>1981.4804205999999</v>
      </c>
      <c r="BA2514">
        <v>0</v>
      </c>
    </row>
    <row r="2515" spans="34:53">
      <c r="AH2515" s="5">
        <v>46261</v>
      </c>
      <c r="AI2515">
        <v>252</v>
      </c>
      <c r="AJ2515">
        <v>3</v>
      </c>
      <c r="AL2515" t="s">
        <v>144</v>
      </c>
      <c r="AM2515" t="s">
        <v>146</v>
      </c>
      <c r="AN2515">
        <v>-59.774750300000001</v>
      </c>
      <c r="AO2515">
        <v>73617.194028430007</v>
      </c>
      <c r="AP2515">
        <v>73617.194028430007</v>
      </c>
      <c r="AR2515" s="5">
        <v>46261</v>
      </c>
      <c r="AS2515">
        <v>180</v>
      </c>
      <c r="AT2515">
        <v>3</v>
      </c>
      <c r="AU2515" t="s">
        <v>57</v>
      </c>
      <c r="AV2515" t="s">
        <v>52</v>
      </c>
      <c r="AW2515">
        <v>3.2565339299999998</v>
      </c>
      <c r="AX2515">
        <v>1.3291666600000001</v>
      </c>
      <c r="AY2515">
        <v>0</v>
      </c>
      <c r="AZ2515">
        <v>0</v>
      </c>
      <c r="BA2515">
        <v>0</v>
      </c>
    </row>
    <row r="2516" spans="34:53">
      <c r="AH2516" s="5">
        <v>46261</v>
      </c>
      <c r="AI2516">
        <v>252</v>
      </c>
      <c r="AJ2516">
        <v>3</v>
      </c>
      <c r="AK2516" t="s">
        <v>143</v>
      </c>
      <c r="AL2516" t="s">
        <v>57</v>
      </c>
      <c r="AM2516" t="s">
        <v>58</v>
      </c>
      <c r="AN2516">
        <v>8.2984600000000004</v>
      </c>
      <c r="AO2516">
        <v>0</v>
      </c>
      <c r="AP2516">
        <v>0</v>
      </c>
      <c r="AR2516" s="5">
        <v>46261</v>
      </c>
      <c r="AS2516">
        <v>180</v>
      </c>
      <c r="AT2516">
        <v>3</v>
      </c>
      <c r="AU2516" t="s">
        <v>147</v>
      </c>
      <c r="AV2516" t="s">
        <v>148</v>
      </c>
      <c r="AW2516">
        <v>0</v>
      </c>
      <c r="AX2516">
        <v>0.43166665999999998</v>
      </c>
      <c r="AY2516">
        <v>0</v>
      </c>
      <c r="AZ2516">
        <v>0</v>
      </c>
      <c r="BA2516">
        <v>0</v>
      </c>
    </row>
    <row r="2517" spans="34:53">
      <c r="AH2517" s="5">
        <v>46261</v>
      </c>
      <c r="AI2517">
        <v>252</v>
      </c>
      <c r="AJ2517">
        <v>3</v>
      </c>
      <c r="AK2517" t="s">
        <v>143</v>
      </c>
      <c r="AL2517" t="s">
        <v>57</v>
      </c>
      <c r="AM2517" t="s">
        <v>52</v>
      </c>
      <c r="AN2517">
        <v>-10.71012666</v>
      </c>
      <c r="AO2517">
        <v>4222.2537023000004</v>
      </c>
      <c r="AP2517">
        <v>3405.4117030000002</v>
      </c>
      <c r="AR2517" s="5">
        <v>46261</v>
      </c>
      <c r="AS2517">
        <v>180</v>
      </c>
      <c r="AT2517">
        <v>3</v>
      </c>
      <c r="AU2517" t="s">
        <v>147</v>
      </c>
      <c r="AV2517" t="s">
        <v>51</v>
      </c>
      <c r="AW2517">
        <v>0</v>
      </c>
      <c r="AX2517">
        <v>0.43166665999999998</v>
      </c>
      <c r="AY2517">
        <v>0</v>
      </c>
      <c r="AZ2517">
        <v>0</v>
      </c>
      <c r="BA2517">
        <v>0</v>
      </c>
    </row>
    <row r="2518" spans="34:53">
      <c r="AH2518" s="5">
        <v>46261</v>
      </c>
      <c r="AI2518">
        <v>252</v>
      </c>
      <c r="AJ2518">
        <v>3</v>
      </c>
      <c r="AL2518" t="s">
        <v>147</v>
      </c>
      <c r="AM2518" t="s">
        <v>148</v>
      </c>
      <c r="AN2518">
        <v>0</v>
      </c>
      <c r="AO2518">
        <v>0</v>
      </c>
      <c r="AP2518">
        <v>0</v>
      </c>
      <c r="AR2518" s="5">
        <v>46261</v>
      </c>
      <c r="AS2518">
        <v>180</v>
      </c>
      <c r="AT2518">
        <v>3</v>
      </c>
      <c r="AU2518" t="s">
        <v>60</v>
      </c>
      <c r="AV2518" t="s">
        <v>58</v>
      </c>
      <c r="AW2518">
        <v>-13.8956968</v>
      </c>
      <c r="AX2518">
        <v>1.95</v>
      </c>
      <c r="AY2518">
        <v>0</v>
      </c>
      <c r="AZ2518">
        <v>59.621744159999999</v>
      </c>
      <c r="BA2518">
        <v>0</v>
      </c>
    </row>
    <row r="2519" spans="34:53">
      <c r="AH2519" s="5">
        <v>46261</v>
      </c>
      <c r="AI2519">
        <v>252</v>
      </c>
      <c r="AJ2519">
        <v>3</v>
      </c>
      <c r="AL2519" t="s">
        <v>147</v>
      </c>
      <c r="AM2519" t="s">
        <v>51</v>
      </c>
      <c r="AN2519">
        <v>0</v>
      </c>
      <c r="AO2519">
        <v>0</v>
      </c>
      <c r="AP2519">
        <v>0</v>
      </c>
      <c r="AR2519" s="5">
        <v>46261</v>
      </c>
      <c r="AS2519">
        <v>180</v>
      </c>
      <c r="AT2519">
        <v>3</v>
      </c>
      <c r="AU2519" t="s">
        <v>60</v>
      </c>
      <c r="AV2519" t="s">
        <v>51</v>
      </c>
      <c r="AW2519">
        <v>11.9456968</v>
      </c>
      <c r="AX2519">
        <v>1.95</v>
      </c>
      <c r="AY2519">
        <v>0</v>
      </c>
      <c r="AZ2519">
        <v>0</v>
      </c>
      <c r="BA2519">
        <v>0</v>
      </c>
    </row>
    <row r="2520" spans="34:53">
      <c r="AH2520" s="5">
        <v>46261</v>
      </c>
      <c r="AI2520">
        <v>252</v>
      </c>
      <c r="AJ2520">
        <v>3</v>
      </c>
      <c r="AK2520" t="s">
        <v>143</v>
      </c>
      <c r="AL2520" t="s">
        <v>60</v>
      </c>
      <c r="AM2520" t="s">
        <v>58</v>
      </c>
      <c r="AN2520">
        <v>8.7398761</v>
      </c>
      <c r="AO2520">
        <v>0</v>
      </c>
      <c r="AP2520">
        <v>0</v>
      </c>
      <c r="AR2520" s="5">
        <v>46261</v>
      </c>
      <c r="AS2520">
        <v>180</v>
      </c>
      <c r="AT2520">
        <v>3</v>
      </c>
      <c r="AU2520" t="s">
        <v>54</v>
      </c>
      <c r="AV2520" t="s">
        <v>52</v>
      </c>
      <c r="AW2520">
        <v>-21.50649653</v>
      </c>
      <c r="AX2520">
        <v>2.3116666600000002</v>
      </c>
      <c r="AY2520">
        <v>0</v>
      </c>
      <c r="AZ2520">
        <v>-12942.28757973</v>
      </c>
      <c r="BA2520">
        <v>0</v>
      </c>
    </row>
    <row r="2521" spans="34:53">
      <c r="AH2521" s="5">
        <v>46261</v>
      </c>
      <c r="AI2521">
        <v>252</v>
      </c>
      <c r="AJ2521">
        <v>3</v>
      </c>
      <c r="AK2521" t="s">
        <v>143</v>
      </c>
      <c r="AL2521" t="s">
        <v>60</v>
      </c>
      <c r="AM2521" t="s">
        <v>51</v>
      </c>
      <c r="AN2521">
        <v>-10.004876100000001</v>
      </c>
      <c r="AO2521">
        <v>2278.2136223500002</v>
      </c>
      <c r="AP2521">
        <v>3605.0652721500001</v>
      </c>
      <c r="AR2521" s="5">
        <v>46261</v>
      </c>
      <c r="AS2521">
        <v>180</v>
      </c>
      <c r="AT2521">
        <v>3</v>
      </c>
      <c r="AU2521" t="s">
        <v>54</v>
      </c>
      <c r="AV2521" t="s">
        <v>51</v>
      </c>
      <c r="AW2521">
        <v>19.194829859999999</v>
      </c>
      <c r="AX2521">
        <v>2.3116666600000002</v>
      </c>
      <c r="AY2521">
        <v>0</v>
      </c>
      <c r="AZ2521">
        <v>0</v>
      </c>
      <c r="BA2521">
        <v>0</v>
      </c>
    </row>
    <row r="2522" spans="34:53">
      <c r="AH2522" s="5">
        <v>46261</v>
      </c>
      <c r="AI2522">
        <v>252</v>
      </c>
      <c r="AJ2522">
        <v>3</v>
      </c>
      <c r="AK2522" t="s">
        <v>143</v>
      </c>
      <c r="AL2522" t="s">
        <v>54</v>
      </c>
      <c r="AM2522" t="s">
        <v>52</v>
      </c>
      <c r="AN2522">
        <v>-7.4139784999999998</v>
      </c>
      <c r="AO2522">
        <v>0</v>
      </c>
      <c r="AP2522">
        <v>-510.00965050000002</v>
      </c>
      <c r="AR2522" s="5">
        <v>46261</v>
      </c>
      <c r="AS2522">
        <v>180</v>
      </c>
      <c r="AT2522">
        <v>3</v>
      </c>
      <c r="AU2522" t="s">
        <v>50</v>
      </c>
      <c r="AV2522" t="s">
        <v>52</v>
      </c>
      <c r="AW2522">
        <v>-0.20160183000000001</v>
      </c>
      <c r="AX2522">
        <v>0.63416665999999999</v>
      </c>
      <c r="AY2522">
        <v>0</v>
      </c>
      <c r="AZ2522">
        <v>-120.09597033</v>
      </c>
      <c r="BA2522">
        <v>0</v>
      </c>
    </row>
    <row r="2523" spans="34:53">
      <c r="AH2523" s="5">
        <v>46261</v>
      </c>
      <c r="AI2523">
        <v>252</v>
      </c>
      <c r="AJ2523">
        <v>3</v>
      </c>
      <c r="AK2523" t="s">
        <v>143</v>
      </c>
      <c r="AL2523" t="s">
        <v>54</v>
      </c>
      <c r="AM2523" t="s">
        <v>51</v>
      </c>
      <c r="AN2523">
        <v>6.3978499999999994E-2</v>
      </c>
      <c r="AO2523">
        <v>0</v>
      </c>
      <c r="AP2523">
        <v>0</v>
      </c>
      <c r="AR2523" s="5">
        <v>46261</v>
      </c>
      <c r="AS2523">
        <v>180</v>
      </c>
      <c r="AT2523">
        <v>3</v>
      </c>
      <c r="AU2523" t="s">
        <v>50</v>
      </c>
      <c r="AV2523" t="s">
        <v>51</v>
      </c>
      <c r="AW2523">
        <v>-0.43256483000000001</v>
      </c>
      <c r="AX2523">
        <v>0.63416665999999999</v>
      </c>
      <c r="AY2523">
        <v>0</v>
      </c>
      <c r="AZ2523">
        <v>0</v>
      </c>
      <c r="BA2523">
        <v>0</v>
      </c>
    </row>
    <row r="2524" spans="34:53">
      <c r="AH2524" s="5">
        <v>46261</v>
      </c>
      <c r="AI2524">
        <v>253</v>
      </c>
      <c r="AJ2524">
        <v>3</v>
      </c>
      <c r="AL2524" t="s">
        <v>144</v>
      </c>
      <c r="AM2524" t="s">
        <v>58</v>
      </c>
      <c r="AN2524">
        <v>48.549430360000002</v>
      </c>
      <c r="AO2524">
        <v>0</v>
      </c>
      <c r="AP2524">
        <v>0</v>
      </c>
      <c r="AR2524" s="5">
        <v>46261</v>
      </c>
      <c r="AS2524">
        <v>181</v>
      </c>
      <c r="AT2524">
        <v>3</v>
      </c>
      <c r="AU2524" t="s">
        <v>145</v>
      </c>
      <c r="AV2524" t="s">
        <v>58</v>
      </c>
      <c r="AW2524">
        <v>-0.86241350000000006</v>
      </c>
      <c r="AX2524">
        <v>1.03</v>
      </c>
      <c r="AY2524">
        <v>26.181206750000001</v>
      </c>
      <c r="AZ2524">
        <v>26.181206750000001</v>
      </c>
      <c r="BA2524">
        <v>0</v>
      </c>
    </row>
    <row r="2525" spans="34:53">
      <c r="AH2525" s="5">
        <v>46261</v>
      </c>
      <c r="AI2525">
        <v>253</v>
      </c>
      <c r="AJ2525">
        <v>3</v>
      </c>
      <c r="AL2525" t="s">
        <v>144</v>
      </c>
      <c r="AM2525" t="s">
        <v>146</v>
      </c>
      <c r="AN2525">
        <v>-58.162763699999999</v>
      </c>
      <c r="AO2525">
        <v>71471.471415330001</v>
      </c>
      <c r="AP2525">
        <v>71471.471415330001</v>
      </c>
      <c r="AR2525" s="5">
        <v>46261</v>
      </c>
      <c r="AS2525">
        <v>181</v>
      </c>
      <c r="AT2525">
        <v>3</v>
      </c>
      <c r="AU2525" t="s">
        <v>145</v>
      </c>
      <c r="AV2525" t="s">
        <v>146</v>
      </c>
      <c r="AW2525">
        <v>-0.1675865</v>
      </c>
      <c r="AX2525">
        <v>1.03</v>
      </c>
      <c r="AY2525">
        <v>0</v>
      </c>
      <c r="AZ2525">
        <v>0</v>
      </c>
      <c r="BA2525">
        <v>0</v>
      </c>
    </row>
    <row r="2526" spans="34:53">
      <c r="AH2526" s="5">
        <v>46261</v>
      </c>
      <c r="AI2526">
        <v>253</v>
      </c>
      <c r="AJ2526">
        <v>3</v>
      </c>
      <c r="AK2526" t="s">
        <v>143</v>
      </c>
      <c r="AL2526" t="s">
        <v>57</v>
      </c>
      <c r="AM2526" t="s">
        <v>58</v>
      </c>
      <c r="AN2526">
        <v>9.5978916000000005</v>
      </c>
      <c r="AO2526">
        <v>0</v>
      </c>
      <c r="AP2526">
        <v>0</v>
      </c>
      <c r="AR2526" s="5">
        <v>46261</v>
      </c>
      <c r="AS2526">
        <v>181</v>
      </c>
      <c r="AT2526">
        <v>3</v>
      </c>
      <c r="AU2526" t="s">
        <v>144</v>
      </c>
      <c r="AV2526" t="s">
        <v>58</v>
      </c>
      <c r="AW2526">
        <v>-48.507737759999998</v>
      </c>
      <c r="AX2526">
        <v>12.910833330000001</v>
      </c>
      <c r="AY2526">
        <v>347.02470220999999</v>
      </c>
      <c r="AZ2526">
        <v>347.02470220999999</v>
      </c>
      <c r="BA2526">
        <v>0</v>
      </c>
    </row>
    <row r="2527" spans="34:53">
      <c r="AH2527" s="5">
        <v>46261</v>
      </c>
      <c r="AI2527">
        <v>253</v>
      </c>
      <c r="AJ2527">
        <v>3</v>
      </c>
      <c r="AK2527" t="s">
        <v>143</v>
      </c>
      <c r="AL2527" t="s">
        <v>57</v>
      </c>
      <c r="AM2527" t="s">
        <v>52</v>
      </c>
      <c r="AN2527">
        <v>-11.98705826</v>
      </c>
      <c r="AO2527">
        <v>4619.8024929200001</v>
      </c>
      <c r="AP2527">
        <v>3959.7318507499999</v>
      </c>
      <c r="AR2527" s="5">
        <v>46261</v>
      </c>
      <c r="AS2527">
        <v>181</v>
      </c>
      <c r="AT2527">
        <v>3</v>
      </c>
      <c r="AU2527" t="s">
        <v>144</v>
      </c>
      <c r="AV2527" t="s">
        <v>146</v>
      </c>
      <c r="AW2527">
        <v>35.596904430000002</v>
      </c>
      <c r="AX2527">
        <v>12.910833330000001</v>
      </c>
      <c r="AY2527">
        <v>0</v>
      </c>
      <c r="AZ2527">
        <v>0</v>
      </c>
      <c r="BA2527">
        <v>0</v>
      </c>
    </row>
    <row r="2528" spans="34:53">
      <c r="AH2528" s="5">
        <v>46261</v>
      </c>
      <c r="AI2528">
        <v>253</v>
      </c>
      <c r="AJ2528">
        <v>3</v>
      </c>
      <c r="AL2528" t="s">
        <v>147</v>
      </c>
      <c r="AM2528" t="s">
        <v>148</v>
      </c>
      <c r="AN2528">
        <v>0</v>
      </c>
      <c r="AO2528">
        <v>0</v>
      </c>
      <c r="AP2528">
        <v>0</v>
      </c>
      <c r="AR2528" s="5">
        <v>46261</v>
      </c>
      <c r="AS2528">
        <v>181</v>
      </c>
      <c r="AT2528">
        <v>3</v>
      </c>
      <c r="AU2528" t="s">
        <v>57</v>
      </c>
      <c r="AV2528" t="s">
        <v>58</v>
      </c>
      <c r="AW2528">
        <v>-9.0312628000000004</v>
      </c>
      <c r="AX2528">
        <v>1.4025000000000001</v>
      </c>
      <c r="AY2528">
        <v>0</v>
      </c>
      <c r="AZ2528">
        <v>4807.5548814000003</v>
      </c>
      <c r="BA2528">
        <v>0</v>
      </c>
    </row>
    <row r="2529" spans="34:53">
      <c r="AH2529" s="5">
        <v>46261</v>
      </c>
      <c r="AI2529">
        <v>253</v>
      </c>
      <c r="AJ2529">
        <v>3</v>
      </c>
      <c r="AL2529" t="s">
        <v>147</v>
      </c>
      <c r="AM2529" t="s">
        <v>51</v>
      </c>
      <c r="AN2529">
        <v>0</v>
      </c>
      <c r="AO2529">
        <v>0</v>
      </c>
      <c r="AP2529">
        <v>0</v>
      </c>
      <c r="AR2529" s="5">
        <v>46261</v>
      </c>
      <c r="AS2529">
        <v>181</v>
      </c>
      <c r="AT2529">
        <v>3</v>
      </c>
      <c r="AU2529" t="s">
        <v>57</v>
      </c>
      <c r="AV2529" t="s">
        <v>52</v>
      </c>
      <c r="AW2529">
        <v>7.6287627999999996</v>
      </c>
      <c r="AX2529">
        <v>1.4025000000000001</v>
      </c>
      <c r="AY2529">
        <v>0</v>
      </c>
      <c r="AZ2529">
        <v>0</v>
      </c>
      <c r="BA2529">
        <v>0</v>
      </c>
    </row>
    <row r="2530" spans="34:53">
      <c r="AH2530" s="5">
        <v>46261</v>
      </c>
      <c r="AI2530">
        <v>253</v>
      </c>
      <c r="AJ2530">
        <v>3</v>
      </c>
      <c r="AK2530" t="s">
        <v>143</v>
      </c>
      <c r="AL2530" t="s">
        <v>60</v>
      </c>
      <c r="AM2530" t="s">
        <v>58</v>
      </c>
      <c r="AN2530">
        <v>10.94136306</v>
      </c>
      <c r="AO2530">
        <v>0</v>
      </c>
      <c r="AP2530">
        <v>0</v>
      </c>
      <c r="AR2530" s="5">
        <v>46261</v>
      </c>
      <c r="AS2530">
        <v>181</v>
      </c>
      <c r="AT2530">
        <v>3</v>
      </c>
      <c r="AU2530" t="s">
        <v>147</v>
      </c>
      <c r="AV2530" t="s">
        <v>148</v>
      </c>
      <c r="AW2530">
        <v>0</v>
      </c>
      <c r="AX2530">
        <v>0.48</v>
      </c>
      <c r="AY2530">
        <v>0</v>
      </c>
      <c r="AZ2530">
        <v>0</v>
      </c>
      <c r="BA2530">
        <v>0</v>
      </c>
    </row>
    <row r="2531" spans="34:53">
      <c r="AH2531" s="5">
        <v>46261</v>
      </c>
      <c r="AI2531">
        <v>253</v>
      </c>
      <c r="AJ2531">
        <v>3</v>
      </c>
      <c r="AK2531" t="s">
        <v>143</v>
      </c>
      <c r="AL2531" t="s">
        <v>60</v>
      </c>
      <c r="AM2531" t="s">
        <v>51</v>
      </c>
      <c r="AN2531">
        <v>-12.1121964</v>
      </c>
      <c r="AO2531">
        <v>3394.4202151</v>
      </c>
      <c r="AP2531">
        <v>4563.7202668999998</v>
      </c>
      <c r="AR2531" s="5">
        <v>46261</v>
      </c>
      <c r="AS2531">
        <v>181</v>
      </c>
      <c r="AT2531">
        <v>3</v>
      </c>
      <c r="AU2531" t="s">
        <v>147</v>
      </c>
      <c r="AV2531" t="s">
        <v>51</v>
      </c>
      <c r="AW2531">
        <v>0</v>
      </c>
      <c r="AX2531">
        <v>0.48</v>
      </c>
      <c r="AY2531">
        <v>0</v>
      </c>
      <c r="AZ2531">
        <v>0</v>
      </c>
      <c r="BA2531">
        <v>0</v>
      </c>
    </row>
    <row r="2532" spans="34:53">
      <c r="AH2532" s="5">
        <v>46261</v>
      </c>
      <c r="AI2532">
        <v>253</v>
      </c>
      <c r="AJ2532">
        <v>3</v>
      </c>
      <c r="AK2532" t="s">
        <v>143</v>
      </c>
      <c r="AL2532" t="s">
        <v>54</v>
      </c>
      <c r="AM2532" t="s">
        <v>52</v>
      </c>
      <c r="AN2532">
        <v>-5.9615996600000001</v>
      </c>
      <c r="AO2532">
        <v>0</v>
      </c>
      <c r="AP2532">
        <v>-509.22940962000001</v>
      </c>
      <c r="AR2532" s="5">
        <v>46261</v>
      </c>
      <c r="AS2532">
        <v>181</v>
      </c>
      <c r="AT2532">
        <v>3</v>
      </c>
      <c r="AU2532" t="s">
        <v>60</v>
      </c>
      <c r="AV2532" t="s">
        <v>58</v>
      </c>
      <c r="AW2532">
        <v>-23.270653299999999</v>
      </c>
      <c r="AX2532">
        <v>1.8075000000000001</v>
      </c>
      <c r="AY2532">
        <v>0</v>
      </c>
      <c r="AZ2532">
        <v>550.47535255000003</v>
      </c>
      <c r="BA2532">
        <v>0</v>
      </c>
    </row>
    <row r="2533" spans="34:53">
      <c r="AH2533" s="5">
        <v>46261</v>
      </c>
      <c r="AI2533">
        <v>253</v>
      </c>
      <c r="AJ2533">
        <v>3</v>
      </c>
      <c r="AK2533" t="s">
        <v>143</v>
      </c>
      <c r="AL2533" t="s">
        <v>54</v>
      </c>
      <c r="AM2533" t="s">
        <v>51</v>
      </c>
      <c r="AN2533">
        <v>-1.2267336600000001</v>
      </c>
      <c r="AO2533">
        <v>0</v>
      </c>
      <c r="AP2533">
        <v>0</v>
      </c>
      <c r="AR2533" s="5">
        <v>46261</v>
      </c>
      <c r="AS2533">
        <v>181</v>
      </c>
      <c r="AT2533">
        <v>3</v>
      </c>
      <c r="AU2533" t="s">
        <v>60</v>
      </c>
      <c r="AV2533" t="s">
        <v>51</v>
      </c>
      <c r="AW2533">
        <v>21.463153299999998</v>
      </c>
      <c r="AX2533">
        <v>1.8075000000000001</v>
      </c>
      <c r="AY2533">
        <v>0</v>
      </c>
      <c r="AZ2533">
        <v>0</v>
      </c>
      <c r="BA2533">
        <v>0</v>
      </c>
    </row>
    <row r="2534" spans="34:53">
      <c r="AH2534" s="5">
        <v>46261</v>
      </c>
      <c r="AI2534">
        <v>254</v>
      </c>
      <c r="AJ2534">
        <v>3</v>
      </c>
      <c r="AL2534" t="s">
        <v>144</v>
      </c>
      <c r="AM2534" t="s">
        <v>58</v>
      </c>
      <c r="AN2534">
        <v>49.882774699999999</v>
      </c>
      <c r="AO2534">
        <v>0</v>
      </c>
      <c r="AP2534">
        <v>0</v>
      </c>
      <c r="AR2534" s="5">
        <v>46261</v>
      </c>
      <c r="AS2534">
        <v>181</v>
      </c>
      <c r="AT2534">
        <v>3</v>
      </c>
      <c r="AU2534" t="s">
        <v>54</v>
      </c>
      <c r="AV2534" t="s">
        <v>52</v>
      </c>
      <c r="AW2534">
        <v>-20.61190933</v>
      </c>
      <c r="AX2534">
        <v>1.90666666</v>
      </c>
      <c r="AY2534">
        <v>0</v>
      </c>
      <c r="AZ2534">
        <v>-12404.556085329999</v>
      </c>
      <c r="BA2534">
        <v>0</v>
      </c>
    </row>
    <row r="2535" spans="34:53">
      <c r="AH2535" s="5">
        <v>46261</v>
      </c>
      <c r="AI2535">
        <v>254</v>
      </c>
      <c r="AJ2535">
        <v>3</v>
      </c>
      <c r="AL2535" t="s">
        <v>144</v>
      </c>
      <c r="AM2535" t="s">
        <v>146</v>
      </c>
      <c r="AN2535">
        <v>-60.552774700000001</v>
      </c>
      <c r="AO2535">
        <v>73451.426217660002</v>
      </c>
      <c r="AP2535">
        <v>73451.426217660002</v>
      </c>
      <c r="AR2535" s="5">
        <v>46261</v>
      </c>
      <c r="AS2535">
        <v>181</v>
      </c>
      <c r="AT2535">
        <v>3</v>
      </c>
      <c r="AU2535" t="s">
        <v>54</v>
      </c>
      <c r="AV2535" t="s">
        <v>51</v>
      </c>
      <c r="AW2535">
        <v>18.70524266</v>
      </c>
      <c r="AX2535">
        <v>1.90666666</v>
      </c>
      <c r="AY2535">
        <v>0</v>
      </c>
      <c r="AZ2535">
        <v>0</v>
      </c>
      <c r="BA2535">
        <v>0</v>
      </c>
    </row>
    <row r="2536" spans="34:53">
      <c r="AH2536" s="5">
        <v>46261</v>
      </c>
      <c r="AI2536">
        <v>254</v>
      </c>
      <c r="AJ2536">
        <v>3</v>
      </c>
      <c r="AK2536" t="s">
        <v>143</v>
      </c>
      <c r="AL2536" t="s">
        <v>57</v>
      </c>
      <c r="AM2536" t="s">
        <v>58</v>
      </c>
      <c r="AN2536">
        <v>7.5035762000000004</v>
      </c>
      <c r="AO2536">
        <v>0</v>
      </c>
      <c r="AP2536">
        <v>0</v>
      </c>
      <c r="AR2536" s="5">
        <v>46261</v>
      </c>
      <c r="AS2536">
        <v>181</v>
      </c>
      <c r="AT2536">
        <v>3</v>
      </c>
      <c r="AU2536" t="s">
        <v>50</v>
      </c>
      <c r="AV2536" t="s">
        <v>52</v>
      </c>
      <c r="AW2536">
        <v>-0.19352653</v>
      </c>
      <c r="AX2536">
        <v>0.63416665999999999</v>
      </c>
      <c r="AY2536">
        <v>0</v>
      </c>
      <c r="AZ2536">
        <v>-115.23463973</v>
      </c>
      <c r="BA2536">
        <v>0</v>
      </c>
    </row>
    <row r="2537" spans="34:53">
      <c r="AH2537" s="5">
        <v>46261</v>
      </c>
      <c r="AI2537">
        <v>254</v>
      </c>
      <c r="AJ2537">
        <v>3</v>
      </c>
      <c r="AK2537" t="s">
        <v>143</v>
      </c>
      <c r="AL2537" t="s">
        <v>57</v>
      </c>
      <c r="AM2537" t="s">
        <v>52</v>
      </c>
      <c r="AN2537">
        <v>-9.8819095299999997</v>
      </c>
      <c r="AO2537">
        <v>4028.2409618800002</v>
      </c>
      <c r="AP2537">
        <v>2917.6561162899998</v>
      </c>
      <c r="AR2537" s="5">
        <v>46261</v>
      </c>
      <c r="AS2537">
        <v>181</v>
      </c>
      <c r="AT2537">
        <v>3</v>
      </c>
      <c r="AU2537" t="s">
        <v>50</v>
      </c>
      <c r="AV2537" t="s">
        <v>51</v>
      </c>
      <c r="AW2537">
        <v>-0.44064013000000002</v>
      </c>
      <c r="AX2537">
        <v>0.63416665999999999</v>
      </c>
      <c r="AY2537">
        <v>0</v>
      </c>
      <c r="AZ2537">
        <v>0</v>
      </c>
      <c r="BA2537">
        <v>0</v>
      </c>
    </row>
    <row r="2538" spans="34:53">
      <c r="AH2538" s="5">
        <v>46261</v>
      </c>
      <c r="AI2538">
        <v>254</v>
      </c>
      <c r="AJ2538">
        <v>3</v>
      </c>
      <c r="AL2538" t="s">
        <v>147</v>
      </c>
      <c r="AM2538" t="s">
        <v>148</v>
      </c>
      <c r="AN2538">
        <v>0</v>
      </c>
      <c r="AO2538">
        <v>0</v>
      </c>
      <c r="AP2538">
        <v>0</v>
      </c>
      <c r="AR2538" s="5">
        <v>46261</v>
      </c>
      <c r="AS2538">
        <v>182</v>
      </c>
      <c r="AT2538">
        <v>3</v>
      </c>
      <c r="AU2538" t="s">
        <v>145</v>
      </c>
      <c r="AV2538" t="s">
        <v>58</v>
      </c>
      <c r="AW2538">
        <v>-0.97918859999999996</v>
      </c>
      <c r="AX2538">
        <v>1.02916666</v>
      </c>
      <c r="AY2538">
        <v>23.92703006</v>
      </c>
      <c r="AZ2538">
        <v>23.92703006</v>
      </c>
      <c r="BA2538">
        <v>0</v>
      </c>
    </row>
    <row r="2539" spans="34:53">
      <c r="AH2539" s="5">
        <v>46261</v>
      </c>
      <c r="AI2539">
        <v>254</v>
      </c>
      <c r="AJ2539">
        <v>3</v>
      </c>
      <c r="AL2539" t="s">
        <v>147</v>
      </c>
      <c r="AM2539" t="s">
        <v>51</v>
      </c>
      <c r="AN2539">
        <v>0</v>
      </c>
      <c r="AO2539">
        <v>0</v>
      </c>
      <c r="AP2539">
        <v>0</v>
      </c>
      <c r="AR2539" s="5">
        <v>46261</v>
      </c>
      <c r="AS2539">
        <v>182</v>
      </c>
      <c r="AT2539">
        <v>3</v>
      </c>
      <c r="AU2539" t="s">
        <v>145</v>
      </c>
      <c r="AV2539" t="s">
        <v>146</v>
      </c>
      <c r="AW2539">
        <v>-4.9978059999999998E-2</v>
      </c>
      <c r="AX2539">
        <v>1.02916666</v>
      </c>
      <c r="AY2539">
        <v>0</v>
      </c>
      <c r="AZ2539">
        <v>0</v>
      </c>
      <c r="BA2539">
        <v>0</v>
      </c>
    </row>
    <row r="2540" spans="34:53">
      <c r="AH2540" s="5">
        <v>46261</v>
      </c>
      <c r="AI2540">
        <v>254</v>
      </c>
      <c r="AJ2540">
        <v>3</v>
      </c>
      <c r="AK2540" t="s">
        <v>143</v>
      </c>
      <c r="AL2540" t="s">
        <v>60</v>
      </c>
      <c r="AM2540" t="s">
        <v>58</v>
      </c>
      <c r="AN2540">
        <v>15.636249230000001</v>
      </c>
      <c r="AO2540">
        <v>0</v>
      </c>
      <c r="AP2540">
        <v>0</v>
      </c>
      <c r="AR2540" s="5">
        <v>46261</v>
      </c>
      <c r="AS2540">
        <v>182</v>
      </c>
      <c r="AT2540">
        <v>3</v>
      </c>
      <c r="AU2540" t="s">
        <v>144</v>
      </c>
      <c r="AV2540" t="s">
        <v>58</v>
      </c>
      <c r="AW2540">
        <v>-45.340717060000003</v>
      </c>
      <c r="AX2540">
        <v>12.82583333</v>
      </c>
      <c r="AY2540">
        <v>469.50903223</v>
      </c>
      <c r="AZ2540">
        <v>469.50903223</v>
      </c>
      <c r="BA2540">
        <v>0</v>
      </c>
    </row>
    <row r="2541" spans="34:53">
      <c r="AH2541" s="5">
        <v>46261</v>
      </c>
      <c r="AI2541">
        <v>254</v>
      </c>
      <c r="AJ2541">
        <v>3</v>
      </c>
      <c r="AK2541" t="s">
        <v>143</v>
      </c>
      <c r="AL2541" t="s">
        <v>60</v>
      </c>
      <c r="AM2541" t="s">
        <v>51</v>
      </c>
      <c r="AN2541">
        <v>-16.620415900000001</v>
      </c>
      <c r="AO2541">
        <v>4269.70943678</v>
      </c>
      <c r="AP2541">
        <v>6072.9809471600001</v>
      </c>
      <c r="AR2541" s="5">
        <v>46261</v>
      </c>
      <c r="AS2541">
        <v>182</v>
      </c>
      <c r="AT2541">
        <v>3</v>
      </c>
      <c r="AU2541" t="s">
        <v>144</v>
      </c>
      <c r="AV2541" t="s">
        <v>146</v>
      </c>
      <c r="AW2541">
        <v>32.514883730000001</v>
      </c>
      <c r="AX2541">
        <v>12.82583333</v>
      </c>
      <c r="AY2541">
        <v>0</v>
      </c>
      <c r="AZ2541">
        <v>0</v>
      </c>
      <c r="BA2541">
        <v>0</v>
      </c>
    </row>
    <row r="2542" spans="34:53">
      <c r="AH2542" s="5">
        <v>46261</v>
      </c>
      <c r="AI2542">
        <v>254</v>
      </c>
      <c r="AJ2542">
        <v>3</v>
      </c>
      <c r="AK2542" t="s">
        <v>143</v>
      </c>
      <c r="AL2542" t="s">
        <v>54</v>
      </c>
      <c r="AM2542" t="s">
        <v>52</v>
      </c>
      <c r="AN2542">
        <v>-6.3556743600000001</v>
      </c>
      <c r="AO2542">
        <v>0</v>
      </c>
      <c r="AP2542">
        <v>-692.68666479000001</v>
      </c>
      <c r="AR2542" s="5">
        <v>46261</v>
      </c>
      <c r="AS2542">
        <v>182</v>
      </c>
      <c r="AT2542">
        <v>3</v>
      </c>
      <c r="AU2542" t="s">
        <v>57</v>
      </c>
      <c r="AV2542" t="s">
        <v>58</v>
      </c>
      <c r="AW2542">
        <v>-9.5756961999999994</v>
      </c>
      <c r="AX2542">
        <v>0.70166666</v>
      </c>
      <c r="AY2542">
        <v>153.31730923999999</v>
      </c>
      <c r="AZ2542">
        <v>5549.4465806899998</v>
      </c>
      <c r="BA2542">
        <v>0</v>
      </c>
    </row>
    <row r="2543" spans="34:53">
      <c r="AH2543" s="5">
        <v>46261</v>
      </c>
      <c r="AI2543">
        <v>254</v>
      </c>
      <c r="AJ2543">
        <v>3</v>
      </c>
      <c r="AK2543" t="s">
        <v>143</v>
      </c>
      <c r="AL2543" t="s">
        <v>54</v>
      </c>
      <c r="AM2543" t="s">
        <v>51</v>
      </c>
      <c r="AN2543">
        <v>-1.4876589600000001</v>
      </c>
      <c r="AO2543">
        <v>0</v>
      </c>
      <c r="AP2543">
        <v>0</v>
      </c>
      <c r="AR2543" s="5">
        <v>46261</v>
      </c>
      <c r="AS2543">
        <v>182</v>
      </c>
      <c r="AT2543">
        <v>3</v>
      </c>
      <c r="AU2543" t="s">
        <v>57</v>
      </c>
      <c r="AV2543" t="s">
        <v>52</v>
      </c>
      <c r="AW2543">
        <v>8.8740295299999996</v>
      </c>
      <c r="AX2543">
        <v>0.70166666</v>
      </c>
      <c r="AY2543">
        <v>0</v>
      </c>
      <c r="AZ2543">
        <v>0</v>
      </c>
      <c r="BA2543">
        <v>0</v>
      </c>
    </row>
    <row r="2544" spans="34:53">
      <c r="AH2544" s="5">
        <v>46261</v>
      </c>
      <c r="AI2544">
        <v>255</v>
      </c>
      <c r="AJ2544">
        <v>3</v>
      </c>
      <c r="AL2544" t="s">
        <v>144</v>
      </c>
      <c r="AM2544" t="s">
        <v>58</v>
      </c>
      <c r="AN2544">
        <v>46.2370825</v>
      </c>
      <c r="AO2544">
        <v>0</v>
      </c>
      <c r="AP2544">
        <v>0</v>
      </c>
      <c r="AR2544" s="5">
        <v>46261</v>
      </c>
      <c r="AS2544">
        <v>182</v>
      </c>
      <c r="AT2544">
        <v>3</v>
      </c>
      <c r="AU2544" t="s">
        <v>147</v>
      </c>
      <c r="AV2544" t="s">
        <v>148</v>
      </c>
      <c r="AW2544">
        <v>0</v>
      </c>
      <c r="AX2544">
        <v>0.33583332999999999</v>
      </c>
      <c r="AY2544">
        <v>0</v>
      </c>
      <c r="AZ2544">
        <v>0</v>
      </c>
      <c r="BA2544">
        <v>0</v>
      </c>
    </row>
    <row r="2545" spans="34:53">
      <c r="AH2545" s="5">
        <v>46261</v>
      </c>
      <c r="AI2545">
        <v>255</v>
      </c>
      <c r="AJ2545">
        <v>3</v>
      </c>
      <c r="AL2545" t="s">
        <v>144</v>
      </c>
      <c r="AM2545" t="s">
        <v>146</v>
      </c>
      <c r="AN2545">
        <v>-56.784582499999999</v>
      </c>
      <c r="AO2545">
        <v>68611.50951987</v>
      </c>
      <c r="AP2545">
        <v>68611.50951987</v>
      </c>
      <c r="AR2545" s="5">
        <v>46261</v>
      </c>
      <c r="AS2545">
        <v>182</v>
      </c>
      <c r="AT2545">
        <v>3</v>
      </c>
      <c r="AU2545" t="s">
        <v>147</v>
      </c>
      <c r="AV2545" t="s">
        <v>51</v>
      </c>
      <c r="AW2545">
        <v>0</v>
      </c>
      <c r="AX2545">
        <v>0.33583332999999999</v>
      </c>
      <c r="AY2545">
        <v>0</v>
      </c>
      <c r="AZ2545">
        <v>0</v>
      </c>
      <c r="BA2545">
        <v>0</v>
      </c>
    </row>
    <row r="2546" spans="34:53">
      <c r="AH2546" s="5">
        <v>46261</v>
      </c>
      <c r="AI2546">
        <v>255</v>
      </c>
      <c r="AJ2546">
        <v>3</v>
      </c>
      <c r="AK2546" t="s">
        <v>143</v>
      </c>
      <c r="AL2546" t="s">
        <v>57</v>
      </c>
      <c r="AM2546" t="s">
        <v>58</v>
      </c>
      <c r="AN2546">
        <v>5.3060748000000002</v>
      </c>
      <c r="AO2546">
        <v>0</v>
      </c>
      <c r="AP2546">
        <v>0</v>
      </c>
      <c r="AR2546" s="5">
        <v>46261</v>
      </c>
      <c r="AS2546">
        <v>182</v>
      </c>
      <c r="AT2546">
        <v>3</v>
      </c>
      <c r="AU2546" t="s">
        <v>60</v>
      </c>
      <c r="AV2546" t="s">
        <v>58</v>
      </c>
      <c r="AW2546">
        <v>-30.627976759999999</v>
      </c>
      <c r="AX2546">
        <v>1.72916666</v>
      </c>
      <c r="AY2546">
        <v>815.90067747000001</v>
      </c>
      <c r="AZ2546">
        <v>633.06102370999997</v>
      </c>
      <c r="BA2546">
        <v>0</v>
      </c>
    </row>
    <row r="2547" spans="34:53">
      <c r="AH2547" s="5">
        <v>46261</v>
      </c>
      <c r="AI2547">
        <v>255</v>
      </c>
      <c r="AJ2547">
        <v>3</v>
      </c>
      <c r="AK2547" t="s">
        <v>143</v>
      </c>
      <c r="AL2547" t="s">
        <v>57</v>
      </c>
      <c r="AM2547" t="s">
        <v>52</v>
      </c>
      <c r="AN2547">
        <v>-7.67774146</v>
      </c>
      <c r="AO2547">
        <v>3286.9250157800002</v>
      </c>
      <c r="AP2547">
        <v>1939.31455325</v>
      </c>
      <c r="AR2547" s="5">
        <v>46261</v>
      </c>
      <c r="AS2547">
        <v>182</v>
      </c>
      <c r="AT2547">
        <v>3</v>
      </c>
      <c r="AU2547" t="s">
        <v>60</v>
      </c>
      <c r="AV2547" t="s">
        <v>51</v>
      </c>
      <c r="AW2547">
        <v>28.898810099999999</v>
      </c>
      <c r="AX2547">
        <v>1.72916666</v>
      </c>
      <c r="AY2547">
        <v>0</v>
      </c>
      <c r="AZ2547">
        <v>0</v>
      </c>
      <c r="BA2547">
        <v>0</v>
      </c>
    </row>
    <row r="2548" spans="34:53">
      <c r="AH2548" s="5">
        <v>46261</v>
      </c>
      <c r="AI2548">
        <v>255</v>
      </c>
      <c r="AJ2548">
        <v>3</v>
      </c>
      <c r="AL2548" t="s">
        <v>147</v>
      </c>
      <c r="AM2548" t="s">
        <v>148</v>
      </c>
      <c r="AN2548">
        <v>0</v>
      </c>
      <c r="AO2548">
        <v>0</v>
      </c>
      <c r="AP2548">
        <v>0</v>
      </c>
      <c r="AR2548" s="5">
        <v>46261</v>
      </c>
      <c r="AS2548">
        <v>182</v>
      </c>
      <c r="AT2548">
        <v>3</v>
      </c>
      <c r="AU2548" t="s">
        <v>54</v>
      </c>
      <c r="AV2548" t="s">
        <v>52</v>
      </c>
      <c r="AW2548">
        <v>-8.4883945599999997</v>
      </c>
      <c r="AX2548">
        <v>2.36833333</v>
      </c>
      <c r="AY2548">
        <v>0</v>
      </c>
      <c r="AZ2548">
        <v>-5111.3969237000001</v>
      </c>
      <c r="BA2548">
        <v>0</v>
      </c>
    </row>
    <row r="2549" spans="34:53">
      <c r="AH2549" s="5">
        <v>46261</v>
      </c>
      <c r="AI2549">
        <v>255</v>
      </c>
      <c r="AJ2549">
        <v>3</v>
      </c>
      <c r="AL2549" t="s">
        <v>147</v>
      </c>
      <c r="AM2549" t="s">
        <v>51</v>
      </c>
      <c r="AN2549">
        <v>0</v>
      </c>
      <c r="AO2549">
        <v>0</v>
      </c>
      <c r="AP2549">
        <v>0</v>
      </c>
      <c r="AR2549" s="5">
        <v>46261</v>
      </c>
      <c r="AS2549">
        <v>182</v>
      </c>
      <c r="AT2549">
        <v>3</v>
      </c>
      <c r="AU2549" t="s">
        <v>54</v>
      </c>
      <c r="AV2549" t="s">
        <v>51</v>
      </c>
      <c r="AW2549">
        <v>6.1200612300000001</v>
      </c>
      <c r="AX2549">
        <v>2.36833333</v>
      </c>
      <c r="AY2549">
        <v>0</v>
      </c>
      <c r="AZ2549">
        <v>0</v>
      </c>
      <c r="BA2549">
        <v>0</v>
      </c>
    </row>
    <row r="2550" spans="34:53">
      <c r="AH2550" s="5">
        <v>46261</v>
      </c>
      <c r="AI2550">
        <v>255</v>
      </c>
      <c r="AJ2550">
        <v>3</v>
      </c>
      <c r="AK2550" t="s">
        <v>143</v>
      </c>
      <c r="AL2550" t="s">
        <v>60</v>
      </c>
      <c r="AM2550" t="s">
        <v>58</v>
      </c>
      <c r="AN2550">
        <v>16.871957399999999</v>
      </c>
      <c r="AO2550">
        <v>0</v>
      </c>
      <c r="AP2550">
        <v>0</v>
      </c>
      <c r="AR2550" s="5">
        <v>46261</v>
      </c>
      <c r="AS2550">
        <v>182</v>
      </c>
      <c r="AT2550">
        <v>3</v>
      </c>
      <c r="AU2550" t="s">
        <v>50</v>
      </c>
      <c r="AV2550" t="s">
        <v>52</v>
      </c>
      <c r="AW2550">
        <v>-0.17213133</v>
      </c>
      <c r="AX2550">
        <v>0.63416665999999999</v>
      </c>
      <c r="AY2550">
        <v>0</v>
      </c>
      <c r="AZ2550">
        <v>-101.89269399</v>
      </c>
      <c r="BA2550">
        <v>0</v>
      </c>
    </row>
    <row r="2551" spans="34:53">
      <c r="AH2551" s="5">
        <v>46261</v>
      </c>
      <c r="AI2551">
        <v>255</v>
      </c>
      <c r="AJ2551">
        <v>3</v>
      </c>
      <c r="AK2551" t="s">
        <v>143</v>
      </c>
      <c r="AL2551" t="s">
        <v>60</v>
      </c>
      <c r="AM2551" t="s">
        <v>51</v>
      </c>
      <c r="AN2551">
        <v>-17.801957399999999</v>
      </c>
      <c r="AO2551">
        <v>4275.34495634</v>
      </c>
      <c r="AP2551">
        <v>6377.3603462600004</v>
      </c>
      <c r="AR2551" s="5">
        <v>46261</v>
      </c>
      <c r="AS2551">
        <v>182</v>
      </c>
      <c r="AT2551">
        <v>3</v>
      </c>
      <c r="AU2551" t="s">
        <v>50</v>
      </c>
      <c r="AV2551" t="s">
        <v>51</v>
      </c>
      <c r="AW2551">
        <v>-0.46203533000000002</v>
      </c>
      <c r="AX2551">
        <v>0.63416665999999999</v>
      </c>
      <c r="AY2551">
        <v>0</v>
      </c>
      <c r="AZ2551">
        <v>0</v>
      </c>
      <c r="BA2551">
        <v>0</v>
      </c>
    </row>
    <row r="2552" spans="34:53">
      <c r="AH2552" s="5">
        <v>46261</v>
      </c>
      <c r="AI2552">
        <v>255</v>
      </c>
      <c r="AJ2552">
        <v>3</v>
      </c>
      <c r="AK2552" t="s">
        <v>143</v>
      </c>
      <c r="AL2552" t="s">
        <v>54</v>
      </c>
      <c r="AM2552" t="s">
        <v>52</v>
      </c>
      <c r="AN2552">
        <v>-6.3034159000000001</v>
      </c>
      <c r="AO2552">
        <v>0</v>
      </c>
      <c r="AP2552">
        <v>-754.40492738</v>
      </c>
      <c r="AR2552" s="5">
        <v>46261</v>
      </c>
      <c r="AS2552">
        <v>183</v>
      </c>
      <c r="AT2552">
        <v>3</v>
      </c>
      <c r="AU2552" t="s">
        <v>145</v>
      </c>
      <c r="AV2552" t="s">
        <v>58</v>
      </c>
      <c r="AW2552">
        <v>-0.90410800000000002</v>
      </c>
      <c r="AX2552">
        <v>1.03</v>
      </c>
      <c r="AY2552">
        <v>10.8625366</v>
      </c>
      <c r="AZ2552">
        <v>10.8625366</v>
      </c>
      <c r="BA2552">
        <v>0</v>
      </c>
    </row>
    <row r="2553" spans="34:53">
      <c r="AH2553" s="5">
        <v>46261</v>
      </c>
      <c r="AI2553">
        <v>255</v>
      </c>
      <c r="AJ2553">
        <v>3</v>
      </c>
      <c r="AK2553" t="s">
        <v>143</v>
      </c>
      <c r="AL2553" t="s">
        <v>54</v>
      </c>
      <c r="AM2553" t="s">
        <v>51</v>
      </c>
      <c r="AN2553">
        <v>-1.45658409</v>
      </c>
      <c r="AO2553">
        <v>0</v>
      </c>
      <c r="AP2553">
        <v>0</v>
      </c>
      <c r="AR2553" s="5">
        <v>46261</v>
      </c>
      <c r="AS2553">
        <v>183</v>
      </c>
      <c r="AT2553">
        <v>3</v>
      </c>
      <c r="AU2553" t="s">
        <v>145</v>
      </c>
      <c r="AV2553" t="s">
        <v>146</v>
      </c>
      <c r="AW2553">
        <v>-0.125892</v>
      </c>
      <c r="AX2553">
        <v>1.03</v>
      </c>
      <c r="AY2553">
        <v>0</v>
      </c>
      <c r="AZ2553">
        <v>0</v>
      </c>
      <c r="BA2553">
        <v>0</v>
      </c>
    </row>
    <row r="2554" spans="34:53">
      <c r="AH2554" s="5">
        <v>46261</v>
      </c>
      <c r="AI2554">
        <v>256</v>
      </c>
      <c r="AJ2554">
        <v>3</v>
      </c>
      <c r="AL2554" t="s">
        <v>144</v>
      </c>
      <c r="AM2554" t="s">
        <v>58</v>
      </c>
      <c r="AN2554">
        <v>39.4357544</v>
      </c>
      <c r="AO2554">
        <v>0</v>
      </c>
      <c r="AP2554">
        <v>0</v>
      </c>
      <c r="AR2554" s="5">
        <v>46261</v>
      </c>
      <c r="AS2554">
        <v>183</v>
      </c>
      <c r="AT2554">
        <v>3</v>
      </c>
      <c r="AU2554" t="s">
        <v>144</v>
      </c>
      <c r="AV2554" t="s">
        <v>58</v>
      </c>
      <c r="AW2554">
        <v>-47.714570299999998</v>
      </c>
      <c r="AX2554">
        <v>12.5</v>
      </c>
      <c r="AY2554">
        <v>-366.03242755999997</v>
      </c>
      <c r="AZ2554">
        <v>-366.03242755999997</v>
      </c>
      <c r="BA2554">
        <v>0</v>
      </c>
    </row>
    <row r="2555" spans="34:53">
      <c r="AH2555" s="5">
        <v>46261</v>
      </c>
      <c r="AI2555">
        <v>256</v>
      </c>
      <c r="AJ2555">
        <v>3</v>
      </c>
      <c r="AL2555" t="s">
        <v>144</v>
      </c>
      <c r="AM2555" t="s">
        <v>146</v>
      </c>
      <c r="AN2555">
        <v>-50.94408773</v>
      </c>
      <c r="AO2555">
        <v>60265.804949589998</v>
      </c>
      <c r="AP2555">
        <v>60265.804949589998</v>
      </c>
      <c r="AR2555" s="5">
        <v>46261</v>
      </c>
      <c r="AS2555">
        <v>183</v>
      </c>
      <c r="AT2555">
        <v>3</v>
      </c>
      <c r="AU2555" t="s">
        <v>144</v>
      </c>
      <c r="AV2555" t="s">
        <v>146</v>
      </c>
      <c r="AW2555">
        <v>35.214570299999998</v>
      </c>
      <c r="AX2555">
        <v>12.5</v>
      </c>
      <c r="AY2555">
        <v>0</v>
      </c>
      <c r="AZ2555">
        <v>0</v>
      </c>
      <c r="BA2555">
        <v>0</v>
      </c>
    </row>
    <row r="2556" spans="34:53">
      <c r="AH2556" s="5">
        <v>46261</v>
      </c>
      <c r="AI2556">
        <v>256</v>
      </c>
      <c r="AJ2556">
        <v>3</v>
      </c>
      <c r="AK2556" t="s">
        <v>143</v>
      </c>
      <c r="AL2556" t="s">
        <v>57</v>
      </c>
      <c r="AM2556" t="s">
        <v>58</v>
      </c>
      <c r="AN2556">
        <v>6.8756767999999999</v>
      </c>
      <c r="AO2556">
        <v>0</v>
      </c>
      <c r="AP2556">
        <v>0</v>
      </c>
      <c r="AR2556" s="5">
        <v>46261</v>
      </c>
      <c r="AS2556">
        <v>183</v>
      </c>
      <c r="AT2556">
        <v>3</v>
      </c>
      <c r="AU2556" t="s">
        <v>57</v>
      </c>
      <c r="AV2556" t="s">
        <v>58</v>
      </c>
      <c r="AW2556">
        <v>-6.3518553999999998</v>
      </c>
      <c r="AX2556">
        <v>0.48083333</v>
      </c>
      <c r="AY2556">
        <v>6632.6101045799996</v>
      </c>
      <c r="AZ2556">
        <v>3579.0812344999999</v>
      </c>
      <c r="BA2556">
        <v>0</v>
      </c>
    </row>
    <row r="2557" spans="34:53">
      <c r="AH2557" s="5">
        <v>46261</v>
      </c>
      <c r="AI2557">
        <v>256</v>
      </c>
      <c r="AJ2557">
        <v>3</v>
      </c>
      <c r="AK2557" t="s">
        <v>143</v>
      </c>
      <c r="AL2557" t="s">
        <v>57</v>
      </c>
      <c r="AM2557" t="s">
        <v>52</v>
      </c>
      <c r="AN2557">
        <v>-9.2356768000000002</v>
      </c>
      <c r="AO2557">
        <v>4219.9478233500004</v>
      </c>
      <c r="AP2557">
        <v>2525.90767276</v>
      </c>
      <c r="AR2557" s="5">
        <v>46261</v>
      </c>
      <c r="AS2557">
        <v>183</v>
      </c>
      <c r="AT2557">
        <v>3</v>
      </c>
      <c r="AU2557" t="s">
        <v>57</v>
      </c>
      <c r="AV2557" t="s">
        <v>52</v>
      </c>
      <c r="AW2557">
        <v>5.8710220599999996</v>
      </c>
      <c r="AX2557">
        <v>0.48083333</v>
      </c>
      <c r="AY2557">
        <v>0</v>
      </c>
      <c r="AZ2557">
        <v>0</v>
      </c>
      <c r="BA2557">
        <v>0</v>
      </c>
    </row>
    <row r="2558" spans="34:53">
      <c r="AH2558" s="5">
        <v>46261</v>
      </c>
      <c r="AI2558">
        <v>256</v>
      </c>
      <c r="AJ2558">
        <v>3</v>
      </c>
      <c r="AL2558" t="s">
        <v>147</v>
      </c>
      <c r="AM2558" t="s">
        <v>148</v>
      </c>
      <c r="AN2558">
        <v>0</v>
      </c>
      <c r="AO2558">
        <v>0</v>
      </c>
      <c r="AP2558">
        <v>0</v>
      </c>
      <c r="AR2558" s="5">
        <v>46261</v>
      </c>
      <c r="AS2558">
        <v>183</v>
      </c>
      <c r="AT2558">
        <v>3</v>
      </c>
      <c r="AU2558" t="s">
        <v>147</v>
      </c>
      <c r="AV2558" t="s">
        <v>148</v>
      </c>
      <c r="AW2558">
        <v>0</v>
      </c>
      <c r="AX2558">
        <v>0.3075</v>
      </c>
      <c r="AY2558">
        <v>0</v>
      </c>
      <c r="AZ2558">
        <v>0</v>
      </c>
      <c r="BA2558">
        <v>0</v>
      </c>
    </row>
    <row r="2559" spans="34:53">
      <c r="AH2559" s="5">
        <v>46261</v>
      </c>
      <c r="AI2559">
        <v>256</v>
      </c>
      <c r="AJ2559">
        <v>3</v>
      </c>
      <c r="AL2559" t="s">
        <v>147</v>
      </c>
      <c r="AM2559" t="s">
        <v>51</v>
      </c>
      <c r="AN2559">
        <v>0</v>
      </c>
      <c r="AO2559">
        <v>0</v>
      </c>
      <c r="AP2559">
        <v>0</v>
      </c>
      <c r="AR2559" s="5">
        <v>46261</v>
      </c>
      <c r="AS2559">
        <v>183</v>
      </c>
      <c r="AT2559">
        <v>3</v>
      </c>
      <c r="AU2559" t="s">
        <v>147</v>
      </c>
      <c r="AV2559" t="s">
        <v>51</v>
      </c>
      <c r="AW2559">
        <v>0</v>
      </c>
      <c r="AX2559">
        <v>0.3075</v>
      </c>
      <c r="AY2559">
        <v>0</v>
      </c>
      <c r="AZ2559">
        <v>0</v>
      </c>
      <c r="BA2559">
        <v>0</v>
      </c>
    </row>
    <row r="2560" spans="34:53">
      <c r="AH2560" s="5">
        <v>46261</v>
      </c>
      <c r="AI2560">
        <v>256</v>
      </c>
      <c r="AJ2560">
        <v>3</v>
      </c>
      <c r="AK2560" t="s">
        <v>143</v>
      </c>
      <c r="AL2560" t="s">
        <v>60</v>
      </c>
      <c r="AM2560" t="s">
        <v>58</v>
      </c>
      <c r="AN2560">
        <v>21.57725696</v>
      </c>
      <c r="AO2560">
        <v>0</v>
      </c>
      <c r="AP2560">
        <v>0</v>
      </c>
      <c r="AR2560" s="5">
        <v>46261</v>
      </c>
      <c r="AS2560">
        <v>183</v>
      </c>
      <c r="AT2560">
        <v>3</v>
      </c>
      <c r="AU2560" t="s">
        <v>60</v>
      </c>
      <c r="AV2560" t="s">
        <v>58</v>
      </c>
      <c r="AW2560">
        <v>-35.0974103</v>
      </c>
      <c r="AX2560">
        <v>1.79</v>
      </c>
      <c r="AY2560">
        <v>188.02316754</v>
      </c>
      <c r="AZ2560">
        <v>261.72178801000001</v>
      </c>
      <c r="BA2560">
        <v>0</v>
      </c>
    </row>
    <row r="2561" spans="34:53">
      <c r="AH2561" s="5">
        <v>46261</v>
      </c>
      <c r="AI2561">
        <v>256</v>
      </c>
      <c r="AJ2561">
        <v>3</v>
      </c>
      <c r="AK2561" t="s">
        <v>143</v>
      </c>
      <c r="AL2561" t="s">
        <v>60</v>
      </c>
      <c r="AM2561" t="s">
        <v>51</v>
      </c>
      <c r="AN2561">
        <v>-22.423090299999998</v>
      </c>
      <c r="AO2561">
        <v>5653.1226328499997</v>
      </c>
      <c r="AP2561">
        <v>8120.2807376299997</v>
      </c>
      <c r="AR2561" s="5">
        <v>46261</v>
      </c>
      <c r="AS2561">
        <v>183</v>
      </c>
      <c r="AT2561">
        <v>3</v>
      </c>
      <c r="AU2561" t="s">
        <v>60</v>
      </c>
      <c r="AV2561" t="s">
        <v>51</v>
      </c>
      <c r="AW2561">
        <v>33.307410300000001</v>
      </c>
      <c r="AX2561">
        <v>1.79</v>
      </c>
      <c r="AY2561">
        <v>0</v>
      </c>
      <c r="AZ2561">
        <v>0</v>
      </c>
      <c r="BA2561">
        <v>0</v>
      </c>
    </row>
    <row r="2562" spans="34:53">
      <c r="AH2562" s="5">
        <v>46261</v>
      </c>
      <c r="AI2562">
        <v>256</v>
      </c>
      <c r="AJ2562">
        <v>3</v>
      </c>
      <c r="AK2562" t="s">
        <v>143</v>
      </c>
      <c r="AL2562" t="s">
        <v>54</v>
      </c>
      <c r="AM2562" t="s">
        <v>52</v>
      </c>
      <c r="AN2562">
        <v>-7.0917018299999999</v>
      </c>
      <c r="AO2562">
        <v>0</v>
      </c>
      <c r="AP2562">
        <v>-773.11795418999998</v>
      </c>
      <c r="AR2562" s="5">
        <v>46261</v>
      </c>
      <c r="AS2562">
        <v>183</v>
      </c>
      <c r="AT2562">
        <v>3</v>
      </c>
      <c r="AU2562" t="s">
        <v>54</v>
      </c>
      <c r="AV2562" t="s">
        <v>52</v>
      </c>
      <c r="AW2562">
        <v>4.9462326299999999</v>
      </c>
      <c r="AX2562">
        <v>3.0608333299999999</v>
      </c>
      <c r="AY2562">
        <v>0</v>
      </c>
      <c r="AZ2562">
        <v>0</v>
      </c>
      <c r="BA2562">
        <v>0</v>
      </c>
    </row>
    <row r="2563" spans="34:53">
      <c r="AH2563" s="5">
        <v>46261</v>
      </c>
      <c r="AI2563">
        <v>256</v>
      </c>
      <c r="AJ2563">
        <v>3</v>
      </c>
      <c r="AK2563" t="s">
        <v>143</v>
      </c>
      <c r="AL2563" t="s">
        <v>54</v>
      </c>
      <c r="AM2563" t="s">
        <v>51</v>
      </c>
      <c r="AN2563">
        <v>-0.61246482999999996</v>
      </c>
      <c r="AO2563">
        <v>0</v>
      </c>
      <c r="AP2563">
        <v>0</v>
      </c>
      <c r="AR2563" s="5">
        <v>46261</v>
      </c>
      <c r="AS2563">
        <v>183</v>
      </c>
      <c r="AT2563">
        <v>3</v>
      </c>
      <c r="AU2563" t="s">
        <v>54</v>
      </c>
      <c r="AV2563" t="s">
        <v>51</v>
      </c>
      <c r="AW2563">
        <v>-8.0070659600000003</v>
      </c>
      <c r="AX2563">
        <v>3.0608333299999999</v>
      </c>
      <c r="AY2563">
        <v>0</v>
      </c>
      <c r="AZ2563">
        <v>2979.8302496000001</v>
      </c>
      <c r="BA2563">
        <v>0</v>
      </c>
    </row>
    <row r="2564" spans="34:53">
      <c r="AH2564" s="5">
        <v>46261</v>
      </c>
      <c r="AI2564">
        <v>257</v>
      </c>
      <c r="AJ2564">
        <v>3</v>
      </c>
      <c r="AL2564" t="s">
        <v>144</v>
      </c>
      <c r="AM2564" t="s">
        <v>58</v>
      </c>
      <c r="AN2564">
        <v>39.527974360000002</v>
      </c>
      <c r="AO2564">
        <v>0</v>
      </c>
      <c r="AP2564">
        <v>0</v>
      </c>
      <c r="AR2564" s="5">
        <v>46261</v>
      </c>
      <c r="AS2564">
        <v>183</v>
      </c>
      <c r="AT2564">
        <v>3</v>
      </c>
      <c r="AU2564" t="s">
        <v>50</v>
      </c>
      <c r="AV2564" t="s">
        <v>52</v>
      </c>
      <c r="AW2564">
        <v>0</v>
      </c>
      <c r="AX2564">
        <v>0</v>
      </c>
      <c r="AY2564">
        <v>0</v>
      </c>
      <c r="AZ2564">
        <v>0</v>
      </c>
      <c r="BA2564">
        <v>0</v>
      </c>
    </row>
    <row r="2565" spans="34:53">
      <c r="AH2565" s="5">
        <v>46261</v>
      </c>
      <c r="AI2565">
        <v>257</v>
      </c>
      <c r="AJ2565">
        <v>3</v>
      </c>
      <c r="AL2565" t="s">
        <v>144</v>
      </c>
      <c r="AM2565" t="s">
        <v>146</v>
      </c>
      <c r="AN2565">
        <v>-50.956307700000004</v>
      </c>
      <c r="AO2565">
        <v>60323.169860219998</v>
      </c>
      <c r="AP2565">
        <v>60323.169860219998</v>
      </c>
      <c r="AR2565" s="5">
        <v>46261</v>
      </c>
      <c r="AS2565">
        <v>183</v>
      </c>
      <c r="AT2565">
        <v>3</v>
      </c>
      <c r="AU2565" t="s">
        <v>50</v>
      </c>
      <c r="AV2565" t="s">
        <v>51</v>
      </c>
      <c r="AW2565">
        <v>0</v>
      </c>
      <c r="AX2565">
        <v>0</v>
      </c>
      <c r="AY2565">
        <v>0</v>
      </c>
      <c r="AZ2565">
        <v>0</v>
      </c>
      <c r="BA2565">
        <v>0</v>
      </c>
    </row>
    <row r="2566" spans="34:53">
      <c r="AH2566" s="5">
        <v>46261</v>
      </c>
      <c r="AI2566">
        <v>257</v>
      </c>
      <c r="AJ2566">
        <v>3</v>
      </c>
      <c r="AK2566" t="s">
        <v>143</v>
      </c>
      <c r="AL2566" t="s">
        <v>57</v>
      </c>
      <c r="AM2566" t="s">
        <v>58</v>
      </c>
      <c r="AN2566">
        <v>8.6446602000000006</v>
      </c>
      <c r="AO2566">
        <v>0</v>
      </c>
      <c r="AP2566">
        <v>0</v>
      </c>
      <c r="AR2566" s="5">
        <v>46261</v>
      </c>
      <c r="AS2566">
        <v>184</v>
      </c>
      <c r="AT2566">
        <v>3</v>
      </c>
      <c r="AU2566" t="s">
        <v>145</v>
      </c>
      <c r="AV2566" t="s">
        <v>58</v>
      </c>
      <c r="AW2566">
        <v>-0.95310950000000005</v>
      </c>
      <c r="AX2566">
        <v>0.92333332999999995</v>
      </c>
      <c r="AY2566">
        <v>17.129289480000001</v>
      </c>
      <c r="AZ2566">
        <v>17.129289480000001</v>
      </c>
      <c r="BA2566">
        <v>0</v>
      </c>
    </row>
    <row r="2567" spans="34:53">
      <c r="AH2567" s="5">
        <v>46261</v>
      </c>
      <c r="AI2567">
        <v>257</v>
      </c>
      <c r="AJ2567">
        <v>3</v>
      </c>
      <c r="AK2567" t="s">
        <v>143</v>
      </c>
      <c r="AL2567" t="s">
        <v>57</v>
      </c>
      <c r="AM2567" t="s">
        <v>52</v>
      </c>
      <c r="AN2567">
        <v>-10.96549353</v>
      </c>
      <c r="AO2567">
        <v>3451.7817125699999</v>
      </c>
      <c r="AP2567">
        <v>3368.3321626000002</v>
      </c>
      <c r="AR2567" s="5">
        <v>46261</v>
      </c>
      <c r="AS2567">
        <v>184</v>
      </c>
      <c r="AT2567">
        <v>3</v>
      </c>
      <c r="AU2567" t="s">
        <v>145</v>
      </c>
      <c r="AV2567" t="s">
        <v>146</v>
      </c>
      <c r="AW2567">
        <v>2.9776159999999999E-2</v>
      </c>
      <c r="AX2567">
        <v>0.92333332999999995</v>
      </c>
      <c r="AY2567">
        <v>0</v>
      </c>
      <c r="AZ2567">
        <v>0</v>
      </c>
      <c r="BA2567">
        <v>0</v>
      </c>
    </row>
    <row r="2568" spans="34:53">
      <c r="AH2568" s="5">
        <v>46261</v>
      </c>
      <c r="AI2568">
        <v>257</v>
      </c>
      <c r="AJ2568">
        <v>3</v>
      </c>
      <c r="AL2568" t="s">
        <v>147</v>
      </c>
      <c r="AM2568" t="s">
        <v>148</v>
      </c>
      <c r="AN2568">
        <v>0</v>
      </c>
      <c r="AO2568">
        <v>0</v>
      </c>
      <c r="AP2568">
        <v>0</v>
      </c>
      <c r="AR2568" s="5">
        <v>46261</v>
      </c>
      <c r="AS2568">
        <v>184</v>
      </c>
      <c r="AT2568">
        <v>3</v>
      </c>
      <c r="AU2568" t="s">
        <v>144</v>
      </c>
      <c r="AV2568" t="s">
        <v>58</v>
      </c>
      <c r="AW2568">
        <v>-41.03371396</v>
      </c>
      <c r="AX2568">
        <v>11.04083333</v>
      </c>
      <c r="AY2568">
        <v>316.55571831999998</v>
      </c>
      <c r="AZ2568">
        <v>316.55571831999998</v>
      </c>
      <c r="BA2568">
        <v>0</v>
      </c>
    </row>
    <row r="2569" spans="34:53">
      <c r="AH2569" s="5">
        <v>46261</v>
      </c>
      <c r="AI2569">
        <v>257</v>
      </c>
      <c r="AJ2569">
        <v>3</v>
      </c>
      <c r="AL2569" t="s">
        <v>147</v>
      </c>
      <c r="AM2569" t="s">
        <v>51</v>
      </c>
      <c r="AN2569">
        <v>0</v>
      </c>
      <c r="AO2569">
        <v>0</v>
      </c>
      <c r="AP2569">
        <v>0</v>
      </c>
      <c r="AR2569" s="5">
        <v>46261</v>
      </c>
      <c r="AS2569">
        <v>184</v>
      </c>
      <c r="AT2569">
        <v>3</v>
      </c>
      <c r="AU2569" t="s">
        <v>144</v>
      </c>
      <c r="AV2569" t="s">
        <v>146</v>
      </c>
      <c r="AW2569">
        <v>29.992880629999998</v>
      </c>
      <c r="AX2569">
        <v>11.04083333</v>
      </c>
      <c r="AY2569">
        <v>0</v>
      </c>
      <c r="AZ2569">
        <v>0</v>
      </c>
      <c r="BA2569">
        <v>0</v>
      </c>
    </row>
    <row r="2570" spans="34:53">
      <c r="AH2570" s="5">
        <v>46261</v>
      </c>
      <c r="AI2570">
        <v>257</v>
      </c>
      <c r="AJ2570">
        <v>3</v>
      </c>
      <c r="AK2570" t="s">
        <v>143</v>
      </c>
      <c r="AL2570" t="s">
        <v>60</v>
      </c>
      <c r="AM2570" t="s">
        <v>58</v>
      </c>
      <c r="AN2570">
        <v>19.7210812</v>
      </c>
      <c r="AO2570">
        <v>0</v>
      </c>
      <c r="AP2570">
        <v>0</v>
      </c>
      <c r="AR2570" s="5">
        <v>46261</v>
      </c>
      <c r="AS2570">
        <v>184</v>
      </c>
      <c r="AT2570">
        <v>3</v>
      </c>
      <c r="AU2570" t="s">
        <v>57</v>
      </c>
      <c r="AV2570" t="s">
        <v>58</v>
      </c>
      <c r="AW2570">
        <v>-6.7134995999999996</v>
      </c>
      <c r="AX2570">
        <v>0.315</v>
      </c>
      <c r="AY2570">
        <v>14347.090632560001</v>
      </c>
      <c r="AZ2570">
        <v>3962.8295576199998</v>
      </c>
      <c r="BA2570">
        <v>0</v>
      </c>
    </row>
    <row r="2571" spans="34:53">
      <c r="AH2571" s="5">
        <v>46261</v>
      </c>
      <c r="AI2571">
        <v>257</v>
      </c>
      <c r="AJ2571">
        <v>3</v>
      </c>
      <c r="AK2571" t="s">
        <v>143</v>
      </c>
      <c r="AL2571" t="s">
        <v>60</v>
      </c>
      <c r="AM2571" t="s">
        <v>51</v>
      </c>
      <c r="AN2571">
        <v>-20.611081200000001</v>
      </c>
      <c r="AO2571">
        <v>6506.6467447300001</v>
      </c>
      <c r="AP2571">
        <v>7477.6935024599998</v>
      </c>
      <c r="AR2571" s="5">
        <v>46261</v>
      </c>
      <c r="AS2571">
        <v>184</v>
      </c>
      <c r="AT2571">
        <v>3</v>
      </c>
      <c r="AU2571" t="s">
        <v>57</v>
      </c>
      <c r="AV2571" t="s">
        <v>52</v>
      </c>
      <c r="AW2571">
        <v>6.3984996000000001</v>
      </c>
      <c r="AX2571">
        <v>0.315</v>
      </c>
      <c r="AY2571">
        <v>0</v>
      </c>
      <c r="AZ2571">
        <v>0</v>
      </c>
      <c r="BA2571">
        <v>0</v>
      </c>
    </row>
    <row r="2572" spans="34:53">
      <c r="AH2572" s="5">
        <v>46261</v>
      </c>
      <c r="AI2572">
        <v>257</v>
      </c>
      <c r="AJ2572">
        <v>3</v>
      </c>
      <c r="AK2572" t="s">
        <v>143</v>
      </c>
      <c r="AL2572" t="s">
        <v>54</v>
      </c>
      <c r="AM2572" t="s">
        <v>52</v>
      </c>
      <c r="AN2572">
        <v>-2.18876793</v>
      </c>
      <c r="AO2572">
        <v>0</v>
      </c>
      <c r="AP2572">
        <v>0</v>
      </c>
      <c r="AR2572" s="5">
        <v>46261</v>
      </c>
      <c r="AS2572">
        <v>184</v>
      </c>
      <c r="AT2572">
        <v>3</v>
      </c>
      <c r="AU2572" t="s">
        <v>147</v>
      </c>
      <c r="AV2572" t="s">
        <v>148</v>
      </c>
      <c r="AW2572">
        <v>0</v>
      </c>
      <c r="AX2572">
        <v>0.23250000000000001</v>
      </c>
      <c r="AY2572">
        <v>0</v>
      </c>
      <c r="AZ2572">
        <v>0</v>
      </c>
      <c r="BA2572">
        <v>0</v>
      </c>
    </row>
    <row r="2573" spans="34:53">
      <c r="AH2573" s="5">
        <v>46261</v>
      </c>
      <c r="AI2573">
        <v>257</v>
      </c>
      <c r="AJ2573">
        <v>3</v>
      </c>
      <c r="AK2573" t="s">
        <v>143</v>
      </c>
      <c r="AL2573" t="s">
        <v>54</v>
      </c>
      <c r="AM2573" t="s">
        <v>51</v>
      </c>
      <c r="AN2573">
        <v>-6.0303987299999999</v>
      </c>
      <c r="AO2573">
        <v>0</v>
      </c>
      <c r="AP2573">
        <v>-887.59720775999995</v>
      </c>
      <c r="AR2573" s="5">
        <v>46261</v>
      </c>
      <c r="AS2573">
        <v>184</v>
      </c>
      <c r="AT2573">
        <v>3</v>
      </c>
      <c r="AU2573" t="s">
        <v>147</v>
      </c>
      <c r="AV2573" t="s">
        <v>51</v>
      </c>
      <c r="AW2573">
        <v>0</v>
      </c>
      <c r="AX2573">
        <v>0.23250000000000001</v>
      </c>
      <c r="AY2573">
        <v>0</v>
      </c>
      <c r="AZ2573">
        <v>0</v>
      </c>
      <c r="BA2573">
        <v>0</v>
      </c>
    </row>
    <row r="2574" spans="34:53">
      <c r="AH2574" s="5">
        <v>46261</v>
      </c>
      <c r="AI2574">
        <v>258</v>
      </c>
      <c r="AJ2574">
        <v>3</v>
      </c>
      <c r="AL2574" t="s">
        <v>144</v>
      </c>
      <c r="AM2574" t="s">
        <v>58</v>
      </c>
      <c r="AN2574">
        <v>41.122931430000001</v>
      </c>
      <c r="AO2574">
        <v>0</v>
      </c>
      <c r="AP2574">
        <v>0</v>
      </c>
      <c r="AR2574" s="5">
        <v>46261</v>
      </c>
      <c r="AS2574">
        <v>184</v>
      </c>
      <c r="AT2574">
        <v>3</v>
      </c>
      <c r="AU2574" t="s">
        <v>60</v>
      </c>
      <c r="AV2574" t="s">
        <v>58</v>
      </c>
      <c r="AW2574">
        <v>-27.464330360000002</v>
      </c>
      <c r="AX2574">
        <v>1.94416666</v>
      </c>
      <c r="AY2574">
        <v>104.98715371999999</v>
      </c>
      <c r="AZ2574">
        <v>506.16760864999998</v>
      </c>
      <c r="BA2574">
        <v>0</v>
      </c>
    </row>
    <row r="2575" spans="34:53">
      <c r="AH2575" s="5">
        <v>46261</v>
      </c>
      <c r="AI2575">
        <v>258</v>
      </c>
      <c r="AJ2575">
        <v>3</v>
      </c>
      <c r="AL2575" t="s">
        <v>144</v>
      </c>
      <c r="AM2575" t="s">
        <v>146</v>
      </c>
      <c r="AN2575">
        <v>-50.3045981</v>
      </c>
      <c r="AO2575">
        <v>61653.279720630002</v>
      </c>
      <c r="AP2575">
        <v>61653.279720630002</v>
      </c>
      <c r="AR2575" s="5">
        <v>46261</v>
      </c>
      <c r="AS2575">
        <v>184</v>
      </c>
      <c r="AT2575">
        <v>3</v>
      </c>
      <c r="AU2575" t="s">
        <v>60</v>
      </c>
      <c r="AV2575" t="s">
        <v>51</v>
      </c>
      <c r="AW2575">
        <v>25.520163700000001</v>
      </c>
      <c r="AX2575">
        <v>1.94416666</v>
      </c>
      <c r="AY2575">
        <v>0</v>
      </c>
      <c r="AZ2575">
        <v>0</v>
      </c>
      <c r="BA2575">
        <v>0</v>
      </c>
    </row>
    <row r="2576" spans="34:53">
      <c r="AH2576" s="5">
        <v>46261</v>
      </c>
      <c r="AI2576">
        <v>258</v>
      </c>
      <c r="AJ2576">
        <v>3</v>
      </c>
      <c r="AK2576" t="s">
        <v>143</v>
      </c>
      <c r="AL2576" t="s">
        <v>57</v>
      </c>
      <c r="AM2576" t="s">
        <v>58</v>
      </c>
      <c r="AN2576">
        <v>8.8789736000000001</v>
      </c>
      <c r="AO2576">
        <v>0</v>
      </c>
      <c r="AP2576">
        <v>0</v>
      </c>
      <c r="AR2576" s="5">
        <v>46261</v>
      </c>
      <c r="AS2576">
        <v>184</v>
      </c>
      <c r="AT2576">
        <v>3</v>
      </c>
      <c r="AU2576" t="s">
        <v>54</v>
      </c>
      <c r="AV2576" t="s">
        <v>52</v>
      </c>
      <c r="AW2576">
        <v>16.6384677</v>
      </c>
      <c r="AX2576">
        <v>3.2250000000000001</v>
      </c>
      <c r="AY2576">
        <v>0</v>
      </c>
      <c r="AZ2576">
        <v>0</v>
      </c>
      <c r="BA2576">
        <v>0</v>
      </c>
    </row>
    <row r="2577" spans="34:53">
      <c r="AH2577" s="5">
        <v>46261</v>
      </c>
      <c r="AI2577">
        <v>258</v>
      </c>
      <c r="AJ2577">
        <v>3</v>
      </c>
      <c r="AK2577" t="s">
        <v>143</v>
      </c>
      <c r="AL2577" t="s">
        <v>57</v>
      </c>
      <c r="AM2577" t="s">
        <v>52</v>
      </c>
      <c r="AN2577">
        <v>-11.1814736</v>
      </c>
      <c r="AO2577">
        <v>2457.34544237</v>
      </c>
      <c r="AP2577">
        <v>3356.6728965699999</v>
      </c>
      <c r="AR2577" s="5">
        <v>46261</v>
      </c>
      <c r="AS2577">
        <v>184</v>
      </c>
      <c r="AT2577">
        <v>3</v>
      </c>
      <c r="AU2577" t="s">
        <v>54</v>
      </c>
      <c r="AV2577" t="s">
        <v>51</v>
      </c>
      <c r="AW2577">
        <v>-19.863467700000001</v>
      </c>
      <c r="AX2577">
        <v>3.2250000000000001</v>
      </c>
      <c r="AY2577">
        <v>0</v>
      </c>
      <c r="AZ2577">
        <v>9983.0806200000006</v>
      </c>
      <c r="BA2577">
        <v>0</v>
      </c>
    </row>
    <row r="2578" spans="34:53">
      <c r="AH2578" s="5">
        <v>46261</v>
      </c>
      <c r="AI2578">
        <v>258</v>
      </c>
      <c r="AJ2578">
        <v>3</v>
      </c>
      <c r="AL2578" t="s">
        <v>147</v>
      </c>
      <c r="AM2578" t="s">
        <v>148</v>
      </c>
      <c r="AN2578">
        <v>0</v>
      </c>
      <c r="AO2578">
        <v>0</v>
      </c>
      <c r="AP2578">
        <v>0</v>
      </c>
      <c r="AR2578" s="5">
        <v>46261</v>
      </c>
      <c r="AS2578">
        <v>184</v>
      </c>
      <c r="AT2578">
        <v>3</v>
      </c>
      <c r="AU2578" t="s">
        <v>50</v>
      </c>
      <c r="AV2578" t="s">
        <v>52</v>
      </c>
      <c r="AW2578">
        <v>0</v>
      </c>
      <c r="AX2578">
        <v>0</v>
      </c>
      <c r="AY2578">
        <v>0</v>
      </c>
      <c r="AZ2578">
        <v>0</v>
      </c>
      <c r="BA2578">
        <v>0</v>
      </c>
    </row>
    <row r="2579" spans="34:53">
      <c r="AH2579" s="5">
        <v>46261</v>
      </c>
      <c r="AI2579">
        <v>258</v>
      </c>
      <c r="AJ2579">
        <v>3</v>
      </c>
      <c r="AL2579" t="s">
        <v>147</v>
      </c>
      <c r="AM2579" t="s">
        <v>51</v>
      </c>
      <c r="AN2579">
        <v>0</v>
      </c>
      <c r="AO2579">
        <v>0</v>
      </c>
      <c r="AP2579">
        <v>0</v>
      </c>
      <c r="AR2579" s="5">
        <v>46261</v>
      </c>
      <c r="AS2579">
        <v>184</v>
      </c>
      <c r="AT2579">
        <v>3</v>
      </c>
      <c r="AU2579" t="s">
        <v>50</v>
      </c>
      <c r="AV2579" t="s">
        <v>51</v>
      </c>
      <c r="AW2579">
        <v>0</v>
      </c>
      <c r="AX2579">
        <v>0</v>
      </c>
      <c r="AY2579">
        <v>0</v>
      </c>
      <c r="AZ2579">
        <v>0</v>
      </c>
      <c r="BA2579">
        <v>0</v>
      </c>
    </row>
    <row r="2580" spans="34:53">
      <c r="AH2580" s="5">
        <v>46261</v>
      </c>
      <c r="AI2580">
        <v>258</v>
      </c>
      <c r="AJ2580">
        <v>3</v>
      </c>
      <c r="AK2580" t="s">
        <v>143</v>
      </c>
      <c r="AL2580" t="s">
        <v>60</v>
      </c>
      <c r="AM2580" t="s">
        <v>58</v>
      </c>
      <c r="AN2580">
        <v>19.724960029999998</v>
      </c>
      <c r="AO2580">
        <v>0</v>
      </c>
      <c r="AP2580">
        <v>0</v>
      </c>
      <c r="AR2580" s="5">
        <v>46261</v>
      </c>
      <c r="AS2580">
        <v>185</v>
      </c>
      <c r="AT2580">
        <v>3</v>
      </c>
      <c r="AU2580" t="s">
        <v>145</v>
      </c>
      <c r="AV2580" t="s">
        <v>58</v>
      </c>
      <c r="AW2580">
        <v>-1.0041633999999999</v>
      </c>
      <c r="AX2580">
        <v>1.02583333</v>
      </c>
      <c r="AY2580">
        <v>18.824412679999998</v>
      </c>
      <c r="AZ2580">
        <v>18.824412679999998</v>
      </c>
      <c r="BA2580">
        <v>0</v>
      </c>
    </row>
    <row r="2581" spans="34:53">
      <c r="AH2581" s="5">
        <v>46261</v>
      </c>
      <c r="AI2581">
        <v>258</v>
      </c>
      <c r="AJ2581">
        <v>3</v>
      </c>
      <c r="AK2581" t="s">
        <v>143</v>
      </c>
      <c r="AL2581" t="s">
        <v>60</v>
      </c>
      <c r="AM2581" t="s">
        <v>51</v>
      </c>
      <c r="AN2581">
        <v>-20.624126700000001</v>
      </c>
      <c r="AO2581">
        <v>7411.63153685</v>
      </c>
      <c r="AP2581">
        <v>7455.6444307700003</v>
      </c>
      <c r="AR2581" s="5">
        <v>46261</v>
      </c>
      <c r="AS2581">
        <v>185</v>
      </c>
      <c r="AT2581">
        <v>3</v>
      </c>
      <c r="AU2581" t="s">
        <v>145</v>
      </c>
      <c r="AV2581" t="s">
        <v>146</v>
      </c>
      <c r="AW2581">
        <v>-2.166993E-2</v>
      </c>
      <c r="AX2581">
        <v>1.02583333</v>
      </c>
      <c r="AY2581">
        <v>0</v>
      </c>
      <c r="AZ2581">
        <v>0</v>
      </c>
      <c r="BA2581">
        <v>0</v>
      </c>
    </row>
    <row r="2582" spans="34:53">
      <c r="AH2582" s="5">
        <v>46261</v>
      </c>
      <c r="AI2582">
        <v>258</v>
      </c>
      <c r="AJ2582">
        <v>3</v>
      </c>
      <c r="AK2582" t="s">
        <v>143</v>
      </c>
      <c r="AL2582" t="s">
        <v>54</v>
      </c>
      <c r="AM2582" t="s">
        <v>52</v>
      </c>
      <c r="AN2582">
        <v>1.6901610300000001</v>
      </c>
      <c r="AO2582">
        <v>0</v>
      </c>
      <c r="AP2582">
        <v>0</v>
      </c>
      <c r="AR2582" s="5">
        <v>46261</v>
      </c>
      <c r="AS2582">
        <v>185</v>
      </c>
      <c r="AT2582">
        <v>3</v>
      </c>
      <c r="AU2582" t="s">
        <v>144</v>
      </c>
      <c r="AV2582" t="s">
        <v>58</v>
      </c>
      <c r="AW2582">
        <v>-39.577068959999998</v>
      </c>
      <c r="AX2582">
        <v>11.34583333</v>
      </c>
      <c r="AY2582">
        <v>315.53546667000001</v>
      </c>
      <c r="AZ2582">
        <v>315.53546667000001</v>
      </c>
      <c r="BA2582">
        <v>0</v>
      </c>
    </row>
    <row r="2583" spans="34:53">
      <c r="AH2583" s="5">
        <v>46261</v>
      </c>
      <c r="AI2583">
        <v>258</v>
      </c>
      <c r="AJ2583">
        <v>3</v>
      </c>
      <c r="AK2583" t="s">
        <v>143</v>
      </c>
      <c r="AL2583" t="s">
        <v>54</v>
      </c>
      <c r="AM2583" t="s">
        <v>51</v>
      </c>
      <c r="AN2583">
        <v>-9.4859943599999994</v>
      </c>
      <c r="AO2583">
        <v>0</v>
      </c>
      <c r="AP2583">
        <v>-943.34034812000004</v>
      </c>
      <c r="AR2583" s="5">
        <v>46261</v>
      </c>
      <c r="AS2583">
        <v>185</v>
      </c>
      <c r="AT2583">
        <v>3</v>
      </c>
      <c r="AU2583" t="s">
        <v>144</v>
      </c>
      <c r="AV2583" t="s">
        <v>146</v>
      </c>
      <c r="AW2583">
        <v>28.23123563</v>
      </c>
      <c r="AX2583">
        <v>11.34583333</v>
      </c>
      <c r="AY2583">
        <v>0</v>
      </c>
      <c r="AZ2583">
        <v>0</v>
      </c>
      <c r="BA2583">
        <v>0</v>
      </c>
    </row>
    <row r="2584" spans="34:53">
      <c r="AH2584" s="5">
        <v>46261</v>
      </c>
      <c r="AI2584">
        <v>259</v>
      </c>
      <c r="AJ2584">
        <v>3</v>
      </c>
      <c r="AL2584" t="s">
        <v>144</v>
      </c>
      <c r="AM2584" t="s">
        <v>58</v>
      </c>
      <c r="AN2584">
        <v>47.333864460000001</v>
      </c>
      <c r="AO2584">
        <v>0</v>
      </c>
      <c r="AP2584">
        <v>0</v>
      </c>
      <c r="AR2584" s="5">
        <v>46261</v>
      </c>
      <c r="AS2584">
        <v>185</v>
      </c>
      <c r="AT2584">
        <v>3</v>
      </c>
      <c r="AU2584" t="s">
        <v>57</v>
      </c>
      <c r="AV2584" t="s">
        <v>58</v>
      </c>
      <c r="AW2584">
        <v>-7.8484122000000003</v>
      </c>
      <c r="AX2584">
        <v>0.25833333000000003</v>
      </c>
      <c r="AY2584">
        <v>20015.688287559999</v>
      </c>
      <c r="AZ2584">
        <v>4698.6935568400004</v>
      </c>
      <c r="BA2584">
        <v>0</v>
      </c>
    </row>
    <row r="2585" spans="34:53">
      <c r="AH2585" s="5">
        <v>46261</v>
      </c>
      <c r="AI2585">
        <v>259</v>
      </c>
      <c r="AJ2585">
        <v>3</v>
      </c>
      <c r="AL2585" t="s">
        <v>144</v>
      </c>
      <c r="AM2585" t="s">
        <v>146</v>
      </c>
      <c r="AN2585">
        <v>-59.698031129999997</v>
      </c>
      <c r="AO2585">
        <v>83364.963366659998</v>
      </c>
      <c r="AP2585">
        <v>83364.963366659998</v>
      </c>
      <c r="AR2585" s="5">
        <v>46261</v>
      </c>
      <c r="AS2585">
        <v>185</v>
      </c>
      <c r="AT2585">
        <v>3</v>
      </c>
      <c r="AU2585" t="s">
        <v>57</v>
      </c>
      <c r="AV2585" t="s">
        <v>52</v>
      </c>
      <c r="AW2585">
        <v>7.5900788600000002</v>
      </c>
      <c r="AX2585">
        <v>0.25833333000000003</v>
      </c>
      <c r="AY2585">
        <v>0</v>
      </c>
      <c r="AZ2585">
        <v>0</v>
      </c>
      <c r="BA2585">
        <v>0</v>
      </c>
    </row>
    <row r="2586" spans="34:53">
      <c r="AH2586" s="5">
        <v>46261</v>
      </c>
      <c r="AI2586">
        <v>259</v>
      </c>
      <c r="AJ2586">
        <v>3</v>
      </c>
      <c r="AK2586" t="s">
        <v>143</v>
      </c>
      <c r="AL2586" t="s">
        <v>57</v>
      </c>
      <c r="AM2586" t="s">
        <v>58</v>
      </c>
      <c r="AN2586">
        <v>9.2587706000000001</v>
      </c>
      <c r="AO2586">
        <v>0</v>
      </c>
      <c r="AP2586">
        <v>0</v>
      </c>
      <c r="AR2586" s="5">
        <v>46261</v>
      </c>
      <c r="AS2586">
        <v>185</v>
      </c>
      <c r="AT2586">
        <v>3</v>
      </c>
      <c r="AU2586" t="s">
        <v>147</v>
      </c>
      <c r="AV2586" t="s">
        <v>148</v>
      </c>
      <c r="AW2586">
        <v>0</v>
      </c>
      <c r="AX2586">
        <v>0.33250000000000002</v>
      </c>
      <c r="AY2586">
        <v>0</v>
      </c>
      <c r="AZ2586">
        <v>0</v>
      </c>
      <c r="BA2586">
        <v>0</v>
      </c>
    </row>
    <row r="2587" spans="34:53">
      <c r="AH2587" s="5">
        <v>46261</v>
      </c>
      <c r="AI2587">
        <v>259</v>
      </c>
      <c r="AJ2587">
        <v>3</v>
      </c>
      <c r="AK2587" t="s">
        <v>143</v>
      </c>
      <c r="AL2587" t="s">
        <v>57</v>
      </c>
      <c r="AM2587" t="s">
        <v>52</v>
      </c>
      <c r="AN2587">
        <v>-11.54960393</v>
      </c>
      <c r="AO2587">
        <v>1561.77358469</v>
      </c>
      <c r="AP2587">
        <v>2688.93634316</v>
      </c>
      <c r="AR2587" s="5">
        <v>46261</v>
      </c>
      <c r="AS2587">
        <v>185</v>
      </c>
      <c r="AT2587">
        <v>3</v>
      </c>
      <c r="AU2587" t="s">
        <v>147</v>
      </c>
      <c r="AV2587" t="s">
        <v>51</v>
      </c>
      <c r="AW2587">
        <v>0</v>
      </c>
      <c r="AX2587">
        <v>0.33250000000000002</v>
      </c>
      <c r="AY2587">
        <v>0</v>
      </c>
      <c r="AZ2587">
        <v>0</v>
      </c>
      <c r="BA2587">
        <v>0</v>
      </c>
    </row>
    <row r="2588" spans="34:53">
      <c r="AH2588" s="5">
        <v>46261</v>
      </c>
      <c r="AI2588">
        <v>259</v>
      </c>
      <c r="AJ2588">
        <v>3</v>
      </c>
      <c r="AL2588" t="s">
        <v>147</v>
      </c>
      <c r="AM2588" t="s">
        <v>148</v>
      </c>
      <c r="AN2588">
        <v>0</v>
      </c>
      <c r="AO2588">
        <v>0</v>
      </c>
      <c r="AP2588">
        <v>0</v>
      </c>
      <c r="AR2588" s="5">
        <v>46261</v>
      </c>
      <c r="AS2588">
        <v>185</v>
      </c>
      <c r="AT2588">
        <v>3</v>
      </c>
      <c r="AU2588" t="s">
        <v>60</v>
      </c>
      <c r="AV2588" t="s">
        <v>58</v>
      </c>
      <c r="AW2588">
        <v>-28.461893100000001</v>
      </c>
      <c r="AX2588">
        <v>2.0525000000000002</v>
      </c>
      <c r="AY2588">
        <v>0</v>
      </c>
      <c r="AZ2588">
        <v>521.91175052000006</v>
      </c>
      <c r="BA2588">
        <v>0</v>
      </c>
    </row>
    <row r="2589" spans="34:53">
      <c r="AH2589" s="5">
        <v>46261</v>
      </c>
      <c r="AI2589">
        <v>259</v>
      </c>
      <c r="AJ2589">
        <v>3</v>
      </c>
      <c r="AL2589" t="s">
        <v>147</v>
      </c>
      <c r="AM2589" t="s">
        <v>51</v>
      </c>
      <c r="AN2589">
        <v>0</v>
      </c>
      <c r="AO2589">
        <v>0</v>
      </c>
      <c r="AP2589">
        <v>0</v>
      </c>
      <c r="AR2589" s="5">
        <v>46261</v>
      </c>
      <c r="AS2589">
        <v>185</v>
      </c>
      <c r="AT2589">
        <v>3</v>
      </c>
      <c r="AU2589" t="s">
        <v>60</v>
      </c>
      <c r="AV2589" t="s">
        <v>51</v>
      </c>
      <c r="AW2589">
        <v>26.409393099999999</v>
      </c>
      <c r="AX2589">
        <v>2.0525000000000002</v>
      </c>
      <c r="AY2589">
        <v>0</v>
      </c>
      <c r="AZ2589">
        <v>0</v>
      </c>
      <c r="BA2589">
        <v>0</v>
      </c>
    </row>
    <row r="2590" spans="34:53">
      <c r="AH2590" s="5">
        <v>46261</v>
      </c>
      <c r="AI2590">
        <v>259</v>
      </c>
      <c r="AJ2590">
        <v>3</v>
      </c>
      <c r="AK2590" t="s">
        <v>143</v>
      </c>
      <c r="AL2590" t="s">
        <v>60</v>
      </c>
      <c r="AM2590" t="s">
        <v>58</v>
      </c>
      <c r="AN2590">
        <v>12.79588803</v>
      </c>
      <c r="AO2590">
        <v>0</v>
      </c>
      <c r="AP2590">
        <v>0</v>
      </c>
      <c r="AR2590" s="5">
        <v>46261</v>
      </c>
      <c r="AS2590">
        <v>185</v>
      </c>
      <c r="AT2590">
        <v>3</v>
      </c>
      <c r="AU2590" t="s">
        <v>54</v>
      </c>
      <c r="AV2590" t="s">
        <v>52</v>
      </c>
      <c r="AW2590">
        <v>26.189416600000001</v>
      </c>
      <c r="AX2590">
        <v>1.9424999999999999</v>
      </c>
      <c r="AY2590">
        <v>0</v>
      </c>
      <c r="AZ2590">
        <v>0</v>
      </c>
      <c r="BA2590">
        <v>0</v>
      </c>
    </row>
    <row r="2591" spans="34:53">
      <c r="AH2591" s="5">
        <v>46261</v>
      </c>
      <c r="AI2591">
        <v>259</v>
      </c>
      <c r="AJ2591">
        <v>3</v>
      </c>
      <c r="AK2591" t="s">
        <v>143</v>
      </c>
      <c r="AL2591" t="s">
        <v>60</v>
      </c>
      <c r="AM2591" t="s">
        <v>51</v>
      </c>
      <c r="AN2591">
        <v>-13.692554700000001</v>
      </c>
      <c r="AO2591">
        <v>3692.7963577700002</v>
      </c>
      <c r="AP2591">
        <v>3937.5288626199999</v>
      </c>
      <c r="AR2591" s="5">
        <v>46261</v>
      </c>
      <c r="AS2591">
        <v>185</v>
      </c>
      <c r="AT2591">
        <v>3</v>
      </c>
      <c r="AU2591" t="s">
        <v>54</v>
      </c>
      <c r="AV2591" t="s">
        <v>51</v>
      </c>
      <c r="AW2591">
        <v>-28.1319166</v>
      </c>
      <c r="AX2591">
        <v>1.9424999999999999</v>
      </c>
      <c r="AY2591">
        <v>921.38017146000004</v>
      </c>
      <c r="AZ2591">
        <v>15716.46315166</v>
      </c>
      <c r="BA2591">
        <v>0</v>
      </c>
    </row>
    <row r="2592" spans="34:53">
      <c r="AH2592" s="5">
        <v>46261</v>
      </c>
      <c r="AI2592">
        <v>259</v>
      </c>
      <c r="AJ2592">
        <v>3</v>
      </c>
      <c r="AK2592" t="s">
        <v>143</v>
      </c>
      <c r="AL2592" t="s">
        <v>54</v>
      </c>
      <c r="AM2592" t="s">
        <v>52</v>
      </c>
      <c r="AN2592">
        <v>2.0608323300000002</v>
      </c>
      <c r="AO2592">
        <v>0</v>
      </c>
      <c r="AP2592">
        <v>0</v>
      </c>
      <c r="AR2592" s="5">
        <v>46261</v>
      </c>
      <c r="AS2592">
        <v>185</v>
      </c>
      <c r="AT2592">
        <v>3</v>
      </c>
      <c r="AU2592" t="s">
        <v>50</v>
      </c>
      <c r="AV2592" t="s">
        <v>52</v>
      </c>
      <c r="AW2592">
        <v>0</v>
      </c>
      <c r="AX2592">
        <v>0</v>
      </c>
      <c r="AY2592">
        <v>0</v>
      </c>
      <c r="AZ2592">
        <v>0</v>
      </c>
      <c r="BA2592">
        <v>0</v>
      </c>
    </row>
    <row r="2593" spans="34:53">
      <c r="AH2593" s="5">
        <v>46261</v>
      </c>
      <c r="AI2593">
        <v>259</v>
      </c>
      <c r="AJ2593">
        <v>3</v>
      </c>
      <c r="AK2593" t="s">
        <v>143</v>
      </c>
      <c r="AL2593" t="s">
        <v>54</v>
      </c>
      <c r="AM2593" t="s">
        <v>51</v>
      </c>
      <c r="AN2593">
        <v>-9.5616656599999992</v>
      </c>
      <c r="AO2593">
        <v>0</v>
      </c>
      <c r="AP2593">
        <v>-1371.89526331</v>
      </c>
      <c r="AR2593" s="5">
        <v>46261</v>
      </c>
      <c r="AS2593">
        <v>185</v>
      </c>
      <c r="AT2593">
        <v>3</v>
      </c>
      <c r="AU2593" t="s">
        <v>50</v>
      </c>
      <c r="AV2593" t="s">
        <v>51</v>
      </c>
      <c r="AW2593">
        <v>0</v>
      </c>
      <c r="AX2593">
        <v>0</v>
      </c>
      <c r="AY2593">
        <v>0</v>
      </c>
      <c r="AZ2593">
        <v>0</v>
      </c>
      <c r="BA2593">
        <v>0</v>
      </c>
    </row>
    <row r="2594" spans="34:53">
      <c r="AH2594" s="5">
        <v>46261</v>
      </c>
      <c r="AI2594">
        <v>260</v>
      </c>
      <c r="AJ2594">
        <v>3</v>
      </c>
      <c r="AL2594" t="s">
        <v>144</v>
      </c>
      <c r="AM2594" t="s">
        <v>58</v>
      </c>
      <c r="AN2594">
        <v>47.18400003</v>
      </c>
      <c r="AO2594">
        <v>0</v>
      </c>
      <c r="AP2594">
        <v>0</v>
      </c>
      <c r="AR2594" s="5">
        <v>46261</v>
      </c>
      <c r="AS2594">
        <v>186</v>
      </c>
      <c r="AT2594">
        <v>3</v>
      </c>
      <c r="AU2594" t="s">
        <v>145</v>
      </c>
      <c r="AV2594" t="s">
        <v>58</v>
      </c>
      <c r="AW2594">
        <v>-0.54774290000000003</v>
      </c>
      <c r="AX2594">
        <v>0.52</v>
      </c>
      <c r="AY2594">
        <v>4.6660789200000004</v>
      </c>
      <c r="AZ2594">
        <v>4.6660789200000004</v>
      </c>
      <c r="BA2594">
        <v>0</v>
      </c>
    </row>
    <row r="2595" spans="34:53">
      <c r="AH2595" s="5">
        <v>46261</v>
      </c>
      <c r="AI2595">
        <v>260</v>
      </c>
      <c r="AJ2595">
        <v>3</v>
      </c>
      <c r="AL2595" t="s">
        <v>144</v>
      </c>
      <c r="AM2595" t="s">
        <v>146</v>
      </c>
      <c r="AN2595">
        <v>-59.643166700000002</v>
      </c>
      <c r="AO2595">
        <v>74919.119983679993</v>
      </c>
      <c r="AP2595">
        <v>74919.119983679993</v>
      </c>
      <c r="AR2595" s="5">
        <v>46261</v>
      </c>
      <c r="AS2595">
        <v>186</v>
      </c>
      <c r="AT2595">
        <v>3</v>
      </c>
      <c r="AU2595" t="s">
        <v>145</v>
      </c>
      <c r="AV2595" t="s">
        <v>146</v>
      </c>
      <c r="AW2595">
        <v>2.7742900000000001E-2</v>
      </c>
      <c r="AX2595">
        <v>0.52</v>
      </c>
      <c r="AY2595">
        <v>0</v>
      </c>
      <c r="AZ2595">
        <v>0</v>
      </c>
      <c r="BA2595">
        <v>0</v>
      </c>
    </row>
    <row r="2596" spans="34:53">
      <c r="AH2596" s="5">
        <v>46261</v>
      </c>
      <c r="AI2596">
        <v>260</v>
      </c>
      <c r="AJ2596">
        <v>3</v>
      </c>
      <c r="AK2596" t="s">
        <v>143</v>
      </c>
      <c r="AL2596" t="s">
        <v>57</v>
      </c>
      <c r="AM2596" t="s">
        <v>58</v>
      </c>
      <c r="AN2596">
        <v>9.4149980000000006</v>
      </c>
      <c r="AO2596">
        <v>0</v>
      </c>
      <c r="AP2596">
        <v>0</v>
      </c>
      <c r="AR2596" s="5">
        <v>46261</v>
      </c>
      <c r="AS2596">
        <v>186</v>
      </c>
      <c r="AT2596">
        <v>3</v>
      </c>
      <c r="AU2596" t="s">
        <v>144</v>
      </c>
      <c r="AV2596" t="s">
        <v>58</v>
      </c>
      <c r="AW2596">
        <v>-41.700557930000002</v>
      </c>
      <c r="AX2596">
        <v>13.40416666</v>
      </c>
      <c r="AY2596">
        <v>163.30541203999999</v>
      </c>
      <c r="AZ2596">
        <v>163.30541203999999</v>
      </c>
      <c r="BA2596">
        <v>0</v>
      </c>
    </row>
    <row r="2597" spans="34:53">
      <c r="AH2597" s="5">
        <v>46261</v>
      </c>
      <c r="AI2597">
        <v>260</v>
      </c>
      <c r="AJ2597">
        <v>3</v>
      </c>
      <c r="AK2597" t="s">
        <v>143</v>
      </c>
      <c r="AL2597" t="s">
        <v>57</v>
      </c>
      <c r="AM2597" t="s">
        <v>52</v>
      </c>
      <c r="AN2597">
        <v>-11.702498</v>
      </c>
      <c r="AO2597">
        <v>1625.1920211199999</v>
      </c>
      <c r="AP2597">
        <v>3092.0861760799999</v>
      </c>
      <c r="AR2597" s="5">
        <v>46261</v>
      </c>
      <c r="AS2597">
        <v>186</v>
      </c>
      <c r="AT2597">
        <v>3</v>
      </c>
      <c r="AU2597" t="s">
        <v>144</v>
      </c>
      <c r="AV2597" t="s">
        <v>146</v>
      </c>
      <c r="AW2597">
        <v>28.29639126</v>
      </c>
      <c r="AX2597">
        <v>13.40416666</v>
      </c>
      <c r="AY2597">
        <v>0</v>
      </c>
      <c r="AZ2597">
        <v>0</v>
      </c>
      <c r="BA2597">
        <v>0</v>
      </c>
    </row>
    <row r="2598" spans="34:53">
      <c r="AH2598" s="5">
        <v>46261</v>
      </c>
      <c r="AI2598">
        <v>260</v>
      </c>
      <c r="AJ2598">
        <v>3</v>
      </c>
      <c r="AL2598" t="s">
        <v>147</v>
      </c>
      <c r="AM2598" t="s">
        <v>148</v>
      </c>
      <c r="AN2598">
        <v>0</v>
      </c>
      <c r="AO2598">
        <v>0</v>
      </c>
      <c r="AP2598">
        <v>0</v>
      </c>
      <c r="AR2598" s="5">
        <v>46261</v>
      </c>
      <c r="AS2598">
        <v>186</v>
      </c>
      <c r="AT2598">
        <v>3</v>
      </c>
      <c r="AU2598" t="s">
        <v>57</v>
      </c>
      <c r="AV2598" t="s">
        <v>58</v>
      </c>
      <c r="AW2598">
        <v>-8.6944189999999999</v>
      </c>
      <c r="AX2598">
        <v>0.4975</v>
      </c>
      <c r="AY2598">
        <v>19959.942282240001</v>
      </c>
      <c r="AZ2598">
        <v>4995.4447849099997</v>
      </c>
      <c r="BA2598">
        <v>0</v>
      </c>
    </row>
    <row r="2599" spans="34:53">
      <c r="AH2599" s="5">
        <v>46261</v>
      </c>
      <c r="AI2599">
        <v>260</v>
      </c>
      <c r="AJ2599">
        <v>3</v>
      </c>
      <c r="AL2599" t="s">
        <v>147</v>
      </c>
      <c r="AM2599" t="s">
        <v>51</v>
      </c>
      <c r="AN2599">
        <v>0</v>
      </c>
      <c r="AO2599">
        <v>0</v>
      </c>
      <c r="AP2599">
        <v>0</v>
      </c>
      <c r="AR2599" s="5">
        <v>46261</v>
      </c>
      <c r="AS2599">
        <v>186</v>
      </c>
      <c r="AT2599">
        <v>3</v>
      </c>
      <c r="AU2599" t="s">
        <v>57</v>
      </c>
      <c r="AV2599" t="s">
        <v>52</v>
      </c>
      <c r="AW2599">
        <v>8.1969189999999994</v>
      </c>
      <c r="AX2599">
        <v>0.4975</v>
      </c>
      <c r="AY2599">
        <v>0</v>
      </c>
      <c r="AZ2599">
        <v>0</v>
      </c>
      <c r="BA2599">
        <v>0</v>
      </c>
    </row>
    <row r="2600" spans="34:53">
      <c r="AH2600" s="5">
        <v>46261</v>
      </c>
      <c r="AI2600">
        <v>260</v>
      </c>
      <c r="AJ2600">
        <v>3</v>
      </c>
      <c r="AK2600" t="s">
        <v>143</v>
      </c>
      <c r="AL2600" t="s">
        <v>60</v>
      </c>
      <c r="AM2600" t="s">
        <v>58</v>
      </c>
      <c r="AN2600">
        <v>5.0556701300000002</v>
      </c>
      <c r="AO2600">
        <v>0</v>
      </c>
      <c r="AP2600">
        <v>0</v>
      </c>
      <c r="AR2600" s="5">
        <v>46261</v>
      </c>
      <c r="AS2600">
        <v>186</v>
      </c>
      <c r="AT2600">
        <v>3</v>
      </c>
      <c r="AU2600" t="s">
        <v>147</v>
      </c>
      <c r="AV2600" t="s">
        <v>148</v>
      </c>
      <c r="AW2600">
        <v>0</v>
      </c>
      <c r="AX2600">
        <v>0.33166666</v>
      </c>
      <c r="AY2600">
        <v>0</v>
      </c>
      <c r="AZ2600">
        <v>0</v>
      </c>
      <c r="BA2600">
        <v>0</v>
      </c>
    </row>
    <row r="2601" spans="34:53">
      <c r="AH2601" s="5">
        <v>46261</v>
      </c>
      <c r="AI2601">
        <v>260</v>
      </c>
      <c r="AJ2601">
        <v>3</v>
      </c>
      <c r="AK2601" t="s">
        <v>143</v>
      </c>
      <c r="AL2601" t="s">
        <v>60</v>
      </c>
      <c r="AM2601" t="s">
        <v>51</v>
      </c>
      <c r="AN2601">
        <v>-6.0248368000000001</v>
      </c>
      <c r="AO2601">
        <v>1846.97179474</v>
      </c>
      <c r="AP2601">
        <v>1585.00835583</v>
      </c>
      <c r="AR2601" s="5">
        <v>46261</v>
      </c>
      <c r="AS2601">
        <v>186</v>
      </c>
      <c r="AT2601">
        <v>3</v>
      </c>
      <c r="AU2601" t="s">
        <v>147</v>
      </c>
      <c r="AV2601" t="s">
        <v>51</v>
      </c>
      <c r="AW2601">
        <v>0</v>
      </c>
      <c r="AX2601">
        <v>0.33166666</v>
      </c>
      <c r="AY2601">
        <v>0</v>
      </c>
      <c r="AZ2601">
        <v>0</v>
      </c>
      <c r="BA2601">
        <v>0</v>
      </c>
    </row>
    <row r="2602" spans="34:53">
      <c r="AH2602" s="5">
        <v>46261</v>
      </c>
      <c r="AI2602">
        <v>260</v>
      </c>
      <c r="AJ2602">
        <v>3</v>
      </c>
      <c r="AK2602" t="s">
        <v>143</v>
      </c>
      <c r="AL2602" t="s">
        <v>54</v>
      </c>
      <c r="AM2602" t="s">
        <v>52</v>
      </c>
      <c r="AN2602">
        <v>0.13907222999999999</v>
      </c>
      <c r="AO2602">
        <v>0</v>
      </c>
      <c r="AP2602">
        <v>0</v>
      </c>
      <c r="AR2602" s="5">
        <v>46261</v>
      </c>
      <c r="AS2602">
        <v>186</v>
      </c>
      <c r="AT2602">
        <v>3</v>
      </c>
      <c r="AU2602" t="s">
        <v>60</v>
      </c>
      <c r="AV2602" t="s">
        <v>58</v>
      </c>
      <c r="AW2602">
        <v>-27.960038730000001</v>
      </c>
      <c r="AX2602">
        <v>2.0933333300000001</v>
      </c>
      <c r="AY2602">
        <v>0</v>
      </c>
      <c r="AZ2602">
        <v>209.50601918000001</v>
      </c>
      <c r="BA2602">
        <v>0</v>
      </c>
    </row>
    <row r="2603" spans="34:53">
      <c r="AH2603" s="5">
        <v>46261</v>
      </c>
      <c r="AI2603">
        <v>260</v>
      </c>
      <c r="AJ2603">
        <v>3</v>
      </c>
      <c r="AK2603" t="s">
        <v>143</v>
      </c>
      <c r="AL2603" t="s">
        <v>54</v>
      </c>
      <c r="AM2603" t="s">
        <v>51</v>
      </c>
      <c r="AN2603">
        <v>-7.82240556</v>
      </c>
      <c r="AO2603">
        <v>0</v>
      </c>
      <c r="AP2603">
        <v>-1204.93071603</v>
      </c>
      <c r="AR2603" s="5">
        <v>46261</v>
      </c>
      <c r="AS2603">
        <v>186</v>
      </c>
      <c r="AT2603">
        <v>3</v>
      </c>
      <c r="AU2603" t="s">
        <v>60</v>
      </c>
      <c r="AV2603" t="s">
        <v>51</v>
      </c>
      <c r="AW2603">
        <v>25.866705400000001</v>
      </c>
      <c r="AX2603">
        <v>2.0933333300000001</v>
      </c>
      <c r="AY2603">
        <v>0</v>
      </c>
      <c r="AZ2603">
        <v>0</v>
      </c>
      <c r="BA2603">
        <v>0</v>
      </c>
    </row>
    <row r="2604" spans="34:53">
      <c r="AH2604" s="5">
        <v>46261</v>
      </c>
      <c r="AI2604">
        <v>261</v>
      </c>
      <c r="AJ2604">
        <v>3</v>
      </c>
      <c r="AL2604" t="s">
        <v>144</v>
      </c>
      <c r="AM2604" t="s">
        <v>58</v>
      </c>
      <c r="AN2604">
        <v>43.70799676</v>
      </c>
      <c r="AO2604">
        <v>0</v>
      </c>
      <c r="AP2604">
        <v>0</v>
      </c>
      <c r="AR2604" s="5">
        <v>46261</v>
      </c>
      <c r="AS2604">
        <v>186</v>
      </c>
      <c r="AT2604">
        <v>3</v>
      </c>
      <c r="AU2604" t="s">
        <v>54</v>
      </c>
      <c r="AV2604" t="s">
        <v>52</v>
      </c>
      <c r="AW2604">
        <v>27.647675799999998</v>
      </c>
      <c r="AX2604">
        <v>1.71</v>
      </c>
      <c r="AY2604">
        <v>0</v>
      </c>
      <c r="AZ2604">
        <v>0</v>
      </c>
      <c r="BA2604">
        <v>0</v>
      </c>
    </row>
    <row r="2605" spans="34:53">
      <c r="AH2605" s="5">
        <v>46261</v>
      </c>
      <c r="AI2605">
        <v>261</v>
      </c>
      <c r="AJ2605">
        <v>3</v>
      </c>
      <c r="AL2605" t="s">
        <v>144</v>
      </c>
      <c r="AM2605" t="s">
        <v>146</v>
      </c>
      <c r="AN2605">
        <v>-56.772996759999998</v>
      </c>
      <c r="AO2605">
        <v>66744.974656699997</v>
      </c>
      <c r="AP2605">
        <v>66744.974656699997</v>
      </c>
      <c r="AR2605" s="5">
        <v>46261</v>
      </c>
      <c r="AS2605">
        <v>186</v>
      </c>
      <c r="AT2605">
        <v>3</v>
      </c>
      <c r="AU2605" t="s">
        <v>54</v>
      </c>
      <c r="AV2605" t="s">
        <v>51</v>
      </c>
      <c r="AW2605">
        <v>-29.357675799999999</v>
      </c>
      <c r="AX2605">
        <v>1.71</v>
      </c>
      <c r="AY2605">
        <v>1877.9440923</v>
      </c>
      <c r="AZ2605">
        <v>16632.935570450001</v>
      </c>
      <c r="BA2605">
        <v>0</v>
      </c>
    </row>
    <row r="2606" spans="34:53">
      <c r="AH2606" s="5">
        <v>46261</v>
      </c>
      <c r="AI2606">
        <v>261</v>
      </c>
      <c r="AJ2606">
        <v>3</v>
      </c>
      <c r="AK2606" t="s">
        <v>143</v>
      </c>
      <c r="AL2606" t="s">
        <v>57</v>
      </c>
      <c r="AM2606" t="s">
        <v>58</v>
      </c>
      <c r="AN2606">
        <v>9.7438485999999997</v>
      </c>
      <c r="AO2606">
        <v>0</v>
      </c>
      <c r="AP2606">
        <v>0</v>
      </c>
      <c r="AR2606" s="5">
        <v>46261</v>
      </c>
      <c r="AS2606">
        <v>186</v>
      </c>
      <c r="AT2606">
        <v>3</v>
      </c>
      <c r="AU2606" t="s">
        <v>50</v>
      </c>
      <c r="AV2606" t="s">
        <v>52</v>
      </c>
      <c r="AW2606">
        <v>0</v>
      </c>
      <c r="AX2606">
        <v>0</v>
      </c>
      <c r="AY2606">
        <v>0</v>
      </c>
      <c r="AZ2606">
        <v>0</v>
      </c>
      <c r="BA2606">
        <v>0</v>
      </c>
    </row>
    <row r="2607" spans="34:53">
      <c r="AH2607" s="5">
        <v>46261</v>
      </c>
      <c r="AI2607">
        <v>261</v>
      </c>
      <c r="AJ2607">
        <v>3</v>
      </c>
      <c r="AK2607" t="s">
        <v>143</v>
      </c>
      <c r="AL2607" t="s">
        <v>57</v>
      </c>
      <c r="AM2607" t="s">
        <v>52</v>
      </c>
      <c r="AN2607">
        <v>-12.031348599999999</v>
      </c>
      <c r="AO2607">
        <v>1399.4182183200001</v>
      </c>
      <c r="AP2607">
        <v>3021.6231988</v>
      </c>
      <c r="AR2607" s="5">
        <v>46261</v>
      </c>
      <c r="AS2607">
        <v>186</v>
      </c>
      <c r="AT2607">
        <v>3</v>
      </c>
      <c r="AU2607" t="s">
        <v>50</v>
      </c>
      <c r="AV2607" t="s">
        <v>51</v>
      </c>
      <c r="AW2607">
        <v>0</v>
      </c>
      <c r="AX2607">
        <v>0</v>
      </c>
      <c r="AY2607">
        <v>0</v>
      </c>
      <c r="AZ2607">
        <v>0</v>
      </c>
      <c r="BA2607">
        <v>0</v>
      </c>
    </row>
    <row r="2608" spans="34:53">
      <c r="AH2608" s="5">
        <v>46261</v>
      </c>
      <c r="AI2608">
        <v>261</v>
      </c>
      <c r="AJ2608">
        <v>3</v>
      </c>
      <c r="AL2608" t="s">
        <v>147</v>
      </c>
      <c r="AM2608" t="s">
        <v>148</v>
      </c>
      <c r="AN2608">
        <v>0</v>
      </c>
      <c r="AO2608">
        <v>0</v>
      </c>
      <c r="AP2608">
        <v>0</v>
      </c>
      <c r="AR2608" s="5">
        <v>46261</v>
      </c>
      <c r="AS2608">
        <v>187</v>
      </c>
      <c r="AT2608">
        <v>3</v>
      </c>
      <c r="AU2608" t="s">
        <v>145</v>
      </c>
      <c r="AV2608" t="s">
        <v>58</v>
      </c>
      <c r="AW2608">
        <v>-0.42488680000000001</v>
      </c>
      <c r="AX2608">
        <v>0.14833333000000001</v>
      </c>
      <c r="AY2608">
        <v>-1.66711342</v>
      </c>
      <c r="AZ2608">
        <v>-1.66711342</v>
      </c>
      <c r="BA2608">
        <v>0</v>
      </c>
    </row>
    <row r="2609" spans="34:53">
      <c r="AH2609" s="5">
        <v>46261</v>
      </c>
      <c r="AI2609">
        <v>261</v>
      </c>
      <c r="AJ2609">
        <v>3</v>
      </c>
      <c r="AL2609" t="s">
        <v>147</v>
      </c>
      <c r="AM2609" t="s">
        <v>51</v>
      </c>
      <c r="AN2609">
        <v>0</v>
      </c>
      <c r="AO2609">
        <v>0</v>
      </c>
      <c r="AP2609">
        <v>0</v>
      </c>
      <c r="AR2609" s="5">
        <v>46261</v>
      </c>
      <c r="AS2609">
        <v>187</v>
      </c>
      <c r="AT2609">
        <v>3</v>
      </c>
      <c r="AU2609" t="s">
        <v>145</v>
      </c>
      <c r="AV2609" t="s">
        <v>146</v>
      </c>
      <c r="AW2609">
        <v>0.27655345999999997</v>
      </c>
      <c r="AX2609">
        <v>0.14833333000000001</v>
      </c>
      <c r="AY2609">
        <v>0</v>
      </c>
      <c r="AZ2609">
        <v>0</v>
      </c>
      <c r="BA2609">
        <v>0</v>
      </c>
    </row>
    <row r="2610" spans="34:53">
      <c r="AH2610" s="5">
        <v>46261</v>
      </c>
      <c r="AI2610">
        <v>261</v>
      </c>
      <c r="AJ2610">
        <v>3</v>
      </c>
      <c r="AK2610" t="s">
        <v>143</v>
      </c>
      <c r="AL2610" t="s">
        <v>60</v>
      </c>
      <c r="AM2610" t="s">
        <v>58</v>
      </c>
      <c r="AN2610">
        <v>7.7067845999999998</v>
      </c>
      <c r="AO2610">
        <v>0</v>
      </c>
      <c r="AP2610">
        <v>0</v>
      </c>
      <c r="AR2610" s="5">
        <v>46261</v>
      </c>
      <c r="AS2610">
        <v>187</v>
      </c>
      <c r="AT2610">
        <v>3</v>
      </c>
      <c r="AU2610" t="s">
        <v>144</v>
      </c>
      <c r="AV2610" t="s">
        <v>58</v>
      </c>
      <c r="AW2610">
        <v>-61.198607000000003</v>
      </c>
      <c r="AX2610">
        <v>13.23</v>
      </c>
      <c r="AY2610">
        <v>-420.39895761999998</v>
      </c>
      <c r="AZ2610">
        <v>-420.39895761999998</v>
      </c>
      <c r="BA2610">
        <v>0</v>
      </c>
    </row>
    <row r="2611" spans="34:53">
      <c r="AH2611" s="5">
        <v>46261</v>
      </c>
      <c r="AI2611">
        <v>261</v>
      </c>
      <c r="AJ2611">
        <v>3</v>
      </c>
      <c r="AK2611" t="s">
        <v>143</v>
      </c>
      <c r="AL2611" t="s">
        <v>60</v>
      </c>
      <c r="AM2611" t="s">
        <v>51</v>
      </c>
      <c r="AN2611">
        <v>-8.9942846000000003</v>
      </c>
      <c r="AO2611">
        <v>2416.4925415600001</v>
      </c>
      <c r="AP2611">
        <v>2237.2093002199999</v>
      </c>
      <c r="AR2611" s="5">
        <v>46261</v>
      </c>
      <c r="AS2611">
        <v>187</v>
      </c>
      <c r="AT2611">
        <v>3</v>
      </c>
      <c r="AU2611" t="s">
        <v>144</v>
      </c>
      <c r="AV2611" t="s">
        <v>146</v>
      </c>
      <c r="AW2611">
        <v>47.968606999999999</v>
      </c>
      <c r="AX2611">
        <v>13.23</v>
      </c>
      <c r="AY2611">
        <v>0</v>
      </c>
      <c r="AZ2611">
        <v>0</v>
      </c>
      <c r="BA2611">
        <v>0</v>
      </c>
    </row>
    <row r="2612" spans="34:53">
      <c r="AH2612" s="5">
        <v>46261</v>
      </c>
      <c r="AI2612">
        <v>261</v>
      </c>
      <c r="AJ2612">
        <v>3</v>
      </c>
      <c r="AK2612" t="s">
        <v>143</v>
      </c>
      <c r="AL2612" t="s">
        <v>54</v>
      </c>
      <c r="AM2612" t="s">
        <v>52</v>
      </c>
      <c r="AN2612">
        <v>1.9950545900000001</v>
      </c>
      <c r="AO2612">
        <v>0</v>
      </c>
      <c r="AP2612">
        <v>0</v>
      </c>
      <c r="AR2612" s="5">
        <v>46261</v>
      </c>
      <c r="AS2612">
        <v>187</v>
      </c>
      <c r="AT2612">
        <v>3</v>
      </c>
      <c r="AU2612" t="s">
        <v>57</v>
      </c>
      <c r="AV2612" t="s">
        <v>58</v>
      </c>
      <c r="AW2612">
        <v>-8.7551737999999997</v>
      </c>
      <c r="AX2612">
        <v>1.03333333</v>
      </c>
      <c r="AY2612">
        <v>3361.3142213400001</v>
      </c>
      <c r="AZ2612">
        <v>4725.0336048999998</v>
      </c>
      <c r="BA2612">
        <v>0</v>
      </c>
    </row>
    <row r="2613" spans="34:53">
      <c r="AH2613" s="5">
        <v>46261</v>
      </c>
      <c r="AI2613">
        <v>261</v>
      </c>
      <c r="AJ2613">
        <v>3</v>
      </c>
      <c r="AK2613" t="s">
        <v>143</v>
      </c>
      <c r="AL2613" t="s">
        <v>54</v>
      </c>
      <c r="AM2613" t="s">
        <v>51</v>
      </c>
      <c r="AN2613">
        <v>-9.7375545999999993</v>
      </c>
      <c r="AO2613">
        <v>0</v>
      </c>
      <c r="AP2613">
        <v>-1442.9217391300001</v>
      </c>
      <c r="AR2613" s="5">
        <v>46261</v>
      </c>
      <c r="AS2613">
        <v>187</v>
      </c>
      <c r="AT2613">
        <v>3</v>
      </c>
      <c r="AU2613" t="s">
        <v>57</v>
      </c>
      <c r="AV2613" t="s">
        <v>52</v>
      </c>
      <c r="AW2613">
        <v>7.7218404600000001</v>
      </c>
      <c r="AX2613">
        <v>1.03333333</v>
      </c>
      <c r="AY2613">
        <v>0</v>
      </c>
      <c r="AZ2613">
        <v>0</v>
      </c>
      <c r="BA2613">
        <v>0</v>
      </c>
    </row>
    <row r="2614" spans="34:53">
      <c r="AH2614" s="5">
        <v>46261</v>
      </c>
      <c r="AI2614">
        <v>262</v>
      </c>
      <c r="AJ2614">
        <v>3</v>
      </c>
      <c r="AL2614" t="s">
        <v>144</v>
      </c>
      <c r="AM2614" t="s">
        <v>58</v>
      </c>
      <c r="AN2614">
        <v>46.950434960000003</v>
      </c>
      <c r="AO2614">
        <v>0</v>
      </c>
      <c r="AP2614">
        <v>0</v>
      </c>
      <c r="AR2614" s="5">
        <v>46261</v>
      </c>
      <c r="AS2614">
        <v>187</v>
      </c>
      <c r="AT2614">
        <v>3</v>
      </c>
      <c r="AU2614" t="s">
        <v>147</v>
      </c>
      <c r="AV2614" t="s">
        <v>148</v>
      </c>
      <c r="AW2614">
        <v>0</v>
      </c>
      <c r="AX2614">
        <v>0.4</v>
      </c>
      <c r="AY2614">
        <v>0</v>
      </c>
      <c r="AZ2614">
        <v>0</v>
      </c>
      <c r="BA2614">
        <v>0</v>
      </c>
    </row>
    <row r="2615" spans="34:53">
      <c r="AH2615" s="5">
        <v>46261</v>
      </c>
      <c r="AI2615">
        <v>262</v>
      </c>
      <c r="AJ2615">
        <v>3</v>
      </c>
      <c r="AL2615" t="s">
        <v>144</v>
      </c>
      <c r="AM2615" t="s">
        <v>146</v>
      </c>
      <c r="AN2615">
        <v>-60.105434959999997</v>
      </c>
      <c r="AO2615">
        <v>70995.175422319997</v>
      </c>
      <c r="AP2615">
        <v>70995.175422319997</v>
      </c>
      <c r="AR2615" s="5">
        <v>46261</v>
      </c>
      <c r="AS2615">
        <v>187</v>
      </c>
      <c r="AT2615">
        <v>3</v>
      </c>
      <c r="AU2615" t="s">
        <v>147</v>
      </c>
      <c r="AV2615" t="s">
        <v>51</v>
      </c>
      <c r="AW2615">
        <v>0</v>
      </c>
      <c r="AX2615">
        <v>0.4</v>
      </c>
      <c r="AY2615">
        <v>0</v>
      </c>
      <c r="AZ2615">
        <v>0</v>
      </c>
      <c r="BA2615">
        <v>0</v>
      </c>
    </row>
    <row r="2616" spans="34:53">
      <c r="AH2616" s="5">
        <v>46261</v>
      </c>
      <c r="AI2616">
        <v>262</v>
      </c>
      <c r="AJ2616">
        <v>3</v>
      </c>
      <c r="AK2616" t="s">
        <v>143</v>
      </c>
      <c r="AL2616" t="s">
        <v>57</v>
      </c>
      <c r="AM2616" t="s">
        <v>58</v>
      </c>
      <c r="AN2616">
        <v>9.1331260000000007</v>
      </c>
      <c r="AO2616">
        <v>0</v>
      </c>
      <c r="AP2616">
        <v>0</v>
      </c>
      <c r="AR2616" s="5">
        <v>46261</v>
      </c>
      <c r="AS2616">
        <v>187</v>
      </c>
      <c r="AT2616">
        <v>3</v>
      </c>
      <c r="AU2616" t="s">
        <v>60</v>
      </c>
      <c r="AV2616" t="s">
        <v>58</v>
      </c>
      <c r="AW2616">
        <v>2.4422881599999999</v>
      </c>
      <c r="AX2616">
        <v>1.96083333</v>
      </c>
      <c r="AY2616">
        <v>0</v>
      </c>
      <c r="AZ2616">
        <v>0</v>
      </c>
      <c r="BA2616">
        <v>0</v>
      </c>
    </row>
    <row r="2617" spans="34:53">
      <c r="AH2617" s="5">
        <v>46261</v>
      </c>
      <c r="AI2617">
        <v>262</v>
      </c>
      <c r="AJ2617">
        <v>3</v>
      </c>
      <c r="AK2617" t="s">
        <v>143</v>
      </c>
      <c r="AL2617" t="s">
        <v>57</v>
      </c>
      <c r="AM2617" t="s">
        <v>52</v>
      </c>
      <c r="AN2617">
        <v>-11.325626</v>
      </c>
      <c r="AO2617">
        <v>1007.53559122</v>
      </c>
      <c r="AP2617">
        <v>2663.7445757400001</v>
      </c>
      <c r="AR2617" s="5">
        <v>46261</v>
      </c>
      <c r="AS2617">
        <v>187</v>
      </c>
      <c r="AT2617">
        <v>3</v>
      </c>
      <c r="AU2617" t="s">
        <v>60</v>
      </c>
      <c r="AV2617" t="s">
        <v>51</v>
      </c>
      <c r="AW2617">
        <v>-4.4031215000000001</v>
      </c>
      <c r="AX2617">
        <v>1.96083333</v>
      </c>
      <c r="AY2617">
        <v>0</v>
      </c>
      <c r="AZ2617">
        <v>-25.2037136</v>
      </c>
      <c r="BA2617">
        <v>0</v>
      </c>
    </row>
    <row r="2618" spans="34:53">
      <c r="AH2618" s="5">
        <v>46261</v>
      </c>
      <c r="AI2618">
        <v>262</v>
      </c>
      <c r="AJ2618">
        <v>3</v>
      </c>
      <c r="AL2618" t="s">
        <v>147</v>
      </c>
      <c r="AM2618" t="s">
        <v>148</v>
      </c>
      <c r="AN2618">
        <v>0</v>
      </c>
      <c r="AO2618">
        <v>0</v>
      </c>
      <c r="AP2618">
        <v>0</v>
      </c>
      <c r="AR2618" s="5">
        <v>46261</v>
      </c>
      <c r="AS2618">
        <v>187</v>
      </c>
      <c r="AT2618">
        <v>3</v>
      </c>
      <c r="AU2618" t="s">
        <v>54</v>
      </c>
      <c r="AV2618" t="s">
        <v>52</v>
      </c>
      <c r="AW2618">
        <v>23.906105159999999</v>
      </c>
      <c r="AX2618">
        <v>1.0216666599999999</v>
      </c>
      <c r="AY2618">
        <v>0</v>
      </c>
      <c r="AZ2618">
        <v>0</v>
      </c>
      <c r="BA2618">
        <v>0</v>
      </c>
    </row>
    <row r="2619" spans="34:53">
      <c r="AH2619" s="5">
        <v>46261</v>
      </c>
      <c r="AI2619">
        <v>262</v>
      </c>
      <c r="AJ2619">
        <v>3</v>
      </c>
      <c r="AL2619" t="s">
        <v>147</v>
      </c>
      <c r="AM2619" t="s">
        <v>51</v>
      </c>
      <c r="AN2619">
        <v>0</v>
      </c>
      <c r="AO2619">
        <v>0</v>
      </c>
      <c r="AP2619">
        <v>0</v>
      </c>
      <c r="AR2619" s="5">
        <v>46261</v>
      </c>
      <c r="AS2619">
        <v>187</v>
      </c>
      <c r="AT2619">
        <v>3</v>
      </c>
      <c r="AU2619" t="s">
        <v>54</v>
      </c>
      <c r="AV2619" t="s">
        <v>51</v>
      </c>
      <c r="AW2619">
        <v>-24.927771830000001</v>
      </c>
      <c r="AX2619">
        <v>1.0216666599999999</v>
      </c>
      <c r="AY2619">
        <v>15672.621025140001</v>
      </c>
      <c r="AZ2619">
        <v>14346.155877179999</v>
      </c>
      <c r="BA2619">
        <v>0</v>
      </c>
    </row>
    <row r="2620" spans="34:53">
      <c r="AH2620" s="5">
        <v>46261</v>
      </c>
      <c r="AI2620">
        <v>262</v>
      </c>
      <c r="AJ2620">
        <v>3</v>
      </c>
      <c r="AK2620" t="s">
        <v>143</v>
      </c>
      <c r="AL2620" t="s">
        <v>60</v>
      </c>
      <c r="AM2620" t="s">
        <v>58</v>
      </c>
      <c r="AN2620">
        <v>9.2630032</v>
      </c>
      <c r="AO2620">
        <v>0</v>
      </c>
      <c r="AP2620">
        <v>0</v>
      </c>
      <c r="AR2620" s="5">
        <v>46261</v>
      </c>
      <c r="AS2620">
        <v>187</v>
      </c>
      <c r="AT2620">
        <v>3</v>
      </c>
      <c r="AU2620" t="s">
        <v>50</v>
      </c>
      <c r="AV2620" t="s">
        <v>52</v>
      </c>
      <c r="AW2620">
        <v>-2.0186530000000001E-2</v>
      </c>
      <c r="AX2620">
        <v>0.63416665999999999</v>
      </c>
      <c r="AY2620">
        <v>0</v>
      </c>
      <c r="AZ2620">
        <v>0</v>
      </c>
      <c r="BA2620">
        <v>0</v>
      </c>
    </row>
    <row r="2621" spans="34:53">
      <c r="AH2621" s="5">
        <v>46261</v>
      </c>
      <c r="AI2621">
        <v>262</v>
      </c>
      <c r="AJ2621">
        <v>3</v>
      </c>
      <c r="AK2621" t="s">
        <v>143</v>
      </c>
      <c r="AL2621" t="s">
        <v>60</v>
      </c>
      <c r="AM2621" t="s">
        <v>51</v>
      </c>
      <c r="AN2621">
        <v>-10.608003200000001</v>
      </c>
      <c r="AO2621">
        <v>2997.2860287499998</v>
      </c>
      <c r="AP2621">
        <v>2725.3495049899998</v>
      </c>
      <c r="AR2621" s="5">
        <v>46261</v>
      </c>
      <c r="AS2621">
        <v>187</v>
      </c>
      <c r="AT2621">
        <v>3</v>
      </c>
      <c r="AU2621" t="s">
        <v>50</v>
      </c>
      <c r="AV2621" t="s">
        <v>51</v>
      </c>
      <c r="AW2621">
        <v>-0.61398012999999996</v>
      </c>
      <c r="AX2621">
        <v>0.63416665999999999</v>
      </c>
      <c r="AY2621">
        <v>0</v>
      </c>
      <c r="AZ2621">
        <v>-12.050521979999999</v>
      </c>
      <c r="BA2621">
        <v>0</v>
      </c>
    </row>
    <row r="2622" spans="34:53">
      <c r="AH2622" s="5">
        <v>46261</v>
      </c>
      <c r="AI2622">
        <v>262</v>
      </c>
      <c r="AJ2622">
        <v>3</v>
      </c>
      <c r="AK2622" t="s">
        <v>143</v>
      </c>
      <c r="AL2622" t="s">
        <v>54</v>
      </c>
      <c r="AM2622" t="s">
        <v>52</v>
      </c>
      <c r="AN2622">
        <v>4.1333314000000003</v>
      </c>
      <c r="AO2622">
        <v>0</v>
      </c>
      <c r="AP2622">
        <v>0</v>
      </c>
      <c r="AR2622" s="5">
        <v>46261</v>
      </c>
      <c r="AS2622">
        <v>188</v>
      </c>
      <c r="AT2622">
        <v>3</v>
      </c>
      <c r="AU2622" t="s">
        <v>145</v>
      </c>
      <c r="AV2622" t="s">
        <v>58</v>
      </c>
      <c r="AW2622">
        <v>-0.2298993</v>
      </c>
      <c r="AX2622">
        <v>1.7500000000000002E-2</v>
      </c>
      <c r="AY2622">
        <v>-2.2949498300000002</v>
      </c>
      <c r="AZ2622">
        <v>-2.2949498300000002</v>
      </c>
      <c r="BA2622">
        <v>0</v>
      </c>
    </row>
    <row r="2623" spans="34:53">
      <c r="AH2623" s="5">
        <v>46261</v>
      </c>
      <c r="AI2623">
        <v>262</v>
      </c>
      <c r="AJ2623">
        <v>3</v>
      </c>
      <c r="AK2623" t="s">
        <v>143</v>
      </c>
      <c r="AL2623" t="s">
        <v>54</v>
      </c>
      <c r="AM2623" t="s">
        <v>51</v>
      </c>
      <c r="AN2623">
        <v>-11.5683314</v>
      </c>
      <c r="AO2623">
        <v>0</v>
      </c>
      <c r="AP2623">
        <v>-1384.2724607499999</v>
      </c>
      <c r="AR2623" s="5">
        <v>46261</v>
      </c>
      <c r="AS2623">
        <v>188</v>
      </c>
      <c r="AT2623">
        <v>3</v>
      </c>
      <c r="AU2623" t="s">
        <v>145</v>
      </c>
      <c r="AV2623" t="s">
        <v>146</v>
      </c>
      <c r="AW2623">
        <v>0.21239930000000001</v>
      </c>
      <c r="AX2623">
        <v>1.7500000000000002E-2</v>
      </c>
      <c r="AY2623">
        <v>0</v>
      </c>
      <c r="AZ2623">
        <v>0</v>
      </c>
      <c r="BA2623">
        <v>0</v>
      </c>
    </row>
    <row r="2624" spans="34:53">
      <c r="AH2624" s="5">
        <v>46261</v>
      </c>
      <c r="AI2624">
        <v>263</v>
      </c>
      <c r="AJ2624">
        <v>3</v>
      </c>
      <c r="AL2624" t="s">
        <v>144</v>
      </c>
      <c r="AM2624" t="s">
        <v>58</v>
      </c>
      <c r="AN2624">
        <v>51.996939359999999</v>
      </c>
      <c r="AO2624">
        <v>0</v>
      </c>
      <c r="AP2624">
        <v>0</v>
      </c>
      <c r="AR2624" s="5">
        <v>46261</v>
      </c>
      <c r="AS2624">
        <v>188</v>
      </c>
      <c r="AT2624">
        <v>3</v>
      </c>
      <c r="AU2624" t="s">
        <v>144</v>
      </c>
      <c r="AV2624" t="s">
        <v>58</v>
      </c>
      <c r="AW2624">
        <v>-64.815543000000005</v>
      </c>
      <c r="AX2624">
        <v>12.925000000000001</v>
      </c>
      <c r="AY2624">
        <v>-469.85013680999998</v>
      </c>
      <c r="AZ2624">
        <v>-469.85013680999998</v>
      </c>
      <c r="BA2624">
        <v>0</v>
      </c>
    </row>
    <row r="2625" spans="34:53">
      <c r="AH2625" s="5">
        <v>46261</v>
      </c>
      <c r="AI2625">
        <v>263</v>
      </c>
      <c r="AJ2625">
        <v>3</v>
      </c>
      <c r="AL2625" t="s">
        <v>144</v>
      </c>
      <c r="AM2625" t="s">
        <v>146</v>
      </c>
      <c r="AN2625">
        <v>-65.210272700000004</v>
      </c>
      <c r="AO2625">
        <v>77563.492820850006</v>
      </c>
      <c r="AP2625">
        <v>77563.492820850006</v>
      </c>
      <c r="AR2625" s="5">
        <v>46261</v>
      </c>
      <c r="AS2625">
        <v>188</v>
      </c>
      <c r="AT2625">
        <v>3</v>
      </c>
      <c r="AU2625" t="s">
        <v>144</v>
      </c>
      <c r="AV2625" t="s">
        <v>146</v>
      </c>
      <c r="AW2625">
        <v>51.890543000000001</v>
      </c>
      <c r="AX2625">
        <v>12.925000000000001</v>
      </c>
      <c r="AY2625">
        <v>0</v>
      </c>
      <c r="AZ2625">
        <v>0</v>
      </c>
      <c r="BA2625">
        <v>0</v>
      </c>
    </row>
    <row r="2626" spans="34:53">
      <c r="AH2626" s="5">
        <v>46261</v>
      </c>
      <c r="AI2626">
        <v>263</v>
      </c>
      <c r="AJ2626">
        <v>3</v>
      </c>
      <c r="AK2626" t="s">
        <v>143</v>
      </c>
      <c r="AL2626" t="s">
        <v>57</v>
      </c>
      <c r="AM2626" t="s">
        <v>58</v>
      </c>
      <c r="AN2626">
        <v>7.0821605999999999</v>
      </c>
      <c r="AO2626">
        <v>0</v>
      </c>
      <c r="AP2626">
        <v>0</v>
      </c>
      <c r="AR2626" s="5">
        <v>46261</v>
      </c>
      <c r="AS2626">
        <v>188</v>
      </c>
      <c r="AT2626">
        <v>3</v>
      </c>
      <c r="AU2626" t="s">
        <v>57</v>
      </c>
      <c r="AV2626" t="s">
        <v>58</v>
      </c>
      <c r="AW2626">
        <v>-9.1306151999999994</v>
      </c>
      <c r="AX2626">
        <v>0.80249999999999999</v>
      </c>
      <c r="AY2626">
        <v>4955.8206397200001</v>
      </c>
      <c r="AZ2626">
        <v>5092.7405796000003</v>
      </c>
      <c r="BA2626">
        <v>0</v>
      </c>
    </row>
    <row r="2627" spans="34:53">
      <c r="AH2627" s="5">
        <v>46261</v>
      </c>
      <c r="AI2627">
        <v>263</v>
      </c>
      <c r="AJ2627">
        <v>3</v>
      </c>
      <c r="AK2627" t="s">
        <v>143</v>
      </c>
      <c r="AL2627" t="s">
        <v>57</v>
      </c>
      <c r="AM2627" t="s">
        <v>52</v>
      </c>
      <c r="AN2627">
        <v>-9.3596605999999998</v>
      </c>
      <c r="AO2627">
        <v>129.95574099000001</v>
      </c>
      <c r="AP2627">
        <v>2232.4125549</v>
      </c>
      <c r="AR2627" s="5">
        <v>46261</v>
      </c>
      <c r="AS2627">
        <v>188</v>
      </c>
      <c r="AT2627">
        <v>3</v>
      </c>
      <c r="AU2627" t="s">
        <v>57</v>
      </c>
      <c r="AV2627" t="s">
        <v>52</v>
      </c>
      <c r="AW2627">
        <v>8.3281151999999992</v>
      </c>
      <c r="AX2627">
        <v>0.80249999999999999</v>
      </c>
      <c r="AY2627">
        <v>0</v>
      </c>
      <c r="AZ2627">
        <v>0</v>
      </c>
      <c r="BA2627">
        <v>0</v>
      </c>
    </row>
    <row r="2628" spans="34:53">
      <c r="AH2628" s="5">
        <v>46261</v>
      </c>
      <c r="AI2628">
        <v>263</v>
      </c>
      <c r="AJ2628">
        <v>3</v>
      </c>
      <c r="AL2628" t="s">
        <v>147</v>
      </c>
      <c r="AM2628" t="s">
        <v>148</v>
      </c>
      <c r="AN2628">
        <v>0</v>
      </c>
      <c r="AO2628">
        <v>0</v>
      </c>
      <c r="AP2628">
        <v>0</v>
      </c>
      <c r="AR2628" s="5">
        <v>46261</v>
      </c>
      <c r="AS2628">
        <v>188</v>
      </c>
      <c r="AT2628">
        <v>3</v>
      </c>
      <c r="AU2628" t="s">
        <v>147</v>
      </c>
      <c r="AV2628" t="s">
        <v>148</v>
      </c>
      <c r="AW2628">
        <v>0</v>
      </c>
      <c r="AX2628">
        <v>0.42</v>
      </c>
      <c r="AY2628">
        <v>0</v>
      </c>
      <c r="AZ2628">
        <v>0</v>
      </c>
      <c r="BA2628">
        <v>0</v>
      </c>
    </row>
    <row r="2629" spans="34:53">
      <c r="AH2629" s="5">
        <v>46261</v>
      </c>
      <c r="AI2629">
        <v>263</v>
      </c>
      <c r="AJ2629">
        <v>3</v>
      </c>
      <c r="AL2629" t="s">
        <v>147</v>
      </c>
      <c r="AM2629" t="s">
        <v>51</v>
      </c>
      <c r="AN2629">
        <v>0</v>
      </c>
      <c r="AO2629">
        <v>0</v>
      </c>
      <c r="AP2629">
        <v>0</v>
      </c>
      <c r="AR2629" s="5">
        <v>46261</v>
      </c>
      <c r="AS2629">
        <v>188</v>
      </c>
      <c r="AT2629">
        <v>3</v>
      </c>
      <c r="AU2629" t="s">
        <v>147</v>
      </c>
      <c r="AV2629" t="s">
        <v>51</v>
      </c>
      <c r="AW2629">
        <v>0</v>
      </c>
      <c r="AX2629">
        <v>0.42</v>
      </c>
      <c r="AY2629">
        <v>0</v>
      </c>
      <c r="AZ2629">
        <v>0</v>
      </c>
      <c r="BA2629">
        <v>0</v>
      </c>
    </row>
    <row r="2630" spans="34:53">
      <c r="AH2630" s="5">
        <v>46261</v>
      </c>
      <c r="AI2630">
        <v>263</v>
      </c>
      <c r="AJ2630">
        <v>3</v>
      </c>
      <c r="AK2630" t="s">
        <v>143</v>
      </c>
      <c r="AL2630" t="s">
        <v>60</v>
      </c>
      <c r="AM2630" t="s">
        <v>58</v>
      </c>
      <c r="AN2630">
        <v>13.7418342</v>
      </c>
      <c r="AO2630">
        <v>0</v>
      </c>
      <c r="AP2630">
        <v>0</v>
      </c>
      <c r="AR2630" s="5">
        <v>46261</v>
      </c>
      <c r="AS2630">
        <v>188</v>
      </c>
      <c r="AT2630">
        <v>3</v>
      </c>
      <c r="AU2630" t="s">
        <v>60</v>
      </c>
      <c r="AV2630" t="s">
        <v>58</v>
      </c>
      <c r="AW2630">
        <v>-8.9786299999999999E-2</v>
      </c>
      <c r="AX2630">
        <v>1.7450000000000001</v>
      </c>
      <c r="AY2630">
        <v>0</v>
      </c>
      <c r="AZ2630">
        <v>0</v>
      </c>
      <c r="BA2630">
        <v>0</v>
      </c>
    </row>
    <row r="2631" spans="34:53">
      <c r="AH2631" s="5">
        <v>46261</v>
      </c>
      <c r="AI2631">
        <v>263</v>
      </c>
      <c r="AJ2631">
        <v>3</v>
      </c>
      <c r="AK2631" t="s">
        <v>143</v>
      </c>
      <c r="AL2631" t="s">
        <v>60</v>
      </c>
      <c r="AM2631" t="s">
        <v>51</v>
      </c>
      <c r="AN2631">
        <v>-15.1968342</v>
      </c>
      <c r="AO2631">
        <v>4404.84949435</v>
      </c>
      <c r="AP2631">
        <v>4140.1979626000002</v>
      </c>
      <c r="AR2631" s="5">
        <v>46261</v>
      </c>
      <c r="AS2631">
        <v>188</v>
      </c>
      <c r="AT2631">
        <v>3</v>
      </c>
      <c r="AU2631" t="s">
        <v>60</v>
      </c>
      <c r="AV2631" t="s">
        <v>51</v>
      </c>
      <c r="AW2631">
        <v>-1.6552137</v>
      </c>
      <c r="AX2631">
        <v>1.7450000000000001</v>
      </c>
      <c r="AY2631">
        <v>0</v>
      </c>
      <c r="AZ2631">
        <v>0.94275615000000001</v>
      </c>
      <c r="BA2631">
        <v>0</v>
      </c>
    </row>
    <row r="2632" spans="34:53">
      <c r="AH2632" s="5">
        <v>46261</v>
      </c>
      <c r="AI2632">
        <v>263</v>
      </c>
      <c r="AJ2632">
        <v>3</v>
      </c>
      <c r="AK2632" t="s">
        <v>143</v>
      </c>
      <c r="AL2632" t="s">
        <v>54</v>
      </c>
      <c r="AM2632" t="s">
        <v>52</v>
      </c>
      <c r="AN2632">
        <v>8.5186834000000005</v>
      </c>
      <c r="AO2632">
        <v>0</v>
      </c>
      <c r="AP2632">
        <v>0</v>
      </c>
      <c r="AR2632" s="5">
        <v>46261</v>
      </c>
      <c r="AS2632">
        <v>188</v>
      </c>
      <c r="AT2632">
        <v>3</v>
      </c>
      <c r="AU2632" t="s">
        <v>54</v>
      </c>
      <c r="AV2632" t="s">
        <v>52</v>
      </c>
      <c r="AW2632">
        <v>27.206263960000001</v>
      </c>
      <c r="AX2632">
        <v>2.30166666</v>
      </c>
      <c r="AY2632">
        <v>0</v>
      </c>
      <c r="AZ2632">
        <v>0</v>
      </c>
      <c r="BA2632">
        <v>0</v>
      </c>
    </row>
    <row r="2633" spans="34:53">
      <c r="AH2633" s="5">
        <v>46261</v>
      </c>
      <c r="AI2633">
        <v>263</v>
      </c>
      <c r="AJ2633">
        <v>3</v>
      </c>
      <c r="AK2633" t="s">
        <v>143</v>
      </c>
      <c r="AL2633" t="s">
        <v>54</v>
      </c>
      <c r="AM2633" t="s">
        <v>51</v>
      </c>
      <c r="AN2633">
        <v>-16.856183399999999</v>
      </c>
      <c r="AO2633">
        <v>0</v>
      </c>
      <c r="AP2633">
        <v>-1837.80528215</v>
      </c>
      <c r="AR2633" s="5">
        <v>46261</v>
      </c>
      <c r="AS2633">
        <v>188</v>
      </c>
      <c r="AT2633">
        <v>3</v>
      </c>
      <c r="AU2633" t="s">
        <v>54</v>
      </c>
      <c r="AV2633" t="s">
        <v>51</v>
      </c>
      <c r="AW2633">
        <v>-29.507930630000001</v>
      </c>
      <c r="AX2633">
        <v>2.30166666</v>
      </c>
      <c r="AY2633">
        <v>16461.621076020001</v>
      </c>
      <c r="AZ2633">
        <v>16323.758379999999</v>
      </c>
      <c r="BA2633">
        <v>0</v>
      </c>
    </row>
    <row r="2634" spans="34:53">
      <c r="AH2634" s="5">
        <v>46261</v>
      </c>
      <c r="AI2634">
        <v>264</v>
      </c>
      <c r="AJ2634">
        <v>3</v>
      </c>
      <c r="AL2634" t="s">
        <v>144</v>
      </c>
      <c r="AM2634" t="s">
        <v>58</v>
      </c>
      <c r="AN2634">
        <v>57.218219230000003</v>
      </c>
      <c r="AO2634">
        <v>0</v>
      </c>
      <c r="AP2634">
        <v>0</v>
      </c>
      <c r="AR2634" s="5">
        <v>46261</v>
      </c>
      <c r="AS2634">
        <v>188</v>
      </c>
      <c r="AT2634">
        <v>3</v>
      </c>
      <c r="AU2634" t="s">
        <v>50</v>
      </c>
      <c r="AV2634" t="s">
        <v>52</v>
      </c>
      <c r="AW2634">
        <v>0</v>
      </c>
      <c r="AX2634">
        <v>0</v>
      </c>
      <c r="AY2634">
        <v>0</v>
      </c>
      <c r="AZ2634">
        <v>0</v>
      </c>
      <c r="BA2634">
        <v>0</v>
      </c>
    </row>
    <row r="2635" spans="34:53">
      <c r="AH2635" s="5">
        <v>46261</v>
      </c>
      <c r="AI2635">
        <v>264</v>
      </c>
      <c r="AJ2635">
        <v>3</v>
      </c>
      <c r="AL2635" t="s">
        <v>144</v>
      </c>
      <c r="AM2635" t="s">
        <v>146</v>
      </c>
      <c r="AN2635">
        <v>-70.464052559999999</v>
      </c>
      <c r="AO2635">
        <v>84329.263824280002</v>
      </c>
      <c r="AP2635">
        <v>84329.263824280002</v>
      </c>
      <c r="AR2635" s="5">
        <v>46261</v>
      </c>
      <c r="AS2635">
        <v>188</v>
      </c>
      <c r="AT2635">
        <v>3</v>
      </c>
      <c r="AU2635" t="s">
        <v>50</v>
      </c>
      <c r="AV2635" t="s">
        <v>51</v>
      </c>
      <c r="AW2635">
        <v>0</v>
      </c>
      <c r="AX2635">
        <v>0</v>
      </c>
      <c r="AY2635">
        <v>0</v>
      </c>
      <c r="AZ2635">
        <v>0</v>
      </c>
      <c r="BA2635">
        <v>0</v>
      </c>
    </row>
    <row r="2636" spans="34:53">
      <c r="AH2636" s="5">
        <v>46261</v>
      </c>
      <c r="AI2636">
        <v>264</v>
      </c>
      <c r="AJ2636">
        <v>3</v>
      </c>
      <c r="AK2636" t="s">
        <v>143</v>
      </c>
      <c r="AL2636" t="s">
        <v>57</v>
      </c>
      <c r="AM2636" t="s">
        <v>58</v>
      </c>
      <c r="AN2636">
        <v>5.9282915999999997</v>
      </c>
      <c r="AO2636">
        <v>0</v>
      </c>
      <c r="AP2636">
        <v>0</v>
      </c>
      <c r="AR2636" s="5">
        <v>46261</v>
      </c>
      <c r="AS2636">
        <v>189</v>
      </c>
      <c r="AT2636">
        <v>3</v>
      </c>
      <c r="AU2636" t="s">
        <v>145</v>
      </c>
      <c r="AV2636" t="s">
        <v>58</v>
      </c>
      <c r="AW2636">
        <v>-0.30589559999999999</v>
      </c>
      <c r="AX2636">
        <v>0.2225</v>
      </c>
      <c r="AY2636">
        <v>2.1453310600000002</v>
      </c>
      <c r="AZ2636">
        <v>2.1453310600000002</v>
      </c>
      <c r="BA2636">
        <v>0</v>
      </c>
    </row>
    <row r="2637" spans="34:53">
      <c r="AH2637" s="5">
        <v>46261</v>
      </c>
      <c r="AI2637">
        <v>264</v>
      </c>
      <c r="AJ2637">
        <v>3</v>
      </c>
      <c r="AK2637" t="s">
        <v>143</v>
      </c>
      <c r="AL2637" t="s">
        <v>57</v>
      </c>
      <c r="AM2637" t="s">
        <v>52</v>
      </c>
      <c r="AN2637">
        <v>-8.09162493</v>
      </c>
      <c r="AO2637">
        <v>0</v>
      </c>
      <c r="AP2637">
        <v>1221.1288731100001</v>
      </c>
      <c r="AR2637" s="5">
        <v>46261</v>
      </c>
      <c r="AS2637">
        <v>189</v>
      </c>
      <c r="AT2637">
        <v>3</v>
      </c>
      <c r="AU2637" t="s">
        <v>145</v>
      </c>
      <c r="AV2637" t="s">
        <v>146</v>
      </c>
      <c r="AW2637">
        <v>8.33956E-2</v>
      </c>
      <c r="AX2637">
        <v>0.2225</v>
      </c>
      <c r="AY2637">
        <v>0</v>
      </c>
      <c r="AZ2637">
        <v>0</v>
      </c>
      <c r="BA2637">
        <v>0</v>
      </c>
    </row>
    <row r="2638" spans="34:53">
      <c r="AH2638" s="5">
        <v>46261</v>
      </c>
      <c r="AI2638">
        <v>264</v>
      </c>
      <c r="AJ2638">
        <v>3</v>
      </c>
      <c r="AL2638" t="s">
        <v>147</v>
      </c>
      <c r="AM2638" t="s">
        <v>148</v>
      </c>
      <c r="AN2638">
        <v>0</v>
      </c>
      <c r="AO2638">
        <v>0</v>
      </c>
      <c r="AP2638">
        <v>0</v>
      </c>
      <c r="AR2638" s="5">
        <v>46261</v>
      </c>
      <c r="AS2638">
        <v>189</v>
      </c>
      <c r="AT2638">
        <v>3</v>
      </c>
      <c r="AU2638" t="s">
        <v>144</v>
      </c>
      <c r="AV2638" t="s">
        <v>58</v>
      </c>
      <c r="AW2638">
        <v>-60.253736529999998</v>
      </c>
      <c r="AX2638">
        <v>10.744166659999999</v>
      </c>
      <c r="AY2638">
        <v>-62.416655009999999</v>
      </c>
      <c r="AZ2638">
        <v>-62.416655009999999</v>
      </c>
      <c r="BA2638">
        <v>0</v>
      </c>
    </row>
    <row r="2639" spans="34:53">
      <c r="AH2639" s="5">
        <v>46261</v>
      </c>
      <c r="AI2639">
        <v>264</v>
      </c>
      <c r="AJ2639">
        <v>3</v>
      </c>
      <c r="AL2639" t="s">
        <v>147</v>
      </c>
      <c r="AM2639" t="s">
        <v>51</v>
      </c>
      <c r="AN2639">
        <v>0</v>
      </c>
      <c r="AO2639">
        <v>0</v>
      </c>
      <c r="AP2639">
        <v>0</v>
      </c>
      <c r="AR2639" s="5">
        <v>46261</v>
      </c>
      <c r="AS2639">
        <v>189</v>
      </c>
      <c r="AT2639">
        <v>3</v>
      </c>
      <c r="AU2639" t="s">
        <v>144</v>
      </c>
      <c r="AV2639" t="s">
        <v>146</v>
      </c>
      <c r="AW2639">
        <v>49.509569859999999</v>
      </c>
      <c r="AX2639">
        <v>10.744166659999999</v>
      </c>
      <c r="AY2639">
        <v>0</v>
      </c>
      <c r="AZ2639">
        <v>0</v>
      </c>
      <c r="BA2639">
        <v>0</v>
      </c>
    </row>
    <row r="2640" spans="34:53">
      <c r="AH2640" s="5">
        <v>46261</v>
      </c>
      <c r="AI2640">
        <v>264</v>
      </c>
      <c r="AJ2640">
        <v>3</v>
      </c>
      <c r="AK2640" t="s">
        <v>143</v>
      </c>
      <c r="AL2640" t="s">
        <v>60</v>
      </c>
      <c r="AM2640" t="s">
        <v>58</v>
      </c>
      <c r="AN2640">
        <v>12.76037226</v>
      </c>
      <c r="AO2640">
        <v>0</v>
      </c>
      <c r="AP2640">
        <v>0</v>
      </c>
      <c r="AR2640" s="5">
        <v>46261</v>
      </c>
      <c r="AS2640">
        <v>189</v>
      </c>
      <c r="AT2640">
        <v>3</v>
      </c>
      <c r="AU2640" t="s">
        <v>57</v>
      </c>
      <c r="AV2640" t="s">
        <v>58</v>
      </c>
      <c r="AW2640">
        <v>-9.1889033999999992</v>
      </c>
      <c r="AX2640">
        <v>0.86333333000000001</v>
      </c>
      <c r="AY2640">
        <v>6619.6760343899996</v>
      </c>
      <c r="AZ2640">
        <v>5096.5118664299998</v>
      </c>
      <c r="BA2640">
        <v>0</v>
      </c>
    </row>
    <row r="2641" spans="34:53">
      <c r="AH2641" s="5">
        <v>46261</v>
      </c>
      <c r="AI2641">
        <v>264</v>
      </c>
      <c r="AJ2641">
        <v>3</v>
      </c>
      <c r="AK2641" t="s">
        <v>143</v>
      </c>
      <c r="AL2641" t="s">
        <v>60</v>
      </c>
      <c r="AM2641" t="s">
        <v>51</v>
      </c>
      <c r="AN2641">
        <v>-14.018705600000001</v>
      </c>
      <c r="AO2641">
        <v>1764.11156841</v>
      </c>
      <c r="AP2641">
        <v>2851.8181208599999</v>
      </c>
      <c r="AR2641" s="5">
        <v>46261</v>
      </c>
      <c r="AS2641">
        <v>189</v>
      </c>
      <c r="AT2641">
        <v>3</v>
      </c>
      <c r="AU2641" t="s">
        <v>57</v>
      </c>
      <c r="AV2641" t="s">
        <v>52</v>
      </c>
      <c r="AW2641">
        <v>8.3255700600000004</v>
      </c>
      <c r="AX2641">
        <v>0.86333333000000001</v>
      </c>
      <c r="AY2641">
        <v>0</v>
      </c>
      <c r="AZ2641">
        <v>0</v>
      </c>
      <c r="BA2641">
        <v>0</v>
      </c>
    </row>
    <row r="2642" spans="34:53">
      <c r="AH2642" s="5">
        <v>46261</v>
      </c>
      <c r="AI2642">
        <v>264</v>
      </c>
      <c r="AJ2642">
        <v>3</v>
      </c>
      <c r="AK2642" t="s">
        <v>143</v>
      </c>
      <c r="AL2642" t="s">
        <v>54</v>
      </c>
      <c r="AM2642" t="s">
        <v>52</v>
      </c>
      <c r="AN2642">
        <v>11.070960599999999</v>
      </c>
      <c r="AO2642">
        <v>0</v>
      </c>
      <c r="AP2642">
        <v>0</v>
      </c>
      <c r="AR2642" s="5">
        <v>46261</v>
      </c>
      <c r="AS2642">
        <v>189</v>
      </c>
      <c r="AT2642">
        <v>3</v>
      </c>
      <c r="AU2642" t="s">
        <v>147</v>
      </c>
      <c r="AV2642" t="s">
        <v>148</v>
      </c>
      <c r="AW2642">
        <v>0</v>
      </c>
      <c r="AX2642">
        <v>0.40500000000000003</v>
      </c>
      <c r="AY2642">
        <v>0</v>
      </c>
      <c r="AZ2642">
        <v>0</v>
      </c>
      <c r="BA2642">
        <v>0</v>
      </c>
    </row>
    <row r="2643" spans="34:53">
      <c r="AH2643" s="5">
        <v>46261</v>
      </c>
      <c r="AI2643">
        <v>264</v>
      </c>
      <c r="AJ2643">
        <v>3</v>
      </c>
      <c r="AK2643" t="s">
        <v>143</v>
      </c>
      <c r="AL2643" t="s">
        <v>54</v>
      </c>
      <c r="AM2643" t="s">
        <v>51</v>
      </c>
      <c r="AN2643">
        <v>-18.6484606</v>
      </c>
      <c r="AO2643">
        <v>0</v>
      </c>
      <c r="AP2643">
        <v>-2308.8354255600002</v>
      </c>
      <c r="AR2643" s="5">
        <v>46261</v>
      </c>
      <c r="AS2643">
        <v>189</v>
      </c>
      <c r="AT2643">
        <v>3</v>
      </c>
      <c r="AU2643" t="s">
        <v>147</v>
      </c>
      <c r="AV2643" t="s">
        <v>51</v>
      </c>
      <c r="AW2643">
        <v>0</v>
      </c>
      <c r="AX2643">
        <v>0.40500000000000003</v>
      </c>
      <c r="AY2643">
        <v>0</v>
      </c>
      <c r="AZ2643">
        <v>0</v>
      </c>
      <c r="BA2643">
        <v>0</v>
      </c>
    </row>
    <row r="2644" spans="34:53">
      <c r="AH2644" s="5">
        <v>46261</v>
      </c>
      <c r="AI2644">
        <v>265</v>
      </c>
      <c r="AJ2644">
        <v>3</v>
      </c>
      <c r="AL2644" t="s">
        <v>144</v>
      </c>
      <c r="AM2644" t="s">
        <v>58</v>
      </c>
      <c r="AN2644">
        <v>57.171718300000002</v>
      </c>
      <c r="AO2644">
        <v>0</v>
      </c>
      <c r="AP2644">
        <v>0</v>
      </c>
      <c r="AR2644" s="5">
        <v>46261</v>
      </c>
      <c r="AS2644">
        <v>189</v>
      </c>
      <c r="AT2644">
        <v>3</v>
      </c>
      <c r="AU2644" t="s">
        <v>60</v>
      </c>
      <c r="AV2644" t="s">
        <v>58</v>
      </c>
      <c r="AW2644">
        <v>-2.79578543</v>
      </c>
      <c r="AX2644">
        <v>1.6633333299999999</v>
      </c>
      <c r="AY2644">
        <v>0</v>
      </c>
      <c r="AZ2644">
        <v>30.724975010000001</v>
      </c>
      <c r="BA2644">
        <v>0</v>
      </c>
    </row>
    <row r="2645" spans="34:53">
      <c r="AH2645" s="5">
        <v>46261</v>
      </c>
      <c r="AI2645">
        <v>265</v>
      </c>
      <c r="AJ2645">
        <v>3</v>
      </c>
      <c r="AL2645" t="s">
        <v>144</v>
      </c>
      <c r="AM2645" t="s">
        <v>146</v>
      </c>
      <c r="AN2645">
        <v>-70.759218300000001</v>
      </c>
      <c r="AO2645">
        <v>99345.077449999997</v>
      </c>
      <c r="AP2645">
        <v>99345.077449999997</v>
      </c>
      <c r="AR2645" s="5">
        <v>46261</v>
      </c>
      <c r="AS2645">
        <v>189</v>
      </c>
      <c r="AT2645">
        <v>3</v>
      </c>
      <c r="AU2645" t="s">
        <v>60</v>
      </c>
      <c r="AV2645" t="s">
        <v>51</v>
      </c>
      <c r="AW2645">
        <v>1.1324521000000001</v>
      </c>
      <c r="AX2645">
        <v>1.6633333299999999</v>
      </c>
      <c r="AY2645">
        <v>0</v>
      </c>
      <c r="AZ2645">
        <v>0</v>
      </c>
      <c r="BA2645">
        <v>0</v>
      </c>
    </row>
    <row r="2646" spans="34:53">
      <c r="AH2646" s="5">
        <v>46261</v>
      </c>
      <c r="AI2646">
        <v>265</v>
      </c>
      <c r="AJ2646">
        <v>3</v>
      </c>
      <c r="AK2646" t="s">
        <v>143</v>
      </c>
      <c r="AL2646" t="s">
        <v>57</v>
      </c>
      <c r="AM2646" t="s">
        <v>58</v>
      </c>
      <c r="AN2646">
        <v>6.4361357999999997</v>
      </c>
      <c r="AO2646">
        <v>0</v>
      </c>
      <c r="AP2646">
        <v>0</v>
      </c>
      <c r="AR2646" s="5">
        <v>46261</v>
      </c>
      <c r="AS2646">
        <v>189</v>
      </c>
      <c r="AT2646">
        <v>3</v>
      </c>
      <c r="AU2646" t="s">
        <v>54</v>
      </c>
      <c r="AV2646" t="s">
        <v>52</v>
      </c>
      <c r="AW2646">
        <v>34.43950976</v>
      </c>
      <c r="AX2646">
        <v>2.0391666599999998</v>
      </c>
      <c r="AY2646">
        <v>0</v>
      </c>
      <c r="AZ2646">
        <v>0</v>
      </c>
      <c r="BA2646">
        <v>0</v>
      </c>
    </row>
    <row r="2647" spans="34:53">
      <c r="AH2647" s="5">
        <v>46261</v>
      </c>
      <c r="AI2647">
        <v>265</v>
      </c>
      <c r="AJ2647">
        <v>3</v>
      </c>
      <c r="AK2647" t="s">
        <v>143</v>
      </c>
      <c r="AL2647" t="s">
        <v>57</v>
      </c>
      <c r="AM2647" t="s">
        <v>52</v>
      </c>
      <c r="AN2647">
        <v>-8.6769691299999998</v>
      </c>
      <c r="AO2647">
        <v>0</v>
      </c>
      <c r="AP2647">
        <v>940.97089032999997</v>
      </c>
      <c r="AR2647" s="5">
        <v>46261</v>
      </c>
      <c r="AS2647">
        <v>189</v>
      </c>
      <c r="AT2647">
        <v>3</v>
      </c>
      <c r="AU2647" t="s">
        <v>54</v>
      </c>
      <c r="AV2647" t="s">
        <v>51</v>
      </c>
      <c r="AW2647">
        <v>-36.47867643</v>
      </c>
      <c r="AX2647">
        <v>2.0391666599999998</v>
      </c>
      <c r="AY2647">
        <v>19173.09060087</v>
      </c>
      <c r="AZ2647">
        <v>20665.529793819998</v>
      </c>
      <c r="BA2647">
        <v>0</v>
      </c>
    </row>
    <row r="2648" spans="34:53">
      <c r="AH2648" s="5">
        <v>46261</v>
      </c>
      <c r="AI2648">
        <v>265</v>
      </c>
      <c r="AJ2648">
        <v>3</v>
      </c>
      <c r="AL2648" t="s">
        <v>147</v>
      </c>
      <c r="AM2648" t="s">
        <v>148</v>
      </c>
      <c r="AN2648">
        <v>0</v>
      </c>
      <c r="AO2648">
        <v>0</v>
      </c>
      <c r="AP2648">
        <v>0</v>
      </c>
      <c r="AR2648" s="5">
        <v>46261</v>
      </c>
      <c r="AS2648">
        <v>189</v>
      </c>
      <c r="AT2648">
        <v>3</v>
      </c>
      <c r="AU2648" t="s">
        <v>50</v>
      </c>
      <c r="AV2648" t="s">
        <v>52</v>
      </c>
      <c r="AW2648">
        <v>0</v>
      </c>
      <c r="AX2648">
        <v>0</v>
      </c>
      <c r="AY2648">
        <v>0</v>
      </c>
      <c r="AZ2648">
        <v>0</v>
      </c>
      <c r="BA2648">
        <v>0</v>
      </c>
    </row>
    <row r="2649" spans="34:53">
      <c r="AH2649" s="5">
        <v>46261</v>
      </c>
      <c r="AI2649">
        <v>265</v>
      </c>
      <c r="AJ2649">
        <v>3</v>
      </c>
      <c r="AL2649" t="s">
        <v>147</v>
      </c>
      <c r="AM2649" t="s">
        <v>51</v>
      </c>
      <c r="AN2649">
        <v>0</v>
      </c>
      <c r="AO2649">
        <v>0</v>
      </c>
      <c r="AP2649">
        <v>0</v>
      </c>
      <c r="AR2649" s="5">
        <v>46261</v>
      </c>
      <c r="AS2649">
        <v>189</v>
      </c>
      <c r="AT2649">
        <v>3</v>
      </c>
      <c r="AU2649" t="s">
        <v>50</v>
      </c>
      <c r="AV2649" t="s">
        <v>51</v>
      </c>
      <c r="AW2649">
        <v>0</v>
      </c>
      <c r="AX2649">
        <v>0</v>
      </c>
      <c r="AY2649">
        <v>0</v>
      </c>
      <c r="AZ2649">
        <v>0</v>
      </c>
      <c r="BA2649">
        <v>0</v>
      </c>
    </row>
    <row r="2650" spans="34:53">
      <c r="AH2650" s="5">
        <v>46261</v>
      </c>
      <c r="AI2650">
        <v>265</v>
      </c>
      <c r="AJ2650">
        <v>3</v>
      </c>
      <c r="AK2650" t="s">
        <v>143</v>
      </c>
      <c r="AL2650" t="s">
        <v>60</v>
      </c>
      <c r="AM2650" t="s">
        <v>58</v>
      </c>
      <c r="AN2650">
        <v>9.8183855999999992</v>
      </c>
      <c r="AO2650">
        <v>0</v>
      </c>
      <c r="AP2650">
        <v>0</v>
      </c>
      <c r="AR2650" s="5">
        <v>46261</v>
      </c>
      <c r="AS2650">
        <v>190</v>
      </c>
      <c r="AT2650">
        <v>3</v>
      </c>
      <c r="AU2650" t="s">
        <v>145</v>
      </c>
      <c r="AV2650" t="s">
        <v>58</v>
      </c>
      <c r="AW2650">
        <v>-0.26234800000000003</v>
      </c>
      <c r="AX2650">
        <v>0.29166666000000002</v>
      </c>
      <c r="AY2650">
        <v>7.4228406600000003</v>
      </c>
      <c r="AZ2650">
        <v>7.4228406600000003</v>
      </c>
      <c r="BA2650">
        <v>0</v>
      </c>
    </row>
    <row r="2651" spans="34:53">
      <c r="AH2651" s="5">
        <v>46261</v>
      </c>
      <c r="AI2651">
        <v>265</v>
      </c>
      <c r="AJ2651">
        <v>3</v>
      </c>
      <c r="AK2651" t="s">
        <v>143</v>
      </c>
      <c r="AL2651" t="s">
        <v>60</v>
      </c>
      <c r="AM2651" t="s">
        <v>51</v>
      </c>
      <c r="AN2651">
        <v>-11.078385600000001</v>
      </c>
      <c r="AO2651">
        <v>1236.2924263899999</v>
      </c>
      <c r="AP2651">
        <v>2120.8739283300001</v>
      </c>
      <c r="AR2651" s="5">
        <v>46261</v>
      </c>
      <c r="AS2651">
        <v>190</v>
      </c>
      <c r="AT2651">
        <v>3</v>
      </c>
      <c r="AU2651" t="s">
        <v>145</v>
      </c>
      <c r="AV2651" t="s">
        <v>146</v>
      </c>
      <c r="AW2651">
        <v>-2.931866E-2</v>
      </c>
      <c r="AX2651">
        <v>0.29166666000000002</v>
      </c>
      <c r="AY2651">
        <v>0</v>
      </c>
      <c r="AZ2651">
        <v>0</v>
      </c>
      <c r="BA2651">
        <v>0</v>
      </c>
    </row>
    <row r="2652" spans="34:53">
      <c r="AH2652" s="5">
        <v>46261</v>
      </c>
      <c r="AI2652">
        <v>265</v>
      </c>
      <c r="AJ2652">
        <v>3</v>
      </c>
      <c r="AK2652" t="s">
        <v>143</v>
      </c>
      <c r="AL2652" t="s">
        <v>54</v>
      </c>
      <c r="AM2652" t="s">
        <v>52</v>
      </c>
      <c r="AN2652">
        <v>10.052897059999999</v>
      </c>
      <c r="AO2652">
        <v>0</v>
      </c>
      <c r="AP2652">
        <v>0</v>
      </c>
      <c r="AR2652" s="5">
        <v>46261</v>
      </c>
      <c r="AS2652">
        <v>190</v>
      </c>
      <c r="AT2652">
        <v>3</v>
      </c>
      <c r="AU2652" t="s">
        <v>144</v>
      </c>
      <c r="AV2652" t="s">
        <v>58</v>
      </c>
      <c r="AW2652">
        <v>-45.997884030000002</v>
      </c>
      <c r="AX2652">
        <v>13.40416666</v>
      </c>
      <c r="AY2652">
        <v>358.10310867999999</v>
      </c>
      <c r="AZ2652">
        <v>358.10310867999999</v>
      </c>
      <c r="BA2652">
        <v>0</v>
      </c>
    </row>
    <row r="2653" spans="34:53">
      <c r="AH2653" s="5">
        <v>46261</v>
      </c>
      <c r="AI2653">
        <v>265</v>
      </c>
      <c r="AJ2653">
        <v>3</v>
      </c>
      <c r="AK2653" t="s">
        <v>143</v>
      </c>
      <c r="AL2653" t="s">
        <v>54</v>
      </c>
      <c r="AM2653" t="s">
        <v>51</v>
      </c>
      <c r="AN2653">
        <v>-17.71706373</v>
      </c>
      <c r="AO2653">
        <v>4.5263984400000004</v>
      </c>
      <c r="AP2653">
        <v>-1821.0259938300001</v>
      </c>
      <c r="AR2653" s="5">
        <v>46261</v>
      </c>
      <c r="AS2653">
        <v>190</v>
      </c>
      <c r="AT2653">
        <v>3</v>
      </c>
      <c r="AU2653" t="s">
        <v>144</v>
      </c>
      <c r="AV2653" t="s">
        <v>146</v>
      </c>
      <c r="AW2653">
        <v>32.593717359999999</v>
      </c>
      <c r="AX2653">
        <v>13.40416666</v>
      </c>
      <c r="AY2653">
        <v>0</v>
      </c>
      <c r="AZ2653">
        <v>0</v>
      </c>
      <c r="BA2653">
        <v>0</v>
      </c>
    </row>
    <row r="2654" spans="34:53">
      <c r="AH2654" s="5">
        <v>46261</v>
      </c>
      <c r="AI2654">
        <v>266</v>
      </c>
      <c r="AJ2654">
        <v>3</v>
      </c>
      <c r="AL2654" t="s">
        <v>144</v>
      </c>
      <c r="AM2654" t="s">
        <v>58</v>
      </c>
      <c r="AN2654">
        <v>48.826856429999999</v>
      </c>
      <c r="AO2654">
        <v>0</v>
      </c>
      <c r="AP2654">
        <v>0</v>
      </c>
      <c r="AR2654" s="5">
        <v>46261</v>
      </c>
      <c r="AS2654">
        <v>190</v>
      </c>
      <c r="AT2654">
        <v>3</v>
      </c>
      <c r="AU2654" t="s">
        <v>57</v>
      </c>
      <c r="AV2654" t="s">
        <v>58</v>
      </c>
      <c r="AW2654">
        <v>-10.123163999999999</v>
      </c>
      <c r="AX2654">
        <v>1.3533333299999999</v>
      </c>
      <c r="AY2654">
        <v>11865.8616692</v>
      </c>
      <c r="AZ2654">
        <v>5520.0390820000002</v>
      </c>
      <c r="BA2654">
        <v>0</v>
      </c>
    </row>
    <row r="2655" spans="34:53">
      <c r="AH2655" s="5">
        <v>46261</v>
      </c>
      <c r="AI2655">
        <v>266</v>
      </c>
      <c r="AJ2655">
        <v>3</v>
      </c>
      <c r="AL2655" t="s">
        <v>144</v>
      </c>
      <c r="AM2655" t="s">
        <v>146</v>
      </c>
      <c r="AN2655">
        <v>-62.445189759999998</v>
      </c>
      <c r="AO2655">
        <v>86858.617983329998</v>
      </c>
      <c r="AP2655">
        <v>86858.617983329998</v>
      </c>
      <c r="AR2655" s="5">
        <v>46261</v>
      </c>
      <c r="AS2655">
        <v>190</v>
      </c>
      <c r="AT2655">
        <v>3</v>
      </c>
      <c r="AU2655" t="s">
        <v>57</v>
      </c>
      <c r="AV2655" t="s">
        <v>52</v>
      </c>
      <c r="AW2655">
        <v>8.7698306600000002</v>
      </c>
      <c r="AX2655">
        <v>1.3533333299999999</v>
      </c>
      <c r="AY2655">
        <v>0</v>
      </c>
      <c r="AZ2655">
        <v>0</v>
      </c>
      <c r="BA2655">
        <v>0</v>
      </c>
    </row>
    <row r="2656" spans="34:53">
      <c r="AH2656" s="5">
        <v>46261</v>
      </c>
      <c r="AI2656">
        <v>266</v>
      </c>
      <c r="AJ2656">
        <v>3</v>
      </c>
      <c r="AK2656" t="s">
        <v>143</v>
      </c>
      <c r="AL2656" t="s">
        <v>57</v>
      </c>
      <c r="AM2656" t="s">
        <v>58</v>
      </c>
      <c r="AN2656">
        <v>9.0591094000000005</v>
      </c>
      <c r="AO2656">
        <v>0</v>
      </c>
      <c r="AP2656">
        <v>0</v>
      </c>
      <c r="AR2656" s="5">
        <v>46261</v>
      </c>
      <c r="AS2656">
        <v>190</v>
      </c>
      <c r="AT2656">
        <v>3</v>
      </c>
      <c r="AU2656" t="s">
        <v>147</v>
      </c>
      <c r="AV2656" t="s">
        <v>148</v>
      </c>
      <c r="AW2656">
        <v>0</v>
      </c>
      <c r="AX2656">
        <v>0.47166666000000002</v>
      </c>
      <c r="AY2656">
        <v>0</v>
      </c>
      <c r="AZ2656">
        <v>0</v>
      </c>
      <c r="BA2656">
        <v>0</v>
      </c>
    </row>
    <row r="2657" spans="34:53">
      <c r="AH2657" s="5">
        <v>46261</v>
      </c>
      <c r="AI2657">
        <v>266</v>
      </c>
      <c r="AJ2657">
        <v>3</v>
      </c>
      <c r="AK2657" t="s">
        <v>143</v>
      </c>
      <c r="AL2657" t="s">
        <v>57</v>
      </c>
      <c r="AM2657" t="s">
        <v>52</v>
      </c>
      <c r="AN2657">
        <v>-11.055776059999999</v>
      </c>
      <c r="AO2657">
        <v>0</v>
      </c>
      <c r="AP2657">
        <v>1628.18738682</v>
      </c>
      <c r="AR2657" s="5">
        <v>46261</v>
      </c>
      <c r="AS2657">
        <v>190</v>
      </c>
      <c r="AT2657">
        <v>3</v>
      </c>
      <c r="AU2657" t="s">
        <v>147</v>
      </c>
      <c r="AV2657" t="s">
        <v>51</v>
      </c>
      <c r="AW2657">
        <v>0</v>
      </c>
      <c r="AX2657">
        <v>0.47166666000000002</v>
      </c>
      <c r="AY2657">
        <v>0</v>
      </c>
      <c r="AZ2657">
        <v>0</v>
      </c>
      <c r="BA2657">
        <v>0</v>
      </c>
    </row>
    <row r="2658" spans="34:53">
      <c r="AH2658" s="5">
        <v>46261</v>
      </c>
      <c r="AI2658">
        <v>266</v>
      </c>
      <c r="AJ2658">
        <v>3</v>
      </c>
      <c r="AL2658" t="s">
        <v>147</v>
      </c>
      <c r="AM2658" t="s">
        <v>148</v>
      </c>
      <c r="AN2658">
        <v>0</v>
      </c>
      <c r="AO2658">
        <v>0</v>
      </c>
      <c r="AP2658">
        <v>0</v>
      </c>
      <c r="AR2658" s="5">
        <v>46261</v>
      </c>
      <c r="AS2658">
        <v>190</v>
      </c>
      <c r="AT2658">
        <v>3</v>
      </c>
      <c r="AU2658" t="s">
        <v>60</v>
      </c>
      <c r="AV2658" t="s">
        <v>58</v>
      </c>
      <c r="AW2658">
        <v>-10.82754596</v>
      </c>
      <c r="AX2658">
        <v>1.6391666600000001</v>
      </c>
      <c r="AY2658">
        <v>0</v>
      </c>
      <c r="AZ2658">
        <v>275.64300317999999</v>
      </c>
      <c r="BA2658">
        <v>0</v>
      </c>
    </row>
    <row r="2659" spans="34:53">
      <c r="AH2659" s="5">
        <v>46261</v>
      </c>
      <c r="AI2659">
        <v>266</v>
      </c>
      <c r="AJ2659">
        <v>3</v>
      </c>
      <c r="AL2659" t="s">
        <v>147</v>
      </c>
      <c r="AM2659" t="s">
        <v>51</v>
      </c>
      <c r="AN2659">
        <v>0</v>
      </c>
      <c r="AO2659">
        <v>0</v>
      </c>
      <c r="AP2659">
        <v>0</v>
      </c>
      <c r="AR2659" s="5">
        <v>46261</v>
      </c>
      <c r="AS2659">
        <v>190</v>
      </c>
      <c r="AT2659">
        <v>3</v>
      </c>
      <c r="AU2659" t="s">
        <v>60</v>
      </c>
      <c r="AV2659" t="s">
        <v>51</v>
      </c>
      <c r="AW2659">
        <v>9.1883792999999994</v>
      </c>
      <c r="AX2659">
        <v>1.6391666600000001</v>
      </c>
      <c r="AY2659">
        <v>0</v>
      </c>
      <c r="AZ2659">
        <v>0</v>
      </c>
      <c r="BA2659">
        <v>0</v>
      </c>
    </row>
    <row r="2660" spans="34:53">
      <c r="AH2660" s="5">
        <v>46261</v>
      </c>
      <c r="AI2660">
        <v>266</v>
      </c>
      <c r="AJ2660">
        <v>3</v>
      </c>
      <c r="AK2660" t="s">
        <v>143</v>
      </c>
      <c r="AL2660" t="s">
        <v>60</v>
      </c>
      <c r="AM2660" t="s">
        <v>58</v>
      </c>
      <c r="AN2660">
        <v>12.37102213</v>
      </c>
      <c r="AO2660">
        <v>0</v>
      </c>
      <c r="AP2660">
        <v>0</v>
      </c>
      <c r="AR2660" s="5">
        <v>46261</v>
      </c>
      <c r="AS2660">
        <v>190</v>
      </c>
      <c r="AT2660">
        <v>3</v>
      </c>
      <c r="AU2660" t="s">
        <v>54</v>
      </c>
      <c r="AV2660" t="s">
        <v>52</v>
      </c>
      <c r="AW2660">
        <v>36.521453459999996</v>
      </c>
      <c r="AX2660">
        <v>1.8291666600000001</v>
      </c>
      <c r="AY2660">
        <v>0</v>
      </c>
      <c r="AZ2660">
        <v>0</v>
      </c>
      <c r="BA2660">
        <v>0</v>
      </c>
    </row>
    <row r="2661" spans="34:53">
      <c r="AH2661" s="5">
        <v>46261</v>
      </c>
      <c r="AI2661">
        <v>266</v>
      </c>
      <c r="AJ2661">
        <v>3</v>
      </c>
      <c r="AK2661" t="s">
        <v>143</v>
      </c>
      <c r="AL2661" t="s">
        <v>60</v>
      </c>
      <c r="AM2661" t="s">
        <v>51</v>
      </c>
      <c r="AN2661">
        <v>-13.8051888</v>
      </c>
      <c r="AO2661">
        <v>2768.9130046499999</v>
      </c>
      <c r="AP2661">
        <v>2710.88309759</v>
      </c>
      <c r="AR2661" s="5">
        <v>46261</v>
      </c>
      <c r="AS2661">
        <v>190</v>
      </c>
      <c r="AT2661">
        <v>3</v>
      </c>
      <c r="AU2661" t="s">
        <v>54</v>
      </c>
      <c r="AV2661" t="s">
        <v>51</v>
      </c>
      <c r="AW2661">
        <v>-38.350620130000003</v>
      </c>
      <c r="AX2661">
        <v>1.8291666600000001</v>
      </c>
      <c r="AY2661">
        <v>15844.61002699</v>
      </c>
      <c r="AZ2661">
        <v>21914.789611</v>
      </c>
      <c r="BA2661">
        <v>0</v>
      </c>
    </row>
    <row r="2662" spans="34:53">
      <c r="AH2662" s="5">
        <v>46261</v>
      </c>
      <c r="AI2662">
        <v>266</v>
      </c>
      <c r="AJ2662">
        <v>3</v>
      </c>
      <c r="AK2662" t="s">
        <v>143</v>
      </c>
      <c r="AL2662" t="s">
        <v>54</v>
      </c>
      <c r="AM2662" t="s">
        <v>52</v>
      </c>
      <c r="AN2662">
        <v>12.91765803</v>
      </c>
      <c r="AO2662">
        <v>0</v>
      </c>
      <c r="AP2662">
        <v>0</v>
      </c>
      <c r="AR2662" s="5">
        <v>46261</v>
      </c>
      <c r="AS2662">
        <v>190</v>
      </c>
      <c r="AT2662">
        <v>3</v>
      </c>
      <c r="AU2662" t="s">
        <v>50</v>
      </c>
      <c r="AV2662" t="s">
        <v>52</v>
      </c>
      <c r="AW2662">
        <v>0</v>
      </c>
      <c r="AX2662">
        <v>0</v>
      </c>
      <c r="AY2662">
        <v>0</v>
      </c>
      <c r="AZ2662">
        <v>0</v>
      </c>
      <c r="BA2662">
        <v>0</v>
      </c>
    </row>
    <row r="2663" spans="34:53">
      <c r="AH2663" s="5">
        <v>46261</v>
      </c>
      <c r="AI2663">
        <v>266</v>
      </c>
      <c r="AJ2663">
        <v>3</v>
      </c>
      <c r="AK2663" t="s">
        <v>143</v>
      </c>
      <c r="AL2663" t="s">
        <v>54</v>
      </c>
      <c r="AM2663" t="s">
        <v>51</v>
      </c>
      <c r="AN2663">
        <v>-19.66599136</v>
      </c>
      <c r="AO2663">
        <v>10.405110369999999</v>
      </c>
      <c r="AP2663">
        <v>-1559.7523693799999</v>
      </c>
      <c r="AR2663" s="5">
        <v>46261</v>
      </c>
      <c r="AS2663">
        <v>190</v>
      </c>
      <c r="AT2663">
        <v>3</v>
      </c>
      <c r="AU2663" t="s">
        <v>50</v>
      </c>
      <c r="AV2663" t="s">
        <v>51</v>
      </c>
      <c r="AW2663">
        <v>0</v>
      </c>
      <c r="AX2663">
        <v>0</v>
      </c>
      <c r="AY2663">
        <v>0</v>
      </c>
      <c r="AZ2663">
        <v>0</v>
      </c>
      <c r="BA2663">
        <v>0</v>
      </c>
    </row>
    <row r="2664" spans="34:53">
      <c r="AH2664" s="5">
        <v>46261</v>
      </c>
      <c r="AI2664">
        <v>267</v>
      </c>
      <c r="AJ2664">
        <v>3</v>
      </c>
      <c r="AL2664" t="s">
        <v>144</v>
      </c>
      <c r="AM2664" t="s">
        <v>58</v>
      </c>
      <c r="AN2664">
        <v>46.4499578</v>
      </c>
      <c r="AO2664">
        <v>0</v>
      </c>
      <c r="AP2664">
        <v>0</v>
      </c>
      <c r="AR2664" s="5">
        <v>46261</v>
      </c>
      <c r="AS2664">
        <v>191</v>
      </c>
      <c r="AT2664">
        <v>3</v>
      </c>
      <c r="AU2664" t="s">
        <v>145</v>
      </c>
      <c r="AV2664" t="s">
        <v>58</v>
      </c>
      <c r="AW2664">
        <v>-0.30109269999999999</v>
      </c>
      <c r="AX2664">
        <v>0.30833333000000002</v>
      </c>
      <c r="AY2664">
        <v>16.277659459999999</v>
      </c>
      <c r="AZ2664">
        <v>16.277659459999999</v>
      </c>
      <c r="BA2664">
        <v>0</v>
      </c>
    </row>
    <row r="2665" spans="34:53">
      <c r="AH2665" s="5">
        <v>46261</v>
      </c>
      <c r="AI2665">
        <v>267</v>
      </c>
      <c r="AJ2665">
        <v>3</v>
      </c>
      <c r="AL2665" t="s">
        <v>144</v>
      </c>
      <c r="AM2665" t="s">
        <v>146</v>
      </c>
      <c r="AN2665">
        <v>-59.673291130000003</v>
      </c>
      <c r="AO2665">
        <v>82898.270033330002</v>
      </c>
      <c r="AP2665">
        <v>82898.270033330002</v>
      </c>
      <c r="AR2665" s="5">
        <v>46261</v>
      </c>
      <c r="AS2665">
        <v>191</v>
      </c>
      <c r="AT2665">
        <v>3</v>
      </c>
      <c r="AU2665" t="s">
        <v>145</v>
      </c>
      <c r="AV2665" t="s">
        <v>146</v>
      </c>
      <c r="AW2665">
        <v>-7.2406299999999996E-3</v>
      </c>
      <c r="AX2665">
        <v>0.30833333000000002</v>
      </c>
      <c r="AY2665">
        <v>0</v>
      </c>
      <c r="AZ2665">
        <v>0</v>
      </c>
      <c r="BA2665">
        <v>0</v>
      </c>
    </row>
    <row r="2666" spans="34:53">
      <c r="AH2666" s="5">
        <v>46261</v>
      </c>
      <c r="AI2666">
        <v>267</v>
      </c>
      <c r="AJ2666">
        <v>3</v>
      </c>
      <c r="AK2666" t="s">
        <v>143</v>
      </c>
      <c r="AL2666" t="s">
        <v>57</v>
      </c>
      <c r="AM2666" t="s">
        <v>58</v>
      </c>
      <c r="AN2666">
        <v>10.272033199999999</v>
      </c>
      <c r="AO2666">
        <v>0</v>
      </c>
      <c r="AP2666">
        <v>0</v>
      </c>
      <c r="AR2666" s="5">
        <v>46261</v>
      </c>
      <c r="AS2666">
        <v>191</v>
      </c>
      <c r="AT2666">
        <v>3</v>
      </c>
      <c r="AU2666" t="s">
        <v>144</v>
      </c>
      <c r="AV2666" t="s">
        <v>58</v>
      </c>
      <c r="AW2666">
        <v>-38.011063960000001</v>
      </c>
      <c r="AX2666">
        <v>6.9358333300000004</v>
      </c>
      <c r="AY2666">
        <v>642.30420546000005</v>
      </c>
      <c r="AZ2666">
        <v>642.30420546000005</v>
      </c>
      <c r="BA2666">
        <v>0</v>
      </c>
    </row>
    <row r="2667" spans="34:53">
      <c r="AH2667" s="5">
        <v>46261</v>
      </c>
      <c r="AI2667">
        <v>267</v>
      </c>
      <c r="AJ2667">
        <v>3</v>
      </c>
      <c r="AK2667" t="s">
        <v>143</v>
      </c>
      <c r="AL2667" t="s">
        <v>57</v>
      </c>
      <c r="AM2667" t="s">
        <v>52</v>
      </c>
      <c r="AN2667">
        <v>-12.176199860000001</v>
      </c>
      <c r="AO2667">
        <v>0</v>
      </c>
      <c r="AP2667">
        <v>1346.2961534900001</v>
      </c>
      <c r="AR2667" s="5">
        <v>46261</v>
      </c>
      <c r="AS2667">
        <v>191</v>
      </c>
      <c r="AT2667">
        <v>3</v>
      </c>
      <c r="AU2667" t="s">
        <v>144</v>
      </c>
      <c r="AV2667" t="s">
        <v>146</v>
      </c>
      <c r="AW2667">
        <v>31.07523063</v>
      </c>
      <c r="AX2667">
        <v>6.9358333300000004</v>
      </c>
      <c r="AY2667">
        <v>0</v>
      </c>
      <c r="AZ2667">
        <v>0</v>
      </c>
      <c r="BA2667">
        <v>0</v>
      </c>
    </row>
    <row r="2668" spans="34:53">
      <c r="AH2668" s="5">
        <v>46261</v>
      </c>
      <c r="AI2668">
        <v>267</v>
      </c>
      <c r="AJ2668">
        <v>3</v>
      </c>
      <c r="AL2668" t="s">
        <v>147</v>
      </c>
      <c r="AM2668" t="s">
        <v>148</v>
      </c>
      <c r="AN2668">
        <v>0</v>
      </c>
      <c r="AO2668">
        <v>0</v>
      </c>
      <c r="AP2668">
        <v>0</v>
      </c>
      <c r="AR2668" s="5">
        <v>46261</v>
      </c>
      <c r="AS2668">
        <v>191</v>
      </c>
      <c r="AT2668">
        <v>3</v>
      </c>
      <c r="AU2668" t="s">
        <v>57</v>
      </c>
      <c r="AV2668" t="s">
        <v>58</v>
      </c>
      <c r="AW2668">
        <v>-11.00854</v>
      </c>
      <c r="AX2668">
        <v>1.9483333300000001</v>
      </c>
      <c r="AY2668">
        <v>16451.513836729999</v>
      </c>
      <c r="AZ2668">
        <v>6019.5766199999998</v>
      </c>
      <c r="BA2668">
        <v>0</v>
      </c>
    </row>
    <row r="2669" spans="34:53">
      <c r="AH2669" s="5">
        <v>46261</v>
      </c>
      <c r="AI2669">
        <v>267</v>
      </c>
      <c r="AJ2669">
        <v>3</v>
      </c>
      <c r="AL2669" t="s">
        <v>147</v>
      </c>
      <c r="AM2669" t="s">
        <v>51</v>
      </c>
      <c r="AN2669">
        <v>0</v>
      </c>
      <c r="AO2669">
        <v>0</v>
      </c>
      <c r="AP2669">
        <v>0</v>
      </c>
      <c r="AR2669" s="5">
        <v>46261</v>
      </c>
      <c r="AS2669">
        <v>191</v>
      </c>
      <c r="AT2669">
        <v>3</v>
      </c>
      <c r="AU2669" t="s">
        <v>57</v>
      </c>
      <c r="AV2669" t="s">
        <v>52</v>
      </c>
      <c r="AW2669">
        <v>9.0602066600000004</v>
      </c>
      <c r="AX2669">
        <v>1.9483333300000001</v>
      </c>
      <c r="AY2669">
        <v>0</v>
      </c>
      <c r="AZ2669">
        <v>0</v>
      </c>
      <c r="BA2669">
        <v>0</v>
      </c>
    </row>
    <row r="2670" spans="34:53">
      <c r="AH2670" s="5">
        <v>46261</v>
      </c>
      <c r="AI2670">
        <v>267</v>
      </c>
      <c r="AJ2670">
        <v>3</v>
      </c>
      <c r="AK2670" t="s">
        <v>143</v>
      </c>
      <c r="AL2670" t="s">
        <v>60</v>
      </c>
      <c r="AM2670" t="s">
        <v>58</v>
      </c>
      <c r="AN2670">
        <v>3.2071912299999998</v>
      </c>
      <c r="AO2670">
        <v>0</v>
      </c>
      <c r="AP2670">
        <v>0</v>
      </c>
      <c r="AR2670" s="5">
        <v>46261</v>
      </c>
      <c r="AS2670">
        <v>191</v>
      </c>
      <c r="AT2670">
        <v>3</v>
      </c>
      <c r="AU2670" t="s">
        <v>147</v>
      </c>
      <c r="AV2670" t="s">
        <v>148</v>
      </c>
      <c r="AW2670">
        <v>0</v>
      </c>
      <c r="AX2670">
        <v>0.39416666</v>
      </c>
      <c r="AY2670">
        <v>0</v>
      </c>
      <c r="AZ2670">
        <v>0</v>
      </c>
      <c r="BA2670">
        <v>0</v>
      </c>
    </row>
    <row r="2671" spans="34:53">
      <c r="AH2671" s="5">
        <v>46261</v>
      </c>
      <c r="AI2671">
        <v>267</v>
      </c>
      <c r="AJ2671">
        <v>3</v>
      </c>
      <c r="AK2671" t="s">
        <v>143</v>
      </c>
      <c r="AL2671" t="s">
        <v>60</v>
      </c>
      <c r="AM2671" t="s">
        <v>51</v>
      </c>
      <c r="AN2671">
        <v>-4.5688579000000002</v>
      </c>
      <c r="AO2671">
        <v>2541.1098965199999</v>
      </c>
      <c r="AP2671">
        <v>733.36525244999996</v>
      </c>
      <c r="AR2671" s="5">
        <v>46261</v>
      </c>
      <c r="AS2671">
        <v>191</v>
      </c>
      <c r="AT2671">
        <v>3</v>
      </c>
      <c r="AU2671" t="s">
        <v>147</v>
      </c>
      <c r="AV2671" t="s">
        <v>51</v>
      </c>
      <c r="AW2671">
        <v>0</v>
      </c>
      <c r="AX2671">
        <v>0.39416666</v>
      </c>
      <c r="AY2671">
        <v>0</v>
      </c>
      <c r="AZ2671">
        <v>0</v>
      </c>
      <c r="BA2671">
        <v>0</v>
      </c>
    </row>
    <row r="2672" spans="34:53">
      <c r="AH2672" s="5">
        <v>46261</v>
      </c>
      <c r="AI2672">
        <v>267</v>
      </c>
      <c r="AJ2672">
        <v>3</v>
      </c>
      <c r="AK2672" t="s">
        <v>143</v>
      </c>
      <c r="AL2672" t="s">
        <v>54</v>
      </c>
      <c r="AM2672" t="s">
        <v>52</v>
      </c>
      <c r="AN2672">
        <v>20.142428800000001</v>
      </c>
      <c r="AO2672">
        <v>0</v>
      </c>
      <c r="AP2672">
        <v>0</v>
      </c>
      <c r="AR2672" s="5">
        <v>46261</v>
      </c>
      <c r="AS2672">
        <v>191</v>
      </c>
      <c r="AT2672">
        <v>3</v>
      </c>
      <c r="AU2672" t="s">
        <v>60</v>
      </c>
      <c r="AV2672" t="s">
        <v>58</v>
      </c>
      <c r="AW2672">
        <v>-16.020143730000001</v>
      </c>
      <c r="AX2672">
        <v>0.71333332999999999</v>
      </c>
      <c r="AY2672">
        <v>0</v>
      </c>
      <c r="AZ2672">
        <v>1180.46006302</v>
      </c>
      <c r="BA2672">
        <v>0</v>
      </c>
    </row>
    <row r="2673" spans="34:53">
      <c r="AH2673" s="5">
        <v>46261</v>
      </c>
      <c r="AI2673">
        <v>267</v>
      </c>
      <c r="AJ2673">
        <v>3</v>
      </c>
      <c r="AK2673" t="s">
        <v>143</v>
      </c>
      <c r="AL2673" t="s">
        <v>54</v>
      </c>
      <c r="AM2673" t="s">
        <v>51</v>
      </c>
      <c r="AN2673">
        <v>-27.414928799999998</v>
      </c>
      <c r="AO2673">
        <v>585.95956059000002</v>
      </c>
      <c r="AP2673">
        <v>1047.4080511699999</v>
      </c>
      <c r="AR2673" s="5">
        <v>46261</v>
      </c>
      <c r="AS2673">
        <v>191</v>
      </c>
      <c r="AT2673">
        <v>3</v>
      </c>
      <c r="AU2673" t="s">
        <v>60</v>
      </c>
      <c r="AV2673" t="s">
        <v>51</v>
      </c>
      <c r="AW2673">
        <v>15.3068104</v>
      </c>
      <c r="AX2673">
        <v>0.71333332999999999</v>
      </c>
      <c r="AY2673">
        <v>0</v>
      </c>
      <c r="AZ2673">
        <v>0</v>
      </c>
      <c r="BA2673">
        <v>0</v>
      </c>
    </row>
    <row r="2674" spans="34:53">
      <c r="AH2674" s="5">
        <v>46261</v>
      </c>
      <c r="AI2674">
        <v>268</v>
      </c>
      <c r="AJ2674">
        <v>3</v>
      </c>
      <c r="AL2674" t="s">
        <v>144</v>
      </c>
      <c r="AM2674" t="s">
        <v>58</v>
      </c>
      <c r="AN2674">
        <v>42.979209560000001</v>
      </c>
      <c r="AO2674">
        <v>0</v>
      </c>
      <c r="AP2674">
        <v>0</v>
      </c>
      <c r="AR2674" s="5">
        <v>46261</v>
      </c>
      <c r="AS2674">
        <v>191</v>
      </c>
      <c r="AT2674">
        <v>3</v>
      </c>
      <c r="AU2674" t="s">
        <v>54</v>
      </c>
      <c r="AV2674" t="s">
        <v>52</v>
      </c>
      <c r="AW2674">
        <v>38.007258729999997</v>
      </c>
      <c r="AX2674">
        <v>0.87833333000000002</v>
      </c>
      <c r="AY2674">
        <v>0</v>
      </c>
      <c r="AZ2674">
        <v>0</v>
      </c>
      <c r="BA2674">
        <v>0</v>
      </c>
    </row>
    <row r="2675" spans="34:53">
      <c r="AH2675" s="5">
        <v>46261</v>
      </c>
      <c r="AI2675">
        <v>268</v>
      </c>
      <c r="AJ2675">
        <v>3</v>
      </c>
      <c r="AL2675" t="s">
        <v>144</v>
      </c>
      <c r="AM2675" t="s">
        <v>146</v>
      </c>
      <c r="AN2675">
        <v>-56.603376230000002</v>
      </c>
      <c r="AO2675">
        <v>78092.981016659993</v>
      </c>
      <c r="AP2675">
        <v>78092.981016659993</v>
      </c>
      <c r="AR2675" s="5">
        <v>46261</v>
      </c>
      <c r="AS2675">
        <v>191</v>
      </c>
      <c r="AT2675">
        <v>3</v>
      </c>
      <c r="AU2675" t="s">
        <v>54</v>
      </c>
      <c r="AV2675" t="s">
        <v>51</v>
      </c>
      <c r="AW2675">
        <v>-38.88559206</v>
      </c>
      <c r="AX2675">
        <v>0.87833333000000002</v>
      </c>
      <c r="AY2675">
        <v>12711.00501805</v>
      </c>
      <c r="AZ2675">
        <v>21962.482171750002</v>
      </c>
      <c r="BA2675">
        <v>0</v>
      </c>
    </row>
    <row r="2676" spans="34:53">
      <c r="AH2676" s="5">
        <v>46261</v>
      </c>
      <c r="AI2676">
        <v>268</v>
      </c>
      <c r="AJ2676">
        <v>3</v>
      </c>
      <c r="AK2676" t="s">
        <v>143</v>
      </c>
      <c r="AL2676" t="s">
        <v>57</v>
      </c>
      <c r="AM2676" t="s">
        <v>58</v>
      </c>
      <c r="AN2676">
        <v>9.6365859999999994</v>
      </c>
      <c r="AO2676">
        <v>0</v>
      </c>
      <c r="AP2676">
        <v>0</v>
      </c>
      <c r="AR2676" s="5">
        <v>46261</v>
      </c>
      <c r="AS2676">
        <v>191</v>
      </c>
      <c r="AT2676">
        <v>3</v>
      </c>
      <c r="AU2676" t="s">
        <v>50</v>
      </c>
      <c r="AV2676" t="s">
        <v>52</v>
      </c>
      <c r="AW2676">
        <v>0</v>
      </c>
      <c r="AX2676">
        <v>0</v>
      </c>
      <c r="AY2676">
        <v>0</v>
      </c>
      <c r="AZ2676">
        <v>0</v>
      </c>
      <c r="BA2676">
        <v>0</v>
      </c>
    </row>
    <row r="2677" spans="34:53">
      <c r="AH2677" s="5">
        <v>46261</v>
      </c>
      <c r="AI2677">
        <v>268</v>
      </c>
      <c r="AJ2677">
        <v>3</v>
      </c>
      <c r="AK2677" t="s">
        <v>143</v>
      </c>
      <c r="AL2677" t="s">
        <v>57</v>
      </c>
      <c r="AM2677" t="s">
        <v>52</v>
      </c>
      <c r="AN2677">
        <v>-11.492419330000001</v>
      </c>
      <c r="AO2677">
        <v>0</v>
      </c>
      <c r="AP2677">
        <v>2171.5888275299999</v>
      </c>
      <c r="AR2677" s="5">
        <v>46261</v>
      </c>
      <c r="AS2677">
        <v>191</v>
      </c>
      <c r="AT2677">
        <v>3</v>
      </c>
      <c r="AU2677" t="s">
        <v>50</v>
      </c>
      <c r="AV2677" t="s">
        <v>51</v>
      </c>
      <c r="AW2677">
        <v>0</v>
      </c>
      <c r="AX2677">
        <v>0</v>
      </c>
      <c r="AY2677">
        <v>0</v>
      </c>
      <c r="AZ2677">
        <v>0</v>
      </c>
      <c r="BA2677">
        <v>0</v>
      </c>
    </row>
    <row r="2678" spans="34:53">
      <c r="AH2678" s="5">
        <v>46261</v>
      </c>
      <c r="AI2678">
        <v>268</v>
      </c>
      <c r="AJ2678">
        <v>3</v>
      </c>
      <c r="AL2678" t="s">
        <v>147</v>
      </c>
      <c r="AM2678" t="s">
        <v>148</v>
      </c>
      <c r="AN2678">
        <v>0</v>
      </c>
      <c r="AO2678">
        <v>0</v>
      </c>
      <c r="AP2678">
        <v>0</v>
      </c>
      <c r="AR2678" s="5">
        <v>46261</v>
      </c>
      <c r="AS2678">
        <v>192</v>
      </c>
      <c r="AT2678">
        <v>3</v>
      </c>
      <c r="AU2678" t="s">
        <v>145</v>
      </c>
      <c r="AV2678" t="s">
        <v>58</v>
      </c>
      <c r="AW2678">
        <v>-0.35135129999999998</v>
      </c>
      <c r="AX2678">
        <v>0.41249999999999998</v>
      </c>
      <c r="AY2678">
        <v>22.80711105</v>
      </c>
      <c r="AZ2678">
        <v>22.80711105</v>
      </c>
      <c r="BA2678">
        <v>0</v>
      </c>
    </row>
    <row r="2679" spans="34:53">
      <c r="AH2679" s="5">
        <v>46261</v>
      </c>
      <c r="AI2679">
        <v>268</v>
      </c>
      <c r="AJ2679">
        <v>3</v>
      </c>
      <c r="AL2679" t="s">
        <v>147</v>
      </c>
      <c r="AM2679" t="s">
        <v>51</v>
      </c>
      <c r="AN2679">
        <v>0</v>
      </c>
      <c r="AO2679">
        <v>0</v>
      </c>
      <c r="AP2679">
        <v>0</v>
      </c>
      <c r="AR2679" s="5">
        <v>46261</v>
      </c>
      <c r="AS2679">
        <v>192</v>
      </c>
      <c r="AT2679">
        <v>3</v>
      </c>
      <c r="AU2679" t="s">
        <v>145</v>
      </c>
      <c r="AV2679" t="s">
        <v>146</v>
      </c>
      <c r="AW2679">
        <v>-6.11487E-2</v>
      </c>
      <c r="AX2679">
        <v>0.41249999999999998</v>
      </c>
      <c r="AY2679">
        <v>0</v>
      </c>
      <c r="AZ2679">
        <v>0</v>
      </c>
      <c r="BA2679">
        <v>0</v>
      </c>
    </row>
    <row r="2680" spans="34:53">
      <c r="AH2680" s="5">
        <v>46261</v>
      </c>
      <c r="AI2680">
        <v>268</v>
      </c>
      <c r="AJ2680">
        <v>3</v>
      </c>
      <c r="AK2680" t="s">
        <v>143</v>
      </c>
      <c r="AL2680" t="s">
        <v>60</v>
      </c>
      <c r="AM2680" t="s">
        <v>58</v>
      </c>
      <c r="AN2680">
        <v>2.8157071</v>
      </c>
      <c r="AO2680">
        <v>0</v>
      </c>
      <c r="AP2680">
        <v>0</v>
      </c>
      <c r="AR2680" s="5">
        <v>46261</v>
      </c>
      <c r="AS2680">
        <v>192</v>
      </c>
      <c r="AT2680">
        <v>3</v>
      </c>
      <c r="AU2680" t="s">
        <v>144</v>
      </c>
      <c r="AV2680" t="s">
        <v>58</v>
      </c>
      <c r="AW2680">
        <v>-44.408424060000002</v>
      </c>
      <c r="AX2680">
        <v>5.6508333300000002</v>
      </c>
      <c r="AY2680">
        <v>648.99414622999996</v>
      </c>
      <c r="AZ2680">
        <v>648.99414622999996</v>
      </c>
      <c r="BA2680">
        <v>0</v>
      </c>
    </row>
    <row r="2681" spans="34:53">
      <c r="AH2681" s="5">
        <v>46261</v>
      </c>
      <c r="AI2681">
        <v>268</v>
      </c>
      <c r="AJ2681">
        <v>3</v>
      </c>
      <c r="AK2681" t="s">
        <v>143</v>
      </c>
      <c r="AL2681" t="s">
        <v>60</v>
      </c>
      <c r="AM2681" t="s">
        <v>51</v>
      </c>
      <c r="AN2681">
        <v>-4.2032071000000002</v>
      </c>
      <c r="AO2681">
        <v>2152.3729252200001</v>
      </c>
      <c r="AP2681">
        <v>607.26869366000005</v>
      </c>
      <c r="AR2681" s="5">
        <v>46261</v>
      </c>
      <c r="AS2681">
        <v>192</v>
      </c>
      <c r="AT2681">
        <v>3</v>
      </c>
      <c r="AU2681" t="s">
        <v>144</v>
      </c>
      <c r="AV2681" t="s">
        <v>146</v>
      </c>
      <c r="AW2681">
        <v>38.757590729999997</v>
      </c>
      <c r="AX2681">
        <v>5.6508333300000002</v>
      </c>
      <c r="AY2681">
        <v>0</v>
      </c>
      <c r="AZ2681">
        <v>0</v>
      </c>
      <c r="BA2681">
        <v>0</v>
      </c>
    </row>
    <row r="2682" spans="34:53">
      <c r="AH2682" s="5">
        <v>46261</v>
      </c>
      <c r="AI2682">
        <v>268</v>
      </c>
      <c r="AJ2682">
        <v>3</v>
      </c>
      <c r="AK2682" t="s">
        <v>143</v>
      </c>
      <c r="AL2682" t="s">
        <v>54</v>
      </c>
      <c r="AM2682" t="s">
        <v>52</v>
      </c>
      <c r="AN2682">
        <v>26.276124800000002</v>
      </c>
      <c r="AO2682">
        <v>0</v>
      </c>
      <c r="AP2682">
        <v>0</v>
      </c>
      <c r="AR2682" s="5">
        <v>46261</v>
      </c>
      <c r="AS2682">
        <v>192</v>
      </c>
      <c r="AT2682">
        <v>3</v>
      </c>
      <c r="AU2682" t="s">
        <v>57</v>
      </c>
      <c r="AV2682" t="s">
        <v>58</v>
      </c>
      <c r="AW2682">
        <v>-11.3803868</v>
      </c>
      <c r="AX2682">
        <v>1.9841666600000001</v>
      </c>
      <c r="AY2682">
        <v>15343.713039759999</v>
      </c>
      <c r="AZ2682">
        <v>6281.29295353</v>
      </c>
      <c r="BA2682">
        <v>0</v>
      </c>
    </row>
    <row r="2683" spans="34:53">
      <c r="AH2683" s="5">
        <v>46261</v>
      </c>
      <c r="AI2683">
        <v>268</v>
      </c>
      <c r="AJ2683">
        <v>3</v>
      </c>
      <c r="AK2683" t="s">
        <v>143</v>
      </c>
      <c r="AL2683" t="s">
        <v>54</v>
      </c>
      <c r="AM2683" t="s">
        <v>51</v>
      </c>
      <c r="AN2683">
        <v>-33.333624800000003</v>
      </c>
      <c r="AO2683">
        <v>328.82062174999999</v>
      </c>
      <c r="AP2683">
        <v>-297.66397420999999</v>
      </c>
      <c r="AR2683" s="5">
        <v>46261</v>
      </c>
      <c r="AS2683">
        <v>192</v>
      </c>
      <c r="AT2683">
        <v>3</v>
      </c>
      <c r="AU2683" t="s">
        <v>57</v>
      </c>
      <c r="AV2683" t="s">
        <v>52</v>
      </c>
      <c r="AW2683">
        <v>9.3962201299999997</v>
      </c>
      <c r="AX2683">
        <v>1.9841666600000001</v>
      </c>
      <c r="AY2683">
        <v>0</v>
      </c>
      <c r="AZ2683">
        <v>0</v>
      </c>
      <c r="BA2683">
        <v>0</v>
      </c>
    </row>
    <row r="2684" spans="34:53">
      <c r="AH2684" s="5">
        <v>46261</v>
      </c>
      <c r="AI2684">
        <v>269</v>
      </c>
      <c r="AJ2684">
        <v>3</v>
      </c>
      <c r="AL2684" t="s">
        <v>144</v>
      </c>
      <c r="AM2684" t="s">
        <v>58</v>
      </c>
      <c r="AN2684">
        <v>39.03738156</v>
      </c>
      <c r="AO2684">
        <v>0</v>
      </c>
      <c r="AP2684">
        <v>0</v>
      </c>
      <c r="AR2684" s="5">
        <v>46261</v>
      </c>
      <c r="AS2684">
        <v>192</v>
      </c>
      <c r="AT2684">
        <v>3</v>
      </c>
      <c r="AU2684" t="s">
        <v>147</v>
      </c>
      <c r="AV2684" t="s">
        <v>148</v>
      </c>
      <c r="AW2684">
        <v>0</v>
      </c>
      <c r="AX2684">
        <v>0.39666666</v>
      </c>
      <c r="AY2684">
        <v>0</v>
      </c>
      <c r="AZ2684">
        <v>0</v>
      </c>
      <c r="BA2684">
        <v>0</v>
      </c>
    </row>
    <row r="2685" spans="34:53">
      <c r="AH2685" s="5">
        <v>46261</v>
      </c>
      <c r="AI2685">
        <v>269</v>
      </c>
      <c r="AJ2685">
        <v>3</v>
      </c>
      <c r="AL2685" t="s">
        <v>144</v>
      </c>
      <c r="AM2685" t="s">
        <v>146</v>
      </c>
      <c r="AN2685">
        <v>-52.418214900000002</v>
      </c>
      <c r="AO2685">
        <v>71936.905683329998</v>
      </c>
      <c r="AP2685">
        <v>71936.905683329998</v>
      </c>
      <c r="AR2685" s="5">
        <v>46261</v>
      </c>
      <c r="AS2685">
        <v>192</v>
      </c>
      <c r="AT2685">
        <v>3</v>
      </c>
      <c r="AU2685" t="s">
        <v>147</v>
      </c>
      <c r="AV2685" t="s">
        <v>51</v>
      </c>
      <c r="AW2685">
        <v>0</v>
      </c>
      <c r="AX2685">
        <v>0.39666666</v>
      </c>
      <c r="AY2685">
        <v>0</v>
      </c>
      <c r="AZ2685">
        <v>0</v>
      </c>
      <c r="BA2685">
        <v>0</v>
      </c>
    </row>
    <row r="2686" spans="34:53">
      <c r="AH2686" s="5">
        <v>46261</v>
      </c>
      <c r="AI2686">
        <v>269</v>
      </c>
      <c r="AJ2686">
        <v>3</v>
      </c>
      <c r="AK2686" t="s">
        <v>143</v>
      </c>
      <c r="AL2686" t="s">
        <v>57</v>
      </c>
      <c r="AM2686" t="s">
        <v>58</v>
      </c>
      <c r="AN2686">
        <v>9.0478427999999997</v>
      </c>
      <c r="AO2686">
        <v>0</v>
      </c>
      <c r="AP2686">
        <v>0</v>
      </c>
      <c r="AR2686" s="5">
        <v>46261</v>
      </c>
      <c r="AS2686">
        <v>192</v>
      </c>
      <c r="AT2686">
        <v>3</v>
      </c>
      <c r="AU2686" t="s">
        <v>60</v>
      </c>
      <c r="AV2686" t="s">
        <v>58</v>
      </c>
      <c r="AW2686">
        <v>-13.817660399999999</v>
      </c>
      <c r="AX2686">
        <v>0.63500000000000001</v>
      </c>
      <c r="AY2686">
        <v>0</v>
      </c>
      <c r="AZ2686">
        <v>1004.43930958</v>
      </c>
      <c r="BA2686">
        <v>0</v>
      </c>
    </row>
    <row r="2687" spans="34:53">
      <c r="AH2687" s="5">
        <v>46261</v>
      </c>
      <c r="AI2687">
        <v>269</v>
      </c>
      <c r="AJ2687">
        <v>3</v>
      </c>
      <c r="AK2687" t="s">
        <v>143</v>
      </c>
      <c r="AL2687" t="s">
        <v>57</v>
      </c>
      <c r="AM2687" t="s">
        <v>52</v>
      </c>
      <c r="AN2687">
        <v>-10.9378428</v>
      </c>
      <c r="AO2687">
        <v>0</v>
      </c>
      <c r="AP2687">
        <v>2147.5656732699999</v>
      </c>
      <c r="AR2687" s="5">
        <v>46261</v>
      </c>
      <c r="AS2687">
        <v>192</v>
      </c>
      <c r="AT2687">
        <v>3</v>
      </c>
      <c r="AU2687" t="s">
        <v>60</v>
      </c>
      <c r="AV2687" t="s">
        <v>51</v>
      </c>
      <c r="AW2687">
        <v>13.1826604</v>
      </c>
      <c r="AX2687">
        <v>0.63500000000000001</v>
      </c>
      <c r="AY2687">
        <v>0</v>
      </c>
      <c r="AZ2687">
        <v>0</v>
      </c>
      <c r="BA2687">
        <v>0</v>
      </c>
    </row>
    <row r="2688" spans="34:53">
      <c r="AH2688" s="5">
        <v>46261</v>
      </c>
      <c r="AI2688">
        <v>269</v>
      </c>
      <c r="AJ2688">
        <v>3</v>
      </c>
      <c r="AL2688" t="s">
        <v>147</v>
      </c>
      <c r="AM2688" t="s">
        <v>148</v>
      </c>
      <c r="AN2688">
        <v>0</v>
      </c>
      <c r="AO2688">
        <v>0</v>
      </c>
      <c r="AP2688">
        <v>0</v>
      </c>
      <c r="AR2688" s="5">
        <v>46261</v>
      </c>
      <c r="AS2688">
        <v>192</v>
      </c>
      <c r="AT2688">
        <v>3</v>
      </c>
      <c r="AU2688" t="s">
        <v>54</v>
      </c>
      <c r="AV2688" t="s">
        <v>52</v>
      </c>
      <c r="AW2688">
        <v>37.106151930000003</v>
      </c>
      <c r="AX2688">
        <v>1.14833333</v>
      </c>
      <c r="AY2688">
        <v>0</v>
      </c>
      <c r="AZ2688">
        <v>0</v>
      </c>
      <c r="BA2688">
        <v>0</v>
      </c>
    </row>
    <row r="2689" spans="34:53">
      <c r="AH2689" s="5">
        <v>46261</v>
      </c>
      <c r="AI2689">
        <v>269</v>
      </c>
      <c r="AJ2689">
        <v>3</v>
      </c>
      <c r="AL2689" t="s">
        <v>147</v>
      </c>
      <c r="AM2689" t="s">
        <v>51</v>
      </c>
      <c r="AN2689">
        <v>0</v>
      </c>
      <c r="AO2689">
        <v>0</v>
      </c>
      <c r="AP2689">
        <v>0</v>
      </c>
      <c r="AR2689" s="5">
        <v>46261</v>
      </c>
      <c r="AS2689">
        <v>192</v>
      </c>
      <c r="AT2689">
        <v>3</v>
      </c>
      <c r="AU2689" t="s">
        <v>54</v>
      </c>
      <c r="AV2689" t="s">
        <v>51</v>
      </c>
      <c r="AW2689">
        <v>-38.254485260000003</v>
      </c>
      <c r="AX2689">
        <v>1.14833333</v>
      </c>
      <c r="AY2689">
        <v>13558.44449265</v>
      </c>
      <c r="AZ2689">
        <v>21616.42526928</v>
      </c>
      <c r="BA2689">
        <v>0</v>
      </c>
    </row>
    <row r="2690" spans="34:53">
      <c r="AH2690" s="5">
        <v>46261</v>
      </c>
      <c r="AI2690">
        <v>269</v>
      </c>
      <c r="AJ2690">
        <v>3</v>
      </c>
      <c r="AK2690" t="s">
        <v>143</v>
      </c>
      <c r="AL2690" t="s">
        <v>60</v>
      </c>
      <c r="AM2690" t="s">
        <v>58</v>
      </c>
      <c r="AN2690">
        <v>5.0661389999999997</v>
      </c>
      <c r="AO2690">
        <v>0</v>
      </c>
      <c r="AP2690">
        <v>0</v>
      </c>
      <c r="AR2690" s="5">
        <v>46261</v>
      </c>
      <c r="AS2690">
        <v>192</v>
      </c>
      <c r="AT2690">
        <v>3</v>
      </c>
      <c r="AU2690" t="s">
        <v>50</v>
      </c>
      <c r="AV2690" t="s">
        <v>52</v>
      </c>
      <c r="AW2690">
        <v>0</v>
      </c>
      <c r="AX2690">
        <v>0</v>
      </c>
      <c r="AY2690">
        <v>0</v>
      </c>
      <c r="AZ2690">
        <v>0</v>
      </c>
      <c r="BA2690">
        <v>0</v>
      </c>
    </row>
    <row r="2691" spans="34:53">
      <c r="AH2691" s="5">
        <v>46261</v>
      </c>
      <c r="AI2691">
        <v>269</v>
      </c>
      <c r="AJ2691">
        <v>3</v>
      </c>
      <c r="AK2691" t="s">
        <v>143</v>
      </c>
      <c r="AL2691" t="s">
        <v>60</v>
      </c>
      <c r="AM2691" t="s">
        <v>51</v>
      </c>
      <c r="AN2691">
        <v>-6.4186389999999998</v>
      </c>
      <c r="AO2691">
        <v>2877.7658038700001</v>
      </c>
      <c r="AP2691">
        <v>1379.7042580899999</v>
      </c>
      <c r="AR2691" s="5">
        <v>46261</v>
      </c>
      <c r="AS2691">
        <v>192</v>
      </c>
      <c r="AT2691">
        <v>3</v>
      </c>
      <c r="AU2691" t="s">
        <v>50</v>
      </c>
      <c r="AV2691" t="s">
        <v>51</v>
      </c>
      <c r="AW2691">
        <v>0</v>
      </c>
      <c r="AX2691">
        <v>0</v>
      </c>
      <c r="AY2691">
        <v>0</v>
      </c>
      <c r="AZ2691">
        <v>0</v>
      </c>
      <c r="BA2691">
        <v>0</v>
      </c>
    </row>
    <row r="2692" spans="34:53">
      <c r="AH2692" s="5">
        <v>46261</v>
      </c>
      <c r="AI2692">
        <v>269</v>
      </c>
      <c r="AJ2692">
        <v>3</v>
      </c>
      <c r="AK2692" t="s">
        <v>143</v>
      </c>
      <c r="AL2692" t="s">
        <v>54</v>
      </c>
      <c r="AM2692" t="s">
        <v>52</v>
      </c>
      <c r="AN2692">
        <v>28.585003199999999</v>
      </c>
      <c r="AO2692">
        <v>0</v>
      </c>
      <c r="AP2692">
        <v>0</v>
      </c>
      <c r="AR2692" s="5">
        <v>46261</v>
      </c>
      <c r="AS2692">
        <v>193</v>
      </c>
      <c r="AT2692">
        <v>3</v>
      </c>
      <c r="AU2692" t="s">
        <v>145</v>
      </c>
      <c r="AV2692" t="s">
        <v>58</v>
      </c>
      <c r="AW2692">
        <v>0</v>
      </c>
      <c r="AX2692">
        <v>0</v>
      </c>
      <c r="AY2692">
        <v>0</v>
      </c>
      <c r="AZ2692">
        <v>0</v>
      </c>
      <c r="BA2692">
        <v>0</v>
      </c>
    </row>
    <row r="2693" spans="34:53">
      <c r="AH2693" s="5">
        <v>46261</v>
      </c>
      <c r="AI2693">
        <v>269</v>
      </c>
      <c r="AJ2693">
        <v>3</v>
      </c>
      <c r="AK2693" t="s">
        <v>143</v>
      </c>
      <c r="AL2693" t="s">
        <v>54</v>
      </c>
      <c r="AM2693" t="s">
        <v>51</v>
      </c>
      <c r="AN2693">
        <v>-35.827503200000002</v>
      </c>
      <c r="AO2693">
        <v>422.03787269999998</v>
      </c>
      <c r="AP2693">
        <v>-227.46625477000001</v>
      </c>
      <c r="AR2693" s="5">
        <v>46261</v>
      </c>
      <c r="AS2693">
        <v>193</v>
      </c>
      <c r="AT2693">
        <v>3</v>
      </c>
      <c r="AU2693" t="s">
        <v>145</v>
      </c>
      <c r="AV2693" t="s">
        <v>146</v>
      </c>
      <c r="AW2693">
        <v>0</v>
      </c>
      <c r="AX2693">
        <v>0</v>
      </c>
      <c r="AY2693">
        <v>0</v>
      </c>
      <c r="AZ2693">
        <v>0</v>
      </c>
      <c r="BA2693">
        <v>0</v>
      </c>
    </row>
    <row r="2694" spans="34:53">
      <c r="AH2694" s="5">
        <v>46261</v>
      </c>
      <c r="AI2694">
        <v>270</v>
      </c>
      <c r="AJ2694">
        <v>3</v>
      </c>
      <c r="AL2694" t="s">
        <v>144</v>
      </c>
      <c r="AM2694" t="s">
        <v>58</v>
      </c>
      <c r="AN2694">
        <v>41.774277400000003</v>
      </c>
      <c r="AO2694">
        <v>0</v>
      </c>
      <c r="AP2694">
        <v>0</v>
      </c>
      <c r="AR2694" s="5">
        <v>46261</v>
      </c>
      <c r="AS2694">
        <v>193</v>
      </c>
      <c r="AT2694">
        <v>3</v>
      </c>
      <c r="AU2694" t="s">
        <v>144</v>
      </c>
      <c r="AV2694" t="s">
        <v>58</v>
      </c>
      <c r="AW2694">
        <v>-60.462028660000001</v>
      </c>
      <c r="AX2694">
        <v>9.6141666600000004</v>
      </c>
      <c r="AY2694">
        <v>650.74194651000005</v>
      </c>
      <c r="AZ2694">
        <v>650.74194651000005</v>
      </c>
      <c r="BA2694">
        <v>0</v>
      </c>
    </row>
    <row r="2695" spans="34:53">
      <c r="AH2695" s="5">
        <v>46261</v>
      </c>
      <c r="AI2695">
        <v>270</v>
      </c>
      <c r="AJ2695">
        <v>3</v>
      </c>
      <c r="AL2695" t="s">
        <v>144</v>
      </c>
      <c r="AM2695" t="s">
        <v>146</v>
      </c>
      <c r="AN2695">
        <v>-55.166777400000001</v>
      </c>
      <c r="AO2695">
        <v>76053.916100000002</v>
      </c>
      <c r="AP2695">
        <v>76053.916100000002</v>
      </c>
      <c r="AR2695" s="5">
        <v>46261</v>
      </c>
      <c r="AS2695">
        <v>193</v>
      </c>
      <c r="AT2695">
        <v>3</v>
      </c>
      <c r="AU2695" t="s">
        <v>144</v>
      </c>
      <c r="AV2695" t="s">
        <v>146</v>
      </c>
      <c r="AW2695">
        <v>50.847861999999999</v>
      </c>
      <c r="AX2695">
        <v>9.6141666600000004</v>
      </c>
      <c r="AY2695">
        <v>0</v>
      </c>
      <c r="AZ2695">
        <v>0</v>
      </c>
      <c r="BA2695">
        <v>0</v>
      </c>
    </row>
    <row r="2696" spans="34:53">
      <c r="AH2696" s="5">
        <v>46261</v>
      </c>
      <c r="AI2696">
        <v>270</v>
      </c>
      <c r="AJ2696">
        <v>3</v>
      </c>
      <c r="AK2696" t="s">
        <v>143</v>
      </c>
      <c r="AL2696" t="s">
        <v>57</v>
      </c>
      <c r="AM2696" t="s">
        <v>58</v>
      </c>
      <c r="AN2696">
        <v>8.5698194000000001</v>
      </c>
      <c r="AO2696">
        <v>0</v>
      </c>
      <c r="AP2696">
        <v>0</v>
      </c>
      <c r="AR2696" s="5">
        <v>46261</v>
      </c>
      <c r="AS2696">
        <v>193</v>
      </c>
      <c r="AT2696">
        <v>3</v>
      </c>
      <c r="AU2696" t="s">
        <v>57</v>
      </c>
      <c r="AV2696" t="s">
        <v>58</v>
      </c>
      <c r="AW2696">
        <v>-10.3342794</v>
      </c>
      <c r="AX2696">
        <v>1.47916666</v>
      </c>
      <c r="AY2696">
        <v>6731.9772144600001</v>
      </c>
      <c r="AZ2696">
        <v>5663.2963688600003</v>
      </c>
      <c r="BA2696">
        <v>0</v>
      </c>
    </row>
    <row r="2697" spans="34:53">
      <c r="AH2697" s="5">
        <v>46261</v>
      </c>
      <c r="AI2697">
        <v>270</v>
      </c>
      <c r="AJ2697">
        <v>3</v>
      </c>
      <c r="AK2697" t="s">
        <v>143</v>
      </c>
      <c r="AL2697" t="s">
        <v>57</v>
      </c>
      <c r="AM2697" t="s">
        <v>52</v>
      </c>
      <c r="AN2697">
        <v>-10.476486059999999</v>
      </c>
      <c r="AO2697">
        <v>0</v>
      </c>
      <c r="AP2697">
        <v>2008.78833715</v>
      </c>
      <c r="AR2697" s="5">
        <v>46261</v>
      </c>
      <c r="AS2697">
        <v>193</v>
      </c>
      <c r="AT2697">
        <v>3</v>
      </c>
      <c r="AU2697" t="s">
        <v>57</v>
      </c>
      <c r="AV2697" t="s">
        <v>52</v>
      </c>
      <c r="AW2697">
        <v>8.8551127300000001</v>
      </c>
      <c r="AX2697">
        <v>1.47916666</v>
      </c>
      <c r="AY2697">
        <v>0</v>
      </c>
      <c r="AZ2697">
        <v>0</v>
      </c>
      <c r="BA2697">
        <v>0</v>
      </c>
    </row>
    <row r="2698" spans="34:53">
      <c r="AH2698" s="5">
        <v>46261</v>
      </c>
      <c r="AI2698">
        <v>270</v>
      </c>
      <c r="AJ2698">
        <v>3</v>
      </c>
      <c r="AL2698" t="s">
        <v>147</v>
      </c>
      <c r="AM2698" t="s">
        <v>148</v>
      </c>
      <c r="AN2698">
        <v>0</v>
      </c>
      <c r="AO2698">
        <v>0</v>
      </c>
      <c r="AP2698">
        <v>0</v>
      </c>
      <c r="AR2698" s="5">
        <v>46261</v>
      </c>
      <c r="AS2698">
        <v>193</v>
      </c>
      <c r="AT2698">
        <v>3</v>
      </c>
      <c r="AU2698" t="s">
        <v>147</v>
      </c>
      <c r="AV2698" t="s">
        <v>148</v>
      </c>
      <c r="AW2698">
        <v>0</v>
      </c>
      <c r="AX2698">
        <v>0.23666666</v>
      </c>
      <c r="AY2698">
        <v>0</v>
      </c>
      <c r="AZ2698">
        <v>0</v>
      </c>
      <c r="BA2698">
        <v>0</v>
      </c>
    </row>
    <row r="2699" spans="34:53">
      <c r="AH2699" s="5">
        <v>46261</v>
      </c>
      <c r="AI2699">
        <v>270</v>
      </c>
      <c r="AJ2699">
        <v>3</v>
      </c>
      <c r="AL2699" t="s">
        <v>147</v>
      </c>
      <c r="AM2699" t="s">
        <v>51</v>
      </c>
      <c r="AN2699">
        <v>0</v>
      </c>
      <c r="AO2699">
        <v>0</v>
      </c>
      <c r="AP2699">
        <v>0</v>
      </c>
      <c r="AR2699" s="5">
        <v>46261</v>
      </c>
      <c r="AS2699">
        <v>193</v>
      </c>
      <c r="AT2699">
        <v>3</v>
      </c>
      <c r="AU2699" t="s">
        <v>147</v>
      </c>
      <c r="AV2699" t="s">
        <v>51</v>
      </c>
      <c r="AW2699">
        <v>0</v>
      </c>
      <c r="AX2699">
        <v>0.23666666</v>
      </c>
      <c r="AY2699">
        <v>0</v>
      </c>
      <c r="AZ2699">
        <v>0</v>
      </c>
      <c r="BA2699">
        <v>0</v>
      </c>
    </row>
    <row r="2700" spans="34:53">
      <c r="AH2700" s="5">
        <v>46261</v>
      </c>
      <c r="AI2700">
        <v>270</v>
      </c>
      <c r="AJ2700">
        <v>3</v>
      </c>
      <c r="AK2700" t="s">
        <v>143</v>
      </c>
      <c r="AL2700" t="s">
        <v>60</v>
      </c>
      <c r="AM2700" t="s">
        <v>58</v>
      </c>
      <c r="AN2700">
        <v>5.6312227999999998</v>
      </c>
      <c r="AO2700">
        <v>0</v>
      </c>
      <c r="AP2700">
        <v>0</v>
      </c>
      <c r="AR2700" s="5">
        <v>46261</v>
      </c>
      <c r="AS2700">
        <v>193</v>
      </c>
      <c r="AT2700">
        <v>3</v>
      </c>
      <c r="AU2700" t="s">
        <v>60</v>
      </c>
      <c r="AV2700" t="s">
        <v>58</v>
      </c>
      <c r="AW2700">
        <v>-1.4747425300000001</v>
      </c>
      <c r="AX2700">
        <v>1.3558333300000001</v>
      </c>
      <c r="AY2700">
        <v>0</v>
      </c>
      <c r="AZ2700">
        <v>49.979024449999997</v>
      </c>
      <c r="BA2700">
        <v>0</v>
      </c>
    </row>
    <row r="2701" spans="34:53">
      <c r="AH2701" s="5">
        <v>46261</v>
      </c>
      <c r="AI2701">
        <v>270</v>
      </c>
      <c r="AJ2701">
        <v>3</v>
      </c>
      <c r="AK2701" t="s">
        <v>143</v>
      </c>
      <c r="AL2701" t="s">
        <v>60</v>
      </c>
      <c r="AM2701" t="s">
        <v>51</v>
      </c>
      <c r="AN2701">
        <v>-6.9362228000000004</v>
      </c>
      <c r="AO2701">
        <v>2911.99117824</v>
      </c>
      <c r="AP2701">
        <v>1569.24152506</v>
      </c>
      <c r="AR2701" s="5">
        <v>46261</v>
      </c>
      <c r="AS2701">
        <v>193</v>
      </c>
      <c r="AT2701">
        <v>3</v>
      </c>
      <c r="AU2701" t="s">
        <v>60</v>
      </c>
      <c r="AV2701" t="s">
        <v>51</v>
      </c>
      <c r="AW2701">
        <v>0.11890920000000001</v>
      </c>
      <c r="AX2701">
        <v>1.3558333300000001</v>
      </c>
      <c r="AY2701">
        <v>0</v>
      </c>
      <c r="AZ2701">
        <v>0</v>
      </c>
      <c r="BA2701">
        <v>0</v>
      </c>
    </row>
    <row r="2702" spans="34:53">
      <c r="AH2702" s="5">
        <v>46261</v>
      </c>
      <c r="AI2702">
        <v>270</v>
      </c>
      <c r="AJ2702">
        <v>3</v>
      </c>
      <c r="AK2702" t="s">
        <v>143</v>
      </c>
      <c r="AL2702" t="s">
        <v>54</v>
      </c>
      <c r="AM2702" t="s">
        <v>52</v>
      </c>
      <c r="AN2702">
        <v>32.048893100000001</v>
      </c>
      <c r="AO2702">
        <v>0</v>
      </c>
      <c r="AP2702">
        <v>0</v>
      </c>
      <c r="AR2702" s="5">
        <v>46261</v>
      </c>
      <c r="AS2702">
        <v>193</v>
      </c>
      <c r="AT2702">
        <v>3</v>
      </c>
      <c r="AU2702" t="s">
        <v>54</v>
      </c>
      <c r="AV2702" t="s">
        <v>52</v>
      </c>
      <c r="AW2702">
        <v>32.185545560000001</v>
      </c>
      <c r="AX2702">
        <v>1.8341666599999999</v>
      </c>
      <c r="AY2702">
        <v>0</v>
      </c>
      <c r="AZ2702">
        <v>0</v>
      </c>
      <c r="BA2702">
        <v>0</v>
      </c>
    </row>
    <row r="2703" spans="34:53">
      <c r="AH2703" s="5">
        <v>46261</v>
      </c>
      <c r="AI2703">
        <v>270</v>
      </c>
      <c r="AJ2703">
        <v>3</v>
      </c>
      <c r="AK2703" t="s">
        <v>143</v>
      </c>
      <c r="AL2703" t="s">
        <v>54</v>
      </c>
      <c r="AM2703" t="s">
        <v>51</v>
      </c>
      <c r="AN2703">
        <v>-39.568893099999997</v>
      </c>
      <c r="AO2703">
        <v>518.84679774000006</v>
      </c>
      <c r="AP2703">
        <v>-147.19188622999999</v>
      </c>
      <c r="AR2703" s="5">
        <v>46261</v>
      </c>
      <c r="AS2703">
        <v>193</v>
      </c>
      <c r="AT2703">
        <v>3</v>
      </c>
      <c r="AU2703" t="s">
        <v>54</v>
      </c>
      <c r="AV2703" t="s">
        <v>51</v>
      </c>
      <c r="AW2703">
        <v>-34.019712230000003</v>
      </c>
      <c r="AX2703">
        <v>1.8341666599999999</v>
      </c>
      <c r="AY2703">
        <v>18292.62551885</v>
      </c>
      <c r="AZ2703">
        <v>19311.32734</v>
      </c>
      <c r="BA2703">
        <v>0</v>
      </c>
    </row>
    <row r="2704" spans="34:53">
      <c r="AH2704" s="5">
        <v>46261</v>
      </c>
      <c r="AI2704">
        <v>271</v>
      </c>
      <c r="AJ2704">
        <v>3</v>
      </c>
      <c r="AL2704" t="s">
        <v>144</v>
      </c>
      <c r="AM2704" t="s">
        <v>58</v>
      </c>
      <c r="AN2704">
        <v>41.799663029999998</v>
      </c>
      <c r="AO2704">
        <v>0</v>
      </c>
      <c r="AP2704">
        <v>0</v>
      </c>
      <c r="AR2704" s="5">
        <v>46261</v>
      </c>
      <c r="AS2704">
        <v>193</v>
      </c>
      <c r="AT2704">
        <v>3</v>
      </c>
      <c r="AU2704" t="s">
        <v>50</v>
      </c>
      <c r="AV2704" t="s">
        <v>52</v>
      </c>
      <c r="AW2704">
        <v>0</v>
      </c>
      <c r="AX2704">
        <v>0</v>
      </c>
      <c r="AY2704">
        <v>0</v>
      </c>
      <c r="AZ2704">
        <v>0</v>
      </c>
      <c r="BA2704">
        <v>0</v>
      </c>
    </row>
    <row r="2705" spans="34:53">
      <c r="AH2705" s="5">
        <v>46261</v>
      </c>
      <c r="AI2705">
        <v>271</v>
      </c>
      <c r="AJ2705">
        <v>3</v>
      </c>
      <c r="AL2705" t="s">
        <v>144</v>
      </c>
      <c r="AM2705" t="s">
        <v>146</v>
      </c>
      <c r="AN2705">
        <v>-55.191329699999997</v>
      </c>
      <c r="AO2705">
        <v>76091.161216659995</v>
      </c>
      <c r="AP2705">
        <v>76091.161216659995</v>
      </c>
      <c r="AR2705" s="5">
        <v>46261</v>
      </c>
      <c r="AS2705">
        <v>193</v>
      </c>
      <c r="AT2705">
        <v>3</v>
      </c>
      <c r="AU2705" t="s">
        <v>50</v>
      </c>
      <c r="AV2705" t="s">
        <v>51</v>
      </c>
      <c r="AW2705">
        <v>0</v>
      </c>
      <c r="AX2705">
        <v>0</v>
      </c>
      <c r="AY2705">
        <v>0</v>
      </c>
      <c r="AZ2705">
        <v>0</v>
      </c>
      <c r="BA2705">
        <v>0</v>
      </c>
    </row>
    <row r="2706" spans="34:53">
      <c r="AH2706" s="5">
        <v>46261</v>
      </c>
      <c r="AI2706">
        <v>271</v>
      </c>
      <c r="AJ2706">
        <v>3</v>
      </c>
      <c r="AK2706" t="s">
        <v>143</v>
      </c>
      <c r="AL2706" t="s">
        <v>57</v>
      </c>
      <c r="AM2706" t="s">
        <v>58</v>
      </c>
      <c r="AN2706">
        <v>7.4136883999999998</v>
      </c>
      <c r="AO2706">
        <v>0</v>
      </c>
      <c r="AP2706">
        <v>0</v>
      </c>
      <c r="AR2706" s="5">
        <v>46261</v>
      </c>
      <c r="AS2706">
        <v>194</v>
      </c>
      <c r="AT2706">
        <v>3</v>
      </c>
      <c r="AU2706" t="s">
        <v>145</v>
      </c>
      <c r="AV2706" t="s">
        <v>58</v>
      </c>
      <c r="AW2706">
        <v>0</v>
      </c>
      <c r="AX2706">
        <v>0</v>
      </c>
      <c r="AY2706">
        <v>0</v>
      </c>
      <c r="AZ2706">
        <v>0</v>
      </c>
      <c r="BA2706">
        <v>0</v>
      </c>
    </row>
    <row r="2707" spans="34:53">
      <c r="AH2707" s="5">
        <v>46261</v>
      </c>
      <c r="AI2707">
        <v>271</v>
      </c>
      <c r="AJ2707">
        <v>3</v>
      </c>
      <c r="AK2707" t="s">
        <v>143</v>
      </c>
      <c r="AL2707" t="s">
        <v>57</v>
      </c>
      <c r="AM2707" t="s">
        <v>52</v>
      </c>
      <c r="AN2707">
        <v>-9.5086884000000005</v>
      </c>
      <c r="AO2707">
        <v>0</v>
      </c>
      <c r="AP2707">
        <v>1640.9865582100001</v>
      </c>
      <c r="AR2707" s="5">
        <v>46261</v>
      </c>
      <c r="AS2707">
        <v>194</v>
      </c>
      <c r="AT2707">
        <v>3</v>
      </c>
      <c r="AU2707" t="s">
        <v>145</v>
      </c>
      <c r="AV2707" t="s">
        <v>146</v>
      </c>
      <c r="AW2707">
        <v>0</v>
      </c>
      <c r="AX2707">
        <v>0</v>
      </c>
      <c r="AY2707">
        <v>0</v>
      </c>
      <c r="AZ2707">
        <v>0</v>
      </c>
      <c r="BA2707">
        <v>0</v>
      </c>
    </row>
    <row r="2708" spans="34:53">
      <c r="AH2708" s="5">
        <v>46261</v>
      </c>
      <c r="AI2708">
        <v>271</v>
      </c>
      <c r="AJ2708">
        <v>3</v>
      </c>
      <c r="AL2708" t="s">
        <v>147</v>
      </c>
      <c r="AM2708" t="s">
        <v>148</v>
      </c>
      <c r="AN2708">
        <v>0</v>
      </c>
      <c r="AO2708">
        <v>0</v>
      </c>
      <c r="AP2708">
        <v>0</v>
      </c>
      <c r="AR2708" s="5">
        <v>46261</v>
      </c>
      <c r="AS2708">
        <v>194</v>
      </c>
      <c r="AT2708">
        <v>3</v>
      </c>
      <c r="AU2708" t="s">
        <v>144</v>
      </c>
      <c r="AV2708" t="s">
        <v>58</v>
      </c>
      <c r="AW2708">
        <v>-59.453837759999999</v>
      </c>
      <c r="AX2708">
        <v>9.5850000000000009</v>
      </c>
      <c r="AY2708">
        <v>585.14764742</v>
      </c>
      <c r="AZ2708">
        <v>585.14764742</v>
      </c>
      <c r="BA2708">
        <v>0</v>
      </c>
    </row>
    <row r="2709" spans="34:53">
      <c r="AH2709" s="5">
        <v>46261</v>
      </c>
      <c r="AI2709">
        <v>271</v>
      </c>
      <c r="AJ2709">
        <v>3</v>
      </c>
      <c r="AL2709" t="s">
        <v>147</v>
      </c>
      <c r="AM2709" t="s">
        <v>51</v>
      </c>
      <c r="AN2709">
        <v>0</v>
      </c>
      <c r="AO2709">
        <v>0</v>
      </c>
      <c r="AP2709">
        <v>0</v>
      </c>
      <c r="AR2709" s="5">
        <v>46261</v>
      </c>
      <c r="AS2709">
        <v>194</v>
      </c>
      <c r="AT2709">
        <v>3</v>
      </c>
      <c r="AU2709" t="s">
        <v>144</v>
      </c>
      <c r="AV2709" t="s">
        <v>146</v>
      </c>
      <c r="AW2709">
        <v>49.868837759999998</v>
      </c>
      <c r="AX2709">
        <v>9.5850000000000009</v>
      </c>
      <c r="AY2709">
        <v>0</v>
      </c>
      <c r="AZ2709">
        <v>0</v>
      </c>
      <c r="BA2709">
        <v>0</v>
      </c>
    </row>
    <row r="2710" spans="34:53">
      <c r="AH2710" s="5">
        <v>46261</v>
      </c>
      <c r="AI2710">
        <v>271</v>
      </c>
      <c r="AJ2710">
        <v>3</v>
      </c>
      <c r="AK2710" t="s">
        <v>143</v>
      </c>
      <c r="AL2710" t="s">
        <v>60</v>
      </c>
      <c r="AM2710" t="s">
        <v>58</v>
      </c>
      <c r="AN2710">
        <v>12.485138060000001</v>
      </c>
      <c r="AO2710">
        <v>0</v>
      </c>
      <c r="AP2710">
        <v>0</v>
      </c>
      <c r="AR2710" s="5">
        <v>46261</v>
      </c>
      <c r="AS2710">
        <v>194</v>
      </c>
      <c r="AT2710">
        <v>3</v>
      </c>
      <c r="AU2710" t="s">
        <v>57</v>
      </c>
      <c r="AV2710" t="s">
        <v>58</v>
      </c>
      <c r="AW2710">
        <v>-7.7610327999999997</v>
      </c>
      <c r="AX2710">
        <v>0.745</v>
      </c>
      <c r="AY2710">
        <v>0</v>
      </c>
      <c r="AZ2710">
        <v>4448.8147108900002</v>
      </c>
      <c r="BA2710">
        <v>0</v>
      </c>
    </row>
    <row r="2711" spans="34:53">
      <c r="AH2711" s="5">
        <v>46261</v>
      </c>
      <c r="AI2711">
        <v>271</v>
      </c>
      <c r="AJ2711">
        <v>3</v>
      </c>
      <c r="AK2711" t="s">
        <v>143</v>
      </c>
      <c r="AL2711" t="s">
        <v>60</v>
      </c>
      <c r="AM2711" t="s">
        <v>51</v>
      </c>
      <c r="AN2711">
        <v>-13.733471400000001</v>
      </c>
      <c r="AO2711">
        <v>4472.3659354600004</v>
      </c>
      <c r="AP2711">
        <v>3774.8015574599999</v>
      </c>
      <c r="AR2711" s="5">
        <v>46261</v>
      </c>
      <c r="AS2711">
        <v>194</v>
      </c>
      <c r="AT2711">
        <v>3</v>
      </c>
      <c r="AU2711" t="s">
        <v>57</v>
      </c>
      <c r="AV2711" t="s">
        <v>52</v>
      </c>
      <c r="AW2711">
        <v>7.0160327999999996</v>
      </c>
      <c r="AX2711">
        <v>0.745</v>
      </c>
      <c r="AY2711">
        <v>0</v>
      </c>
      <c r="AZ2711">
        <v>0</v>
      </c>
      <c r="BA2711">
        <v>0</v>
      </c>
    </row>
    <row r="2712" spans="34:53">
      <c r="AH2712" s="5">
        <v>46261</v>
      </c>
      <c r="AI2712">
        <v>271</v>
      </c>
      <c r="AJ2712">
        <v>3</v>
      </c>
      <c r="AK2712" t="s">
        <v>143</v>
      </c>
      <c r="AL2712" t="s">
        <v>54</v>
      </c>
      <c r="AM2712" t="s">
        <v>52</v>
      </c>
      <c r="AN2712">
        <v>25.687474999999999</v>
      </c>
      <c r="AO2712">
        <v>0</v>
      </c>
      <c r="AP2712">
        <v>0</v>
      </c>
      <c r="AR2712" s="5">
        <v>46261</v>
      </c>
      <c r="AS2712">
        <v>194</v>
      </c>
      <c r="AT2712">
        <v>3</v>
      </c>
      <c r="AU2712" t="s">
        <v>147</v>
      </c>
      <c r="AV2712" t="s">
        <v>148</v>
      </c>
      <c r="AW2712">
        <v>0</v>
      </c>
      <c r="AX2712">
        <v>0.19416665999999999</v>
      </c>
      <c r="AY2712">
        <v>0</v>
      </c>
      <c r="AZ2712">
        <v>0</v>
      </c>
      <c r="BA2712">
        <v>0</v>
      </c>
    </row>
    <row r="2713" spans="34:53">
      <c r="AH2713" s="5">
        <v>46261</v>
      </c>
      <c r="AI2713">
        <v>271</v>
      </c>
      <c r="AJ2713">
        <v>3</v>
      </c>
      <c r="AK2713" t="s">
        <v>143</v>
      </c>
      <c r="AL2713" t="s">
        <v>54</v>
      </c>
      <c r="AM2713" t="s">
        <v>51</v>
      </c>
      <c r="AN2713">
        <v>-33.934975000000001</v>
      </c>
      <c r="AO2713">
        <v>426.50734096000002</v>
      </c>
      <c r="AP2713">
        <v>-516.91483923999999</v>
      </c>
      <c r="AR2713" s="5">
        <v>46261</v>
      </c>
      <c r="AS2713">
        <v>194</v>
      </c>
      <c r="AT2713">
        <v>3</v>
      </c>
      <c r="AU2713" t="s">
        <v>147</v>
      </c>
      <c r="AV2713" t="s">
        <v>51</v>
      </c>
      <c r="AW2713">
        <v>0</v>
      </c>
      <c r="AX2713">
        <v>0.19416665999999999</v>
      </c>
      <c r="AY2713">
        <v>0</v>
      </c>
      <c r="AZ2713">
        <v>0</v>
      </c>
      <c r="BA2713">
        <v>0</v>
      </c>
    </row>
    <row r="2714" spans="34:53">
      <c r="AH2714" s="5">
        <v>46261</v>
      </c>
      <c r="AI2714">
        <v>272</v>
      </c>
      <c r="AJ2714">
        <v>3</v>
      </c>
      <c r="AL2714" t="s">
        <v>144</v>
      </c>
      <c r="AM2714" t="s">
        <v>58</v>
      </c>
      <c r="AN2714">
        <v>42.621977430000001</v>
      </c>
      <c r="AO2714">
        <v>0</v>
      </c>
      <c r="AP2714">
        <v>0</v>
      </c>
      <c r="AR2714" s="5">
        <v>46261</v>
      </c>
      <c r="AS2714">
        <v>194</v>
      </c>
      <c r="AT2714">
        <v>3</v>
      </c>
      <c r="AU2714" t="s">
        <v>60</v>
      </c>
      <c r="AV2714" t="s">
        <v>58</v>
      </c>
      <c r="AW2714">
        <v>8.5010923599999995</v>
      </c>
      <c r="AX2714">
        <v>1.3858333300000001</v>
      </c>
      <c r="AY2714">
        <v>0</v>
      </c>
      <c r="AZ2714">
        <v>0</v>
      </c>
      <c r="BA2714">
        <v>0</v>
      </c>
    </row>
    <row r="2715" spans="34:53">
      <c r="AH2715" s="5">
        <v>46261</v>
      </c>
      <c r="AI2715">
        <v>272</v>
      </c>
      <c r="AJ2715">
        <v>3</v>
      </c>
      <c r="AL2715" t="s">
        <v>144</v>
      </c>
      <c r="AM2715" t="s">
        <v>146</v>
      </c>
      <c r="AN2715">
        <v>-55.09197743</v>
      </c>
      <c r="AO2715">
        <v>76402.966149999993</v>
      </c>
      <c r="AP2715">
        <v>76402.966149999993</v>
      </c>
      <c r="AR2715" s="5">
        <v>46261</v>
      </c>
      <c r="AS2715">
        <v>194</v>
      </c>
      <c r="AT2715">
        <v>3</v>
      </c>
      <c r="AU2715" t="s">
        <v>60</v>
      </c>
      <c r="AV2715" t="s">
        <v>51</v>
      </c>
      <c r="AW2715">
        <v>-9.8869257000000008</v>
      </c>
      <c r="AX2715">
        <v>1.3858333300000001</v>
      </c>
      <c r="AY2715">
        <v>0</v>
      </c>
      <c r="AZ2715">
        <v>-262.00366674000003</v>
      </c>
      <c r="BA2715">
        <v>0</v>
      </c>
    </row>
    <row r="2716" spans="34:53">
      <c r="AH2716" s="5">
        <v>46261</v>
      </c>
      <c r="AI2716">
        <v>272</v>
      </c>
      <c r="AJ2716">
        <v>3</v>
      </c>
      <c r="AK2716" t="s">
        <v>143</v>
      </c>
      <c r="AL2716" t="s">
        <v>57</v>
      </c>
      <c r="AM2716" t="s">
        <v>58</v>
      </c>
      <c r="AN2716">
        <v>8.7412500000000009</v>
      </c>
      <c r="AO2716">
        <v>0</v>
      </c>
      <c r="AP2716">
        <v>0</v>
      </c>
      <c r="AR2716" s="5">
        <v>46261</v>
      </c>
      <c r="AS2716">
        <v>194</v>
      </c>
      <c r="AT2716">
        <v>3</v>
      </c>
      <c r="AU2716" t="s">
        <v>54</v>
      </c>
      <c r="AV2716" t="s">
        <v>52</v>
      </c>
      <c r="AW2716">
        <v>25.531841199999999</v>
      </c>
      <c r="AX2716">
        <v>2.0775000000000001</v>
      </c>
      <c r="AY2716">
        <v>0</v>
      </c>
      <c r="AZ2716">
        <v>0</v>
      </c>
      <c r="BA2716">
        <v>0</v>
      </c>
    </row>
    <row r="2717" spans="34:53">
      <c r="AH2717" s="5">
        <v>46261</v>
      </c>
      <c r="AI2717">
        <v>272</v>
      </c>
      <c r="AJ2717">
        <v>3</v>
      </c>
      <c r="AK2717" t="s">
        <v>143</v>
      </c>
      <c r="AL2717" t="s">
        <v>57</v>
      </c>
      <c r="AM2717" t="s">
        <v>52</v>
      </c>
      <c r="AN2717">
        <v>-10.84958333</v>
      </c>
      <c r="AO2717">
        <v>0</v>
      </c>
      <c r="AP2717">
        <v>993.80068332999997</v>
      </c>
      <c r="AR2717" s="5">
        <v>46261</v>
      </c>
      <c r="AS2717">
        <v>194</v>
      </c>
      <c r="AT2717">
        <v>3</v>
      </c>
      <c r="AU2717" t="s">
        <v>54</v>
      </c>
      <c r="AV2717" t="s">
        <v>51</v>
      </c>
      <c r="AW2717">
        <v>-27.609341199999999</v>
      </c>
      <c r="AX2717">
        <v>2.0775000000000001</v>
      </c>
      <c r="AY2717">
        <v>19505.915764149999</v>
      </c>
      <c r="AZ2717">
        <v>15319.104719999999</v>
      </c>
      <c r="BA2717">
        <v>0</v>
      </c>
    </row>
    <row r="2718" spans="34:53">
      <c r="AH2718" s="5">
        <v>46261</v>
      </c>
      <c r="AI2718">
        <v>272</v>
      </c>
      <c r="AJ2718">
        <v>3</v>
      </c>
      <c r="AL2718" t="s">
        <v>147</v>
      </c>
      <c r="AM2718" t="s">
        <v>148</v>
      </c>
      <c r="AN2718">
        <v>0</v>
      </c>
      <c r="AO2718">
        <v>0</v>
      </c>
      <c r="AP2718">
        <v>0</v>
      </c>
      <c r="AR2718" s="5">
        <v>46261</v>
      </c>
      <c r="AS2718">
        <v>194</v>
      </c>
      <c r="AT2718">
        <v>3</v>
      </c>
      <c r="AU2718" t="s">
        <v>50</v>
      </c>
      <c r="AV2718" t="s">
        <v>52</v>
      </c>
      <c r="AW2718">
        <v>0</v>
      </c>
      <c r="AX2718">
        <v>0</v>
      </c>
      <c r="AY2718">
        <v>0</v>
      </c>
      <c r="AZ2718">
        <v>0</v>
      </c>
      <c r="BA2718">
        <v>0</v>
      </c>
    </row>
    <row r="2719" spans="34:53">
      <c r="AH2719" s="5">
        <v>46261</v>
      </c>
      <c r="AI2719">
        <v>272</v>
      </c>
      <c r="AJ2719">
        <v>3</v>
      </c>
      <c r="AL2719" t="s">
        <v>147</v>
      </c>
      <c r="AM2719" t="s">
        <v>51</v>
      </c>
      <c r="AN2719">
        <v>0</v>
      </c>
      <c r="AO2719">
        <v>0</v>
      </c>
      <c r="AP2719">
        <v>0</v>
      </c>
      <c r="AR2719" s="5">
        <v>46261</v>
      </c>
      <c r="AS2719">
        <v>194</v>
      </c>
      <c r="AT2719">
        <v>3</v>
      </c>
      <c r="AU2719" t="s">
        <v>50</v>
      </c>
      <c r="AV2719" t="s">
        <v>51</v>
      </c>
      <c r="AW2719">
        <v>0</v>
      </c>
      <c r="AX2719">
        <v>0</v>
      </c>
      <c r="AY2719">
        <v>0</v>
      </c>
      <c r="AZ2719">
        <v>0</v>
      </c>
      <c r="BA2719">
        <v>0</v>
      </c>
    </row>
    <row r="2720" spans="34:53">
      <c r="AH2720" s="5">
        <v>46261</v>
      </c>
      <c r="AI2720">
        <v>272</v>
      </c>
      <c r="AJ2720">
        <v>3</v>
      </c>
      <c r="AK2720" t="s">
        <v>143</v>
      </c>
      <c r="AL2720" t="s">
        <v>60</v>
      </c>
      <c r="AM2720" t="s">
        <v>58</v>
      </c>
      <c r="AN2720">
        <v>13.94529223</v>
      </c>
      <c r="AO2720">
        <v>0</v>
      </c>
      <c r="AP2720">
        <v>0</v>
      </c>
      <c r="AR2720" s="5">
        <v>46261</v>
      </c>
      <c r="AS2720">
        <v>195</v>
      </c>
      <c r="AT2720">
        <v>3</v>
      </c>
      <c r="AU2720" t="s">
        <v>145</v>
      </c>
      <c r="AV2720" t="s">
        <v>58</v>
      </c>
      <c r="AW2720">
        <v>0</v>
      </c>
      <c r="AX2720">
        <v>0</v>
      </c>
      <c r="AY2720">
        <v>0</v>
      </c>
      <c r="AZ2720">
        <v>0</v>
      </c>
      <c r="BA2720">
        <v>0</v>
      </c>
    </row>
    <row r="2721" spans="34:53">
      <c r="AH2721" s="5">
        <v>46261</v>
      </c>
      <c r="AI2721">
        <v>272</v>
      </c>
      <c r="AJ2721">
        <v>3</v>
      </c>
      <c r="AK2721" t="s">
        <v>143</v>
      </c>
      <c r="AL2721" t="s">
        <v>60</v>
      </c>
      <c r="AM2721" t="s">
        <v>51</v>
      </c>
      <c r="AN2721">
        <v>-15.2869589</v>
      </c>
      <c r="AO2721">
        <v>5149.2669061400002</v>
      </c>
      <c r="AP2721">
        <v>4060.93905498</v>
      </c>
      <c r="AR2721" s="5">
        <v>46261</v>
      </c>
      <c r="AS2721">
        <v>195</v>
      </c>
      <c r="AT2721">
        <v>3</v>
      </c>
      <c r="AU2721" t="s">
        <v>145</v>
      </c>
      <c r="AV2721" t="s">
        <v>146</v>
      </c>
      <c r="AW2721">
        <v>0</v>
      </c>
      <c r="AX2721">
        <v>0</v>
      </c>
      <c r="AY2721">
        <v>0</v>
      </c>
      <c r="AZ2721">
        <v>0</v>
      </c>
      <c r="BA2721">
        <v>0</v>
      </c>
    </row>
    <row r="2722" spans="34:53">
      <c r="AH2722" s="5">
        <v>46261</v>
      </c>
      <c r="AI2722">
        <v>272</v>
      </c>
      <c r="AJ2722">
        <v>3</v>
      </c>
      <c r="AK2722" t="s">
        <v>143</v>
      </c>
      <c r="AL2722" t="s">
        <v>54</v>
      </c>
      <c r="AM2722" t="s">
        <v>52</v>
      </c>
      <c r="AN2722">
        <v>22.150522460000001</v>
      </c>
      <c r="AO2722">
        <v>0</v>
      </c>
      <c r="AP2722">
        <v>0</v>
      </c>
      <c r="AR2722" s="5">
        <v>46261</v>
      </c>
      <c r="AS2722">
        <v>195</v>
      </c>
      <c r="AT2722">
        <v>3</v>
      </c>
      <c r="AU2722" t="s">
        <v>144</v>
      </c>
      <c r="AV2722" t="s">
        <v>58</v>
      </c>
      <c r="AW2722">
        <v>-50.94909526</v>
      </c>
      <c r="AX2722">
        <v>11.275</v>
      </c>
      <c r="AY2722">
        <v>595.32468588999996</v>
      </c>
      <c r="AZ2722">
        <v>595.32468588999996</v>
      </c>
      <c r="BA2722">
        <v>0</v>
      </c>
    </row>
    <row r="2723" spans="34:53">
      <c r="AH2723" s="5">
        <v>46261</v>
      </c>
      <c r="AI2723">
        <v>272</v>
      </c>
      <c r="AJ2723">
        <v>3</v>
      </c>
      <c r="AK2723" t="s">
        <v>143</v>
      </c>
      <c r="AL2723" t="s">
        <v>54</v>
      </c>
      <c r="AM2723" t="s">
        <v>51</v>
      </c>
      <c r="AN2723">
        <v>-30.44468913</v>
      </c>
      <c r="AO2723">
        <v>1000.80150546</v>
      </c>
      <c r="AP2723">
        <v>1095.3286732900001</v>
      </c>
      <c r="AR2723" s="5">
        <v>46261</v>
      </c>
      <c r="AS2723">
        <v>195</v>
      </c>
      <c r="AT2723">
        <v>3</v>
      </c>
      <c r="AU2723" t="s">
        <v>144</v>
      </c>
      <c r="AV2723" t="s">
        <v>146</v>
      </c>
      <c r="AW2723">
        <v>39.674095260000001</v>
      </c>
      <c r="AX2723">
        <v>11.275</v>
      </c>
      <c r="AY2723">
        <v>0</v>
      </c>
      <c r="AZ2723">
        <v>0</v>
      </c>
      <c r="BA2723">
        <v>0</v>
      </c>
    </row>
    <row r="2724" spans="34:53">
      <c r="AH2724" s="5">
        <v>46261</v>
      </c>
      <c r="AI2724">
        <v>273</v>
      </c>
      <c r="AJ2724">
        <v>3</v>
      </c>
      <c r="AL2724" t="s">
        <v>144</v>
      </c>
      <c r="AM2724" t="s">
        <v>58</v>
      </c>
      <c r="AN2724">
        <v>54.272732929999997</v>
      </c>
      <c r="AO2724">
        <v>0</v>
      </c>
      <c r="AP2724">
        <v>0</v>
      </c>
      <c r="AR2724" s="5">
        <v>46261</v>
      </c>
      <c r="AS2724">
        <v>195</v>
      </c>
      <c r="AT2724">
        <v>3</v>
      </c>
      <c r="AU2724" t="s">
        <v>57</v>
      </c>
      <c r="AV2724" t="s">
        <v>58</v>
      </c>
      <c r="AW2724">
        <v>-7.787312</v>
      </c>
      <c r="AX2724">
        <v>1.1008333299999999</v>
      </c>
      <c r="AY2724">
        <v>0</v>
      </c>
      <c r="AZ2724">
        <v>2653.4625251799998</v>
      </c>
      <c r="BA2724">
        <v>0</v>
      </c>
    </row>
    <row r="2725" spans="34:53">
      <c r="AH2725" s="5">
        <v>46261</v>
      </c>
      <c r="AI2725">
        <v>273</v>
      </c>
      <c r="AJ2725">
        <v>3</v>
      </c>
      <c r="AL2725" t="s">
        <v>144</v>
      </c>
      <c r="AM2725" t="s">
        <v>146</v>
      </c>
      <c r="AN2725">
        <v>-66.791066259999994</v>
      </c>
      <c r="AO2725">
        <v>80269.995503119993</v>
      </c>
      <c r="AP2725">
        <v>80269.995503119993</v>
      </c>
      <c r="AR2725" s="5">
        <v>46261</v>
      </c>
      <c r="AS2725">
        <v>195</v>
      </c>
      <c r="AT2725">
        <v>3</v>
      </c>
      <c r="AU2725" t="s">
        <v>57</v>
      </c>
      <c r="AV2725" t="s">
        <v>52</v>
      </c>
      <c r="AW2725">
        <v>6.6864786599999997</v>
      </c>
      <c r="AX2725">
        <v>1.1008333299999999</v>
      </c>
      <c r="AY2725">
        <v>0</v>
      </c>
      <c r="AZ2725">
        <v>0</v>
      </c>
      <c r="BA2725">
        <v>0</v>
      </c>
    </row>
    <row r="2726" spans="34:53">
      <c r="AH2726" s="5">
        <v>46261</v>
      </c>
      <c r="AI2726">
        <v>273</v>
      </c>
      <c r="AJ2726">
        <v>3</v>
      </c>
      <c r="AK2726" t="s">
        <v>143</v>
      </c>
      <c r="AL2726" t="s">
        <v>57</v>
      </c>
      <c r="AM2726" t="s">
        <v>58</v>
      </c>
      <c r="AN2726">
        <v>9.3508086000000006</v>
      </c>
      <c r="AO2726">
        <v>0</v>
      </c>
      <c r="AP2726">
        <v>0</v>
      </c>
      <c r="AR2726" s="5">
        <v>46261</v>
      </c>
      <c r="AS2726">
        <v>195</v>
      </c>
      <c r="AT2726">
        <v>3</v>
      </c>
      <c r="AU2726" t="s">
        <v>147</v>
      </c>
      <c r="AV2726" t="s">
        <v>148</v>
      </c>
      <c r="AW2726">
        <v>0</v>
      </c>
      <c r="AX2726">
        <v>0.22333333</v>
      </c>
      <c r="AY2726">
        <v>0</v>
      </c>
      <c r="AZ2726">
        <v>0</v>
      </c>
      <c r="BA2726">
        <v>0</v>
      </c>
    </row>
    <row r="2727" spans="34:53">
      <c r="AH2727" s="5">
        <v>46261</v>
      </c>
      <c r="AI2727">
        <v>273</v>
      </c>
      <c r="AJ2727">
        <v>3</v>
      </c>
      <c r="AK2727" t="s">
        <v>143</v>
      </c>
      <c r="AL2727" t="s">
        <v>57</v>
      </c>
      <c r="AM2727" t="s">
        <v>52</v>
      </c>
      <c r="AN2727">
        <v>-11.32414193</v>
      </c>
      <c r="AO2727">
        <v>0</v>
      </c>
      <c r="AP2727">
        <v>1150.87836466</v>
      </c>
      <c r="AR2727" s="5">
        <v>46261</v>
      </c>
      <c r="AS2727">
        <v>195</v>
      </c>
      <c r="AT2727">
        <v>3</v>
      </c>
      <c r="AU2727" t="s">
        <v>147</v>
      </c>
      <c r="AV2727" t="s">
        <v>51</v>
      </c>
      <c r="AW2727">
        <v>0</v>
      </c>
      <c r="AX2727">
        <v>0.22333333</v>
      </c>
      <c r="AY2727">
        <v>0</v>
      </c>
      <c r="AZ2727">
        <v>0</v>
      </c>
      <c r="BA2727">
        <v>0</v>
      </c>
    </row>
    <row r="2728" spans="34:53">
      <c r="AH2728" s="5">
        <v>46261</v>
      </c>
      <c r="AI2728">
        <v>273</v>
      </c>
      <c r="AJ2728">
        <v>3</v>
      </c>
      <c r="AL2728" t="s">
        <v>147</v>
      </c>
      <c r="AM2728" t="s">
        <v>148</v>
      </c>
      <c r="AN2728">
        <v>0</v>
      </c>
      <c r="AO2728">
        <v>0</v>
      </c>
      <c r="AP2728">
        <v>0</v>
      </c>
      <c r="AR2728" s="5">
        <v>46261</v>
      </c>
      <c r="AS2728">
        <v>195</v>
      </c>
      <c r="AT2728">
        <v>3</v>
      </c>
      <c r="AU2728" t="s">
        <v>60</v>
      </c>
      <c r="AV2728" t="s">
        <v>58</v>
      </c>
      <c r="AW2728">
        <v>10.6860898</v>
      </c>
      <c r="AX2728">
        <v>0.96499999999999997</v>
      </c>
      <c r="AY2728">
        <v>0</v>
      </c>
      <c r="AZ2728">
        <v>0</v>
      </c>
      <c r="BA2728">
        <v>0</v>
      </c>
    </row>
    <row r="2729" spans="34:53">
      <c r="AH2729" s="5">
        <v>46261</v>
      </c>
      <c r="AI2729">
        <v>273</v>
      </c>
      <c r="AJ2729">
        <v>3</v>
      </c>
      <c r="AL2729" t="s">
        <v>147</v>
      </c>
      <c r="AM2729" t="s">
        <v>51</v>
      </c>
      <c r="AN2729">
        <v>0</v>
      </c>
      <c r="AO2729">
        <v>0</v>
      </c>
      <c r="AP2729">
        <v>0</v>
      </c>
      <c r="AR2729" s="5">
        <v>46261</v>
      </c>
      <c r="AS2729">
        <v>195</v>
      </c>
      <c r="AT2729">
        <v>3</v>
      </c>
      <c r="AU2729" t="s">
        <v>60</v>
      </c>
      <c r="AV2729" t="s">
        <v>51</v>
      </c>
      <c r="AW2729">
        <v>-11.651089799999999</v>
      </c>
      <c r="AX2729">
        <v>0.96499999999999997</v>
      </c>
      <c r="AY2729">
        <v>0</v>
      </c>
      <c r="AZ2729">
        <v>-399.04023733000002</v>
      </c>
      <c r="BA2729">
        <v>0</v>
      </c>
    </row>
    <row r="2730" spans="34:53">
      <c r="AH2730" s="5">
        <v>46261</v>
      </c>
      <c r="AI2730">
        <v>273</v>
      </c>
      <c r="AJ2730">
        <v>3</v>
      </c>
      <c r="AK2730" t="s">
        <v>143</v>
      </c>
      <c r="AL2730" t="s">
        <v>60</v>
      </c>
      <c r="AM2730" t="s">
        <v>58</v>
      </c>
      <c r="AN2730">
        <v>10.42975813</v>
      </c>
      <c r="AO2730">
        <v>0</v>
      </c>
      <c r="AP2730">
        <v>0</v>
      </c>
      <c r="AR2730" s="5">
        <v>46261</v>
      </c>
      <c r="AS2730">
        <v>195</v>
      </c>
      <c r="AT2730">
        <v>3</v>
      </c>
      <c r="AU2730" t="s">
        <v>54</v>
      </c>
      <c r="AV2730" t="s">
        <v>52</v>
      </c>
      <c r="AW2730">
        <v>13.893286229999999</v>
      </c>
      <c r="AX2730">
        <v>3.6558333300000001</v>
      </c>
      <c r="AY2730">
        <v>0</v>
      </c>
      <c r="AZ2730">
        <v>0</v>
      </c>
      <c r="BA2730">
        <v>0</v>
      </c>
    </row>
    <row r="2731" spans="34:53">
      <c r="AH2731" s="5">
        <v>46261</v>
      </c>
      <c r="AI2731">
        <v>273</v>
      </c>
      <c r="AJ2731">
        <v>3</v>
      </c>
      <c r="AK2731" t="s">
        <v>143</v>
      </c>
      <c r="AL2731" t="s">
        <v>60</v>
      </c>
      <c r="AM2731" t="s">
        <v>51</v>
      </c>
      <c r="AN2731">
        <v>-11.821424800000001</v>
      </c>
      <c r="AO2731">
        <v>4655.2775066699996</v>
      </c>
      <c r="AP2731">
        <v>3090.6872443500001</v>
      </c>
      <c r="AR2731" s="5">
        <v>46261</v>
      </c>
      <c r="AS2731">
        <v>195</v>
      </c>
      <c r="AT2731">
        <v>3</v>
      </c>
      <c r="AU2731" t="s">
        <v>54</v>
      </c>
      <c r="AV2731" t="s">
        <v>51</v>
      </c>
      <c r="AW2731">
        <v>-17.549119560000001</v>
      </c>
      <c r="AX2731">
        <v>3.6558333300000001</v>
      </c>
      <c r="AY2731">
        <v>7164.14313133</v>
      </c>
      <c r="AZ2731">
        <v>4909.7208434800004</v>
      </c>
      <c r="BA2731">
        <v>0</v>
      </c>
    </row>
    <row r="2732" spans="34:53">
      <c r="AH2732" s="5">
        <v>46261</v>
      </c>
      <c r="AI2732">
        <v>273</v>
      </c>
      <c r="AJ2732">
        <v>3</v>
      </c>
      <c r="AK2732" t="s">
        <v>143</v>
      </c>
      <c r="AL2732" t="s">
        <v>54</v>
      </c>
      <c r="AM2732" t="s">
        <v>52</v>
      </c>
      <c r="AN2732">
        <v>21.105834399999999</v>
      </c>
      <c r="AO2732">
        <v>0</v>
      </c>
      <c r="AP2732">
        <v>0</v>
      </c>
      <c r="AR2732" s="5">
        <v>46261</v>
      </c>
      <c r="AS2732">
        <v>195</v>
      </c>
      <c r="AT2732">
        <v>3</v>
      </c>
      <c r="AU2732" t="s">
        <v>50</v>
      </c>
      <c r="AV2732" t="s">
        <v>52</v>
      </c>
      <c r="AW2732">
        <v>0</v>
      </c>
      <c r="AX2732">
        <v>0</v>
      </c>
      <c r="AY2732">
        <v>0</v>
      </c>
      <c r="AZ2732">
        <v>0</v>
      </c>
      <c r="BA2732">
        <v>0</v>
      </c>
    </row>
    <row r="2733" spans="34:53">
      <c r="AH2733" s="5">
        <v>46261</v>
      </c>
      <c r="AI2733">
        <v>273</v>
      </c>
      <c r="AJ2733">
        <v>3</v>
      </c>
      <c r="AK2733" t="s">
        <v>143</v>
      </c>
      <c r="AL2733" t="s">
        <v>54</v>
      </c>
      <c r="AM2733" t="s">
        <v>51</v>
      </c>
      <c r="AN2733">
        <v>-28.993334399999998</v>
      </c>
      <c r="AO2733">
        <v>945.45574266999995</v>
      </c>
      <c r="AP2733">
        <v>1359.16764031</v>
      </c>
      <c r="AR2733" s="5">
        <v>46261</v>
      </c>
      <c r="AS2733">
        <v>195</v>
      </c>
      <c r="AT2733">
        <v>3</v>
      </c>
      <c r="AU2733" t="s">
        <v>50</v>
      </c>
      <c r="AV2733" t="s">
        <v>51</v>
      </c>
      <c r="AW2733">
        <v>0</v>
      </c>
      <c r="AX2733">
        <v>0</v>
      </c>
      <c r="AY2733">
        <v>0</v>
      </c>
      <c r="AZ2733">
        <v>0</v>
      </c>
      <c r="BA2733">
        <v>0</v>
      </c>
    </row>
    <row r="2734" spans="34:53">
      <c r="AH2734" s="5">
        <v>46261</v>
      </c>
      <c r="AI2734">
        <v>274</v>
      </c>
      <c r="AJ2734">
        <v>3</v>
      </c>
      <c r="AL2734" t="s">
        <v>144</v>
      </c>
      <c r="AM2734" t="s">
        <v>58</v>
      </c>
      <c r="AN2734">
        <v>54.910258929999998</v>
      </c>
      <c r="AO2734">
        <v>0</v>
      </c>
      <c r="AP2734">
        <v>0</v>
      </c>
      <c r="AR2734" s="5">
        <v>46261</v>
      </c>
      <c r="AS2734">
        <v>196</v>
      </c>
      <c r="AT2734">
        <v>3</v>
      </c>
      <c r="AU2734" t="s">
        <v>145</v>
      </c>
      <c r="AV2734" t="s">
        <v>58</v>
      </c>
      <c r="AW2734">
        <v>0</v>
      </c>
      <c r="AX2734">
        <v>0</v>
      </c>
      <c r="AY2734">
        <v>0</v>
      </c>
      <c r="AZ2734">
        <v>0</v>
      </c>
      <c r="BA2734">
        <v>0</v>
      </c>
    </row>
    <row r="2735" spans="34:53">
      <c r="AH2735" s="5">
        <v>46261</v>
      </c>
      <c r="AI2735">
        <v>274</v>
      </c>
      <c r="AJ2735">
        <v>3</v>
      </c>
      <c r="AL2735" t="s">
        <v>144</v>
      </c>
      <c r="AM2735" t="s">
        <v>146</v>
      </c>
      <c r="AN2735">
        <v>-67.311925599999995</v>
      </c>
      <c r="AO2735">
        <v>94767.055066660003</v>
      </c>
      <c r="AP2735">
        <v>94767.055066660003</v>
      </c>
      <c r="AR2735" s="5">
        <v>46261</v>
      </c>
      <c r="AS2735">
        <v>196</v>
      </c>
      <c r="AT2735">
        <v>3</v>
      </c>
      <c r="AU2735" t="s">
        <v>145</v>
      </c>
      <c r="AV2735" t="s">
        <v>146</v>
      </c>
      <c r="AW2735">
        <v>0</v>
      </c>
      <c r="AX2735">
        <v>0</v>
      </c>
      <c r="AY2735">
        <v>0</v>
      </c>
      <c r="AZ2735">
        <v>0</v>
      </c>
      <c r="BA2735">
        <v>0</v>
      </c>
    </row>
    <row r="2736" spans="34:53">
      <c r="AH2736" s="5">
        <v>46261</v>
      </c>
      <c r="AI2736">
        <v>274</v>
      </c>
      <c r="AJ2736">
        <v>3</v>
      </c>
      <c r="AK2736" t="s">
        <v>143</v>
      </c>
      <c r="AL2736" t="s">
        <v>57</v>
      </c>
      <c r="AM2736" t="s">
        <v>58</v>
      </c>
      <c r="AN2736">
        <v>8.8546630000000004</v>
      </c>
      <c r="AO2736">
        <v>0</v>
      </c>
      <c r="AP2736">
        <v>0</v>
      </c>
      <c r="AR2736" s="5">
        <v>46261</v>
      </c>
      <c r="AS2736">
        <v>196</v>
      </c>
      <c r="AT2736">
        <v>3</v>
      </c>
      <c r="AU2736" t="s">
        <v>144</v>
      </c>
      <c r="AV2736" t="s">
        <v>58</v>
      </c>
      <c r="AW2736">
        <v>-53.673861860000002</v>
      </c>
      <c r="AX2736">
        <v>10.840833330000001</v>
      </c>
      <c r="AY2736">
        <v>842.62929152000004</v>
      </c>
      <c r="AZ2736">
        <v>842.62929152000004</v>
      </c>
      <c r="BA2736">
        <v>0</v>
      </c>
    </row>
    <row r="2737" spans="34:53">
      <c r="AH2737" s="5">
        <v>46261</v>
      </c>
      <c r="AI2737">
        <v>274</v>
      </c>
      <c r="AJ2737">
        <v>3</v>
      </c>
      <c r="AK2737" t="s">
        <v>143</v>
      </c>
      <c r="AL2737" t="s">
        <v>57</v>
      </c>
      <c r="AM2737" t="s">
        <v>52</v>
      </c>
      <c r="AN2737">
        <v>-10.88549633</v>
      </c>
      <c r="AO2737">
        <v>0</v>
      </c>
      <c r="AP2737">
        <v>1039.3296212099999</v>
      </c>
      <c r="AR2737" s="5">
        <v>46261</v>
      </c>
      <c r="AS2737">
        <v>196</v>
      </c>
      <c r="AT2737">
        <v>3</v>
      </c>
      <c r="AU2737" t="s">
        <v>144</v>
      </c>
      <c r="AV2737" t="s">
        <v>146</v>
      </c>
      <c r="AW2737">
        <v>42.83302853</v>
      </c>
      <c r="AX2737">
        <v>10.840833330000001</v>
      </c>
      <c r="AY2737">
        <v>0</v>
      </c>
      <c r="AZ2737">
        <v>0</v>
      </c>
      <c r="BA2737">
        <v>0</v>
      </c>
    </row>
    <row r="2738" spans="34:53">
      <c r="AH2738" s="5">
        <v>46261</v>
      </c>
      <c r="AI2738">
        <v>274</v>
      </c>
      <c r="AJ2738">
        <v>3</v>
      </c>
      <c r="AL2738" t="s">
        <v>147</v>
      </c>
      <c r="AM2738" t="s">
        <v>148</v>
      </c>
      <c r="AN2738">
        <v>0</v>
      </c>
      <c r="AO2738">
        <v>0</v>
      </c>
      <c r="AP2738">
        <v>0</v>
      </c>
      <c r="AR2738" s="5">
        <v>46261</v>
      </c>
      <c r="AS2738">
        <v>196</v>
      </c>
      <c r="AT2738">
        <v>3</v>
      </c>
      <c r="AU2738" t="s">
        <v>57</v>
      </c>
      <c r="AV2738" t="s">
        <v>58</v>
      </c>
      <c r="AW2738">
        <v>-8.6077344</v>
      </c>
      <c r="AX2738">
        <v>2.1133333300000001</v>
      </c>
      <c r="AY2738">
        <v>46.870176399999998</v>
      </c>
      <c r="AZ2738">
        <v>1271.69826573</v>
      </c>
      <c r="BA2738">
        <v>0</v>
      </c>
    </row>
    <row r="2739" spans="34:53">
      <c r="AH2739" s="5">
        <v>46261</v>
      </c>
      <c r="AI2739">
        <v>274</v>
      </c>
      <c r="AJ2739">
        <v>3</v>
      </c>
      <c r="AL2739" t="s">
        <v>147</v>
      </c>
      <c r="AM2739" t="s">
        <v>51</v>
      </c>
      <c r="AN2739">
        <v>0</v>
      </c>
      <c r="AO2739">
        <v>0</v>
      </c>
      <c r="AP2739">
        <v>0</v>
      </c>
      <c r="AR2739" s="5">
        <v>46261</v>
      </c>
      <c r="AS2739">
        <v>196</v>
      </c>
      <c r="AT2739">
        <v>3</v>
      </c>
      <c r="AU2739" t="s">
        <v>57</v>
      </c>
      <c r="AV2739" t="s">
        <v>52</v>
      </c>
      <c r="AW2739">
        <v>6.4944010600000004</v>
      </c>
      <c r="AX2739">
        <v>2.1133333300000001</v>
      </c>
      <c r="AY2739">
        <v>0</v>
      </c>
      <c r="AZ2739">
        <v>0</v>
      </c>
      <c r="BA2739">
        <v>0</v>
      </c>
    </row>
    <row r="2740" spans="34:53">
      <c r="AH2740" s="5">
        <v>46261</v>
      </c>
      <c r="AI2740">
        <v>274</v>
      </c>
      <c r="AJ2740">
        <v>3</v>
      </c>
      <c r="AK2740" t="s">
        <v>143</v>
      </c>
      <c r="AL2740" t="s">
        <v>60</v>
      </c>
      <c r="AM2740" t="s">
        <v>58</v>
      </c>
      <c r="AN2740">
        <v>17.06219716</v>
      </c>
      <c r="AO2740">
        <v>0</v>
      </c>
      <c r="AP2740">
        <v>0</v>
      </c>
      <c r="AR2740" s="5">
        <v>46261</v>
      </c>
      <c r="AS2740">
        <v>196</v>
      </c>
      <c r="AT2740">
        <v>3</v>
      </c>
      <c r="AU2740" t="s">
        <v>147</v>
      </c>
      <c r="AV2740" t="s">
        <v>148</v>
      </c>
      <c r="AW2740">
        <v>0</v>
      </c>
      <c r="AX2740">
        <v>0.24916666000000001</v>
      </c>
      <c r="AY2740">
        <v>0</v>
      </c>
      <c r="AZ2740">
        <v>0</v>
      </c>
      <c r="BA2740">
        <v>0</v>
      </c>
    </row>
    <row r="2741" spans="34:53">
      <c r="AH2741" s="5">
        <v>46261</v>
      </c>
      <c r="AI2741">
        <v>274</v>
      </c>
      <c r="AJ2741">
        <v>3</v>
      </c>
      <c r="AK2741" t="s">
        <v>143</v>
      </c>
      <c r="AL2741" t="s">
        <v>60</v>
      </c>
      <c r="AM2741" t="s">
        <v>51</v>
      </c>
      <c r="AN2741">
        <v>-18.428030499999998</v>
      </c>
      <c r="AO2741">
        <v>7644.7307129500005</v>
      </c>
      <c r="AP2741">
        <v>5809.2784784799996</v>
      </c>
      <c r="AR2741" s="5">
        <v>46261</v>
      </c>
      <c r="AS2741">
        <v>196</v>
      </c>
      <c r="AT2741">
        <v>3</v>
      </c>
      <c r="AU2741" t="s">
        <v>147</v>
      </c>
      <c r="AV2741" t="s">
        <v>51</v>
      </c>
      <c r="AW2741">
        <v>0</v>
      </c>
      <c r="AX2741">
        <v>0.24916666000000001</v>
      </c>
      <c r="AY2741">
        <v>0</v>
      </c>
      <c r="AZ2741">
        <v>0</v>
      </c>
      <c r="BA2741">
        <v>0</v>
      </c>
    </row>
    <row r="2742" spans="34:53">
      <c r="AH2742" s="5">
        <v>46261</v>
      </c>
      <c r="AI2742">
        <v>274</v>
      </c>
      <c r="AJ2742">
        <v>3</v>
      </c>
      <c r="AK2742" t="s">
        <v>143</v>
      </c>
      <c r="AL2742" t="s">
        <v>54</v>
      </c>
      <c r="AM2742" t="s">
        <v>52</v>
      </c>
      <c r="AN2742">
        <v>19.569821399999999</v>
      </c>
      <c r="AO2742">
        <v>0</v>
      </c>
      <c r="AP2742">
        <v>0</v>
      </c>
      <c r="AR2742" s="5">
        <v>46261</v>
      </c>
      <c r="AS2742">
        <v>196</v>
      </c>
      <c r="AT2742">
        <v>3</v>
      </c>
      <c r="AU2742" t="s">
        <v>60</v>
      </c>
      <c r="AV2742" t="s">
        <v>58</v>
      </c>
      <c r="AW2742">
        <v>8.2122800999999992</v>
      </c>
      <c r="AX2742">
        <v>0.90749999999999997</v>
      </c>
      <c r="AY2742">
        <v>0</v>
      </c>
      <c r="AZ2742">
        <v>0</v>
      </c>
      <c r="BA2742">
        <v>0</v>
      </c>
    </row>
    <row r="2743" spans="34:53">
      <c r="AH2743" s="5">
        <v>46261</v>
      </c>
      <c r="AI2743">
        <v>274</v>
      </c>
      <c r="AJ2743">
        <v>3</v>
      </c>
      <c r="AK2743" t="s">
        <v>143</v>
      </c>
      <c r="AL2743" t="s">
        <v>54</v>
      </c>
      <c r="AM2743" t="s">
        <v>51</v>
      </c>
      <c r="AN2743">
        <v>-27.797321400000001</v>
      </c>
      <c r="AO2743">
        <v>1189.12422849</v>
      </c>
      <c r="AP2743">
        <v>1985.2468417499999</v>
      </c>
      <c r="AR2743" s="5">
        <v>46261</v>
      </c>
      <c r="AS2743">
        <v>196</v>
      </c>
      <c r="AT2743">
        <v>3</v>
      </c>
      <c r="AU2743" t="s">
        <v>60</v>
      </c>
      <c r="AV2743" t="s">
        <v>51</v>
      </c>
      <c r="AW2743">
        <v>-9.1197800999999998</v>
      </c>
      <c r="AX2743">
        <v>0.90749999999999997</v>
      </c>
      <c r="AY2743">
        <v>0</v>
      </c>
      <c r="AZ2743">
        <v>-409.68244271999998</v>
      </c>
      <c r="BA2743">
        <v>0</v>
      </c>
    </row>
    <row r="2744" spans="34:53">
      <c r="AH2744" s="5">
        <v>46261</v>
      </c>
      <c r="AI2744">
        <v>275</v>
      </c>
      <c r="AJ2744">
        <v>3</v>
      </c>
      <c r="AL2744" t="s">
        <v>144</v>
      </c>
      <c r="AM2744" t="s">
        <v>58</v>
      </c>
      <c r="AN2744">
        <v>46.544474559999998</v>
      </c>
      <c r="AO2744">
        <v>0</v>
      </c>
      <c r="AP2744">
        <v>0</v>
      </c>
      <c r="AR2744" s="5">
        <v>46261</v>
      </c>
      <c r="AS2744">
        <v>196</v>
      </c>
      <c r="AT2744">
        <v>3</v>
      </c>
      <c r="AU2744" t="s">
        <v>54</v>
      </c>
      <c r="AV2744" t="s">
        <v>52</v>
      </c>
      <c r="AW2744">
        <v>6.0905489299999997</v>
      </c>
      <c r="AX2744">
        <v>3.3408333300000002</v>
      </c>
      <c r="AY2744">
        <v>0</v>
      </c>
      <c r="AZ2744">
        <v>0</v>
      </c>
      <c r="BA2744">
        <v>0</v>
      </c>
    </row>
    <row r="2745" spans="34:53">
      <c r="AH2745" s="5">
        <v>46261</v>
      </c>
      <c r="AI2745">
        <v>275</v>
      </c>
      <c r="AJ2745">
        <v>3</v>
      </c>
      <c r="AL2745" t="s">
        <v>144</v>
      </c>
      <c r="AM2745" t="s">
        <v>146</v>
      </c>
      <c r="AN2745">
        <v>-60.195307900000003</v>
      </c>
      <c r="AO2745">
        <v>83467.545183330003</v>
      </c>
      <c r="AP2745">
        <v>83467.545183330003</v>
      </c>
      <c r="AR2745" s="5">
        <v>46261</v>
      </c>
      <c r="AS2745">
        <v>196</v>
      </c>
      <c r="AT2745">
        <v>3</v>
      </c>
      <c r="AU2745" t="s">
        <v>54</v>
      </c>
      <c r="AV2745" t="s">
        <v>51</v>
      </c>
      <c r="AW2745">
        <v>-9.4313822599999995</v>
      </c>
      <c r="AX2745">
        <v>3.3408333300000002</v>
      </c>
      <c r="AY2745">
        <v>1602.4090839099999</v>
      </c>
      <c r="AZ2745">
        <v>787.26343729999996</v>
      </c>
      <c r="BA2745">
        <v>0</v>
      </c>
    </row>
    <row r="2746" spans="34:53">
      <c r="AH2746" s="5">
        <v>46261</v>
      </c>
      <c r="AI2746">
        <v>275</v>
      </c>
      <c r="AJ2746">
        <v>3</v>
      </c>
      <c r="AK2746" t="s">
        <v>143</v>
      </c>
      <c r="AL2746" t="s">
        <v>57</v>
      </c>
      <c r="AM2746" t="s">
        <v>58</v>
      </c>
      <c r="AN2746">
        <v>8.6519384000000006</v>
      </c>
      <c r="AO2746">
        <v>0</v>
      </c>
      <c r="AP2746">
        <v>0</v>
      </c>
      <c r="AR2746" s="5">
        <v>46261</v>
      </c>
      <c r="AS2746">
        <v>196</v>
      </c>
      <c r="AT2746">
        <v>3</v>
      </c>
      <c r="AU2746" t="s">
        <v>50</v>
      </c>
      <c r="AV2746" t="s">
        <v>52</v>
      </c>
      <c r="AW2746">
        <v>0</v>
      </c>
      <c r="AX2746">
        <v>0</v>
      </c>
      <c r="AY2746">
        <v>0</v>
      </c>
      <c r="AZ2746">
        <v>0</v>
      </c>
      <c r="BA2746">
        <v>0</v>
      </c>
    </row>
    <row r="2747" spans="34:53">
      <c r="AH2747" s="5">
        <v>46261</v>
      </c>
      <c r="AI2747">
        <v>275</v>
      </c>
      <c r="AJ2747">
        <v>3</v>
      </c>
      <c r="AK2747" t="s">
        <v>143</v>
      </c>
      <c r="AL2747" t="s">
        <v>57</v>
      </c>
      <c r="AM2747" t="s">
        <v>52</v>
      </c>
      <c r="AN2747">
        <v>-10.65360506</v>
      </c>
      <c r="AO2747">
        <v>0</v>
      </c>
      <c r="AP2747">
        <v>1010.1411590500001</v>
      </c>
      <c r="AR2747" s="5">
        <v>46261</v>
      </c>
      <c r="AS2747">
        <v>196</v>
      </c>
      <c r="AT2747">
        <v>3</v>
      </c>
      <c r="AU2747" t="s">
        <v>50</v>
      </c>
      <c r="AV2747" t="s">
        <v>51</v>
      </c>
      <c r="AW2747">
        <v>0</v>
      </c>
      <c r="AX2747">
        <v>0</v>
      </c>
      <c r="AY2747">
        <v>0</v>
      </c>
      <c r="AZ2747">
        <v>0</v>
      </c>
      <c r="BA2747">
        <v>0</v>
      </c>
    </row>
    <row r="2748" spans="34:53">
      <c r="AH2748" s="5">
        <v>46261</v>
      </c>
      <c r="AI2748">
        <v>275</v>
      </c>
      <c r="AJ2748">
        <v>3</v>
      </c>
      <c r="AL2748" t="s">
        <v>147</v>
      </c>
      <c r="AM2748" t="s">
        <v>148</v>
      </c>
      <c r="AN2748">
        <v>0</v>
      </c>
      <c r="AO2748">
        <v>0</v>
      </c>
      <c r="AP2748">
        <v>0</v>
      </c>
      <c r="AR2748" s="5">
        <v>46261</v>
      </c>
      <c r="AS2748">
        <v>197</v>
      </c>
      <c r="AT2748">
        <v>3</v>
      </c>
      <c r="AU2748" t="s">
        <v>145</v>
      </c>
      <c r="AV2748" t="s">
        <v>58</v>
      </c>
      <c r="AW2748">
        <v>0</v>
      </c>
      <c r="AX2748">
        <v>0</v>
      </c>
      <c r="AY2748">
        <v>0</v>
      </c>
      <c r="AZ2748">
        <v>0</v>
      </c>
      <c r="BA2748">
        <v>0</v>
      </c>
    </row>
    <row r="2749" spans="34:53">
      <c r="AH2749" s="5">
        <v>46261</v>
      </c>
      <c r="AI2749">
        <v>275</v>
      </c>
      <c r="AJ2749">
        <v>3</v>
      </c>
      <c r="AL2749" t="s">
        <v>147</v>
      </c>
      <c r="AM2749" t="s">
        <v>51</v>
      </c>
      <c r="AN2749">
        <v>0</v>
      </c>
      <c r="AO2749">
        <v>0</v>
      </c>
      <c r="AP2749">
        <v>0</v>
      </c>
      <c r="AR2749" s="5">
        <v>46261</v>
      </c>
      <c r="AS2749">
        <v>197</v>
      </c>
      <c r="AT2749">
        <v>3</v>
      </c>
      <c r="AU2749" t="s">
        <v>145</v>
      </c>
      <c r="AV2749" t="s">
        <v>146</v>
      </c>
      <c r="AW2749">
        <v>0</v>
      </c>
      <c r="AX2749">
        <v>0</v>
      </c>
      <c r="AY2749">
        <v>0</v>
      </c>
      <c r="AZ2749">
        <v>0</v>
      </c>
      <c r="BA2749">
        <v>0</v>
      </c>
    </row>
    <row r="2750" spans="34:53">
      <c r="AH2750" s="5">
        <v>46261</v>
      </c>
      <c r="AI2750">
        <v>275</v>
      </c>
      <c r="AJ2750">
        <v>3</v>
      </c>
      <c r="AK2750" t="s">
        <v>143</v>
      </c>
      <c r="AL2750" t="s">
        <v>60</v>
      </c>
      <c r="AM2750" t="s">
        <v>58</v>
      </c>
      <c r="AN2750">
        <v>24.177459460000001</v>
      </c>
      <c r="AO2750">
        <v>0</v>
      </c>
      <c r="AP2750">
        <v>0</v>
      </c>
      <c r="AR2750" s="5">
        <v>46261</v>
      </c>
      <c r="AS2750">
        <v>197</v>
      </c>
      <c r="AT2750">
        <v>3</v>
      </c>
      <c r="AU2750" t="s">
        <v>144</v>
      </c>
      <c r="AV2750" t="s">
        <v>58</v>
      </c>
      <c r="AW2750">
        <v>-55.650620859999997</v>
      </c>
      <c r="AX2750">
        <v>11.1225</v>
      </c>
      <c r="AY2750">
        <v>995.72877794999999</v>
      </c>
      <c r="AZ2750">
        <v>995.72877794999999</v>
      </c>
      <c r="BA2750">
        <v>0</v>
      </c>
    </row>
    <row r="2751" spans="34:53">
      <c r="AH2751" s="5">
        <v>46261</v>
      </c>
      <c r="AI2751">
        <v>275</v>
      </c>
      <c r="AJ2751">
        <v>3</v>
      </c>
      <c r="AK2751" t="s">
        <v>143</v>
      </c>
      <c r="AL2751" t="s">
        <v>60</v>
      </c>
      <c r="AM2751" t="s">
        <v>51</v>
      </c>
      <c r="AN2751">
        <v>-25.728292799999998</v>
      </c>
      <c r="AO2751">
        <v>5544.8146214899998</v>
      </c>
      <c r="AP2751">
        <v>5613.1757184999997</v>
      </c>
      <c r="AR2751" s="5">
        <v>46261</v>
      </c>
      <c r="AS2751">
        <v>197</v>
      </c>
      <c r="AT2751">
        <v>3</v>
      </c>
      <c r="AU2751" t="s">
        <v>144</v>
      </c>
      <c r="AV2751" t="s">
        <v>146</v>
      </c>
      <c r="AW2751">
        <v>44.528120860000001</v>
      </c>
      <c r="AX2751">
        <v>11.1225</v>
      </c>
      <c r="AY2751">
        <v>0</v>
      </c>
      <c r="AZ2751">
        <v>0</v>
      </c>
      <c r="BA2751">
        <v>0</v>
      </c>
    </row>
    <row r="2752" spans="34:53">
      <c r="AH2752" s="5">
        <v>46261</v>
      </c>
      <c r="AI2752">
        <v>275</v>
      </c>
      <c r="AJ2752">
        <v>3</v>
      </c>
      <c r="AK2752" t="s">
        <v>143</v>
      </c>
      <c r="AL2752" t="s">
        <v>54</v>
      </c>
      <c r="AM2752" t="s">
        <v>52</v>
      </c>
      <c r="AN2752">
        <v>16.723708999999999</v>
      </c>
      <c r="AO2752">
        <v>0</v>
      </c>
      <c r="AP2752">
        <v>0</v>
      </c>
      <c r="AR2752" s="5">
        <v>46261</v>
      </c>
      <c r="AS2752">
        <v>197</v>
      </c>
      <c r="AT2752">
        <v>3</v>
      </c>
      <c r="AU2752" t="s">
        <v>57</v>
      </c>
      <c r="AV2752" t="s">
        <v>58</v>
      </c>
      <c r="AW2752">
        <v>-7.6531523999999997</v>
      </c>
      <c r="AX2752">
        <v>2.1058333299999998</v>
      </c>
      <c r="AY2752">
        <v>263.09226998000003</v>
      </c>
      <c r="AZ2752">
        <v>2109.2817378300001</v>
      </c>
      <c r="BA2752">
        <v>0</v>
      </c>
    </row>
    <row r="2753" spans="34:53">
      <c r="AH2753" s="5">
        <v>46261</v>
      </c>
      <c r="AI2753">
        <v>275</v>
      </c>
      <c r="AJ2753">
        <v>3</v>
      </c>
      <c r="AK2753" t="s">
        <v>143</v>
      </c>
      <c r="AL2753" t="s">
        <v>54</v>
      </c>
      <c r="AM2753" t="s">
        <v>51</v>
      </c>
      <c r="AN2753">
        <v>-23.988709</v>
      </c>
      <c r="AO2753">
        <v>245.87127701</v>
      </c>
      <c r="AP2753">
        <v>-832.63097904999995</v>
      </c>
      <c r="AR2753" s="5">
        <v>46261</v>
      </c>
      <c r="AS2753">
        <v>197</v>
      </c>
      <c r="AT2753">
        <v>3</v>
      </c>
      <c r="AU2753" t="s">
        <v>57</v>
      </c>
      <c r="AV2753" t="s">
        <v>52</v>
      </c>
      <c r="AW2753">
        <v>5.5473190600000004</v>
      </c>
      <c r="AX2753">
        <v>2.1058333299999998</v>
      </c>
      <c r="AY2753">
        <v>0</v>
      </c>
      <c r="AZ2753">
        <v>0</v>
      </c>
      <c r="BA2753">
        <v>0</v>
      </c>
    </row>
    <row r="2754" spans="34:53">
      <c r="AH2754" s="5">
        <v>46261</v>
      </c>
      <c r="AI2754">
        <v>276</v>
      </c>
      <c r="AJ2754">
        <v>3</v>
      </c>
      <c r="AL2754" t="s">
        <v>144</v>
      </c>
      <c r="AM2754" t="s">
        <v>58</v>
      </c>
      <c r="AN2754">
        <v>48.724422859999997</v>
      </c>
      <c r="AO2754">
        <v>0</v>
      </c>
      <c r="AP2754">
        <v>0</v>
      </c>
      <c r="AR2754" s="5">
        <v>46261</v>
      </c>
      <c r="AS2754">
        <v>197</v>
      </c>
      <c r="AT2754">
        <v>3</v>
      </c>
      <c r="AU2754" t="s">
        <v>147</v>
      </c>
      <c r="AV2754" t="s">
        <v>148</v>
      </c>
      <c r="AW2754">
        <v>0</v>
      </c>
      <c r="AX2754">
        <v>3.4166660000000001E-2</v>
      </c>
      <c r="AY2754">
        <v>0</v>
      </c>
      <c r="AZ2754">
        <v>0</v>
      </c>
      <c r="BA2754">
        <v>0</v>
      </c>
    </row>
    <row r="2755" spans="34:53">
      <c r="AH2755" s="5">
        <v>46261</v>
      </c>
      <c r="AI2755">
        <v>276</v>
      </c>
      <c r="AJ2755">
        <v>3</v>
      </c>
      <c r="AL2755" t="s">
        <v>144</v>
      </c>
      <c r="AM2755" t="s">
        <v>146</v>
      </c>
      <c r="AN2755">
        <v>-61.70608953</v>
      </c>
      <c r="AO2755">
        <v>73138.406965849994</v>
      </c>
      <c r="AP2755">
        <v>73138.406965849994</v>
      </c>
      <c r="AR2755" s="5">
        <v>46261</v>
      </c>
      <c r="AS2755">
        <v>197</v>
      </c>
      <c r="AT2755">
        <v>3</v>
      </c>
      <c r="AU2755" t="s">
        <v>147</v>
      </c>
      <c r="AV2755" t="s">
        <v>51</v>
      </c>
      <c r="AW2755">
        <v>0</v>
      </c>
      <c r="AX2755">
        <v>3.4166660000000001E-2</v>
      </c>
      <c r="AY2755">
        <v>0</v>
      </c>
      <c r="AZ2755">
        <v>0</v>
      </c>
      <c r="BA2755">
        <v>0</v>
      </c>
    </row>
    <row r="2756" spans="34:53">
      <c r="AH2756" s="5">
        <v>46261</v>
      </c>
      <c r="AI2756">
        <v>276</v>
      </c>
      <c r="AJ2756">
        <v>3</v>
      </c>
      <c r="AK2756" t="s">
        <v>143</v>
      </c>
      <c r="AL2756" t="s">
        <v>57</v>
      </c>
      <c r="AM2756" t="s">
        <v>58</v>
      </c>
      <c r="AN2756">
        <v>9.2015840000000004</v>
      </c>
      <c r="AO2756">
        <v>0</v>
      </c>
      <c r="AP2756">
        <v>0</v>
      </c>
      <c r="AR2756" s="5">
        <v>46261</v>
      </c>
      <c r="AS2756">
        <v>197</v>
      </c>
      <c r="AT2756">
        <v>3</v>
      </c>
      <c r="AU2756" t="s">
        <v>60</v>
      </c>
      <c r="AV2756" t="s">
        <v>58</v>
      </c>
      <c r="AW2756">
        <v>4.7493556999999997</v>
      </c>
      <c r="AX2756">
        <v>0.81</v>
      </c>
      <c r="AY2756">
        <v>0</v>
      </c>
      <c r="AZ2756">
        <v>0</v>
      </c>
      <c r="BA2756">
        <v>0</v>
      </c>
    </row>
    <row r="2757" spans="34:53">
      <c r="AH2757" s="5">
        <v>46261</v>
      </c>
      <c r="AI2757">
        <v>276</v>
      </c>
      <c r="AJ2757">
        <v>3</v>
      </c>
      <c r="AK2757" t="s">
        <v>143</v>
      </c>
      <c r="AL2757" t="s">
        <v>57</v>
      </c>
      <c r="AM2757" t="s">
        <v>52</v>
      </c>
      <c r="AN2757">
        <v>-11.206583999999999</v>
      </c>
      <c r="AO2757">
        <v>0</v>
      </c>
      <c r="AP2757">
        <v>1112.85479584</v>
      </c>
      <c r="AR2757" s="5">
        <v>46261</v>
      </c>
      <c r="AS2757">
        <v>197</v>
      </c>
      <c r="AT2757">
        <v>3</v>
      </c>
      <c r="AU2757" t="s">
        <v>60</v>
      </c>
      <c r="AV2757" t="s">
        <v>51</v>
      </c>
      <c r="AW2757">
        <v>-5.5593557000000002</v>
      </c>
      <c r="AX2757">
        <v>0.81</v>
      </c>
      <c r="AY2757">
        <v>0</v>
      </c>
      <c r="AZ2757">
        <v>-265.75680550999999</v>
      </c>
      <c r="BA2757">
        <v>0</v>
      </c>
    </row>
    <row r="2758" spans="34:53">
      <c r="AH2758" s="5">
        <v>46261</v>
      </c>
      <c r="AI2758">
        <v>276</v>
      </c>
      <c r="AJ2758">
        <v>3</v>
      </c>
      <c r="AL2758" t="s">
        <v>147</v>
      </c>
      <c r="AM2758" t="s">
        <v>148</v>
      </c>
      <c r="AN2758">
        <v>0</v>
      </c>
      <c r="AO2758">
        <v>0</v>
      </c>
      <c r="AP2758">
        <v>0</v>
      </c>
      <c r="AR2758" s="5">
        <v>46261</v>
      </c>
      <c r="AS2758">
        <v>197</v>
      </c>
      <c r="AT2758">
        <v>3</v>
      </c>
      <c r="AU2758" t="s">
        <v>54</v>
      </c>
      <c r="AV2758" t="s">
        <v>52</v>
      </c>
      <c r="AW2758">
        <v>-3.9386369600000002</v>
      </c>
      <c r="AX2758">
        <v>2.07833333</v>
      </c>
      <c r="AY2758">
        <v>0</v>
      </c>
      <c r="AZ2758">
        <v>-1216.4110270399999</v>
      </c>
      <c r="BA2758">
        <v>0</v>
      </c>
    </row>
    <row r="2759" spans="34:53">
      <c r="AH2759" s="5">
        <v>46261</v>
      </c>
      <c r="AI2759">
        <v>276</v>
      </c>
      <c r="AJ2759">
        <v>3</v>
      </c>
      <c r="AL2759" t="s">
        <v>147</v>
      </c>
      <c r="AM2759" t="s">
        <v>51</v>
      </c>
      <c r="AN2759">
        <v>0</v>
      </c>
      <c r="AO2759">
        <v>0</v>
      </c>
      <c r="AP2759">
        <v>0</v>
      </c>
      <c r="AR2759" s="5">
        <v>46261</v>
      </c>
      <c r="AS2759">
        <v>197</v>
      </c>
      <c r="AT2759">
        <v>3</v>
      </c>
      <c r="AU2759" t="s">
        <v>54</v>
      </c>
      <c r="AV2759" t="s">
        <v>51</v>
      </c>
      <c r="AW2759">
        <v>1.86030363</v>
      </c>
      <c r="AX2759">
        <v>2.07833333</v>
      </c>
      <c r="AY2759">
        <v>323.33431010999999</v>
      </c>
      <c r="AZ2759">
        <v>0</v>
      </c>
      <c r="BA2759">
        <v>0</v>
      </c>
    </row>
    <row r="2760" spans="34:53">
      <c r="AH2760" s="5">
        <v>46261</v>
      </c>
      <c r="AI2760">
        <v>276</v>
      </c>
      <c r="AJ2760">
        <v>3</v>
      </c>
      <c r="AK2760" t="s">
        <v>143</v>
      </c>
      <c r="AL2760" t="s">
        <v>60</v>
      </c>
      <c r="AM2760" t="s">
        <v>58</v>
      </c>
      <c r="AN2760">
        <v>18.296888630000002</v>
      </c>
      <c r="AO2760">
        <v>0</v>
      </c>
      <c r="AP2760">
        <v>0</v>
      </c>
      <c r="AR2760" s="5">
        <v>46261</v>
      </c>
      <c r="AS2760">
        <v>197</v>
      </c>
      <c r="AT2760">
        <v>3</v>
      </c>
      <c r="AU2760" t="s">
        <v>50</v>
      </c>
      <c r="AV2760" t="s">
        <v>52</v>
      </c>
      <c r="AW2760">
        <v>-0.12237313</v>
      </c>
      <c r="AX2760">
        <v>0.63416665999999999</v>
      </c>
      <c r="AY2760">
        <v>0</v>
      </c>
      <c r="AZ2760">
        <v>-40.68732516</v>
      </c>
      <c r="BA2760">
        <v>0</v>
      </c>
    </row>
    <row r="2761" spans="34:53">
      <c r="AH2761" s="5">
        <v>46261</v>
      </c>
      <c r="AI2761">
        <v>276</v>
      </c>
      <c r="AJ2761">
        <v>3</v>
      </c>
      <c r="AK2761" t="s">
        <v>143</v>
      </c>
      <c r="AL2761" t="s">
        <v>60</v>
      </c>
      <c r="AM2761" t="s">
        <v>51</v>
      </c>
      <c r="AN2761">
        <v>-19.766055300000001</v>
      </c>
      <c r="AO2761">
        <v>9720.34908129</v>
      </c>
      <c r="AP2761">
        <v>7073.0085101599998</v>
      </c>
      <c r="AR2761" s="5">
        <v>46261</v>
      </c>
      <c r="AS2761">
        <v>197</v>
      </c>
      <c r="AT2761">
        <v>3</v>
      </c>
      <c r="AU2761" t="s">
        <v>50</v>
      </c>
      <c r="AV2761" t="s">
        <v>51</v>
      </c>
      <c r="AW2761">
        <v>-0.51179353000000005</v>
      </c>
      <c r="AX2761">
        <v>0.63416665999999999</v>
      </c>
      <c r="AY2761">
        <v>0</v>
      </c>
      <c r="AZ2761">
        <v>0</v>
      </c>
      <c r="BA2761">
        <v>0</v>
      </c>
    </row>
    <row r="2762" spans="34:53">
      <c r="AH2762" s="5">
        <v>46261</v>
      </c>
      <c r="AI2762">
        <v>276</v>
      </c>
      <c r="AJ2762">
        <v>3</v>
      </c>
      <c r="AK2762" t="s">
        <v>143</v>
      </c>
      <c r="AL2762" t="s">
        <v>54</v>
      </c>
      <c r="AM2762" t="s">
        <v>52</v>
      </c>
      <c r="AN2762">
        <v>15.835852429999999</v>
      </c>
      <c r="AO2762">
        <v>0</v>
      </c>
      <c r="AP2762">
        <v>0</v>
      </c>
      <c r="AR2762" s="5">
        <v>46261</v>
      </c>
      <c r="AS2762">
        <v>198</v>
      </c>
      <c r="AT2762">
        <v>3</v>
      </c>
      <c r="AU2762" t="s">
        <v>145</v>
      </c>
      <c r="AV2762" t="s">
        <v>58</v>
      </c>
      <c r="AW2762">
        <v>0</v>
      </c>
      <c r="AX2762">
        <v>0</v>
      </c>
      <c r="AY2762">
        <v>0</v>
      </c>
      <c r="AZ2762">
        <v>0</v>
      </c>
      <c r="BA2762">
        <v>0</v>
      </c>
    </row>
    <row r="2763" spans="34:53">
      <c r="AH2763" s="5">
        <v>46261</v>
      </c>
      <c r="AI2763">
        <v>276</v>
      </c>
      <c r="AJ2763">
        <v>3</v>
      </c>
      <c r="AK2763" t="s">
        <v>143</v>
      </c>
      <c r="AL2763" t="s">
        <v>54</v>
      </c>
      <c r="AM2763" t="s">
        <v>51</v>
      </c>
      <c r="AN2763">
        <v>-24.189185760000001</v>
      </c>
      <c r="AO2763">
        <v>854.40043056000002</v>
      </c>
      <c r="AP2763">
        <v>2388.8862058499999</v>
      </c>
      <c r="AR2763" s="5">
        <v>46261</v>
      </c>
      <c r="AS2763">
        <v>198</v>
      </c>
      <c r="AT2763">
        <v>3</v>
      </c>
      <c r="AU2763" t="s">
        <v>145</v>
      </c>
      <c r="AV2763" t="s">
        <v>146</v>
      </c>
      <c r="AW2763">
        <v>0</v>
      </c>
      <c r="AX2763">
        <v>0</v>
      </c>
      <c r="AY2763">
        <v>0</v>
      </c>
      <c r="AZ2763">
        <v>0</v>
      </c>
      <c r="BA2763">
        <v>0</v>
      </c>
    </row>
    <row r="2764" spans="34:53">
      <c r="AH2764" s="5">
        <v>46261</v>
      </c>
      <c r="AI2764">
        <v>277</v>
      </c>
      <c r="AJ2764">
        <v>3</v>
      </c>
      <c r="AL2764" t="s">
        <v>144</v>
      </c>
      <c r="AM2764" t="s">
        <v>58</v>
      </c>
      <c r="AN2764">
        <v>53.661078000000003</v>
      </c>
      <c r="AO2764">
        <v>0</v>
      </c>
      <c r="AP2764">
        <v>0</v>
      </c>
      <c r="AR2764" s="5">
        <v>46261</v>
      </c>
      <c r="AS2764">
        <v>198</v>
      </c>
      <c r="AT2764">
        <v>3</v>
      </c>
      <c r="AU2764" t="s">
        <v>144</v>
      </c>
      <c r="AV2764" t="s">
        <v>58</v>
      </c>
      <c r="AW2764">
        <v>-52.124816500000001</v>
      </c>
      <c r="AX2764">
        <v>12.31</v>
      </c>
      <c r="AY2764">
        <v>957.63237373000004</v>
      </c>
      <c r="AZ2764">
        <v>957.63237373000004</v>
      </c>
      <c r="BA2764">
        <v>0</v>
      </c>
    </row>
    <row r="2765" spans="34:53">
      <c r="AH2765" s="5">
        <v>46261</v>
      </c>
      <c r="AI2765">
        <v>277</v>
      </c>
      <c r="AJ2765">
        <v>3</v>
      </c>
      <c r="AL2765" t="s">
        <v>144</v>
      </c>
      <c r="AM2765" t="s">
        <v>146</v>
      </c>
      <c r="AN2765">
        <v>-67.048578000000006</v>
      </c>
      <c r="AO2765">
        <v>79812.995821379998</v>
      </c>
      <c r="AP2765">
        <v>79812.995821379998</v>
      </c>
      <c r="AR2765" s="5">
        <v>46261</v>
      </c>
      <c r="AS2765">
        <v>198</v>
      </c>
      <c r="AT2765">
        <v>3</v>
      </c>
      <c r="AU2765" t="s">
        <v>144</v>
      </c>
      <c r="AV2765" t="s">
        <v>146</v>
      </c>
      <c r="AW2765">
        <v>39.814816499999999</v>
      </c>
      <c r="AX2765">
        <v>12.31</v>
      </c>
      <c r="AY2765">
        <v>0</v>
      </c>
      <c r="AZ2765">
        <v>0</v>
      </c>
      <c r="BA2765">
        <v>0</v>
      </c>
    </row>
    <row r="2766" spans="34:53">
      <c r="AH2766" s="5">
        <v>46261</v>
      </c>
      <c r="AI2766">
        <v>277</v>
      </c>
      <c r="AJ2766">
        <v>3</v>
      </c>
      <c r="AK2766" t="s">
        <v>143</v>
      </c>
      <c r="AL2766" t="s">
        <v>57</v>
      </c>
      <c r="AM2766" t="s">
        <v>58</v>
      </c>
      <c r="AN2766">
        <v>8.7185538000000005</v>
      </c>
      <c r="AO2766">
        <v>0</v>
      </c>
      <c r="AP2766">
        <v>0</v>
      </c>
      <c r="AR2766" s="5">
        <v>46261</v>
      </c>
      <c r="AS2766">
        <v>198</v>
      </c>
      <c r="AT2766">
        <v>3</v>
      </c>
      <c r="AU2766" t="s">
        <v>57</v>
      </c>
      <c r="AV2766" t="s">
        <v>58</v>
      </c>
      <c r="AW2766">
        <v>-8.4194633999999997</v>
      </c>
      <c r="AX2766">
        <v>1.83833333</v>
      </c>
      <c r="AY2766">
        <v>0</v>
      </c>
      <c r="AZ2766">
        <v>969.92361218999997</v>
      </c>
      <c r="BA2766">
        <v>0</v>
      </c>
    </row>
    <row r="2767" spans="34:53">
      <c r="AH2767" s="5">
        <v>46261</v>
      </c>
      <c r="AI2767">
        <v>277</v>
      </c>
      <c r="AJ2767">
        <v>3</v>
      </c>
      <c r="AK2767" t="s">
        <v>143</v>
      </c>
      <c r="AL2767" t="s">
        <v>57</v>
      </c>
      <c r="AM2767" t="s">
        <v>52</v>
      </c>
      <c r="AN2767">
        <v>-10.652720459999999</v>
      </c>
      <c r="AO2767">
        <v>0</v>
      </c>
      <c r="AP2767">
        <v>1043.72418195</v>
      </c>
      <c r="AR2767" s="5">
        <v>46261</v>
      </c>
      <c r="AS2767">
        <v>198</v>
      </c>
      <c r="AT2767">
        <v>3</v>
      </c>
      <c r="AU2767" t="s">
        <v>57</v>
      </c>
      <c r="AV2767" t="s">
        <v>52</v>
      </c>
      <c r="AW2767">
        <v>6.5811300599999996</v>
      </c>
      <c r="AX2767">
        <v>1.83833333</v>
      </c>
      <c r="AY2767">
        <v>0</v>
      </c>
      <c r="AZ2767">
        <v>0</v>
      </c>
      <c r="BA2767">
        <v>0</v>
      </c>
    </row>
    <row r="2768" spans="34:53">
      <c r="AH2768" s="5">
        <v>46261</v>
      </c>
      <c r="AI2768">
        <v>277</v>
      </c>
      <c r="AJ2768">
        <v>3</v>
      </c>
      <c r="AL2768" t="s">
        <v>147</v>
      </c>
      <c r="AM2768" t="s">
        <v>148</v>
      </c>
      <c r="AN2768">
        <v>0</v>
      </c>
      <c r="AO2768">
        <v>0</v>
      </c>
      <c r="AP2768">
        <v>0</v>
      </c>
      <c r="AR2768" s="5">
        <v>46261</v>
      </c>
      <c r="AS2768">
        <v>198</v>
      </c>
      <c r="AT2768">
        <v>3</v>
      </c>
      <c r="AU2768" t="s">
        <v>147</v>
      </c>
      <c r="AV2768" t="s">
        <v>148</v>
      </c>
      <c r="AW2768">
        <v>0</v>
      </c>
      <c r="AX2768">
        <v>-8.5000000000000006E-2</v>
      </c>
      <c r="AY2768">
        <v>0</v>
      </c>
      <c r="AZ2768">
        <v>0</v>
      </c>
      <c r="BA2768">
        <v>0</v>
      </c>
    </row>
    <row r="2769" spans="34:53">
      <c r="AH2769" s="5">
        <v>46261</v>
      </c>
      <c r="AI2769">
        <v>277</v>
      </c>
      <c r="AJ2769">
        <v>3</v>
      </c>
      <c r="AL2769" t="s">
        <v>147</v>
      </c>
      <c r="AM2769" t="s">
        <v>51</v>
      </c>
      <c r="AN2769">
        <v>0</v>
      </c>
      <c r="AO2769">
        <v>0</v>
      </c>
      <c r="AP2769">
        <v>0</v>
      </c>
      <c r="AR2769" s="5">
        <v>46261</v>
      </c>
      <c r="AS2769">
        <v>198</v>
      </c>
      <c r="AT2769">
        <v>3</v>
      </c>
      <c r="AU2769" t="s">
        <v>147</v>
      </c>
      <c r="AV2769" t="s">
        <v>51</v>
      </c>
      <c r="AW2769">
        <v>0</v>
      </c>
      <c r="AX2769">
        <v>-8.5000000000000006E-2</v>
      </c>
      <c r="AY2769">
        <v>0</v>
      </c>
      <c r="AZ2769">
        <v>0</v>
      </c>
      <c r="BA2769">
        <v>0</v>
      </c>
    </row>
    <row r="2770" spans="34:53">
      <c r="AH2770" s="5">
        <v>46261</v>
      </c>
      <c r="AI2770">
        <v>277</v>
      </c>
      <c r="AJ2770">
        <v>3</v>
      </c>
      <c r="AK2770" t="s">
        <v>143</v>
      </c>
      <c r="AL2770" t="s">
        <v>60</v>
      </c>
      <c r="AM2770" t="s">
        <v>58</v>
      </c>
      <c r="AN2770">
        <v>11.73449883</v>
      </c>
      <c r="AO2770">
        <v>0</v>
      </c>
      <c r="AP2770">
        <v>0</v>
      </c>
      <c r="AR2770" s="5">
        <v>46261</v>
      </c>
      <c r="AS2770">
        <v>198</v>
      </c>
      <c r="AT2770">
        <v>3</v>
      </c>
      <c r="AU2770" t="s">
        <v>60</v>
      </c>
      <c r="AV2770" t="s">
        <v>58</v>
      </c>
      <c r="AW2770">
        <v>-0.40875696</v>
      </c>
      <c r="AX2770">
        <v>0.67416666000000003</v>
      </c>
      <c r="AY2770">
        <v>44.814027809999999</v>
      </c>
      <c r="AZ2770">
        <v>19.093654619999999</v>
      </c>
      <c r="BA2770">
        <v>0</v>
      </c>
    </row>
    <row r="2771" spans="34:53">
      <c r="AH2771" s="5">
        <v>46261</v>
      </c>
      <c r="AI2771">
        <v>277</v>
      </c>
      <c r="AJ2771">
        <v>3</v>
      </c>
      <c r="AK2771" t="s">
        <v>143</v>
      </c>
      <c r="AL2771" t="s">
        <v>60</v>
      </c>
      <c r="AM2771" t="s">
        <v>51</v>
      </c>
      <c r="AN2771">
        <v>-13.0936655</v>
      </c>
      <c r="AO2771">
        <v>7328.3602237300001</v>
      </c>
      <c r="AP2771">
        <v>4620.9943343699997</v>
      </c>
      <c r="AR2771" s="5">
        <v>46261</v>
      </c>
      <c r="AS2771">
        <v>198</v>
      </c>
      <c r="AT2771">
        <v>3</v>
      </c>
      <c r="AU2771" t="s">
        <v>60</v>
      </c>
      <c r="AV2771" t="s">
        <v>51</v>
      </c>
      <c r="AW2771">
        <v>-0.26540970000000003</v>
      </c>
      <c r="AX2771">
        <v>0.67416666000000003</v>
      </c>
      <c r="AY2771">
        <v>0</v>
      </c>
      <c r="AZ2771">
        <v>0</v>
      </c>
      <c r="BA2771">
        <v>0</v>
      </c>
    </row>
    <row r="2772" spans="34:53">
      <c r="AH2772" s="5">
        <v>46261</v>
      </c>
      <c r="AI2772">
        <v>277</v>
      </c>
      <c r="AJ2772">
        <v>3</v>
      </c>
      <c r="AK2772" t="s">
        <v>143</v>
      </c>
      <c r="AL2772" t="s">
        <v>54</v>
      </c>
      <c r="AM2772" t="s">
        <v>52</v>
      </c>
      <c r="AN2772">
        <v>16.03409156</v>
      </c>
      <c r="AO2772">
        <v>0</v>
      </c>
      <c r="AP2772">
        <v>0</v>
      </c>
      <c r="AR2772" s="5">
        <v>46261</v>
      </c>
      <c r="AS2772">
        <v>198</v>
      </c>
      <c r="AT2772">
        <v>3</v>
      </c>
      <c r="AU2772" t="s">
        <v>54</v>
      </c>
      <c r="AV2772" t="s">
        <v>52</v>
      </c>
      <c r="AW2772">
        <v>-11.644634829999999</v>
      </c>
      <c r="AX2772">
        <v>3.5191666599999998</v>
      </c>
      <c r="AY2772">
        <v>0</v>
      </c>
      <c r="AZ2772">
        <v>-929.88516680999999</v>
      </c>
      <c r="BA2772">
        <v>0</v>
      </c>
    </row>
    <row r="2773" spans="34:53">
      <c r="AH2773" s="5">
        <v>46261</v>
      </c>
      <c r="AI2773">
        <v>277</v>
      </c>
      <c r="AJ2773">
        <v>3</v>
      </c>
      <c r="AK2773" t="s">
        <v>143</v>
      </c>
      <c r="AL2773" t="s">
        <v>54</v>
      </c>
      <c r="AM2773" t="s">
        <v>51</v>
      </c>
      <c r="AN2773">
        <v>-24.140758229999999</v>
      </c>
      <c r="AO2773">
        <v>1029.0915831499999</v>
      </c>
      <c r="AP2773">
        <v>2692.7332905600001</v>
      </c>
      <c r="AR2773" s="5">
        <v>46261</v>
      </c>
      <c r="AS2773">
        <v>198</v>
      </c>
      <c r="AT2773">
        <v>3</v>
      </c>
      <c r="AU2773" t="s">
        <v>54</v>
      </c>
      <c r="AV2773" t="s">
        <v>51</v>
      </c>
      <c r="AW2773">
        <v>8.1254681600000005</v>
      </c>
      <c r="AX2773">
        <v>3.5191666599999998</v>
      </c>
      <c r="AY2773">
        <v>0</v>
      </c>
      <c r="AZ2773">
        <v>0</v>
      </c>
      <c r="BA2773">
        <v>0</v>
      </c>
    </row>
    <row r="2774" spans="34:53">
      <c r="AH2774" s="5">
        <v>46261</v>
      </c>
      <c r="AI2774">
        <v>278</v>
      </c>
      <c r="AJ2774">
        <v>3</v>
      </c>
      <c r="AL2774" t="s">
        <v>144</v>
      </c>
      <c r="AM2774" t="s">
        <v>58</v>
      </c>
      <c r="AN2774">
        <v>57.939964629999999</v>
      </c>
      <c r="AO2774">
        <v>0</v>
      </c>
      <c r="AP2774">
        <v>0</v>
      </c>
      <c r="AR2774" s="5">
        <v>46261</v>
      </c>
      <c r="AS2774">
        <v>198</v>
      </c>
      <c r="AT2774">
        <v>3</v>
      </c>
      <c r="AU2774" t="s">
        <v>50</v>
      </c>
      <c r="AV2774" t="s">
        <v>52</v>
      </c>
      <c r="AW2774">
        <v>-0.14168163</v>
      </c>
      <c r="AX2774">
        <v>0.63416665999999999</v>
      </c>
      <c r="AY2774">
        <v>0</v>
      </c>
      <c r="AZ2774">
        <v>-14.31807218</v>
      </c>
      <c r="BA2774">
        <v>0</v>
      </c>
    </row>
    <row r="2775" spans="34:53">
      <c r="AH2775" s="5">
        <v>46261</v>
      </c>
      <c r="AI2775">
        <v>278</v>
      </c>
      <c r="AJ2775">
        <v>3</v>
      </c>
      <c r="AL2775" t="s">
        <v>144</v>
      </c>
      <c r="AM2775" t="s">
        <v>146</v>
      </c>
      <c r="AN2775">
        <v>-70.526631300000005</v>
      </c>
      <c r="AO2775">
        <v>85094.370238889998</v>
      </c>
      <c r="AP2775">
        <v>85094.370238889998</v>
      </c>
      <c r="AR2775" s="5">
        <v>46261</v>
      </c>
      <c r="AS2775">
        <v>198</v>
      </c>
      <c r="AT2775">
        <v>3</v>
      </c>
      <c r="AU2775" t="s">
        <v>50</v>
      </c>
      <c r="AV2775" t="s">
        <v>51</v>
      </c>
      <c r="AW2775">
        <v>-0.49248502999999999</v>
      </c>
      <c r="AX2775">
        <v>0.63416665999999999</v>
      </c>
      <c r="AY2775">
        <v>0</v>
      </c>
      <c r="AZ2775">
        <v>0</v>
      </c>
      <c r="BA2775">
        <v>0</v>
      </c>
    </row>
    <row r="2776" spans="34:53">
      <c r="AH2776" s="5">
        <v>46261</v>
      </c>
      <c r="AI2776">
        <v>278</v>
      </c>
      <c r="AJ2776">
        <v>3</v>
      </c>
      <c r="AK2776" t="s">
        <v>143</v>
      </c>
      <c r="AL2776" t="s">
        <v>57</v>
      </c>
      <c r="AM2776" t="s">
        <v>58</v>
      </c>
      <c r="AN2776">
        <v>7.3851035999999999</v>
      </c>
      <c r="AO2776">
        <v>0</v>
      </c>
      <c r="AP2776">
        <v>0</v>
      </c>
      <c r="AR2776" s="5">
        <v>46261</v>
      </c>
      <c r="AS2776">
        <v>199</v>
      </c>
      <c r="AT2776">
        <v>3</v>
      </c>
      <c r="AU2776" t="s">
        <v>145</v>
      </c>
      <c r="AV2776" t="s">
        <v>58</v>
      </c>
      <c r="AW2776">
        <v>0</v>
      </c>
      <c r="AX2776">
        <v>0</v>
      </c>
      <c r="AY2776">
        <v>0</v>
      </c>
      <c r="AZ2776">
        <v>0</v>
      </c>
      <c r="BA2776">
        <v>0</v>
      </c>
    </row>
    <row r="2777" spans="34:53">
      <c r="AH2777" s="5">
        <v>46261</v>
      </c>
      <c r="AI2777">
        <v>278</v>
      </c>
      <c r="AJ2777">
        <v>3</v>
      </c>
      <c r="AK2777" t="s">
        <v>143</v>
      </c>
      <c r="AL2777" t="s">
        <v>57</v>
      </c>
      <c r="AM2777" t="s">
        <v>52</v>
      </c>
      <c r="AN2777">
        <v>-9.4417702600000002</v>
      </c>
      <c r="AO2777">
        <v>0</v>
      </c>
      <c r="AP2777">
        <v>753.89522220000003</v>
      </c>
      <c r="AR2777" s="5">
        <v>46261</v>
      </c>
      <c r="AS2777">
        <v>199</v>
      </c>
      <c r="AT2777">
        <v>3</v>
      </c>
      <c r="AU2777" t="s">
        <v>145</v>
      </c>
      <c r="AV2777" t="s">
        <v>146</v>
      </c>
      <c r="AW2777">
        <v>0</v>
      </c>
      <c r="AX2777">
        <v>0</v>
      </c>
      <c r="AY2777">
        <v>0</v>
      </c>
      <c r="AZ2777">
        <v>0</v>
      </c>
      <c r="BA2777">
        <v>0</v>
      </c>
    </row>
    <row r="2778" spans="34:53">
      <c r="AH2778" s="5">
        <v>46261</v>
      </c>
      <c r="AI2778">
        <v>278</v>
      </c>
      <c r="AJ2778">
        <v>3</v>
      </c>
      <c r="AL2778" t="s">
        <v>147</v>
      </c>
      <c r="AM2778" t="s">
        <v>148</v>
      </c>
      <c r="AN2778">
        <v>0</v>
      </c>
      <c r="AO2778">
        <v>0</v>
      </c>
      <c r="AP2778">
        <v>0</v>
      </c>
      <c r="AR2778" s="5">
        <v>46261</v>
      </c>
      <c r="AS2778">
        <v>199</v>
      </c>
      <c r="AT2778">
        <v>3</v>
      </c>
      <c r="AU2778" t="s">
        <v>144</v>
      </c>
      <c r="AV2778" t="s">
        <v>58</v>
      </c>
      <c r="AW2778">
        <v>-40.598298759999999</v>
      </c>
      <c r="AX2778">
        <v>9.0250000000000004</v>
      </c>
      <c r="AY2778">
        <v>750.97369553999999</v>
      </c>
      <c r="AZ2778">
        <v>750.97369553999999</v>
      </c>
      <c r="BA2778">
        <v>0</v>
      </c>
    </row>
    <row r="2779" spans="34:53">
      <c r="AH2779" s="5">
        <v>46261</v>
      </c>
      <c r="AI2779">
        <v>278</v>
      </c>
      <c r="AJ2779">
        <v>3</v>
      </c>
      <c r="AL2779" t="s">
        <v>147</v>
      </c>
      <c r="AM2779" t="s">
        <v>51</v>
      </c>
      <c r="AN2779">
        <v>0</v>
      </c>
      <c r="AO2779">
        <v>0</v>
      </c>
      <c r="AP2779">
        <v>0</v>
      </c>
      <c r="AR2779" s="5">
        <v>46261</v>
      </c>
      <c r="AS2779">
        <v>199</v>
      </c>
      <c r="AT2779">
        <v>3</v>
      </c>
      <c r="AU2779" t="s">
        <v>144</v>
      </c>
      <c r="AV2779" t="s">
        <v>146</v>
      </c>
      <c r="AW2779">
        <v>31.57329876</v>
      </c>
      <c r="AX2779">
        <v>9.0250000000000004</v>
      </c>
      <c r="AY2779">
        <v>0</v>
      </c>
      <c r="AZ2779">
        <v>0</v>
      </c>
      <c r="BA2779">
        <v>0</v>
      </c>
    </row>
    <row r="2780" spans="34:53">
      <c r="AH2780" s="5">
        <v>46261</v>
      </c>
      <c r="AI2780">
        <v>278</v>
      </c>
      <c r="AJ2780">
        <v>3</v>
      </c>
      <c r="AK2780" t="s">
        <v>143</v>
      </c>
      <c r="AL2780" t="s">
        <v>60</v>
      </c>
      <c r="AM2780" t="s">
        <v>58</v>
      </c>
      <c r="AN2780">
        <v>12.54444176</v>
      </c>
      <c r="AO2780">
        <v>0</v>
      </c>
      <c r="AP2780">
        <v>0</v>
      </c>
      <c r="AR2780" s="5">
        <v>46261</v>
      </c>
      <c r="AS2780">
        <v>199</v>
      </c>
      <c r="AT2780">
        <v>3</v>
      </c>
      <c r="AU2780" t="s">
        <v>57</v>
      </c>
      <c r="AV2780" t="s">
        <v>58</v>
      </c>
      <c r="AW2780">
        <v>-9.2820409999999995</v>
      </c>
      <c r="AX2780">
        <v>1.25</v>
      </c>
      <c r="AY2780">
        <v>279.16655637999997</v>
      </c>
      <c r="AZ2780">
        <v>1144.74117983</v>
      </c>
      <c r="BA2780">
        <v>0</v>
      </c>
    </row>
    <row r="2781" spans="34:53">
      <c r="AH2781" s="5">
        <v>46261</v>
      </c>
      <c r="AI2781">
        <v>278</v>
      </c>
      <c r="AJ2781">
        <v>3</v>
      </c>
      <c r="AK2781" t="s">
        <v>143</v>
      </c>
      <c r="AL2781" t="s">
        <v>60</v>
      </c>
      <c r="AM2781" t="s">
        <v>51</v>
      </c>
      <c r="AN2781">
        <v>-13.915275100000001</v>
      </c>
      <c r="AO2781">
        <v>7084.68031883</v>
      </c>
      <c r="AP2781">
        <v>4934.96294622</v>
      </c>
      <c r="AR2781" s="5">
        <v>46261</v>
      </c>
      <c r="AS2781">
        <v>199</v>
      </c>
      <c r="AT2781">
        <v>3</v>
      </c>
      <c r="AU2781" t="s">
        <v>57</v>
      </c>
      <c r="AV2781" t="s">
        <v>52</v>
      </c>
      <c r="AW2781">
        <v>8.0320409999999995</v>
      </c>
      <c r="AX2781">
        <v>1.25</v>
      </c>
      <c r="AY2781">
        <v>0</v>
      </c>
      <c r="AZ2781">
        <v>0</v>
      </c>
      <c r="BA2781">
        <v>0</v>
      </c>
    </row>
    <row r="2782" spans="34:53">
      <c r="AH2782" s="5">
        <v>46261</v>
      </c>
      <c r="AI2782">
        <v>278</v>
      </c>
      <c r="AJ2782">
        <v>3</v>
      </c>
      <c r="AK2782" t="s">
        <v>143</v>
      </c>
      <c r="AL2782" t="s">
        <v>54</v>
      </c>
      <c r="AM2782" t="s">
        <v>52</v>
      </c>
      <c r="AN2782">
        <v>16.4283261</v>
      </c>
      <c r="AO2782">
        <v>0</v>
      </c>
      <c r="AP2782">
        <v>0</v>
      </c>
      <c r="AR2782" s="5">
        <v>46261</v>
      </c>
      <c r="AS2782">
        <v>199</v>
      </c>
      <c r="AT2782">
        <v>3</v>
      </c>
      <c r="AU2782" t="s">
        <v>147</v>
      </c>
      <c r="AV2782" t="s">
        <v>148</v>
      </c>
      <c r="AW2782">
        <v>0</v>
      </c>
      <c r="AX2782">
        <v>-8.5833329999999999E-2</v>
      </c>
      <c r="AY2782">
        <v>0</v>
      </c>
      <c r="AZ2782">
        <v>0</v>
      </c>
      <c r="BA2782">
        <v>0</v>
      </c>
    </row>
    <row r="2783" spans="34:53">
      <c r="AH2783" s="5">
        <v>46261</v>
      </c>
      <c r="AI2783">
        <v>278</v>
      </c>
      <c r="AJ2783">
        <v>3</v>
      </c>
      <c r="AK2783" t="s">
        <v>143</v>
      </c>
      <c r="AL2783" t="s">
        <v>54</v>
      </c>
      <c r="AM2783" t="s">
        <v>51</v>
      </c>
      <c r="AN2783">
        <v>-24.9158261</v>
      </c>
      <c r="AO2783">
        <v>1322.91917674</v>
      </c>
      <c r="AP2783">
        <v>2718.74132715</v>
      </c>
      <c r="AR2783" s="5">
        <v>46261</v>
      </c>
      <c r="AS2783">
        <v>199</v>
      </c>
      <c r="AT2783">
        <v>3</v>
      </c>
      <c r="AU2783" t="s">
        <v>147</v>
      </c>
      <c r="AV2783" t="s">
        <v>51</v>
      </c>
      <c r="AW2783">
        <v>0</v>
      </c>
      <c r="AX2783">
        <v>-8.5833329999999999E-2</v>
      </c>
      <c r="AY2783">
        <v>0</v>
      </c>
      <c r="AZ2783">
        <v>0</v>
      </c>
      <c r="BA2783">
        <v>0</v>
      </c>
    </row>
    <row r="2784" spans="34:53">
      <c r="AH2784" s="5">
        <v>46261</v>
      </c>
      <c r="AI2784">
        <v>279</v>
      </c>
      <c r="AJ2784">
        <v>3</v>
      </c>
      <c r="AL2784" t="s">
        <v>144</v>
      </c>
      <c r="AM2784" t="s">
        <v>58</v>
      </c>
      <c r="AN2784">
        <v>55.63355893</v>
      </c>
      <c r="AO2784">
        <v>0</v>
      </c>
      <c r="AP2784">
        <v>0</v>
      </c>
      <c r="AR2784" s="5">
        <v>46261</v>
      </c>
      <c r="AS2784">
        <v>199</v>
      </c>
      <c r="AT2784">
        <v>3</v>
      </c>
      <c r="AU2784" t="s">
        <v>60</v>
      </c>
      <c r="AV2784" t="s">
        <v>58</v>
      </c>
      <c r="AW2784">
        <v>-1.0365903000000001</v>
      </c>
      <c r="AX2784">
        <v>0.84750000000000003</v>
      </c>
      <c r="AY2784">
        <v>358.33316685</v>
      </c>
      <c r="AZ2784">
        <v>53.637636110000003</v>
      </c>
      <c r="BA2784">
        <v>0</v>
      </c>
    </row>
    <row r="2785" spans="34:53">
      <c r="AH2785" s="5">
        <v>46261</v>
      </c>
      <c r="AI2785">
        <v>279</v>
      </c>
      <c r="AJ2785">
        <v>3</v>
      </c>
      <c r="AL2785" t="s">
        <v>144</v>
      </c>
      <c r="AM2785" t="s">
        <v>146</v>
      </c>
      <c r="AN2785">
        <v>-67.759392259999998</v>
      </c>
      <c r="AO2785">
        <v>95576.171733330004</v>
      </c>
      <c r="AP2785">
        <v>95576.171733330004</v>
      </c>
      <c r="AR2785" s="5">
        <v>46261</v>
      </c>
      <c r="AS2785">
        <v>199</v>
      </c>
      <c r="AT2785">
        <v>3</v>
      </c>
      <c r="AU2785" t="s">
        <v>60</v>
      </c>
      <c r="AV2785" t="s">
        <v>51</v>
      </c>
      <c r="AW2785">
        <v>0.18909029999999999</v>
      </c>
      <c r="AX2785">
        <v>0.84750000000000003</v>
      </c>
      <c r="AY2785">
        <v>0</v>
      </c>
      <c r="AZ2785">
        <v>0</v>
      </c>
      <c r="BA2785">
        <v>0</v>
      </c>
    </row>
    <row r="2786" spans="34:53">
      <c r="AH2786" s="5">
        <v>46261</v>
      </c>
      <c r="AI2786">
        <v>279</v>
      </c>
      <c r="AJ2786">
        <v>3</v>
      </c>
      <c r="AK2786" t="s">
        <v>143</v>
      </c>
      <c r="AL2786" t="s">
        <v>57</v>
      </c>
      <c r="AM2786" t="s">
        <v>58</v>
      </c>
      <c r="AN2786">
        <v>6.2973594000000004</v>
      </c>
      <c r="AO2786">
        <v>0</v>
      </c>
      <c r="AP2786">
        <v>0</v>
      </c>
      <c r="AR2786" s="5">
        <v>46261</v>
      </c>
      <c r="AS2786">
        <v>199</v>
      </c>
      <c r="AT2786">
        <v>3</v>
      </c>
      <c r="AU2786" t="s">
        <v>54</v>
      </c>
      <c r="AV2786" t="s">
        <v>52</v>
      </c>
      <c r="AW2786">
        <v>-6.7598180000000001</v>
      </c>
      <c r="AX2786">
        <v>3.0024999999999999</v>
      </c>
      <c r="AY2786">
        <v>0</v>
      </c>
      <c r="AZ2786">
        <v>-545.97993350000002</v>
      </c>
      <c r="BA2786">
        <v>0</v>
      </c>
    </row>
    <row r="2787" spans="34:53">
      <c r="AH2787" s="5">
        <v>46261</v>
      </c>
      <c r="AI2787">
        <v>279</v>
      </c>
      <c r="AJ2787">
        <v>3</v>
      </c>
      <c r="AK2787" t="s">
        <v>143</v>
      </c>
      <c r="AL2787" t="s">
        <v>57</v>
      </c>
      <c r="AM2787" t="s">
        <v>52</v>
      </c>
      <c r="AN2787">
        <v>-8.3173594000000008</v>
      </c>
      <c r="AO2787">
        <v>0</v>
      </c>
      <c r="AP2787">
        <v>559.98476033999998</v>
      </c>
      <c r="AR2787" s="5">
        <v>46261</v>
      </c>
      <c r="AS2787">
        <v>199</v>
      </c>
      <c r="AT2787">
        <v>3</v>
      </c>
      <c r="AU2787" t="s">
        <v>54</v>
      </c>
      <c r="AV2787" t="s">
        <v>51</v>
      </c>
      <c r="AW2787">
        <v>3.7573180000000002</v>
      </c>
      <c r="AX2787">
        <v>3.0024999999999999</v>
      </c>
      <c r="AY2787">
        <v>0</v>
      </c>
      <c r="AZ2787">
        <v>0</v>
      </c>
      <c r="BA2787">
        <v>0</v>
      </c>
    </row>
    <row r="2788" spans="34:53">
      <c r="AH2788" s="5">
        <v>46261</v>
      </c>
      <c r="AI2788">
        <v>279</v>
      </c>
      <c r="AJ2788">
        <v>3</v>
      </c>
      <c r="AL2788" t="s">
        <v>147</v>
      </c>
      <c r="AM2788" t="s">
        <v>148</v>
      </c>
      <c r="AN2788">
        <v>0</v>
      </c>
      <c r="AO2788">
        <v>0</v>
      </c>
      <c r="AP2788">
        <v>0</v>
      </c>
      <c r="AR2788" s="5">
        <v>46261</v>
      </c>
      <c r="AS2788">
        <v>199</v>
      </c>
      <c r="AT2788">
        <v>3</v>
      </c>
      <c r="AU2788" t="s">
        <v>50</v>
      </c>
      <c r="AV2788" t="s">
        <v>52</v>
      </c>
      <c r="AW2788">
        <v>-0.14445283</v>
      </c>
      <c r="AX2788">
        <v>0.63416665999999999</v>
      </c>
      <c r="AY2788">
        <v>0</v>
      </c>
      <c r="AZ2788">
        <v>-14.8991592</v>
      </c>
      <c r="BA2788">
        <v>0</v>
      </c>
    </row>
    <row r="2789" spans="34:53">
      <c r="AH2789" s="5">
        <v>46261</v>
      </c>
      <c r="AI2789">
        <v>279</v>
      </c>
      <c r="AJ2789">
        <v>3</v>
      </c>
      <c r="AL2789" t="s">
        <v>147</v>
      </c>
      <c r="AM2789" t="s">
        <v>51</v>
      </c>
      <c r="AN2789">
        <v>0</v>
      </c>
      <c r="AO2789">
        <v>0</v>
      </c>
      <c r="AP2789">
        <v>0</v>
      </c>
      <c r="AR2789" s="5">
        <v>46261</v>
      </c>
      <c r="AS2789">
        <v>199</v>
      </c>
      <c r="AT2789">
        <v>3</v>
      </c>
      <c r="AU2789" t="s">
        <v>50</v>
      </c>
      <c r="AV2789" t="s">
        <v>51</v>
      </c>
      <c r="AW2789">
        <v>-0.48971383000000002</v>
      </c>
      <c r="AX2789">
        <v>0.63416665999999999</v>
      </c>
      <c r="AY2789">
        <v>0</v>
      </c>
      <c r="AZ2789">
        <v>0</v>
      </c>
      <c r="BA2789">
        <v>0</v>
      </c>
    </row>
    <row r="2790" spans="34:53">
      <c r="AH2790" s="5">
        <v>46261</v>
      </c>
      <c r="AI2790">
        <v>279</v>
      </c>
      <c r="AJ2790">
        <v>3</v>
      </c>
      <c r="AK2790" t="s">
        <v>143</v>
      </c>
      <c r="AL2790" t="s">
        <v>60</v>
      </c>
      <c r="AM2790" t="s">
        <v>58</v>
      </c>
      <c r="AN2790">
        <v>15.84844813</v>
      </c>
      <c r="AO2790">
        <v>0</v>
      </c>
      <c r="AP2790">
        <v>0</v>
      </c>
      <c r="AR2790" s="5">
        <v>46261</v>
      </c>
      <c r="AS2790">
        <v>200</v>
      </c>
      <c r="AT2790">
        <v>3</v>
      </c>
      <c r="AU2790" t="s">
        <v>145</v>
      </c>
      <c r="AV2790" t="s">
        <v>58</v>
      </c>
      <c r="AW2790">
        <v>0</v>
      </c>
      <c r="AX2790">
        <v>0</v>
      </c>
      <c r="AY2790">
        <v>0</v>
      </c>
      <c r="AZ2790">
        <v>0</v>
      </c>
      <c r="BA2790">
        <v>0</v>
      </c>
    </row>
    <row r="2791" spans="34:53">
      <c r="AH2791" s="5">
        <v>46261</v>
      </c>
      <c r="AI2791">
        <v>279</v>
      </c>
      <c r="AJ2791">
        <v>3</v>
      </c>
      <c r="AK2791" t="s">
        <v>143</v>
      </c>
      <c r="AL2791" t="s">
        <v>60</v>
      </c>
      <c r="AM2791" t="s">
        <v>51</v>
      </c>
      <c r="AN2791">
        <v>-17.132614799999999</v>
      </c>
      <c r="AO2791">
        <v>7789.6548274400002</v>
      </c>
      <c r="AP2791">
        <v>6125.2995126599999</v>
      </c>
      <c r="AR2791" s="5">
        <v>46261</v>
      </c>
      <c r="AS2791">
        <v>200</v>
      </c>
      <c r="AT2791">
        <v>3</v>
      </c>
      <c r="AU2791" t="s">
        <v>145</v>
      </c>
      <c r="AV2791" t="s">
        <v>146</v>
      </c>
      <c r="AW2791">
        <v>0</v>
      </c>
      <c r="AX2791">
        <v>0</v>
      </c>
      <c r="AY2791">
        <v>0</v>
      </c>
      <c r="AZ2791">
        <v>0</v>
      </c>
      <c r="BA2791">
        <v>0</v>
      </c>
    </row>
    <row r="2792" spans="34:53">
      <c r="AH2792" s="5">
        <v>46261</v>
      </c>
      <c r="AI2792">
        <v>279</v>
      </c>
      <c r="AJ2792">
        <v>3</v>
      </c>
      <c r="AK2792" t="s">
        <v>143</v>
      </c>
      <c r="AL2792" t="s">
        <v>54</v>
      </c>
      <c r="AM2792" t="s">
        <v>52</v>
      </c>
      <c r="AN2792">
        <v>19.8863026</v>
      </c>
      <c r="AO2792">
        <v>0</v>
      </c>
      <c r="AP2792">
        <v>0</v>
      </c>
      <c r="AR2792" s="5">
        <v>46261</v>
      </c>
      <c r="AS2792">
        <v>200</v>
      </c>
      <c r="AT2792">
        <v>3</v>
      </c>
      <c r="AU2792" t="s">
        <v>144</v>
      </c>
      <c r="AV2792" t="s">
        <v>58</v>
      </c>
      <c r="AW2792">
        <v>-46.544779759999997</v>
      </c>
      <c r="AX2792">
        <v>9.7708333300000003</v>
      </c>
      <c r="AY2792">
        <v>835.41768986</v>
      </c>
      <c r="AZ2792">
        <v>835.41768986</v>
      </c>
      <c r="BA2792">
        <v>0</v>
      </c>
    </row>
    <row r="2793" spans="34:53">
      <c r="AH2793" s="5">
        <v>46261</v>
      </c>
      <c r="AI2793">
        <v>279</v>
      </c>
      <c r="AJ2793">
        <v>3</v>
      </c>
      <c r="AK2793" t="s">
        <v>143</v>
      </c>
      <c r="AL2793" t="s">
        <v>54</v>
      </c>
      <c r="AM2793" t="s">
        <v>51</v>
      </c>
      <c r="AN2793">
        <v>-28.193802600000001</v>
      </c>
      <c r="AO2793">
        <v>2124.6929937800001</v>
      </c>
      <c r="AP2793">
        <v>3229.06354822</v>
      </c>
      <c r="AR2793" s="5">
        <v>46261</v>
      </c>
      <c r="AS2793">
        <v>200</v>
      </c>
      <c r="AT2793">
        <v>3</v>
      </c>
      <c r="AU2793" t="s">
        <v>144</v>
      </c>
      <c r="AV2793" t="s">
        <v>146</v>
      </c>
      <c r="AW2793">
        <v>36.773946430000002</v>
      </c>
      <c r="AX2793">
        <v>9.7708333300000003</v>
      </c>
      <c r="AY2793">
        <v>0</v>
      </c>
      <c r="AZ2793">
        <v>0</v>
      </c>
      <c r="BA2793">
        <v>0</v>
      </c>
    </row>
    <row r="2794" spans="34:53">
      <c r="AH2794" s="5">
        <v>46261</v>
      </c>
      <c r="AI2794">
        <v>280</v>
      </c>
      <c r="AJ2794">
        <v>3</v>
      </c>
      <c r="AL2794" t="s">
        <v>144</v>
      </c>
      <c r="AM2794" t="s">
        <v>58</v>
      </c>
      <c r="AN2794">
        <v>52.016304859999998</v>
      </c>
      <c r="AO2794">
        <v>0</v>
      </c>
      <c r="AP2794">
        <v>0</v>
      </c>
      <c r="AR2794" s="5">
        <v>46261</v>
      </c>
      <c r="AS2794">
        <v>200</v>
      </c>
      <c r="AT2794">
        <v>3</v>
      </c>
      <c r="AU2794" t="s">
        <v>57</v>
      </c>
      <c r="AV2794" t="s">
        <v>58</v>
      </c>
      <c r="AW2794">
        <v>-7.4794023999999997</v>
      </c>
      <c r="AX2794">
        <v>1.2725</v>
      </c>
      <c r="AY2794">
        <v>55.209361680000001</v>
      </c>
      <c r="AZ2794">
        <v>867.12124068000003</v>
      </c>
      <c r="BA2794">
        <v>0</v>
      </c>
    </row>
    <row r="2795" spans="34:53">
      <c r="AH2795" s="5">
        <v>46261</v>
      </c>
      <c r="AI2795">
        <v>280</v>
      </c>
      <c r="AJ2795">
        <v>3</v>
      </c>
      <c r="AL2795" t="s">
        <v>144</v>
      </c>
      <c r="AM2795" t="s">
        <v>146</v>
      </c>
      <c r="AN2795">
        <v>-64.133804859999998</v>
      </c>
      <c r="AO2795">
        <v>90141.957299999995</v>
      </c>
      <c r="AP2795">
        <v>90141.957299999995</v>
      </c>
      <c r="AR2795" s="5">
        <v>46261</v>
      </c>
      <c r="AS2795">
        <v>200</v>
      </c>
      <c r="AT2795">
        <v>3</v>
      </c>
      <c r="AU2795" t="s">
        <v>57</v>
      </c>
      <c r="AV2795" t="s">
        <v>52</v>
      </c>
      <c r="AW2795">
        <v>6.2069023999999997</v>
      </c>
      <c r="AX2795">
        <v>1.2725</v>
      </c>
      <c r="AY2795">
        <v>0</v>
      </c>
      <c r="AZ2795">
        <v>0</v>
      </c>
      <c r="BA2795">
        <v>0</v>
      </c>
    </row>
    <row r="2796" spans="34:53">
      <c r="AH2796" s="5">
        <v>46261</v>
      </c>
      <c r="AI2796">
        <v>280</v>
      </c>
      <c r="AJ2796">
        <v>3</v>
      </c>
      <c r="AK2796" t="s">
        <v>143</v>
      </c>
      <c r="AL2796" t="s">
        <v>57</v>
      </c>
      <c r="AM2796" t="s">
        <v>58</v>
      </c>
      <c r="AN2796">
        <v>5.8096752</v>
      </c>
      <c r="AO2796">
        <v>0</v>
      </c>
      <c r="AP2796">
        <v>0</v>
      </c>
      <c r="AR2796" s="5">
        <v>46261</v>
      </c>
      <c r="AS2796">
        <v>200</v>
      </c>
      <c r="AT2796">
        <v>3</v>
      </c>
      <c r="AU2796" t="s">
        <v>147</v>
      </c>
      <c r="AV2796" t="s">
        <v>148</v>
      </c>
      <c r="AW2796">
        <v>0</v>
      </c>
      <c r="AX2796">
        <v>0</v>
      </c>
      <c r="AY2796">
        <v>0</v>
      </c>
      <c r="AZ2796">
        <v>0</v>
      </c>
      <c r="BA2796">
        <v>0</v>
      </c>
    </row>
    <row r="2797" spans="34:53">
      <c r="AH2797" s="5">
        <v>46261</v>
      </c>
      <c r="AI2797">
        <v>280</v>
      </c>
      <c r="AJ2797">
        <v>3</v>
      </c>
      <c r="AK2797" t="s">
        <v>143</v>
      </c>
      <c r="AL2797" t="s">
        <v>57</v>
      </c>
      <c r="AM2797" t="s">
        <v>52</v>
      </c>
      <c r="AN2797">
        <v>-7.8330085299999999</v>
      </c>
      <c r="AO2797">
        <v>0</v>
      </c>
      <c r="AP2797">
        <v>466.89202408</v>
      </c>
      <c r="AR2797" s="5">
        <v>46261</v>
      </c>
      <c r="AS2797">
        <v>200</v>
      </c>
      <c r="AT2797">
        <v>3</v>
      </c>
      <c r="AU2797" t="s">
        <v>147</v>
      </c>
      <c r="AV2797" t="s">
        <v>51</v>
      </c>
      <c r="AW2797">
        <v>0</v>
      </c>
      <c r="AX2797">
        <v>0</v>
      </c>
      <c r="AY2797">
        <v>0</v>
      </c>
      <c r="AZ2797">
        <v>0</v>
      </c>
      <c r="BA2797">
        <v>0</v>
      </c>
    </row>
    <row r="2798" spans="34:53">
      <c r="AH2798" s="5">
        <v>46261</v>
      </c>
      <c r="AI2798">
        <v>280</v>
      </c>
      <c r="AJ2798">
        <v>3</v>
      </c>
      <c r="AL2798" t="s">
        <v>147</v>
      </c>
      <c r="AM2798" t="s">
        <v>148</v>
      </c>
      <c r="AN2798">
        <v>0</v>
      </c>
      <c r="AO2798">
        <v>0</v>
      </c>
      <c r="AP2798">
        <v>0</v>
      </c>
      <c r="AR2798" s="5">
        <v>46261</v>
      </c>
      <c r="AS2798">
        <v>200</v>
      </c>
      <c r="AT2798">
        <v>3</v>
      </c>
      <c r="AU2798" t="s">
        <v>60</v>
      </c>
      <c r="AV2798" t="s">
        <v>58</v>
      </c>
      <c r="AW2798">
        <v>5.3764991599999998</v>
      </c>
      <c r="AX2798">
        <v>1.0708333299999999</v>
      </c>
      <c r="AY2798">
        <v>0</v>
      </c>
      <c r="AZ2798">
        <v>0</v>
      </c>
      <c r="BA2798">
        <v>0</v>
      </c>
    </row>
    <row r="2799" spans="34:53">
      <c r="AH2799" s="5">
        <v>46261</v>
      </c>
      <c r="AI2799">
        <v>280</v>
      </c>
      <c r="AJ2799">
        <v>3</v>
      </c>
      <c r="AL2799" t="s">
        <v>147</v>
      </c>
      <c r="AM2799" t="s">
        <v>51</v>
      </c>
      <c r="AN2799">
        <v>0</v>
      </c>
      <c r="AO2799">
        <v>0</v>
      </c>
      <c r="AP2799">
        <v>0</v>
      </c>
      <c r="AR2799" s="5">
        <v>46261</v>
      </c>
      <c r="AS2799">
        <v>200</v>
      </c>
      <c r="AT2799">
        <v>3</v>
      </c>
      <c r="AU2799" t="s">
        <v>60</v>
      </c>
      <c r="AV2799" t="s">
        <v>51</v>
      </c>
      <c r="AW2799">
        <v>-6.4473324999999999</v>
      </c>
      <c r="AX2799">
        <v>1.0708333299999999</v>
      </c>
      <c r="AY2799">
        <v>0</v>
      </c>
      <c r="AZ2799">
        <v>-301.63117241999998</v>
      </c>
      <c r="BA2799">
        <v>0</v>
      </c>
    </row>
    <row r="2800" spans="34:53">
      <c r="AH2800" s="5">
        <v>46261</v>
      </c>
      <c r="AI2800">
        <v>280</v>
      </c>
      <c r="AJ2800">
        <v>3</v>
      </c>
      <c r="AK2800" t="s">
        <v>143</v>
      </c>
      <c r="AL2800" t="s">
        <v>60</v>
      </c>
      <c r="AM2800" t="s">
        <v>58</v>
      </c>
      <c r="AN2800">
        <v>20.423780499999999</v>
      </c>
      <c r="AO2800">
        <v>0</v>
      </c>
      <c r="AP2800">
        <v>0</v>
      </c>
      <c r="AR2800" s="5">
        <v>46261</v>
      </c>
      <c r="AS2800">
        <v>200</v>
      </c>
      <c r="AT2800">
        <v>3</v>
      </c>
      <c r="AU2800" t="s">
        <v>54</v>
      </c>
      <c r="AV2800" t="s">
        <v>52</v>
      </c>
      <c r="AW2800">
        <v>-5.3568151999999998</v>
      </c>
      <c r="AX2800">
        <v>3.6775000000000002</v>
      </c>
      <c r="AY2800">
        <v>0</v>
      </c>
      <c r="AZ2800">
        <v>-417.01447826999998</v>
      </c>
      <c r="BA2800">
        <v>0</v>
      </c>
    </row>
    <row r="2801" spans="34:53">
      <c r="AH2801" s="5">
        <v>46261</v>
      </c>
      <c r="AI2801">
        <v>280</v>
      </c>
      <c r="AJ2801">
        <v>3</v>
      </c>
      <c r="AK2801" t="s">
        <v>143</v>
      </c>
      <c r="AL2801" t="s">
        <v>60</v>
      </c>
      <c r="AM2801" t="s">
        <v>51</v>
      </c>
      <c r="AN2801">
        <v>-21.736280499999999</v>
      </c>
      <c r="AO2801">
        <v>9706.4492109999992</v>
      </c>
      <c r="AP2801">
        <v>8136.0754622499999</v>
      </c>
      <c r="AR2801" s="5">
        <v>46261</v>
      </c>
      <c r="AS2801">
        <v>200</v>
      </c>
      <c r="AT2801">
        <v>3</v>
      </c>
      <c r="AU2801" t="s">
        <v>54</v>
      </c>
      <c r="AV2801" t="s">
        <v>51</v>
      </c>
      <c r="AW2801">
        <v>1.6793152</v>
      </c>
      <c r="AX2801">
        <v>3.6775000000000002</v>
      </c>
      <c r="AY2801">
        <v>79.289109769999996</v>
      </c>
      <c r="AZ2801">
        <v>0</v>
      </c>
      <c r="BA2801">
        <v>0</v>
      </c>
    </row>
    <row r="2802" spans="34:53">
      <c r="AH2802" s="5">
        <v>46261</v>
      </c>
      <c r="AI2802">
        <v>280</v>
      </c>
      <c r="AJ2802">
        <v>3</v>
      </c>
      <c r="AK2802" t="s">
        <v>143</v>
      </c>
      <c r="AL2802" t="s">
        <v>54</v>
      </c>
      <c r="AM2802" t="s">
        <v>52</v>
      </c>
      <c r="AN2802">
        <v>16.490171629999999</v>
      </c>
      <c r="AO2802">
        <v>0</v>
      </c>
      <c r="AP2802">
        <v>0</v>
      </c>
      <c r="AR2802" s="5">
        <v>46261</v>
      </c>
      <c r="AS2802">
        <v>200</v>
      </c>
      <c r="AT2802">
        <v>3</v>
      </c>
      <c r="AU2802" t="s">
        <v>50</v>
      </c>
      <c r="AV2802" t="s">
        <v>52</v>
      </c>
      <c r="AW2802">
        <v>-0.14464162999999999</v>
      </c>
      <c r="AX2802">
        <v>0.63416665999999999</v>
      </c>
      <c r="AY2802">
        <v>0</v>
      </c>
      <c r="AZ2802">
        <v>-13.977118519999999</v>
      </c>
      <c r="BA2802">
        <v>0</v>
      </c>
    </row>
    <row r="2803" spans="34:53">
      <c r="AH2803" s="5">
        <v>46261</v>
      </c>
      <c r="AI2803">
        <v>280</v>
      </c>
      <c r="AJ2803">
        <v>3</v>
      </c>
      <c r="AK2803" t="s">
        <v>143</v>
      </c>
      <c r="AL2803" t="s">
        <v>54</v>
      </c>
      <c r="AM2803" t="s">
        <v>51</v>
      </c>
      <c r="AN2803">
        <v>-24.298504959999999</v>
      </c>
      <c r="AO2803">
        <v>1708.4120701700001</v>
      </c>
      <c r="AP2803">
        <v>2811.8937948399998</v>
      </c>
      <c r="AR2803" s="5">
        <v>46261</v>
      </c>
      <c r="AS2803">
        <v>200</v>
      </c>
      <c r="AT2803">
        <v>3</v>
      </c>
      <c r="AU2803" t="s">
        <v>50</v>
      </c>
      <c r="AV2803" t="s">
        <v>51</v>
      </c>
      <c r="AW2803">
        <v>-0.48952503000000003</v>
      </c>
      <c r="AX2803">
        <v>0.63416665999999999</v>
      </c>
      <c r="AY2803">
        <v>0</v>
      </c>
      <c r="AZ2803">
        <v>0</v>
      </c>
      <c r="BA2803">
        <v>0</v>
      </c>
    </row>
    <row r="2804" spans="34:53">
      <c r="AH2804" s="5">
        <v>46261</v>
      </c>
      <c r="AI2804">
        <v>281</v>
      </c>
      <c r="AJ2804">
        <v>3</v>
      </c>
      <c r="AL2804" t="s">
        <v>144</v>
      </c>
      <c r="AM2804" t="s">
        <v>58</v>
      </c>
      <c r="AN2804">
        <v>56.398075859999999</v>
      </c>
      <c r="AO2804">
        <v>0</v>
      </c>
      <c r="AP2804">
        <v>0</v>
      </c>
      <c r="AR2804" s="5">
        <v>46261</v>
      </c>
      <c r="AS2804">
        <v>201</v>
      </c>
      <c r="AT2804">
        <v>3</v>
      </c>
      <c r="AU2804" t="s">
        <v>145</v>
      </c>
      <c r="AV2804" t="s">
        <v>58</v>
      </c>
      <c r="AW2804">
        <v>0</v>
      </c>
      <c r="AX2804">
        <v>0</v>
      </c>
      <c r="AY2804">
        <v>0</v>
      </c>
      <c r="AZ2804">
        <v>0</v>
      </c>
      <c r="BA2804">
        <v>0</v>
      </c>
    </row>
    <row r="2805" spans="34:53">
      <c r="AH2805" s="5">
        <v>46261</v>
      </c>
      <c r="AI2805">
        <v>281</v>
      </c>
      <c r="AJ2805">
        <v>3</v>
      </c>
      <c r="AL2805" t="s">
        <v>144</v>
      </c>
      <c r="AM2805" t="s">
        <v>146</v>
      </c>
      <c r="AN2805">
        <v>-68.698075860000003</v>
      </c>
      <c r="AO2805">
        <v>82849.731246779993</v>
      </c>
      <c r="AP2805">
        <v>82849.731246779993</v>
      </c>
      <c r="AR2805" s="5">
        <v>46261</v>
      </c>
      <c r="AS2805">
        <v>201</v>
      </c>
      <c r="AT2805">
        <v>3</v>
      </c>
      <c r="AU2805" t="s">
        <v>145</v>
      </c>
      <c r="AV2805" t="s">
        <v>146</v>
      </c>
      <c r="AW2805">
        <v>0</v>
      </c>
      <c r="AX2805">
        <v>0</v>
      </c>
      <c r="AY2805">
        <v>0</v>
      </c>
      <c r="AZ2805">
        <v>0</v>
      </c>
      <c r="BA2805">
        <v>0</v>
      </c>
    </row>
    <row r="2806" spans="34:53">
      <c r="AH2806" s="5">
        <v>46261</v>
      </c>
      <c r="AI2806">
        <v>281</v>
      </c>
      <c r="AJ2806">
        <v>3</v>
      </c>
      <c r="AK2806" t="s">
        <v>143</v>
      </c>
      <c r="AL2806" t="s">
        <v>57</v>
      </c>
      <c r="AM2806" t="s">
        <v>58</v>
      </c>
      <c r="AN2806">
        <v>5.8534867999999998</v>
      </c>
      <c r="AO2806">
        <v>0</v>
      </c>
      <c r="AP2806">
        <v>0</v>
      </c>
      <c r="AR2806" s="5">
        <v>46261</v>
      </c>
      <c r="AS2806">
        <v>201</v>
      </c>
      <c r="AT2806">
        <v>3</v>
      </c>
      <c r="AU2806" t="s">
        <v>144</v>
      </c>
      <c r="AV2806" t="s">
        <v>58</v>
      </c>
      <c r="AW2806">
        <v>-54.526155000000003</v>
      </c>
      <c r="AX2806">
        <v>11.3475</v>
      </c>
      <c r="AY2806">
        <v>1054.3615909499999</v>
      </c>
      <c r="AZ2806">
        <v>1054.3615909499999</v>
      </c>
      <c r="BA2806">
        <v>0</v>
      </c>
    </row>
    <row r="2807" spans="34:53">
      <c r="AH2807" s="5">
        <v>46261</v>
      </c>
      <c r="AI2807">
        <v>281</v>
      </c>
      <c r="AJ2807">
        <v>3</v>
      </c>
      <c r="AK2807" t="s">
        <v>143</v>
      </c>
      <c r="AL2807" t="s">
        <v>57</v>
      </c>
      <c r="AM2807" t="s">
        <v>52</v>
      </c>
      <c r="AN2807">
        <v>-7.9301534599999997</v>
      </c>
      <c r="AO2807">
        <v>0</v>
      </c>
      <c r="AP2807">
        <v>458.56243503000002</v>
      </c>
      <c r="AR2807" s="5">
        <v>46261</v>
      </c>
      <c r="AS2807">
        <v>201</v>
      </c>
      <c r="AT2807">
        <v>3</v>
      </c>
      <c r="AU2807" t="s">
        <v>144</v>
      </c>
      <c r="AV2807" t="s">
        <v>146</v>
      </c>
      <c r="AW2807">
        <v>43.178654999999999</v>
      </c>
      <c r="AX2807">
        <v>11.3475</v>
      </c>
      <c r="AY2807">
        <v>0</v>
      </c>
      <c r="AZ2807">
        <v>0</v>
      </c>
      <c r="BA2807">
        <v>0</v>
      </c>
    </row>
    <row r="2808" spans="34:53">
      <c r="AH2808" s="5">
        <v>46261</v>
      </c>
      <c r="AI2808">
        <v>281</v>
      </c>
      <c r="AJ2808">
        <v>3</v>
      </c>
      <c r="AL2808" t="s">
        <v>147</v>
      </c>
      <c r="AM2808" t="s">
        <v>148</v>
      </c>
      <c r="AN2808">
        <v>0</v>
      </c>
      <c r="AO2808">
        <v>0</v>
      </c>
      <c r="AP2808">
        <v>0</v>
      </c>
      <c r="AR2808" s="5">
        <v>46261</v>
      </c>
      <c r="AS2808">
        <v>201</v>
      </c>
      <c r="AT2808">
        <v>3</v>
      </c>
      <c r="AU2808" t="s">
        <v>57</v>
      </c>
      <c r="AV2808" t="s">
        <v>58</v>
      </c>
      <c r="AW2808">
        <v>-5.9796250000000004</v>
      </c>
      <c r="AX2808">
        <v>1.6883333300000001</v>
      </c>
      <c r="AY2808">
        <v>0</v>
      </c>
      <c r="AZ2808">
        <v>617.35345457999995</v>
      </c>
      <c r="BA2808">
        <v>0</v>
      </c>
    </row>
    <row r="2809" spans="34:53">
      <c r="AH2809" s="5">
        <v>46261</v>
      </c>
      <c r="AI2809">
        <v>281</v>
      </c>
      <c r="AJ2809">
        <v>3</v>
      </c>
      <c r="AL2809" t="s">
        <v>147</v>
      </c>
      <c r="AM2809" t="s">
        <v>51</v>
      </c>
      <c r="AN2809">
        <v>0</v>
      </c>
      <c r="AO2809">
        <v>0</v>
      </c>
      <c r="AP2809">
        <v>0</v>
      </c>
      <c r="AR2809" s="5">
        <v>46261</v>
      </c>
      <c r="AS2809">
        <v>201</v>
      </c>
      <c r="AT2809">
        <v>3</v>
      </c>
      <c r="AU2809" t="s">
        <v>57</v>
      </c>
      <c r="AV2809" t="s">
        <v>52</v>
      </c>
      <c r="AW2809">
        <v>4.2912916599999997</v>
      </c>
      <c r="AX2809">
        <v>1.6883333300000001</v>
      </c>
      <c r="AY2809">
        <v>0</v>
      </c>
      <c r="AZ2809">
        <v>0</v>
      </c>
      <c r="BA2809">
        <v>0</v>
      </c>
    </row>
    <row r="2810" spans="34:53">
      <c r="AH2810" s="5">
        <v>46261</v>
      </c>
      <c r="AI2810">
        <v>281</v>
      </c>
      <c r="AJ2810">
        <v>3</v>
      </c>
      <c r="AK2810" t="s">
        <v>143</v>
      </c>
      <c r="AL2810" t="s">
        <v>60</v>
      </c>
      <c r="AM2810" t="s">
        <v>58</v>
      </c>
      <c r="AN2810">
        <v>17.936079729999999</v>
      </c>
      <c r="AO2810">
        <v>0</v>
      </c>
      <c r="AP2810">
        <v>0</v>
      </c>
      <c r="AR2810" s="5">
        <v>46261</v>
      </c>
      <c r="AS2810">
        <v>201</v>
      </c>
      <c r="AT2810">
        <v>3</v>
      </c>
      <c r="AU2810" t="s">
        <v>147</v>
      </c>
      <c r="AV2810" t="s">
        <v>148</v>
      </c>
      <c r="AW2810">
        <v>0</v>
      </c>
      <c r="AX2810">
        <v>0</v>
      </c>
      <c r="AY2810">
        <v>0</v>
      </c>
      <c r="AZ2810">
        <v>0</v>
      </c>
      <c r="BA2810">
        <v>0</v>
      </c>
    </row>
    <row r="2811" spans="34:53">
      <c r="AH2811" s="5">
        <v>46261</v>
      </c>
      <c r="AI2811">
        <v>281</v>
      </c>
      <c r="AJ2811">
        <v>3</v>
      </c>
      <c r="AK2811" t="s">
        <v>143</v>
      </c>
      <c r="AL2811" t="s">
        <v>60</v>
      </c>
      <c r="AM2811" t="s">
        <v>51</v>
      </c>
      <c r="AN2811">
        <v>-19.345246400000001</v>
      </c>
      <c r="AO2811">
        <v>8621.1172846200006</v>
      </c>
      <c r="AP2811">
        <v>7126.17895692</v>
      </c>
      <c r="AR2811" s="5">
        <v>46261</v>
      </c>
      <c r="AS2811">
        <v>201</v>
      </c>
      <c r="AT2811">
        <v>3</v>
      </c>
      <c r="AU2811" t="s">
        <v>147</v>
      </c>
      <c r="AV2811" t="s">
        <v>51</v>
      </c>
      <c r="AW2811">
        <v>0</v>
      </c>
      <c r="AX2811">
        <v>0</v>
      </c>
      <c r="AY2811">
        <v>0</v>
      </c>
      <c r="AZ2811">
        <v>0</v>
      </c>
      <c r="BA2811">
        <v>0</v>
      </c>
    </row>
    <row r="2812" spans="34:53">
      <c r="AH2812" s="5">
        <v>46261</v>
      </c>
      <c r="AI2812">
        <v>281</v>
      </c>
      <c r="AJ2812">
        <v>3</v>
      </c>
      <c r="AK2812" t="s">
        <v>143</v>
      </c>
      <c r="AL2812" t="s">
        <v>54</v>
      </c>
      <c r="AM2812" t="s">
        <v>52</v>
      </c>
      <c r="AN2812">
        <v>11.83315623</v>
      </c>
      <c r="AO2812">
        <v>0</v>
      </c>
      <c r="AP2812">
        <v>0</v>
      </c>
      <c r="AR2812" s="5">
        <v>46261</v>
      </c>
      <c r="AS2812">
        <v>201</v>
      </c>
      <c r="AT2812">
        <v>3</v>
      </c>
      <c r="AU2812" t="s">
        <v>60</v>
      </c>
      <c r="AV2812" t="s">
        <v>58</v>
      </c>
      <c r="AW2812">
        <v>9.1654825300000002</v>
      </c>
      <c r="AX2812">
        <v>1.1166666599999999</v>
      </c>
      <c r="AY2812">
        <v>0</v>
      </c>
      <c r="AZ2812">
        <v>0</v>
      </c>
      <c r="BA2812">
        <v>0</v>
      </c>
    </row>
    <row r="2813" spans="34:53">
      <c r="AH2813" s="5">
        <v>46261</v>
      </c>
      <c r="AI2813">
        <v>281</v>
      </c>
      <c r="AJ2813">
        <v>3</v>
      </c>
      <c r="AK2813" t="s">
        <v>143</v>
      </c>
      <c r="AL2813" t="s">
        <v>54</v>
      </c>
      <c r="AM2813" t="s">
        <v>51</v>
      </c>
      <c r="AN2813">
        <v>-19.868989559999999</v>
      </c>
      <c r="AO2813">
        <v>754.84915675000002</v>
      </c>
      <c r="AP2813">
        <v>1791.22504942</v>
      </c>
      <c r="AR2813" s="5">
        <v>46261</v>
      </c>
      <c r="AS2813">
        <v>201</v>
      </c>
      <c r="AT2813">
        <v>3</v>
      </c>
      <c r="AU2813" t="s">
        <v>60</v>
      </c>
      <c r="AV2813" t="s">
        <v>51</v>
      </c>
      <c r="AW2813">
        <v>-10.282149199999999</v>
      </c>
      <c r="AX2813">
        <v>1.1166666599999999</v>
      </c>
      <c r="AY2813">
        <v>0</v>
      </c>
      <c r="AZ2813">
        <v>-544.07036023000001</v>
      </c>
      <c r="BA2813">
        <v>0</v>
      </c>
    </row>
    <row r="2814" spans="34:53">
      <c r="AH2814" s="5">
        <v>46261</v>
      </c>
      <c r="AI2814">
        <v>282</v>
      </c>
      <c r="AJ2814">
        <v>3</v>
      </c>
      <c r="AL2814" t="s">
        <v>144</v>
      </c>
      <c r="AM2814" t="s">
        <v>58</v>
      </c>
      <c r="AN2814">
        <v>55.295037800000003</v>
      </c>
      <c r="AO2814">
        <v>0</v>
      </c>
      <c r="AP2814">
        <v>0</v>
      </c>
      <c r="AR2814" s="5">
        <v>46261</v>
      </c>
      <c r="AS2814">
        <v>201</v>
      </c>
      <c r="AT2814">
        <v>3</v>
      </c>
      <c r="AU2814" t="s">
        <v>54</v>
      </c>
      <c r="AV2814" t="s">
        <v>52</v>
      </c>
      <c r="AW2814">
        <v>-9.0431465600000003</v>
      </c>
      <c r="AX2814">
        <v>4.2083333300000003</v>
      </c>
      <c r="AY2814">
        <v>0</v>
      </c>
      <c r="AZ2814">
        <v>-605.69730009</v>
      </c>
      <c r="BA2814">
        <v>0</v>
      </c>
    </row>
    <row r="2815" spans="34:53">
      <c r="AH2815" s="5">
        <v>46261</v>
      </c>
      <c r="AI2815">
        <v>282</v>
      </c>
      <c r="AJ2815">
        <v>3</v>
      </c>
      <c r="AL2815" t="s">
        <v>144</v>
      </c>
      <c r="AM2815" t="s">
        <v>146</v>
      </c>
      <c r="AN2815">
        <v>-67.676704459999996</v>
      </c>
      <c r="AO2815">
        <v>81503.963547520005</v>
      </c>
      <c r="AP2815">
        <v>81503.963547520005</v>
      </c>
      <c r="AR2815" s="5">
        <v>46261</v>
      </c>
      <c r="AS2815">
        <v>201</v>
      </c>
      <c r="AT2815">
        <v>3</v>
      </c>
      <c r="AU2815" t="s">
        <v>54</v>
      </c>
      <c r="AV2815" t="s">
        <v>51</v>
      </c>
      <c r="AW2815">
        <v>4.83481323</v>
      </c>
      <c r="AX2815">
        <v>4.2083333300000003</v>
      </c>
      <c r="AY2815">
        <v>0</v>
      </c>
      <c r="AZ2815">
        <v>0</v>
      </c>
      <c r="BA2815">
        <v>0</v>
      </c>
    </row>
    <row r="2816" spans="34:53">
      <c r="AH2816" s="5">
        <v>46261</v>
      </c>
      <c r="AI2816">
        <v>282</v>
      </c>
      <c r="AJ2816">
        <v>3</v>
      </c>
      <c r="AK2816" t="s">
        <v>143</v>
      </c>
      <c r="AL2816" t="s">
        <v>57</v>
      </c>
      <c r="AM2816" t="s">
        <v>58</v>
      </c>
      <c r="AN2816">
        <v>5.1492158000000003</v>
      </c>
      <c r="AO2816">
        <v>0</v>
      </c>
      <c r="AP2816">
        <v>0</v>
      </c>
      <c r="AR2816" s="5">
        <v>46261</v>
      </c>
      <c r="AS2816">
        <v>201</v>
      </c>
      <c r="AT2816">
        <v>3</v>
      </c>
      <c r="AU2816" t="s">
        <v>50</v>
      </c>
      <c r="AV2816" t="s">
        <v>52</v>
      </c>
      <c r="AW2816">
        <v>-0.15211403000000001</v>
      </c>
      <c r="AX2816">
        <v>0.63416665999999999</v>
      </c>
      <c r="AY2816">
        <v>0</v>
      </c>
      <c r="AZ2816">
        <v>-13.382741899999999</v>
      </c>
      <c r="BA2816">
        <v>0</v>
      </c>
    </row>
    <row r="2817" spans="34:53">
      <c r="AH2817" s="5">
        <v>46261</v>
      </c>
      <c r="AI2817">
        <v>282</v>
      </c>
      <c r="AJ2817">
        <v>3</v>
      </c>
      <c r="AK2817" t="s">
        <v>143</v>
      </c>
      <c r="AL2817" t="s">
        <v>57</v>
      </c>
      <c r="AM2817" t="s">
        <v>52</v>
      </c>
      <c r="AN2817">
        <v>-7.1400491300000004</v>
      </c>
      <c r="AO2817">
        <v>0</v>
      </c>
      <c r="AP2817">
        <v>352.33900774</v>
      </c>
      <c r="AR2817" s="5">
        <v>46261</v>
      </c>
      <c r="AS2817">
        <v>201</v>
      </c>
      <c r="AT2817">
        <v>3</v>
      </c>
      <c r="AU2817" t="s">
        <v>50</v>
      </c>
      <c r="AV2817" t="s">
        <v>51</v>
      </c>
      <c r="AW2817">
        <v>-0.48205262999999998</v>
      </c>
      <c r="AX2817">
        <v>0.63416665999999999</v>
      </c>
      <c r="AY2817">
        <v>0</v>
      </c>
      <c r="AZ2817">
        <v>0</v>
      </c>
      <c r="BA2817">
        <v>0</v>
      </c>
    </row>
    <row r="2818" spans="34:53">
      <c r="AH2818" s="5">
        <v>46261</v>
      </c>
      <c r="AI2818">
        <v>282</v>
      </c>
      <c r="AJ2818">
        <v>3</v>
      </c>
      <c r="AL2818" t="s">
        <v>147</v>
      </c>
      <c r="AM2818" t="s">
        <v>148</v>
      </c>
      <c r="AN2818">
        <v>0</v>
      </c>
      <c r="AO2818">
        <v>0</v>
      </c>
      <c r="AP2818">
        <v>0</v>
      </c>
      <c r="AR2818" s="5">
        <v>46261</v>
      </c>
      <c r="AS2818">
        <v>202</v>
      </c>
      <c r="AT2818">
        <v>3</v>
      </c>
      <c r="AU2818" t="s">
        <v>145</v>
      </c>
      <c r="AV2818" t="s">
        <v>58</v>
      </c>
      <c r="AW2818">
        <v>0</v>
      </c>
      <c r="AX2818">
        <v>0</v>
      </c>
      <c r="AY2818">
        <v>0</v>
      </c>
      <c r="AZ2818">
        <v>0</v>
      </c>
      <c r="BA2818">
        <v>0</v>
      </c>
    </row>
    <row r="2819" spans="34:53">
      <c r="AH2819" s="5">
        <v>46261</v>
      </c>
      <c r="AI2819">
        <v>282</v>
      </c>
      <c r="AJ2819">
        <v>3</v>
      </c>
      <c r="AL2819" t="s">
        <v>147</v>
      </c>
      <c r="AM2819" t="s">
        <v>51</v>
      </c>
      <c r="AN2819">
        <v>0</v>
      </c>
      <c r="AO2819">
        <v>0</v>
      </c>
      <c r="AP2819">
        <v>0</v>
      </c>
      <c r="AR2819" s="5">
        <v>46261</v>
      </c>
      <c r="AS2819">
        <v>202</v>
      </c>
      <c r="AT2819">
        <v>3</v>
      </c>
      <c r="AU2819" t="s">
        <v>145</v>
      </c>
      <c r="AV2819" t="s">
        <v>146</v>
      </c>
      <c r="AW2819">
        <v>0</v>
      </c>
      <c r="AX2819">
        <v>0</v>
      </c>
      <c r="AY2819">
        <v>0</v>
      </c>
      <c r="AZ2819">
        <v>0</v>
      </c>
      <c r="BA2819">
        <v>0</v>
      </c>
    </row>
    <row r="2820" spans="34:53">
      <c r="AH2820" s="5">
        <v>46261</v>
      </c>
      <c r="AI2820">
        <v>282</v>
      </c>
      <c r="AJ2820">
        <v>3</v>
      </c>
      <c r="AK2820" t="s">
        <v>143</v>
      </c>
      <c r="AL2820" t="s">
        <v>60</v>
      </c>
      <c r="AM2820" t="s">
        <v>58</v>
      </c>
      <c r="AN2820">
        <v>15.7982049</v>
      </c>
      <c r="AO2820">
        <v>0</v>
      </c>
      <c r="AP2820">
        <v>0</v>
      </c>
      <c r="AR2820" s="5">
        <v>46261</v>
      </c>
      <c r="AS2820">
        <v>202</v>
      </c>
      <c r="AT2820">
        <v>3</v>
      </c>
      <c r="AU2820" t="s">
        <v>144</v>
      </c>
      <c r="AV2820" t="s">
        <v>58</v>
      </c>
      <c r="AW2820">
        <v>-56.144261200000003</v>
      </c>
      <c r="AX2820">
        <v>12.26333333</v>
      </c>
      <c r="AY2820">
        <v>703.68401140000003</v>
      </c>
      <c r="AZ2820">
        <v>703.68401140000003</v>
      </c>
      <c r="BA2820">
        <v>0</v>
      </c>
    </row>
    <row r="2821" spans="34:53">
      <c r="AH2821" s="5">
        <v>46261</v>
      </c>
      <c r="AI2821">
        <v>282</v>
      </c>
      <c r="AJ2821">
        <v>3</v>
      </c>
      <c r="AK2821" t="s">
        <v>143</v>
      </c>
      <c r="AL2821" t="s">
        <v>60</v>
      </c>
      <c r="AM2821" t="s">
        <v>51</v>
      </c>
      <c r="AN2821">
        <v>-17.248204900000001</v>
      </c>
      <c r="AO2821">
        <v>8586.4637883699997</v>
      </c>
      <c r="AP2821">
        <v>6864.2101560000001</v>
      </c>
      <c r="AR2821" s="5">
        <v>46261</v>
      </c>
      <c r="AS2821">
        <v>202</v>
      </c>
      <c r="AT2821">
        <v>3</v>
      </c>
      <c r="AU2821" t="s">
        <v>144</v>
      </c>
      <c r="AV2821" t="s">
        <v>146</v>
      </c>
      <c r="AW2821">
        <v>43.88092786</v>
      </c>
      <c r="AX2821">
        <v>12.26333333</v>
      </c>
      <c r="AY2821">
        <v>0</v>
      </c>
      <c r="AZ2821">
        <v>0</v>
      </c>
      <c r="BA2821">
        <v>0</v>
      </c>
    </row>
    <row r="2822" spans="34:53">
      <c r="AH2822" s="5">
        <v>46261</v>
      </c>
      <c r="AI2822">
        <v>282</v>
      </c>
      <c r="AJ2822">
        <v>3</v>
      </c>
      <c r="AK2822" t="s">
        <v>143</v>
      </c>
      <c r="AL2822" t="s">
        <v>54</v>
      </c>
      <c r="AM2822" t="s">
        <v>52</v>
      </c>
      <c r="AN2822">
        <v>10.710167029999999</v>
      </c>
      <c r="AO2822">
        <v>0</v>
      </c>
      <c r="AP2822">
        <v>0</v>
      </c>
      <c r="AR2822" s="5">
        <v>46261</v>
      </c>
      <c r="AS2822">
        <v>202</v>
      </c>
      <c r="AT2822">
        <v>3</v>
      </c>
      <c r="AU2822" t="s">
        <v>57</v>
      </c>
      <c r="AV2822" t="s">
        <v>58</v>
      </c>
      <c r="AW2822">
        <v>-5.4273072000000004</v>
      </c>
      <c r="AX2822">
        <v>1.54583333</v>
      </c>
      <c r="AY2822">
        <v>0</v>
      </c>
      <c r="AZ2822">
        <v>543.16161847000001</v>
      </c>
      <c r="BA2822">
        <v>0</v>
      </c>
    </row>
    <row r="2823" spans="34:53">
      <c r="AH2823" s="5">
        <v>46261</v>
      </c>
      <c r="AI2823">
        <v>282</v>
      </c>
      <c r="AJ2823">
        <v>3</v>
      </c>
      <c r="AK2823" t="s">
        <v>143</v>
      </c>
      <c r="AL2823" t="s">
        <v>54</v>
      </c>
      <c r="AM2823" t="s">
        <v>51</v>
      </c>
      <c r="AN2823">
        <v>-18.798500359999998</v>
      </c>
      <c r="AO2823">
        <v>835.60774082</v>
      </c>
      <c r="AP2823">
        <v>2205.5223654500001</v>
      </c>
      <c r="AR2823" s="5">
        <v>46261</v>
      </c>
      <c r="AS2823">
        <v>202</v>
      </c>
      <c r="AT2823">
        <v>3</v>
      </c>
      <c r="AU2823" t="s">
        <v>57</v>
      </c>
      <c r="AV2823" t="s">
        <v>52</v>
      </c>
      <c r="AW2823">
        <v>3.8814738599999998</v>
      </c>
      <c r="AX2823">
        <v>1.54583333</v>
      </c>
      <c r="AY2823">
        <v>0</v>
      </c>
      <c r="AZ2823">
        <v>0</v>
      </c>
      <c r="BA2823">
        <v>0</v>
      </c>
    </row>
    <row r="2824" spans="34:53">
      <c r="AH2824" s="5">
        <v>46261</v>
      </c>
      <c r="AI2824">
        <v>283</v>
      </c>
      <c r="AJ2824">
        <v>3</v>
      </c>
      <c r="AL2824" t="s">
        <v>144</v>
      </c>
      <c r="AM2824" t="s">
        <v>58</v>
      </c>
      <c r="AN2824">
        <v>51.674892399999997</v>
      </c>
      <c r="AO2824">
        <v>0</v>
      </c>
      <c r="AP2824">
        <v>0</v>
      </c>
      <c r="AR2824" s="5">
        <v>46261</v>
      </c>
      <c r="AS2824">
        <v>202</v>
      </c>
      <c r="AT2824">
        <v>3</v>
      </c>
      <c r="AU2824" t="s">
        <v>147</v>
      </c>
      <c r="AV2824" t="s">
        <v>148</v>
      </c>
      <c r="AW2824">
        <v>0</v>
      </c>
      <c r="AX2824">
        <v>0</v>
      </c>
      <c r="AY2824">
        <v>0</v>
      </c>
      <c r="AZ2824">
        <v>0</v>
      </c>
      <c r="BA2824">
        <v>0</v>
      </c>
    </row>
    <row r="2825" spans="34:53">
      <c r="AH2825" s="5">
        <v>46261</v>
      </c>
      <c r="AI2825">
        <v>283</v>
      </c>
      <c r="AJ2825">
        <v>3</v>
      </c>
      <c r="AL2825" t="s">
        <v>144</v>
      </c>
      <c r="AM2825" t="s">
        <v>146</v>
      </c>
      <c r="AN2825">
        <v>-63.814892399999998</v>
      </c>
      <c r="AO2825">
        <v>89652.338600000003</v>
      </c>
      <c r="AP2825">
        <v>89652.338600000003</v>
      </c>
      <c r="AR2825" s="5">
        <v>46261</v>
      </c>
      <c r="AS2825">
        <v>202</v>
      </c>
      <c r="AT2825">
        <v>3</v>
      </c>
      <c r="AU2825" t="s">
        <v>147</v>
      </c>
      <c r="AV2825" t="s">
        <v>51</v>
      </c>
      <c r="AW2825">
        <v>0</v>
      </c>
      <c r="AX2825">
        <v>0</v>
      </c>
      <c r="AY2825">
        <v>0</v>
      </c>
      <c r="AZ2825">
        <v>0</v>
      </c>
      <c r="BA2825">
        <v>0</v>
      </c>
    </row>
    <row r="2826" spans="34:53">
      <c r="AH2826" s="5">
        <v>46261</v>
      </c>
      <c r="AI2826">
        <v>283</v>
      </c>
      <c r="AJ2826">
        <v>3</v>
      </c>
      <c r="AK2826" t="s">
        <v>143</v>
      </c>
      <c r="AL2826" t="s">
        <v>57</v>
      </c>
      <c r="AM2826" t="s">
        <v>58</v>
      </c>
      <c r="AN2826">
        <v>5.2120088000000004</v>
      </c>
      <c r="AO2826">
        <v>0</v>
      </c>
      <c r="AP2826">
        <v>0</v>
      </c>
      <c r="AR2826" s="5">
        <v>46261</v>
      </c>
      <c r="AS2826">
        <v>202</v>
      </c>
      <c r="AT2826">
        <v>3</v>
      </c>
      <c r="AU2826" t="s">
        <v>60</v>
      </c>
      <c r="AV2826" t="s">
        <v>58</v>
      </c>
      <c r="AW2826">
        <v>11.8358925</v>
      </c>
      <c r="AX2826">
        <v>1.635</v>
      </c>
      <c r="AY2826">
        <v>0</v>
      </c>
      <c r="AZ2826">
        <v>0</v>
      </c>
      <c r="BA2826">
        <v>0</v>
      </c>
    </row>
    <row r="2827" spans="34:53">
      <c r="AH2827" s="5">
        <v>46261</v>
      </c>
      <c r="AI2827">
        <v>283</v>
      </c>
      <c r="AJ2827">
        <v>3</v>
      </c>
      <c r="AK2827" t="s">
        <v>143</v>
      </c>
      <c r="AL2827" t="s">
        <v>57</v>
      </c>
      <c r="AM2827" t="s">
        <v>52</v>
      </c>
      <c r="AN2827">
        <v>-7.1695088</v>
      </c>
      <c r="AO2827">
        <v>0</v>
      </c>
      <c r="AP2827">
        <v>21.038002160000001</v>
      </c>
      <c r="AR2827" s="5">
        <v>46261</v>
      </c>
      <c r="AS2827">
        <v>202</v>
      </c>
      <c r="AT2827">
        <v>3</v>
      </c>
      <c r="AU2827" t="s">
        <v>60</v>
      </c>
      <c r="AV2827" t="s">
        <v>51</v>
      </c>
      <c r="AW2827">
        <v>-13.4708925</v>
      </c>
      <c r="AX2827">
        <v>1.635</v>
      </c>
      <c r="AY2827">
        <v>0</v>
      </c>
      <c r="AZ2827">
        <v>-660.34511782000004</v>
      </c>
      <c r="BA2827">
        <v>0</v>
      </c>
    </row>
    <row r="2828" spans="34:53">
      <c r="AH2828" s="5">
        <v>46261</v>
      </c>
      <c r="AI2828">
        <v>283</v>
      </c>
      <c r="AJ2828">
        <v>3</v>
      </c>
      <c r="AL2828" t="s">
        <v>147</v>
      </c>
      <c r="AM2828" t="s">
        <v>148</v>
      </c>
      <c r="AN2828">
        <v>0</v>
      </c>
      <c r="AO2828">
        <v>0</v>
      </c>
      <c r="AP2828">
        <v>0</v>
      </c>
      <c r="AR2828" s="5">
        <v>46261</v>
      </c>
      <c r="AS2828">
        <v>202</v>
      </c>
      <c r="AT2828">
        <v>3</v>
      </c>
      <c r="AU2828" t="s">
        <v>54</v>
      </c>
      <c r="AV2828" t="s">
        <v>52</v>
      </c>
      <c r="AW2828">
        <v>-7.554341</v>
      </c>
      <c r="AX2828">
        <v>4.5525000000000002</v>
      </c>
      <c r="AY2828">
        <v>0</v>
      </c>
      <c r="AZ2828">
        <v>-513.63006112999994</v>
      </c>
      <c r="BA2828">
        <v>0</v>
      </c>
    </row>
    <row r="2829" spans="34:53">
      <c r="AH2829" s="5">
        <v>46261</v>
      </c>
      <c r="AI2829">
        <v>283</v>
      </c>
      <c r="AJ2829">
        <v>3</v>
      </c>
      <c r="AL2829" t="s">
        <v>147</v>
      </c>
      <c r="AM2829" t="s">
        <v>51</v>
      </c>
      <c r="AN2829">
        <v>0</v>
      </c>
      <c r="AO2829">
        <v>0</v>
      </c>
      <c r="AP2829">
        <v>0</v>
      </c>
      <c r="AR2829" s="5">
        <v>46261</v>
      </c>
      <c r="AS2829">
        <v>202</v>
      </c>
      <c r="AT2829">
        <v>3</v>
      </c>
      <c r="AU2829" t="s">
        <v>54</v>
      </c>
      <c r="AV2829" t="s">
        <v>51</v>
      </c>
      <c r="AW2829">
        <v>3.0018410000000002</v>
      </c>
      <c r="AX2829">
        <v>4.5525000000000002</v>
      </c>
      <c r="AY2829">
        <v>0</v>
      </c>
      <c r="AZ2829">
        <v>0</v>
      </c>
      <c r="BA2829">
        <v>0</v>
      </c>
    </row>
    <row r="2830" spans="34:53">
      <c r="AH2830" s="5">
        <v>46261</v>
      </c>
      <c r="AI2830">
        <v>283</v>
      </c>
      <c r="AJ2830">
        <v>3</v>
      </c>
      <c r="AK2830" t="s">
        <v>143</v>
      </c>
      <c r="AL2830" t="s">
        <v>60</v>
      </c>
      <c r="AM2830" t="s">
        <v>58</v>
      </c>
      <c r="AN2830">
        <v>17.739059860000001</v>
      </c>
      <c r="AO2830">
        <v>0</v>
      </c>
      <c r="AP2830">
        <v>0</v>
      </c>
      <c r="AR2830" s="5">
        <v>46261</v>
      </c>
      <c r="AS2830">
        <v>202</v>
      </c>
      <c r="AT2830">
        <v>3</v>
      </c>
      <c r="AU2830" t="s">
        <v>50</v>
      </c>
      <c r="AV2830" t="s">
        <v>52</v>
      </c>
      <c r="AW2830">
        <v>-0.13883723000000001</v>
      </c>
      <c r="AX2830">
        <v>0.63416665999999999</v>
      </c>
      <c r="AY2830">
        <v>0</v>
      </c>
      <c r="AZ2830">
        <v>-12.236268219999999</v>
      </c>
      <c r="BA2830">
        <v>0</v>
      </c>
    </row>
    <row r="2831" spans="34:53">
      <c r="AH2831" s="5">
        <v>46261</v>
      </c>
      <c r="AI2831">
        <v>283</v>
      </c>
      <c r="AJ2831">
        <v>3</v>
      </c>
      <c r="AK2831" t="s">
        <v>143</v>
      </c>
      <c r="AL2831" t="s">
        <v>60</v>
      </c>
      <c r="AM2831" t="s">
        <v>51</v>
      </c>
      <c r="AN2831">
        <v>-19.149893200000001</v>
      </c>
      <c r="AO2831">
        <v>9537.0261142500003</v>
      </c>
      <c r="AP2831">
        <v>7720.5363413300001</v>
      </c>
      <c r="AR2831" s="5">
        <v>46261</v>
      </c>
      <c r="AS2831">
        <v>202</v>
      </c>
      <c r="AT2831">
        <v>3</v>
      </c>
      <c r="AU2831" t="s">
        <v>50</v>
      </c>
      <c r="AV2831" t="s">
        <v>51</v>
      </c>
      <c r="AW2831">
        <v>-0.49532943000000001</v>
      </c>
      <c r="AX2831">
        <v>0.63416665999999999</v>
      </c>
      <c r="AY2831">
        <v>0</v>
      </c>
      <c r="AZ2831">
        <v>0</v>
      </c>
      <c r="BA2831">
        <v>0</v>
      </c>
    </row>
    <row r="2832" spans="34:53">
      <c r="AH2832" s="5">
        <v>46261</v>
      </c>
      <c r="AI2832">
        <v>283</v>
      </c>
      <c r="AJ2832">
        <v>3</v>
      </c>
      <c r="AK2832" t="s">
        <v>143</v>
      </c>
      <c r="AL2832" t="s">
        <v>54</v>
      </c>
      <c r="AM2832" t="s">
        <v>52</v>
      </c>
      <c r="AN2832">
        <v>14.8570312</v>
      </c>
      <c r="AO2832">
        <v>0</v>
      </c>
      <c r="AP2832">
        <v>0</v>
      </c>
      <c r="AR2832" s="5">
        <v>46261</v>
      </c>
      <c r="AS2832">
        <v>203</v>
      </c>
      <c r="AT2832">
        <v>3</v>
      </c>
      <c r="AU2832" t="s">
        <v>145</v>
      </c>
      <c r="AV2832" t="s">
        <v>58</v>
      </c>
      <c r="AW2832">
        <v>0</v>
      </c>
      <c r="AX2832">
        <v>0</v>
      </c>
      <c r="AY2832">
        <v>0</v>
      </c>
      <c r="AZ2832">
        <v>0</v>
      </c>
      <c r="BA2832">
        <v>0</v>
      </c>
    </row>
    <row r="2833" spans="34:53">
      <c r="AH2833" s="5">
        <v>46261</v>
      </c>
      <c r="AI2833">
        <v>283</v>
      </c>
      <c r="AJ2833">
        <v>3</v>
      </c>
      <c r="AK2833" t="s">
        <v>143</v>
      </c>
      <c r="AL2833" t="s">
        <v>54</v>
      </c>
      <c r="AM2833" t="s">
        <v>51</v>
      </c>
      <c r="AN2833">
        <v>-22.987031200000001</v>
      </c>
      <c r="AO2833">
        <v>2182.0289564</v>
      </c>
      <c r="AP2833">
        <v>3977.4807271499999</v>
      </c>
      <c r="AR2833" s="5">
        <v>46261</v>
      </c>
      <c r="AS2833">
        <v>203</v>
      </c>
      <c r="AT2833">
        <v>3</v>
      </c>
      <c r="AU2833" t="s">
        <v>145</v>
      </c>
      <c r="AV2833" t="s">
        <v>146</v>
      </c>
      <c r="AW2833">
        <v>0</v>
      </c>
      <c r="AX2833">
        <v>0</v>
      </c>
      <c r="AY2833">
        <v>0</v>
      </c>
      <c r="AZ2833">
        <v>0</v>
      </c>
      <c r="BA2833">
        <v>0</v>
      </c>
    </row>
    <row r="2834" spans="34:53">
      <c r="AH2834" s="5">
        <v>46261</v>
      </c>
      <c r="AI2834">
        <v>284</v>
      </c>
      <c r="AJ2834">
        <v>3</v>
      </c>
      <c r="AL2834" t="s">
        <v>144</v>
      </c>
      <c r="AM2834" t="s">
        <v>58</v>
      </c>
      <c r="AN2834">
        <v>46.520996429999997</v>
      </c>
      <c r="AO2834">
        <v>0</v>
      </c>
      <c r="AP2834">
        <v>0</v>
      </c>
      <c r="AR2834" s="5">
        <v>46261</v>
      </c>
      <c r="AS2834">
        <v>203</v>
      </c>
      <c r="AT2834">
        <v>3</v>
      </c>
      <c r="AU2834" t="s">
        <v>144</v>
      </c>
      <c r="AV2834" t="s">
        <v>58</v>
      </c>
      <c r="AW2834">
        <v>-52.280187560000002</v>
      </c>
      <c r="AX2834">
        <v>12.25</v>
      </c>
      <c r="AY2834">
        <v>1686.74022266</v>
      </c>
      <c r="AZ2834">
        <v>1686.74022266</v>
      </c>
      <c r="BA2834">
        <v>0</v>
      </c>
    </row>
    <row r="2835" spans="34:53">
      <c r="AH2835" s="5">
        <v>46261</v>
      </c>
      <c r="AI2835">
        <v>284</v>
      </c>
      <c r="AJ2835">
        <v>3</v>
      </c>
      <c r="AL2835" t="s">
        <v>144</v>
      </c>
      <c r="AM2835" t="s">
        <v>146</v>
      </c>
      <c r="AN2835">
        <v>-58.357663100000003</v>
      </c>
      <c r="AO2835">
        <v>81618.16131666</v>
      </c>
      <c r="AP2835">
        <v>81618.16131666</v>
      </c>
      <c r="AR2835" s="5">
        <v>46261</v>
      </c>
      <c r="AS2835">
        <v>203</v>
      </c>
      <c r="AT2835">
        <v>3</v>
      </c>
      <c r="AU2835" t="s">
        <v>144</v>
      </c>
      <c r="AV2835" t="s">
        <v>146</v>
      </c>
      <c r="AW2835">
        <v>40.030187560000002</v>
      </c>
      <c r="AX2835">
        <v>12.25</v>
      </c>
      <c r="AY2835">
        <v>0</v>
      </c>
      <c r="AZ2835">
        <v>0</v>
      </c>
      <c r="BA2835">
        <v>0</v>
      </c>
    </row>
    <row r="2836" spans="34:53">
      <c r="AH2836" s="5">
        <v>46261</v>
      </c>
      <c r="AI2836">
        <v>284</v>
      </c>
      <c r="AJ2836">
        <v>3</v>
      </c>
      <c r="AK2836" t="s">
        <v>143</v>
      </c>
      <c r="AL2836" t="s">
        <v>57</v>
      </c>
      <c r="AM2836" t="s">
        <v>58</v>
      </c>
      <c r="AN2836">
        <v>5.4269525999999999</v>
      </c>
      <c r="AO2836">
        <v>0</v>
      </c>
      <c r="AP2836">
        <v>0</v>
      </c>
      <c r="AR2836" s="5">
        <v>46261</v>
      </c>
      <c r="AS2836">
        <v>203</v>
      </c>
      <c r="AT2836">
        <v>3</v>
      </c>
      <c r="AU2836" t="s">
        <v>57</v>
      </c>
      <c r="AV2836" t="s">
        <v>58</v>
      </c>
      <c r="AW2836">
        <v>-6.7082933999999996</v>
      </c>
      <c r="AX2836">
        <v>2.0449999999999999</v>
      </c>
      <c r="AY2836">
        <v>0</v>
      </c>
      <c r="AZ2836">
        <v>987.08603041000003</v>
      </c>
      <c r="BA2836">
        <v>0</v>
      </c>
    </row>
    <row r="2837" spans="34:53">
      <c r="AH2837" s="5">
        <v>46261</v>
      </c>
      <c r="AI2837">
        <v>284</v>
      </c>
      <c r="AJ2837">
        <v>3</v>
      </c>
      <c r="AK2837" t="s">
        <v>143</v>
      </c>
      <c r="AL2837" t="s">
        <v>57</v>
      </c>
      <c r="AM2837" t="s">
        <v>52</v>
      </c>
      <c r="AN2837">
        <v>-7.3469525999999998</v>
      </c>
      <c r="AO2837">
        <v>0</v>
      </c>
      <c r="AP2837">
        <v>64.532540069999996</v>
      </c>
      <c r="AR2837" s="5">
        <v>46261</v>
      </c>
      <c r="AS2837">
        <v>203</v>
      </c>
      <c r="AT2837">
        <v>3</v>
      </c>
      <c r="AU2837" t="s">
        <v>57</v>
      </c>
      <c r="AV2837" t="s">
        <v>52</v>
      </c>
      <c r="AW2837">
        <v>4.6632933999999997</v>
      </c>
      <c r="AX2837">
        <v>2.0449999999999999</v>
      </c>
      <c r="AY2837">
        <v>0</v>
      </c>
      <c r="AZ2837">
        <v>0</v>
      </c>
      <c r="BA2837">
        <v>0</v>
      </c>
    </row>
    <row r="2838" spans="34:53">
      <c r="AH2838" s="5">
        <v>46261</v>
      </c>
      <c r="AI2838">
        <v>284</v>
      </c>
      <c r="AJ2838">
        <v>3</v>
      </c>
      <c r="AL2838" t="s">
        <v>147</v>
      </c>
      <c r="AM2838" t="s">
        <v>148</v>
      </c>
      <c r="AN2838">
        <v>0</v>
      </c>
      <c r="AO2838">
        <v>0</v>
      </c>
      <c r="AP2838">
        <v>0</v>
      </c>
      <c r="AR2838" s="5">
        <v>46261</v>
      </c>
      <c r="AS2838">
        <v>203</v>
      </c>
      <c r="AT2838">
        <v>3</v>
      </c>
      <c r="AU2838" t="s">
        <v>147</v>
      </c>
      <c r="AV2838" t="s">
        <v>148</v>
      </c>
      <c r="AW2838">
        <v>0</v>
      </c>
      <c r="AX2838">
        <v>0.15833332999999999</v>
      </c>
      <c r="AY2838">
        <v>0</v>
      </c>
      <c r="AZ2838">
        <v>0</v>
      </c>
      <c r="BA2838">
        <v>0</v>
      </c>
    </row>
    <row r="2839" spans="34:53">
      <c r="AH2839" s="5">
        <v>46261</v>
      </c>
      <c r="AI2839">
        <v>284</v>
      </c>
      <c r="AJ2839">
        <v>3</v>
      </c>
      <c r="AL2839" t="s">
        <v>147</v>
      </c>
      <c r="AM2839" t="s">
        <v>51</v>
      </c>
      <c r="AN2839">
        <v>0</v>
      </c>
      <c r="AO2839">
        <v>0</v>
      </c>
      <c r="AP2839">
        <v>0</v>
      </c>
      <c r="AR2839" s="5">
        <v>46261</v>
      </c>
      <c r="AS2839">
        <v>203</v>
      </c>
      <c r="AT2839">
        <v>3</v>
      </c>
      <c r="AU2839" t="s">
        <v>147</v>
      </c>
      <c r="AV2839" t="s">
        <v>51</v>
      </c>
      <c r="AW2839">
        <v>0</v>
      </c>
      <c r="AX2839">
        <v>0.15833332999999999</v>
      </c>
      <c r="AY2839">
        <v>0</v>
      </c>
      <c r="AZ2839">
        <v>0</v>
      </c>
      <c r="BA2839">
        <v>0</v>
      </c>
    </row>
    <row r="2840" spans="34:53">
      <c r="AH2840" s="5">
        <v>46261</v>
      </c>
      <c r="AI2840">
        <v>284</v>
      </c>
      <c r="AJ2840">
        <v>3</v>
      </c>
      <c r="AK2840" t="s">
        <v>143</v>
      </c>
      <c r="AL2840" t="s">
        <v>60</v>
      </c>
      <c r="AM2840" t="s">
        <v>58</v>
      </c>
      <c r="AN2840">
        <v>20.4967997</v>
      </c>
      <c r="AO2840">
        <v>0</v>
      </c>
      <c r="AP2840">
        <v>0</v>
      </c>
      <c r="AR2840" s="5">
        <v>46261</v>
      </c>
      <c r="AS2840">
        <v>203</v>
      </c>
      <c r="AT2840">
        <v>3</v>
      </c>
      <c r="AU2840" t="s">
        <v>60</v>
      </c>
      <c r="AV2840" t="s">
        <v>58</v>
      </c>
      <c r="AW2840">
        <v>17.52829363</v>
      </c>
      <c r="AX2840">
        <v>2.06916666</v>
      </c>
      <c r="AY2840">
        <v>0</v>
      </c>
      <c r="AZ2840">
        <v>0</v>
      </c>
      <c r="BA2840">
        <v>0</v>
      </c>
    </row>
    <row r="2841" spans="34:53">
      <c r="AH2841" s="5">
        <v>46261</v>
      </c>
      <c r="AI2841">
        <v>284</v>
      </c>
      <c r="AJ2841">
        <v>3</v>
      </c>
      <c r="AK2841" t="s">
        <v>143</v>
      </c>
      <c r="AL2841" t="s">
        <v>60</v>
      </c>
      <c r="AM2841" t="s">
        <v>51</v>
      </c>
      <c r="AN2841">
        <v>-22.066799700000001</v>
      </c>
      <c r="AO2841">
        <v>11729.084918619999</v>
      </c>
      <c r="AP2841">
        <v>9476.0618605</v>
      </c>
      <c r="AR2841" s="5">
        <v>46261</v>
      </c>
      <c r="AS2841">
        <v>203</v>
      </c>
      <c r="AT2841">
        <v>3</v>
      </c>
      <c r="AU2841" t="s">
        <v>60</v>
      </c>
      <c r="AV2841" t="s">
        <v>51</v>
      </c>
      <c r="AW2841">
        <v>-19.597460300000002</v>
      </c>
      <c r="AX2841">
        <v>2.06916666</v>
      </c>
      <c r="AY2841">
        <v>0</v>
      </c>
      <c r="AZ2841">
        <v>-1845.8928207900001</v>
      </c>
      <c r="BA2841">
        <v>0</v>
      </c>
    </row>
    <row r="2842" spans="34:53">
      <c r="AH2842" s="5">
        <v>46261</v>
      </c>
      <c r="AI2842">
        <v>284</v>
      </c>
      <c r="AJ2842">
        <v>3</v>
      </c>
      <c r="AK2842" t="s">
        <v>143</v>
      </c>
      <c r="AL2842" t="s">
        <v>54</v>
      </c>
      <c r="AM2842" t="s">
        <v>52</v>
      </c>
      <c r="AN2842">
        <v>16.32433803</v>
      </c>
      <c r="AO2842">
        <v>0</v>
      </c>
      <c r="AP2842">
        <v>0</v>
      </c>
      <c r="AR2842" s="5">
        <v>46261</v>
      </c>
      <c r="AS2842">
        <v>203</v>
      </c>
      <c r="AT2842">
        <v>3</v>
      </c>
      <c r="AU2842" t="s">
        <v>54</v>
      </c>
      <c r="AV2842" t="s">
        <v>52</v>
      </c>
      <c r="AW2842">
        <v>-4.4169638000000004</v>
      </c>
      <c r="AX2842">
        <v>4.5049999999999999</v>
      </c>
      <c r="AY2842">
        <v>0</v>
      </c>
      <c r="AZ2842">
        <v>-306.59475658999997</v>
      </c>
      <c r="BA2842">
        <v>0</v>
      </c>
    </row>
    <row r="2843" spans="34:53">
      <c r="AH2843" s="5">
        <v>46261</v>
      </c>
      <c r="AI2843">
        <v>284</v>
      </c>
      <c r="AJ2843">
        <v>3</v>
      </c>
      <c r="AK2843" t="s">
        <v>143</v>
      </c>
      <c r="AL2843" t="s">
        <v>54</v>
      </c>
      <c r="AM2843" t="s">
        <v>51</v>
      </c>
      <c r="AN2843">
        <v>-24.387671359999999</v>
      </c>
      <c r="AO2843">
        <v>2843.6810620299998</v>
      </c>
      <c r="AP2843">
        <v>5032.1715800800002</v>
      </c>
      <c r="AR2843" s="5">
        <v>46261</v>
      </c>
      <c r="AS2843">
        <v>203</v>
      </c>
      <c r="AT2843">
        <v>3</v>
      </c>
      <c r="AU2843" t="s">
        <v>54</v>
      </c>
      <c r="AV2843" t="s">
        <v>51</v>
      </c>
      <c r="AW2843">
        <v>-8.8036199999999995E-2</v>
      </c>
      <c r="AX2843">
        <v>4.5049999999999999</v>
      </c>
      <c r="AY2843">
        <v>0</v>
      </c>
      <c r="AZ2843">
        <v>0</v>
      </c>
      <c r="BA2843">
        <v>0</v>
      </c>
    </row>
    <row r="2844" spans="34:53">
      <c r="AH2844" s="5">
        <v>46261</v>
      </c>
      <c r="AI2844">
        <v>285</v>
      </c>
      <c r="AJ2844">
        <v>3</v>
      </c>
      <c r="AL2844" t="s">
        <v>144</v>
      </c>
      <c r="AM2844" t="s">
        <v>58</v>
      </c>
      <c r="AN2844">
        <v>45.944359460000001</v>
      </c>
      <c r="AO2844">
        <v>0</v>
      </c>
      <c r="AP2844">
        <v>0</v>
      </c>
      <c r="AR2844" s="5">
        <v>46261</v>
      </c>
      <c r="AS2844">
        <v>203</v>
      </c>
      <c r="AT2844">
        <v>3</v>
      </c>
      <c r="AU2844" t="s">
        <v>50</v>
      </c>
      <c r="AV2844" t="s">
        <v>52</v>
      </c>
      <c r="AW2844">
        <v>-0.16053663000000001</v>
      </c>
      <c r="AX2844">
        <v>0.63416665999999999</v>
      </c>
      <c r="AY2844">
        <v>0</v>
      </c>
      <c r="AZ2844">
        <v>-13.81067097</v>
      </c>
      <c r="BA2844">
        <v>0</v>
      </c>
    </row>
    <row r="2845" spans="34:53">
      <c r="AH2845" s="5">
        <v>46261</v>
      </c>
      <c r="AI2845">
        <v>285</v>
      </c>
      <c r="AJ2845">
        <v>3</v>
      </c>
      <c r="AL2845" t="s">
        <v>144</v>
      </c>
      <c r="AM2845" t="s">
        <v>146</v>
      </c>
      <c r="AN2845">
        <v>-58.106859460000003</v>
      </c>
      <c r="AO2845">
        <v>81079.039199999999</v>
      </c>
      <c r="AP2845">
        <v>81079.039199999999</v>
      </c>
      <c r="AR2845" s="5">
        <v>46261</v>
      </c>
      <c r="AS2845">
        <v>203</v>
      </c>
      <c r="AT2845">
        <v>3</v>
      </c>
      <c r="AU2845" t="s">
        <v>50</v>
      </c>
      <c r="AV2845" t="s">
        <v>51</v>
      </c>
      <c r="AW2845">
        <v>-0.47363002999999998</v>
      </c>
      <c r="AX2845">
        <v>0.63416665999999999</v>
      </c>
      <c r="AY2845">
        <v>0</v>
      </c>
      <c r="AZ2845">
        <v>0</v>
      </c>
      <c r="BA2845">
        <v>0</v>
      </c>
    </row>
    <row r="2846" spans="34:53">
      <c r="AH2846" s="5">
        <v>46261</v>
      </c>
      <c r="AI2846">
        <v>285</v>
      </c>
      <c r="AJ2846">
        <v>3</v>
      </c>
      <c r="AK2846" t="s">
        <v>143</v>
      </c>
      <c r="AL2846" t="s">
        <v>57</v>
      </c>
      <c r="AM2846" t="s">
        <v>58</v>
      </c>
      <c r="AN2846">
        <v>5.6213763999999999</v>
      </c>
      <c r="AO2846">
        <v>0</v>
      </c>
      <c r="AP2846">
        <v>0</v>
      </c>
      <c r="AR2846" s="5">
        <v>46261</v>
      </c>
      <c r="AS2846">
        <v>204</v>
      </c>
      <c r="AT2846">
        <v>3</v>
      </c>
      <c r="AU2846" t="s">
        <v>145</v>
      </c>
      <c r="AV2846" t="s">
        <v>58</v>
      </c>
      <c r="AW2846">
        <v>0</v>
      </c>
      <c r="AX2846">
        <v>0</v>
      </c>
      <c r="AY2846">
        <v>0</v>
      </c>
      <c r="AZ2846">
        <v>0</v>
      </c>
      <c r="BA2846">
        <v>0</v>
      </c>
    </row>
    <row r="2847" spans="34:53">
      <c r="AH2847" s="5">
        <v>46261</v>
      </c>
      <c r="AI2847">
        <v>285</v>
      </c>
      <c r="AJ2847">
        <v>3</v>
      </c>
      <c r="AK2847" t="s">
        <v>143</v>
      </c>
      <c r="AL2847" t="s">
        <v>57</v>
      </c>
      <c r="AM2847" t="s">
        <v>52</v>
      </c>
      <c r="AN2847">
        <v>-7.5480430600000004</v>
      </c>
      <c r="AO2847">
        <v>0</v>
      </c>
      <c r="AP2847">
        <v>89.241272309999999</v>
      </c>
      <c r="AR2847" s="5">
        <v>46261</v>
      </c>
      <c r="AS2847">
        <v>204</v>
      </c>
      <c r="AT2847">
        <v>3</v>
      </c>
      <c r="AU2847" t="s">
        <v>145</v>
      </c>
      <c r="AV2847" t="s">
        <v>146</v>
      </c>
      <c r="AW2847">
        <v>0</v>
      </c>
      <c r="AX2847">
        <v>0</v>
      </c>
      <c r="AY2847">
        <v>0</v>
      </c>
      <c r="AZ2847">
        <v>0</v>
      </c>
      <c r="BA2847">
        <v>0</v>
      </c>
    </row>
    <row r="2848" spans="34:53">
      <c r="AH2848" s="5">
        <v>46261</v>
      </c>
      <c r="AI2848">
        <v>285</v>
      </c>
      <c r="AJ2848">
        <v>3</v>
      </c>
      <c r="AL2848" t="s">
        <v>147</v>
      </c>
      <c r="AM2848" t="s">
        <v>148</v>
      </c>
      <c r="AN2848">
        <v>0</v>
      </c>
      <c r="AO2848">
        <v>0</v>
      </c>
      <c r="AP2848">
        <v>0</v>
      </c>
      <c r="AR2848" s="5">
        <v>46261</v>
      </c>
      <c r="AS2848">
        <v>204</v>
      </c>
      <c r="AT2848">
        <v>3</v>
      </c>
      <c r="AU2848" t="s">
        <v>144</v>
      </c>
      <c r="AV2848" t="s">
        <v>58</v>
      </c>
      <c r="AW2848">
        <v>-45.985584230000001</v>
      </c>
      <c r="AX2848">
        <v>12.19333333</v>
      </c>
      <c r="AY2848">
        <v>8299.3545011900005</v>
      </c>
      <c r="AZ2848">
        <v>8299.3545011900005</v>
      </c>
      <c r="BA2848">
        <v>0</v>
      </c>
    </row>
    <row r="2849" spans="34:53">
      <c r="AH2849" s="5">
        <v>46261</v>
      </c>
      <c r="AI2849">
        <v>285</v>
      </c>
      <c r="AJ2849">
        <v>3</v>
      </c>
      <c r="AL2849" t="s">
        <v>147</v>
      </c>
      <c r="AM2849" t="s">
        <v>51</v>
      </c>
      <c r="AN2849">
        <v>0</v>
      </c>
      <c r="AO2849">
        <v>0</v>
      </c>
      <c r="AP2849">
        <v>0</v>
      </c>
      <c r="AR2849" s="5">
        <v>46261</v>
      </c>
      <c r="AS2849">
        <v>204</v>
      </c>
      <c r="AT2849">
        <v>3</v>
      </c>
      <c r="AU2849" t="s">
        <v>144</v>
      </c>
      <c r="AV2849" t="s">
        <v>146</v>
      </c>
      <c r="AW2849">
        <v>33.792250899999999</v>
      </c>
      <c r="AX2849">
        <v>12.19333333</v>
      </c>
      <c r="AY2849">
        <v>0</v>
      </c>
      <c r="AZ2849">
        <v>0</v>
      </c>
      <c r="BA2849">
        <v>0</v>
      </c>
    </row>
    <row r="2850" spans="34:53">
      <c r="AH2850" s="5">
        <v>46261</v>
      </c>
      <c r="AI2850">
        <v>285</v>
      </c>
      <c r="AJ2850">
        <v>3</v>
      </c>
      <c r="AK2850" t="s">
        <v>143</v>
      </c>
      <c r="AL2850" t="s">
        <v>60</v>
      </c>
      <c r="AM2850" t="s">
        <v>58</v>
      </c>
      <c r="AN2850">
        <v>22.474758959999999</v>
      </c>
      <c r="AO2850">
        <v>0</v>
      </c>
      <c r="AP2850">
        <v>0</v>
      </c>
      <c r="AR2850" s="5">
        <v>46261</v>
      </c>
      <c r="AS2850">
        <v>204</v>
      </c>
      <c r="AT2850">
        <v>3</v>
      </c>
      <c r="AU2850" t="s">
        <v>57</v>
      </c>
      <c r="AV2850" t="s">
        <v>58</v>
      </c>
      <c r="AW2850">
        <v>-3.2484666</v>
      </c>
      <c r="AX2850">
        <v>1.3866666599999999</v>
      </c>
      <c r="AY2850">
        <v>0</v>
      </c>
      <c r="AZ2850">
        <v>2083.57638718</v>
      </c>
      <c r="BA2850">
        <v>0</v>
      </c>
    </row>
    <row r="2851" spans="34:53">
      <c r="AH2851" s="5">
        <v>46261</v>
      </c>
      <c r="AI2851">
        <v>285</v>
      </c>
      <c r="AJ2851">
        <v>3</v>
      </c>
      <c r="AK2851" t="s">
        <v>143</v>
      </c>
      <c r="AL2851" t="s">
        <v>60</v>
      </c>
      <c r="AM2851" t="s">
        <v>51</v>
      </c>
      <c r="AN2851">
        <v>-23.9505923</v>
      </c>
      <c r="AO2851">
        <v>12734.100463360001</v>
      </c>
      <c r="AP2851">
        <v>10399.10875283</v>
      </c>
      <c r="AR2851" s="5">
        <v>46261</v>
      </c>
      <c r="AS2851">
        <v>204</v>
      </c>
      <c r="AT2851">
        <v>3</v>
      </c>
      <c r="AU2851" t="s">
        <v>57</v>
      </c>
      <c r="AV2851" t="s">
        <v>52</v>
      </c>
      <c r="AW2851">
        <v>1.8617999300000001</v>
      </c>
      <c r="AX2851">
        <v>1.3866666599999999</v>
      </c>
      <c r="AY2851">
        <v>0</v>
      </c>
      <c r="AZ2851">
        <v>0</v>
      </c>
      <c r="BA2851">
        <v>0</v>
      </c>
    </row>
    <row r="2852" spans="34:53">
      <c r="AH2852" s="5">
        <v>46261</v>
      </c>
      <c r="AI2852">
        <v>285</v>
      </c>
      <c r="AJ2852">
        <v>3</v>
      </c>
      <c r="AK2852" t="s">
        <v>143</v>
      </c>
      <c r="AL2852" t="s">
        <v>54</v>
      </c>
      <c r="AM2852" t="s">
        <v>52</v>
      </c>
      <c r="AN2852">
        <v>16.1374596</v>
      </c>
      <c r="AO2852">
        <v>0</v>
      </c>
      <c r="AP2852">
        <v>0</v>
      </c>
      <c r="AR2852" s="5">
        <v>46261</v>
      </c>
      <c r="AS2852">
        <v>204</v>
      </c>
      <c r="AT2852">
        <v>3</v>
      </c>
      <c r="AU2852" t="s">
        <v>147</v>
      </c>
      <c r="AV2852" t="s">
        <v>148</v>
      </c>
      <c r="AW2852">
        <v>0</v>
      </c>
      <c r="AX2852">
        <v>0.54</v>
      </c>
      <c r="AY2852">
        <v>0</v>
      </c>
      <c r="AZ2852">
        <v>0</v>
      </c>
      <c r="BA2852">
        <v>0</v>
      </c>
    </row>
    <row r="2853" spans="34:53">
      <c r="AH2853" s="5">
        <v>46261</v>
      </c>
      <c r="AI2853">
        <v>285</v>
      </c>
      <c r="AJ2853">
        <v>3</v>
      </c>
      <c r="AK2853" t="s">
        <v>143</v>
      </c>
      <c r="AL2853" t="s">
        <v>54</v>
      </c>
      <c r="AM2853" t="s">
        <v>51</v>
      </c>
      <c r="AN2853">
        <v>-24.202459600000001</v>
      </c>
      <c r="AO2853">
        <v>2725.5245345600001</v>
      </c>
      <c r="AP2853">
        <v>4971.2749727700002</v>
      </c>
      <c r="AR2853" s="5">
        <v>46261</v>
      </c>
      <c r="AS2853">
        <v>204</v>
      </c>
      <c r="AT2853">
        <v>3</v>
      </c>
      <c r="AU2853" t="s">
        <v>147</v>
      </c>
      <c r="AV2853" t="s">
        <v>51</v>
      </c>
      <c r="AW2853">
        <v>0</v>
      </c>
      <c r="AX2853">
        <v>0.54</v>
      </c>
      <c r="AY2853">
        <v>0</v>
      </c>
      <c r="AZ2853">
        <v>0</v>
      </c>
      <c r="BA2853">
        <v>0</v>
      </c>
    </row>
    <row r="2854" spans="34:53">
      <c r="AH2854" s="5">
        <v>46261</v>
      </c>
      <c r="AI2854">
        <v>286</v>
      </c>
      <c r="AJ2854">
        <v>3</v>
      </c>
      <c r="AL2854" t="s">
        <v>144</v>
      </c>
      <c r="AM2854" t="s">
        <v>58</v>
      </c>
      <c r="AN2854">
        <v>43.599181899999998</v>
      </c>
      <c r="AO2854">
        <v>0</v>
      </c>
      <c r="AP2854">
        <v>0</v>
      </c>
      <c r="AR2854" s="5">
        <v>46261</v>
      </c>
      <c r="AS2854">
        <v>204</v>
      </c>
      <c r="AT2854">
        <v>3</v>
      </c>
      <c r="AU2854" t="s">
        <v>60</v>
      </c>
      <c r="AV2854" t="s">
        <v>58</v>
      </c>
      <c r="AW2854">
        <v>21.292467859999999</v>
      </c>
      <c r="AX2854">
        <v>1.8758333300000001</v>
      </c>
      <c r="AY2854">
        <v>0</v>
      </c>
      <c r="AZ2854">
        <v>0</v>
      </c>
      <c r="BA2854">
        <v>0</v>
      </c>
    </row>
    <row r="2855" spans="34:53">
      <c r="AH2855" s="5">
        <v>46261</v>
      </c>
      <c r="AI2855">
        <v>286</v>
      </c>
      <c r="AJ2855">
        <v>3</v>
      </c>
      <c r="AL2855" t="s">
        <v>144</v>
      </c>
      <c r="AM2855" t="s">
        <v>146</v>
      </c>
      <c r="AN2855">
        <v>-55.0191819</v>
      </c>
      <c r="AO2855">
        <v>65575.052836910007</v>
      </c>
      <c r="AP2855">
        <v>65575.052836910007</v>
      </c>
      <c r="AR2855" s="5">
        <v>46261</v>
      </c>
      <c r="AS2855">
        <v>204</v>
      </c>
      <c r="AT2855">
        <v>3</v>
      </c>
      <c r="AU2855" t="s">
        <v>60</v>
      </c>
      <c r="AV2855" t="s">
        <v>51</v>
      </c>
      <c r="AW2855">
        <v>-23.168301199999998</v>
      </c>
      <c r="AX2855">
        <v>1.8758333300000001</v>
      </c>
      <c r="AY2855">
        <v>0</v>
      </c>
      <c r="AZ2855">
        <v>-12906.844987799999</v>
      </c>
      <c r="BA2855">
        <v>0</v>
      </c>
    </row>
    <row r="2856" spans="34:53">
      <c r="AH2856" s="5">
        <v>46261</v>
      </c>
      <c r="AI2856">
        <v>286</v>
      </c>
      <c r="AJ2856">
        <v>3</v>
      </c>
      <c r="AK2856" t="s">
        <v>143</v>
      </c>
      <c r="AL2856" t="s">
        <v>57</v>
      </c>
      <c r="AM2856" t="s">
        <v>58</v>
      </c>
      <c r="AN2856">
        <v>5.5974653999999999</v>
      </c>
      <c r="AO2856">
        <v>0</v>
      </c>
      <c r="AP2856">
        <v>0</v>
      </c>
      <c r="AR2856" s="5">
        <v>46261</v>
      </c>
      <c r="AS2856">
        <v>204</v>
      </c>
      <c r="AT2856">
        <v>3</v>
      </c>
      <c r="AU2856" t="s">
        <v>54</v>
      </c>
      <c r="AV2856" t="s">
        <v>52</v>
      </c>
      <c r="AW2856">
        <v>-5.7009227999999998</v>
      </c>
      <c r="AX2856">
        <v>5.0025000000000004</v>
      </c>
      <c r="AY2856">
        <v>0</v>
      </c>
      <c r="AZ2856">
        <v>-407.87460578999998</v>
      </c>
      <c r="BA2856">
        <v>0</v>
      </c>
    </row>
    <row r="2857" spans="34:53">
      <c r="AH2857" s="5">
        <v>46261</v>
      </c>
      <c r="AI2857">
        <v>286</v>
      </c>
      <c r="AJ2857">
        <v>3</v>
      </c>
      <c r="AK2857" t="s">
        <v>143</v>
      </c>
      <c r="AL2857" t="s">
        <v>57</v>
      </c>
      <c r="AM2857" t="s">
        <v>52</v>
      </c>
      <c r="AN2857">
        <v>-7.5016320600000004</v>
      </c>
      <c r="AO2857">
        <v>0</v>
      </c>
      <c r="AP2857">
        <v>94.019258359999995</v>
      </c>
      <c r="AR2857" s="5">
        <v>46261</v>
      </c>
      <c r="AS2857">
        <v>204</v>
      </c>
      <c r="AT2857">
        <v>3</v>
      </c>
      <c r="AU2857" t="s">
        <v>54</v>
      </c>
      <c r="AV2857" t="s">
        <v>51</v>
      </c>
      <c r="AW2857">
        <v>0.69842280000000001</v>
      </c>
      <c r="AX2857">
        <v>5.0025000000000004</v>
      </c>
      <c r="AY2857">
        <v>0</v>
      </c>
      <c r="AZ2857">
        <v>0</v>
      </c>
      <c r="BA2857">
        <v>0</v>
      </c>
    </row>
    <row r="2858" spans="34:53">
      <c r="AH2858" s="5">
        <v>46261</v>
      </c>
      <c r="AI2858">
        <v>286</v>
      </c>
      <c r="AJ2858">
        <v>3</v>
      </c>
      <c r="AL2858" t="s">
        <v>147</v>
      </c>
      <c r="AM2858" t="s">
        <v>148</v>
      </c>
      <c r="AN2858">
        <v>0</v>
      </c>
      <c r="AO2858">
        <v>0</v>
      </c>
      <c r="AP2858">
        <v>0</v>
      </c>
      <c r="AR2858" s="5">
        <v>46261</v>
      </c>
      <c r="AS2858">
        <v>204</v>
      </c>
      <c r="AT2858">
        <v>3</v>
      </c>
      <c r="AU2858" t="s">
        <v>50</v>
      </c>
      <c r="AV2858" t="s">
        <v>52</v>
      </c>
      <c r="AW2858">
        <v>-0.17203813000000001</v>
      </c>
      <c r="AX2858">
        <v>0.63416665999999999</v>
      </c>
      <c r="AY2858">
        <v>0</v>
      </c>
      <c r="AZ2858">
        <v>-15.04830353</v>
      </c>
      <c r="BA2858">
        <v>0</v>
      </c>
    </row>
    <row r="2859" spans="34:53">
      <c r="AH2859" s="5">
        <v>46261</v>
      </c>
      <c r="AI2859">
        <v>286</v>
      </c>
      <c r="AJ2859">
        <v>3</v>
      </c>
      <c r="AL2859" t="s">
        <v>147</v>
      </c>
      <c r="AM2859" t="s">
        <v>51</v>
      </c>
      <c r="AN2859">
        <v>0</v>
      </c>
      <c r="AO2859">
        <v>0</v>
      </c>
      <c r="AP2859">
        <v>0</v>
      </c>
      <c r="AR2859" s="5">
        <v>46261</v>
      </c>
      <c r="AS2859">
        <v>204</v>
      </c>
      <c r="AT2859">
        <v>3</v>
      </c>
      <c r="AU2859" t="s">
        <v>50</v>
      </c>
      <c r="AV2859" t="s">
        <v>51</v>
      </c>
      <c r="AW2859">
        <v>-0.46212852999999998</v>
      </c>
      <c r="AX2859">
        <v>0.63416665999999999</v>
      </c>
      <c r="AY2859">
        <v>0</v>
      </c>
      <c r="AZ2859">
        <v>0</v>
      </c>
      <c r="BA2859">
        <v>0</v>
      </c>
    </row>
    <row r="2860" spans="34:53">
      <c r="AH2860" s="5">
        <v>46261</v>
      </c>
      <c r="AI2860">
        <v>286</v>
      </c>
      <c r="AJ2860">
        <v>3</v>
      </c>
      <c r="AK2860" t="s">
        <v>143</v>
      </c>
      <c r="AL2860" t="s">
        <v>60</v>
      </c>
      <c r="AM2860" t="s">
        <v>58</v>
      </c>
      <c r="AN2860">
        <v>22.414962630000002</v>
      </c>
      <c r="AO2860">
        <v>0</v>
      </c>
      <c r="AP2860">
        <v>0</v>
      </c>
      <c r="AR2860" s="5">
        <v>46261</v>
      </c>
      <c r="AS2860">
        <v>205</v>
      </c>
      <c r="AT2860">
        <v>3</v>
      </c>
      <c r="AU2860" t="s">
        <v>145</v>
      </c>
      <c r="AV2860" t="s">
        <v>58</v>
      </c>
      <c r="AW2860">
        <v>0</v>
      </c>
      <c r="AX2860">
        <v>0</v>
      </c>
      <c r="AY2860">
        <v>0</v>
      </c>
      <c r="AZ2860">
        <v>0</v>
      </c>
      <c r="BA2860">
        <v>0</v>
      </c>
    </row>
    <row r="2861" spans="34:53">
      <c r="AH2861" s="5">
        <v>46261</v>
      </c>
      <c r="AI2861">
        <v>286</v>
      </c>
      <c r="AJ2861">
        <v>3</v>
      </c>
      <c r="AK2861" t="s">
        <v>143</v>
      </c>
      <c r="AL2861" t="s">
        <v>60</v>
      </c>
      <c r="AM2861" t="s">
        <v>51</v>
      </c>
      <c r="AN2861">
        <v>-23.754129299999999</v>
      </c>
      <c r="AO2861">
        <v>12680.86587541</v>
      </c>
      <c r="AP2861">
        <v>10376.08679116</v>
      </c>
      <c r="AR2861" s="5">
        <v>46261</v>
      </c>
      <c r="AS2861">
        <v>205</v>
      </c>
      <c r="AT2861">
        <v>3</v>
      </c>
      <c r="AU2861" t="s">
        <v>145</v>
      </c>
      <c r="AV2861" t="s">
        <v>146</v>
      </c>
      <c r="AW2861">
        <v>0</v>
      </c>
      <c r="AX2861">
        <v>0</v>
      </c>
      <c r="AY2861">
        <v>0</v>
      </c>
      <c r="AZ2861">
        <v>0</v>
      </c>
      <c r="BA2861">
        <v>0</v>
      </c>
    </row>
    <row r="2862" spans="34:53">
      <c r="AH2862" s="5">
        <v>46261</v>
      </c>
      <c r="AI2862">
        <v>286</v>
      </c>
      <c r="AJ2862">
        <v>3</v>
      </c>
      <c r="AK2862" t="s">
        <v>143</v>
      </c>
      <c r="AL2862" t="s">
        <v>54</v>
      </c>
      <c r="AM2862" t="s">
        <v>52</v>
      </c>
      <c r="AN2862">
        <v>13.461305960000001</v>
      </c>
      <c r="AO2862">
        <v>0</v>
      </c>
      <c r="AP2862">
        <v>0</v>
      </c>
      <c r="AR2862" s="5">
        <v>46261</v>
      </c>
      <c r="AS2862">
        <v>205</v>
      </c>
      <c r="AT2862">
        <v>3</v>
      </c>
      <c r="AU2862" t="s">
        <v>144</v>
      </c>
      <c r="AV2862" t="s">
        <v>58</v>
      </c>
      <c r="AW2862">
        <v>-37.441649060000003</v>
      </c>
      <c r="AX2862">
        <v>10.60666666</v>
      </c>
      <c r="AY2862">
        <v>973.12038566000001</v>
      </c>
      <c r="AZ2862">
        <v>973.12038566000001</v>
      </c>
      <c r="BA2862">
        <v>0</v>
      </c>
    </row>
    <row r="2863" spans="34:53">
      <c r="AH2863" s="5">
        <v>46261</v>
      </c>
      <c r="AI2863">
        <v>286</v>
      </c>
      <c r="AJ2863">
        <v>3</v>
      </c>
      <c r="AK2863" t="s">
        <v>143</v>
      </c>
      <c r="AL2863" t="s">
        <v>54</v>
      </c>
      <c r="AM2863" t="s">
        <v>51</v>
      </c>
      <c r="AN2863">
        <v>-21.54047263</v>
      </c>
      <c r="AO2863">
        <v>1888.79749823</v>
      </c>
      <c r="AP2863">
        <v>4099.5573241100001</v>
      </c>
      <c r="AR2863" s="5">
        <v>46261</v>
      </c>
      <c r="AS2863">
        <v>205</v>
      </c>
      <c r="AT2863">
        <v>3</v>
      </c>
      <c r="AU2863" t="s">
        <v>144</v>
      </c>
      <c r="AV2863" t="s">
        <v>146</v>
      </c>
      <c r="AW2863">
        <v>26.834982400000001</v>
      </c>
      <c r="AX2863">
        <v>10.60666666</v>
      </c>
      <c r="AY2863">
        <v>0</v>
      </c>
      <c r="AZ2863">
        <v>0</v>
      </c>
      <c r="BA2863">
        <v>0</v>
      </c>
    </row>
    <row r="2864" spans="34:53">
      <c r="AH2864" s="5">
        <v>46261</v>
      </c>
      <c r="AI2864">
        <v>287</v>
      </c>
      <c r="AJ2864">
        <v>3</v>
      </c>
      <c r="AL2864" t="s">
        <v>144</v>
      </c>
      <c r="AM2864" t="s">
        <v>58</v>
      </c>
      <c r="AN2864">
        <v>44.876531900000003</v>
      </c>
      <c r="AO2864">
        <v>0</v>
      </c>
      <c r="AP2864">
        <v>0</v>
      </c>
      <c r="AR2864" s="5">
        <v>46261</v>
      </c>
      <c r="AS2864">
        <v>205</v>
      </c>
      <c r="AT2864">
        <v>3</v>
      </c>
      <c r="AU2864" t="s">
        <v>57</v>
      </c>
      <c r="AV2864" t="s">
        <v>58</v>
      </c>
      <c r="AW2864">
        <v>-3.0796564000000002</v>
      </c>
      <c r="AX2864">
        <v>0.79583333000000001</v>
      </c>
      <c r="AY2864">
        <v>0</v>
      </c>
      <c r="AZ2864">
        <v>2067.5889719299998</v>
      </c>
      <c r="BA2864">
        <v>0</v>
      </c>
    </row>
    <row r="2865" spans="34:53">
      <c r="AH2865" s="5">
        <v>46261</v>
      </c>
      <c r="AI2865">
        <v>287</v>
      </c>
      <c r="AJ2865">
        <v>3</v>
      </c>
      <c r="AL2865" t="s">
        <v>144</v>
      </c>
      <c r="AM2865" t="s">
        <v>146</v>
      </c>
      <c r="AN2865">
        <v>-56.999865229999997</v>
      </c>
      <c r="AO2865">
        <v>79438.131183329999</v>
      </c>
      <c r="AP2865">
        <v>79438.131183329999</v>
      </c>
      <c r="AR2865" s="5">
        <v>46261</v>
      </c>
      <c r="AS2865">
        <v>205</v>
      </c>
      <c r="AT2865">
        <v>3</v>
      </c>
      <c r="AU2865" t="s">
        <v>57</v>
      </c>
      <c r="AV2865" t="s">
        <v>52</v>
      </c>
      <c r="AW2865">
        <v>2.28382306</v>
      </c>
      <c r="AX2865">
        <v>0.79583333000000001</v>
      </c>
      <c r="AY2865">
        <v>0</v>
      </c>
      <c r="AZ2865">
        <v>0</v>
      </c>
      <c r="BA2865">
        <v>0</v>
      </c>
    </row>
    <row r="2866" spans="34:53">
      <c r="AH2866" s="5">
        <v>46261</v>
      </c>
      <c r="AI2866">
        <v>287</v>
      </c>
      <c r="AJ2866">
        <v>3</v>
      </c>
      <c r="AK2866" t="s">
        <v>143</v>
      </c>
      <c r="AL2866" t="s">
        <v>57</v>
      </c>
      <c r="AM2866" t="s">
        <v>58</v>
      </c>
      <c r="AN2866">
        <v>4.5359287999999998</v>
      </c>
      <c r="AO2866">
        <v>0</v>
      </c>
      <c r="AP2866">
        <v>0</v>
      </c>
      <c r="AR2866" s="5">
        <v>46261</v>
      </c>
      <c r="AS2866">
        <v>205</v>
      </c>
      <c r="AT2866">
        <v>3</v>
      </c>
      <c r="AU2866" t="s">
        <v>147</v>
      </c>
      <c r="AV2866" t="s">
        <v>148</v>
      </c>
      <c r="AW2866">
        <v>0</v>
      </c>
      <c r="AX2866">
        <v>0.55666665999999998</v>
      </c>
      <c r="AY2866">
        <v>0</v>
      </c>
      <c r="AZ2866">
        <v>0</v>
      </c>
      <c r="BA2866">
        <v>0</v>
      </c>
    </row>
    <row r="2867" spans="34:53">
      <c r="AH2867" s="5">
        <v>46261</v>
      </c>
      <c r="AI2867">
        <v>287</v>
      </c>
      <c r="AJ2867">
        <v>3</v>
      </c>
      <c r="AK2867" t="s">
        <v>143</v>
      </c>
      <c r="AL2867" t="s">
        <v>57</v>
      </c>
      <c r="AM2867" t="s">
        <v>52</v>
      </c>
      <c r="AN2867">
        <v>-6.4492621300000001</v>
      </c>
      <c r="AO2867">
        <v>0</v>
      </c>
      <c r="AP2867">
        <v>-57.31706217</v>
      </c>
      <c r="AR2867" s="5">
        <v>46261</v>
      </c>
      <c r="AS2867">
        <v>205</v>
      </c>
      <c r="AT2867">
        <v>3</v>
      </c>
      <c r="AU2867" t="s">
        <v>147</v>
      </c>
      <c r="AV2867" t="s">
        <v>51</v>
      </c>
      <c r="AW2867">
        <v>0</v>
      </c>
      <c r="AX2867">
        <v>0.55666665999999998</v>
      </c>
      <c r="AY2867">
        <v>0</v>
      </c>
      <c r="AZ2867">
        <v>0</v>
      </c>
      <c r="BA2867">
        <v>0</v>
      </c>
    </row>
    <row r="2868" spans="34:53">
      <c r="AH2868" s="5">
        <v>46261</v>
      </c>
      <c r="AI2868">
        <v>287</v>
      </c>
      <c r="AJ2868">
        <v>3</v>
      </c>
      <c r="AL2868" t="s">
        <v>147</v>
      </c>
      <c r="AM2868" t="s">
        <v>148</v>
      </c>
      <c r="AN2868">
        <v>0</v>
      </c>
      <c r="AO2868">
        <v>0</v>
      </c>
      <c r="AP2868">
        <v>0</v>
      </c>
      <c r="AR2868" s="5">
        <v>46261</v>
      </c>
      <c r="AS2868">
        <v>205</v>
      </c>
      <c r="AT2868">
        <v>3</v>
      </c>
      <c r="AU2868" t="s">
        <v>60</v>
      </c>
      <c r="AV2868" t="s">
        <v>58</v>
      </c>
      <c r="AW2868">
        <v>26.036266959999999</v>
      </c>
      <c r="AX2868">
        <v>1.80833333</v>
      </c>
      <c r="AY2868">
        <v>0</v>
      </c>
      <c r="AZ2868">
        <v>0</v>
      </c>
      <c r="BA2868">
        <v>0</v>
      </c>
    </row>
    <row r="2869" spans="34:53">
      <c r="AH2869" s="5">
        <v>46261</v>
      </c>
      <c r="AI2869">
        <v>287</v>
      </c>
      <c r="AJ2869">
        <v>3</v>
      </c>
      <c r="AL2869" t="s">
        <v>147</v>
      </c>
      <c r="AM2869" t="s">
        <v>51</v>
      </c>
      <c r="AN2869">
        <v>0</v>
      </c>
      <c r="AO2869">
        <v>0</v>
      </c>
      <c r="AP2869">
        <v>0</v>
      </c>
      <c r="AR2869" s="5">
        <v>46261</v>
      </c>
      <c r="AS2869">
        <v>205</v>
      </c>
      <c r="AT2869">
        <v>3</v>
      </c>
      <c r="AU2869" t="s">
        <v>60</v>
      </c>
      <c r="AV2869" t="s">
        <v>51</v>
      </c>
      <c r="AW2869">
        <v>-27.8446003</v>
      </c>
      <c r="AX2869">
        <v>1.80833333</v>
      </c>
      <c r="AY2869">
        <v>0</v>
      </c>
      <c r="AZ2869">
        <v>-15779.6390637</v>
      </c>
      <c r="BA2869">
        <v>0</v>
      </c>
    </row>
    <row r="2870" spans="34:53">
      <c r="AH2870" s="5">
        <v>46261</v>
      </c>
      <c r="AI2870">
        <v>287</v>
      </c>
      <c r="AJ2870">
        <v>3</v>
      </c>
      <c r="AK2870" t="s">
        <v>143</v>
      </c>
      <c r="AL2870" t="s">
        <v>60</v>
      </c>
      <c r="AM2870" t="s">
        <v>58</v>
      </c>
      <c r="AN2870">
        <v>19.160932030000001</v>
      </c>
      <c r="AO2870">
        <v>0</v>
      </c>
      <c r="AP2870">
        <v>0</v>
      </c>
      <c r="AR2870" s="5">
        <v>46261</v>
      </c>
      <c r="AS2870">
        <v>205</v>
      </c>
      <c r="AT2870">
        <v>3</v>
      </c>
      <c r="AU2870" t="s">
        <v>54</v>
      </c>
      <c r="AV2870" t="s">
        <v>52</v>
      </c>
      <c r="AW2870">
        <v>-6.46943906</v>
      </c>
      <c r="AX2870">
        <v>5.5433333300000003</v>
      </c>
      <c r="AY2870">
        <v>0</v>
      </c>
      <c r="AZ2870">
        <v>-617.36779625999998</v>
      </c>
      <c r="BA2870">
        <v>0</v>
      </c>
    </row>
    <row r="2871" spans="34:53">
      <c r="AH2871" s="5">
        <v>46261</v>
      </c>
      <c r="AI2871">
        <v>287</v>
      </c>
      <c r="AJ2871">
        <v>3</v>
      </c>
      <c r="AK2871" t="s">
        <v>143</v>
      </c>
      <c r="AL2871" t="s">
        <v>60</v>
      </c>
      <c r="AM2871" t="s">
        <v>51</v>
      </c>
      <c r="AN2871">
        <v>-20.5025987</v>
      </c>
      <c r="AO2871">
        <v>10696.905045469999</v>
      </c>
      <c r="AP2871">
        <v>8862.8750621599993</v>
      </c>
      <c r="AR2871" s="5">
        <v>46261</v>
      </c>
      <c r="AS2871">
        <v>205</v>
      </c>
      <c r="AT2871">
        <v>3</v>
      </c>
      <c r="AU2871" t="s">
        <v>54</v>
      </c>
      <c r="AV2871" t="s">
        <v>51</v>
      </c>
      <c r="AW2871">
        <v>0.92610572999999996</v>
      </c>
      <c r="AX2871">
        <v>5.5433333300000003</v>
      </c>
      <c r="AY2871">
        <v>0</v>
      </c>
      <c r="AZ2871">
        <v>0</v>
      </c>
      <c r="BA2871">
        <v>0</v>
      </c>
    </row>
    <row r="2872" spans="34:53">
      <c r="AH2872" s="5">
        <v>46261</v>
      </c>
      <c r="AI2872">
        <v>287</v>
      </c>
      <c r="AJ2872">
        <v>3</v>
      </c>
      <c r="AK2872" t="s">
        <v>143</v>
      </c>
      <c r="AL2872" t="s">
        <v>54</v>
      </c>
      <c r="AM2872" t="s">
        <v>52</v>
      </c>
      <c r="AN2872">
        <v>14.700294</v>
      </c>
      <c r="AO2872">
        <v>0</v>
      </c>
      <c r="AP2872">
        <v>0</v>
      </c>
      <c r="AR2872" s="5">
        <v>46261</v>
      </c>
      <c r="AS2872">
        <v>205</v>
      </c>
      <c r="AT2872">
        <v>3</v>
      </c>
      <c r="AU2872" t="s">
        <v>50</v>
      </c>
      <c r="AV2872" t="s">
        <v>52</v>
      </c>
      <c r="AW2872">
        <v>-0.16648523000000001</v>
      </c>
      <c r="AX2872">
        <v>0.63416665999999999</v>
      </c>
      <c r="AY2872">
        <v>0</v>
      </c>
      <c r="AZ2872">
        <v>-18.674292579999999</v>
      </c>
      <c r="BA2872">
        <v>0</v>
      </c>
    </row>
    <row r="2873" spans="34:53">
      <c r="AH2873" s="5">
        <v>46261</v>
      </c>
      <c r="AI2873">
        <v>287</v>
      </c>
      <c r="AJ2873">
        <v>3</v>
      </c>
      <c r="AK2873" t="s">
        <v>143</v>
      </c>
      <c r="AL2873" t="s">
        <v>54</v>
      </c>
      <c r="AM2873" t="s">
        <v>51</v>
      </c>
      <c r="AN2873">
        <v>-22.892793999999999</v>
      </c>
      <c r="AO2873">
        <v>2607.5961662099999</v>
      </c>
      <c r="AP2873">
        <v>4498.9432116999997</v>
      </c>
      <c r="AR2873" s="5">
        <v>46261</v>
      </c>
      <c r="AS2873">
        <v>205</v>
      </c>
      <c r="AT2873">
        <v>3</v>
      </c>
      <c r="AU2873" t="s">
        <v>50</v>
      </c>
      <c r="AV2873" t="s">
        <v>51</v>
      </c>
      <c r="AW2873">
        <v>-0.46768143000000001</v>
      </c>
      <c r="AX2873">
        <v>0.63416665999999999</v>
      </c>
      <c r="AY2873">
        <v>0</v>
      </c>
      <c r="AZ2873">
        <v>0</v>
      </c>
      <c r="BA2873">
        <v>0</v>
      </c>
    </row>
    <row r="2874" spans="34:53">
      <c r="AH2874" s="5">
        <v>46261</v>
      </c>
      <c r="AI2874">
        <v>288</v>
      </c>
      <c r="AJ2874">
        <v>3</v>
      </c>
      <c r="AL2874" t="s">
        <v>144</v>
      </c>
      <c r="AM2874" t="s">
        <v>58</v>
      </c>
      <c r="AN2874">
        <v>46.198365559999999</v>
      </c>
      <c r="AO2874">
        <v>0</v>
      </c>
      <c r="AP2874">
        <v>0</v>
      </c>
      <c r="AR2874" s="5">
        <v>46261</v>
      </c>
      <c r="AS2874">
        <v>206</v>
      </c>
      <c r="AT2874">
        <v>3</v>
      </c>
      <c r="AU2874" t="s">
        <v>145</v>
      </c>
      <c r="AV2874" t="s">
        <v>58</v>
      </c>
      <c r="AW2874">
        <v>0</v>
      </c>
      <c r="AX2874">
        <v>0</v>
      </c>
      <c r="AY2874">
        <v>0</v>
      </c>
      <c r="AZ2874">
        <v>0</v>
      </c>
      <c r="BA2874">
        <v>0</v>
      </c>
    </row>
    <row r="2875" spans="34:53">
      <c r="AH2875" s="5">
        <v>46261</v>
      </c>
      <c r="AI2875">
        <v>288</v>
      </c>
      <c r="AJ2875">
        <v>3</v>
      </c>
      <c r="AL2875" t="s">
        <v>144</v>
      </c>
      <c r="AM2875" t="s">
        <v>146</v>
      </c>
      <c r="AN2875">
        <v>-57.786698899999998</v>
      </c>
      <c r="AO2875">
        <v>69066.190290319995</v>
      </c>
      <c r="AP2875">
        <v>69066.190290319995</v>
      </c>
      <c r="AR2875" s="5">
        <v>46261</v>
      </c>
      <c r="AS2875">
        <v>206</v>
      </c>
      <c r="AT2875">
        <v>3</v>
      </c>
      <c r="AU2875" t="s">
        <v>145</v>
      </c>
      <c r="AV2875" t="s">
        <v>146</v>
      </c>
      <c r="AW2875">
        <v>0</v>
      </c>
      <c r="AX2875">
        <v>0</v>
      </c>
      <c r="AY2875">
        <v>0</v>
      </c>
      <c r="AZ2875">
        <v>0</v>
      </c>
      <c r="BA2875">
        <v>0</v>
      </c>
    </row>
    <row r="2876" spans="34:53">
      <c r="AH2876" s="5">
        <v>46261</v>
      </c>
      <c r="AI2876">
        <v>288</v>
      </c>
      <c r="AJ2876">
        <v>3</v>
      </c>
      <c r="AK2876" t="s">
        <v>143</v>
      </c>
      <c r="AL2876" t="s">
        <v>57</v>
      </c>
      <c r="AM2876" t="s">
        <v>58</v>
      </c>
      <c r="AN2876">
        <v>4.7176406000000002</v>
      </c>
      <c r="AO2876">
        <v>0</v>
      </c>
      <c r="AP2876">
        <v>0</v>
      </c>
      <c r="AR2876" s="5">
        <v>46261</v>
      </c>
      <c r="AS2876">
        <v>206</v>
      </c>
      <c r="AT2876">
        <v>3</v>
      </c>
      <c r="AU2876" t="s">
        <v>144</v>
      </c>
      <c r="AV2876" t="s">
        <v>58</v>
      </c>
      <c r="AW2876">
        <v>-41.493110829999999</v>
      </c>
      <c r="AX2876">
        <v>13.18916666</v>
      </c>
      <c r="AY2876">
        <v>-3408.07766666</v>
      </c>
      <c r="AZ2876">
        <v>-3408.07766666</v>
      </c>
      <c r="BA2876">
        <v>0</v>
      </c>
    </row>
    <row r="2877" spans="34:53">
      <c r="AH2877" s="5">
        <v>46261</v>
      </c>
      <c r="AI2877">
        <v>288</v>
      </c>
      <c r="AJ2877">
        <v>3</v>
      </c>
      <c r="AK2877" t="s">
        <v>143</v>
      </c>
      <c r="AL2877" t="s">
        <v>57</v>
      </c>
      <c r="AM2877" t="s">
        <v>52</v>
      </c>
      <c r="AN2877">
        <v>-6.5801406</v>
      </c>
      <c r="AO2877">
        <v>0</v>
      </c>
      <c r="AP2877">
        <v>-13.649393330000001</v>
      </c>
      <c r="AR2877" s="5">
        <v>46261</v>
      </c>
      <c r="AS2877">
        <v>206</v>
      </c>
      <c r="AT2877">
        <v>3</v>
      </c>
      <c r="AU2877" t="s">
        <v>144</v>
      </c>
      <c r="AV2877" t="s">
        <v>146</v>
      </c>
      <c r="AW2877">
        <v>28.30394416</v>
      </c>
      <c r="AX2877">
        <v>13.18916666</v>
      </c>
      <c r="AY2877">
        <v>0</v>
      </c>
      <c r="AZ2877">
        <v>0</v>
      </c>
      <c r="BA2877">
        <v>0</v>
      </c>
    </row>
    <row r="2878" spans="34:53">
      <c r="AH2878" s="5">
        <v>46261</v>
      </c>
      <c r="AI2878">
        <v>288</v>
      </c>
      <c r="AJ2878">
        <v>3</v>
      </c>
      <c r="AL2878" t="s">
        <v>147</v>
      </c>
      <c r="AM2878" t="s">
        <v>148</v>
      </c>
      <c r="AN2878">
        <v>0</v>
      </c>
      <c r="AO2878">
        <v>0</v>
      </c>
      <c r="AP2878">
        <v>0</v>
      </c>
      <c r="AR2878" s="5">
        <v>46261</v>
      </c>
      <c r="AS2878">
        <v>206</v>
      </c>
      <c r="AT2878">
        <v>3</v>
      </c>
      <c r="AU2878" t="s">
        <v>57</v>
      </c>
      <c r="AV2878" t="s">
        <v>58</v>
      </c>
      <c r="AW2878">
        <v>-0.57989760000000001</v>
      </c>
      <c r="AX2878">
        <v>1.2041666600000001</v>
      </c>
      <c r="AY2878">
        <v>0</v>
      </c>
      <c r="AZ2878">
        <v>304.23348263999998</v>
      </c>
      <c r="BA2878">
        <v>0</v>
      </c>
    </row>
    <row r="2879" spans="34:53">
      <c r="AH2879" s="5">
        <v>46261</v>
      </c>
      <c r="AI2879">
        <v>288</v>
      </c>
      <c r="AJ2879">
        <v>3</v>
      </c>
      <c r="AL2879" t="s">
        <v>147</v>
      </c>
      <c r="AM2879" t="s">
        <v>51</v>
      </c>
      <c r="AN2879">
        <v>0</v>
      </c>
      <c r="AO2879">
        <v>0</v>
      </c>
      <c r="AP2879">
        <v>0</v>
      </c>
      <c r="AR2879" s="5">
        <v>46261</v>
      </c>
      <c r="AS2879">
        <v>206</v>
      </c>
      <c r="AT2879">
        <v>3</v>
      </c>
      <c r="AU2879" t="s">
        <v>57</v>
      </c>
      <c r="AV2879" t="s">
        <v>52</v>
      </c>
      <c r="AW2879">
        <v>-0.62426906000000004</v>
      </c>
      <c r="AX2879">
        <v>1.2041666600000001</v>
      </c>
      <c r="AY2879">
        <v>0</v>
      </c>
      <c r="AZ2879">
        <v>0</v>
      </c>
      <c r="BA2879">
        <v>0</v>
      </c>
    </row>
    <row r="2880" spans="34:53">
      <c r="AH2880" s="5">
        <v>46261</v>
      </c>
      <c r="AI2880">
        <v>288</v>
      </c>
      <c r="AJ2880">
        <v>3</v>
      </c>
      <c r="AK2880" t="s">
        <v>143</v>
      </c>
      <c r="AL2880" t="s">
        <v>60</v>
      </c>
      <c r="AM2880" t="s">
        <v>58</v>
      </c>
      <c r="AN2880">
        <v>16.98509396</v>
      </c>
      <c r="AO2880">
        <v>0</v>
      </c>
      <c r="AP2880">
        <v>0</v>
      </c>
      <c r="AR2880" s="5">
        <v>46261</v>
      </c>
      <c r="AS2880">
        <v>206</v>
      </c>
      <c r="AT2880">
        <v>3</v>
      </c>
      <c r="AU2880" t="s">
        <v>147</v>
      </c>
      <c r="AV2880" t="s">
        <v>148</v>
      </c>
      <c r="AW2880">
        <v>0</v>
      </c>
      <c r="AX2880">
        <v>0.91249999999999998</v>
      </c>
      <c r="AY2880">
        <v>0</v>
      </c>
      <c r="AZ2880">
        <v>0</v>
      </c>
      <c r="BA2880">
        <v>0</v>
      </c>
    </row>
    <row r="2881" spans="34:53">
      <c r="AH2881" s="5">
        <v>46261</v>
      </c>
      <c r="AI2881">
        <v>288</v>
      </c>
      <c r="AJ2881">
        <v>3</v>
      </c>
      <c r="AK2881" t="s">
        <v>143</v>
      </c>
      <c r="AL2881" t="s">
        <v>60</v>
      </c>
      <c r="AM2881" t="s">
        <v>51</v>
      </c>
      <c r="AN2881">
        <v>-18.4234273</v>
      </c>
      <c r="AO2881">
        <v>9791.4833149499991</v>
      </c>
      <c r="AP2881">
        <v>7847.7270278300002</v>
      </c>
      <c r="AR2881" s="5">
        <v>46261</v>
      </c>
      <c r="AS2881">
        <v>206</v>
      </c>
      <c r="AT2881">
        <v>3</v>
      </c>
      <c r="AU2881" t="s">
        <v>147</v>
      </c>
      <c r="AV2881" t="s">
        <v>51</v>
      </c>
      <c r="AW2881">
        <v>0</v>
      </c>
      <c r="AX2881">
        <v>0.91249999999999998</v>
      </c>
      <c r="AY2881">
        <v>0</v>
      </c>
      <c r="AZ2881">
        <v>0</v>
      </c>
      <c r="BA2881">
        <v>0</v>
      </c>
    </row>
    <row r="2882" spans="34:53">
      <c r="AH2882" s="5">
        <v>46261</v>
      </c>
      <c r="AI2882">
        <v>288</v>
      </c>
      <c r="AJ2882">
        <v>3</v>
      </c>
      <c r="AK2882" t="s">
        <v>143</v>
      </c>
      <c r="AL2882" t="s">
        <v>54</v>
      </c>
      <c r="AM2882" t="s">
        <v>52</v>
      </c>
      <c r="AN2882">
        <v>16.448113500000002</v>
      </c>
      <c r="AO2882">
        <v>0</v>
      </c>
      <c r="AP2882">
        <v>0</v>
      </c>
      <c r="AR2882" s="5">
        <v>46261</v>
      </c>
      <c r="AS2882">
        <v>206</v>
      </c>
      <c r="AT2882">
        <v>3</v>
      </c>
      <c r="AU2882" t="s">
        <v>60</v>
      </c>
      <c r="AV2882" t="s">
        <v>58</v>
      </c>
      <c r="AW2882">
        <v>25.63969303</v>
      </c>
      <c r="AX2882">
        <v>1.7416666599999999</v>
      </c>
      <c r="AY2882">
        <v>0</v>
      </c>
      <c r="AZ2882">
        <v>0</v>
      </c>
      <c r="BA2882">
        <v>0</v>
      </c>
    </row>
    <row r="2883" spans="34:53">
      <c r="AH2883" s="5">
        <v>46261</v>
      </c>
      <c r="AI2883">
        <v>288</v>
      </c>
      <c r="AJ2883">
        <v>3</v>
      </c>
      <c r="AK2883" t="s">
        <v>143</v>
      </c>
      <c r="AL2883" t="s">
        <v>54</v>
      </c>
      <c r="AM2883" t="s">
        <v>51</v>
      </c>
      <c r="AN2883">
        <v>-24.4581135</v>
      </c>
      <c r="AO2883">
        <v>3116.9276694700002</v>
      </c>
      <c r="AP2883">
        <v>5074.3333499199998</v>
      </c>
      <c r="AR2883" s="5">
        <v>46261</v>
      </c>
      <c r="AS2883">
        <v>206</v>
      </c>
      <c r="AT2883">
        <v>3</v>
      </c>
      <c r="AU2883" t="s">
        <v>60</v>
      </c>
      <c r="AV2883" t="s">
        <v>51</v>
      </c>
      <c r="AW2883">
        <v>-27.381359700000001</v>
      </c>
      <c r="AX2883">
        <v>1.7416666599999999</v>
      </c>
      <c r="AY2883">
        <v>0</v>
      </c>
      <c r="AZ2883">
        <v>-15539.068129490001</v>
      </c>
      <c r="BA2883">
        <v>0</v>
      </c>
    </row>
    <row r="2884" spans="34:53">
      <c r="AR2884" s="5">
        <v>46261</v>
      </c>
      <c r="AS2884">
        <v>206</v>
      </c>
      <c r="AT2884">
        <v>3</v>
      </c>
      <c r="AU2884" t="s">
        <v>54</v>
      </c>
      <c r="AV2884" t="s">
        <v>52</v>
      </c>
      <c r="AW2884">
        <v>-16.400343230000001</v>
      </c>
      <c r="AX2884">
        <v>5.6716666599999996</v>
      </c>
      <c r="AY2884">
        <v>0</v>
      </c>
      <c r="AZ2884">
        <v>-1087.3564336300001</v>
      </c>
      <c r="BA2884">
        <v>0</v>
      </c>
    </row>
    <row r="2885" spans="34:53">
      <c r="AR2885" s="5">
        <v>46261</v>
      </c>
      <c r="AS2885">
        <v>206</v>
      </c>
      <c r="AT2885">
        <v>3</v>
      </c>
      <c r="AU2885" t="s">
        <v>54</v>
      </c>
      <c r="AV2885" t="s">
        <v>51</v>
      </c>
      <c r="AW2885">
        <v>10.72867656</v>
      </c>
      <c r="AX2885">
        <v>5.6716666599999996</v>
      </c>
      <c r="AY2885">
        <v>0</v>
      </c>
      <c r="AZ2885">
        <v>0</v>
      </c>
      <c r="BA2885">
        <v>0</v>
      </c>
    </row>
    <row r="2886" spans="34:53">
      <c r="AR2886" s="5">
        <v>46261</v>
      </c>
      <c r="AS2886">
        <v>206</v>
      </c>
      <c r="AT2886">
        <v>3</v>
      </c>
      <c r="AU2886" t="s">
        <v>50</v>
      </c>
      <c r="AV2886" t="s">
        <v>52</v>
      </c>
      <c r="AW2886">
        <v>-0.14495052999999999</v>
      </c>
      <c r="AX2886">
        <v>0.63416665999999999</v>
      </c>
      <c r="AY2886">
        <v>0</v>
      </c>
      <c r="AZ2886">
        <v>-12.921842310000001</v>
      </c>
      <c r="BA2886">
        <v>0</v>
      </c>
    </row>
    <row r="2887" spans="34:53">
      <c r="AR2887" s="5">
        <v>46261</v>
      </c>
      <c r="AS2887">
        <v>206</v>
      </c>
      <c r="AT2887">
        <v>3</v>
      </c>
      <c r="AU2887" t="s">
        <v>50</v>
      </c>
      <c r="AV2887" t="s">
        <v>51</v>
      </c>
      <c r="AW2887">
        <v>-0.48921613000000003</v>
      </c>
      <c r="AX2887">
        <v>0.63416665999999999</v>
      </c>
      <c r="AY2887">
        <v>0</v>
      </c>
      <c r="AZ2887">
        <v>0</v>
      </c>
      <c r="BA2887">
        <v>0</v>
      </c>
    </row>
    <row r="2888" spans="34:53">
      <c r="AR2888" s="5">
        <v>46261</v>
      </c>
      <c r="AS2888">
        <v>207</v>
      </c>
      <c r="AT2888">
        <v>3</v>
      </c>
      <c r="AU2888" t="s">
        <v>145</v>
      </c>
      <c r="AV2888" t="s">
        <v>58</v>
      </c>
      <c r="AW2888">
        <v>0</v>
      </c>
      <c r="AX2888">
        <v>0</v>
      </c>
      <c r="AY2888">
        <v>0</v>
      </c>
      <c r="AZ2888">
        <v>0</v>
      </c>
      <c r="BA2888">
        <v>0</v>
      </c>
    </row>
    <row r="2889" spans="34:53">
      <c r="AR2889" s="5">
        <v>46261</v>
      </c>
      <c r="AS2889">
        <v>207</v>
      </c>
      <c r="AT2889">
        <v>3</v>
      </c>
      <c r="AU2889" t="s">
        <v>145</v>
      </c>
      <c r="AV2889" t="s">
        <v>146</v>
      </c>
      <c r="AW2889">
        <v>0</v>
      </c>
      <c r="AX2889">
        <v>0</v>
      </c>
      <c r="AY2889">
        <v>0</v>
      </c>
      <c r="AZ2889">
        <v>0</v>
      </c>
      <c r="BA2889">
        <v>0</v>
      </c>
    </row>
    <row r="2890" spans="34:53">
      <c r="AR2890" s="5">
        <v>46261</v>
      </c>
      <c r="AS2890">
        <v>207</v>
      </c>
      <c r="AT2890">
        <v>3</v>
      </c>
      <c r="AU2890" t="s">
        <v>144</v>
      </c>
      <c r="AV2890" t="s">
        <v>58</v>
      </c>
      <c r="AW2890">
        <v>-32.956570800000001</v>
      </c>
      <c r="AX2890">
        <v>10.737500000000001</v>
      </c>
      <c r="AY2890">
        <v>1975.13362495</v>
      </c>
      <c r="AZ2890">
        <v>1975.13362495</v>
      </c>
      <c r="BA2890">
        <v>0</v>
      </c>
    </row>
    <row r="2891" spans="34:53">
      <c r="AR2891" s="5">
        <v>46261</v>
      </c>
      <c r="AS2891">
        <v>207</v>
      </c>
      <c r="AT2891">
        <v>3</v>
      </c>
      <c r="AU2891" t="s">
        <v>144</v>
      </c>
      <c r="AV2891" t="s">
        <v>146</v>
      </c>
      <c r="AW2891">
        <v>22.219070800000001</v>
      </c>
      <c r="AX2891">
        <v>10.737500000000001</v>
      </c>
      <c r="AY2891">
        <v>0</v>
      </c>
      <c r="AZ2891">
        <v>0</v>
      </c>
      <c r="BA2891">
        <v>0</v>
      </c>
    </row>
    <row r="2892" spans="34:53">
      <c r="AR2892" s="5">
        <v>46261</v>
      </c>
      <c r="AS2892">
        <v>207</v>
      </c>
      <c r="AT2892">
        <v>3</v>
      </c>
      <c r="AU2892" t="s">
        <v>57</v>
      </c>
      <c r="AV2892" t="s">
        <v>58</v>
      </c>
      <c r="AW2892">
        <v>2.2973417999999999</v>
      </c>
      <c r="AX2892">
        <v>1.0925</v>
      </c>
      <c r="AY2892">
        <v>0</v>
      </c>
      <c r="AZ2892">
        <v>0</v>
      </c>
      <c r="BA2892">
        <v>0</v>
      </c>
    </row>
    <row r="2893" spans="34:53">
      <c r="AR2893" s="5">
        <v>46261</v>
      </c>
      <c r="AS2893">
        <v>207</v>
      </c>
      <c r="AT2893">
        <v>3</v>
      </c>
      <c r="AU2893" t="s">
        <v>57</v>
      </c>
      <c r="AV2893" t="s">
        <v>52</v>
      </c>
      <c r="AW2893">
        <v>-3.3898418000000001</v>
      </c>
      <c r="AX2893">
        <v>1.0925</v>
      </c>
      <c r="AY2893">
        <v>0</v>
      </c>
      <c r="AZ2893">
        <v>-1600.0329368800001</v>
      </c>
      <c r="BA2893">
        <v>0</v>
      </c>
    </row>
    <row r="2894" spans="34:53">
      <c r="AR2894" s="5">
        <v>46261</v>
      </c>
      <c r="AS2894">
        <v>207</v>
      </c>
      <c r="AT2894">
        <v>3</v>
      </c>
      <c r="AU2894" t="s">
        <v>147</v>
      </c>
      <c r="AV2894" t="s">
        <v>148</v>
      </c>
      <c r="AW2894">
        <v>0</v>
      </c>
      <c r="AX2894">
        <v>1.07166666</v>
      </c>
      <c r="AY2894">
        <v>0</v>
      </c>
      <c r="AZ2894">
        <v>0</v>
      </c>
      <c r="BA2894">
        <v>0</v>
      </c>
    </row>
    <row r="2895" spans="34:53">
      <c r="AR2895" s="5">
        <v>46261</v>
      </c>
      <c r="AS2895">
        <v>207</v>
      </c>
      <c r="AT2895">
        <v>3</v>
      </c>
      <c r="AU2895" t="s">
        <v>147</v>
      </c>
      <c r="AV2895" t="s">
        <v>51</v>
      </c>
      <c r="AW2895">
        <v>0</v>
      </c>
      <c r="AX2895">
        <v>1.07166666</v>
      </c>
      <c r="AY2895">
        <v>0</v>
      </c>
      <c r="AZ2895">
        <v>0</v>
      </c>
      <c r="BA2895">
        <v>0</v>
      </c>
    </row>
    <row r="2896" spans="34:53">
      <c r="AR2896" s="5">
        <v>46261</v>
      </c>
      <c r="AS2896">
        <v>207</v>
      </c>
      <c r="AT2896">
        <v>3</v>
      </c>
      <c r="AU2896" t="s">
        <v>60</v>
      </c>
      <c r="AV2896" t="s">
        <v>58</v>
      </c>
      <c r="AW2896">
        <v>5.9962746300000003</v>
      </c>
      <c r="AX2896">
        <v>1.09416666</v>
      </c>
      <c r="AY2896">
        <v>0</v>
      </c>
      <c r="AZ2896">
        <v>0</v>
      </c>
      <c r="BA2896">
        <v>0</v>
      </c>
    </row>
    <row r="2897" spans="44:53">
      <c r="AR2897" s="5">
        <v>46261</v>
      </c>
      <c r="AS2897">
        <v>207</v>
      </c>
      <c r="AT2897">
        <v>3</v>
      </c>
      <c r="AU2897" t="s">
        <v>60</v>
      </c>
      <c r="AV2897" t="s">
        <v>51</v>
      </c>
      <c r="AW2897">
        <v>-7.0904413000000002</v>
      </c>
      <c r="AX2897">
        <v>1.09416666</v>
      </c>
      <c r="AY2897">
        <v>0</v>
      </c>
      <c r="AZ2897">
        <v>-3845.9302254999998</v>
      </c>
      <c r="BA2897">
        <v>0</v>
      </c>
    </row>
    <row r="2898" spans="44:53">
      <c r="AR2898" s="5">
        <v>46261</v>
      </c>
      <c r="AS2898">
        <v>207</v>
      </c>
      <c r="AT2898">
        <v>3</v>
      </c>
      <c r="AU2898" t="s">
        <v>54</v>
      </c>
      <c r="AV2898" t="s">
        <v>52</v>
      </c>
      <c r="AW2898">
        <v>-12.82879986</v>
      </c>
      <c r="AX2898">
        <v>5.9683333300000001</v>
      </c>
      <c r="AY2898">
        <v>0</v>
      </c>
      <c r="AZ2898">
        <v>-598.63060660999997</v>
      </c>
      <c r="BA2898">
        <v>0</v>
      </c>
    </row>
    <row r="2899" spans="44:53">
      <c r="AR2899" s="5">
        <v>46261</v>
      </c>
      <c r="AS2899">
        <v>207</v>
      </c>
      <c r="AT2899">
        <v>3</v>
      </c>
      <c r="AU2899" t="s">
        <v>54</v>
      </c>
      <c r="AV2899" t="s">
        <v>51</v>
      </c>
      <c r="AW2899">
        <v>6.8604665300000001</v>
      </c>
      <c r="AX2899">
        <v>5.9683333300000001</v>
      </c>
      <c r="AY2899">
        <v>0</v>
      </c>
      <c r="AZ2899">
        <v>0</v>
      </c>
      <c r="BA2899">
        <v>0</v>
      </c>
    </row>
    <row r="2900" spans="44:53">
      <c r="AR2900" s="5">
        <v>46261</v>
      </c>
      <c r="AS2900">
        <v>207</v>
      </c>
      <c r="AT2900">
        <v>3</v>
      </c>
      <c r="AU2900" t="s">
        <v>50</v>
      </c>
      <c r="AV2900" t="s">
        <v>52</v>
      </c>
      <c r="AW2900">
        <v>-0.12203453</v>
      </c>
      <c r="AX2900">
        <v>0.63416665999999999</v>
      </c>
      <c r="AY2900">
        <v>0</v>
      </c>
      <c r="AZ2900">
        <v>-25.90324245</v>
      </c>
      <c r="BA2900">
        <v>0</v>
      </c>
    </row>
    <row r="2901" spans="44:53">
      <c r="AR2901" s="5">
        <v>46261</v>
      </c>
      <c r="AS2901">
        <v>207</v>
      </c>
      <c r="AT2901">
        <v>3</v>
      </c>
      <c r="AU2901" t="s">
        <v>50</v>
      </c>
      <c r="AV2901" t="s">
        <v>51</v>
      </c>
      <c r="AW2901">
        <v>-0.51213213000000002</v>
      </c>
      <c r="AX2901">
        <v>0.63416665999999999</v>
      </c>
      <c r="AY2901">
        <v>0</v>
      </c>
      <c r="AZ2901">
        <v>0</v>
      </c>
      <c r="BA2901">
        <v>0</v>
      </c>
    </row>
    <row r="2902" spans="44:53">
      <c r="AR2902" s="5">
        <v>46261</v>
      </c>
      <c r="AS2902">
        <v>208</v>
      </c>
      <c r="AT2902">
        <v>3</v>
      </c>
      <c r="AU2902" t="s">
        <v>145</v>
      </c>
      <c r="AV2902" t="s">
        <v>58</v>
      </c>
      <c r="AW2902">
        <v>0</v>
      </c>
      <c r="AX2902">
        <v>0</v>
      </c>
      <c r="AY2902">
        <v>0</v>
      </c>
      <c r="AZ2902">
        <v>0</v>
      </c>
      <c r="BA2902">
        <v>0</v>
      </c>
    </row>
    <row r="2903" spans="44:53">
      <c r="AR2903" s="5">
        <v>46261</v>
      </c>
      <c r="AS2903">
        <v>208</v>
      </c>
      <c r="AT2903">
        <v>3</v>
      </c>
      <c r="AU2903" t="s">
        <v>145</v>
      </c>
      <c r="AV2903" t="s">
        <v>146</v>
      </c>
      <c r="AW2903">
        <v>0</v>
      </c>
      <c r="AX2903">
        <v>0</v>
      </c>
      <c r="AY2903">
        <v>0</v>
      </c>
      <c r="AZ2903">
        <v>0</v>
      </c>
      <c r="BA2903">
        <v>0</v>
      </c>
    </row>
    <row r="2904" spans="44:53">
      <c r="AR2904" s="5">
        <v>46261</v>
      </c>
      <c r="AS2904">
        <v>208</v>
      </c>
      <c r="AT2904">
        <v>3</v>
      </c>
      <c r="AU2904" t="s">
        <v>144</v>
      </c>
      <c r="AV2904" t="s">
        <v>58</v>
      </c>
      <c r="AW2904">
        <v>-26.210494430000001</v>
      </c>
      <c r="AX2904">
        <v>11.955833330000001</v>
      </c>
      <c r="AY2904">
        <v>4457.2743273899996</v>
      </c>
      <c r="AZ2904">
        <v>4457.2743273899996</v>
      </c>
      <c r="BA2904">
        <v>0</v>
      </c>
    </row>
    <row r="2905" spans="44:53">
      <c r="AR2905" s="5">
        <v>46261</v>
      </c>
      <c r="AS2905">
        <v>208</v>
      </c>
      <c r="AT2905">
        <v>3</v>
      </c>
      <c r="AU2905" t="s">
        <v>144</v>
      </c>
      <c r="AV2905" t="s">
        <v>146</v>
      </c>
      <c r="AW2905">
        <v>14.2546611</v>
      </c>
      <c r="AX2905">
        <v>11.955833330000001</v>
      </c>
      <c r="AY2905">
        <v>0</v>
      </c>
      <c r="AZ2905">
        <v>0</v>
      </c>
      <c r="BA2905">
        <v>0</v>
      </c>
    </row>
    <row r="2906" spans="44:53">
      <c r="AR2906" s="5">
        <v>46261</v>
      </c>
      <c r="AS2906">
        <v>208</v>
      </c>
      <c r="AT2906">
        <v>3</v>
      </c>
      <c r="AU2906" t="s">
        <v>57</v>
      </c>
      <c r="AV2906" t="s">
        <v>58</v>
      </c>
      <c r="AW2906">
        <v>5.6784173999999998</v>
      </c>
      <c r="AX2906">
        <v>1.4325000000000001</v>
      </c>
      <c r="AY2906">
        <v>0</v>
      </c>
      <c r="AZ2906">
        <v>0</v>
      </c>
      <c r="BA2906">
        <v>0</v>
      </c>
    </row>
    <row r="2907" spans="44:53">
      <c r="AR2907" s="5">
        <v>46261</v>
      </c>
      <c r="AS2907">
        <v>208</v>
      </c>
      <c r="AT2907">
        <v>3</v>
      </c>
      <c r="AU2907" t="s">
        <v>57</v>
      </c>
      <c r="AV2907" t="s">
        <v>52</v>
      </c>
      <c r="AW2907">
        <v>-7.1109173999999999</v>
      </c>
      <c r="AX2907">
        <v>1.4325000000000001</v>
      </c>
      <c r="AY2907">
        <v>0</v>
      </c>
      <c r="AZ2907">
        <v>-3899.83701582</v>
      </c>
      <c r="BA2907">
        <v>0</v>
      </c>
    </row>
    <row r="2908" spans="44:53">
      <c r="AR2908" s="5">
        <v>46261</v>
      </c>
      <c r="AS2908">
        <v>208</v>
      </c>
      <c r="AT2908">
        <v>3</v>
      </c>
      <c r="AU2908" t="s">
        <v>147</v>
      </c>
      <c r="AV2908" t="s">
        <v>148</v>
      </c>
      <c r="AW2908">
        <v>0</v>
      </c>
      <c r="AX2908">
        <v>1.1375</v>
      </c>
      <c r="AY2908">
        <v>0</v>
      </c>
      <c r="AZ2908">
        <v>0</v>
      </c>
      <c r="BA2908">
        <v>0</v>
      </c>
    </row>
    <row r="2909" spans="44:53">
      <c r="AR2909" s="5">
        <v>46261</v>
      </c>
      <c r="AS2909">
        <v>208</v>
      </c>
      <c r="AT2909">
        <v>3</v>
      </c>
      <c r="AU2909" t="s">
        <v>147</v>
      </c>
      <c r="AV2909" t="s">
        <v>51</v>
      </c>
      <c r="AW2909">
        <v>0</v>
      </c>
      <c r="AX2909">
        <v>1.1375</v>
      </c>
      <c r="AY2909">
        <v>0</v>
      </c>
      <c r="AZ2909">
        <v>0</v>
      </c>
      <c r="BA2909">
        <v>0</v>
      </c>
    </row>
    <row r="2910" spans="44:53">
      <c r="AR2910" s="5">
        <v>46261</v>
      </c>
      <c r="AS2910">
        <v>208</v>
      </c>
      <c r="AT2910">
        <v>3</v>
      </c>
      <c r="AU2910" t="s">
        <v>60</v>
      </c>
      <c r="AV2910" t="s">
        <v>58</v>
      </c>
      <c r="AW2910">
        <v>-13.487158859999999</v>
      </c>
      <c r="AX2910">
        <v>1.3566666599999999</v>
      </c>
      <c r="AY2910">
        <v>4042.0773361400002</v>
      </c>
      <c r="AZ2910">
        <v>8516.8625470000006</v>
      </c>
      <c r="BA2910">
        <v>0</v>
      </c>
    </row>
    <row r="2911" spans="44:53">
      <c r="AR2911" s="5">
        <v>46261</v>
      </c>
      <c r="AS2911">
        <v>208</v>
      </c>
      <c r="AT2911">
        <v>3</v>
      </c>
      <c r="AU2911" t="s">
        <v>60</v>
      </c>
      <c r="AV2911" t="s">
        <v>51</v>
      </c>
      <c r="AW2911">
        <v>12.130492200000001</v>
      </c>
      <c r="AX2911">
        <v>1.3566666599999999</v>
      </c>
      <c r="AY2911">
        <v>0</v>
      </c>
      <c r="AZ2911">
        <v>0</v>
      </c>
      <c r="BA2911">
        <v>0</v>
      </c>
    </row>
    <row r="2912" spans="44:53">
      <c r="AR2912" s="5">
        <v>46261</v>
      </c>
      <c r="AS2912">
        <v>208</v>
      </c>
      <c r="AT2912">
        <v>3</v>
      </c>
      <c r="AU2912" t="s">
        <v>54</v>
      </c>
      <c r="AV2912" t="s">
        <v>52</v>
      </c>
      <c r="AW2912">
        <v>-9.6313856599999994</v>
      </c>
      <c r="AX2912">
        <v>6.9883333299999997</v>
      </c>
      <c r="AY2912">
        <v>0</v>
      </c>
      <c r="AZ2912">
        <v>-574.94819502999997</v>
      </c>
      <c r="BA2912">
        <v>0</v>
      </c>
    </row>
    <row r="2913" spans="44:53">
      <c r="AR2913" s="5">
        <v>46261</v>
      </c>
      <c r="AS2913">
        <v>208</v>
      </c>
      <c r="AT2913">
        <v>3</v>
      </c>
      <c r="AU2913" t="s">
        <v>54</v>
      </c>
      <c r="AV2913" t="s">
        <v>51</v>
      </c>
      <c r="AW2913">
        <v>2.6430523300000002</v>
      </c>
      <c r="AX2913">
        <v>6.9883333299999997</v>
      </c>
      <c r="AY2913">
        <v>0</v>
      </c>
      <c r="AZ2913">
        <v>0</v>
      </c>
      <c r="BA2913">
        <v>0</v>
      </c>
    </row>
    <row r="2914" spans="44:53">
      <c r="AR2914" s="5">
        <v>46261</v>
      </c>
      <c r="AS2914">
        <v>208</v>
      </c>
      <c r="AT2914">
        <v>3</v>
      </c>
      <c r="AU2914" t="s">
        <v>50</v>
      </c>
      <c r="AV2914" t="s">
        <v>52</v>
      </c>
      <c r="AW2914">
        <v>0</v>
      </c>
      <c r="AX2914">
        <v>0</v>
      </c>
      <c r="AY2914">
        <v>0</v>
      </c>
      <c r="AZ2914">
        <v>0</v>
      </c>
      <c r="BA2914">
        <v>0</v>
      </c>
    </row>
    <row r="2915" spans="44:53">
      <c r="AR2915" s="5">
        <v>46261</v>
      </c>
      <c r="AS2915">
        <v>208</v>
      </c>
      <c r="AT2915">
        <v>3</v>
      </c>
      <c r="AU2915" t="s">
        <v>50</v>
      </c>
      <c r="AV2915" t="s">
        <v>51</v>
      </c>
      <c r="AW2915">
        <v>0</v>
      </c>
      <c r="AX2915">
        <v>0</v>
      </c>
      <c r="AY2915">
        <v>0</v>
      </c>
      <c r="AZ2915">
        <v>0</v>
      </c>
      <c r="BA2915">
        <v>0</v>
      </c>
    </row>
    <row r="2916" spans="44:53">
      <c r="AR2916" s="5">
        <v>46261</v>
      </c>
      <c r="AS2916">
        <v>209</v>
      </c>
      <c r="AT2916">
        <v>3</v>
      </c>
      <c r="AU2916" t="s">
        <v>145</v>
      </c>
      <c r="AV2916" t="s">
        <v>58</v>
      </c>
      <c r="AW2916">
        <v>0</v>
      </c>
      <c r="AX2916">
        <v>0</v>
      </c>
      <c r="AY2916">
        <v>0</v>
      </c>
      <c r="AZ2916">
        <v>0</v>
      </c>
      <c r="BA2916">
        <v>0</v>
      </c>
    </row>
    <row r="2917" spans="44:53">
      <c r="AR2917" s="5">
        <v>46261</v>
      </c>
      <c r="AS2917">
        <v>209</v>
      </c>
      <c r="AT2917">
        <v>3</v>
      </c>
      <c r="AU2917" t="s">
        <v>145</v>
      </c>
      <c r="AV2917" t="s">
        <v>146</v>
      </c>
      <c r="AW2917">
        <v>0</v>
      </c>
      <c r="AX2917">
        <v>0</v>
      </c>
      <c r="AY2917">
        <v>0</v>
      </c>
      <c r="AZ2917">
        <v>0</v>
      </c>
      <c r="BA2917">
        <v>0</v>
      </c>
    </row>
    <row r="2918" spans="44:53">
      <c r="AR2918" s="5">
        <v>46261</v>
      </c>
      <c r="AS2918">
        <v>209</v>
      </c>
      <c r="AT2918">
        <v>3</v>
      </c>
      <c r="AU2918" t="s">
        <v>144</v>
      </c>
      <c r="AV2918" t="s">
        <v>58</v>
      </c>
      <c r="AW2918">
        <v>-20.175526730000001</v>
      </c>
      <c r="AX2918">
        <v>11.77666666</v>
      </c>
      <c r="AY2918">
        <v>5466.6890660999998</v>
      </c>
      <c r="AZ2918">
        <v>5466.6890660999998</v>
      </c>
      <c r="BA2918">
        <v>0</v>
      </c>
    </row>
    <row r="2919" spans="44:53">
      <c r="AR2919" s="5">
        <v>46261</v>
      </c>
      <c r="AS2919">
        <v>209</v>
      </c>
      <c r="AT2919">
        <v>3</v>
      </c>
      <c r="AU2919" t="s">
        <v>144</v>
      </c>
      <c r="AV2919" t="s">
        <v>146</v>
      </c>
      <c r="AW2919">
        <v>8.3988600600000005</v>
      </c>
      <c r="AX2919">
        <v>11.77666666</v>
      </c>
      <c r="AY2919">
        <v>0</v>
      </c>
      <c r="AZ2919">
        <v>0</v>
      </c>
      <c r="BA2919">
        <v>0</v>
      </c>
    </row>
    <row r="2920" spans="44:53">
      <c r="AR2920" s="5">
        <v>46261</v>
      </c>
      <c r="AS2920">
        <v>209</v>
      </c>
      <c r="AT2920">
        <v>3</v>
      </c>
      <c r="AU2920" t="s">
        <v>57</v>
      </c>
      <c r="AV2920" t="s">
        <v>58</v>
      </c>
      <c r="AW2920">
        <v>8.1211768000000006</v>
      </c>
      <c r="AX2920">
        <v>1.7158333299999999</v>
      </c>
      <c r="AY2920">
        <v>0</v>
      </c>
      <c r="AZ2920">
        <v>0</v>
      </c>
      <c r="BA2920">
        <v>0</v>
      </c>
    </row>
    <row r="2921" spans="44:53">
      <c r="AR2921" s="5">
        <v>46261</v>
      </c>
      <c r="AS2921">
        <v>209</v>
      </c>
      <c r="AT2921">
        <v>3</v>
      </c>
      <c r="AU2921" t="s">
        <v>57</v>
      </c>
      <c r="AV2921" t="s">
        <v>52</v>
      </c>
      <c r="AW2921">
        <v>-9.8370101299999995</v>
      </c>
      <c r="AX2921">
        <v>1.7158333299999999</v>
      </c>
      <c r="AY2921">
        <v>0</v>
      </c>
      <c r="AZ2921">
        <v>-5515.8498025099998</v>
      </c>
      <c r="BA2921">
        <v>0</v>
      </c>
    </row>
    <row r="2922" spans="44:53">
      <c r="AR2922" s="5">
        <v>46261</v>
      </c>
      <c r="AS2922">
        <v>209</v>
      </c>
      <c r="AT2922">
        <v>3</v>
      </c>
      <c r="AU2922" t="s">
        <v>147</v>
      </c>
      <c r="AV2922" t="s">
        <v>148</v>
      </c>
      <c r="AW2922">
        <v>0</v>
      </c>
      <c r="AX2922">
        <v>1.0825</v>
      </c>
      <c r="AY2922">
        <v>0</v>
      </c>
      <c r="AZ2922">
        <v>0</v>
      </c>
      <c r="BA2922">
        <v>0</v>
      </c>
    </row>
    <row r="2923" spans="44:53">
      <c r="AR2923" s="5">
        <v>46261</v>
      </c>
      <c r="AS2923">
        <v>209</v>
      </c>
      <c r="AT2923">
        <v>3</v>
      </c>
      <c r="AU2923" t="s">
        <v>147</v>
      </c>
      <c r="AV2923" t="s">
        <v>51</v>
      </c>
      <c r="AW2923">
        <v>0</v>
      </c>
      <c r="AX2923">
        <v>1.0825</v>
      </c>
      <c r="AY2923">
        <v>0</v>
      </c>
      <c r="AZ2923">
        <v>0</v>
      </c>
      <c r="BA2923">
        <v>0</v>
      </c>
    </row>
    <row r="2924" spans="44:53">
      <c r="AR2924" s="5">
        <v>46261</v>
      </c>
      <c r="AS2924">
        <v>209</v>
      </c>
      <c r="AT2924">
        <v>3</v>
      </c>
      <c r="AU2924" t="s">
        <v>60</v>
      </c>
      <c r="AV2924" t="s">
        <v>58</v>
      </c>
      <c r="AW2924">
        <v>-22.87947673</v>
      </c>
      <c r="AX2924">
        <v>1.4983333299999999</v>
      </c>
      <c r="AY2924">
        <v>8455.9641214599997</v>
      </c>
      <c r="AZ2924">
        <v>14476.026059</v>
      </c>
      <c r="BA2924">
        <v>0</v>
      </c>
    </row>
    <row r="2925" spans="44:53">
      <c r="AR2925" s="5">
        <v>46261</v>
      </c>
      <c r="AS2925">
        <v>209</v>
      </c>
      <c r="AT2925">
        <v>3</v>
      </c>
      <c r="AU2925" t="s">
        <v>60</v>
      </c>
      <c r="AV2925" t="s">
        <v>51</v>
      </c>
      <c r="AW2925">
        <v>21.381143399999999</v>
      </c>
      <c r="AX2925">
        <v>1.4983333299999999</v>
      </c>
      <c r="AY2925">
        <v>0</v>
      </c>
      <c r="AZ2925">
        <v>0</v>
      </c>
      <c r="BA2925">
        <v>0</v>
      </c>
    </row>
    <row r="2926" spans="44:53">
      <c r="AR2926" s="5">
        <v>46261</v>
      </c>
      <c r="AS2926">
        <v>209</v>
      </c>
      <c r="AT2926">
        <v>3</v>
      </c>
      <c r="AU2926" t="s">
        <v>54</v>
      </c>
      <c r="AV2926" t="s">
        <v>52</v>
      </c>
      <c r="AW2926">
        <v>-7.5473052999999997</v>
      </c>
      <c r="AX2926">
        <v>7.8550000000000004</v>
      </c>
      <c r="AY2926">
        <v>0</v>
      </c>
      <c r="AZ2926">
        <v>-504.21213501</v>
      </c>
      <c r="BA2926">
        <v>0</v>
      </c>
    </row>
    <row r="2927" spans="44:53">
      <c r="AR2927" s="5">
        <v>46261</v>
      </c>
      <c r="AS2927">
        <v>209</v>
      </c>
      <c r="AT2927">
        <v>3</v>
      </c>
      <c r="AU2927" t="s">
        <v>54</v>
      </c>
      <c r="AV2927" t="s">
        <v>51</v>
      </c>
      <c r="AW2927">
        <v>-0.30769469999999999</v>
      </c>
      <c r="AX2927">
        <v>7.8550000000000004</v>
      </c>
      <c r="AY2927">
        <v>0</v>
      </c>
      <c r="AZ2927">
        <v>0</v>
      </c>
      <c r="BA2927">
        <v>0</v>
      </c>
    </row>
    <row r="2928" spans="44:53">
      <c r="AR2928" s="5">
        <v>46261</v>
      </c>
      <c r="AS2928">
        <v>209</v>
      </c>
      <c r="AT2928">
        <v>3</v>
      </c>
      <c r="AU2928" t="s">
        <v>50</v>
      </c>
      <c r="AV2928" t="s">
        <v>52</v>
      </c>
      <c r="AW2928">
        <v>0</v>
      </c>
      <c r="AX2928">
        <v>0</v>
      </c>
      <c r="AY2928">
        <v>0</v>
      </c>
      <c r="AZ2928">
        <v>0</v>
      </c>
      <c r="BA2928">
        <v>0</v>
      </c>
    </row>
    <row r="2929" spans="44:53">
      <c r="AR2929" s="5">
        <v>46261</v>
      </c>
      <c r="AS2929">
        <v>209</v>
      </c>
      <c r="AT2929">
        <v>3</v>
      </c>
      <c r="AU2929" t="s">
        <v>50</v>
      </c>
      <c r="AV2929" t="s">
        <v>51</v>
      </c>
      <c r="AW2929">
        <v>0</v>
      </c>
      <c r="AX2929">
        <v>0</v>
      </c>
      <c r="AY2929">
        <v>0</v>
      </c>
      <c r="AZ2929">
        <v>0</v>
      </c>
      <c r="BA2929">
        <v>0</v>
      </c>
    </row>
    <row r="2930" spans="44:53">
      <c r="AR2930" s="5">
        <v>46261</v>
      </c>
      <c r="AS2930">
        <v>210</v>
      </c>
      <c r="AT2930">
        <v>3</v>
      </c>
      <c r="AU2930" t="s">
        <v>145</v>
      </c>
      <c r="AV2930" t="s">
        <v>58</v>
      </c>
      <c r="AW2930">
        <v>0</v>
      </c>
      <c r="AX2930">
        <v>0</v>
      </c>
      <c r="AY2930">
        <v>0</v>
      </c>
      <c r="AZ2930">
        <v>0</v>
      </c>
      <c r="BA2930">
        <v>0</v>
      </c>
    </row>
    <row r="2931" spans="44:53">
      <c r="AR2931" s="5">
        <v>46261</v>
      </c>
      <c r="AS2931">
        <v>210</v>
      </c>
      <c r="AT2931">
        <v>3</v>
      </c>
      <c r="AU2931" t="s">
        <v>145</v>
      </c>
      <c r="AV2931" t="s">
        <v>146</v>
      </c>
      <c r="AW2931">
        <v>0</v>
      </c>
      <c r="AX2931">
        <v>0</v>
      </c>
      <c r="AY2931">
        <v>0</v>
      </c>
      <c r="AZ2931">
        <v>0</v>
      </c>
      <c r="BA2931">
        <v>0</v>
      </c>
    </row>
    <row r="2932" spans="44:53">
      <c r="AR2932" s="5">
        <v>46261</v>
      </c>
      <c r="AS2932">
        <v>210</v>
      </c>
      <c r="AT2932">
        <v>3</v>
      </c>
      <c r="AU2932" t="s">
        <v>144</v>
      </c>
      <c r="AV2932" t="s">
        <v>58</v>
      </c>
      <c r="AW2932">
        <v>-28.390038799999999</v>
      </c>
      <c r="AX2932">
        <v>10.906666660000001</v>
      </c>
      <c r="AY2932">
        <v>3028.7931988700002</v>
      </c>
      <c r="AZ2932">
        <v>3028.7931988700002</v>
      </c>
      <c r="BA2932">
        <v>0</v>
      </c>
    </row>
    <row r="2933" spans="44:53">
      <c r="AR2933" s="5">
        <v>46261</v>
      </c>
      <c r="AS2933">
        <v>210</v>
      </c>
      <c r="AT2933">
        <v>3</v>
      </c>
      <c r="AU2933" t="s">
        <v>144</v>
      </c>
      <c r="AV2933" t="s">
        <v>146</v>
      </c>
      <c r="AW2933">
        <v>17.483372129999999</v>
      </c>
      <c r="AX2933">
        <v>10.906666660000001</v>
      </c>
      <c r="AY2933">
        <v>0</v>
      </c>
      <c r="AZ2933">
        <v>0</v>
      </c>
      <c r="BA2933">
        <v>0</v>
      </c>
    </row>
    <row r="2934" spans="44:53">
      <c r="AR2934" s="5">
        <v>46261</v>
      </c>
      <c r="AS2934">
        <v>210</v>
      </c>
      <c r="AT2934">
        <v>3</v>
      </c>
      <c r="AU2934" t="s">
        <v>57</v>
      </c>
      <c r="AV2934" t="s">
        <v>58</v>
      </c>
      <c r="AW2934">
        <v>8.7903310000000001</v>
      </c>
      <c r="AX2934">
        <v>1.3075000000000001</v>
      </c>
      <c r="AY2934">
        <v>0</v>
      </c>
      <c r="AZ2934">
        <v>0</v>
      </c>
      <c r="BA2934">
        <v>0</v>
      </c>
    </row>
    <row r="2935" spans="44:53">
      <c r="AR2935" s="5">
        <v>46261</v>
      </c>
      <c r="AS2935">
        <v>210</v>
      </c>
      <c r="AT2935">
        <v>3</v>
      </c>
      <c r="AU2935" t="s">
        <v>57</v>
      </c>
      <c r="AV2935" t="s">
        <v>52</v>
      </c>
      <c r="AW2935">
        <v>-10.097830999999999</v>
      </c>
      <c r="AX2935">
        <v>1.3075000000000001</v>
      </c>
      <c r="AY2935">
        <v>0</v>
      </c>
      <c r="AZ2935">
        <v>-5955.9031708100001</v>
      </c>
      <c r="BA2935">
        <v>0</v>
      </c>
    </row>
    <row r="2936" spans="44:53">
      <c r="AR2936" s="5">
        <v>46261</v>
      </c>
      <c r="AS2936">
        <v>210</v>
      </c>
      <c r="AT2936">
        <v>3</v>
      </c>
      <c r="AU2936" t="s">
        <v>147</v>
      </c>
      <c r="AV2936" t="s">
        <v>148</v>
      </c>
      <c r="AW2936">
        <v>0</v>
      </c>
      <c r="AX2936">
        <v>0.93</v>
      </c>
      <c r="AY2936">
        <v>0</v>
      </c>
      <c r="AZ2936">
        <v>0</v>
      </c>
      <c r="BA2936">
        <v>0</v>
      </c>
    </row>
    <row r="2937" spans="44:53">
      <c r="AR2937" s="5">
        <v>46261</v>
      </c>
      <c r="AS2937">
        <v>210</v>
      </c>
      <c r="AT2937">
        <v>3</v>
      </c>
      <c r="AU2937" t="s">
        <v>147</v>
      </c>
      <c r="AV2937" t="s">
        <v>51</v>
      </c>
      <c r="AW2937">
        <v>0</v>
      </c>
      <c r="AX2937">
        <v>0.93</v>
      </c>
      <c r="AY2937">
        <v>0</v>
      </c>
      <c r="AZ2937">
        <v>0</v>
      </c>
      <c r="BA2937">
        <v>0</v>
      </c>
    </row>
    <row r="2938" spans="44:53">
      <c r="AR2938" s="5">
        <v>46261</v>
      </c>
      <c r="AS2938">
        <v>210</v>
      </c>
      <c r="AT2938">
        <v>3</v>
      </c>
      <c r="AU2938" t="s">
        <v>60</v>
      </c>
      <c r="AV2938" t="s">
        <v>58</v>
      </c>
      <c r="AW2938">
        <v>-12.96699896</v>
      </c>
      <c r="AX2938">
        <v>1.8916666600000001</v>
      </c>
      <c r="AY2938">
        <v>1955.18976671</v>
      </c>
      <c r="AZ2938">
        <v>8444.7193179999995</v>
      </c>
      <c r="BA2938">
        <v>0</v>
      </c>
    </row>
    <row r="2939" spans="44:53">
      <c r="AR2939" s="5">
        <v>46261</v>
      </c>
      <c r="AS2939">
        <v>210</v>
      </c>
      <c r="AT2939">
        <v>3</v>
      </c>
      <c r="AU2939" t="s">
        <v>60</v>
      </c>
      <c r="AV2939" t="s">
        <v>51</v>
      </c>
      <c r="AW2939">
        <v>11.075332299999999</v>
      </c>
      <c r="AX2939">
        <v>1.8916666600000001</v>
      </c>
      <c r="AY2939">
        <v>0</v>
      </c>
      <c r="AZ2939">
        <v>0</v>
      </c>
      <c r="BA2939">
        <v>0</v>
      </c>
    </row>
    <row r="2940" spans="44:53">
      <c r="AR2940" s="5">
        <v>46261</v>
      </c>
      <c r="AS2940">
        <v>210</v>
      </c>
      <c r="AT2940">
        <v>3</v>
      </c>
      <c r="AU2940" t="s">
        <v>54</v>
      </c>
      <c r="AV2940" t="s">
        <v>52</v>
      </c>
      <c r="AW2940">
        <v>-10.3963223</v>
      </c>
      <c r="AX2940">
        <v>7.5925000000000002</v>
      </c>
      <c r="AY2940">
        <v>0</v>
      </c>
      <c r="AZ2940">
        <v>-533.62638046999996</v>
      </c>
      <c r="BA2940">
        <v>0</v>
      </c>
    </row>
    <row r="2941" spans="44:53">
      <c r="AR2941" s="5">
        <v>46261</v>
      </c>
      <c r="AS2941">
        <v>210</v>
      </c>
      <c r="AT2941">
        <v>3</v>
      </c>
      <c r="AU2941" t="s">
        <v>54</v>
      </c>
      <c r="AV2941" t="s">
        <v>51</v>
      </c>
      <c r="AW2941">
        <v>2.8038223000000002</v>
      </c>
      <c r="AX2941">
        <v>7.5925000000000002</v>
      </c>
      <c r="AY2941">
        <v>0</v>
      </c>
      <c r="AZ2941">
        <v>0</v>
      </c>
      <c r="BA2941">
        <v>0</v>
      </c>
    </row>
    <row r="2942" spans="44:53">
      <c r="AR2942" s="5">
        <v>46261</v>
      </c>
      <c r="AS2942">
        <v>210</v>
      </c>
      <c r="AT2942">
        <v>3</v>
      </c>
      <c r="AU2942" t="s">
        <v>50</v>
      </c>
      <c r="AV2942" t="s">
        <v>52</v>
      </c>
      <c r="AW2942">
        <v>0</v>
      </c>
      <c r="AX2942">
        <v>0</v>
      </c>
      <c r="AY2942">
        <v>0</v>
      </c>
      <c r="AZ2942">
        <v>0</v>
      </c>
      <c r="BA2942">
        <v>0</v>
      </c>
    </row>
    <row r="2943" spans="44:53">
      <c r="AR2943" s="5">
        <v>46261</v>
      </c>
      <c r="AS2943">
        <v>210</v>
      </c>
      <c r="AT2943">
        <v>3</v>
      </c>
      <c r="AU2943" t="s">
        <v>50</v>
      </c>
      <c r="AV2943" t="s">
        <v>51</v>
      </c>
      <c r="AW2943">
        <v>0</v>
      </c>
      <c r="AX2943">
        <v>0</v>
      </c>
      <c r="AY2943">
        <v>0</v>
      </c>
      <c r="AZ2943">
        <v>0</v>
      </c>
      <c r="BA2943">
        <v>0</v>
      </c>
    </row>
    <row r="2944" spans="44:53">
      <c r="AR2944" s="5">
        <v>46261</v>
      </c>
      <c r="AS2944">
        <v>211</v>
      </c>
      <c r="AT2944">
        <v>3</v>
      </c>
      <c r="AU2944" t="s">
        <v>145</v>
      </c>
      <c r="AV2944" t="s">
        <v>58</v>
      </c>
      <c r="AW2944">
        <v>0</v>
      </c>
      <c r="AX2944">
        <v>0</v>
      </c>
      <c r="AY2944">
        <v>0</v>
      </c>
      <c r="AZ2944">
        <v>0</v>
      </c>
      <c r="BA2944">
        <v>0</v>
      </c>
    </row>
    <row r="2945" spans="44:53">
      <c r="AR2945" s="5">
        <v>46261</v>
      </c>
      <c r="AS2945">
        <v>211</v>
      </c>
      <c r="AT2945">
        <v>3</v>
      </c>
      <c r="AU2945" t="s">
        <v>145</v>
      </c>
      <c r="AV2945" t="s">
        <v>146</v>
      </c>
      <c r="AW2945">
        <v>0</v>
      </c>
      <c r="AX2945">
        <v>0</v>
      </c>
      <c r="AY2945">
        <v>0</v>
      </c>
      <c r="AZ2945">
        <v>0</v>
      </c>
      <c r="BA2945">
        <v>0</v>
      </c>
    </row>
    <row r="2946" spans="44:53">
      <c r="AR2946" s="5">
        <v>46261</v>
      </c>
      <c r="AS2946">
        <v>211</v>
      </c>
      <c r="AT2946">
        <v>3</v>
      </c>
      <c r="AU2946" t="s">
        <v>144</v>
      </c>
      <c r="AV2946" t="s">
        <v>58</v>
      </c>
      <c r="AW2946">
        <v>-21.066931799999999</v>
      </c>
      <c r="AX2946">
        <v>10.40416666</v>
      </c>
      <c r="AY2946">
        <v>4041.49202117</v>
      </c>
      <c r="AZ2946">
        <v>4041.49202117</v>
      </c>
      <c r="BA2946">
        <v>0</v>
      </c>
    </row>
    <row r="2947" spans="44:53">
      <c r="AR2947" s="5">
        <v>46261</v>
      </c>
      <c r="AS2947">
        <v>211</v>
      </c>
      <c r="AT2947">
        <v>3</v>
      </c>
      <c r="AU2947" t="s">
        <v>144</v>
      </c>
      <c r="AV2947" t="s">
        <v>146</v>
      </c>
      <c r="AW2947">
        <v>10.66276513</v>
      </c>
      <c r="AX2947">
        <v>10.40416666</v>
      </c>
      <c r="AY2947">
        <v>0</v>
      </c>
      <c r="AZ2947">
        <v>0</v>
      </c>
      <c r="BA2947">
        <v>0</v>
      </c>
    </row>
    <row r="2948" spans="44:53">
      <c r="AR2948" s="5">
        <v>46261</v>
      </c>
      <c r="AS2948">
        <v>211</v>
      </c>
      <c r="AT2948">
        <v>3</v>
      </c>
      <c r="AU2948" t="s">
        <v>57</v>
      </c>
      <c r="AV2948" t="s">
        <v>58</v>
      </c>
      <c r="AW2948">
        <v>10.361728599999999</v>
      </c>
      <c r="AX2948">
        <v>1.0108333300000001</v>
      </c>
      <c r="AY2948">
        <v>0</v>
      </c>
      <c r="AZ2948">
        <v>0</v>
      </c>
      <c r="BA2948">
        <v>0</v>
      </c>
    </row>
    <row r="2949" spans="44:53">
      <c r="AR2949" s="5">
        <v>46261</v>
      </c>
      <c r="AS2949">
        <v>211</v>
      </c>
      <c r="AT2949">
        <v>3</v>
      </c>
      <c r="AU2949" t="s">
        <v>57</v>
      </c>
      <c r="AV2949" t="s">
        <v>52</v>
      </c>
      <c r="AW2949">
        <v>-11.37256193</v>
      </c>
      <c r="AX2949">
        <v>1.0108333300000001</v>
      </c>
      <c r="AY2949">
        <v>0</v>
      </c>
      <c r="AZ2949">
        <v>-7013.2302209500003</v>
      </c>
      <c r="BA2949">
        <v>0</v>
      </c>
    </row>
    <row r="2950" spans="44:53">
      <c r="AR2950" s="5">
        <v>46261</v>
      </c>
      <c r="AS2950">
        <v>211</v>
      </c>
      <c r="AT2950">
        <v>3</v>
      </c>
      <c r="AU2950" t="s">
        <v>147</v>
      </c>
      <c r="AV2950" t="s">
        <v>148</v>
      </c>
      <c r="AW2950">
        <v>0</v>
      </c>
      <c r="AX2950">
        <v>0.93500000000000005</v>
      </c>
      <c r="AY2950">
        <v>0</v>
      </c>
      <c r="AZ2950">
        <v>0</v>
      </c>
      <c r="BA2950">
        <v>0</v>
      </c>
    </row>
    <row r="2951" spans="44:53">
      <c r="AR2951" s="5">
        <v>46261</v>
      </c>
      <c r="AS2951">
        <v>211</v>
      </c>
      <c r="AT2951">
        <v>3</v>
      </c>
      <c r="AU2951" t="s">
        <v>147</v>
      </c>
      <c r="AV2951" t="s">
        <v>51</v>
      </c>
      <c r="AW2951">
        <v>0</v>
      </c>
      <c r="AX2951">
        <v>0.93500000000000005</v>
      </c>
      <c r="AY2951">
        <v>0</v>
      </c>
      <c r="AZ2951">
        <v>0</v>
      </c>
      <c r="BA2951">
        <v>0</v>
      </c>
    </row>
    <row r="2952" spans="44:53">
      <c r="AR2952" s="5">
        <v>46261</v>
      </c>
      <c r="AS2952">
        <v>211</v>
      </c>
      <c r="AT2952">
        <v>3</v>
      </c>
      <c r="AU2952" t="s">
        <v>60</v>
      </c>
      <c r="AV2952" t="s">
        <v>58</v>
      </c>
      <c r="AW2952">
        <v>-15.777952429999999</v>
      </c>
      <c r="AX2952">
        <v>1.6983333300000001</v>
      </c>
      <c r="AY2952">
        <v>2964.02344687</v>
      </c>
      <c r="AZ2952">
        <v>10342.8053604</v>
      </c>
      <c r="BA2952">
        <v>0</v>
      </c>
    </row>
    <row r="2953" spans="44:53">
      <c r="AR2953" s="5">
        <v>46261</v>
      </c>
      <c r="AS2953">
        <v>211</v>
      </c>
      <c r="AT2953">
        <v>3</v>
      </c>
      <c r="AU2953" t="s">
        <v>60</v>
      </c>
      <c r="AV2953" t="s">
        <v>51</v>
      </c>
      <c r="AW2953">
        <v>14.0796191</v>
      </c>
      <c r="AX2953">
        <v>1.6983333300000001</v>
      </c>
      <c r="AY2953">
        <v>0</v>
      </c>
      <c r="AZ2953">
        <v>0</v>
      </c>
      <c r="BA2953">
        <v>0</v>
      </c>
    </row>
    <row r="2954" spans="44:53">
      <c r="AR2954" s="5">
        <v>46261</v>
      </c>
      <c r="AS2954">
        <v>211</v>
      </c>
      <c r="AT2954">
        <v>3</v>
      </c>
      <c r="AU2954" t="s">
        <v>54</v>
      </c>
      <c r="AV2954" t="s">
        <v>52</v>
      </c>
      <c r="AW2954">
        <v>9.1091548000000007</v>
      </c>
      <c r="AX2954">
        <v>6.8</v>
      </c>
      <c r="AY2954">
        <v>0</v>
      </c>
      <c r="AZ2954">
        <v>0</v>
      </c>
      <c r="BA2954">
        <v>0</v>
      </c>
    </row>
    <row r="2955" spans="44:53">
      <c r="AR2955" s="5">
        <v>46261</v>
      </c>
      <c r="AS2955">
        <v>211</v>
      </c>
      <c r="AT2955">
        <v>3</v>
      </c>
      <c r="AU2955" t="s">
        <v>54</v>
      </c>
      <c r="AV2955" t="s">
        <v>51</v>
      </c>
      <c r="AW2955">
        <v>-15.9091548</v>
      </c>
      <c r="AX2955">
        <v>6.8</v>
      </c>
      <c r="AY2955">
        <v>0</v>
      </c>
      <c r="AZ2955">
        <v>-352.13568409999999</v>
      </c>
      <c r="BA2955">
        <v>0</v>
      </c>
    </row>
    <row r="2956" spans="44:53">
      <c r="AR2956" s="5">
        <v>46261</v>
      </c>
      <c r="AS2956">
        <v>211</v>
      </c>
      <c r="AT2956">
        <v>3</v>
      </c>
      <c r="AU2956" t="s">
        <v>50</v>
      </c>
      <c r="AV2956" t="s">
        <v>52</v>
      </c>
      <c r="AW2956">
        <v>6.8246660000000001E-2</v>
      </c>
      <c r="AX2956">
        <v>0.22416665999999999</v>
      </c>
      <c r="AY2956">
        <v>0</v>
      </c>
      <c r="AZ2956">
        <v>0</v>
      </c>
      <c r="BA2956">
        <v>0</v>
      </c>
    </row>
    <row r="2957" spans="44:53">
      <c r="AR2957" s="5">
        <v>46261</v>
      </c>
      <c r="AS2957">
        <v>211</v>
      </c>
      <c r="AT2957">
        <v>3</v>
      </c>
      <c r="AU2957" t="s">
        <v>50</v>
      </c>
      <c r="AV2957" t="s">
        <v>51</v>
      </c>
      <c r="AW2957">
        <v>-0.29241333000000003</v>
      </c>
      <c r="AX2957">
        <v>0.22416665999999999</v>
      </c>
      <c r="AY2957">
        <v>0</v>
      </c>
      <c r="AZ2957">
        <v>-13.41600846</v>
      </c>
      <c r="BA2957">
        <v>0</v>
      </c>
    </row>
    <row r="2958" spans="44:53">
      <c r="AR2958" s="5">
        <v>46261</v>
      </c>
      <c r="AS2958">
        <v>212</v>
      </c>
      <c r="AT2958">
        <v>3</v>
      </c>
      <c r="AU2958" t="s">
        <v>145</v>
      </c>
      <c r="AV2958" t="s">
        <v>58</v>
      </c>
      <c r="AW2958">
        <v>0</v>
      </c>
      <c r="AX2958">
        <v>0</v>
      </c>
      <c r="AY2958">
        <v>0</v>
      </c>
      <c r="AZ2958">
        <v>0</v>
      </c>
      <c r="BA2958">
        <v>0</v>
      </c>
    </row>
    <row r="2959" spans="44:53">
      <c r="AR2959" s="5">
        <v>46261</v>
      </c>
      <c r="AS2959">
        <v>212</v>
      </c>
      <c r="AT2959">
        <v>3</v>
      </c>
      <c r="AU2959" t="s">
        <v>145</v>
      </c>
      <c r="AV2959" t="s">
        <v>146</v>
      </c>
      <c r="AW2959">
        <v>0</v>
      </c>
      <c r="AX2959">
        <v>0</v>
      </c>
      <c r="AY2959">
        <v>0</v>
      </c>
      <c r="AZ2959">
        <v>0</v>
      </c>
      <c r="BA2959">
        <v>0</v>
      </c>
    </row>
    <row r="2960" spans="44:53">
      <c r="AR2960" s="5">
        <v>46261</v>
      </c>
      <c r="AS2960">
        <v>212</v>
      </c>
      <c r="AT2960">
        <v>3</v>
      </c>
      <c r="AU2960" t="s">
        <v>144</v>
      </c>
      <c r="AV2960" t="s">
        <v>58</v>
      </c>
      <c r="AW2960">
        <v>-19.89703506</v>
      </c>
      <c r="AX2960">
        <v>11.056666659999999</v>
      </c>
      <c r="AY2960">
        <v>4902.4370414900004</v>
      </c>
      <c r="AZ2960">
        <v>4902.4370414900004</v>
      </c>
      <c r="BA2960">
        <v>0</v>
      </c>
    </row>
    <row r="2961" spans="44:53">
      <c r="AR2961" s="5">
        <v>46261</v>
      </c>
      <c r="AS2961">
        <v>212</v>
      </c>
      <c r="AT2961">
        <v>3</v>
      </c>
      <c r="AU2961" t="s">
        <v>144</v>
      </c>
      <c r="AV2961" t="s">
        <v>146</v>
      </c>
      <c r="AW2961">
        <v>8.8403683999999991</v>
      </c>
      <c r="AX2961">
        <v>11.056666659999999</v>
      </c>
      <c r="AY2961">
        <v>0</v>
      </c>
      <c r="AZ2961">
        <v>0</v>
      </c>
      <c r="BA2961">
        <v>0</v>
      </c>
    </row>
    <row r="2962" spans="44:53">
      <c r="AR2962" s="5">
        <v>46261</v>
      </c>
      <c r="AS2962">
        <v>212</v>
      </c>
      <c r="AT2962">
        <v>3</v>
      </c>
      <c r="AU2962" t="s">
        <v>57</v>
      </c>
      <c r="AV2962" t="s">
        <v>58</v>
      </c>
      <c r="AW2962">
        <v>10.627124</v>
      </c>
      <c r="AX2962">
        <v>1.0241666599999999</v>
      </c>
      <c r="AY2962">
        <v>4838.4676571500004</v>
      </c>
      <c r="AZ2962">
        <v>0</v>
      </c>
      <c r="BA2962">
        <v>0</v>
      </c>
    </row>
    <row r="2963" spans="44:53">
      <c r="AR2963" s="5">
        <v>46261</v>
      </c>
      <c r="AS2963">
        <v>212</v>
      </c>
      <c r="AT2963">
        <v>3</v>
      </c>
      <c r="AU2963" t="s">
        <v>57</v>
      </c>
      <c r="AV2963" t="s">
        <v>52</v>
      </c>
      <c r="AW2963">
        <v>-11.651290660000001</v>
      </c>
      <c r="AX2963">
        <v>1.0241666599999999</v>
      </c>
      <c r="AY2963">
        <v>0</v>
      </c>
      <c r="AZ2963">
        <v>-7170.7759105599998</v>
      </c>
      <c r="BA2963">
        <v>0</v>
      </c>
    </row>
    <row r="2964" spans="44:53">
      <c r="AR2964" s="5">
        <v>46261</v>
      </c>
      <c r="AS2964">
        <v>212</v>
      </c>
      <c r="AT2964">
        <v>3</v>
      </c>
      <c r="AU2964" t="s">
        <v>147</v>
      </c>
      <c r="AV2964" t="s">
        <v>148</v>
      </c>
      <c r="AW2964">
        <v>0</v>
      </c>
      <c r="AX2964">
        <v>1.0874999999999999</v>
      </c>
      <c r="AY2964">
        <v>0</v>
      </c>
      <c r="AZ2964">
        <v>0</v>
      </c>
      <c r="BA2964">
        <v>0</v>
      </c>
    </row>
    <row r="2965" spans="44:53">
      <c r="AR2965" s="5">
        <v>46261</v>
      </c>
      <c r="AS2965">
        <v>212</v>
      </c>
      <c r="AT2965">
        <v>3</v>
      </c>
      <c r="AU2965" t="s">
        <v>147</v>
      </c>
      <c r="AV2965" t="s">
        <v>51</v>
      </c>
      <c r="AW2965">
        <v>0</v>
      </c>
      <c r="AX2965">
        <v>1.0874999999999999</v>
      </c>
      <c r="AY2965">
        <v>0</v>
      </c>
      <c r="AZ2965">
        <v>0</v>
      </c>
      <c r="BA2965">
        <v>0</v>
      </c>
    </row>
    <row r="2966" spans="44:53">
      <c r="AR2966" s="5">
        <v>46261</v>
      </c>
      <c r="AS2966">
        <v>212</v>
      </c>
      <c r="AT2966">
        <v>3</v>
      </c>
      <c r="AU2966" t="s">
        <v>60</v>
      </c>
      <c r="AV2966" t="s">
        <v>58</v>
      </c>
      <c r="AW2966">
        <v>-18.831824260000001</v>
      </c>
      <c r="AX2966">
        <v>1.6466666599999999</v>
      </c>
      <c r="AY2966">
        <v>0</v>
      </c>
      <c r="AZ2966">
        <v>12330.204016</v>
      </c>
      <c r="BA2966">
        <v>0</v>
      </c>
    </row>
    <row r="2967" spans="44:53">
      <c r="AR2967" s="5">
        <v>46261</v>
      </c>
      <c r="AS2967">
        <v>212</v>
      </c>
      <c r="AT2967">
        <v>3</v>
      </c>
      <c r="AU2967" t="s">
        <v>60</v>
      </c>
      <c r="AV2967" t="s">
        <v>51</v>
      </c>
      <c r="AW2967">
        <v>17.1851576</v>
      </c>
      <c r="AX2967">
        <v>1.6466666599999999</v>
      </c>
      <c r="AY2967">
        <v>0</v>
      </c>
      <c r="AZ2967">
        <v>0</v>
      </c>
      <c r="BA2967">
        <v>0</v>
      </c>
    </row>
    <row r="2968" spans="44:53">
      <c r="AR2968" s="5">
        <v>46261</v>
      </c>
      <c r="AS2968">
        <v>212</v>
      </c>
      <c r="AT2968">
        <v>3</v>
      </c>
      <c r="AU2968" t="s">
        <v>54</v>
      </c>
      <c r="AV2968" t="s">
        <v>52</v>
      </c>
      <c r="AW2968">
        <v>14.88961636</v>
      </c>
      <c r="AX2968">
        <v>6.5841666600000002</v>
      </c>
      <c r="AY2968">
        <v>0</v>
      </c>
      <c r="AZ2968">
        <v>0</v>
      </c>
      <c r="BA2968">
        <v>0</v>
      </c>
    </row>
    <row r="2969" spans="44:53">
      <c r="AR2969" s="5">
        <v>46261</v>
      </c>
      <c r="AS2969">
        <v>212</v>
      </c>
      <c r="AT2969">
        <v>3</v>
      </c>
      <c r="AU2969" t="s">
        <v>54</v>
      </c>
      <c r="AV2969" t="s">
        <v>51</v>
      </c>
      <c r="AW2969">
        <v>-21.47378303</v>
      </c>
      <c r="AX2969">
        <v>6.5841666600000002</v>
      </c>
      <c r="AY2969">
        <v>33.281357210000003</v>
      </c>
      <c r="AZ2969">
        <v>-273.10404195000001</v>
      </c>
      <c r="BA2969">
        <v>0</v>
      </c>
    </row>
    <row r="2970" spans="44:53">
      <c r="AR2970" s="5">
        <v>46261</v>
      </c>
      <c r="AS2970">
        <v>212</v>
      </c>
      <c r="AT2970">
        <v>3</v>
      </c>
      <c r="AU2970" t="s">
        <v>50</v>
      </c>
      <c r="AV2970" t="s">
        <v>52</v>
      </c>
      <c r="AW2970">
        <v>6.4096559999999997E-2</v>
      </c>
      <c r="AX2970">
        <v>0.25166665999999999</v>
      </c>
      <c r="AY2970">
        <v>0</v>
      </c>
      <c r="AZ2970">
        <v>0</v>
      </c>
      <c r="BA2970">
        <v>0</v>
      </c>
    </row>
    <row r="2971" spans="44:53">
      <c r="AR2971" s="5">
        <v>46261</v>
      </c>
      <c r="AS2971">
        <v>212</v>
      </c>
      <c r="AT2971">
        <v>3</v>
      </c>
      <c r="AU2971" t="s">
        <v>50</v>
      </c>
      <c r="AV2971" t="s">
        <v>51</v>
      </c>
      <c r="AW2971">
        <v>-0.31576323000000001</v>
      </c>
      <c r="AX2971">
        <v>0.25166665999999999</v>
      </c>
      <c r="AY2971">
        <v>0</v>
      </c>
      <c r="AZ2971">
        <v>-14.57504911</v>
      </c>
      <c r="BA2971">
        <v>0</v>
      </c>
    </row>
    <row r="2972" spans="44:53">
      <c r="AR2972" s="5">
        <v>46261</v>
      </c>
      <c r="AS2972">
        <v>213</v>
      </c>
      <c r="AT2972">
        <v>3</v>
      </c>
      <c r="AU2972" t="s">
        <v>145</v>
      </c>
      <c r="AV2972" t="s">
        <v>58</v>
      </c>
      <c r="AW2972">
        <v>0</v>
      </c>
      <c r="AX2972">
        <v>0</v>
      </c>
      <c r="AY2972">
        <v>0</v>
      </c>
      <c r="AZ2972">
        <v>0</v>
      </c>
      <c r="BA2972">
        <v>0</v>
      </c>
    </row>
    <row r="2973" spans="44:53">
      <c r="AR2973" s="5">
        <v>46261</v>
      </c>
      <c r="AS2973">
        <v>213</v>
      </c>
      <c r="AT2973">
        <v>3</v>
      </c>
      <c r="AU2973" t="s">
        <v>145</v>
      </c>
      <c r="AV2973" t="s">
        <v>146</v>
      </c>
      <c r="AW2973">
        <v>0</v>
      </c>
      <c r="AX2973">
        <v>0</v>
      </c>
      <c r="AY2973">
        <v>0</v>
      </c>
      <c r="AZ2973">
        <v>0</v>
      </c>
      <c r="BA2973">
        <v>0</v>
      </c>
    </row>
    <row r="2974" spans="44:53">
      <c r="AR2974" s="5">
        <v>46261</v>
      </c>
      <c r="AS2974">
        <v>213</v>
      </c>
      <c r="AT2974">
        <v>3</v>
      </c>
      <c r="AU2974" t="s">
        <v>144</v>
      </c>
      <c r="AV2974" t="s">
        <v>58</v>
      </c>
      <c r="AW2974">
        <v>-16.335841859999999</v>
      </c>
      <c r="AX2974">
        <v>12.60916666</v>
      </c>
      <c r="AY2974">
        <v>6874.3508173999999</v>
      </c>
      <c r="AZ2974">
        <v>6874.3508173999999</v>
      </c>
      <c r="BA2974">
        <v>0</v>
      </c>
    </row>
    <row r="2975" spans="44:53">
      <c r="AR2975" s="5">
        <v>46261</v>
      </c>
      <c r="AS2975">
        <v>213</v>
      </c>
      <c r="AT2975">
        <v>3</v>
      </c>
      <c r="AU2975" t="s">
        <v>144</v>
      </c>
      <c r="AV2975" t="s">
        <v>146</v>
      </c>
      <c r="AW2975">
        <v>3.7266751999999999</v>
      </c>
      <c r="AX2975">
        <v>12.60916666</v>
      </c>
      <c r="AY2975">
        <v>0</v>
      </c>
      <c r="AZ2975">
        <v>0</v>
      </c>
      <c r="BA2975">
        <v>0</v>
      </c>
    </row>
    <row r="2976" spans="44:53">
      <c r="AR2976" s="5">
        <v>46261</v>
      </c>
      <c r="AS2976">
        <v>213</v>
      </c>
      <c r="AT2976">
        <v>3</v>
      </c>
      <c r="AU2976" t="s">
        <v>57</v>
      </c>
      <c r="AV2976" t="s">
        <v>58</v>
      </c>
      <c r="AW2976">
        <v>11.0294434</v>
      </c>
      <c r="AX2976">
        <v>0.88916666</v>
      </c>
      <c r="AY2976">
        <v>0</v>
      </c>
      <c r="AZ2976">
        <v>0</v>
      </c>
      <c r="BA2976">
        <v>0</v>
      </c>
    </row>
    <row r="2977" spans="44:53">
      <c r="AR2977" s="5">
        <v>46261</v>
      </c>
      <c r="AS2977">
        <v>213</v>
      </c>
      <c r="AT2977">
        <v>3</v>
      </c>
      <c r="AU2977" t="s">
        <v>57</v>
      </c>
      <c r="AV2977" t="s">
        <v>52</v>
      </c>
      <c r="AW2977">
        <v>-11.918610060000001</v>
      </c>
      <c r="AX2977">
        <v>0.88916666</v>
      </c>
      <c r="AY2977">
        <v>0</v>
      </c>
      <c r="AZ2977">
        <v>-7452.0879307599998</v>
      </c>
      <c r="BA2977">
        <v>0</v>
      </c>
    </row>
    <row r="2978" spans="44:53">
      <c r="AR2978" s="5">
        <v>46261</v>
      </c>
      <c r="AS2978">
        <v>213</v>
      </c>
      <c r="AT2978">
        <v>3</v>
      </c>
      <c r="AU2978" t="s">
        <v>147</v>
      </c>
      <c r="AV2978" t="s">
        <v>148</v>
      </c>
      <c r="AW2978">
        <v>0</v>
      </c>
      <c r="AX2978">
        <v>1.0766666600000001</v>
      </c>
      <c r="AY2978">
        <v>0</v>
      </c>
      <c r="AZ2978">
        <v>0</v>
      </c>
      <c r="BA2978">
        <v>0</v>
      </c>
    </row>
    <row r="2979" spans="44:53">
      <c r="AR2979" s="5">
        <v>46261</v>
      </c>
      <c r="AS2979">
        <v>213</v>
      </c>
      <c r="AT2979">
        <v>3</v>
      </c>
      <c r="AU2979" t="s">
        <v>147</v>
      </c>
      <c r="AV2979" t="s">
        <v>51</v>
      </c>
      <c r="AW2979">
        <v>0</v>
      </c>
      <c r="AX2979">
        <v>1.0766666600000001</v>
      </c>
      <c r="AY2979">
        <v>0</v>
      </c>
      <c r="AZ2979">
        <v>0</v>
      </c>
      <c r="BA2979">
        <v>0</v>
      </c>
    </row>
    <row r="2980" spans="44:53">
      <c r="AR2980" s="5">
        <v>46261</v>
      </c>
      <c r="AS2980">
        <v>213</v>
      </c>
      <c r="AT2980">
        <v>3</v>
      </c>
      <c r="AU2980" t="s">
        <v>60</v>
      </c>
      <c r="AV2980" t="s">
        <v>58</v>
      </c>
      <c r="AW2980">
        <v>-16.5723533</v>
      </c>
      <c r="AX2980">
        <v>1.5275000000000001</v>
      </c>
      <c r="AY2980">
        <v>3059.8511793299999</v>
      </c>
      <c r="AZ2980">
        <v>11168.063038619999</v>
      </c>
      <c r="BA2980">
        <v>0</v>
      </c>
    </row>
    <row r="2981" spans="44:53">
      <c r="AR2981" s="5">
        <v>46261</v>
      </c>
      <c r="AS2981">
        <v>213</v>
      </c>
      <c r="AT2981">
        <v>3</v>
      </c>
      <c r="AU2981" t="s">
        <v>60</v>
      </c>
      <c r="AV2981" t="s">
        <v>51</v>
      </c>
      <c r="AW2981">
        <v>15.0448533</v>
      </c>
      <c r="AX2981">
        <v>1.5275000000000001</v>
      </c>
      <c r="AY2981">
        <v>0</v>
      </c>
      <c r="AZ2981">
        <v>0</v>
      </c>
      <c r="BA2981">
        <v>0</v>
      </c>
    </row>
    <row r="2982" spans="44:53">
      <c r="AR2982" s="5">
        <v>46261</v>
      </c>
      <c r="AS2982">
        <v>213</v>
      </c>
      <c r="AT2982">
        <v>3</v>
      </c>
      <c r="AU2982" t="s">
        <v>54</v>
      </c>
      <c r="AV2982" t="s">
        <v>52</v>
      </c>
      <c r="AW2982">
        <v>-1.6766810299999999</v>
      </c>
      <c r="AX2982">
        <v>6.5166666600000003</v>
      </c>
      <c r="AY2982">
        <v>125.23961029</v>
      </c>
      <c r="AZ2982">
        <v>0</v>
      </c>
      <c r="BA2982">
        <v>0</v>
      </c>
    </row>
    <row r="2983" spans="44:53">
      <c r="AR2983" s="5">
        <v>46261</v>
      </c>
      <c r="AS2983">
        <v>213</v>
      </c>
      <c r="AT2983">
        <v>3</v>
      </c>
      <c r="AU2983" t="s">
        <v>54</v>
      </c>
      <c r="AV2983" t="s">
        <v>51</v>
      </c>
      <c r="AW2983">
        <v>-4.8399856300000001</v>
      </c>
      <c r="AX2983">
        <v>6.5166666600000003</v>
      </c>
      <c r="AY2983">
        <v>0</v>
      </c>
      <c r="AZ2983">
        <v>-511.35926969000002</v>
      </c>
      <c r="BA2983">
        <v>0</v>
      </c>
    </row>
    <row r="2984" spans="44:53">
      <c r="AR2984" s="5">
        <v>46261</v>
      </c>
      <c r="AS2984">
        <v>213</v>
      </c>
      <c r="AT2984">
        <v>3</v>
      </c>
      <c r="AU2984" t="s">
        <v>50</v>
      </c>
      <c r="AV2984" t="s">
        <v>52</v>
      </c>
      <c r="AW2984">
        <v>2.2860559999999999E-2</v>
      </c>
      <c r="AX2984">
        <v>0.23666666</v>
      </c>
      <c r="AY2984">
        <v>0</v>
      </c>
      <c r="AZ2984">
        <v>0</v>
      </c>
      <c r="BA2984">
        <v>0</v>
      </c>
    </row>
    <row r="2985" spans="44:53">
      <c r="AR2985" s="5">
        <v>46261</v>
      </c>
      <c r="AS2985">
        <v>213</v>
      </c>
      <c r="AT2985">
        <v>3</v>
      </c>
      <c r="AU2985" t="s">
        <v>50</v>
      </c>
      <c r="AV2985" t="s">
        <v>51</v>
      </c>
      <c r="AW2985">
        <v>-0.25952723</v>
      </c>
      <c r="AX2985">
        <v>0.23666666</v>
      </c>
      <c r="AY2985">
        <v>0</v>
      </c>
      <c r="AZ2985">
        <v>-19.525048519999999</v>
      </c>
      <c r="BA2985">
        <v>0</v>
      </c>
    </row>
    <row r="2986" spans="44:53">
      <c r="AR2986" s="5">
        <v>46261</v>
      </c>
      <c r="AS2986">
        <v>214</v>
      </c>
      <c r="AT2986">
        <v>3</v>
      </c>
      <c r="AU2986" t="s">
        <v>145</v>
      </c>
      <c r="AV2986" t="s">
        <v>58</v>
      </c>
      <c r="AW2986">
        <v>0</v>
      </c>
      <c r="AX2986">
        <v>0</v>
      </c>
      <c r="AY2986">
        <v>0</v>
      </c>
      <c r="AZ2986">
        <v>0</v>
      </c>
      <c r="BA2986">
        <v>0</v>
      </c>
    </row>
    <row r="2987" spans="44:53">
      <c r="AR2987" s="5">
        <v>46261</v>
      </c>
      <c r="AS2987">
        <v>214</v>
      </c>
      <c r="AT2987">
        <v>3</v>
      </c>
      <c r="AU2987" t="s">
        <v>145</v>
      </c>
      <c r="AV2987" t="s">
        <v>146</v>
      </c>
      <c r="AW2987">
        <v>0</v>
      </c>
      <c r="AX2987">
        <v>0</v>
      </c>
      <c r="AY2987">
        <v>0</v>
      </c>
      <c r="AZ2987">
        <v>0</v>
      </c>
      <c r="BA2987">
        <v>0</v>
      </c>
    </row>
    <row r="2988" spans="44:53">
      <c r="AR2988" s="5">
        <v>46261</v>
      </c>
      <c r="AS2988">
        <v>214</v>
      </c>
      <c r="AT2988">
        <v>3</v>
      </c>
      <c r="AU2988" t="s">
        <v>144</v>
      </c>
      <c r="AV2988" t="s">
        <v>58</v>
      </c>
      <c r="AW2988">
        <v>-13.58462793</v>
      </c>
      <c r="AX2988">
        <v>13.09333333</v>
      </c>
      <c r="AY2988">
        <v>7737.5390460400004</v>
      </c>
      <c r="AZ2988">
        <v>7737.5390460400004</v>
      </c>
      <c r="BA2988">
        <v>0</v>
      </c>
    </row>
    <row r="2989" spans="44:53">
      <c r="AR2989" s="5">
        <v>46261</v>
      </c>
      <c r="AS2989">
        <v>214</v>
      </c>
      <c r="AT2989">
        <v>3</v>
      </c>
      <c r="AU2989" t="s">
        <v>144</v>
      </c>
      <c r="AV2989" t="s">
        <v>146</v>
      </c>
      <c r="AW2989">
        <v>0.49129458999999998</v>
      </c>
      <c r="AX2989">
        <v>13.09333333</v>
      </c>
      <c r="AY2989">
        <v>0</v>
      </c>
      <c r="AZ2989">
        <v>0</v>
      </c>
      <c r="BA2989">
        <v>0</v>
      </c>
    </row>
    <row r="2990" spans="44:53">
      <c r="AR2990" s="5">
        <v>46261</v>
      </c>
      <c r="AS2990">
        <v>214</v>
      </c>
      <c r="AT2990">
        <v>3</v>
      </c>
      <c r="AU2990" t="s">
        <v>57</v>
      </c>
      <c r="AV2990" t="s">
        <v>58</v>
      </c>
      <c r="AW2990">
        <v>12.643587999999999</v>
      </c>
      <c r="AX2990">
        <v>0.83750000000000002</v>
      </c>
      <c r="AY2990">
        <v>0</v>
      </c>
      <c r="AZ2990">
        <v>0</v>
      </c>
      <c r="BA2990">
        <v>0</v>
      </c>
    </row>
    <row r="2991" spans="44:53">
      <c r="AR2991" s="5">
        <v>46261</v>
      </c>
      <c r="AS2991">
        <v>214</v>
      </c>
      <c r="AT2991">
        <v>3</v>
      </c>
      <c r="AU2991" t="s">
        <v>57</v>
      </c>
      <c r="AV2991" t="s">
        <v>52</v>
      </c>
      <c r="AW2991">
        <v>-13.481088</v>
      </c>
      <c r="AX2991">
        <v>0.83750000000000002</v>
      </c>
      <c r="AY2991">
        <v>0</v>
      </c>
      <c r="AZ2991">
        <v>-8529.9637708800001</v>
      </c>
      <c r="BA2991">
        <v>0</v>
      </c>
    </row>
    <row r="2992" spans="44:53">
      <c r="AR2992" s="5">
        <v>46261</v>
      </c>
      <c r="AS2992">
        <v>214</v>
      </c>
      <c r="AT2992">
        <v>3</v>
      </c>
      <c r="AU2992" t="s">
        <v>147</v>
      </c>
      <c r="AV2992" t="s">
        <v>148</v>
      </c>
      <c r="AW2992">
        <v>0</v>
      </c>
      <c r="AX2992">
        <v>0.92166665999999997</v>
      </c>
      <c r="AY2992">
        <v>0</v>
      </c>
      <c r="AZ2992">
        <v>0</v>
      </c>
      <c r="BA2992">
        <v>0</v>
      </c>
    </row>
    <row r="2993" spans="44:53">
      <c r="AR2993" s="5">
        <v>46261</v>
      </c>
      <c r="AS2993">
        <v>214</v>
      </c>
      <c r="AT2993">
        <v>3</v>
      </c>
      <c r="AU2993" t="s">
        <v>147</v>
      </c>
      <c r="AV2993" t="s">
        <v>51</v>
      </c>
      <c r="AW2993">
        <v>0</v>
      </c>
      <c r="AX2993">
        <v>0.92166665999999997</v>
      </c>
      <c r="AY2993">
        <v>0</v>
      </c>
      <c r="AZ2993">
        <v>0</v>
      </c>
      <c r="BA2993">
        <v>0</v>
      </c>
    </row>
    <row r="2994" spans="44:53">
      <c r="AR2994" s="5">
        <v>46261</v>
      </c>
      <c r="AS2994">
        <v>214</v>
      </c>
      <c r="AT2994">
        <v>3</v>
      </c>
      <c r="AU2994" t="s">
        <v>60</v>
      </c>
      <c r="AV2994" t="s">
        <v>58</v>
      </c>
      <c r="AW2994">
        <v>-15.92890313</v>
      </c>
      <c r="AX2994">
        <v>1.24333333</v>
      </c>
      <c r="AY2994">
        <v>1556.90635965</v>
      </c>
      <c r="AZ2994">
        <v>10962.31034276</v>
      </c>
      <c r="BA2994">
        <v>0</v>
      </c>
    </row>
    <row r="2995" spans="44:53">
      <c r="AR2995" s="5">
        <v>46261</v>
      </c>
      <c r="AS2995">
        <v>214</v>
      </c>
      <c r="AT2995">
        <v>3</v>
      </c>
      <c r="AU2995" t="s">
        <v>60</v>
      </c>
      <c r="AV2995" t="s">
        <v>51</v>
      </c>
      <c r="AW2995">
        <v>14.6855698</v>
      </c>
      <c r="AX2995">
        <v>1.24333333</v>
      </c>
      <c r="AY2995">
        <v>0</v>
      </c>
      <c r="AZ2995">
        <v>0</v>
      </c>
      <c r="BA2995">
        <v>0</v>
      </c>
    </row>
    <row r="2996" spans="44:53">
      <c r="AR2996" s="5">
        <v>46261</v>
      </c>
      <c r="AS2996">
        <v>214</v>
      </c>
      <c r="AT2996">
        <v>3</v>
      </c>
      <c r="AU2996" t="s">
        <v>54</v>
      </c>
      <c r="AV2996" t="s">
        <v>52</v>
      </c>
      <c r="AW2996">
        <v>-7.0563676600000003</v>
      </c>
      <c r="AX2996">
        <v>7.2908333299999999</v>
      </c>
      <c r="AY2996">
        <v>358.99258156000002</v>
      </c>
      <c r="AZ2996">
        <v>-516.44763066999997</v>
      </c>
      <c r="BA2996">
        <v>0</v>
      </c>
    </row>
    <row r="2997" spans="44:53">
      <c r="AR2997" s="5">
        <v>46261</v>
      </c>
      <c r="AS2997">
        <v>214</v>
      </c>
      <c r="AT2997">
        <v>3</v>
      </c>
      <c r="AU2997" t="s">
        <v>54</v>
      </c>
      <c r="AV2997" t="s">
        <v>51</v>
      </c>
      <c r="AW2997">
        <v>-0.23446565999999999</v>
      </c>
      <c r="AX2997">
        <v>7.2908333299999999</v>
      </c>
      <c r="AY2997">
        <v>0</v>
      </c>
      <c r="AZ2997">
        <v>0</v>
      </c>
      <c r="BA2997">
        <v>0</v>
      </c>
    </row>
    <row r="2998" spans="44:53">
      <c r="AR2998" s="5">
        <v>46261</v>
      </c>
      <c r="AS2998">
        <v>214</v>
      </c>
      <c r="AT2998">
        <v>3</v>
      </c>
      <c r="AU2998" t="s">
        <v>50</v>
      </c>
      <c r="AV2998" t="s">
        <v>52</v>
      </c>
      <c r="AW2998">
        <v>0</v>
      </c>
      <c r="AX2998">
        <v>0</v>
      </c>
      <c r="AY2998">
        <v>0</v>
      </c>
      <c r="AZ2998">
        <v>0</v>
      </c>
      <c r="BA2998">
        <v>0</v>
      </c>
    </row>
    <row r="2999" spans="44:53">
      <c r="AR2999" s="5">
        <v>46261</v>
      </c>
      <c r="AS2999">
        <v>214</v>
      </c>
      <c r="AT2999">
        <v>3</v>
      </c>
      <c r="AU2999" t="s">
        <v>50</v>
      </c>
      <c r="AV2999" t="s">
        <v>51</v>
      </c>
      <c r="AW2999">
        <v>0</v>
      </c>
      <c r="AX2999">
        <v>0</v>
      </c>
      <c r="AY2999">
        <v>0</v>
      </c>
      <c r="AZ2999">
        <v>0</v>
      </c>
      <c r="BA2999">
        <v>0</v>
      </c>
    </row>
    <row r="3000" spans="44:53">
      <c r="AR3000" s="5">
        <v>46261</v>
      </c>
      <c r="AS3000">
        <v>215</v>
      </c>
      <c r="AT3000">
        <v>3</v>
      </c>
      <c r="AU3000" t="s">
        <v>145</v>
      </c>
      <c r="AV3000" t="s">
        <v>58</v>
      </c>
      <c r="AW3000">
        <v>2.2092898999999999</v>
      </c>
      <c r="AX3000">
        <v>0.18666666000000001</v>
      </c>
      <c r="AY3000">
        <v>0</v>
      </c>
      <c r="AZ3000">
        <v>0</v>
      </c>
      <c r="BA3000">
        <v>0</v>
      </c>
    </row>
    <row r="3001" spans="44:53">
      <c r="AR3001" s="5">
        <v>46261</v>
      </c>
      <c r="AS3001">
        <v>215</v>
      </c>
      <c r="AT3001">
        <v>3</v>
      </c>
      <c r="AU3001" t="s">
        <v>145</v>
      </c>
      <c r="AV3001" t="s">
        <v>146</v>
      </c>
      <c r="AW3001">
        <v>-2.3959565600000001</v>
      </c>
      <c r="AX3001">
        <v>0.18666666000000001</v>
      </c>
      <c r="AY3001">
        <v>606.21396100000004</v>
      </c>
      <c r="AZ3001">
        <v>606.21396100000004</v>
      </c>
      <c r="BA3001">
        <v>0</v>
      </c>
    </row>
    <row r="3002" spans="44:53">
      <c r="AR3002" s="5">
        <v>46261</v>
      </c>
      <c r="AS3002">
        <v>215</v>
      </c>
      <c r="AT3002">
        <v>3</v>
      </c>
      <c r="AU3002" t="s">
        <v>144</v>
      </c>
      <c r="AV3002" t="s">
        <v>58</v>
      </c>
      <c r="AW3002">
        <v>0.43602160000000001</v>
      </c>
      <c r="AX3002">
        <v>10.050000000000001</v>
      </c>
      <c r="AY3002">
        <v>0</v>
      </c>
      <c r="AZ3002">
        <v>0</v>
      </c>
      <c r="BA3002">
        <v>0</v>
      </c>
    </row>
    <row r="3003" spans="44:53">
      <c r="AR3003" s="5">
        <v>46261</v>
      </c>
      <c r="AS3003">
        <v>215</v>
      </c>
      <c r="AT3003">
        <v>3</v>
      </c>
      <c r="AU3003" t="s">
        <v>144</v>
      </c>
      <c r="AV3003" t="s">
        <v>146</v>
      </c>
      <c r="AW3003">
        <v>-10.486021600000001</v>
      </c>
      <c r="AX3003">
        <v>10.050000000000001</v>
      </c>
      <c r="AY3003">
        <v>8192.9516754300003</v>
      </c>
      <c r="AZ3003">
        <v>8192.9516754300003</v>
      </c>
      <c r="BA3003">
        <v>0</v>
      </c>
    </row>
    <row r="3004" spans="44:53">
      <c r="AR3004" s="5">
        <v>46261</v>
      </c>
      <c r="AS3004">
        <v>215</v>
      </c>
      <c r="AT3004">
        <v>3</v>
      </c>
      <c r="AU3004" t="s">
        <v>57</v>
      </c>
      <c r="AV3004" t="s">
        <v>58</v>
      </c>
      <c r="AW3004">
        <v>12.587721800000001</v>
      </c>
      <c r="AX3004">
        <v>0.74583332999999996</v>
      </c>
      <c r="AY3004">
        <v>0</v>
      </c>
      <c r="AZ3004">
        <v>0</v>
      </c>
      <c r="BA3004">
        <v>0</v>
      </c>
    </row>
    <row r="3005" spans="44:53">
      <c r="AR3005" s="5">
        <v>46261</v>
      </c>
      <c r="AS3005">
        <v>215</v>
      </c>
      <c r="AT3005">
        <v>3</v>
      </c>
      <c r="AU3005" t="s">
        <v>57</v>
      </c>
      <c r="AV3005" t="s">
        <v>52</v>
      </c>
      <c r="AW3005">
        <v>-13.333555130000001</v>
      </c>
      <c r="AX3005">
        <v>0.74583332999999996</v>
      </c>
      <c r="AY3005">
        <v>0</v>
      </c>
      <c r="AZ3005">
        <v>-8486.1152748799996</v>
      </c>
      <c r="BA3005">
        <v>0</v>
      </c>
    </row>
    <row r="3006" spans="44:53">
      <c r="AR3006" s="5">
        <v>46261</v>
      </c>
      <c r="AS3006">
        <v>215</v>
      </c>
      <c r="AT3006">
        <v>3</v>
      </c>
      <c r="AU3006" t="s">
        <v>147</v>
      </c>
      <c r="AV3006" t="s">
        <v>148</v>
      </c>
      <c r="AW3006">
        <v>0</v>
      </c>
      <c r="AX3006">
        <v>0.92166665999999997</v>
      </c>
      <c r="AY3006">
        <v>0</v>
      </c>
      <c r="AZ3006">
        <v>0</v>
      </c>
      <c r="BA3006">
        <v>0</v>
      </c>
    </row>
    <row r="3007" spans="44:53">
      <c r="AR3007" s="5">
        <v>46261</v>
      </c>
      <c r="AS3007">
        <v>215</v>
      </c>
      <c r="AT3007">
        <v>3</v>
      </c>
      <c r="AU3007" t="s">
        <v>147</v>
      </c>
      <c r="AV3007" t="s">
        <v>51</v>
      </c>
      <c r="AW3007">
        <v>0</v>
      </c>
      <c r="AX3007">
        <v>0.92166665999999997</v>
      </c>
      <c r="AY3007">
        <v>0</v>
      </c>
      <c r="AZ3007">
        <v>0</v>
      </c>
      <c r="BA3007">
        <v>0</v>
      </c>
    </row>
    <row r="3008" spans="44:53">
      <c r="AR3008" s="5">
        <v>46261</v>
      </c>
      <c r="AS3008">
        <v>215</v>
      </c>
      <c r="AT3008">
        <v>3</v>
      </c>
      <c r="AU3008" t="s">
        <v>60</v>
      </c>
      <c r="AV3008" t="s">
        <v>58</v>
      </c>
      <c r="AW3008">
        <v>-16.039004429999999</v>
      </c>
      <c r="AX3008">
        <v>1.24583333</v>
      </c>
      <c r="AY3008">
        <v>1716.61469474</v>
      </c>
      <c r="AZ3008">
        <v>10827.566787539999</v>
      </c>
      <c r="BA3008">
        <v>0</v>
      </c>
    </row>
    <row r="3009" spans="44:53">
      <c r="AR3009" s="5">
        <v>46261</v>
      </c>
      <c r="AS3009">
        <v>215</v>
      </c>
      <c r="AT3009">
        <v>3</v>
      </c>
      <c r="AU3009" t="s">
        <v>60</v>
      </c>
      <c r="AV3009" t="s">
        <v>51</v>
      </c>
      <c r="AW3009">
        <v>14.7931711</v>
      </c>
      <c r="AX3009">
        <v>1.24583333</v>
      </c>
      <c r="AY3009">
        <v>0</v>
      </c>
      <c r="AZ3009">
        <v>0</v>
      </c>
      <c r="BA3009">
        <v>0</v>
      </c>
    </row>
    <row r="3010" spans="44:53">
      <c r="AR3010" s="5">
        <v>46261</v>
      </c>
      <c r="AS3010">
        <v>215</v>
      </c>
      <c r="AT3010">
        <v>3</v>
      </c>
      <c r="AU3010" t="s">
        <v>54</v>
      </c>
      <c r="AV3010" t="s">
        <v>52</v>
      </c>
      <c r="AW3010">
        <v>-1.0475034599999999</v>
      </c>
      <c r="AX3010">
        <v>6.1133333299999997</v>
      </c>
      <c r="AY3010">
        <v>118.71999017</v>
      </c>
      <c r="AZ3010">
        <v>0</v>
      </c>
      <c r="BA3010">
        <v>0</v>
      </c>
    </row>
    <row r="3011" spans="44:53">
      <c r="AR3011" s="5">
        <v>46261</v>
      </c>
      <c r="AS3011">
        <v>215</v>
      </c>
      <c r="AT3011">
        <v>3</v>
      </c>
      <c r="AU3011" t="s">
        <v>54</v>
      </c>
      <c r="AV3011" t="s">
        <v>51</v>
      </c>
      <c r="AW3011">
        <v>-5.06582986</v>
      </c>
      <c r="AX3011">
        <v>6.1133333299999997</v>
      </c>
      <c r="AY3011">
        <v>0</v>
      </c>
      <c r="AZ3011">
        <v>-485.69426884000001</v>
      </c>
      <c r="BA3011">
        <v>0</v>
      </c>
    </row>
    <row r="3012" spans="44:53">
      <c r="AR3012" s="5">
        <v>46261</v>
      </c>
      <c r="AS3012">
        <v>215</v>
      </c>
      <c r="AT3012">
        <v>3</v>
      </c>
      <c r="AU3012" t="s">
        <v>50</v>
      </c>
      <c r="AV3012" t="s">
        <v>52</v>
      </c>
      <c r="AW3012">
        <v>0.10165866</v>
      </c>
      <c r="AX3012">
        <v>0.23666666</v>
      </c>
      <c r="AY3012">
        <v>0</v>
      </c>
      <c r="AZ3012">
        <v>0</v>
      </c>
      <c r="BA3012">
        <v>0</v>
      </c>
    </row>
    <row r="3013" spans="44:53">
      <c r="AR3013" s="5">
        <v>46261</v>
      </c>
      <c r="AS3013">
        <v>215</v>
      </c>
      <c r="AT3013">
        <v>3</v>
      </c>
      <c r="AU3013" t="s">
        <v>50</v>
      </c>
      <c r="AV3013" t="s">
        <v>51</v>
      </c>
      <c r="AW3013">
        <v>-0.33832532999999998</v>
      </c>
      <c r="AX3013">
        <v>0.23666666</v>
      </c>
      <c r="AY3013">
        <v>0</v>
      </c>
      <c r="AZ3013">
        <v>-20.42255888</v>
      </c>
      <c r="BA3013">
        <v>0</v>
      </c>
    </row>
    <row r="3014" spans="44:53">
      <c r="AR3014" s="5">
        <v>46261</v>
      </c>
      <c r="AS3014">
        <v>216</v>
      </c>
      <c r="AT3014">
        <v>3</v>
      </c>
      <c r="AU3014" t="s">
        <v>145</v>
      </c>
      <c r="AV3014" t="s">
        <v>58</v>
      </c>
      <c r="AW3014">
        <v>2.2103206000000002</v>
      </c>
      <c r="AX3014">
        <v>0.18083332999999999</v>
      </c>
      <c r="AY3014">
        <v>0</v>
      </c>
      <c r="AZ3014">
        <v>0</v>
      </c>
      <c r="BA3014">
        <v>0</v>
      </c>
    </row>
    <row r="3015" spans="44:53">
      <c r="AR3015" s="5">
        <v>46261</v>
      </c>
      <c r="AS3015">
        <v>216</v>
      </c>
      <c r="AT3015">
        <v>3</v>
      </c>
      <c r="AU3015" t="s">
        <v>145</v>
      </c>
      <c r="AV3015" t="s">
        <v>146</v>
      </c>
      <c r="AW3015">
        <v>-2.3911539300000002</v>
      </c>
      <c r="AX3015">
        <v>0.18083332999999999</v>
      </c>
      <c r="AY3015">
        <v>601.89070260000005</v>
      </c>
      <c r="AZ3015">
        <v>601.89070260000005</v>
      </c>
      <c r="BA3015">
        <v>0</v>
      </c>
    </row>
    <row r="3016" spans="44:53">
      <c r="AR3016" s="5">
        <v>46261</v>
      </c>
      <c r="AS3016">
        <v>216</v>
      </c>
      <c r="AT3016">
        <v>3</v>
      </c>
      <c r="AU3016" t="s">
        <v>144</v>
      </c>
      <c r="AV3016" t="s">
        <v>58</v>
      </c>
      <c r="AW3016">
        <v>11.339616660000001</v>
      </c>
      <c r="AX3016">
        <v>10.164166659999999</v>
      </c>
      <c r="AY3016">
        <v>0</v>
      </c>
      <c r="AZ3016">
        <v>0</v>
      </c>
      <c r="BA3016">
        <v>0</v>
      </c>
    </row>
    <row r="3017" spans="44:53">
      <c r="AR3017" s="5">
        <v>46261</v>
      </c>
      <c r="AS3017">
        <v>216</v>
      </c>
      <c r="AT3017">
        <v>3</v>
      </c>
      <c r="AU3017" t="s">
        <v>144</v>
      </c>
      <c r="AV3017" t="s">
        <v>146</v>
      </c>
      <c r="AW3017">
        <v>-21.503783330000001</v>
      </c>
      <c r="AX3017">
        <v>10.164166659999999</v>
      </c>
      <c r="AY3017">
        <v>10535.590652999999</v>
      </c>
      <c r="AZ3017">
        <v>10535.590652999999</v>
      </c>
      <c r="BA3017">
        <v>0</v>
      </c>
    </row>
    <row r="3018" spans="44:53">
      <c r="AR3018" s="5">
        <v>46261</v>
      </c>
      <c r="AS3018">
        <v>216</v>
      </c>
      <c r="AT3018">
        <v>3</v>
      </c>
      <c r="AU3018" t="s">
        <v>57</v>
      </c>
      <c r="AV3018" t="s">
        <v>58</v>
      </c>
      <c r="AW3018">
        <v>11.3445508</v>
      </c>
      <c r="AX3018">
        <v>0.61916665999999998</v>
      </c>
      <c r="AY3018">
        <v>0</v>
      </c>
      <c r="AZ3018">
        <v>0</v>
      </c>
      <c r="BA3018">
        <v>0</v>
      </c>
    </row>
    <row r="3019" spans="44:53">
      <c r="AR3019" s="5">
        <v>46261</v>
      </c>
      <c r="AS3019">
        <v>216</v>
      </c>
      <c r="AT3019">
        <v>3</v>
      </c>
      <c r="AU3019" t="s">
        <v>57</v>
      </c>
      <c r="AV3019" t="s">
        <v>52</v>
      </c>
      <c r="AW3019">
        <v>-11.96371746</v>
      </c>
      <c r="AX3019">
        <v>0.61916665999999998</v>
      </c>
      <c r="AY3019">
        <v>0</v>
      </c>
      <c r="AZ3019">
        <v>-7624.6898431899999</v>
      </c>
      <c r="BA3019">
        <v>0</v>
      </c>
    </row>
    <row r="3020" spans="44:53">
      <c r="AR3020" s="5">
        <v>46261</v>
      </c>
      <c r="AS3020">
        <v>216</v>
      </c>
      <c r="AT3020">
        <v>3</v>
      </c>
      <c r="AU3020" t="s">
        <v>147</v>
      </c>
      <c r="AV3020" t="s">
        <v>148</v>
      </c>
      <c r="AW3020">
        <v>0</v>
      </c>
      <c r="AX3020">
        <v>1.03916666</v>
      </c>
      <c r="AY3020">
        <v>0</v>
      </c>
      <c r="AZ3020">
        <v>0</v>
      </c>
      <c r="BA3020">
        <v>0</v>
      </c>
    </row>
    <row r="3021" spans="44:53">
      <c r="AR3021" s="5">
        <v>46261</v>
      </c>
      <c r="AS3021">
        <v>216</v>
      </c>
      <c r="AT3021">
        <v>3</v>
      </c>
      <c r="AU3021" t="s">
        <v>147</v>
      </c>
      <c r="AV3021" t="s">
        <v>51</v>
      </c>
      <c r="AW3021">
        <v>0</v>
      </c>
      <c r="AX3021">
        <v>1.03916666</v>
      </c>
      <c r="AY3021">
        <v>0</v>
      </c>
      <c r="AZ3021">
        <v>0</v>
      </c>
      <c r="BA3021">
        <v>0</v>
      </c>
    </row>
    <row r="3022" spans="44:53">
      <c r="AR3022" s="5">
        <v>46261</v>
      </c>
      <c r="AS3022">
        <v>216</v>
      </c>
      <c r="AT3022">
        <v>3</v>
      </c>
      <c r="AU3022" t="s">
        <v>60</v>
      </c>
      <c r="AV3022" t="s">
        <v>58</v>
      </c>
      <c r="AW3022">
        <v>-18.01478856</v>
      </c>
      <c r="AX3022">
        <v>1.18416666</v>
      </c>
      <c r="AY3022">
        <v>3917.7088919399998</v>
      </c>
      <c r="AZ3022">
        <v>12178.88576266</v>
      </c>
      <c r="BA3022">
        <v>0</v>
      </c>
    </row>
    <row r="3023" spans="44:53">
      <c r="AR3023" s="5">
        <v>46261</v>
      </c>
      <c r="AS3023">
        <v>216</v>
      </c>
      <c r="AT3023">
        <v>3</v>
      </c>
      <c r="AU3023" t="s">
        <v>60</v>
      </c>
      <c r="AV3023" t="s">
        <v>51</v>
      </c>
      <c r="AW3023">
        <v>16.830621900000001</v>
      </c>
      <c r="AX3023">
        <v>1.18416666</v>
      </c>
      <c r="AY3023">
        <v>0</v>
      </c>
      <c r="AZ3023">
        <v>0</v>
      </c>
      <c r="BA3023">
        <v>0</v>
      </c>
    </row>
    <row r="3024" spans="44:53">
      <c r="AR3024" s="5">
        <v>46261</v>
      </c>
      <c r="AS3024">
        <v>216</v>
      </c>
      <c r="AT3024">
        <v>3</v>
      </c>
      <c r="AU3024" t="s">
        <v>54</v>
      </c>
      <c r="AV3024" t="s">
        <v>52</v>
      </c>
      <c r="AW3024">
        <v>5.8552517000000002</v>
      </c>
      <c r="AX3024">
        <v>5.69</v>
      </c>
      <c r="AY3024">
        <v>67.345567869999996</v>
      </c>
      <c r="AZ3024">
        <v>0</v>
      </c>
      <c r="BA3024">
        <v>0</v>
      </c>
    </row>
    <row r="3025" spans="44:53">
      <c r="AR3025" s="5">
        <v>46261</v>
      </c>
      <c r="AS3025">
        <v>216</v>
      </c>
      <c r="AT3025">
        <v>3</v>
      </c>
      <c r="AU3025" t="s">
        <v>54</v>
      </c>
      <c r="AV3025" t="s">
        <v>51</v>
      </c>
      <c r="AW3025">
        <v>-11.5452517</v>
      </c>
      <c r="AX3025">
        <v>5.69</v>
      </c>
      <c r="AY3025">
        <v>0</v>
      </c>
      <c r="AZ3025">
        <v>-539.45992965000005</v>
      </c>
      <c r="BA3025">
        <v>0</v>
      </c>
    </row>
    <row r="3026" spans="44:53">
      <c r="AR3026" s="5">
        <v>46261</v>
      </c>
      <c r="AS3026">
        <v>216</v>
      </c>
      <c r="AT3026">
        <v>3</v>
      </c>
      <c r="AU3026" t="s">
        <v>50</v>
      </c>
      <c r="AV3026" t="s">
        <v>52</v>
      </c>
      <c r="AW3026">
        <v>0.11226886</v>
      </c>
      <c r="AX3026">
        <v>0.34666666000000002</v>
      </c>
      <c r="AY3026">
        <v>0</v>
      </c>
      <c r="AZ3026">
        <v>0</v>
      </c>
      <c r="BA3026">
        <v>0</v>
      </c>
    </row>
    <row r="3027" spans="44:53">
      <c r="AR3027" s="5">
        <v>46261</v>
      </c>
      <c r="AS3027">
        <v>216</v>
      </c>
      <c r="AT3027">
        <v>3</v>
      </c>
      <c r="AU3027" t="s">
        <v>50</v>
      </c>
      <c r="AV3027" t="s">
        <v>51</v>
      </c>
      <c r="AW3027">
        <v>-0.45893552999999998</v>
      </c>
      <c r="AX3027">
        <v>0.34666666000000002</v>
      </c>
      <c r="AY3027">
        <v>0</v>
      </c>
      <c r="AZ3027">
        <v>-29.681529990000001</v>
      </c>
      <c r="BA3027">
        <v>0</v>
      </c>
    </row>
    <row r="3028" spans="44:53">
      <c r="AR3028" s="5">
        <v>46261</v>
      </c>
      <c r="AS3028">
        <v>217</v>
      </c>
      <c r="AT3028">
        <v>3</v>
      </c>
      <c r="AU3028" t="s">
        <v>145</v>
      </c>
      <c r="AV3028" t="s">
        <v>58</v>
      </c>
      <c r="AW3028">
        <v>2.2354172000000001</v>
      </c>
      <c r="AX3028">
        <v>0.16083333</v>
      </c>
      <c r="AY3028">
        <v>0</v>
      </c>
      <c r="AZ3028">
        <v>0</v>
      </c>
      <c r="BA3028">
        <v>0</v>
      </c>
    </row>
    <row r="3029" spans="44:53">
      <c r="AR3029" s="5">
        <v>46261</v>
      </c>
      <c r="AS3029">
        <v>217</v>
      </c>
      <c r="AT3029">
        <v>3</v>
      </c>
      <c r="AU3029" t="s">
        <v>145</v>
      </c>
      <c r="AV3029" t="s">
        <v>146</v>
      </c>
      <c r="AW3029">
        <v>-2.3962505300000001</v>
      </c>
      <c r="AX3029">
        <v>0.16083333</v>
      </c>
      <c r="AY3029">
        <v>3037.7762273399999</v>
      </c>
      <c r="AZ3029">
        <v>3037.7762273399999</v>
      </c>
      <c r="BA3029">
        <v>0</v>
      </c>
    </row>
    <row r="3030" spans="44:53">
      <c r="AR3030" s="5">
        <v>46261</v>
      </c>
      <c r="AS3030">
        <v>217</v>
      </c>
      <c r="AT3030">
        <v>3</v>
      </c>
      <c r="AU3030" t="s">
        <v>144</v>
      </c>
      <c r="AV3030" t="s">
        <v>58</v>
      </c>
      <c r="AW3030">
        <v>-1.97623456</v>
      </c>
      <c r="AX3030">
        <v>10.76583333</v>
      </c>
      <c r="AY3030">
        <v>0</v>
      </c>
      <c r="AZ3030">
        <v>0</v>
      </c>
      <c r="BA3030">
        <v>0</v>
      </c>
    </row>
    <row r="3031" spans="44:53">
      <c r="AR3031" s="5">
        <v>46261</v>
      </c>
      <c r="AS3031">
        <v>217</v>
      </c>
      <c r="AT3031">
        <v>3</v>
      </c>
      <c r="AU3031" t="s">
        <v>144</v>
      </c>
      <c r="AV3031" t="s">
        <v>146</v>
      </c>
      <c r="AW3031">
        <v>-8.7895987600000005</v>
      </c>
      <c r="AX3031">
        <v>10.76583333</v>
      </c>
      <c r="AY3031">
        <v>6054.8124164199999</v>
      </c>
      <c r="AZ3031">
        <v>6054.8124164199999</v>
      </c>
      <c r="BA3031">
        <v>0</v>
      </c>
    </row>
    <row r="3032" spans="44:53">
      <c r="AR3032" s="5">
        <v>46261</v>
      </c>
      <c r="AS3032">
        <v>217</v>
      </c>
      <c r="AT3032">
        <v>3</v>
      </c>
      <c r="AU3032" t="s">
        <v>57</v>
      </c>
      <c r="AV3032" t="s">
        <v>58</v>
      </c>
      <c r="AW3032">
        <v>11.2591866</v>
      </c>
      <c r="AX3032">
        <v>0.83250000000000002</v>
      </c>
      <c r="AY3032">
        <v>0</v>
      </c>
      <c r="AZ3032">
        <v>0</v>
      </c>
      <c r="BA3032">
        <v>0</v>
      </c>
    </row>
    <row r="3033" spans="44:53">
      <c r="AR3033" s="5">
        <v>46261</v>
      </c>
      <c r="AS3033">
        <v>217</v>
      </c>
      <c r="AT3033">
        <v>3</v>
      </c>
      <c r="AU3033" t="s">
        <v>57</v>
      </c>
      <c r="AV3033" t="s">
        <v>52</v>
      </c>
      <c r="AW3033">
        <v>-12.091686599999999</v>
      </c>
      <c r="AX3033">
        <v>0.83250000000000002</v>
      </c>
      <c r="AY3033">
        <v>49.415394810000002</v>
      </c>
      <c r="AZ3033">
        <v>4783.0543211300001</v>
      </c>
      <c r="BA3033">
        <v>0</v>
      </c>
    </row>
    <row r="3034" spans="44:53">
      <c r="AR3034" s="5">
        <v>46261</v>
      </c>
      <c r="AS3034">
        <v>217</v>
      </c>
      <c r="AT3034">
        <v>3</v>
      </c>
      <c r="AU3034" t="s">
        <v>147</v>
      </c>
      <c r="AV3034" t="s">
        <v>148</v>
      </c>
      <c r="AW3034">
        <v>0</v>
      </c>
      <c r="AX3034">
        <v>0.86083332999999995</v>
      </c>
      <c r="AY3034">
        <v>0</v>
      </c>
      <c r="AZ3034">
        <v>0</v>
      </c>
      <c r="BA3034">
        <v>0</v>
      </c>
    </row>
    <row r="3035" spans="44:53">
      <c r="AR3035" s="5">
        <v>46261</v>
      </c>
      <c r="AS3035">
        <v>217</v>
      </c>
      <c r="AT3035">
        <v>3</v>
      </c>
      <c r="AU3035" t="s">
        <v>147</v>
      </c>
      <c r="AV3035" t="s">
        <v>51</v>
      </c>
      <c r="AW3035">
        <v>0</v>
      </c>
      <c r="AX3035">
        <v>0.86083332999999995</v>
      </c>
      <c r="AY3035">
        <v>0</v>
      </c>
      <c r="AZ3035">
        <v>0</v>
      </c>
      <c r="BA3035">
        <v>0</v>
      </c>
    </row>
    <row r="3036" spans="44:53">
      <c r="AR3036" s="5">
        <v>46261</v>
      </c>
      <c r="AS3036">
        <v>217</v>
      </c>
      <c r="AT3036">
        <v>3</v>
      </c>
      <c r="AU3036" t="s">
        <v>60</v>
      </c>
      <c r="AV3036" t="s">
        <v>58</v>
      </c>
      <c r="AW3036">
        <v>-6.8846284600000001</v>
      </c>
      <c r="AX3036">
        <v>1.3791666600000001</v>
      </c>
      <c r="AY3036">
        <v>0</v>
      </c>
      <c r="AZ3036">
        <v>-2915.6067029199999</v>
      </c>
      <c r="BA3036">
        <v>0</v>
      </c>
    </row>
    <row r="3037" spans="44:53">
      <c r="AR3037" s="5">
        <v>46261</v>
      </c>
      <c r="AS3037">
        <v>217</v>
      </c>
      <c r="AT3037">
        <v>3</v>
      </c>
      <c r="AU3037" t="s">
        <v>60</v>
      </c>
      <c r="AV3037" t="s">
        <v>51</v>
      </c>
      <c r="AW3037">
        <v>5.5054618</v>
      </c>
      <c r="AX3037">
        <v>1.3791666600000001</v>
      </c>
      <c r="AY3037">
        <v>819.52967567999997</v>
      </c>
      <c r="AZ3037">
        <v>0</v>
      </c>
      <c r="BA3037">
        <v>0</v>
      </c>
    </row>
    <row r="3038" spans="44:53">
      <c r="AR3038" s="5">
        <v>46261</v>
      </c>
      <c r="AS3038">
        <v>217</v>
      </c>
      <c r="AT3038">
        <v>3</v>
      </c>
      <c r="AU3038" t="s">
        <v>54</v>
      </c>
      <c r="AV3038" t="s">
        <v>52</v>
      </c>
      <c r="AW3038">
        <v>11.272881999999999</v>
      </c>
      <c r="AX3038">
        <v>6.4275000000000002</v>
      </c>
      <c r="AY3038">
        <v>0</v>
      </c>
      <c r="AZ3038">
        <v>0</v>
      </c>
      <c r="BA3038">
        <v>0</v>
      </c>
    </row>
    <row r="3039" spans="44:53">
      <c r="AR3039" s="5">
        <v>46261</v>
      </c>
      <c r="AS3039">
        <v>217</v>
      </c>
      <c r="AT3039">
        <v>3</v>
      </c>
      <c r="AU3039" t="s">
        <v>54</v>
      </c>
      <c r="AV3039" t="s">
        <v>51</v>
      </c>
      <c r="AW3039">
        <v>-17.700382000000001</v>
      </c>
      <c r="AX3039">
        <v>6.4275000000000002</v>
      </c>
      <c r="AY3039">
        <v>0</v>
      </c>
      <c r="AZ3039">
        <v>-904.18107712000005</v>
      </c>
      <c r="BA3039">
        <v>0</v>
      </c>
    </row>
    <row r="3040" spans="44:53">
      <c r="AR3040" s="5">
        <v>46261</v>
      </c>
      <c r="AS3040">
        <v>217</v>
      </c>
      <c r="AT3040">
        <v>3</v>
      </c>
      <c r="AU3040" t="s">
        <v>50</v>
      </c>
      <c r="AV3040" t="s">
        <v>52</v>
      </c>
      <c r="AW3040">
        <v>6.8618299999999993E-2</v>
      </c>
      <c r="AX3040">
        <v>0.96750000000000003</v>
      </c>
      <c r="AY3040">
        <v>0</v>
      </c>
      <c r="AZ3040">
        <v>0</v>
      </c>
      <c r="BA3040">
        <v>0</v>
      </c>
    </row>
    <row r="3041" spans="44:53">
      <c r="AR3041" s="5">
        <v>46261</v>
      </c>
      <c r="AS3041">
        <v>217</v>
      </c>
      <c r="AT3041">
        <v>3</v>
      </c>
      <c r="AU3041" t="s">
        <v>50</v>
      </c>
      <c r="AV3041" t="s">
        <v>51</v>
      </c>
      <c r="AW3041">
        <v>-1.0361183</v>
      </c>
      <c r="AX3041">
        <v>0.96750000000000003</v>
      </c>
      <c r="AY3041">
        <v>0</v>
      </c>
      <c r="AZ3041">
        <v>-94.321470570000002</v>
      </c>
      <c r="BA3041">
        <v>0</v>
      </c>
    </row>
    <row r="3042" spans="44:53">
      <c r="AR3042" s="5">
        <v>46261</v>
      </c>
      <c r="AS3042">
        <v>218</v>
      </c>
      <c r="AT3042">
        <v>3</v>
      </c>
      <c r="AU3042" t="s">
        <v>145</v>
      </c>
      <c r="AV3042" t="s">
        <v>58</v>
      </c>
      <c r="AW3042">
        <v>2.2605024</v>
      </c>
      <c r="AX3042">
        <v>0.11749999999999999</v>
      </c>
      <c r="AY3042">
        <v>0</v>
      </c>
      <c r="AZ3042">
        <v>0</v>
      </c>
      <c r="BA3042">
        <v>0</v>
      </c>
    </row>
    <row r="3043" spans="44:53">
      <c r="AR3043" s="5">
        <v>46261</v>
      </c>
      <c r="AS3043">
        <v>218</v>
      </c>
      <c r="AT3043">
        <v>3</v>
      </c>
      <c r="AU3043" t="s">
        <v>145</v>
      </c>
      <c r="AV3043" t="s">
        <v>146</v>
      </c>
      <c r="AW3043">
        <v>-2.3780024000000002</v>
      </c>
      <c r="AX3043">
        <v>0.11749999999999999</v>
      </c>
      <c r="AY3043">
        <v>3010.03831717</v>
      </c>
      <c r="AZ3043">
        <v>3010.03831717</v>
      </c>
      <c r="BA3043">
        <v>0</v>
      </c>
    </row>
    <row r="3044" spans="44:53">
      <c r="AR3044" s="5">
        <v>46261</v>
      </c>
      <c r="AS3044">
        <v>218</v>
      </c>
      <c r="AT3044">
        <v>3</v>
      </c>
      <c r="AU3044" t="s">
        <v>144</v>
      </c>
      <c r="AV3044" t="s">
        <v>58</v>
      </c>
      <c r="AW3044">
        <v>-5.9090634599999996</v>
      </c>
      <c r="AX3044">
        <v>11.82583333</v>
      </c>
      <c r="AY3044">
        <v>0</v>
      </c>
      <c r="AZ3044">
        <v>0</v>
      </c>
      <c r="BA3044">
        <v>0</v>
      </c>
    </row>
    <row r="3045" spans="44:53">
      <c r="AR3045" s="5">
        <v>46261</v>
      </c>
      <c r="AS3045">
        <v>218</v>
      </c>
      <c r="AT3045">
        <v>3</v>
      </c>
      <c r="AU3045" t="s">
        <v>144</v>
      </c>
      <c r="AV3045" t="s">
        <v>146</v>
      </c>
      <c r="AW3045">
        <v>-5.9167698599999996</v>
      </c>
      <c r="AX3045">
        <v>11.82583333</v>
      </c>
      <c r="AY3045">
        <v>1722.6156785600001</v>
      </c>
      <c r="AZ3045">
        <v>1722.6156785600001</v>
      </c>
      <c r="BA3045">
        <v>0</v>
      </c>
    </row>
    <row r="3046" spans="44:53">
      <c r="AR3046" s="5">
        <v>46261</v>
      </c>
      <c r="AS3046">
        <v>218</v>
      </c>
      <c r="AT3046">
        <v>3</v>
      </c>
      <c r="AU3046" t="s">
        <v>57</v>
      </c>
      <c r="AV3046" t="s">
        <v>58</v>
      </c>
      <c r="AW3046">
        <v>12.246464</v>
      </c>
      <c r="AX3046">
        <v>0.65416666000000001</v>
      </c>
      <c r="AY3046">
        <v>0</v>
      </c>
      <c r="AZ3046">
        <v>0</v>
      </c>
      <c r="BA3046">
        <v>0</v>
      </c>
    </row>
    <row r="3047" spans="44:53">
      <c r="AR3047" s="5">
        <v>46261</v>
      </c>
      <c r="AS3047">
        <v>218</v>
      </c>
      <c r="AT3047">
        <v>3</v>
      </c>
      <c r="AU3047" t="s">
        <v>57</v>
      </c>
      <c r="AV3047" t="s">
        <v>52</v>
      </c>
      <c r="AW3047">
        <v>-12.900630659999999</v>
      </c>
      <c r="AX3047">
        <v>0.65416666000000001</v>
      </c>
      <c r="AY3047">
        <v>125.2321857</v>
      </c>
      <c r="AZ3047">
        <v>5710.2828123600002</v>
      </c>
      <c r="BA3047">
        <v>0</v>
      </c>
    </row>
    <row r="3048" spans="44:53">
      <c r="AR3048" s="5">
        <v>46261</v>
      </c>
      <c r="AS3048">
        <v>218</v>
      </c>
      <c r="AT3048">
        <v>3</v>
      </c>
      <c r="AU3048" t="s">
        <v>147</v>
      </c>
      <c r="AV3048" t="s">
        <v>148</v>
      </c>
      <c r="AW3048">
        <v>0</v>
      </c>
      <c r="AX3048">
        <v>0.84666666000000002</v>
      </c>
      <c r="AY3048">
        <v>0</v>
      </c>
      <c r="AZ3048">
        <v>0</v>
      </c>
      <c r="BA3048">
        <v>0</v>
      </c>
    </row>
    <row r="3049" spans="44:53">
      <c r="AR3049" s="5">
        <v>46261</v>
      </c>
      <c r="AS3049">
        <v>218</v>
      </c>
      <c r="AT3049">
        <v>3</v>
      </c>
      <c r="AU3049" t="s">
        <v>147</v>
      </c>
      <c r="AV3049" t="s">
        <v>51</v>
      </c>
      <c r="AW3049">
        <v>0</v>
      </c>
      <c r="AX3049">
        <v>0.84666666000000002</v>
      </c>
      <c r="AY3049">
        <v>0</v>
      </c>
      <c r="AZ3049">
        <v>0</v>
      </c>
      <c r="BA3049">
        <v>0</v>
      </c>
    </row>
    <row r="3050" spans="44:53">
      <c r="AR3050" s="5">
        <v>46261</v>
      </c>
      <c r="AS3050">
        <v>218</v>
      </c>
      <c r="AT3050">
        <v>3</v>
      </c>
      <c r="AU3050" t="s">
        <v>60</v>
      </c>
      <c r="AV3050" t="s">
        <v>58</v>
      </c>
      <c r="AW3050">
        <v>-5.1413513000000002</v>
      </c>
      <c r="AX3050">
        <v>1.3875</v>
      </c>
      <c r="AY3050">
        <v>0</v>
      </c>
      <c r="AZ3050">
        <v>-2174.3815682499999</v>
      </c>
      <c r="BA3050">
        <v>0</v>
      </c>
    </row>
    <row r="3051" spans="44:53">
      <c r="AR3051" s="5">
        <v>46261</v>
      </c>
      <c r="AS3051">
        <v>218</v>
      </c>
      <c r="AT3051">
        <v>3</v>
      </c>
      <c r="AU3051" t="s">
        <v>60</v>
      </c>
      <c r="AV3051" t="s">
        <v>51</v>
      </c>
      <c r="AW3051">
        <v>3.7538513</v>
      </c>
      <c r="AX3051">
        <v>1.3875</v>
      </c>
      <c r="AY3051">
        <v>1915.4605466800001</v>
      </c>
      <c r="AZ3051">
        <v>0</v>
      </c>
      <c r="BA3051">
        <v>0</v>
      </c>
    </row>
    <row r="3052" spans="44:53">
      <c r="AR3052" s="5">
        <v>46261</v>
      </c>
      <c r="AS3052">
        <v>218</v>
      </c>
      <c r="AT3052">
        <v>3</v>
      </c>
      <c r="AU3052" t="s">
        <v>54</v>
      </c>
      <c r="AV3052" t="s">
        <v>52</v>
      </c>
      <c r="AW3052">
        <v>11.952728929999999</v>
      </c>
      <c r="AX3052">
        <v>5.6708333299999998</v>
      </c>
      <c r="AY3052">
        <v>0</v>
      </c>
      <c r="AZ3052">
        <v>0</v>
      </c>
      <c r="BA3052">
        <v>0</v>
      </c>
    </row>
    <row r="3053" spans="44:53">
      <c r="AR3053" s="5">
        <v>46261</v>
      </c>
      <c r="AS3053">
        <v>218</v>
      </c>
      <c r="AT3053">
        <v>3</v>
      </c>
      <c r="AU3053" t="s">
        <v>54</v>
      </c>
      <c r="AV3053" t="s">
        <v>51</v>
      </c>
      <c r="AW3053">
        <v>-17.62356226</v>
      </c>
      <c r="AX3053">
        <v>5.6708333299999998</v>
      </c>
      <c r="AY3053">
        <v>0</v>
      </c>
      <c r="AZ3053">
        <v>-1477.9126153300001</v>
      </c>
      <c r="BA3053">
        <v>0</v>
      </c>
    </row>
    <row r="3054" spans="44:53">
      <c r="AR3054" s="5">
        <v>46261</v>
      </c>
      <c r="AS3054">
        <v>218</v>
      </c>
      <c r="AT3054">
        <v>3</v>
      </c>
      <c r="AU3054" t="s">
        <v>50</v>
      </c>
      <c r="AV3054" t="s">
        <v>52</v>
      </c>
      <c r="AW3054">
        <v>0.17174036000000001</v>
      </c>
      <c r="AX3054">
        <v>4.4166660000000003E-2</v>
      </c>
      <c r="AY3054">
        <v>0</v>
      </c>
      <c r="AZ3054">
        <v>0</v>
      </c>
      <c r="BA3054">
        <v>0</v>
      </c>
    </row>
    <row r="3055" spans="44:53">
      <c r="AR3055" s="5">
        <v>46261</v>
      </c>
      <c r="AS3055">
        <v>218</v>
      </c>
      <c r="AT3055">
        <v>3</v>
      </c>
      <c r="AU3055" t="s">
        <v>50</v>
      </c>
      <c r="AV3055" t="s">
        <v>51</v>
      </c>
      <c r="AW3055">
        <v>-0.21590703</v>
      </c>
      <c r="AX3055">
        <v>4.4166660000000003E-2</v>
      </c>
      <c r="AY3055">
        <v>0</v>
      </c>
      <c r="AZ3055">
        <v>-17.295896370000001</v>
      </c>
      <c r="BA3055">
        <v>0</v>
      </c>
    </row>
    <row r="3056" spans="44:53">
      <c r="AR3056" s="5">
        <v>46261</v>
      </c>
      <c r="AS3056">
        <v>219</v>
      </c>
      <c r="AT3056">
        <v>3</v>
      </c>
      <c r="AU3056" t="s">
        <v>145</v>
      </c>
      <c r="AV3056" t="s">
        <v>58</v>
      </c>
      <c r="AW3056">
        <v>2.2393888</v>
      </c>
      <c r="AX3056">
        <v>0.14083333000000001</v>
      </c>
      <c r="AY3056">
        <v>0</v>
      </c>
      <c r="AZ3056">
        <v>0</v>
      </c>
      <c r="BA3056">
        <v>0</v>
      </c>
    </row>
    <row r="3057" spans="44:53">
      <c r="AR3057" s="5">
        <v>46261</v>
      </c>
      <c r="AS3057">
        <v>219</v>
      </c>
      <c r="AT3057">
        <v>3</v>
      </c>
      <c r="AU3057" t="s">
        <v>145</v>
      </c>
      <c r="AV3057" t="s">
        <v>146</v>
      </c>
      <c r="AW3057">
        <v>-2.3802221299999999</v>
      </c>
      <c r="AX3057">
        <v>0.14083333000000001</v>
      </c>
      <c r="AY3057">
        <v>2989.3826879500002</v>
      </c>
      <c r="AZ3057">
        <v>2989.3826879500002</v>
      </c>
      <c r="BA3057">
        <v>0</v>
      </c>
    </row>
    <row r="3058" spans="44:53">
      <c r="AR3058" s="5">
        <v>46261</v>
      </c>
      <c r="AS3058">
        <v>219</v>
      </c>
      <c r="AT3058">
        <v>3</v>
      </c>
      <c r="AU3058" t="s">
        <v>144</v>
      </c>
      <c r="AV3058" t="s">
        <v>58</v>
      </c>
      <c r="AW3058">
        <v>-2.5378409300000002</v>
      </c>
      <c r="AX3058">
        <v>12.41916666</v>
      </c>
      <c r="AY3058">
        <v>0</v>
      </c>
      <c r="AZ3058">
        <v>0</v>
      </c>
      <c r="BA3058">
        <v>0</v>
      </c>
    </row>
    <row r="3059" spans="44:53">
      <c r="AR3059" s="5">
        <v>46261</v>
      </c>
      <c r="AS3059">
        <v>219</v>
      </c>
      <c r="AT3059">
        <v>3</v>
      </c>
      <c r="AU3059" t="s">
        <v>144</v>
      </c>
      <c r="AV3059" t="s">
        <v>146</v>
      </c>
      <c r="AW3059">
        <v>-9.8813257300000004</v>
      </c>
      <c r="AX3059">
        <v>12.41916666</v>
      </c>
      <c r="AY3059">
        <v>6492.9597101199997</v>
      </c>
      <c r="AZ3059">
        <v>6492.9597101199997</v>
      </c>
      <c r="BA3059">
        <v>0</v>
      </c>
    </row>
    <row r="3060" spans="44:53">
      <c r="AR3060" s="5">
        <v>46261</v>
      </c>
      <c r="AS3060">
        <v>219</v>
      </c>
      <c r="AT3060">
        <v>3</v>
      </c>
      <c r="AU3060" t="s">
        <v>57</v>
      </c>
      <c r="AV3060" t="s">
        <v>58</v>
      </c>
      <c r="AW3060">
        <v>11.0792568</v>
      </c>
      <c r="AX3060">
        <v>0.70750000000000002</v>
      </c>
      <c r="AY3060">
        <v>0</v>
      </c>
      <c r="AZ3060">
        <v>0</v>
      </c>
      <c r="BA3060">
        <v>0</v>
      </c>
    </row>
    <row r="3061" spans="44:53">
      <c r="AR3061" s="5">
        <v>46261</v>
      </c>
      <c r="AS3061">
        <v>219</v>
      </c>
      <c r="AT3061">
        <v>3</v>
      </c>
      <c r="AU3061" t="s">
        <v>57</v>
      </c>
      <c r="AV3061" t="s">
        <v>52</v>
      </c>
      <c r="AW3061">
        <v>-11.786756799999999</v>
      </c>
      <c r="AX3061">
        <v>0.70750000000000002</v>
      </c>
      <c r="AY3061">
        <v>739.95797374999995</v>
      </c>
      <c r="AZ3061">
        <v>5012.7603710399999</v>
      </c>
      <c r="BA3061">
        <v>0</v>
      </c>
    </row>
    <row r="3062" spans="44:53">
      <c r="AR3062" s="5">
        <v>46261</v>
      </c>
      <c r="AS3062">
        <v>219</v>
      </c>
      <c r="AT3062">
        <v>3</v>
      </c>
      <c r="AU3062" t="s">
        <v>147</v>
      </c>
      <c r="AV3062" t="s">
        <v>148</v>
      </c>
      <c r="AW3062">
        <v>0</v>
      </c>
      <c r="AX3062">
        <v>0.86333333000000001</v>
      </c>
      <c r="AY3062">
        <v>0</v>
      </c>
      <c r="AZ3062">
        <v>0</v>
      </c>
      <c r="BA3062">
        <v>0</v>
      </c>
    </row>
    <row r="3063" spans="44:53">
      <c r="AR3063" s="5">
        <v>46261</v>
      </c>
      <c r="AS3063">
        <v>219</v>
      </c>
      <c r="AT3063">
        <v>3</v>
      </c>
      <c r="AU3063" t="s">
        <v>147</v>
      </c>
      <c r="AV3063" t="s">
        <v>51</v>
      </c>
      <c r="AW3063">
        <v>0</v>
      </c>
      <c r="AX3063">
        <v>0.86333333000000001</v>
      </c>
      <c r="AY3063">
        <v>0</v>
      </c>
      <c r="AZ3063">
        <v>0</v>
      </c>
      <c r="BA3063">
        <v>0</v>
      </c>
    </row>
    <row r="3064" spans="44:53">
      <c r="AR3064" s="5">
        <v>46261</v>
      </c>
      <c r="AS3064">
        <v>219</v>
      </c>
      <c r="AT3064">
        <v>3</v>
      </c>
      <c r="AU3064" t="s">
        <v>60</v>
      </c>
      <c r="AV3064" t="s">
        <v>58</v>
      </c>
      <c r="AW3064">
        <v>1.6472138000000001</v>
      </c>
      <c r="AX3064">
        <v>1.385</v>
      </c>
      <c r="AY3064">
        <v>0</v>
      </c>
      <c r="AZ3064">
        <v>0</v>
      </c>
      <c r="BA3064">
        <v>0</v>
      </c>
    </row>
    <row r="3065" spans="44:53">
      <c r="AR3065" s="5">
        <v>46261</v>
      </c>
      <c r="AS3065">
        <v>219</v>
      </c>
      <c r="AT3065">
        <v>3</v>
      </c>
      <c r="AU3065" t="s">
        <v>60</v>
      </c>
      <c r="AV3065" t="s">
        <v>51</v>
      </c>
      <c r="AW3065">
        <v>-3.0322138000000001</v>
      </c>
      <c r="AX3065">
        <v>1.385</v>
      </c>
      <c r="AY3065">
        <v>3261.6142603399999</v>
      </c>
      <c r="AZ3065">
        <v>435.78675498000001</v>
      </c>
      <c r="BA3065">
        <v>0</v>
      </c>
    </row>
    <row r="3066" spans="44:53">
      <c r="AR3066" s="5">
        <v>46261</v>
      </c>
      <c r="AS3066">
        <v>219</v>
      </c>
      <c r="AT3066">
        <v>3</v>
      </c>
      <c r="AU3066" t="s">
        <v>54</v>
      </c>
      <c r="AV3066" t="s">
        <v>52</v>
      </c>
      <c r="AW3066">
        <v>8.3766517300000007</v>
      </c>
      <c r="AX3066">
        <v>5.74583333</v>
      </c>
      <c r="AY3066">
        <v>0</v>
      </c>
      <c r="AZ3066">
        <v>0</v>
      </c>
      <c r="BA3066">
        <v>0</v>
      </c>
    </row>
    <row r="3067" spans="44:53">
      <c r="AR3067" s="5">
        <v>46261</v>
      </c>
      <c r="AS3067">
        <v>219</v>
      </c>
      <c r="AT3067">
        <v>3</v>
      </c>
      <c r="AU3067" t="s">
        <v>54</v>
      </c>
      <c r="AV3067" t="s">
        <v>51</v>
      </c>
      <c r="AW3067">
        <v>-14.122485060000001</v>
      </c>
      <c r="AX3067">
        <v>5.74583333</v>
      </c>
      <c r="AY3067">
        <v>0</v>
      </c>
      <c r="AZ3067">
        <v>-1431.8295075399999</v>
      </c>
      <c r="BA3067">
        <v>0</v>
      </c>
    </row>
    <row r="3068" spans="44:53">
      <c r="AR3068" s="5">
        <v>46261</v>
      </c>
      <c r="AS3068">
        <v>219</v>
      </c>
      <c r="AT3068">
        <v>3</v>
      </c>
      <c r="AU3068" t="s">
        <v>50</v>
      </c>
      <c r="AV3068" t="s">
        <v>52</v>
      </c>
      <c r="AW3068">
        <v>0.19484636</v>
      </c>
      <c r="AX3068">
        <v>-8.3333299999999999E-3</v>
      </c>
      <c r="AY3068">
        <v>0</v>
      </c>
      <c r="AZ3068">
        <v>0</v>
      </c>
      <c r="BA3068">
        <v>0</v>
      </c>
    </row>
    <row r="3069" spans="44:53">
      <c r="AR3069" s="5">
        <v>46261</v>
      </c>
      <c r="AS3069">
        <v>219</v>
      </c>
      <c r="AT3069">
        <v>3</v>
      </c>
      <c r="AU3069" t="s">
        <v>50</v>
      </c>
      <c r="AV3069" t="s">
        <v>51</v>
      </c>
      <c r="AW3069">
        <v>-0.18651303</v>
      </c>
      <c r="AX3069">
        <v>-8.3333299999999999E-3</v>
      </c>
      <c r="AY3069">
        <v>0</v>
      </c>
      <c r="AZ3069">
        <v>-15.14538437</v>
      </c>
      <c r="BA3069">
        <v>0</v>
      </c>
    </row>
    <row r="3070" spans="44:53">
      <c r="AR3070" s="5">
        <v>46261</v>
      </c>
      <c r="AS3070">
        <v>220</v>
      </c>
      <c r="AT3070">
        <v>3</v>
      </c>
      <c r="AU3070" t="s">
        <v>145</v>
      </c>
      <c r="AV3070" t="s">
        <v>58</v>
      </c>
      <c r="AW3070">
        <v>2.2406514</v>
      </c>
      <c r="AX3070">
        <v>0.15083332999999999</v>
      </c>
      <c r="AY3070">
        <v>0</v>
      </c>
      <c r="AZ3070">
        <v>0</v>
      </c>
      <c r="BA3070">
        <v>0</v>
      </c>
    </row>
    <row r="3071" spans="44:53">
      <c r="AR3071" s="5">
        <v>46261</v>
      </c>
      <c r="AS3071">
        <v>220</v>
      </c>
      <c r="AT3071">
        <v>3</v>
      </c>
      <c r="AU3071" t="s">
        <v>145</v>
      </c>
      <c r="AV3071" t="s">
        <v>146</v>
      </c>
      <c r="AW3071">
        <v>-2.3914847300000002</v>
      </c>
      <c r="AX3071">
        <v>0.15083332999999999</v>
      </c>
      <c r="AY3071">
        <v>3011.53574196</v>
      </c>
      <c r="AZ3071">
        <v>3011.53574196</v>
      </c>
      <c r="BA3071">
        <v>0</v>
      </c>
    </row>
    <row r="3072" spans="44:53">
      <c r="AR3072" s="5">
        <v>46261</v>
      </c>
      <c r="AS3072">
        <v>220</v>
      </c>
      <c r="AT3072">
        <v>3</v>
      </c>
      <c r="AU3072" t="s">
        <v>144</v>
      </c>
      <c r="AV3072" t="s">
        <v>58</v>
      </c>
      <c r="AW3072">
        <v>-2.3774664599999999</v>
      </c>
      <c r="AX3072">
        <v>11.983333330000001</v>
      </c>
      <c r="AY3072">
        <v>0</v>
      </c>
      <c r="AZ3072">
        <v>0</v>
      </c>
      <c r="BA3072">
        <v>0</v>
      </c>
    </row>
    <row r="3073" spans="44:53">
      <c r="AR3073" s="5">
        <v>46261</v>
      </c>
      <c r="AS3073">
        <v>220</v>
      </c>
      <c r="AT3073">
        <v>3</v>
      </c>
      <c r="AU3073" t="s">
        <v>144</v>
      </c>
      <c r="AV3073" t="s">
        <v>146</v>
      </c>
      <c r="AW3073">
        <v>-9.6058668600000008</v>
      </c>
      <c r="AX3073">
        <v>11.983333330000001</v>
      </c>
      <c r="AY3073">
        <v>6407.6823434899998</v>
      </c>
      <c r="AZ3073">
        <v>6407.6823434899998</v>
      </c>
      <c r="BA3073">
        <v>0</v>
      </c>
    </row>
    <row r="3074" spans="44:53">
      <c r="AR3074" s="5">
        <v>46261</v>
      </c>
      <c r="AS3074">
        <v>220</v>
      </c>
      <c r="AT3074">
        <v>3</v>
      </c>
      <c r="AU3074" t="s">
        <v>57</v>
      </c>
      <c r="AV3074" t="s">
        <v>58</v>
      </c>
      <c r="AW3074">
        <v>12.728158199999999</v>
      </c>
      <c r="AX3074">
        <v>0.83499999999999996</v>
      </c>
      <c r="AY3074">
        <v>0</v>
      </c>
      <c r="AZ3074">
        <v>0</v>
      </c>
      <c r="BA3074">
        <v>0</v>
      </c>
    </row>
    <row r="3075" spans="44:53">
      <c r="AR3075" s="5">
        <v>46261</v>
      </c>
      <c r="AS3075">
        <v>220</v>
      </c>
      <c r="AT3075">
        <v>3</v>
      </c>
      <c r="AU3075" t="s">
        <v>57</v>
      </c>
      <c r="AV3075" t="s">
        <v>52</v>
      </c>
      <c r="AW3075">
        <v>-13.5631582</v>
      </c>
      <c r="AX3075">
        <v>0.83499999999999996</v>
      </c>
      <c r="AY3075">
        <v>2808.5410474199998</v>
      </c>
      <c r="AZ3075">
        <v>5323.1067081499996</v>
      </c>
      <c r="BA3075">
        <v>0</v>
      </c>
    </row>
    <row r="3076" spans="44:53">
      <c r="AR3076" s="5">
        <v>46261</v>
      </c>
      <c r="AS3076">
        <v>220</v>
      </c>
      <c r="AT3076">
        <v>3</v>
      </c>
      <c r="AU3076" t="s">
        <v>147</v>
      </c>
      <c r="AV3076" t="s">
        <v>148</v>
      </c>
      <c r="AW3076">
        <v>0</v>
      </c>
      <c r="AX3076">
        <v>0.91666665999999997</v>
      </c>
      <c r="AY3076">
        <v>0</v>
      </c>
      <c r="AZ3076">
        <v>0</v>
      </c>
      <c r="BA3076">
        <v>0</v>
      </c>
    </row>
    <row r="3077" spans="44:53">
      <c r="AR3077" s="5">
        <v>46261</v>
      </c>
      <c r="AS3077">
        <v>220</v>
      </c>
      <c r="AT3077">
        <v>3</v>
      </c>
      <c r="AU3077" t="s">
        <v>147</v>
      </c>
      <c r="AV3077" t="s">
        <v>51</v>
      </c>
      <c r="AW3077">
        <v>0</v>
      </c>
      <c r="AX3077">
        <v>0.91666665999999997</v>
      </c>
      <c r="AY3077">
        <v>0</v>
      </c>
      <c r="AZ3077">
        <v>0</v>
      </c>
      <c r="BA3077">
        <v>0</v>
      </c>
    </row>
    <row r="3078" spans="44:53">
      <c r="AR3078" s="5">
        <v>46261</v>
      </c>
      <c r="AS3078">
        <v>220</v>
      </c>
      <c r="AT3078">
        <v>3</v>
      </c>
      <c r="AU3078" t="s">
        <v>60</v>
      </c>
      <c r="AV3078" t="s">
        <v>58</v>
      </c>
      <c r="AW3078">
        <v>6.5811570000000001</v>
      </c>
      <c r="AX3078">
        <v>1.5349999999999999</v>
      </c>
      <c r="AY3078">
        <v>0</v>
      </c>
      <c r="AZ3078">
        <v>0</v>
      </c>
      <c r="BA3078">
        <v>0</v>
      </c>
    </row>
    <row r="3079" spans="44:53">
      <c r="AR3079" s="5">
        <v>46261</v>
      </c>
      <c r="AS3079">
        <v>220</v>
      </c>
      <c r="AT3079">
        <v>3</v>
      </c>
      <c r="AU3079" t="s">
        <v>60</v>
      </c>
      <c r="AV3079" t="s">
        <v>51</v>
      </c>
      <c r="AW3079">
        <v>-8.1161569999999994</v>
      </c>
      <c r="AX3079">
        <v>1.5349999999999999</v>
      </c>
      <c r="AY3079">
        <v>4125.2072817500002</v>
      </c>
      <c r="AZ3079">
        <v>2433.7558055099998</v>
      </c>
      <c r="BA3079">
        <v>0</v>
      </c>
    </row>
    <row r="3080" spans="44:53">
      <c r="AR3080" s="5">
        <v>46261</v>
      </c>
      <c r="AS3080">
        <v>220</v>
      </c>
      <c r="AT3080">
        <v>3</v>
      </c>
      <c r="AU3080" t="s">
        <v>54</v>
      </c>
      <c r="AV3080" t="s">
        <v>52</v>
      </c>
      <c r="AW3080">
        <v>2.2704055599999999</v>
      </c>
      <c r="AX3080">
        <v>6.1816666600000003</v>
      </c>
      <c r="AY3080">
        <v>0</v>
      </c>
      <c r="AZ3080">
        <v>0</v>
      </c>
      <c r="BA3080">
        <v>0</v>
      </c>
    </row>
    <row r="3081" spans="44:53">
      <c r="AR3081" s="5">
        <v>46261</v>
      </c>
      <c r="AS3081">
        <v>220</v>
      </c>
      <c r="AT3081">
        <v>3</v>
      </c>
      <c r="AU3081" t="s">
        <v>54</v>
      </c>
      <c r="AV3081" t="s">
        <v>51</v>
      </c>
      <c r="AW3081">
        <v>-8.4520722300000006</v>
      </c>
      <c r="AX3081">
        <v>6.1816666600000003</v>
      </c>
      <c r="AY3081">
        <v>0</v>
      </c>
      <c r="AZ3081">
        <v>-718.03163843000004</v>
      </c>
      <c r="BA3081">
        <v>0</v>
      </c>
    </row>
    <row r="3082" spans="44:53">
      <c r="AR3082" s="5">
        <v>46261</v>
      </c>
      <c r="AS3082">
        <v>220</v>
      </c>
      <c r="AT3082">
        <v>3</v>
      </c>
      <c r="AU3082" t="s">
        <v>50</v>
      </c>
      <c r="AV3082" t="s">
        <v>52</v>
      </c>
      <c r="AW3082">
        <v>0.1021364</v>
      </c>
      <c r="AX3082">
        <v>0.96750000000000003</v>
      </c>
      <c r="AY3082">
        <v>0</v>
      </c>
      <c r="AZ3082">
        <v>0</v>
      </c>
      <c r="BA3082">
        <v>0</v>
      </c>
    </row>
    <row r="3083" spans="44:53">
      <c r="AR3083" s="5">
        <v>46261</v>
      </c>
      <c r="AS3083">
        <v>220</v>
      </c>
      <c r="AT3083">
        <v>3</v>
      </c>
      <c r="AU3083" t="s">
        <v>50</v>
      </c>
      <c r="AV3083" t="s">
        <v>51</v>
      </c>
      <c r="AW3083">
        <v>-1.0696364</v>
      </c>
      <c r="AX3083">
        <v>0.96750000000000003</v>
      </c>
      <c r="AY3083">
        <v>0</v>
      </c>
      <c r="AZ3083">
        <v>-105.08254604</v>
      </c>
      <c r="BA3083">
        <v>0</v>
      </c>
    </row>
    <row r="3084" spans="44:53">
      <c r="AR3084" s="5">
        <v>46261</v>
      </c>
      <c r="AS3084">
        <v>221</v>
      </c>
      <c r="AT3084">
        <v>3</v>
      </c>
      <c r="AU3084" t="s">
        <v>145</v>
      </c>
      <c r="AV3084" t="s">
        <v>58</v>
      </c>
      <c r="AW3084">
        <v>2.2561605999999998</v>
      </c>
      <c r="AX3084">
        <v>0.12166666</v>
      </c>
      <c r="AY3084">
        <v>0</v>
      </c>
      <c r="AZ3084">
        <v>0</v>
      </c>
      <c r="BA3084">
        <v>0</v>
      </c>
    </row>
    <row r="3085" spans="44:53">
      <c r="AR3085" s="5">
        <v>46261</v>
      </c>
      <c r="AS3085">
        <v>221</v>
      </c>
      <c r="AT3085">
        <v>3</v>
      </c>
      <c r="AU3085" t="s">
        <v>145</v>
      </c>
      <c r="AV3085" t="s">
        <v>146</v>
      </c>
      <c r="AW3085">
        <v>-2.3778272600000001</v>
      </c>
      <c r="AX3085">
        <v>0.12166666</v>
      </c>
      <c r="AY3085">
        <v>2995.7447265999999</v>
      </c>
      <c r="AZ3085">
        <v>2995.7447265999999</v>
      </c>
      <c r="BA3085">
        <v>0</v>
      </c>
    </row>
    <row r="3086" spans="44:53">
      <c r="AR3086" s="5">
        <v>46261</v>
      </c>
      <c r="AS3086">
        <v>221</v>
      </c>
      <c r="AT3086">
        <v>3</v>
      </c>
      <c r="AU3086" t="s">
        <v>144</v>
      </c>
      <c r="AV3086" t="s">
        <v>58</v>
      </c>
      <c r="AW3086">
        <v>-3.8790996</v>
      </c>
      <c r="AX3086">
        <v>12.4975</v>
      </c>
      <c r="AY3086">
        <v>0</v>
      </c>
      <c r="AZ3086">
        <v>0</v>
      </c>
      <c r="BA3086">
        <v>0</v>
      </c>
    </row>
    <row r="3087" spans="44:53">
      <c r="AR3087" s="5">
        <v>46261</v>
      </c>
      <c r="AS3087">
        <v>221</v>
      </c>
      <c r="AT3087">
        <v>3</v>
      </c>
      <c r="AU3087" t="s">
        <v>144</v>
      </c>
      <c r="AV3087" t="s">
        <v>146</v>
      </c>
      <c r="AW3087">
        <v>-8.6184004000000005</v>
      </c>
      <c r="AX3087">
        <v>12.4975</v>
      </c>
      <c r="AY3087">
        <v>4829.7727941800003</v>
      </c>
      <c r="AZ3087">
        <v>4829.7727941800003</v>
      </c>
      <c r="BA3087">
        <v>0</v>
      </c>
    </row>
    <row r="3088" spans="44:53">
      <c r="AR3088" s="5">
        <v>46261</v>
      </c>
      <c r="AS3088">
        <v>221</v>
      </c>
      <c r="AT3088">
        <v>3</v>
      </c>
      <c r="AU3088" t="s">
        <v>57</v>
      </c>
      <c r="AV3088" t="s">
        <v>58</v>
      </c>
      <c r="AW3088">
        <v>8.9140751999999992</v>
      </c>
      <c r="AX3088">
        <v>1.2524999999999999</v>
      </c>
      <c r="AY3088">
        <v>0</v>
      </c>
      <c r="AZ3088">
        <v>0</v>
      </c>
      <c r="BA3088">
        <v>0</v>
      </c>
    </row>
    <row r="3089" spans="44:53">
      <c r="AR3089" s="5">
        <v>46261</v>
      </c>
      <c r="AS3089">
        <v>221</v>
      </c>
      <c r="AT3089">
        <v>3</v>
      </c>
      <c r="AU3089" t="s">
        <v>57</v>
      </c>
      <c r="AV3089" t="s">
        <v>52</v>
      </c>
      <c r="AW3089">
        <v>-10.1665752</v>
      </c>
      <c r="AX3089">
        <v>1.2524999999999999</v>
      </c>
      <c r="AY3089">
        <v>1964.05655499</v>
      </c>
      <c r="AZ3089">
        <v>3676.7529534</v>
      </c>
      <c r="BA3089">
        <v>0</v>
      </c>
    </row>
    <row r="3090" spans="44:53">
      <c r="AR3090" s="5">
        <v>46261</v>
      </c>
      <c r="AS3090">
        <v>221</v>
      </c>
      <c r="AT3090">
        <v>3</v>
      </c>
      <c r="AU3090" t="s">
        <v>147</v>
      </c>
      <c r="AV3090" t="s">
        <v>148</v>
      </c>
      <c r="AW3090">
        <v>0</v>
      </c>
      <c r="AX3090">
        <v>0.96250000000000002</v>
      </c>
      <c r="AY3090">
        <v>0</v>
      </c>
      <c r="AZ3090">
        <v>0</v>
      </c>
      <c r="BA3090">
        <v>0</v>
      </c>
    </row>
    <row r="3091" spans="44:53">
      <c r="AR3091" s="5">
        <v>46261</v>
      </c>
      <c r="AS3091">
        <v>221</v>
      </c>
      <c r="AT3091">
        <v>3</v>
      </c>
      <c r="AU3091" t="s">
        <v>147</v>
      </c>
      <c r="AV3091" t="s">
        <v>51</v>
      </c>
      <c r="AW3091">
        <v>0</v>
      </c>
      <c r="AX3091">
        <v>0.96250000000000002</v>
      </c>
      <c r="AY3091">
        <v>0</v>
      </c>
      <c r="AZ3091">
        <v>0</v>
      </c>
      <c r="BA3091">
        <v>0</v>
      </c>
    </row>
    <row r="3092" spans="44:53">
      <c r="AR3092" s="5">
        <v>46261</v>
      </c>
      <c r="AS3092">
        <v>221</v>
      </c>
      <c r="AT3092">
        <v>3</v>
      </c>
      <c r="AU3092" t="s">
        <v>60</v>
      </c>
      <c r="AV3092" t="s">
        <v>58</v>
      </c>
      <c r="AW3092">
        <v>3.4724929000000002</v>
      </c>
      <c r="AX3092">
        <v>1.5249999999999999</v>
      </c>
      <c r="AY3092">
        <v>0</v>
      </c>
      <c r="AZ3092">
        <v>0</v>
      </c>
      <c r="BA3092">
        <v>0</v>
      </c>
    </row>
    <row r="3093" spans="44:53">
      <c r="AR3093" s="5">
        <v>46261</v>
      </c>
      <c r="AS3093">
        <v>221</v>
      </c>
      <c r="AT3093">
        <v>3</v>
      </c>
      <c r="AU3093" t="s">
        <v>60</v>
      </c>
      <c r="AV3093" t="s">
        <v>51</v>
      </c>
      <c r="AW3093">
        <v>-4.9974929000000001</v>
      </c>
      <c r="AX3093">
        <v>1.5249999999999999</v>
      </c>
      <c r="AY3093">
        <v>2224.0889457500002</v>
      </c>
      <c r="AZ3093">
        <v>1208.6611245399999</v>
      </c>
      <c r="BA3093">
        <v>0</v>
      </c>
    </row>
    <row r="3094" spans="44:53">
      <c r="AR3094" s="5">
        <v>46261</v>
      </c>
      <c r="AS3094">
        <v>221</v>
      </c>
      <c r="AT3094">
        <v>3</v>
      </c>
      <c r="AU3094" t="s">
        <v>54</v>
      </c>
      <c r="AV3094" t="s">
        <v>52</v>
      </c>
      <c r="AW3094">
        <v>0.27770526000000001</v>
      </c>
      <c r="AX3094">
        <v>5.53166666</v>
      </c>
      <c r="AY3094">
        <v>0</v>
      </c>
      <c r="AZ3094">
        <v>0</v>
      </c>
      <c r="BA3094">
        <v>0</v>
      </c>
    </row>
    <row r="3095" spans="44:53">
      <c r="AR3095" s="5">
        <v>46261</v>
      </c>
      <c r="AS3095">
        <v>221</v>
      </c>
      <c r="AT3095">
        <v>3</v>
      </c>
      <c r="AU3095" t="s">
        <v>54</v>
      </c>
      <c r="AV3095" t="s">
        <v>51</v>
      </c>
      <c r="AW3095">
        <v>-5.8093719300000002</v>
      </c>
      <c r="AX3095">
        <v>5.53166666</v>
      </c>
      <c r="AY3095">
        <v>0</v>
      </c>
      <c r="AZ3095">
        <v>-591.98151578</v>
      </c>
      <c r="BA3095">
        <v>0</v>
      </c>
    </row>
    <row r="3096" spans="44:53">
      <c r="AR3096" s="5">
        <v>46261</v>
      </c>
      <c r="AS3096">
        <v>221</v>
      </c>
      <c r="AT3096">
        <v>3</v>
      </c>
      <c r="AU3096" t="s">
        <v>50</v>
      </c>
      <c r="AV3096" t="s">
        <v>52</v>
      </c>
      <c r="AW3096">
        <v>0.1092327</v>
      </c>
      <c r="AX3096">
        <v>0.96750000000000003</v>
      </c>
      <c r="AY3096">
        <v>0</v>
      </c>
      <c r="AZ3096">
        <v>0</v>
      </c>
      <c r="BA3096">
        <v>0</v>
      </c>
    </row>
    <row r="3097" spans="44:53">
      <c r="AR3097" s="5">
        <v>46261</v>
      </c>
      <c r="AS3097">
        <v>221</v>
      </c>
      <c r="AT3097">
        <v>3</v>
      </c>
      <c r="AU3097" t="s">
        <v>50</v>
      </c>
      <c r="AV3097" t="s">
        <v>51</v>
      </c>
      <c r="AW3097">
        <v>-1.0767327</v>
      </c>
      <c r="AX3097">
        <v>0.96750000000000003</v>
      </c>
      <c r="AY3097">
        <v>0</v>
      </c>
      <c r="AZ3097">
        <v>-105.28706141000001</v>
      </c>
      <c r="BA3097">
        <v>0</v>
      </c>
    </row>
    <row r="3098" spans="44:53">
      <c r="AR3098" s="5">
        <v>46261</v>
      </c>
      <c r="AS3098">
        <v>222</v>
      </c>
      <c r="AT3098">
        <v>3</v>
      </c>
      <c r="AU3098" t="s">
        <v>145</v>
      </c>
      <c r="AV3098" t="s">
        <v>58</v>
      </c>
      <c r="AW3098">
        <v>2.1906821000000001</v>
      </c>
      <c r="AX3098">
        <v>0.1825</v>
      </c>
      <c r="AY3098">
        <v>0</v>
      </c>
      <c r="AZ3098">
        <v>0</v>
      </c>
      <c r="BA3098">
        <v>0</v>
      </c>
    </row>
    <row r="3099" spans="44:53">
      <c r="AR3099" s="5">
        <v>46261</v>
      </c>
      <c r="AS3099">
        <v>222</v>
      </c>
      <c r="AT3099">
        <v>3</v>
      </c>
      <c r="AU3099" t="s">
        <v>145</v>
      </c>
      <c r="AV3099" t="s">
        <v>146</v>
      </c>
      <c r="AW3099">
        <v>-2.3731821000000002</v>
      </c>
      <c r="AX3099">
        <v>0.1825</v>
      </c>
      <c r="AY3099">
        <v>1058.7728400000001</v>
      </c>
      <c r="AZ3099">
        <v>1058.7728400000001</v>
      </c>
      <c r="BA3099">
        <v>0</v>
      </c>
    </row>
    <row r="3100" spans="44:53">
      <c r="AR3100" s="5">
        <v>46261</v>
      </c>
      <c r="AS3100">
        <v>222</v>
      </c>
      <c r="AT3100">
        <v>3</v>
      </c>
      <c r="AU3100" t="s">
        <v>144</v>
      </c>
      <c r="AV3100" t="s">
        <v>58</v>
      </c>
      <c r="AW3100">
        <v>6.2452958599999997</v>
      </c>
      <c r="AX3100">
        <v>12.31916666</v>
      </c>
      <c r="AY3100">
        <v>0</v>
      </c>
      <c r="AZ3100">
        <v>0</v>
      </c>
      <c r="BA3100">
        <v>0</v>
      </c>
    </row>
    <row r="3101" spans="44:53">
      <c r="AR3101" s="5">
        <v>46261</v>
      </c>
      <c r="AS3101">
        <v>222</v>
      </c>
      <c r="AT3101">
        <v>3</v>
      </c>
      <c r="AU3101" t="s">
        <v>144</v>
      </c>
      <c r="AV3101" t="s">
        <v>146</v>
      </c>
      <c r="AW3101">
        <v>-18.56446253</v>
      </c>
      <c r="AX3101">
        <v>12.31916666</v>
      </c>
      <c r="AY3101">
        <v>14817.28501333</v>
      </c>
      <c r="AZ3101">
        <v>14817.28501333</v>
      </c>
      <c r="BA3101">
        <v>0</v>
      </c>
    </row>
    <row r="3102" spans="44:53">
      <c r="AR3102" s="5">
        <v>46261</v>
      </c>
      <c r="AS3102">
        <v>222</v>
      </c>
      <c r="AT3102">
        <v>3</v>
      </c>
      <c r="AU3102" t="s">
        <v>57</v>
      </c>
      <c r="AV3102" t="s">
        <v>58</v>
      </c>
      <c r="AW3102">
        <v>7.8979444000000001</v>
      </c>
      <c r="AX3102">
        <v>2.4033333300000002</v>
      </c>
      <c r="AY3102">
        <v>0</v>
      </c>
      <c r="AZ3102">
        <v>0</v>
      </c>
      <c r="BA3102">
        <v>0</v>
      </c>
    </row>
    <row r="3103" spans="44:53">
      <c r="AR3103" s="5">
        <v>46261</v>
      </c>
      <c r="AS3103">
        <v>222</v>
      </c>
      <c r="AT3103">
        <v>3</v>
      </c>
      <c r="AU3103" t="s">
        <v>57</v>
      </c>
      <c r="AV3103" t="s">
        <v>52</v>
      </c>
      <c r="AW3103">
        <v>-10.301277730000001</v>
      </c>
      <c r="AX3103">
        <v>2.4033333300000002</v>
      </c>
      <c r="AY3103">
        <v>0</v>
      </c>
      <c r="AZ3103">
        <v>-5730.2646218299997</v>
      </c>
      <c r="BA3103">
        <v>0</v>
      </c>
    </row>
    <row r="3104" spans="44:53">
      <c r="AR3104" s="5">
        <v>46261</v>
      </c>
      <c r="AS3104">
        <v>222</v>
      </c>
      <c r="AT3104">
        <v>3</v>
      </c>
      <c r="AU3104" t="s">
        <v>147</v>
      </c>
      <c r="AV3104" t="s">
        <v>148</v>
      </c>
      <c r="AW3104">
        <v>0</v>
      </c>
      <c r="AX3104">
        <v>1.0283333299999999</v>
      </c>
      <c r="AY3104">
        <v>0</v>
      </c>
      <c r="AZ3104">
        <v>0</v>
      </c>
      <c r="BA3104">
        <v>0</v>
      </c>
    </row>
    <row r="3105" spans="44:53">
      <c r="AR3105" s="5">
        <v>46261</v>
      </c>
      <c r="AS3105">
        <v>222</v>
      </c>
      <c r="AT3105">
        <v>3</v>
      </c>
      <c r="AU3105" t="s">
        <v>147</v>
      </c>
      <c r="AV3105" t="s">
        <v>51</v>
      </c>
      <c r="AW3105">
        <v>0</v>
      </c>
      <c r="AX3105">
        <v>1.0283333299999999</v>
      </c>
      <c r="AY3105">
        <v>0</v>
      </c>
      <c r="AZ3105">
        <v>0</v>
      </c>
      <c r="BA3105">
        <v>0</v>
      </c>
    </row>
    <row r="3106" spans="44:53">
      <c r="AR3106" s="5">
        <v>46261</v>
      </c>
      <c r="AS3106">
        <v>222</v>
      </c>
      <c r="AT3106">
        <v>3</v>
      </c>
      <c r="AU3106" t="s">
        <v>60</v>
      </c>
      <c r="AV3106" t="s">
        <v>58</v>
      </c>
      <c r="AW3106">
        <v>-7.5921866600000003</v>
      </c>
      <c r="AX3106">
        <v>1.1266666599999999</v>
      </c>
      <c r="AY3106">
        <v>0</v>
      </c>
      <c r="AZ3106">
        <v>5382.2520080000004</v>
      </c>
      <c r="BA3106">
        <v>0</v>
      </c>
    </row>
    <row r="3107" spans="44:53">
      <c r="AR3107" s="5">
        <v>46261</v>
      </c>
      <c r="AS3107">
        <v>222</v>
      </c>
      <c r="AT3107">
        <v>3</v>
      </c>
      <c r="AU3107" t="s">
        <v>60</v>
      </c>
      <c r="AV3107" t="s">
        <v>51</v>
      </c>
      <c r="AW3107">
        <v>6.4655199999999997</v>
      </c>
      <c r="AX3107">
        <v>1.1266666599999999</v>
      </c>
      <c r="AY3107">
        <v>0</v>
      </c>
      <c r="AZ3107">
        <v>0</v>
      </c>
      <c r="BA3107">
        <v>0</v>
      </c>
    </row>
    <row r="3108" spans="44:53">
      <c r="AR3108" s="5">
        <v>46261</v>
      </c>
      <c r="AS3108">
        <v>222</v>
      </c>
      <c r="AT3108">
        <v>3</v>
      </c>
      <c r="AU3108" t="s">
        <v>54</v>
      </c>
      <c r="AV3108" t="s">
        <v>52</v>
      </c>
      <c r="AW3108">
        <v>14.25138533</v>
      </c>
      <c r="AX3108">
        <v>6.2083333300000003</v>
      </c>
      <c r="AY3108">
        <v>0</v>
      </c>
      <c r="AZ3108">
        <v>0</v>
      </c>
      <c r="BA3108">
        <v>0</v>
      </c>
    </row>
    <row r="3109" spans="44:53">
      <c r="AR3109" s="5">
        <v>46261</v>
      </c>
      <c r="AS3109">
        <v>222</v>
      </c>
      <c r="AT3109">
        <v>3</v>
      </c>
      <c r="AU3109" t="s">
        <v>54</v>
      </c>
      <c r="AV3109" t="s">
        <v>51</v>
      </c>
      <c r="AW3109">
        <v>-20.45971866</v>
      </c>
      <c r="AX3109">
        <v>6.2083333300000003</v>
      </c>
      <c r="AY3109">
        <v>0</v>
      </c>
      <c r="AZ3109">
        <v>-1245.10217913</v>
      </c>
      <c r="BA3109">
        <v>0</v>
      </c>
    </row>
    <row r="3110" spans="44:53">
      <c r="AR3110" s="5">
        <v>46261</v>
      </c>
      <c r="AS3110">
        <v>222</v>
      </c>
      <c r="AT3110">
        <v>3</v>
      </c>
      <c r="AU3110" t="s">
        <v>50</v>
      </c>
      <c r="AV3110" t="s">
        <v>52</v>
      </c>
      <c r="AW3110">
        <v>0.12555659999999999</v>
      </c>
      <c r="AX3110">
        <v>0.8125</v>
      </c>
      <c r="AY3110">
        <v>0</v>
      </c>
      <c r="AZ3110">
        <v>0</v>
      </c>
      <c r="BA3110">
        <v>0</v>
      </c>
    </row>
    <row r="3111" spans="44:53">
      <c r="AR3111" s="5">
        <v>46261</v>
      </c>
      <c r="AS3111">
        <v>222</v>
      </c>
      <c r="AT3111">
        <v>3</v>
      </c>
      <c r="AU3111" t="s">
        <v>50</v>
      </c>
      <c r="AV3111" t="s">
        <v>51</v>
      </c>
      <c r="AW3111">
        <v>-0.93805660000000002</v>
      </c>
      <c r="AX3111">
        <v>0.8125</v>
      </c>
      <c r="AY3111">
        <v>0</v>
      </c>
      <c r="AZ3111">
        <v>-107.89261639</v>
      </c>
      <c r="BA3111">
        <v>0</v>
      </c>
    </row>
    <row r="3112" spans="44:53">
      <c r="AR3112" s="5">
        <v>46261</v>
      </c>
      <c r="AS3112">
        <v>223</v>
      </c>
      <c r="AT3112">
        <v>3</v>
      </c>
      <c r="AU3112" t="s">
        <v>145</v>
      </c>
      <c r="AV3112" t="s">
        <v>58</v>
      </c>
      <c r="AW3112">
        <v>2.2618220999999998</v>
      </c>
      <c r="AX3112">
        <v>0.20333333000000001</v>
      </c>
      <c r="AY3112">
        <v>0</v>
      </c>
      <c r="AZ3112">
        <v>0</v>
      </c>
      <c r="BA3112">
        <v>0</v>
      </c>
    </row>
    <row r="3113" spans="44:53">
      <c r="AR3113" s="5">
        <v>46261</v>
      </c>
      <c r="AS3113">
        <v>223</v>
      </c>
      <c r="AT3113">
        <v>3</v>
      </c>
      <c r="AU3113" t="s">
        <v>145</v>
      </c>
      <c r="AV3113" t="s">
        <v>146</v>
      </c>
      <c r="AW3113">
        <v>-2.4651554299999998</v>
      </c>
      <c r="AX3113">
        <v>0.20333333000000001</v>
      </c>
      <c r="AY3113">
        <v>1108.06217333</v>
      </c>
      <c r="AZ3113">
        <v>1108.06217333</v>
      </c>
      <c r="BA3113">
        <v>0</v>
      </c>
    </row>
    <row r="3114" spans="44:53">
      <c r="AR3114" s="5">
        <v>46261</v>
      </c>
      <c r="AS3114">
        <v>223</v>
      </c>
      <c r="AT3114">
        <v>3</v>
      </c>
      <c r="AU3114" t="s">
        <v>144</v>
      </c>
      <c r="AV3114" t="s">
        <v>58</v>
      </c>
      <c r="AW3114">
        <v>14.630292130000001</v>
      </c>
      <c r="AX3114">
        <v>12.34333333</v>
      </c>
      <c r="AY3114">
        <v>0</v>
      </c>
      <c r="AZ3114">
        <v>0</v>
      </c>
      <c r="BA3114">
        <v>0</v>
      </c>
    </row>
    <row r="3115" spans="44:53">
      <c r="AR3115" s="5">
        <v>46261</v>
      </c>
      <c r="AS3115">
        <v>223</v>
      </c>
      <c r="AT3115">
        <v>3</v>
      </c>
      <c r="AU3115" t="s">
        <v>144</v>
      </c>
      <c r="AV3115" t="s">
        <v>146</v>
      </c>
      <c r="AW3115">
        <v>-26.973625460000001</v>
      </c>
      <c r="AX3115">
        <v>12.34333333</v>
      </c>
      <c r="AY3115">
        <v>18195.45018666</v>
      </c>
      <c r="AZ3115">
        <v>18195.45018666</v>
      </c>
      <c r="BA3115">
        <v>0</v>
      </c>
    </row>
    <row r="3116" spans="44:53">
      <c r="AR3116" s="5">
        <v>46261</v>
      </c>
      <c r="AS3116">
        <v>223</v>
      </c>
      <c r="AT3116">
        <v>3</v>
      </c>
      <c r="AU3116" t="s">
        <v>57</v>
      </c>
      <c r="AV3116" t="s">
        <v>58</v>
      </c>
      <c r="AW3116">
        <v>7.6788486000000002</v>
      </c>
      <c r="AX3116">
        <v>2.45083333</v>
      </c>
      <c r="AY3116">
        <v>4904.61080649</v>
      </c>
      <c r="AZ3116">
        <v>0</v>
      </c>
      <c r="BA3116">
        <v>0</v>
      </c>
    </row>
    <row r="3117" spans="44:53">
      <c r="AR3117" s="5">
        <v>46261</v>
      </c>
      <c r="AS3117">
        <v>223</v>
      </c>
      <c r="AT3117">
        <v>3</v>
      </c>
      <c r="AU3117" t="s">
        <v>57</v>
      </c>
      <c r="AV3117" t="s">
        <v>52</v>
      </c>
      <c r="AW3117">
        <v>-10.12968193</v>
      </c>
      <c r="AX3117">
        <v>2.45083333</v>
      </c>
      <c r="AY3117">
        <v>0</v>
      </c>
      <c r="AZ3117">
        <v>-4586.9484993100004</v>
      </c>
      <c r="BA3117">
        <v>0</v>
      </c>
    </row>
    <row r="3118" spans="44:53">
      <c r="AR3118" s="5">
        <v>46261</v>
      </c>
      <c r="AS3118">
        <v>223</v>
      </c>
      <c r="AT3118">
        <v>3</v>
      </c>
      <c r="AU3118" t="s">
        <v>147</v>
      </c>
      <c r="AV3118" t="s">
        <v>148</v>
      </c>
      <c r="AW3118">
        <v>0</v>
      </c>
      <c r="AX3118">
        <v>1.25583333</v>
      </c>
      <c r="AY3118">
        <v>0</v>
      </c>
      <c r="AZ3118">
        <v>0</v>
      </c>
      <c r="BA3118">
        <v>0</v>
      </c>
    </row>
    <row r="3119" spans="44:53">
      <c r="AR3119" s="5">
        <v>46261</v>
      </c>
      <c r="AS3119">
        <v>223</v>
      </c>
      <c r="AT3119">
        <v>3</v>
      </c>
      <c r="AU3119" t="s">
        <v>147</v>
      </c>
      <c r="AV3119" t="s">
        <v>51</v>
      </c>
      <c r="AW3119">
        <v>0</v>
      </c>
      <c r="AX3119">
        <v>1.25583333</v>
      </c>
      <c r="AY3119">
        <v>0</v>
      </c>
      <c r="AZ3119">
        <v>0</v>
      </c>
      <c r="BA3119">
        <v>0</v>
      </c>
    </row>
    <row r="3120" spans="44:53">
      <c r="AR3120" s="5">
        <v>46261</v>
      </c>
      <c r="AS3120">
        <v>223</v>
      </c>
      <c r="AT3120">
        <v>3</v>
      </c>
      <c r="AU3120" t="s">
        <v>60</v>
      </c>
      <c r="AV3120" t="s">
        <v>58</v>
      </c>
      <c r="AW3120">
        <v>-16.734797329999999</v>
      </c>
      <c r="AX3120">
        <v>1.22083333</v>
      </c>
      <c r="AY3120">
        <v>0</v>
      </c>
      <c r="AZ3120">
        <v>12025.1143956</v>
      </c>
      <c r="BA3120">
        <v>0</v>
      </c>
    </row>
    <row r="3121" spans="44:53">
      <c r="AR3121" s="5">
        <v>46261</v>
      </c>
      <c r="AS3121">
        <v>223</v>
      </c>
      <c r="AT3121">
        <v>3</v>
      </c>
      <c r="AU3121" t="s">
        <v>60</v>
      </c>
      <c r="AV3121" t="s">
        <v>51</v>
      </c>
      <c r="AW3121">
        <v>15.513964</v>
      </c>
      <c r="AX3121">
        <v>1.22083333</v>
      </c>
      <c r="AY3121">
        <v>0</v>
      </c>
      <c r="AZ3121">
        <v>0</v>
      </c>
      <c r="BA3121">
        <v>0</v>
      </c>
    </row>
    <row r="3122" spans="44:53">
      <c r="AR3122" s="5">
        <v>46261</v>
      </c>
      <c r="AS3122">
        <v>223</v>
      </c>
      <c r="AT3122">
        <v>3</v>
      </c>
      <c r="AU3122" t="s">
        <v>54</v>
      </c>
      <c r="AV3122" t="s">
        <v>52</v>
      </c>
      <c r="AW3122">
        <v>12.241581699999999</v>
      </c>
      <c r="AX3122">
        <v>6.3174999999999999</v>
      </c>
      <c r="AY3122">
        <v>0</v>
      </c>
      <c r="AZ3122">
        <v>0</v>
      </c>
      <c r="BA3122">
        <v>0</v>
      </c>
    </row>
    <row r="3123" spans="44:53">
      <c r="AR3123" s="5">
        <v>46261</v>
      </c>
      <c r="AS3123">
        <v>223</v>
      </c>
      <c r="AT3123">
        <v>3</v>
      </c>
      <c r="AU3123" t="s">
        <v>54</v>
      </c>
      <c r="AV3123" t="s">
        <v>51</v>
      </c>
      <c r="AW3123">
        <v>-18.5590817</v>
      </c>
      <c r="AX3123">
        <v>6.3174999999999999</v>
      </c>
      <c r="AY3123">
        <v>0</v>
      </c>
      <c r="AZ3123">
        <v>-2398.3121286400001</v>
      </c>
      <c r="BA3123">
        <v>0</v>
      </c>
    </row>
    <row r="3124" spans="44:53">
      <c r="AR3124" s="5">
        <v>46261</v>
      </c>
      <c r="AS3124">
        <v>223</v>
      </c>
      <c r="AT3124">
        <v>3</v>
      </c>
      <c r="AU3124" t="s">
        <v>50</v>
      </c>
      <c r="AV3124" t="s">
        <v>52</v>
      </c>
      <c r="AW3124">
        <v>8.8520600000000005E-2</v>
      </c>
      <c r="AX3124">
        <v>0.96750000000000003</v>
      </c>
      <c r="AY3124">
        <v>0</v>
      </c>
      <c r="AZ3124">
        <v>0</v>
      </c>
      <c r="BA3124">
        <v>0</v>
      </c>
    </row>
    <row r="3125" spans="44:53">
      <c r="AR3125" s="5">
        <v>46261</v>
      </c>
      <c r="AS3125">
        <v>223</v>
      </c>
      <c r="AT3125">
        <v>3</v>
      </c>
      <c r="AU3125" t="s">
        <v>50</v>
      </c>
      <c r="AV3125" t="s">
        <v>51</v>
      </c>
      <c r="AW3125">
        <v>-1.0560206000000001</v>
      </c>
      <c r="AX3125">
        <v>0.96750000000000003</v>
      </c>
      <c r="AY3125">
        <v>0</v>
      </c>
      <c r="AZ3125">
        <v>-135.24296114000001</v>
      </c>
      <c r="BA3125">
        <v>0</v>
      </c>
    </row>
    <row r="3126" spans="44:53">
      <c r="AR3126" s="5">
        <v>46261</v>
      </c>
      <c r="AS3126">
        <v>224</v>
      </c>
      <c r="AT3126">
        <v>3</v>
      </c>
      <c r="AU3126" t="s">
        <v>145</v>
      </c>
      <c r="AV3126" t="s">
        <v>58</v>
      </c>
      <c r="AW3126">
        <v>2.3477315999999999</v>
      </c>
      <c r="AX3126">
        <v>0.20333333000000001</v>
      </c>
      <c r="AY3126">
        <v>0</v>
      </c>
      <c r="AZ3126">
        <v>0</v>
      </c>
      <c r="BA3126">
        <v>0</v>
      </c>
    </row>
    <row r="3127" spans="44:53">
      <c r="AR3127" s="5">
        <v>46261</v>
      </c>
      <c r="AS3127">
        <v>224</v>
      </c>
      <c r="AT3127">
        <v>3</v>
      </c>
      <c r="AU3127" t="s">
        <v>145</v>
      </c>
      <c r="AV3127" t="s">
        <v>146</v>
      </c>
      <c r="AW3127">
        <v>-2.5510649299999999</v>
      </c>
      <c r="AX3127">
        <v>0.20333333000000001</v>
      </c>
      <c r="AY3127">
        <v>1142.42597333</v>
      </c>
      <c r="AZ3127">
        <v>1142.42597333</v>
      </c>
      <c r="BA3127">
        <v>0</v>
      </c>
    </row>
    <row r="3128" spans="44:53">
      <c r="AR3128" s="5">
        <v>46261</v>
      </c>
      <c r="AS3128">
        <v>224</v>
      </c>
      <c r="AT3128">
        <v>3</v>
      </c>
      <c r="AU3128" t="s">
        <v>144</v>
      </c>
      <c r="AV3128" t="s">
        <v>58</v>
      </c>
      <c r="AW3128">
        <v>10.101650729999999</v>
      </c>
      <c r="AX3128">
        <v>12.30833333</v>
      </c>
      <c r="AY3128">
        <v>0</v>
      </c>
      <c r="AZ3128">
        <v>0</v>
      </c>
      <c r="BA3128">
        <v>0</v>
      </c>
    </row>
    <row r="3129" spans="44:53">
      <c r="AR3129" s="5">
        <v>46261</v>
      </c>
      <c r="AS3129">
        <v>224</v>
      </c>
      <c r="AT3129">
        <v>3</v>
      </c>
      <c r="AU3129" t="s">
        <v>144</v>
      </c>
      <c r="AV3129" t="s">
        <v>146</v>
      </c>
      <c r="AW3129">
        <v>-22.409984059999999</v>
      </c>
      <c r="AX3129">
        <v>12.30833333</v>
      </c>
      <c r="AY3129">
        <v>16348.99362666</v>
      </c>
      <c r="AZ3129">
        <v>16348.99362666</v>
      </c>
      <c r="BA3129">
        <v>0</v>
      </c>
    </row>
    <row r="3130" spans="44:53">
      <c r="AR3130" s="5">
        <v>46261</v>
      </c>
      <c r="AS3130">
        <v>224</v>
      </c>
      <c r="AT3130">
        <v>3</v>
      </c>
      <c r="AU3130" t="s">
        <v>57</v>
      </c>
      <c r="AV3130" t="s">
        <v>58</v>
      </c>
      <c r="AW3130">
        <v>6.7189468000000003</v>
      </c>
      <c r="AX3130">
        <v>2.6016666599999998</v>
      </c>
      <c r="AY3130">
        <v>6881.7950308199997</v>
      </c>
      <c r="AZ3130">
        <v>0</v>
      </c>
      <c r="BA3130">
        <v>0</v>
      </c>
    </row>
    <row r="3131" spans="44:53">
      <c r="AR3131" s="5">
        <v>46261</v>
      </c>
      <c r="AS3131">
        <v>224</v>
      </c>
      <c r="AT3131">
        <v>3</v>
      </c>
      <c r="AU3131" t="s">
        <v>57</v>
      </c>
      <c r="AV3131" t="s">
        <v>52</v>
      </c>
      <c r="AW3131">
        <v>-9.3206134600000006</v>
      </c>
      <c r="AX3131">
        <v>2.6016666599999998</v>
      </c>
      <c r="AY3131">
        <v>0</v>
      </c>
      <c r="AZ3131">
        <v>-4046.84029835</v>
      </c>
      <c r="BA3131">
        <v>0</v>
      </c>
    </row>
    <row r="3132" spans="44:53">
      <c r="AR3132" s="5">
        <v>46261</v>
      </c>
      <c r="AS3132">
        <v>224</v>
      </c>
      <c r="AT3132">
        <v>3</v>
      </c>
      <c r="AU3132" t="s">
        <v>147</v>
      </c>
      <c r="AV3132" t="s">
        <v>148</v>
      </c>
      <c r="AW3132">
        <v>0</v>
      </c>
      <c r="AX3132">
        <v>1.2908333299999999</v>
      </c>
      <c r="AY3132">
        <v>0</v>
      </c>
      <c r="AZ3132">
        <v>0</v>
      </c>
      <c r="BA3132">
        <v>0</v>
      </c>
    </row>
    <row r="3133" spans="44:53">
      <c r="AR3133" s="5">
        <v>46261</v>
      </c>
      <c r="AS3133">
        <v>224</v>
      </c>
      <c r="AT3133">
        <v>3</v>
      </c>
      <c r="AU3133" t="s">
        <v>147</v>
      </c>
      <c r="AV3133" t="s">
        <v>51</v>
      </c>
      <c r="AW3133">
        <v>0</v>
      </c>
      <c r="AX3133">
        <v>1.2908333299999999</v>
      </c>
      <c r="AY3133">
        <v>0</v>
      </c>
      <c r="AZ3133">
        <v>0</v>
      </c>
      <c r="BA3133">
        <v>0</v>
      </c>
    </row>
    <row r="3134" spans="44:53">
      <c r="AR3134" s="5">
        <v>46261</v>
      </c>
      <c r="AS3134">
        <v>224</v>
      </c>
      <c r="AT3134">
        <v>3</v>
      </c>
      <c r="AU3134" t="s">
        <v>60</v>
      </c>
      <c r="AV3134" t="s">
        <v>58</v>
      </c>
      <c r="AW3134">
        <v>-19.209627860000001</v>
      </c>
      <c r="AX3134">
        <v>1.2416666599999999</v>
      </c>
      <c r="AY3134">
        <v>0</v>
      </c>
      <c r="AZ3134">
        <v>13823.878957479999</v>
      </c>
      <c r="BA3134">
        <v>0</v>
      </c>
    </row>
    <row r="3135" spans="44:53">
      <c r="AR3135" s="5">
        <v>46261</v>
      </c>
      <c r="AS3135">
        <v>224</v>
      </c>
      <c r="AT3135">
        <v>3</v>
      </c>
      <c r="AU3135" t="s">
        <v>60</v>
      </c>
      <c r="AV3135" t="s">
        <v>51</v>
      </c>
      <c r="AW3135">
        <v>17.967961200000001</v>
      </c>
      <c r="AX3135">
        <v>1.2416666599999999</v>
      </c>
      <c r="AY3135">
        <v>0</v>
      </c>
      <c r="AZ3135">
        <v>0</v>
      </c>
      <c r="BA3135">
        <v>0</v>
      </c>
    </row>
    <row r="3136" spans="44:53">
      <c r="AR3136" s="5">
        <v>46261</v>
      </c>
      <c r="AS3136">
        <v>224</v>
      </c>
      <c r="AT3136">
        <v>3</v>
      </c>
      <c r="AU3136" t="s">
        <v>54</v>
      </c>
      <c r="AV3136" t="s">
        <v>52</v>
      </c>
      <c r="AW3136">
        <v>14.9378449</v>
      </c>
      <c r="AX3136">
        <v>6.8375000000000004</v>
      </c>
      <c r="AY3136">
        <v>0</v>
      </c>
      <c r="AZ3136">
        <v>0</v>
      </c>
      <c r="BA3136">
        <v>0</v>
      </c>
    </row>
    <row r="3137" spans="44:53">
      <c r="AR3137" s="5">
        <v>46261</v>
      </c>
      <c r="AS3137">
        <v>224</v>
      </c>
      <c r="AT3137">
        <v>3</v>
      </c>
      <c r="AU3137" t="s">
        <v>54</v>
      </c>
      <c r="AV3137" t="s">
        <v>51</v>
      </c>
      <c r="AW3137">
        <v>-21.7753449</v>
      </c>
      <c r="AX3137">
        <v>6.8375000000000004</v>
      </c>
      <c r="AY3137">
        <v>0</v>
      </c>
      <c r="AZ3137">
        <v>-2760.2697901699999</v>
      </c>
      <c r="BA3137">
        <v>0</v>
      </c>
    </row>
    <row r="3138" spans="44:53">
      <c r="AR3138" s="5">
        <v>46261</v>
      </c>
      <c r="AS3138">
        <v>224</v>
      </c>
      <c r="AT3138">
        <v>3</v>
      </c>
      <c r="AU3138" t="s">
        <v>50</v>
      </c>
      <c r="AV3138" t="s">
        <v>52</v>
      </c>
      <c r="AW3138">
        <v>8.8962200000000005E-2</v>
      </c>
      <c r="AX3138">
        <v>0.96750000000000003</v>
      </c>
      <c r="AY3138">
        <v>0</v>
      </c>
      <c r="AZ3138">
        <v>0</v>
      </c>
      <c r="BA3138">
        <v>0</v>
      </c>
    </row>
    <row r="3139" spans="44:53">
      <c r="AR3139" s="5">
        <v>46261</v>
      </c>
      <c r="AS3139">
        <v>224</v>
      </c>
      <c r="AT3139">
        <v>3</v>
      </c>
      <c r="AU3139" t="s">
        <v>50</v>
      </c>
      <c r="AV3139" t="s">
        <v>51</v>
      </c>
      <c r="AW3139">
        <v>-1.0564621999999999</v>
      </c>
      <c r="AX3139">
        <v>0.96750000000000003</v>
      </c>
      <c r="AY3139">
        <v>0</v>
      </c>
      <c r="AZ3139">
        <v>-134.97383812000001</v>
      </c>
      <c r="BA3139">
        <v>0</v>
      </c>
    </row>
    <row r="3140" spans="44:53">
      <c r="AR3140" s="5">
        <v>46261</v>
      </c>
      <c r="AS3140">
        <v>225</v>
      </c>
      <c r="AT3140">
        <v>3</v>
      </c>
      <c r="AU3140" t="s">
        <v>145</v>
      </c>
      <c r="AV3140" t="s">
        <v>58</v>
      </c>
      <c r="AW3140">
        <v>2.2489417999999999</v>
      </c>
      <c r="AX3140">
        <v>0.1575</v>
      </c>
      <c r="AY3140">
        <v>0</v>
      </c>
      <c r="AZ3140">
        <v>0</v>
      </c>
      <c r="BA3140">
        <v>0</v>
      </c>
    </row>
    <row r="3141" spans="44:53">
      <c r="AR3141" s="5">
        <v>46261</v>
      </c>
      <c r="AS3141">
        <v>225</v>
      </c>
      <c r="AT3141">
        <v>3</v>
      </c>
      <c r="AU3141" t="s">
        <v>145</v>
      </c>
      <c r="AV3141" t="s">
        <v>146</v>
      </c>
      <c r="AW3141">
        <v>-2.4064418000000001</v>
      </c>
      <c r="AX3141">
        <v>0.1575</v>
      </c>
      <c r="AY3141">
        <v>1057.07672</v>
      </c>
      <c r="AZ3141">
        <v>1057.07672</v>
      </c>
      <c r="BA3141">
        <v>0</v>
      </c>
    </row>
    <row r="3142" spans="44:53">
      <c r="AR3142" s="5">
        <v>46261</v>
      </c>
      <c r="AS3142">
        <v>225</v>
      </c>
      <c r="AT3142">
        <v>3</v>
      </c>
      <c r="AU3142" t="s">
        <v>144</v>
      </c>
      <c r="AV3142" t="s">
        <v>58</v>
      </c>
      <c r="AW3142">
        <v>13.60945106</v>
      </c>
      <c r="AX3142">
        <v>12.31916666</v>
      </c>
      <c r="AY3142">
        <v>0</v>
      </c>
      <c r="AZ3142">
        <v>0</v>
      </c>
      <c r="BA3142">
        <v>0</v>
      </c>
    </row>
    <row r="3143" spans="44:53">
      <c r="AR3143" s="5">
        <v>46261</v>
      </c>
      <c r="AS3143">
        <v>225</v>
      </c>
      <c r="AT3143">
        <v>3</v>
      </c>
      <c r="AU3143" t="s">
        <v>144</v>
      </c>
      <c r="AV3143" t="s">
        <v>146</v>
      </c>
      <c r="AW3143">
        <v>-25.928617729999999</v>
      </c>
      <c r="AX3143">
        <v>12.31916666</v>
      </c>
      <c r="AY3143">
        <v>17762.94709333</v>
      </c>
      <c r="AZ3143">
        <v>17762.94709333</v>
      </c>
      <c r="BA3143">
        <v>0</v>
      </c>
    </row>
    <row r="3144" spans="44:53">
      <c r="AR3144" s="5">
        <v>46261</v>
      </c>
      <c r="AS3144">
        <v>225</v>
      </c>
      <c r="AT3144">
        <v>3</v>
      </c>
      <c r="AU3144" t="s">
        <v>57</v>
      </c>
      <c r="AV3144" t="s">
        <v>58</v>
      </c>
      <c r="AW3144">
        <v>6.5470664000000003</v>
      </c>
      <c r="AX3144">
        <v>2.6025</v>
      </c>
      <c r="AY3144">
        <v>2842.9308939799998</v>
      </c>
      <c r="AZ3144">
        <v>0</v>
      </c>
      <c r="BA3144">
        <v>0</v>
      </c>
    </row>
    <row r="3145" spans="44:53">
      <c r="AR3145" s="5">
        <v>46261</v>
      </c>
      <c r="AS3145">
        <v>225</v>
      </c>
      <c r="AT3145">
        <v>3</v>
      </c>
      <c r="AU3145" t="s">
        <v>57</v>
      </c>
      <c r="AV3145" t="s">
        <v>52</v>
      </c>
      <c r="AW3145">
        <v>-9.1495663999999994</v>
      </c>
      <c r="AX3145">
        <v>2.6025</v>
      </c>
      <c r="AY3145">
        <v>0</v>
      </c>
      <c r="AZ3145">
        <v>-4081.76956419</v>
      </c>
      <c r="BA3145">
        <v>0</v>
      </c>
    </row>
    <row r="3146" spans="44:53">
      <c r="AR3146" s="5">
        <v>46261</v>
      </c>
      <c r="AS3146">
        <v>225</v>
      </c>
      <c r="AT3146">
        <v>3</v>
      </c>
      <c r="AU3146" t="s">
        <v>147</v>
      </c>
      <c r="AV3146" t="s">
        <v>148</v>
      </c>
      <c r="AW3146">
        <v>0</v>
      </c>
      <c r="AX3146">
        <v>1.29166666</v>
      </c>
      <c r="AY3146">
        <v>0</v>
      </c>
      <c r="AZ3146">
        <v>0</v>
      </c>
      <c r="BA3146">
        <v>0</v>
      </c>
    </row>
    <row r="3147" spans="44:53">
      <c r="AR3147" s="5">
        <v>46261</v>
      </c>
      <c r="AS3147">
        <v>225</v>
      </c>
      <c r="AT3147">
        <v>3</v>
      </c>
      <c r="AU3147" t="s">
        <v>147</v>
      </c>
      <c r="AV3147" t="s">
        <v>51</v>
      </c>
      <c r="AW3147">
        <v>0</v>
      </c>
      <c r="AX3147">
        <v>1.29166666</v>
      </c>
      <c r="AY3147">
        <v>0</v>
      </c>
      <c r="AZ3147">
        <v>0</v>
      </c>
      <c r="BA3147">
        <v>0</v>
      </c>
    </row>
    <row r="3148" spans="44:53">
      <c r="AR3148" s="5">
        <v>46261</v>
      </c>
      <c r="AS3148">
        <v>225</v>
      </c>
      <c r="AT3148">
        <v>3</v>
      </c>
      <c r="AU3148" t="s">
        <v>60</v>
      </c>
      <c r="AV3148" t="s">
        <v>58</v>
      </c>
      <c r="AW3148">
        <v>-13.387581559999999</v>
      </c>
      <c r="AX3148">
        <v>1.15416666</v>
      </c>
      <c r="AY3148">
        <v>0</v>
      </c>
      <c r="AZ3148">
        <v>9597.2027057100004</v>
      </c>
      <c r="BA3148">
        <v>0</v>
      </c>
    </row>
    <row r="3149" spans="44:53">
      <c r="AR3149" s="5">
        <v>46261</v>
      </c>
      <c r="AS3149">
        <v>225</v>
      </c>
      <c r="AT3149">
        <v>3</v>
      </c>
      <c r="AU3149" t="s">
        <v>60</v>
      </c>
      <c r="AV3149" t="s">
        <v>51</v>
      </c>
      <c r="AW3149">
        <v>12.2334149</v>
      </c>
      <c r="AX3149">
        <v>1.15416666</v>
      </c>
      <c r="AY3149">
        <v>0</v>
      </c>
      <c r="AZ3149">
        <v>0</v>
      </c>
      <c r="BA3149">
        <v>0</v>
      </c>
    </row>
    <row r="3150" spans="44:53">
      <c r="AR3150" s="5">
        <v>46261</v>
      </c>
      <c r="AS3150">
        <v>225</v>
      </c>
      <c r="AT3150">
        <v>3</v>
      </c>
      <c r="AU3150" t="s">
        <v>54</v>
      </c>
      <c r="AV3150" t="s">
        <v>52</v>
      </c>
      <c r="AW3150">
        <v>15.100814959999999</v>
      </c>
      <c r="AX3150">
        <v>6.8241666600000004</v>
      </c>
      <c r="AY3150">
        <v>0</v>
      </c>
      <c r="AZ3150">
        <v>0</v>
      </c>
      <c r="BA3150">
        <v>0</v>
      </c>
    </row>
    <row r="3151" spans="44:53">
      <c r="AR3151" s="5">
        <v>46261</v>
      </c>
      <c r="AS3151">
        <v>225</v>
      </c>
      <c r="AT3151">
        <v>3</v>
      </c>
      <c r="AU3151" t="s">
        <v>54</v>
      </c>
      <c r="AV3151" t="s">
        <v>51</v>
      </c>
      <c r="AW3151">
        <v>-21.924981630000001</v>
      </c>
      <c r="AX3151">
        <v>6.8241666600000004</v>
      </c>
      <c r="AY3151">
        <v>0</v>
      </c>
      <c r="AZ3151">
        <v>-2550.8134757600001</v>
      </c>
      <c r="BA3151">
        <v>0</v>
      </c>
    </row>
    <row r="3152" spans="44:53">
      <c r="AR3152" s="5">
        <v>46261</v>
      </c>
      <c r="AS3152">
        <v>225</v>
      </c>
      <c r="AT3152">
        <v>3</v>
      </c>
      <c r="AU3152" t="s">
        <v>50</v>
      </c>
      <c r="AV3152" t="s">
        <v>52</v>
      </c>
      <c r="AW3152">
        <v>0.10140783</v>
      </c>
      <c r="AX3152">
        <v>0.86333333000000001</v>
      </c>
      <c r="AY3152">
        <v>0</v>
      </c>
      <c r="AZ3152">
        <v>0</v>
      </c>
      <c r="BA3152">
        <v>0</v>
      </c>
    </row>
    <row r="3153" spans="44:53">
      <c r="AR3153" s="5">
        <v>46261</v>
      </c>
      <c r="AS3153">
        <v>225</v>
      </c>
      <c r="AT3153">
        <v>3</v>
      </c>
      <c r="AU3153" t="s">
        <v>50</v>
      </c>
      <c r="AV3153" t="s">
        <v>51</v>
      </c>
      <c r="AW3153">
        <v>-0.96474115999999999</v>
      </c>
      <c r="AX3153">
        <v>0.86333333000000001</v>
      </c>
      <c r="AY3153">
        <v>0</v>
      </c>
      <c r="AZ3153">
        <v>-121.68877177</v>
      </c>
      <c r="BA3153">
        <v>0</v>
      </c>
    </row>
    <row r="3154" spans="44:53">
      <c r="AR3154" s="5">
        <v>46261</v>
      </c>
      <c r="AS3154">
        <v>226</v>
      </c>
      <c r="AT3154">
        <v>3</v>
      </c>
      <c r="AU3154" t="s">
        <v>145</v>
      </c>
      <c r="AV3154" t="s">
        <v>58</v>
      </c>
      <c r="AW3154">
        <v>2.3156224000000001</v>
      </c>
      <c r="AX3154">
        <v>0.17416666</v>
      </c>
      <c r="AY3154">
        <v>0</v>
      </c>
      <c r="AZ3154">
        <v>0</v>
      </c>
      <c r="BA3154">
        <v>0</v>
      </c>
    </row>
    <row r="3155" spans="44:53">
      <c r="AR3155" s="5">
        <v>46261</v>
      </c>
      <c r="AS3155">
        <v>226</v>
      </c>
      <c r="AT3155">
        <v>3</v>
      </c>
      <c r="AU3155" t="s">
        <v>145</v>
      </c>
      <c r="AV3155" t="s">
        <v>146</v>
      </c>
      <c r="AW3155">
        <v>-2.4897890600000001</v>
      </c>
      <c r="AX3155">
        <v>0.17416666</v>
      </c>
      <c r="AY3155">
        <v>1100.41562666</v>
      </c>
      <c r="AZ3155">
        <v>1100.41562666</v>
      </c>
      <c r="BA3155">
        <v>0</v>
      </c>
    </row>
    <row r="3156" spans="44:53">
      <c r="AR3156" s="5">
        <v>46261</v>
      </c>
      <c r="AS3156">
        <v>226</v>
      </c>
      <c r="AT3156">
        <v>3</v>
      </c>
      <c r="AU3156" t="s">
        <v>144</v>
      </c>
      <c r="AV3156" t="s">
        <v>58</v>
      </c>
      <c r="AW3156">
        <v>28.5182191</v>
      </c>
      <c r="AX3156">
        <v>12.305</v>
      </c>
      <c r="AY3156">
        <v>0</v>
      </c>
      <c r="AZ3156">
        <v>0</v>
      </c>
      <c r="BA3156">
        <v>0</v>
      </c>
    </row>
    <row r="3157" spans="44:53">
      <c r="AR3157" s="5">
        <v>46261</v>
      </c>
      <c r="AS3157">
        <v>226</v>
      </c>
      <c r="AT3157">
        <v>3</v>
      </c>
      <c r="AU3157" t="s">
        <v>144</v>
      </c>
      <c r="AV3157" t="s">
        <v>146</v>
      </c>
      <c r="AW3157">
        <v>-40.823219100000003</v>
      </c>
      <c r="AX3157">
        <v>12.305</v>
      </c>
      <c r="AY3157">
        <v>23712.287639999999</v>
      </c>
      <c r="AZ3157">
        <v>23712.287639999999</v>
      </c>
      <c r="BA3157">
        <v>0</v>
      </c>
    </row>
    <row r="3158" spans="44:53">
      <c r="AR3158" s="5">
        <v>46261</v>
      </c>
      <c r="AS3158">
        <v>226</v>
      </c>
      <c r="AT3158">
        <v>3</v>
      </c>
      <c r="AU3158" t="s">
        <v>57</v>
      </c>
      <c r="AV3158" t="s">
        <v>58</v>
      </c>
      <c r="AW3158">
        <v>7.4096435999999999</v>
      </c>
      <c r="AX3158">
        <v>2.5816666599999998</v>
      </c>
      <c r="AY3158">
        <v>4034.1771488700001</v>
      </c>
      <c r="AZ3158">
        <v>0</v>
      </c>
      <c r="BA3158">
        <v>0</v>
      </c>
    </row>
    <row r="3159" spans="44:53">
      <c r="AR3159" s="5">
        <v>46261</v>
      </c>
      <c r="AS3159">
        <v>226</v>
      </c>
      <c r="AT3159">
        <v>3</v>
      </c>
      <c r="AU3159" t="s">
        <v>57</v>
      </c>
      <c r="AV3159" t="s">
        <v>52</v>
      </c>
      <c r="AW3159">
        <v>-9.9913102600000006</v>
      </c>
      <c r="AX3159">
        <v>2.5816666599999998</v>
      </c>
      <c r="AY3159">
        <v>0</v>
      </c>
      <c r="AZ3159">
        <v>-5212.6192229600001</v>
      </c>
      <c r="BA3159">
        <v>0</v>
      </c>
    </row>
    <row r="3160" spans="44:53">
      <c r="AR3160" s="5">
        <v>46261</v>
      </c>
      <c r="AS3160">
        <v>226</v>
      </c>
      <c r="AT3160">
        <v>3</v>
      </c>
      <c r="AU3160" t="s">
        <v>147</v>
      </c>
      <c r="AV3160" t="s">
        <v>148</v>
      </c>
      <c r="AW3160">
        <v>0</v>
      </c>
      <c r="AX3160">
        <v>1.5024999999999999</v>
      </c>
      <c r="AY3160">
        <v>0</v>
      </c>
      <c r="AZ3160">
        <v>0</v>
      </c>
      <c r="BA3160">
        <v>0</v>
      </c>
    </row>
    <row r="3161" spans="44:53">
      <c r="AR3161" s="5">
        <v>46261</v>
      </c>
      <c r="AS3161">
        <v>226</v>
      </c>
      <c r="AT3161">
        <v>3</v>
      </c>
      <c r="AU3161" t="s">
        <v>147</v>
      </c>
      <c r="AV3161" t="s">
        <v>51</v>
      </c>
      <c r="AW3161">
        <v>0</v>
      </c>
      <c r="AX3161">
        <v>1.5024999999999999</v>
      </c>
      <c r="AY3161">
        <v>0</v>
      </c>
      <c r="AZ3161">
        <v>0</v>
      </c>
      <c r="BA3161">
        <v>0</v>
      </c>
    </row>
    <row r="3162" spans="44:53">
      <c r="AR3162" s="5">
        <v>46261</v>
      </c>
      <c r="AS3162">
        <v>226</v>
      </c>
      <c r="AT3162">
        <v>3</v>
      </c>
      <c r="AU3162" t="s">
        <v>60</v>
      </c>
      <c r="AV3162" t="s">
        <v>58</v>
      </c>
      <c r="AW3162">
        <v>-15.606965199999999</v>
      </c>
      <c r="AX3162">
        <v>1.0149999999999999</v>
      </c>
      <c r="AY3162">
        <v>0</v>
      </c>
      <c r="AZ3162">
        <v>11986.20934678</v>
      </c>
      <c r="BA3162">
        <v>0</v>
      </c>
    </row>
    <row r="3163" spans="44:53">
      <c r="AR3163" s="5">
        <v>46261</v>
      </c>
      <c r="AS3163">
        <v>226</v>
      </c>
      <c r="AT3163">
        <v>3</v>
      </c>
      <c r="AU3163" t="s">
        <v>60</v>
      </c>
      <c r="AV3163" t="s">
        <v>51</v>
      </c>
      <c r="AW3163">
        <v>14.591965200000001</v>
      </c>
      <c r="AX3163">
        <v>1.0149999999999999</v>
      </c>
      <c r="AY3163">
        <v>0</v>
      </c>
      <c r="AZ3163">
        <v>0</v>
      </c>
      <c r="BA3163">
        <v>0</v>
      </c>
    </row>
    <row r="3164" spans="44:53">
      <c r="AR3164" s="5">
        <v>46261</v>
      </c>
      <c r="AS3164">
        <v>226</v>
      </c>
      <c r="AT3164">
        <v>3</v>
      </c>
      <c r="AU3164" t="s">
        <v>54</v>
      </c>
      <c r="AV3164" t="s">
        <v>52</v>
      </c>
      <c r="AW3164">
        <v>14.744714030000001</v>
      </c>
      <c r="AX3164">
        <v>6.6933333299999997</v>
      </c>
      <c r="AY3164">
        <v>0</v>
      </c>
      <c r="AZ3164">
        <v>0</v>
      </c>
      <c r="BA3164">
        <v>0</v>
      </c>
    </row>
    <row r="3165" spans="44:53">
      <c r="AR3165" s="5">
        <v>46261</v>
      </c>
      <c r="AS3165">
        <v>226</v>
      </c>
      <c r="AT3165">
        <v>3</v>
      </c>
      <c r="AU3165" t="s">
        <v>54</v>
      </c>
      <c r="AV3165" t="s">
        <v>51</v>
      </c>
      <c r="AW3165">
        <v>-21.438047359999999</v>
      </c>
      <c r="AX3165">
        <v>6.6933333299999997</v>
      </c>
      <c r="AY3165">
        <v>0</v>
      </c>
      <c r="AZ3165">
        <v>-2720.54592925</v>
      </c>
      <c r="BA3165">
        <v>0</v>
      </c>
    </row>
    <row r="3166" spans="44:53">
      <c r="AR3166" s="5">
        <v>46261</v>
      </c>
      <c r="AS3166">
        <v>226</v>
      </c>
      <c r="AT3166">
        <v>3</v>
      </c>
      <c r="AU3166" t="s">
        <v>50</v>
      </c>
      <c r="AV3166" t="s">
        <v>52</v>
      </c>
      <c r="AW3166">
        <v>0.19782846000000001</v>
      </c>
      <c r="AX3166">
        <v>-8.3333299999999999E-3</v>
      </c>
      <c r="AY3166">
        <v>0</v>
      </c>
      <c r="AZ3166">
        <v>0</v>
      </c>
      <c r="BA3166">
        <v>0</v>
      </c>
    </row>
    <row r="3167" spans="44:53">
      <c r="AR3167" s="5">
        <v>46261</v>
      </c>
      <c r="AS3167">
        <v>226</v>
      </c>
      <c r="AT3167">
        <v>3</v>
      </c>
      <c r="AU3167" t="s">
        <v>50</v>
      </c>
      <c r="AV3167" t="s">
        <v>51</v>
      </c>
      <c r="AW3167">
        <v>-0.18949513000000001</v>
      </c>
      <c r="AX3167">
        <v>-8.3333299999999999E-3</v>
      </c>
      <c r="AY3167">
        <v>0</v>
      </c>
      <c r="AZ3167">
        <v>-18.867045690000001</v>
      </c>
      <c r="BA3167">
        <v>0</v>
      </c>
    </row>
    <row r="3168" spans="44:53">
      <c r="AR3168" s="5">
        <v>46261</v>
      </c>
      <c r="AS3168">
        <v>227</v>
      </c>
      <c r="AT3168">
        <v>3</v>
      </c>
      <c r="AU3168" t="s">
        <v>145</v>
      </c>
      <c r="AV3168" t="s">
        <v>58</v>
      </c>
      <c r="AW3168">
        <v>2.314565</v>
      </c>
      <c r="AX3168">
        <v>0.17249999999999999</v>
      </c>
      <c r="AY3168">
        <v>0</v>
      </c>
      <c r="AZ3168">
        <v>0</v>
      </c>
      <c r="BA3168">
        <v>0</v>
      </c>
    </row>
    <row r="3169" spans="44:53">
      <c r="AR3169" s="5">
        <v>46261</v>
      </c>
      <c r="AS3169">
        <v>227</v>
      </c>
      <c r="AT3169">
        <v>3</v>
      </c>
      <c r="AU3169" t="s">
        <v>145</v>
      </c>
      <c r="AV3169" t="s">
        <v>146</v>
      </c>
      <c r="AW3169">
        <v>-2.4870649999999999</v>
      </c>
      <c r="AX3169">
        <v>0.17249999999999999</v>
      </c>
      <c r="AY3169">
        <v>1098.326</v>
      </c>
      <c r="AZ3169">
        <v>1098.326</v>
      </c>
      <c r="BA3169">
        <v>0</v>
      </c>
    </row>
    <row r="3170" spans="44:53">
      <c r="AR3170" s="5">
        <v>46261</v>
      </c>
      <c r="AS3170">
        <v>227</v>
      </c>
      <c r="AT3170">
        <v>3</v>
      </c>
      <c r="AU3170" t="s">
        <v>144</v>
      </c>
      <c r="AV3170" t="s">
        <v>58</v>
      </c>
      <c r="AW3170">
        <v>19.90996093</v>
      </c>
      <c r="AX3170">
        <v>12.278333330000001</v>
      </c>
      <c r="AY3170">
        <v>0</v>
      </c>
      <c r="AZ3170">
        <v>0</v>
      </c>
      <c r="BA3170">
        <v>0</v>
      </c>
    </row>
    <row r="3171" spans="44:53">
      <c r="AR3171" s="5">
        <v>46261</v>
      </c>
      <c r="AS3171">
        <v>227</v>
      </c>
      <c r="AT3171">
        <v>3</v>
      </c>
      <c r="AU3171" t="s">
        <v>144</v>
      </c>
      <c r="AV3171" t="s">
        <v>146</v>
      </c>
      <c r="AW3171">
        <v>-32.188294259999999</v>
      </c>
      <c r="AX3171">
        <v>12.278333330000001</v>
      </c>
      <c r="AY3171">
        <v>20242.31770666</v>
      </c>
      <c r="AZ3171">
        <v>20242.31770666</v>
      </c>
      <c r="BA3171">
        <v>0</v>
      </c>
    </row>
    <row r="3172" spans="44:53">
      <c r="AR3172" s="5">
        <v>46261</v>
      </c>
      <c r="AS3172">
        <v>227</v>
      </c>
      <c r="AT3172">
        <v>3</v>
      </c>
      <c r="AU3172" t="s">
        <v>57</v>
      </c>
      <c r="AV3172" t="s">
        <v>58</v>
      </c>
      <c r="AW3172">
        <v>6.2691489999999996</v>
      </c>
      <c r="AX3172">
        <v>2.61166666</v>
      </c>
      <c r="AY3172">
        <v>0</v>
      </c>
      <c r="AZ3172">
        <v>0</v>
      </c>
      <c r="BA3172">
        <v>0</v>
      </c>
    </row>
    <row r="3173" spans="44:53">
      <c r="AR3173" s="5">
        <v>46261</v>
      </c>
      <c r="AS3173">
        <v>227</v>
      </c>
      <c r="AT3173">
        <v>3</v>
      </c>
      <c r="AU3173" t="s">
        <v>57</v>
      </c>
      <c r="AV3173" t="s">
        <v>52</v>
      </c>
      <c r="AW3173">
        <v>-8.8808156599999997</v>
      </c>
      <c r="AX3173">
        <v>2.61166666</v>
      </c>
      <c r="AY3173">
        <v>0</v>
      </c>
      <c r="AZ3173">
        <v>-4248.9573719399996</v>
      </c>
      <c r="BA3173">
        <v>0</v>
      </c>
    </row>
    <row r="3174" spans="44:53">
      <c r="AR3174" s="5">
        <v>46261</v>
      </c>
      <c r="AS3174">
        <v>227</v>
      </c>
      <c r="AT3174">
        <v>3</v>
      </c>
      <c r="AU3174" t="s">
        <v>147</v>
      </c>
      <c r="AV3174" t="s">
        <v>148</v>
      </c>
      <c r="AW3174">
        <v>0</v>
      </c>
      <c r="AX3174">
        <v>1.08166666</v>
      </c>
      <c r="AY3174">
        <v>0</v>
      </c>
      <c r="AZ3174">
        <v>0</v>
      </c>
      <c r="BA3174">
        <v>0</v>
      </c>
    </row>
    <row r="3175" spans="44:53">
      <c r="AR3175" s="5">
        <v>46261</v>
      </c>
      <c r="AS3175">
        <v>227</v>
      </c>
      <c r="AT3175">
        <v>3</v>
      </c>
      <c r="AU3175" t="s">
        <v>147</v>
      </c>
      <c r="AV3175" t="s">
        <v>51</v>
      </c>
      <c r="AW3175">
        <v>0</v>
      </c>
      <c r="AX3175">
        <v>1.08166666</v>
      </c>
      <c r="AY3175">
        <v>0</v>
      </c>
      <c r="AZ3175">
        <v>0</v>
      </c>
      <c r="BA3175">
        <v>0</v>
      </c>
    </row>
    <row r="3176" spans="44:53">
      <c r="AR3176" s="5">
        <v>46261</v>
      </c>
      <c r="AS3176">
        <v>227</v>
      </c>
      <c r="AT3176">
        <v>3</v>
      </c>
      <c r="AU3176" t="s">
        <v>60</v>
      </c>
      <c r="AV3176" t="s">
        <v>58</v>
      </c>
      <c r="AW3176">
        <v>-1.8289065</v>
      </c>
      <c r="AX3176">
        <v>1.0974999999999999</v>
      </c>
      <c r="AY3176">
        <v>0</v>
      </c>
      <c r="AZ3176">
        <v>1226.86867708</v>
      </c>
      <c r="BA3176">
        <v>0</v>
      </c>
    </row>
    <row r="3177" spans="44:53">
      <c r="AR3177" s="5">
        <v>46261</v>
      </c>
      <c r="AS3177">
        <v>227</v>
      </c>
      <c r="AT3177">
        <v>3</v>
      </c>
      <c r="AU3177" t="s">
        <v>60</v>
      </c>
      <c r="AV3177" t="s">
        <v>51</v>
      </c>
      <c r="AW3177">
        <v>0.73140649999999996</v>
      </c>
      <c r="AX3177">
        <v>1.0974999999999999</v>
      </c>
      <c r="AY3177">
        <v>0</v>
      </c>
      <c r="AZ3177">
        <v>0</v>
      </c>
      <c r="BA3177">
        <v>0</v>
      </c>
    </row>
    <row r="3178" spans="44:53">
      <c r="AR3178" s="5">
        <v>46261</v>
      </c>
      <c r="AS3178">
        <v>227</v>
      </c>
      <c r="AT3178">
        <v>3</v>
      </c>
      <c r="AU3178" t="s">
        <v>54</v>
      </c>
      <c r="AV3178" t="s">
        <v>52</v>
      </c>
      <c r="AW3178">
        <v>12.14584606</v>
      </c>
      <c r="AX3178">
        <v>6.7966666599999996</v>
      </c>
      <c r="AY3178">
        <v>0</v>
      </c>
      <c r="AZ3178">
        <v>0</v>
      </c>
      <c r="BA3178">
        <v>0</v>
      </c>
    </row>
    <row r="3179" spans="44:53">
      <c r="AR3179" s="5">
        <v>46261</v>
      </c>
      <c r="AS3179">
        <v>227</v>
      </c>
      <c r="AT3179">
        <v>3</v>
      </c>
      <c r="AU3179" t="s">
        <v>54</v>
      </c>
      <c r="AV3179" t="s">
        <v>51</v>
      </c>
      <c r="AW3179">
        <v>-18.942512730000001</v>
      </c>
      <c r="AX3179">
        <v>6.7966666599999996</v>
      </c>
      <c r="AY3179">
        <v>0</v>
      </c>
      <c r="AZ3179">
        <v>-2687.8440893400002</v>
      </c>
      <c r="BA3179">
        <v>0</v>
      </c>
    </row>
    <row r="3180" spans="44:53">
      <c r="AR3180" s="5">
        <v>46261</v>
      </c>
      <c r="AS3180">
        <v>227</v>
      </c>
      <c r="AT3180">
        <v>3</v>
      </c>
      <c r="AU3180" t="s">
        <v>50</v>
      </c>
      <c r="AV3180" t="s">
        <v>52</v>
      </c>
      <c r="AW3180">
        <v>0.10982723</v>
      </c>
      <c r="AX3180">
        <v>0.73083332999999995</v>
      </c>
      <c r="AY3180">
        <v>0</v>
      </c>
      <c r="AZ3180">
        <v>0</v>
      </c>
      <c r="BA3180">
        <v>0</v>
      </c>
    </row>
    <row r="3181" spans="44:53">
      <c r="AR3181" s="5">
        <v>46261</v>
      </c>
      <c r="AS3181">
        <v>227</v>
      </c>
      <c r="AT3181">
        <v>3</v>
      </c>
      <c r="AU3181" t="s">
        <v>50</v>
      </c>
      <c r="AV3181" t="s">
        <v>51</v>
      </c>
      <c r="AW3181">
        <v>-0.84066056</v>
      </c>
      <c r="AX3181">
        <v>0.73083332999999995</v>
      </c>
      <c r="AY3181">
        <v>0</v>
      </c>
      <c r="AZ3181">
        <v>-142.84416290999999</v>
      </c>
      <c r="BA3181">
        <v>0</v>
      </c>
    </row>
    <row r="3182" spans="44:53">
      <c r="AR3182" s="5">
        <v>46261</v>
      </c>
      <c r="AS3182">
        <v>228</v>
      </c>
      <c r="AT3182">
        <v>3</v>
      </c>
      <c r="AU3182" t="s">
        <v>145</v>
      </c>
      <c r="AV3182" t="s">
        <v>58</v>
      </c>
      <c r="AW3182">
        <v>2.2205235000000001</v>
      </c>
      <c r="AX3182">
        <v>0.2225</v>
      </c>
      <c r="AY3182">
        <v>0</v>
      </c>
      <c r="AZ3182">
        <v>0</v>
      </c>
      <c r="BA3182">
        <v>0</v>
      </c>
    </row>
    <row r="3183" spans="44:53">
      <c r="AR3183" s="5">
        <v>46261</v>
      </c>
      <c r="AS3183">
        <v>228</v>
      </c>
      <c r="AT3183">
        <v>3</v>
      </c>
      <c r="AU3183" t="s">
        <v>145</v>
      </c>
      <c r="AV3183" t="s">
        <v>146</v>
      </c>
      <c r="AW3183">
        <v>-2.4430234999999998</v>
      </c>
      <c r="AX3183">
        <v>0.2225</v>
      </c>
      <c r="AY3183">
        <v>818.25505681000004</v>
      </c>
      <c r="AZ3183">
        <v>818.25505681000004</v>
      </c>
      <c r="BA3183">
        <v>0</v>
      </c>
    </row>
    <row r="3184" spans="44:53">
      <c r="AR3184" s="5">
        <v>46261</v>
      </c>
      <c r="AS3184">
        <v>228</v>
      </c>
      <c r="AT3184">
        <v>3</v>
      </c>
      <c r="AU3184" t="s">
        <v>144</v>
      </c>
      <c r="AV3184" t="s">
        <v>58</v>
      </c>
      <c r="AW3184">
        <v>20.04338886</v>
      </c>
      <c r="AX3184">
        <v>12.28666666</v>
      </c>
      <c r="AY3184">
        <v>0</v>
      </c>
      <c r="AZ3184">
        <v>0</v>
      </c>
      <c r="BA3184">
        <v>0</v>
      </c>
    </row>
    <row r="3185" spans="44:53">
      <c r="AR3185" s="5">
        <v>46261</v>
      </c>
      <c r="AS3185">
        <v>228</v>
      </c>
      <c r="AT3185">
        <v>3</v>
      </c>
      <c r="AU3185" t="s">
        <v>144</v>
      </c>
      <c r="AV3185" t="s">
        <v>146</v>
      </c>
      <c r="AW3185">
        <v>-32.330055530000003</v>
      </c>
      <c r="AX3185">
        <v>12.28666666</v>
      </c>
      <c r="AY3185">
        <v>16433.791265430002</v>
      </c>
      <c r="AZ3185">
        <v>16433.791265430002</v>
      </c>
      <c r="BA3185">
        <v>0</v>
      </c>
    </row>
    <row r="3186" spans="44:53">
      <c r="AR3186" s="5">
        <v>46261</v>
      </c>
      <c r="AS3186">
        <v>228</v>
      </c>
      <c r="AT3186">
        <v>3</v>
      </c>
      <c r="AU3186" t="s">
        <v>57</v>
      </c>
      <c r="AV3186" t="s">
        <v>58</v>
      </c>
      <c r="AW3186">
        <v>5.7774634000000002</v>
      </c>
      <c r="AX3186">
        <v>2.6083333299999998</v>
      </c>
      <c r="AY3186">
        <v>0</v>
      </c>
      <c r="AZ3186">
        <v>0</v>
      </c>
      <c r="BA3186">
        <v>0</v>
      </c>
    </row>
    <row r="3187" spans="44:53">
      <c r="AR3187" s="5">
        <v>46261</v>
      </c>
      <c r="AS3187">
        <v>228</v>
      </c>
      <c r="AT3187">
        <v>3</v>
      </c>
      <c r="AU3187" t="s">
        <v>57</v>
      </c>
      <c r="AV3187" t="s">
        <v>52</v>
      </c>
      <c r="AW3187">
        <v>-8.3857967299999991</v>
      </c>
      <c r="AX3187">
        <v>2.6083333299999998</v>
      </c>
      <c r="AY3187">
        <v>0</v>
      </c>
      <c r="AZ3187">
        <v>-3466.47804</v>
      </c>
      <c r="BA3187">
        <v>0</v>
      </c>
    </row>
    <row r="3188" spans="44:53">
      <c r="AR3188" s="5">
        <v>46261</v>
      </c>
      <c r="AS3188">
        <v>228</v>
      </c>
      <c r="AT3188">
        <v>3</v>
      </c>
      <c r="AU3188" t="s">
        <v>147</v>
      </c>
      <c r="AV3188" t="s">
        <v>148</v>
      </c>
      <c r="AW3188">
        <v>0</v>
      </c>
      <c r="AX3188">
        <v>1.50333333</v>
      </c>
      <c r="AY3188">
        <v>0</v>
      </c>
      <c r="AZ3188">
        <v>0</v>
      </c>
      <c r="BA3188">
        <v>0</v>
      </c>
    </row>
    <row r="3189" spans="44:53">
      <c r="AR3189" s="5">
        <v>46261</v>
      </c>
      <c r="AS3189">
        <v>228</v>
      </c>
      <c r="AT3189">
        <v>3</v>
      </c>
      <c r="AU3189" t="s">
        <v>147</v>
      </c>
      <c r="AV3189" t="s">
        <v>51</v>
      </c>
      <c r="AW3189">
        <v>0</v>
      </c>
      <c r="AX3189">
        <v>1.50333333</v>
      </c>
      <c r="AY3189">
        <v>0</v>
      </c>
      <c r="AZ3189">
        <v>0</v>
      </c>
      <c r="BA3189">
        <v>0</v>
      </c>
    </row>
    <row r="3190" spans="44:53">
      <c r="AR3190" s="5">
        <v>46261</v>
      </c>
      <c r="AS3190">
        <v>228</v>
      </c>
      <c r="AT3190">
        <v>3</v>
      </c>
      <c r="AU3190" t="s">
        <v>60</v>
      </c>
      <c r="AV3190" t="s">
        <v>58</v>
      </c>
      <c r="AW3190">
        <v>-0.85404080000000004</v>
      </c>
      <c r="AX3190">
        <v>0.99250000000000005</v>
      </c>
      <c r="AY3190">
        <v>0</v>
      </c>
      <c r="AZ3190">
        <v>487.54474635000003</v>
      </c>
      <c r="BA3190">
        <v>0</v>
      </c>
    </row>
    <row r="3191" spans="44:53">
      <c r="AR3191" s="5">
        <v>46261</v>
      </c>
      <c r="AS3191">
        <v>228</v>
      </c>
      <c r="AT3191">
        <v>3</v>
      </c>
      <c r="AU3191" t="s">
        <v>60</v>
      </c>
      <c r="AV3191" t="s">
        <v>51</v>
      </c>
      <c r="AW3191">
        <v>-0.1384592</v>
      </c>
      <c r="AX3191">
        <v>0.99250000000000005</v>
      </c>
      <c r="AY3191">
        <v>0</v>
      </c>
      <c r="AZ3191">
        <v>0</v>
      </c>
      <c r="BA3191">
        <v>0</v>
      </c>
    </row>
    <row r="3192" spans="44:53">
      <c r="AR3192" s="5">
        <v>46261</v>
      </c>
      <c r="AS3192">
        <v>228</v>
      </c>
      <c r="AT3192">
        <v>3</v>
      </c>
      <c r="AU3192" t="s">
        <v>54</v>
      </c>
      <c r="AV3192" t="s">
        <v>52</v>
      </c>
      <c r="AW3192">
        <v>10.2125076</v>
      </c>
      <c r="AX3192">
        <v>6.7850000000000001</v>
      </c>
      <c r="AY3192">
        <v>0</v>
      </c>
      <c r="AZ3192">
        <v>0</v>
      </c>
      <c r="BA3192">
        <v>0</v>
      </c>
    </row>
    <row r="3193" spans="44:53">
      <c r="AR3193" s="5">
        <v>46261</v>
      </c>
      <c r="AS3193">
        <v>228</v>
      </c>
      <c r="AT3193">
        <v>3</v>
      </c>
      <c r="AU3193" t="s">
        <v>54</v>
      </c>
      <c r="AV3193" t="s">
        <v>51</v>
      </c>
      <c r="AW3193">
        <v>-16.997507599999999</v>
      </c>
      <c r="AX3193">
        <v>6.7850000000000001</v>
      </c>
      <c r="AY3193">
        <v>0</v>
      </c>
      <c r="AZ3193">
        <v>-3054.2821406399999</v>
      </c>
      <c r="BA3193">
        <v>0</v>
      </c>
    </row>
    <row r="3194" spans="44:53">
      <c r="AR3194" s="5">
        <v>46261</v>
      </c>
      <c r="AS3194">
        <v>228</v>
      </c>
      <c r="AT3194">
        <v>3</v>
      </c>
      <c r="AU3194" t="s">
        <v>50</v>
      </c>
      <c r="AV3194" t="s">
        <v>52</v>
      </c>
      <c r="AW3194">
        <v>0.16007493</v>
      </c>
      <c r="AX3194">
        <v>0.24583332999999999</v>
      </c>
      <c r="AY3194">
        <v>0</v>
      </c>
      <c r="AZ3194">
        <v>0</v>
      </c>
      <c r="BA3194">
        <v>0</v>
      </c>
    </row>
    <row r="3195" spans="44:53">
      <c r="AR3195" s="5">
        <v>46261</v>
      </c>
      <c r="AS3195">
        <v>228</v>
      </c>
      <c r="AT3195">
        <v>3</v>
      </c>
      <c r="AU3195" t="s">
        <v>50</v>
      </c>
      <c r="AV3195" t="s">
        <v>51</v>
      </c>
      <c r="AW3195">
        <v>-0.40590826000000002</v>
      </c>
      <c r="AX3195">
        <v>0.24583332999999999</v>
      </c>
      <c r="AY3195">
        <v>0</v>
      </c>
      <c r="AZ3195">
        <v>-72.937656430000004</v>
      </c>
      <c r="BA3195">
        <v>0</v>
      </c>
    </row>
    <row r="3196" spans="44:53">
      <c r="AR3196" s="5">
        <v>46261</v>
      </c>
      <c r="AS3196">
        <v>229</v>
      </c>
      <c r="AT3196">
        <v>3</v>
      </c>
      <c r="AU3196" t="s">
        <v>145</v>
      </c>
      <c r="AV3196" t="s">
        <v>58</v>
      </c>
      <c r="AW3196">
        <v>2.3167426</v>
      </c>
      <c r="AX3196">
        <v>0.16250000000000001</v>
      </c>
      <c r="AY3196">
        <v>0</v>
      </c>
      <c r="AZ3196">
        <v>0</v>
      </c>
      <c r="BA3196">
        <v>0</v>
      </c>
    </row>
    <row r="3197" spans="44:53">
      <c r="AR3197" s="5">
        <v>46261</v>
      </c>
      <c r="AS3197">
        <v>229</v>
      </c>
      <c r="AT3197">
        <v>3</v>
      </c>
      <c r="AU3197" t="s">
        <v>145</v>
      </c>
      <c r="AV3197" t="s">
        <v>146</v>
      </c>
      <c r="AW3197">
        <v>-2.4792426000000001</v>
      </c>
      <c r="AX3197">
        <v>0.16250000000000001</v>
      </c>
      <c r="AY3197">
        <v>1089.19704</v>
      </c>
      <c r="AZ3197">
        <v>1089.19704</v>
      </c>
      <c r="BA3197">
        <v>0</v>
      </c>
    </row>
    <row r="3198" spans="44:53">
      <c r="AR3198" s="5">
        <v>46261</v>
      </c>
      <c r="AS3198">
        <v>229</v>
      </c>
      <c r="AT3198">
        <v>3</v>
      </c>
      <c r="AU3198" t="s">
        <v>144</v>
      </c>
      <c r="AV3198" t="s">
        <v>58</v>
      </c>
      <c r="AW3198">
        <v>23.420911230000002</v>
      </c>
      <c r="AX3198">
        <v>12.28083333</v>
      </c>
      <c r="AY3198">
        <v>0</v>
      </c>
      <c r="AZ3198">
        <v>0</v>
      </c>
      <c r="BA3198">
        <v>0</v>
      </c>
    </row>
    <row r="3199" spans="44:53">
      <c r="AR3199" s="5">
        <v>46261</v>
      </c>
      <c r="AS3199">
        <v>229</v>
      </c>
      <c r="AT3199">
        <v>3</v>
      </c>
      <c r="AU3199" t="s">
        <v>144</v>
      </c>
      <c r="AV3199" t="s">
        <v>146</v>
      </c>
      <c r="AW3199">
        <v>-35.701744560000002</v>
      </c>
      <c r="AX3199">
        <v>12.28083333</v>
      </c>
      <c r="AY3199">
        <v>21649.197826660002</v>
      </c>
      <c r="AZ3199">
        <v>21649.197826660002</v>
      </c>
      <c r="BA3199">
        <v>0</v>
      </c>
    </row>
    <row r="3200" spans="44:53">
      <c r="AR3200" s="5">
        <v>46261</v>
      </c>
      <c r="AS3200">
        <v>229</v>
      </c>
      <c r="AT3200">
        <v>3</v>
      </c>
      <c r="AU3200" t="s">
        <v>57</v>
      </c>
      <c r="AV3200" t="s">
        <v>58</v>
      </c>
      <c r="AW3200">
        <v>6.1157871999999998</v>
      </c>
      <c r="AX3200">
        <v>2.54916666</v>
      </c>
      <c r="AY3200">
        <v>0</v>
      </c>
      <c r="AZ3200">
        <v>0</v>
      </c>
      <c r="BA3200">
        <v>0</v>
      </c>
    </row>
    <row r="3201" spans="44:53">
      <c r="AR3201" s="5">
        <v>46261</v>
      </c>
      <c r="AS3201">
        <v>229</v>
      </c>
      <c r="AT3201">
        <v>3</v>
      </c>
      <c r="AU3201" t="s">
        <v>57</v>
      </c>
      <c r="AV3201" t="s">
        <v>52</v>
      </c>
      <c r="AW3201">
        <v>-8.6649538600000007</v>
      </c>
      <c r="AX3201">
        <v>2.54916666</v>
      </c>
      <c r="AY3201">
        <v>0</v>
      </c>
      <c r="AZ3201">
        <v>-4921.0382565</v>
      </c>
      <c r="BA3201">
        <v>0</v>
      </c>
    </row>
    <row r="3202" spans="44:53">
      <c r="AR3202" s="5">
        <v>46261</v>
      </c>
      <c r="AS3202">
        <v>229</v>
      </c>
      <c r="AT3202">
        <v>3</v>
      </c>
      <c r="AU3202" t="s">
        <v>147</v>
      </c>
      <c r="AV3202" t="s">
        <v>148</v>
      </c>
      <c r="AW3202">
        <v>0</v>
      </c>
      <c r="AX3202">
        <v>1.68083333</v>
      </c>
      <c r="AY3202">
        <v>0</v>
      </c>
      <c r="AZ3202">
        <v>0</v>
      </c>
      <c r="BA3202">
        <v>0</v>
      </c>
    </row>
    <row r="3203" spans="44:53">
      <c r="AR3203" s="5">
        <v>46261</v>
      </c>
      <c r="AS3203">
        <v>229</v>
      </c>
      <c r="AT3203">
        <v>3</v>
      </c>
      <c r="AU3203" t="s">
        <v>147</v>
      </c>
      <c r="AV3203" t="s">
        <v>51</v>
      </c>
      <c r="AW3203">
        <v>0</v>
      </c>
      <c r="AX3203">
        <v>1.68083333</v>
      </c>
      <c r="AY3203">
        <v>0</v>
      </c>
      <c r="AZ3203">
        <v>0</v>
      </c>
      <c r="BA3203">
        <v>0</v>
      </c>
    </row>
    <row r="3204" spans="44:53">
      <c r="AR3204" s="5">
        <v>46261</v>
      </c>
      <c r="AS3204">
        <v>229</v>
      </c>
      <c r="AT3204">
        <v>3</v>
      </c>
      <c r="AU3204" t="s">
        <v>60</v>
      </c>
      <c r="AV3204" t="s">
        <v>58</v>
      </c>
      <c r="AW3204">
        <v>-15.78905016</v>
      </c>
      <c r="AX3204">
        <v>1.0866666599999999</v>
      </c>
      <c r="AY3204">
        <v>5666.96019643</v>
      </c>
      <c r="AZ3204">
        <v>12128.53353626</v>
      </c>
      <c r="BA3204">
        <v>0</v>
      </c>
    </row>
    <row r="3205" spans="44:53">
      <c r="AR3205" s="5">
        <v>46261</v>
      </c>
      <c r="AS3205">
        <v>229</v>
      </c>
      <c r="AT3205">
        <v>3</v>
      </c>
      <c r="AU3205" t="s">
        <v>60</v>
      </c>
      <c r="AV3205" t="s">
        <v>51</v>
      </c>
      <c r="AW3205">
        <v>14.7023835</v>
      </c>
      <c r="AX3205">
        <v>1.0866666599999999</v>
      </c>
      <c r="AY3205">
        <v>0</v>
      </c>
      <c r="AZ3205">
        <v>0</v>
      </c>
      <c r="BA3205">
        <v>0</v>
      </c>
    </row>
    <row r="3206" spans="44:53">
      <c r="AR3206" s="5">
        <v>46261</v>
      </c>
      <c r="AS3206">
        <v>229</v>
      </c>
      <c r="AT3206">
        <v>3</v>
      </c>
      <c r="AU3206" t="s">
        <v>54</v>
      </c>
      <c r="AV3206" t="s">
        <v>52</v>
      </c>
      <c r="AW3206">
        <v>2.6828727300000001</v>
      </c>
      <c r="AX3206">
        <v>6.7308333300000003</v>
      </c>
      <c r="AY3206">
        <v>158.33088961999999</v>
      </c>
      <c r="AZ3206">
        <v>0</v>
      </c>
      <c r="BA3206">
        <v>0</v>
      </c>
    </row>
    <row r="3207" spans="44:53">
      <c r="AR3207" s="5">
        <v>46261</v>
      </c>
      <c r="AS3207">
        <v>229</v>
      </c>
      <c r="AT3207">
        <v>3</v>
      </c>
      <c r="AU3207" t="s">
        <v>54</v>
      </c>
      <c r="AV3207" t="s">
        <v>51</v>
      </c>
      <c r="AW3207">
        <v>-9.4137060600000009</v>
      </c>
      <c r="AX3207">
        <v>6.7308333300000003</v>
      </c>
      <c r="AY3207">
        <v>0</v>
      </c>
      <c r="AZ3207">
        <v>-1312.5070409699999</v>
      </c>
      <c r="BA3207">
        <v>0</v>
      </c>
    </row>
    <row r="3208" spans="44:53">
      <c r="AR3208" s="5">
        <v>46261</v>
      </c>
      <c r="AS3208">
        <v>229</v>
      </c>
      <c r="AT3208">
        <v>3</v>
      </c>
      <c r="AU3208" t="s">
        <v>50</v>
      </c>
      <c r="AV3208" t="s">
        <v>52</v>
      </c>
      <c r="AW3208">
        <v>0.14624396000000001</v>
      </c>
      <c r="AX3208">
        <v>0.35666666000000002</v>
      </c>
      <c r="AY3208">
        <v>0</v>
      </c>
      <c r="AZ3208">
        <v>0</v>
      </c>
      <c r="BA3208">
        <v>0</v>
      </c>
    </row>
    <row r="3209" spans="44:53">
      <c r="AR3209" s="5">
        <v>46261</v>
      </c>
      <c r="AS3209">
        <v>229</v>
      </c>
      <c r="AT3209">
        <v>3</v>
      </c>
      <c r="AU3209" t="s">
        <v>50</v>
      </c>
      <c r="AV3209" t="s">
        <v>51</v>
      </c>
      <c r="AW3209">
        <v>-0.50291063000000003</v>
      </c>
      <c r="AX3209">
        <v>0.35666666000000002</v>
      </c>
      <c r="AY3209">
        <v>0</v>
      </c>
      <c r="AZ3209">
        <v>-69.697152720000005</v>
      </c>
      <c r="BA3209">
        <v>0</v>
      </c>
    </row>
    <row r="3210" spans="44:53">
      <c r="AR3210" s="5">
        <v>46261</v>
      </c>
      <c r="AS3210">
        <v>230</v>
      </c>
      <c r="AT3210">
        <v>3</v>
      </c>
      <c r="AU3210" t="s">
        <v>145</v>
      </c>
      <c r="AV3210" t="s">
        <v>58</v>
      </c>
      <c r="AW3210">
        <v>1.9238660999999999</v>
      </c>
      <c r="AX3210">
        <v>0.19750000000000001</v>
      </c>
      <c r="AY3210">
        <v>0</v>
      </c>
      <c r="AZ3210">
        <v>0</v>
      </c>
      <c r="BA3210">
        <v>0</v>
      </c>
    </row>
    <row r="3211" spans="44:53">
      <c r="AR3211" s="5">
        <v>46261</v>
      </c>
      <c r="AS3211">
        <v>230</v>
      </c>
      <c r="AT3211">
        <v>3</v>
      </c>
      <c r="AU3211" t="s">
        <v>145</v>
      </c>
      <c r="AV3211" t="s">
        <v>146</v>
      </c>
      <c r="AW3211">
        <v>-2.1213660999999999</v>
      </c>
      <c r="AX3211">
        <v>0.19750000000000001</v>
      </c>
      <c r="AY3211">
        <v>967.04643999999996</v>
      </c>
      <c r="AZ3211">
        <v>967.04643999999996</v>
      </c>
      <c r="BA3211">
        <v>0</v>
      </c>
    </row>
    <row r="3212" spans="44:53">
      <c r="AR3212" s="5">
        <v>46261</v>
      </c>
      <c r="AS3212">
        <v>230</v>
      </c>
      <c r="AT3212">
        <v>3</v>
      </c>
      <c r="AU3212" t="s">
        <v>144</v>
      </c>
      <c r="AV3212" t="s">
        <v>58</v>
      </c>
      <c r="AW3212">
        <v>24.752217999999999</v>
      </c>
      <c r="AX3212">
        <v>12.29</v>
      </c>
      <c r="AY3212">
        <v>0</v>
      </c>
      <c r="AZ3212">
        <v>0</v>
      </c>
      <c r="BA3212">
        <v>0</v>
      </c>
    </row>
    <row r="3213" spans="44:53">
      <c r="AR3213" s="5">
        <v>46261</v>
      </c>
      <c r="AS3213">
        <v>230</v>
      </c>
      <c r="AT3213">
        <v>3</v>
      </c>
      <c r="AU3213" t="s">
        <v>144</v>
      </c>
      <c r="AV3213" t="s">
        <v>146</v>
      </c>
      <c r="AW3213">
        <v>-37.042217999999998</v>
      </c>
      <c r="AX3213">
        <v>12.29</v>
      </c>
      <c r="AY3213">
        <v>22190.887200000001</v>
      </c>
      <c r="AZ3213">
        <v>22190.887200000001</v>
      </c>
      <c r="BA3213">
        <v>0</v>
      </c>
    </row>
    <row r="3214" spans="44:53">
      <c r="AR3214" s="5">
        <v>46261</v>
      </c>
      <c r="AS3214">
        <v>230</v>
      </c>
      <c r="AT3214">
        <v>3</v>
      </c>
      <c r="AU3214" t="s">
        <v>57</v>
      </c>
      <c r="AV3214" t="s">
        <v>58</v>
      </c>
      <c r="AW3214">
        <v>4.8868071999999998</v>
      </c>
      <c r="AX3214">
        <v>2.4566666599999998</v>
      </c>
      <c r="AY3214">
        <v>0</v>
      </c>
      <c r="AZ3214">
        <v>0</v>
      </c>
      <c r="BA3214">
        <v>0</v>
      </c>
    </row>
    <row r="3215" spans="44:53">
      <c r="AR3215" s="5">
        <v>46261</v>
      </c>
      <c r="AS3215">
        <v>230</v>
      </c>
      <c r="AT3215">
        <v>3</v>
      </c>
      <c r="AU3215" t="s">
        <v>57</v>
      </c>
      <c r="AV3215" t="s">
        <v>52</v>
      </c>
      <c r="AW3215">
        <v>-7.3434738599999996</v>
      </c>
      <c r="AX3215">
        <v>2.4566666599999998</v>
      </c>
      <c r="AY3215">
        <v>0</v>
      </c>
      <c r="AZ3215">
        <v>-5129.6188745999998</v>
      </c>
      <c r="BA3215">
        <v>0</v>
      </c>
    </row>
    <row r="3216" spans="44:53">
      <c r="AR3216" s="5">
        <v>46261</v>
      </c>
      <c r="AS3216">
        <v>230</v>
      </c>
      <c r="AT3216">
        <v>3</v>
      </c>
      <c r="AU3216" t="s">
        <v>147</v>
      </c>
      <c r="AV3216" t="s">
        <v>148</v>
      </c>
      <c r="AW3216">
        <v>0</v>
      </c>
      <c r="AX3216">
        <v>1.675</v>
      </c>
      <c r="AY3216">
        <v>0</v>
      </c>
      <c r="AZ3216">
        <v>0</v>
      </c>
      <c r="BA3216">
        <v>0</v>
      </c>
    </row>
    <row r="3217" spans="44:53">
      <c r="AR3217" s="5">
        <v>46261</v>
      </c>
      <c r="AS3217">
        <v>230</v>
      </c>
      <c r="AT3217">
        <v>3</v>
      </c>
      <c r="AU3217" t="s">
        <v>147</v>
      </c>
      <c r="AV3217" t="s">
        <v>51</v>
      </c>
      <c r="AW3217">
        <v>0</v>
      </c>
      <c r="AX3217">
        <v>1.675</v>
      </c>
      <c r="AY3217">
        <v>0</v>
      </c>
      <c r="AZ3217">
        <v>0</v>
      </c>
      <c r="BA3217">
        <v>0</v>
      </c>
    </row>
    <row r="3218" spans="44:53">
      <c r="AR3218" s="5">
        <v>46261</v>
      </c>
      <c r="AS3218">
        <v>230</v>
      </c>
      <c r="AT3218">
        <v>3</v>
      </c>
      <c r="AU3218" t="s">
        <v>60</v>
      </c>
      <c r="AV3218" t="s">
        <v>58</v>
      </c>
      <c r="AW3218">
        <v>-19.926055659999999</v>
      </c>
      <c r="AX3218">
        <v>1.1716666600000001</v>
      </c>
      <c r="AY3218">
        <v>9305.53994418</v>
      </c>
      <c r="AZ3218">
        <v>15356.36675737</v>
      </c>
      <c r="BA3218">
        <v>0</v>
      </c>
    </row>
    <row r="3219" spans="44:53">
      <c r="AR3219" s="5">
        <v>46261</v>
      </c>
      <c r="AS3219">
        <v>230</v>
      </c>
      <c r="AT3219">
        <v>3</v>
      </c>
      <c r="AU3219" t="s">
        <v>60</v>
      </c>
      <c r="AV3219" t="s">
        <v>51</v>
      </c>
      <c r="AW3219">
        <v>18.754389</v>
      </c>
      <c r="AX3219">
        <v>1.1716666600000001</v>
      </c>
      <c r="AY3219">
        <v>0</v>
      </c>
      <c r="AZ3219">
        <v>0</v>
      </c>
      <c r="BA3219">
        <v>0</v>
      </c>
    </row>
    <row r="3220" spans="44:53">
      <c r="AR3220" s="5">
        <v>46261</v>
      </c>
      <c r="AS3220">
        <v>230</v>
      </c>
      <c r="AT3220">
        <v>3</v>
      </c>
      <c r="AU3220" t="s">
        <v>54</v>
      </c>
      <c r="AV3220" t="s">
        <v>52</v>
      </c>
      <c r="AW3220">
        <v>2.3020695299999998</v>
      </c>
      <c r="AX3220">
        <v>6.4033333299999997</v>
      </c>
      <c r="AY3220">
        <v>0</v>
      </c>
      <c r="AZ3220">
        <v>0</v>
      </c>
      <c r="BA3220">
        <v>0</v>
      </c>
    </row>
    <row r="3221" spans="44:53">
      <c r="AR3221" s="5">
        <v>46261</v>
      </c>
      <c r="AS3221">
        <v>230</v>
      </c>
      <c r="AT3221">
        <v>3</v>
      </c>
      <c r="AU3221" t="s">
        <v>54</v>
      </c>
      <c r="AV3221" t="s">
        <v>51</v>
      </c>
      <c r="AW3221">
        <v>-8.7054028599999995</v>
      </c>
      <c r="AX3221">
        <v>6.4033333299999997</v>
      </c>
      <c r="AY3221">
        <v>0</v>
      </c>
      <c r="AZ3221">
        <v>-889.65639395999995</v>
      </c>
      <c r="BA3221">
        <v>0</v>
      </c>
    </row>
    <row r="3222" spans="44:53">
      <c r="AR3222" s="5">
        <v>46261</v>
      </c>
      <c r="AS3222">
        <v>230</v>
      </c>
      <c r="AT3222">
        <v>3</v>
      </c>
      <c r="AU3222" t="s">
        <v>50</v>
      </c>
      <c r="AV3222" t="s">
        <v>52</v>
      </c>
      <c r="AW3222">
        <v>0.1706878</v>
      </c>
      <c r="AX3222">
        <v>0.28499999999999998</v>
      </c>
      <c r="AY3222">
        <v>0</v>
      </c>
      <c r="AZ3222">
        <v>0</v>
      </c>
      <c r="BA3222">
        <v>0</v>
      </c>
    </row>
    <row r="3223" spans="44:53">
      <c r="AR3223" s="5">
        <v>46261</v>
      </c>
      <c r="AS3223">
        <v>230</v>
      </c>
      <c r="AT3223">
        <v>3</v>
      </c>
      <c r="AU3223" t="s">
        <v>50</v>
      </c>
      <c r="AV3223" t="s">
        <v>51</v>
      </c>
      <c r="AW3223">
        <v>-0.45568779999999998</v>
      </c>
      <c r="AX3223">
        <v>0.28499999999999998</v>
      </c>
      <c r="AY3223">
        <v>0</v>
      </c>
      <c r="AZ3223">
        <v>-31.551544620000001</v>
      </c>
      <c r="BA3223">
        <v>0</v>
      </c>
    </row>
    <row r="3224" spans="44:53">
      <c r="AR3224" s="5">
        <v>46261</v>
      </c>
      <c r="AS3224">
        <v>231</v>
      </c>
      <c r="AT3224">
        <v>3</v>
      </c>
      <c r="AU3224" t="s">
        <v>145</v>
      </c>
      <c r="AV3224" t="s">
        <v>58</v>
      </c>
      <c r="AW3224">
        <v>1.8298251000000001</v>
      </c>
      <c r="AX3224">
        <v>0.19833333</v>
      </c>
      <c r="AY3224">
        <v>0</v>
      </c>
      <c r="AZ3224">
        <v>0</v>
      </c>
      <c r="BA3224">
        <v>0</v>
      </c>
    </row>
    <row r="3225" spans="44:53">
      <c r="AR3225" s="5">
        <v>46261</v>
      </c>
      <c r="AS3225">
        <v>231</v>
      </c>
      <c r="AT3225">
        <v>3</v>
      </c>
      <c r="AU3225" t="s">
        <v>145</v>
      </c>
      <c r="AV3225" t="s">
        <v>146</v>
      </c>
      <c r="AW3225">
        <v>-2.02815843</v>
      </c>
      <c r="AX3225">
        <v>0.19833333</v>
      </c>
      <c r="AY3225">
        <v>930.26337333000004</v>
      </c>
      <c r="AZ3225">
        <v>930.26337333000004</v>
      </c>
      <c r="BA3225">
        <v>0</v>
      </c>
    </row>
    <row r="3226" spans="44:53">
      <c r="AR3226" s="5">
        <v>46261</v>
      </c>
      <c r="AS3226">
        <v>231</v>
      </c>
      <c r="AT3226">
        <v>3</v>
      </c>
      <c r="AU3226" t="s">
        <v>144</v>
      </c>
      <c r="AV3226" t="s">
        <v>58</v>
      </c>
      <c r="AW3226">
        <v>21.535445030000002</v>
      </c>
      <c r="AX3226">
        <v>12.26333333</v>
      </c>
      <c r="AY3226">
        <v>0</v>
      </c>
      <c r="AZ3226">
        <v>0</v>
      </c>
      <c r="BA3226">
        <v>0</v>
      </c>
    </row>
    <row r="3227" spans="44:53">
      <c r="AR3227" s="5">
        <v>46261</v>
      </c>
      <c r="AS3227">
        <v>231</v>
      </c>
      <c r="AT3227">
        <v>3</v>
      </c>
      <c r="AU3227" t="s">
        <v>144</v>
      </c>
      <c r="AV3227" t="s">
        <v>146</v>
      </c>
      <c r="AW3227">
        <v>-33.79877836</v>
      </c>
      <c r="AX3227">
        <v>12.26333333</v>
      </c>
      <c r="AY3227">
        <v>20877.511346660001</v>
      </c>
      <c r="AZ3227">
        <v>20877.511346660001</v>
      </c>
      <c r="BA3227">
        <v>0</v>
      </c>
    </row>
    <row r="3228" spans="44:53">
      <c r="AR3228" s="5">
        <v>46261</v>
      </c>
      <c r="AS3228">
        <v>231</v>
      </c>
      <c r="AT3228">
        <v>3</v>
      </c>
      <c r="AU3228" t="s">
        <v>57</v>
      </c>
      <c r="AV3228" t="s">
        <v>58</v>
      </c>
      <c r="AW3228">
        <v>4.247357</v>
      </c>
      <c r="AX3228">
        <v>2.2316666600000001</v>
      </c>
      <c r="AY3228">
        <v>0</v>
      </c>
      <c r="AZ3228">
        <v>0</v>
      </c>
      <c r="BA3228">
        <v>0</v>
      </c>
    </row>
    <row r="3229" spans="44:53">
      <c r="AR3229" s="5">
        <v>46261</v>
      </c>
      <c r="AS3229">
        <v>231</v>
      </c>
      <c r="AT3229">
        <v>3</v>
      </c>
      <c r="AU3229" t="s">
        <v>57</v>
      </c>
      <c r="AV3229" t="s">
        <v>52</v>
      </c>
      <c r="AW3229">
        <v>-6.4790236600000002</v>
      </c>
      <c r="AX3229">
        <v>2.2316666600000001</v>
      </c>
      <c r="AY3229">
        <v>0</v>
      </c>
      <c r="AZ3229">
        <v>-4496.9805677499999</v>
      </c>
      <c r="BA3229">
        <v>0</v>
      </c>
    </row>
    <row r="3230" spans="44:53">
      <c r="AR3230" s="5">
        <v>46261</v>
      </c>
      <c r="AS3230">
        <v>231</v>
      </c>
      <c r="AT3230">
        <v>3</v>
      </c>
      <c r="AU3230" t="s">
        <v>147</v>
      </c>
      <c r="AV3230" t="s">
        <v>148</v>
      </c>
      <c r="AW3230">
        <v>0</v>
      </c>
      <c r="AX3230">
        <v>1.5633333300000001</v>
      </c>
      <c r="AY3230">
        <v>0</v>
      </c>
      <c r="AZ3230">
        <v>0</v>
      </c>
      <c r="BA3230">
        <v>0</v>
      </c>
    </row>
    <row r="3231" spans="44:53">
      <c r="AR3231" s="5">
        <v>46261</v>
      </c>
      <c r="AS3231">
        <v>231</v>
      </c>
      <c r="AT3231">
        <v>3</v>
      </c>
      <c r="AU3231" t="s">
        <v>147</v>
      </c>
      <c r="AV3231" t="s">
        <v>51</v>
      </c>
      <c r="AW3231">
        <v>0</v>
      </c>
      <c r="AX3231">
        <v>1.5633333300000001</v>
      </c>
      <c r="AY3231">
        <v>0</v>
      </c>
      <c r="AZ3231">
        <v>0</v>
      </c>
      <c r="BA3231">
        <v>0</v>
      </c>
    </row>
    <row r="3232" spans="44:53">
      <c r="AR3232" s="5">
        <v>46261</v>
      </c>
      <c r="AS3232">
        <v>231</v>
      </c>
      <c r="AT3232">
        <v>3</v>
      </c>
      <c r="AU3232" t="s">
        <v>60</v>
      </c>
      <c r="AV3232" t="s">
        <v>58</v>
      </c>
      <c r="AW3232">
        <v>-8.8859998000000004</v>
      </c>
      <c r="AX3232">
        <v>1.0900000000000001</v>
      </c>
      <c r="AY3232">
        <v>1132.5674651500001</v>
      </c>
      <c r="AZ3232">
        <v>6734.879844</v>
      </c>
      <c r="BA3232">
        <v>0</v>
      </c>
    </row>
    <row r="3233" spans="44:53">
      <c r="AR3233" s="5">
        <v>46261</v>
      </c>
      <c r="AS3233">
        <v>231</v>
      </c>
      <c r="AT3233">
        <v>3</v>
      </c>
      <c r="AU3233" t="s">
        <v>60</v>
      </c>
      <c r="AV3233" t="s">
        <v>51</v>
      </c>
      <c r="AW3233">
        <v>7.7959997999999997</v>
      </c>
      <c r="AX3233">
        <v>1.0900000000000001</v>
      </c>
      <c r="AY3233">
        <v>0</v>
      </c>
      <c r="AZ3233">
        <v>0</v>
      </c>
      <c r="BA3233">
        <v>0</v>
      </c>
    </row>
    <row r="3234" spans="44:53">
      <c r="AR3234" s="5">
        <v>46261</v>
      </c>
      <c r="AS3234">
        <v>231</v>
      </c>
      <c r="AT3234">
        <v>3</v>
      </c>
      <c r="AU3234" t="s">
        <v>54</v>
      </c>
      <c r="AV3234" t="s">
        <v>52</v>
      </c>
      <c r="AW3234">
        <v>8.8169730000000002E-2</v>
      </c>
      <c r="AX3234">
        <v>5.7983333300000002</v>
      </c>
      <c r="AY3234">
        <v>0</v>
      </c>
      <c r="AZ3234">
        <v>0</v>
      </c>
      <c r="BA3234">
        <v>0</v>
      </c>
    </row>
    <row r="3235" spans="44:53">
      <c r="AR3235" s="5">
        <v>46261</v>
      </c>
      <c r="AS3235">
        <v>231</v>
      </c>
      <c r="AT3235">
        <v>3</v>
      </c>
      <c r="AU3235" t="s">
        <v>54</v>
      </c>
      <c r="AV3235" t="s">
        <v>51</v>
      </c>
      <c r="AW3235">
        <v>-5.8865030599999999</v>
      </c>
      <c r="AX3235">
        <v>5.7983333300000002</v>
      </c>
      <c r="AY3235">
        <v>0</v>
      </c>
      <c r="AZ3235">
        <v>-1033.0535047000001</v>
      </c>
      <c r="BA3235">
        <v>0</v>
      </c>
    </row>
    <row r="3236" spans="44:53">
      <c r="AR3236" s="5">
        <v>46261</v>
      </c>
      <c r="AS3236">
        <v>231</v>
      </c>
      <c r="AT3236">
        <v>3</v>
      </c>
      <c r="AU3236" t="s">
        <v>50</v>
      </c>
      <c r="AV3236" t="s">
        <v>52</v>
      </c>
      <c r="AW3236">
        <v>0.14303679999999999</v>
      </c>
      <c r="AX3236">
        <v>0.4975</v>
      </c>
      <c r="AY3236">
        <v>0</v>
      </c>
      <c r="AZ3236">
        <v>0</v>
      </c>
      <c r="BA3236">
        <v>0</v>
      </c>
    </row>
    <row r="3237" spans="44:53">
      <c r="AR3237" s="5">
        <v>46261</v>
      </c>
      <c r="AS3237">
        <v>231</v>
      </c>
      <c r="AT3237">
        <v>3</v>
      </c>
      <c r="AU3237" t="s">
        <v>50</v>
      </c>
      <c r="AV3237" t="s">
        <v>51</v>
      </c>
      <c r="AW3237">
        <v>-0.64053680000000002</v>
      </c>
      <c r="AX3237">
        <v>0.4975</v>
      </c>
      <c r="AY3237">
        <v>0</v>
      </c>
      <c r="AZ3237">
        <v>-72.278306400000005</v>
      </c>
      <c r="BA3237">
        <v>0</v>
      </c>
    </row>
    <row r="3238" spans="44:53">
      <c r="AR3238" s="5">
        <v>46261</v>
      </c>
      <c r="AS3238">
        <v>232</v>
      </c>
      <c r="AT3238">
        <v>3</v>
      </c>
      <c r="AU3238" t="s">
        <v>145</v>
      </c>
      <c r="AV3238" t="s">
        <v>58</v>
      </c>
      <c r="AW3238">
        <v>2.0993807000000002</v>
      </c>
      <c r="AX3238">
        <v>0.1825</v>
      </c>
      <c r="AY3238">
        <v>0</v>
      </c>
      <c r="AZ3238">
        <v>0</v>
      </c>
      <c r="BA3238">
        <v>0</v>
      </c>
    </row>
    <row r="3239" spans="44:53">
      <c r="AR3239" s="5">
        <v>46261</v>
      </c>
      <c r="AS3239">
        <v>232</v>
      </c>
      <c r="AT3239">
        <v>3</v>
      </c>
      <c r="AU3239" t="s">
        <v>145</v>
      </c>
      <c r="AV3239" t="s">
        <v>146</v>
      </c>
      <c r="AW3239">
        <v>-2.2818806999999999</v>
      </c>
      <c r="AX3239">
        <v>0.1825</v>
      </c>
      <c r="AY3239">
        <v>1022.25228</v>
      </c>
      <c r="AZ3239">
        <v>1022.25228</v>
      </c>
      <c r="BA3239">
        <v>0</v>
      </c>
    </row>
    <row r="3240" spans="44:53">
      <c r="AR3240" s="5">
        <v>46261</v>
      </c>
      <c r="AS3240">
        <v>232</v>
      </c>
      <c r="AT3240">
        <v>3</v>
      </c>
      <c r="AU3240" t="s">
        <v>144</v>
      </c>
      <c r="AV3240" t="s">
        <v>58</v>
      </c>
      <c r="AW3240">
        <v>24.95139193</v>
      </c>
      <c r="AX3240">
        <v>12.09583333</v>
      </c>
      <c r="AY3240">
        <v>0</v>
      </c>
      <c r="AZ3240">
        <v>0</v>
      </c>
      <c r="BA3240">
        <v>0</v>
      </c>
    </row>
    <row r="3241" spans="44:53">
      <c r="AR3241" s="5">
        <v>46261</v>
      </c>
      <c r="AS3241">
        <v>232</v>
      </c>
      <c r="AT3241">
        <v>3</v>
      </c>
      <c r="AU3241" t="s">
        <v>144</v>
      </c>
      <c r="AV3241" t="s">
        <v>146</v>
      </c>
      <c r="AW3241">
        <v>-37.047225259999998</v>
      </c>
      <c r="AX3241">
        <v>12.09583333</v>
      </c>
      <c r="AY3241">
        <v>22076.390106660001</v>
      </c>
      <c r="AZ3241">
        <v>22076.390106660001</v>
      </c>
      <c r="BA3241">
        <v>0</v>
      </c>
    </row>
    <row r="3242" spans="44:53">
      <c r="AR3242" s="5">
        <v>46261</v>
      </c>
      <c r="AS3242">
        <v>232</v>
      </c>
      <c r="AT3242">
        <v>3</v>
      </c>
      <c r="AU3242" t="s">
        <v>57</v>
      </c>
      <c r="AV3242" t="s">
        <v>58</v>
      </c>
      <c r="AW3242">
        <v>4.9177426000000004</v>
      </c>
      <c r="AX3242">
        <v>2.55166666</v>
      </c>
      <c r="AY3242">
        <v>0</v>
      </c>
      <c r="AZ3242">
        <v>0</v>
      </c>
      <c r="BA3242">
        <v>0</v>
      </c>
    </row>
    <row r="3243" spans="44:53">
      <c r="AR3243" s="5">
        <v>46261</v>
      </c>
      <c r="AS3243">
        <v>232</v>
      </c>
      <c r="AT3243">
        <v>3</v>
      </c>
      <c r="AU3243" t="s">
        <v>57</v>
      </c>
      <c r="AV3243" t="s">
        <v>52</v>
      </c>
      <c r="AW3243">
        <v>-7.4694092599999999</v>
      </c>
      <c r="AX3243">
        <v>2.55166666</v>
      </c>
      <c r="AY3243">
        <v>0</v>
      </c>
      <c r="AZ3243">
        <v>-3872.7441339699999</v>
      </c>
      <c r="BA3243">
        <v>0</v>
      </c>
    </row>
    <row r="3244" spans="44:53">
      <c r="AR3244" s="5">
        <v>46261</v>
      </c>
      <c r="AS3244">
        <v>232</v>
      </c>
      <c r="AT3244">
        <v>3</v>
      </c>
      <c r="AU3244" t="s">
        <v>147</v>
      </c>
      <c r="AV3244" t="s">
        <v>148</v>
      </c>
      <c r="AW3244">
        <v>0</v>
      </c>
      <c r="AX3244">
        <v>1.4975000000000001</v>
      </c>
      <c r="AY3244">
        <v>0</v>
      </c>
      <c r="AZ3244">
        <v>0</v>
      </c>
      <c r="BA3244">
        <v>0</v>
      </c>
    </row>
    <row r="3245" spans="44:53">
      <c r="AR3245" s="5">
        <v>46261</v>
      </c>
      <c r="AS3245">
        <v>232</v>
      </c>
      <c r="AT3245">
        <v>3</v>
      </c>
      <c r="AU3245" t="s">
        <v>147</v>
      </c>
      <c r="AV3245" t="s">
        <v>51</v>
      </c>
      <c r="AW3245">
        <v>0</v>
      </c>
      <c r="AX3245">
        <v>1.4975000000000001</v>
      </c>
      <c r="AY3245">
        <v>0</v>
      </c>
      <c r="AZ3245">
        <v>0</v>
      </c>
      <c r="BA3245">
        <v>0</v>
      </c>
    </row>
    <row r="3246" spans="44:53">
      <c r="AR3246" s="5">
        <v>46261</v>
      </c>
      <c r="AS3246">
        <v>232</v>
      </c>
      <c r="AT3246">
        <v>3</v>
      </c>
      <c r="AU3246" t="s">
        <v>60</v>
      </c>
      <c r="AV3246" t="s">
        <v>58</v>
      </c>
      <c r="AW3246">
        <v>-6.5460287299999997</v>
      </c>
      <c r="AX3246">
        <v>1.0383333299999999</v>
      </c>
      <c r="AY3246">
        <v>0</v>
      </c>
      <c r="AZ3246">
        <v>4917.2950264199999</v>
      </c>
      <c r="BA3246">
        <v>0</v>
      </c>
    </row>
    <row r="3247" spans="44:53">
      <c r="AR3247" s="5">
        <v>46261</v>
      </c>
      <c r="AS3247">
        <v>232</v>
      </c>
      <c r="AT3247">
        <v>3</v>
      </c>
      <c r="AU3247" t="s">
        <v>60</v>
      </c>
      <c r="AV3247" t="s">
        <v>51</v>
      </c>
      <c r="AW3247">
        <v>5.5076954000000002</v>
      </c>
      <c r="AX3247">
        <v>1.0383333299999999</v>
      </c>
      <c r="AY3247">
        <v>0</v>
      </c>
      <c r="AZ3247">
        <v>0</v>
      </c>
      <c r="BA3247">
        <v>0</v>
      </c>
    </row>
    <row r="3248" spans="44:53">
      <c r="AR3248" s="5">
        <v>46261</v>
      </c>
      <c r="AS3248">
        <v>232</v>
      </c>
      <c r="AT3248">
        <v>3</v>
      </c>
      <c r="AU3248" t="s">
        <v>54</v>
      </c>
      <c r="AV3248" t="s">
        <v>52</v>
      </c>
      <c r="AW3248">
        <v>-3.1089590999999999</v>
      </c>
      <c r="AX3248">
        <v>6.9050000000000002</v>
      </c>
      <c r="AY3248">
        <v>0</v>
      </c>
      <c r="AZ3248">
        <v>0</v>
      </c>
      <c r="BA3248">
        <v>0</v>
      </c>
    </row>
    <row r="3249" spans="44:53">
      <c r="AR3249" s="5">
        <v>46261</v>
      </c>
      <c r="AS3249">
        <v>232</v>
      </c>
      <c r="AT3249">
        <v>3</v>
      </c>
      <c r="AU3249" t="s">
        <v>54</v>
      </c>
      <c r="AV3249" t="s">
        <v>51</v>
      </c>
      <c r="AW3249">
        <v>-3.7960408999999999</v>
      </c>
      <c r="AX3249">
        <v>6.9050000000000002</v>
      </c>
      <c r="AY3249">
        <v>0</v>
      </c>
      <c r="AZ3249">
        <v>-1065.91159021</v>
      </c>
      <c r="BA3249">
        <v>0</v>
      </c>
    </row>
    <row r="3250" spans="44:53">
      <c r="AR3250" s="5">
        <v>46261</v>
      </c>
      <c r="AS3250">
        <v>232</v>
      </c>
      <c r="AT3250">
        <v>3</v>
      </c>
      <c r="AU3250" t="s">
        <v>50</v>
      </c>
      <c r="AV3250" t="s">
        <v>52</v>
      </c>
      <c r="AW3250">
        <v>0.17406630000000001</v>
      </c>
      <c r="AX3250">
        <v>0.23499999999999999</v>
      </c>
      <c r="AY3250">
        <v>0</v>
      </c>
      <c r="AZ3250">
        <v>0</v>
      </c>
      <c r="BA3250">
        <v>0</v>
      </c>
    </row>
    <row r="3251" spans="44:53">
      <c r="AR3251" s="5">
        <v>46261</v>
      </c>
      <c r="AS3251">
        <v>232</v>
      </c>
      <c r="AT3251">
        <v>3</v>
      </c>
      <c r="AU3251" t="s">
        <v>50</v>
      </c>
      <c r="AV3251" t="s">
        <v>51</v>
      </c>
      <c r="AW3251">
        <v>-0.40906629999999999</v>
      </c>
      <c r="AX3251">
        <v>0.23499999999999999</v>
      </c>
      <c r="AY3251">
        <v>0</v>
      </c>
      <c r="AZ3251">
        <v>-52.016638710000002</v>
      </c>
      <c r="BA3251">
        <v>0</v>
      </c>
    </row>
    <row r="3252" spans="44:53">
      <c r="AR3252" s="5">
        <v>46261</v>
      </c>
      <c r="AS3252">
        <v>233</v>
      </c>
      <c r="AT3252">
        <v>3</v>
      </c>
      <c r="AU3252" t="s">
        <v>145</v>
      </c>
      <c r="AV3252" t="s">
        <v>58</v>
      </c>
      <c r="AW3252">
        <v>2.0083205</v>
      </c>
      <c r="AX3252">
        <v>0.1925</v>
      </c>
      <c r="AY3252">
        <v>0</v>
      </c>
      <c r="AZ3252">
        <v>0</v>
      </c>
      <c r="BA3252">
        <v>0</v>
      </c>
    </row>
    <row r="3253" spans="44:53">
      <c r="AR3253" s="5">
        <v>46261</v>
      </c>
      <c r="AS3253">
        <v>233</v>
      </c>
      <c r="AT3253">
        <v>3</v>
      </c>
      <c r="AU3253" t="s">
        <v>145</v>
      </c>
      <c r="AV3253" t="s">
        <v>146</v>
      </c>
      <c r="AW3253">
        <v>-2.2008204999999998</v>
      </c>
      <c r="AX3253">
        <v>0.1925</v>
      </c>
      <c r="AY3253">
        <v>995.82820000000004</v>
      </c>
      <c r="AZ3253">
        <v>995.82820000000004</v>
      </c>
      <c r="BA3253">
        <v>0</v>
      </c>
    </row>
    <row r="3254" spans="44:53">
      <c r="AR3254" s="5">
        <v>46261</v>
      </c>
      <c r="AS3254">
        <v>233</v>
      </c>
      <c r="AT3254">
        <v>3</v>
      </c>
      <c r="AU3254" t="s">
        <v>144</v>
      </c>
      <c r="AV3254" t="s">
        <v>58</v>
      </c>
      <c r="AW3254">
        <v>20.904587899999999</v>
      </c>
      <c r="AX3254">
        <v>12.1625</v>
      </c>
      <c r="AY3254">
        <v>0</v>
      </c>
      <c r="AZ3254">
        <v>0</v>
      </c>
      <c r="BA3254">
        <v>0</v>
      </c>
    </row>
    <row r="3255" spans="44:53">
      <c r="AR3255" s="5">
        <v>46261</v>
      </c>
      <c r="AS3255">
        <v>233</v>
      </c>
      <c r="AT3255">
        <v>3</v>
      </c>
      <c r="AU3255" t="s">
        <v>144</v>
      </c>
      <c r="AV3255" t="s">
        <v>146</v>
      </c>
      <c r="AW3255">
        <v>-33.067087899999997</v>
      </c>
      <c r="AX3255">
        <v>12.1625</v>
      </c>
      <c r="AY3255">
        <v>20524.335159999999</v>
      </c>
      <c r="AZ3255">
        <v>20524.335159999999</v>
      </c>
      <c r="BA3255">
        <v>0</v>
      </c>
    </row>
    <row r="3256" spans="44:53">
      <c r="AR3256" s="5">
        <v>46261</v>
      </c>
      <c r="AS3256">
        <v>233</v>
      </c>
      <c r="AT3256">
        <v>3</v>
      </c>
      <c r="AU3256" t="s">
        <v>57</v>
      </c>
      <c r="AV3256" t="s">
        <v>58</v>
      </c>
      <c r="AW3256">
        <v>5.8592279999999999</v>
      </c>
      <c r="AX3256">
        <v>2.5016666600000002</v>
      </c>
      <c r="AY3256">
        <v>0</v>
      </c>
      <c r="AZ3256">
        <v>0</v>
      </c>
      <c r="BA3256">
        <v>0</v>
      </c>
    </row>
    <row r="3257" spans="44:53">
      <c r="AR3257" s="5">
        <v>46261</v>
      </c>
      <c r="AS3257">
        <v>233</v>
      </c>
      <c r="AT3257">
        <v>3</v>
      </c>
      <c r="AU3257" t="s">
        <v>57</v>
      </c>
      <c r="AV3257" t="s">
        <v>52</v>
      </c>
      <c r="AW3257">
        <v>-8.3608946599999996</v>
      </c>
      <c r="AX3257">
        <v>2.5016666600000002</v>
      </c>
      <c r="AY3257">
        <v>0</v>
      </c>
      <c r="AZ3257">
        <v>-6030.075871</v>
      </c>
      <c r="BA3257">
        <v>0</v>
      </c>
    </row>
    <row r="3258" spans="44:53">
      <c r="AR3258" s="5">
        <v>46261</v>
      </c>
      <c r="AS3258">
        <v>233</v>
      </c>
      <c r="AT3258">
        <v>3</v>
      </c>
      <c r="AU3258" t="s">
        <v>147</v>
      </c>
      <c r="AV3258" t="s">
        <v>148</v>
      </c>
      <c r="AW3258">
        <v>0</v>
      </c>
      <c r="AX3258">
        <v>1.49666666</v>
      </c>
      <c r="AY3258">
        <v>0</v>
      </c>
      <c r="AZ3258">
        <v>0</v>
      </c>
      <c r="BA3258">
        <v>0</v>
      </c>
    </row>
    <row r="3259" spans="44:53">
      <c r="AR3259" s="5">
        <v>46261</v>
      </c>
      <c r="AS3259">
        <v>233</v>
      </c>
      <c r="AT3259">
        <v>3</v>
      </c>
      <c r="AU3259" t="s">
        <v>147</v>
      </c>
      <c r="AV3259" t="s">
        <v>51</v>
      </c>
      <c r="AW3259">
        <v>0</v>
      </c>
      <c r="AX3259">
        <v>1.49666666</v>
      </c>
      <c r="AY3259">
        <v>0</v>
      </c>
      <c r="AZ3259">
        <v>0</v>
      </c>
      <c r="BA3259">
        <v>0</v>
      </c>
    </row>
    <row r="3260" spans="44:53">
      <c r="AR3260" s="5">
        <v>46261</v>
      </c>
      <c r="AS3260">
        <v>233</v>
      </c>
      <c r="AT3260">
        <v>3</v>
      </c>
      <c r="AU3260" t="s">
        <v>60</v>
      </c>
      <c r="AV3260" t="s">
        <v>58</v>
      </c>
      <c r="AW3260">
        <v>-4.1671606299999997</v>
      </c>
      <c r="AX3260">
        <v>1.14833333</v>
      </c>
      <c r="AY3260">
        <v>0</v>
      </c>
      <c r="AZ3260">
        <v>3042.7494575300002</v>
      </c>
      <c r="BA3260">
        <v>0</v>
      </c>
    </row>
    <row r="3261" spans="44:53">
      <c r="AR3261" s="5">
        <v>46261</v>
      </c>
      <c r="AS3261">
        <v>233</v>
      </c>
      <c r="AT3261">
        <v>3</v>
      </c>
      <c r="AU3261" t="s">
        <v>60</v>
      </c>
      <c r="AV3261" t="s">
        <v>51</v>
      </c>
      <c r="AW3261">
        <v>3.0188272999999999</v>
      </c>
      <c r="AX3261">
        <v>1.14833333</v>
      </c>
      <c r="AY3261">
        <v>0</v>
      </c>
      <c r="AZ3261">
        <v>0</v>
      </c>
      <c r="BA3261">
        <v>0</v>
      </c>
    </row>
    <row r="3262" spans="44:53">
      <c r="AR3262" s="5">
        <v>46261</v>
      </c>
      <c r="AS3262">
        <v>233</v>
      </c>
      <c r="AT3262">
        <v>3</v>
      </c>
      <c r="AU3262" t="s">
        <v>54</v>
      </c>
      <c r="AV3262" t="s">
        <v>52</v>
      </c>
      <c r="AW3262">
        <v>-2.0729447599999999</v>
      </c>
      <c r="AX3262">
        <v>6.7508333299999999</v>
      </c>
      <c r="AY3262">
        <v>0</v>
      </c>
      <c r="AZ3262">
        <v>0</v>
      </c>
      <c r="BA3262">
        <v>0</v>
      </c>
    </row>
    <row r="3263" spans="44:53">
      <c r="AR3263" s="5">
        <v>46261</v>
      </c>
      <c r="AS3263">
        <v>233</v>
      </c>
      <c r="AT3263">
        <v>3</v>
      </c>
      <c r="AU3263" t="s">
        <v>54</v>
      </c>
      <c r="AV3263" t="s">
        <v>51</v>
      </c>
      <c r="AW3263">
        <v>-4.6778885600000004</v>
      </c>
      <c r="AX3263">
        <v>6.7508333299999999</v>
      </c>
      <c r="AY3263">
        <v>0</v>
      </c>
      <c r="AZ3263">
        <v>-1464.0079351100001</v>
      </c>
      <c r="BA3263">
        <v>0</v>
      </c>
    </row>
    <row r="3264" spans="44:53">
      <c r="AR3264" s="5">
        <v>46261</v>
      </c>
      <c r="AS3264">
        <v>233</v>
      </c>
      <c r="AT3264">
        <v>3</v>
      </c>
      <c r="AU3264" t="s">
        <v>50</v>
      </c>
      <c r="AV3264" t="s">
        <v>52</v>
      </c>
      <c r="AW3264">
        <v>0.2038256</v>
      </c>
      <c r="AX3264">
        <v>0.01</v>
      </c>
      <c r="AY3264">
        <v>0</v>
      </c>
      <c r="AZ3264">
        <v>0</v>
      </c>
      <c r="BA3264">
        <v>0</v>
      </c>
    </row>
    <row r="3265" spans="44:53">
      <c r="AR3265" s="5">
        <v>46261</v>
      </c>
      <c r="AS3265">
        <v>233</v>
      </c>
      <c r="AT3265">
        <v>3</v>
      </c>
      <c r="AU3265" t="s">
        <v>50</v>
      </c>
      <c r="AV3265" t="s">
        <v>51</v>
      </c>
      <c r="AW3265">
        <v>-0.2138256</v>
      </c>
      <c r="AX3265">
        <v>0.01</v>
      </c>
      <c r="AY3265">
        <v>0</v>
      </c>
      <c r="AZ3265">
        <v>22.878227129999999</v>
      </c>
      <c r="BA3265">
        <v>0</v>
      </c>
    </row>
    <row r="3266" spans="44:53">
      <c r="AR3266" s="5">
        <v>46261</v>
      </c>
      <c r="AS3266">
        <v>234</v>
      </c>
      <c r="AT3266">
        <v>3</v>
      </c>
      <c r="AU3266" t="s">
        <v>145</v>
      </c>
      <c r="AV3266" t="s">
        <v>58</v>
      </c>
      <c r="AW3266">
        <v>2.0794022000000001</v>
      </c>
      <c r="AX3266">
        <v>0.19083333</v>
      </c>
      <c r="AY3266">
        <v>0</v>
      </c>
      <c r="AZ3266">
        <v>0</v>
      </c>
      <c r="BA3266">
        <v>0</v>
      </c>
    </row>
    <row r="3267" spans="44:53">
      <c r="AR3267" s="5">
        <v>46261</v>
      </c>
      <c r="AS3267">
        <v>234</v>
      </c>
      <c r="AT3267">
        <v>3</v>
      </c>
      <c r="AU3267" t="s">
        <v>145</v>
      </c>
      <c r="AV3267" t="s">
        <v>146</v>
      </c>
      <c r="AW3267">
        <v>-2.2702355299999999</v>
      </c>
      <c r="AX3267">
        <v>0.19083333</v>
      </c>
      <c r="AY3267">
        <v>1022.59421333</v>
      </c>
      <c r="AZ3267">
        <v>1022.59421333</v>
      </c>
      <c r="BA3267">
        <v>0</v>
      </c>
    </row>
    <row r="3268" spans="44:53">
      <c r="AR3268" s="5">
        <v>46261</v>
      </c>
      <c r="AS3268">
        <v>234</v>
      </c>
      <c r="AT3268">
        <v>3</v>
      </c>
      <c r="AU3268" t="s">
        <v>144</v>
      </c>
      <c r="AV3268" t="s">
        <v>58</v>
      </c>
      <c r="AW3268">
        <v>9.8907029000000009</v>
      </c>
      <c r="AX3268">
        <v>12.172499999999999</v>
      </c>
      <c r="AY3268">
        <v>0</v>
      </c>
      <c r="AZ3268">
        <v>0</v>
      </c>
      <c r="BA3268">
        <v>0</v>
      </c>
    </row>
    <row r="3269" spans="44:53">
      <c r="AR3269" s="5">
        <v>46261</v>
      </c>
      <c r="AS3269">
        <v>234</v>
      </c>
      <c r="AT3269">
        <v>3</v>
      </c>
      <c r="AU3269" t="s">
        <v>144</v>
      </c>
      <c r="AV3269" t="s">
        <v>146</v>
      </c>
      <c r="AW3269">
        <v>-22.0632029</v>
      </c>
      <c r="AX3269">
        <v>12.172499999999999</v>
      </c>
      <c r="AY3269">
        <v>16128.78116</v>
      </c>
      <c r="AZ3269">
        <v>16128.78116</v>
      </c>
      <c r="BA3269">
        <v>0</v>
      </c>
    </row>
    <row r="3270" spans="44:53">
      <c r="AR3270" s="5">
        <v>46261</v>
      </c>
      <c r="AS3270">
        <v>234</v>
      </c>
      <c r="AT3270">
        <v>3</v>
      </c>
      <c r="AU3270" t="s">
        <v>57</v>
      </c>
      <c r="AV3270" t="s">
        <v>58</v>
      </c>
      <c r="AW3270">
        <v>4.3031362</v>
      </c>
      <c r="AX3270">
        <v>2.5125000000000002</v>
      </c>
      <c r="AY3270">
        <v>0</v>
      </c>
      <c r="AZ3270">
        <v>0</v>
      </c>
      <c r="BA3270">
        <v>0</v>
      </c>
    </row>
    <row r="3271" spans="44:53">
      <c r="AR3271" s="5">
        <v>46261</v>
      </c>
      <c r="AS3271">
        <v>234</v>
      </c>
      <c r="AT3271">
        <v>3</v>
      </c>
      <c r="AU3271" t="s">
        <v>57</v>
      </c>
      <c r="AV3271" t="s">
        <v>52</v>
      </c>
      <c r="AW3271">
        <v>-6.8156362000000001</v>
      </c>
      <c r="AX3271">
        <v>2.5125000000000002</v>
      </c>
      <c r="AY3271">
        <v>0</v>
      </c>
      <c r="AZ3271">
        <v>-4546.4888546499997</v>
      </c>
      <c r="BA3271">
        <v>0</v>
      </c>
    </row>
    <row r="3272" spans="44:53">
      <c r="AR3272" s="5">
        <v>46261</v>
      </c>
      <c r="AS3272">
        <v>234</v>
      </c>
      <c r="AT3272">
        <v>3</v>
      </c>
      <c r="AU3272" t="s">
        <v>147</v>
      </c>
      <c r="AV3272" t="s">
        <v>148</v>
      </c>
      <c r="AW3272">
        <v>0</v>
      </c>
      <c r="AX3272">
        <v>1.5</v>
      </c>
      <c r="AY3272">
        <v>0</v>
      </c>
      <c r="AZ3272">
        <v>0</v>
      </c>
      <c r="BA3272">
        <v>0</v>
      </c>
    </row>
    <row r="3273" spans="44:53">
      <c r="AR3273" s="5">
        <v>46261</v>
      </c>
      <c r="AS3273">
        <v>234</v>
      </c>
      <c r="AT3273">
        <v>3</v>
      </c>
      <c r="AU3273" t="s">
        <v>147</v>
      </c>
      <c r="AV3273" t="s">
        <v>51</v>
      </c>
      <c r="AW3273">
        <v>0</v>
      </c>
      <c r="AX3273">
        <v>1.5</v>
      </c>
      <c r="AY3273">
        <v>0</v>
      </c>
      <c r="AZ3273">
        <v>0</v>
      </c>
      <c r="BA3273">
        <v>0</v>
      </c>
    </row>
    <row r="3274" spans="44:53">
      <c r="AR3274" s="5">
        <v>46261</v>
      </c>
      <c r="AS3274">
        <v>234</v>
      </c>
      <c r="AT3274">
        <v>3</v>
      </c>
      <c r="AU3274" t="s">
        <v>60</v>
      </c>
      <c r="AV3274" t="s">
        <v>58</v>
      </c>
      <c r="AW3274">
        <v>6.5218483000000003</v>
      </c>
      <c r="AX3274">
        <v>1.1599999999999999</v>
      </c>
      <c r="AY3274">
        <v>0</v>
      </c>
      <c r="AZ3274">
        <v>0</v>
      </c>
      <c r="BA3274">
        <v>0</v>
      </c>
    </row>
    <row r="3275" spans="44:53">
      <c r="AR3275" s="5">
        <v>46261</v>
      </c>
      <c r="AS3275">
        <v>234</v>
      </c>
      <c r="AT3275">
        <v>3</v>
      </c>
      <c r="AU3275" t="s">
        <v>60</v>
      </c>
      <c r="AV3275" t="s">
        <v>51</v>
      </c>
      <c r="AW3275">
        <v>-7.6818483000000004</v>
      </c>
      <c r="AX3275">
        <v>1.1599999999999999</v>
      </c>
      <c r="AY3275">
        <v>0</v>
      </c>
      <c r="AZ3275">
        <v>-5293.4603010199999</v>
      </c>
      <c r="BA3275">
        <v>0</v>
      </c>
    </row>
    <row r="3276" spans="44:53">
      <c r="AR3276" s="5">
        <v>46261</v>
      </c>
      <c r="AS3276">
        <v>234</v>
      </c>
      <c r="AT3276">
        <v>3</v>
      </c>
      <c r="AU3276" t="s">
        <v>54</v>
      </c>
      <c r="AV3276" t="s">
        <v>52</v>
      </c>
      <c r="AW3276">
        <v>-4.3041764999999996</v>
      </c>
      <c r="AX3276">
        <v>6.66</v>
      </c>
      <c r="AY3276">
        <v>0</v>
      </c>
      <c r="AZ3276">
        <v>-1663.9968008400001</v>
      </c>
      <c r="BA3276">
        <v>0</v>
      </c>
    </row>
    <row r="3277" spans="44:53">
      <c r="AR3277" s="5">
        <v>46261</v>
      </c>
      <c r="AS3277">
        <v>234</v>
      </c>
      <c r="AT3277">
        <v>3</v>
      </c>
      <c r="AU3277" t="s">
        <v>54</v>
      </c>
      <c r="AV3277" t="s">
        <v>51</v>
      </c>
      <c r="AW3277">
        <v>-2.3558234900000001</v>
      </c>
      <c r="AX3277">
        <v>6.66</v>
      </c>
      <c r="AY3277">
        <v>0</v>
      </c>
      <c r="AZ3277">
        <v>0</v>
      </c>
      <c r="BA3277">
        <v>0</v>
      </c>
    </row>
    <row r="3278" spans="44:53">
      <c r="AR3278" s="5">
        <v>46261</v>
      </c>
      <c r="AS3278">
        <v>234</v>
      </c>
      <c r="AT3278">
        <v>3</v>
      </c>
      <c r="AU3278" t="s">
        <v>50</v>
      </c>
      <c r="AV3278" t="s">
        <v>52</v>
      </c>
      <c r="AW3278">
        <v>0</v>
      </c>
      <c r="AX3278">
        <v>0</v>
      </c>
      <c r="AY3278">
        <v>0</v>
      </c>
      <c r="AZ3278">
        <v>0</v>
      </c>
      <c r="BA3278">
        <v>0</v>
      </c>
    </row>
    <row r="3279" spans="44:53">
      <c r="AR3279" s="5">
        <v>46261</v>
      </c>
      <c r="AS3279">
        <v>234</v>
      </c>
      <c r="AT3279">
        <v>3</v>
      </c>
      <c r="AU3279" t="s">
        <v>50</v>
      </c>
      <c r="AV3279" t="s">
        <v>51</v>
      </c>
      <c r="AW3279">
        <v>0</v>
      </c>
      <c r="AX3279">
        <v>0</v>
      </c>
      <c r="AY3279">
        <v>0</v>
      </c>
      <c r="AZ3279">
        <v>0</v>
      </c>
      <c r="BA3279">
        <v>0</v>
      </c>
    </row>
    <row r="3280" spans="44:53">
      <c r="AR3280" s="5">
        <v>46261</v>
      </c>
      <c r="AS3280">
        <v>235</v>
      </c>
      <c r="AT3280">
        <v>3</v>
      </c>
      <c r="AU3280" t="s">
        <v>145</v>
      </c>
      <c r="AV3280" t="s">
        <v>58</v>
      </c>
      <c r="AW3280">
        <v>1.9051115999999999</v>
      </c>
      <c r="AX3280">
        <v>0.23499999999999999</v>
      </c>
      <c r="AY3280">
        <v>0</v>
      </c>
      <c r="AZ3280">
        <v>0</v>
      </c>
      <c r="BA3280">
        <v>0</v>
      </c>
    </row>
    <row r="3281" spans="44:53">
      <c r="AR3281" s="5">
        <v>46261</v>
      </c>
      <c r="AS3281">
        <v>235</v>
      </c>
      <c r="AT3281">
        <v>3</v>
      </c>
      <c r="AU3281" t="s">
        <v>145</v>
      </c>
      <c r="AV3281" t="s">
        <v>146</v>
      </c>
      <c r="AW3281">
        <v>-2.1401116</v>
      </c>
      <c r="AX3281">
        <v>0.23499999999999999</v>
      </c>
      <c r="AY3281">
        <v>549.35469438999996</v>
      </c>
      <c r="AZ3281">
        <v>549.35469438999996</v>
      </c>
      <c r="BA3281">
        <v>0</v>
      </c>
    </row>
    <row r="3282" spans="44:53">
      <c r="AR3282" s="5">
        <v>46261</v>
      </c>
      <c r="AS3282">
        <v>235</v>
      </c>
      <c r="AT3282">
        <v>3</v>
      </c>
      <c r="AU3282" t="s">
        <v>144</v>
      </c>
      <c r="AV3282" t="s">
        <v>58</v>
      </c>
      <c r="AW3282">
        <v>18.42226243</v>
      </c>
      <c r="AX3282">
        <v>11.55083333</v>
      </c>
      <c r="AY3282">
        <v>0</v>
      </c>
      <c r="AZ3282">
        <v>0</v>
      </c>
      <c r="BA3282">
        <v>0</v>
      </c>
    </row>
    <row r="3283" spans="44:53">
      <c r="AR3283" s="5">
        <v>46261</v>
      </c>
      <c r="AS3283">
        <v>235</v>
      </c>
      <c r="AT3283">
        <v>3</v>
      </c>
      <c r="AU3283" t="s">
        <v>144</v>
      </c>
      <c r="AV3283" t="s">
        <v>146</v>
      </c>
      <c r="AW3283">
        <v>-29.97309576</v>
      </c>
      <c r="AX3283">
        <v>11.55083333</v>
      </c>
      <c r="AY3283">
        <v>12649.66640323</v>
      </c>
      <c r="AZ3283">
        <v>12649.66640323</v>
      </c>
      <c r="BA3283">
        <v>0</v>
      </c>
    </row>
    <row r="3284" spans="44:53">
      <c r="AR3284" s="5">
        <v>46261</v>
      </c>
      <c r="AS3284">
        <v>235</v>
      </c>
      <c r="AT3284">
        <v>3</v>
      </c>
      <c r="AU3284" t="s">
        <v>57</v>
      </c>
      <c r="AV3284" t="s">
        <v>58</v>
      </c>
      <c r="AW3284">
        <v>4.1181713999999996</v>
      </c>
      <c r="AX3284">
        <v>2.38</v>
      </c>
      <c r="AY3284">
        <v>0</v>
      </c>
      <c r="AZ3284">
        <v>0</v>
      </c>
      <c r="BA3284">
        <v>0</v>
      </c>
    </row>
    <row r="3285" spans="44:53">
      <c r="AR3285" s="5">
        <v>46261</v>
      </c>
      <c r="AS3285">
        <v>235</v>
      </c>
      <c r="AT3285">
        <v>3</v>
      </c>
      <c r="AU3285" t="s">
        <v>57</v>
      </c>
      <c r="AV3285" t="s">
        <v>52</v>
      </c>
      <c r="AW3285">
        <v>-6.4981714000000004</v>
      </c>
      <c r="AX3285">
        <v>2.38</v>
      </c>
      <c r="AY3285">
        <v>0</v>
      </c>
      <c r="AZ3285">
        <v>-3273.1020993299999</v>
      </c>
      <c r="BA3285">
        <v>0</v>
      </c>
    </row>
    <row r="3286" spans="44:53">
      <c r="AR3286" s="5">
        <v>46261</v>
      </c>
      <c r="AS3286">
        <v>235</v>
      </c>
      <c r="AT3286">
        <v>3</v>
      </c>
      <c r="AU3286" t="s">
        <v>147</v>
      </c>
      <c r="AV3286" t="s">
        <v>148</v>
      </c>
      <c r="AW3286">
        <v>0</v>
      </c>
      <c r="AX3286">
        <v>1.5024999999999999</v>
      </c>
      <c r="AY3286">
        <v>0</v>
      </c>
      <c r="AZ3286">
        <v>0</v>
      </c>
      <c r="BA3286">
        <v>0</v>
      </c>
    </row>
    <row r="3287" spans="44:53">
      <c r="AR3287" s="5">
        <v>46261</v>
      </c>
      <c r="AS3287">
        <v>235</v>
      </c>
      <c r="AT3287">
        <v>3</v>
      </c>
      <c r="AU3287" t="s">
        <v>147</v>
      </c>
      <c r="AV3287" t="s">
        <v>51</v>
      </c>
      <c r="AW3287">
        <v>0</v>
      </c>
      <c r="AX3287">
        <v>1.5024999999999999</v>
      </c>
      <c r="AY3287">
        <v>0</v>
      </c>
      <c r="AZ3287">
        <v>0</v>
      </c>
      <c r="BA3287">
        <v>0</v>
      </c>
    </row>
    <row r="3288" spans="44:53">
      <c r="AR3288" s="5">
        <v>46261</v>
      </c>
      <c r="AS3288">
        <v>235</v>
      </c>
      <c r="AT3288">
        <v>3</v>
      </c>
      <c r="AU3288" t="s">
        <v>60</v>
      </c>
      <c r="AV3288" t="s">
        <v>58</v>
      </c>
      <c r="AW3288">
        <v>-0.22539476</v>
      </c>
      <c r="AX3288">
        <v>1.0966666599999999</v>
      </c>
      <c r="AY3288">
        <v>0</v>
      </c>
      <c r="AZ3288">
        <v>0</v>
      </c>
      <c r="BA3288">
        <v>0</v>
      </c>
    </row>
    <row r="3289" spans="44:53">
      <c r="AR3289" s="5">
        <v>46261</v>
      </c>
      <c r="AS3289">
        <v>235</v>
      </c>
      <c r="AT3289">
        <v>3</v>
      </c>
      <c r="AU3289" t="s">
        <v>60</v>
      </c>
      <c r="AV3289" t="s">
        <v>51</v>
      </c>
      <c r="AW3289">
        <v>-0.87127189999999999</v>
      </c>
      <c r="AX3289">
        <v>1.0966666599999999</v>
      </c>
      <c r="AY3289">
        <v>0</v>
      </c>
      <c r="AZ3289">
        <v>-21.321987709999998</v>
      </c>
      <c r="BA3289">
        <v>0</v>
      </c>
    </row>
    <row r="3290" spans="44:53">
      <c r="AR3290" s="5">
        <v>46261</v>
      </c>
      <c r="AS3290">
        <v>235</v>
      </c>
      <c r="AT3290">
        <v>3</v>
      </c>
      <c r="AU3290" t="s">
        <v>54</v>
      </c>
      <c r="AV3290" t="s">
        <v>52</v>
      </c>
      <c r="AW3290">
        <v>-0.88689640000000003</v>
      </c>
      <c r="AX3290">
        <v>6.2275</v>
      </c>
      <c r="AY3290">
        <v>0</v>
      </c>
      <c r="AZ3290">
        <v>0</v>
      </c>
      <c r="BA3290">
        <v>0</v>
      </c>
    </row>
    <row r="3291" spans="44:53">
      <c r="AR3291" s="5">
        <v>46261</v>
      </c>
      <c r="AS3291">
        <v>235</v>
      </c>
      <c r="AT3291">
        <v>3</v>
      </c>
      <c r="AU3291" t="s">
        <v>54</v>
      </c>
      <c r="AV3291" t="s">
        <v>51</v>
      </c>
      <c r="AW3291">
        <v>-5.3406035999999997</v>
      </c>
      <c r="AX3291">
        <v>6.2275</v>
      </c>
      <c r="AY3291">
        <v>0</v>
      </c>
      <c r="AZ3291">
        <v>-1069.14042146</v>
      </c>
      <c r="BA3291">
        <v>0</v>
      </c>
    </row>
    <row r="3292" spans="44:53">
      <c r="AR3292" s="5">
        <v>46261</v>
      </c>
      <c r="AS3292">
        <v>235</v>
      </c>
      <c r="AT3292">
        <v>3</v>
      </c>
      <c r="AU3292" t="s">
        <v>50</v>
      </c>
      <c r="AV3292" t="s">
        <v>52</v>
      </c>
      <c r="AW3292">
        <v>0.20908143000000001</v>
      </c>
      <c r="AX3292">
        <v>1.3333329999999999E-2</v>
      </c>
      <c r="AY3292">
        <v>0</v>
      </c>
      <c r="AZ3292">
        <v>0</v>
      </c>
      <c r="BA3292">
        <v>0</v>
      </c>
    </row>
    <row r="3293" spans="44:53">
      <c r="AR3293" s="5">
        <v>46261</v>
      </c>
      <c r="AS3293">
        <v>235</v>
      </c>
      <c r="AT3293">
        <v>3</v>
      </c>
      <c r="AU3293" t="s">
        <v>50</v>
      </c>
      <c r="AV3293" t="s">
        <v>51</v>
      </c>
      <c r="AW3293">
        <v>-0.22241475999999999</v>
      </c>
      <c r="AX3293">
        <v>1.3333329999999999E-2</v>
      </c>
      <c r="AY3293">
        <v>0</v>
      </c>
      <c r="AZ3293">
        <v>-14.154606469999999</v>
      </c>
      <c r="BA3293">
        <v>0</v>
      </c>
    </row>
    <row r="3294" spans="44:53">
      <c r="AR3294" s="5">
        <v>46261</v>
      </c>
      <c r="AS3294">
        <v>236</v>
      </c>
      <c r="AT3294">
        <v>3</v>
      </c>
      <c r="AU3294" t="s">
        <v>145</v>
      </c>
      <c r="AV3294" t="s">
        <v>58</v>
      </c>
      <c r="AW3294">
        <v>1.6582469</v>
      </c>
      <c r="AX3294">
        <v>0.255</v>
      </c>
      <c r="AY3294">
        <v>0</v>
      </c>
      <c r="AZ3294">
        <v>0</v>
      </c>
      <c r="BA3294">
        <v>0</v>
      </c>
    </row>
    <row r="3295" spans="44:53">
      <c r="AR3295" s="5">
        <v>46261</v>
      </c>
      <c r="AS3295">
        <v>236</v>
      </c>
      <c r="AT3295">
        <v>3</v>
      </c>
      <c r="AU3295" t="s">
        <v>145</v>
      </c>
      <c r="AV3295" t="s">
        <v>146</v>
      </c>
      <c r="AW3295">
        <v>-1.9132469000000001</v>
      </c>
      <c r="AX3295">
        <v>0.255</v>
      </c>
      <c r="AY3295">
        <v>518.10490591999996</v>
      </c>
      <c r="AZ3295">
        <v>518.10490591999996</v>
      </c>
      <c r="BA3295">
        <v>0</v>
      </c>
    </row>
    <row r="3296" spans="44:53">
      <c r="AR3296" s="5">
        <v>46261</v>
      </c>
      <c r="AS3296">
        <v>236</v>
      </c>
      <c r="AT3296">
        <v>3</v>
      </c>
      <c r="AU3296" t="s">
        <v>144</v>
      </c>
      <c r="AV3296" t="s">
        <v>58</v>
      </c>
      <c r="AW3296">
        <v>25.3537605</v>
      </c>
      <c r="AX3296">
        <v>11.81</v>
      </c>
      <c r="AY3296">
        <v>0</v>
      </c>
      <c r="AZ3296">
        <v>0</v>
      </c>
      <c r="BA3296">
        <v>0</v>
      </c>
    </row>
    <row r="3297" spans="44:53">
      <c r="AR3297" s="5">
        <v>46261</v>
      </c>
      <c r="AS3297">
        <v>236</v>
      </c>
      <c r="AT3297">
        <v>3</v>
      </c>
      <c r="AU3297" t="s">
        <v>144</v>
      </c>
      <c r="AV3297" t="s">
        <v>146</v>
      </c>
      <c r="AW3297">
        <v>-37.163760500000002</v>
      </c>
      <c r="AX3297">
        <v>11.81</v>
      </c>
      <c r="AY3297">
        <v>14177.96041621</v>
      </c>
      <c r="AZ3297">
        <v>14177.96041621</v>
      </c>
      <c r="BA3297">
        <v>0</v>
      </c>
    </row>
    <row r="3298" spans="44:53">
      <c r="AR3298" s="5">
        <v>46261</v>
      </c>
      <c r="AS3298">
        <v>236</v>
      </c>
      <c r="AT3298">
        <v>3</v>
      </c>
      <c r="AU3298" t="s">
        <v>57</v>
      </c>
      <c r="AV3298" t="s">
        <v>58</v>
      </c>
      <c r="AW3298">
        <v>5.1287627999999996</v>
      </c>
      <c r="AX3298">
        <v>2.335</v>
      </c>
      <c r="AY3298">
        <v>1877.37483393</v>
      </c>
      <c r="AZ3298">
        <v>0</v>
      </c>
      <c r="BA3298">
        <v>0</v>
      </c>
    </row>
    <row r="3299" spans="44:53">
      <c r="AR3299" s="5">
        <v>46261</v>
      </c>
      <c r="AS3299">
        <v>236</v>
      </c>
      <c r="AT3299">
        <v>3</v>
      </c>
      <c r="AU3299" t="s">
        <v>57</v>
      </c>
      <c r="AV3299" t="s">
        <v>52</v>
      </c>
      <c r="AW3299">
        <v>-7.4637627999999996</v>
      </c>
      <c r="AX3299">
        <v>2.335</v>
      </c>
      <c r="AY3299">
        <v>0</v>
      </c>
      <c r="AZ3299">
        <v>-5194.1300853299999</v>
      </c>
      <c r="BA3299">
        <v>0</v>
      </c>
    </row>
    <row r="3300" spans="44:53">
      <c r="AR3300" s="5">
        <v>46261</v>
      </c>
      <c r="AS3300">
        <v>236</v>
      </c>
      <c r="AT3300">
        <v>3</v>
      </c>
      <c r="AU3300" t="s">
        <v>147</v>
      </c>
      <c r="AV3300" t="s">
        <v>148</v>
      </c>
      <c r="AW3300">
        <v>0</v>
      </c>
      <c r="AX3300">
        <v>1.5</v>
      </c>
      <c r="AY3300">
        <v>0</v>
      </c>
      <c r="AZ3300">
        <v>0</v>
      </c>
      <c r="BA3300">
        <v>0</v>
      </c>
    </row>
    <row r="3301" spans="44:53">
      <c r="AR3301" s="5">
        <v>46261</v>
      </c>
      <c r="AS3301">
        <v>236</v>
      </c>
      <c r="AT3301">
        <v>3</v>
      </c>
      <c r="AU3301" t="s">
        <v>147</v>
      </c>
      <c r="AV3301" t="s">
        <v>51</v>
      </c>
      <c r="AW3301">
        <v>0</v>
      </c>
      <c r="AX3301">
        <v>1.5</v>
      </c>
      <c r="AY3301">
        <v>0</v>
      </c>
      <c r="AZ3301">
        <v>0</v>
      </c>
      <c r="BA3301">
        <v>0</v>
      </c>
    </row>
    <row r="3302" spans="44:53">
      <c r="AR3302" s="5">
        <v>46261</v>
      </c>
      <c r="AS3302">
        <v>236</v>
      </c>
      <c r="AT3302">
        <v>3</v>
      </c>
      <c r="AU3302" t="s">
        <v>60</v>
      </c>
      <c r="AV3302" t="s">
        <v>58</v>
      </c>
      <c r="AW3302">
        <v>-10.15351566</v>
      </c>
      <c r="AX3302">
        <v>1.17416666</v>
      </c>
      <c r="AY3302">
        <v>0</v>
      </c>
      <c r="AZ3302">
        <v>7705.6086218099999</v>
      </c>
      <c r="BA3302">
        <v>0</v>
      </c>
    </row>
    <row r="3303" spans="44:53">
      <c r="AR3303" s="5">
        <v>46261</v>
      </c>
      <c r="AS3303">
        <v>236</v>
      </c>
      <c r="AT3303">
        <v>3</v>
      </c>
      <c r="AU3303" t="s">
        <v>60</v>
      </c>
      <c r="AV3303" t="s">
        <v>51</v>
      </c>
      <c r="AW3303">
        <v>8.9793489999999991</v>
      </c>
      <c r="AX3303">
        <v>1.17416666</v>
      </c>
      <c r="AY3303">
        <v>0</v>
      </c>
      <c r="AZ3303">
        <v>0</v>
      </c>
      <c r="BA3303">
        <v>0</v>
      </c>
    </row>
    <row r="3304" spans="44:53">
      <c r="AR3304" s="5">
        <v>46261</v>
      </c>
      <c r="AS3304">
        <v>236</v>
      </c>
      <c r="AT3304">
        <v>3</v>
      </c>
      <c r="AU3304" t="s">
        <v>54</v>
      </c>
      <c r="AV3304" t="s">
        <v>52</v>
      </c>
      <c r="AW3304">
        <v>6.9267942600000003</v>
      </c>
      <c r="AX3304">
        <v>6.1916666600000001</v>
      </c>
      <c r="AY3304">
        <v>0</v>
      </c>
      <c r="AZ3304">
        <v>0</v>
      </c>
      <c r="BA3304">
        <v>0</v>
      </c>
    </row>
    <row r="3305" spans="44:53">
      <c r="AR3305" s="5">
        <v>46261</v>
      </c>
      <c r="AS3305">
        <v>236</v>
      </c>
      <c r="AT3305">
        <v>3</v>
      </c>
      <c r="AU3305" t="s">
        <v>54</v>
      </c>
      <c r="AV3305" t="s">
        <v>51</v>
      </c>
      <c r="AW3305">
        <v>-13.118460929999999</v>
      </c>
      <c r="AX3305">
        <v>6.1916666600000001</v>
      </c>
      <c r="AY3305">
        <v>203.55978346000001</v>
      </c>
      <c r="AZ3305">
        <v>-392.67885518999998</v>
      </c>
      <c r="BA3305">
        <v>0</v>
      </c>
    </row>
    <row r="3306" spans="44:53">
      <c r="AR3306" s="5">
        <v>46261</v>
      </c>
      <c r="AS3306">
        <v>236</v>
      </c>
      <c r="AT3306">
        <v>3</v>
      </c>
      <c r="AU3306" t="s">
        <v>50</v>
      </c>
      <c r="AV3306" t="s">
        <v>52</v>
      </c>
      <c r="AW3306">
        <v>0.17884675999999999</v>
      </c>
      <c r="AX3306">
        <v>0.31416665999999999</v>
      </c>
      <c r="AY3306">
        <v>0</v>
      </c>
      <c r="AZ3306">
        <v>0</v>
      </c>
      <c r="BA3306">
        <v>0</v>
      </c>
    </row>
    <row r="3307" spans="44:53">
      <c r="AR3307" s="5">
        <v>46261</v>
      </c>
      <c r="AS3307">
        <v>236</v>
      </c>
      <c r="AT3307">
        <v>3</v>
      </c>
      <c r="AU3307" t="s">
        <v>50</v>
      </c>
      <c r="AV3307" t="s">
        <v>51</v>
      </c>
      <c r="AW3307">
        <v>-0.49301342999999997</v>
      </c>
      <c r="AX3307">
        <v>0.31416665999999999</v>
      </c>
      <c r="AY3307">
        <v>0</v>
      </c>
      <c r="AZ3307">
        <v>-37.86506387</v>
      </c>
      <c r="BA3307">
        <v>0</v>
      </c>
    </row>
    <row r="3308" spans="44:53">
      <c r="AR3308" s="5">
        <v>46261</v>
      </c>
      <c r="AS3308">
        <v>237</v>
      </c>
      <c r="AT3308">
        <v>3</v>
      </c>
      <c r="AU3308" t="s">
        <v>145</v>
      </c>
      <c r="AV3308" t="s">
        <v>58</v>
      </c>
      <c r="AW3308">
        <v>1.4783198</v>
      </c>
      <c r="AX3308">
        <v>0.21166666000000001</v>
      </c>
      <c r="AY3308">
        <v>0</v>
      </c>
      <c r="AZ3308">
        <v>0</v>
      </c>
      <c r="BA3308">
        <v>0</v>
      </c>
    </row>
    <row r="3309" spans="44:53">
      <c r="AR3309" s="5">
        <v>46261</v>
      </c>
      <c r="AS3309">
        <v>237</v>
      </c>
      <c r="AT3309">
        <v>3</v>
      </c>
      <c r="AU3309" t="s">
        <v>145</v>
      </c>
      <c r="AV3309" t="s">
        <v>146</v>
      </c>
      <c r="AW3309">
        <v>-1.6899864600000001</v>
      </c>
      <c r="AX3309">
        <v>0.21166666000000001</v>
      </c>
      <c r="AY3309">
        <v>449.19591987000001</v>
      </c>
      <c r="AZ3309">
        <v>449.19591987000001</v>
      </c>
      <c r="BA3309">
        <v>0</v>
      </c>
    </row>
    <row r="3310" spans="44:53">
      <c r="AR3310" s="5">
        <v>46261</v>
      </c>
      <c r="AS3310">
        <v>237</v>
      </c>
      <c r="AT3310">
        <v>3</v>
      </c>
      <c r="AU3310" t="s">
        <v>144</v>
      </c>
      <c r="AV3310" t="s">
        <v>58</v>
      </c>
      <c r="AW3310">
        <v>28.707523500000001</v>
      </c>
      <c r="AX3310">
        <v>11.4375</v>
      </c>
      <c r="AY3310">
        <v>0</v>
      </c>
      <c r="AZ3310">
        <v>0</v>
      </c>
      <c r="BA3310">
        <v>0</v>
      </c>
    </row>
    <row r="3311" spans="44:53">
      <c r="AR3311" s="5">
        <v>46261</v>
      </c>
      <c r="AS3311">
        <v>237</v>
      </c>
      <c r="AT3311">
        <v>3</v>
      </c>
      <c r="AU3311" t="s">
        <v>144</v>
      </c>
      <c r="AV3311" t="s">
        <v>146</v>
      </c>
      <c r="AW3311">
        <v>-40.145023500000001</v>
      </c>
      <c r="AX3311">
        <v>11.4375</v>
      </c>
      <c r="AY3311">
        <v>14516.148730270001</v>
      </c>
      <c r="AZ3311">
        <v>14516.148730270001</v>
      </c>
      <c r="BA3311">
        <v>0</v>
      </c>
    </row>
    <row r="3312" spans="44:53">
      <c r="AR3312" s="5">
        <v>46261</v>
      </c>
      <c r="AS3312">
        <v>237</v>
      </c>
      <c r="AT3312">
        <v>3</v>
      </c>
      <c r="AU3312" t="s">
        <v>57</v>
      </c>
      <c r="AV3312" t="s">
        <v>58</v>
      </c>
      <c r="AW3312">
        <v>4.8026358</v>
      </c>
      <c r="AX3312">
        <v>2.3833333300000001</v>
      </c>
      <c r="AY3312">
        <v>0</v>
      </c>
      <c r="AZ3312">
        <v>0</v>
      </c>
      <c r="BA3312">
        <v>0</v>
      </c>
    </row>
    <row r="3313" spans="44:53">
      <c r="AR3313" s="5">
        <v>46261</v>
      </c>
      <c r="AS3313">
        <v>237</v>
      </c>
      <c r="AT3313">
        <v>3</v>
      </c>
      <c r="AU3313" t="s">
        <v>57</v>
      </c>
      <c r="AV3313" t="s">
        <v>52</v>
      </c>
      <c r="AW3313">
        <v>-7.1859691300000001</v>
      </c>
      <c r="AX3313">
        <v>2.3833333300000001</v>
      </c>
      <c r="AY3313">
        <v>0</v>
      </c>
      <c r="AZ3313">
        <v>-5007.1911496399998</v>
      </c>
      <c r="BA3313">
        <v>0</v>
      </c>
    </row>
    <row r="3314" spans="44:53">
      <c r="AR3314" s="5">
        <v>46261</v>
      </c>
      <c r="AS3314">
        <v>237</v>
      </c>
      <c r="AT3314">
        <v>3</v>
      </c>
      <c r="AU3314" t="s">
        <v>147</v>
      </c>
      <c r="AV3314" t="s">
        <v>148</v>
      </c>
      <c r="AW3314">
        <v>0</v>
      </c>
      <c r="AX3314">
        <v>1.5024999999999999</v>
      </c>
      <c r="AY3314">
        <v>0</v>
      </c>
      <c r="AZ3314">
        <v>0</v>
      </c>
      <c r="BA3314">
        <v>0</v>
      </c>
    </row>
    <row r="3315" spans="44:53">
      <c r="AR3315" s="5">
        <v>46261</v>
      </c>
      <c r="AS3315">
        <v>237</v>
      </c>
      <c r="AT3315">
        <v>3</v>
      </c>
      <c r="AU3315" t="s">
        <v>147</v>
      </c>
      <c r="AV3315" t="s">
        <v>51</v>
      </c>
      <c r="AW3315">
        <v>0</v>
      </c>
      <c r="AX3315">
        <v>1.5024999999999999</v>
      </c>
      <c r="AY3315">
        <v>0</v>
      </c>
      <c r="AZ3315">
        <v>0</v>
      </c>
      <c r="BA3315">
        <v>0</v>
      </c>
    </row>
    <row r="3316" spans="44:53">
      <c r="AR3316" s="5">
        <v>46261</v>
      </c>
      <c r="AS3316">
        <v>237</v>
      </c>
      <c r="AT3316">
        <v>3</v>
      </c>
      <c r="AU3316" t="s">
        <v>60</v>
      </c>
      <c r="AV3316" t="s">
        <v>58</v>
      </c>
      <c r="AW3316">
        <v>-17.330336500000001</v>
      </c>
      <c r="AX3316">
        <v>1.22</v>
      </c>
      <c r="AY3316">
        <v>7392.4864213299998</v>
      </c>
      <c r="AZ3316">
        <v>13293.06826568</v>
      </c>
      <c r="BA3316">
        <v>0</v>
      </c>
    </row>
    <row r="3317" spans="44:53">
      <c r="AR3317" s="5">
        <v>46261</v>
      </c>
      <c r="AS3317">
        <v>237</v>
      </c>
      <c r="AT3317">
        <v>3</v>
      </c>
      <c r="AU3317" t="s">
        <v>60</v>
      </c>
      <c r="AV3317" t="s">
        <v>51</v>
      </c>
      <c r="AW3317">
        <v>16.110336499999999</v>
      </c>
      <c r="AX3317">
        <v>1.22</v>
      </c>
      <c r="AY3317">
        <v>0</v>
      </c>
      <c r="AZ3317">
        <v>0</v>
      </c>
      <c r="BA3317">
        <v>0</v>
      </c>
    </row>
    <row r="3318" spans="44:53">
      <c r="AR3318" s="5">
        <v>46261</v>
      </c>
      <c r="AS3318">
        <v>237</v>
      </c>
      <c r="AT3318">
        <v>3</v>
      </c>
      <c r="AU3318" t="s">
        <v>54</v>
      </c>
      <c r="AV3318" t="s">
        <v>52</v>
      </c>
      <c r="AW3318">
        <v>1.8005742600000001</v>
      </c>
      <c r="AX3318">
        <v>6.25916666</v>
      </c>
      <c r="AY3318">
        <v>0</v>
      </c>
      <c r="AZ3318">
        <v>0</v>
      </c>
      <c r="BA3318">
        <v>0</v>
      </c>
    </row>
    <row r="3319" spans="44:53">
      <c r="AR3319" s="5">
        <v>46261</v>
      </c>
      <c r="AS3319">
        <v>237</v>
      </c>
      <c r="AT3319">
        <v>3</v>
      </c>
      <c r="AU3319" t="s">
        <v>54</v>
      </c>
      <c r="AV3319" t="s">
        <v>51</v>
      </c>
      <c r="AW3319">
        <v>-8.0597409300000002</v>
      </c>
      <c r="AX3319">
        <v>6.25916666</v>
      </c>
      <c r="AY3319">
        <v>0</v>
      </c>
      <c r="AZ3319">
        <v>-915.64498022999999</v>
      </c>
      <c r="BA3319">
        <v>0</v>
      </c>
    </row>
    <row r="3320" spans="44:53">
      <c r="AR3320" s="5">
        <v>46261</v>
      </c>
      <c r="AS3320">
        <v>237</v>
      </c>
      <c r="AT3320">
        <v>3</v>
      </c>
      <c r="AU3320" t="s">
        <v>50</v>
      </c>
      <c r="AV3320" t="s">
        <v>52</v>
      </c>
      <c r="AW3320">
        <v>0.2148793</v>
      </c>
      <c r="AX3320">
        <v>1.4999999999999999E-2</v>
      </c>
      <c r="AY3320">
        <v>0</v>
      </c>
      <c r="AZ3320">
        <v>0</v>
      </c>
      <c r="BA3320">
        <v>0</v>
      </c>
    </row>
    <row r="3321" spans="44:53">
      <c r="AR3321" s="5">
        <v>46261</v>
      </c>
      <c r="AS3321">
        <v>237</v>
      </c>
      <c r="AT3321">
        <v>3</v>
      </c>
      <c r="AU3321" t="s">
        <v>50</v>
      </c>
      <c r="AV3321" t="s">
        <v>51</v>
      </c>
      <c r="AW3321">
        <v>-0.22987930000000001</v>
      </c>
      <c r="AX3321">
        <v>1.4999999999999999E-2</v>
      </c>
      <c r="AY3321">
        <v>0</v>
      </c>
      <c r="AZ3321">
        <v>22.25428552</v>
      </c>
      <c r="BA3321">
        <v>0</v>
      </c>
    </row>
    <row r="3322" spans="44:53">
      <c r="AR3322" s="5">
        <v>46261</v>
      </c>
      <c r="AS3322">
        <v>238</v>
      </c>
      <c r="AT3322">
        <v>3</v>
      </c>
      <c r="AU3322" t="s">
        <v>145</v>
      </c>
      <c r="AV3322" t="s">
        <v>58</v>
      </c>
      <c r="AW3322">
        <v>1.626101</v>
      </c>
      <c r="AX3322">
        <v>0.26416666</v>
      </c>
      <c r="AY3322">
        <v>0</v>
      </c>
      <c r="AZ3322">
        <v>0</v>
      </c>
      <c r="BA3322">
        <v>0</v>
      </c>
    </row>
    <row r="3323" spans="44:53">
      <c r="AR3323" s="5">
        <v>46261</v>
      </c>
      <c r="AS3323">
        <v>238</v>
      </c>
      <c r="AT3323">
        <v>3</v>
      </c>
      <c r="AU3323" t="s">
        <v>145</v>
      </c>
      <c r="AV3323" t="s">
        <v>146</v>
      </c>
      <c r="AW3323">
        <v>-1.8902676599999999</v>
      </c>
      <c r="AX3323">
        <v>0.26416666</v>
      </c>
      <c r="AY3323">
        <v>529.10587871999996</v>
      </c>
      <c r="AZ3323">
        <v>529.10587871999996</v>
      </c>
      <c r="BA3323">
        <v>0</v>
      </c>
    </row>
    <row r="3324" spans="44:53">
      <c r="AR3324" s="5">
        <v>46261</v>
      </c>
      <c r="AS3324">
        <v>238</v>
      </c>
      <c r="AT3324">
        <v>3</v>
      </c>
      <c r="AU3324" t="s">
        <v>144</v>
      </c>
      <c r="AV3324" t="s">
        <v>58</v>
      </c>
      <c r="AW3324">
        <v>13.18734763</v>
      </c>
      <c r="AX3324">
        <v>11.32833333</v>
      </c>
      <c r="AY3324">
        <v>0</v>
      </c>
      <c r="AZ3324">
        <v>0</v>
      </c>
      <c r="BA3324">
        <v>0</v>
      </c>
    </row>
    <row r="3325" spans="44:53">
      <c r="AR3325" s="5">
        <v>46261</v>
      </c>
      <c r="AS3325">
        <v>238</v>
      </c>
      <c r="AT3325">
        <v>3</v>
      </c>
      <c r="AU3325" t="s">
        <v>144</v>
      </c>
      <c r="AV3325" t="s">
        <v>146</v>
      </c>
      <c r="AW3325">
        <v>-24.515680960000001</v>
      </c>
      <c r="AX3325">
        <v>11.32833333</v>
      </c>
      <c r="AY3325">
        <v>11603.544410320001</v>
      </c>
      <c r="AZ3325">
        <v>11603.544410320001</v>
      </c>
      <c r="BA3325">
        <v>0</v>
      </c>
    </row>
    <row r="3326" spans="44:53">
      <c r="AR3326" s="5">
        <v>46261</v>
      </c>
      <c r="AS3326">
        <v>238</v>
      </c>
      <c r="AT3326">
        <v>3</v>
      </c>
      <c r="AU3326" t="s">
        <v>57</v>
      </c>
      <c r="AV3326" t="s">
        <v>58</v>
      </c>
      <c r="AW3326">
        <v>4.2464541999999996</v>
      </c>
      <c r="AX3326">
        <v>2.1800000000000002</v>
      </c>
      <c r="AY3326">
        <v>0</v>
      </c>
      <c r="AZ3326">
        <v>0</v>
      </c>
      <c r="BA3326">
        <v>0</v>
      </c>
    </row>
    <row r="3327" spans="44:53">
      <c r="AR3327" s="5">
        <v>46261</v>
      </c>
      <c r="AS3327">
        <v>238</v>
      </c>
      <c r="AT3327">
        <v>3</v>
      </c>
      <c r="AU3327" t="s">
        <v>57</v>
      </c>
      <c r="AV3327" t="s">
        <v>52</v>
      </c>
      <c r="AW3327">
        <v>-6.4264542000000002</v>
      </c>
      <c r="AX3327">
        <v>2.1800000000000002</v>
      </c>
      <c r="AY3327">
        <v>0</v>
      </c>
      <c r="AZ3327">
        <v>-3611.4506901</v>
      </c>
      <c r="BA3327">
        <v>0</v>
      </c>
    </row>
    <row r="3328" spans="44:53">
      <c r="AR3328" s="5">
        <v>46261</v>
      </c>
      <c r="AS3328">
        <v>238</v>
      </c>
      <c r="AT3328">
        <v>3</v>
      </c>
      <c r="AU3328" t="s">
        <v>147</v>
      </c>
      <c r="AV3328" t="s">
        <v>148</v>
      </c>
      <c r="AW3328">
        <v>0</v>
      </c>
      <c r="AX3328">
        <v>1.5024999999999999</v>
      </c>
      <c r="AY3328">
        <v>0</v>
      </c>
      <c r="AZ3328">
        <v>0</v>
      </c>
      <c r="BA3328">
        <v>0</v>
      </c>
    </row>
    <row r="3329" spans="44:53">
      <c r="AR3329" s="5">
        <v>46261</v>
      </c>
      <c r="AS3329">
        <v>238</v>
      </c>
      <c r="AT3329">
        <v>3</v>
      </c>
      <c r="AU3329" t="s">
        <v>147</v>
      </c>
      <c r="AV3329" t="s">
        <v>51</v>
      </c>
      <c r="AW3329">
        <v>0</v>
      </c>
      <c r="AX3329">
        <v>1.5024999999999999</v>
      </c>
      <c r="AY3329">
        <v>0</v>
      </c>
      <c r="AZ3329">
        <v>0</v>
      </c>
      <c r="BA3329">
        <v>0</v>
      </c>
    </row>
    <row r="3330" spans="44:53">
      <c r="AR3330" s="5">
        <v>46261</v>
      </c>
      <c r="AS3330">
        <v>238</v>
      </c>
      <c r="AT3330">
        <v>3</v>
      </c>
      <c r="AU3330" t="s">
        <v>60</v>
      </c>
      <c r="AV3330" t="s">
        <v>58</v>
      </c>
      <c r="AW3330">
        <v>-14.3326774</v>
      </c>
      <c r="AX3330">
        <v>1.0175000000000001</v>
      </c>
      <c r="AY3330">
        <v>6179.7415329900005</v>
      </c>
      <c r="AZ3330">
        <v>10992.210666999999</v>
      </c>
      <c r="BA3330">
        <v>0</v>
      </c>
    </row>
    <row r="3331" spans="44:53">
      <c r="AR3331" s="5">
        <v>46261</v>
      </c>
      <c r="AS3331">
        <v>238</v>
      </c>
      <c r="AT3331">
        <v>3</v>
      </c>
      <c r="AU3331" t="s">
        <v>60</v>
      </c>
      <c r="AV3331" t="s">
        <v>51</v>
      </c>
      <c r="AW3331">
        <v>13.3151774</v>
      </c>
      <c r="AX3331">
        <v>1.0175000000000001</v>
      </c>
      <c r="AY3331">
        <v>0</v>
      </c>
      <c r="AZ3331">
        <v>0</v>
      </c>
      <c r="BA3331">
        <v>0</v>
      </c>
    </row>
    <row r="3332" spans="44:53">
      <c r="AR3332" s="5">
        <v>46261</v>
      </c>
      <c r="AS3332">
        <v>238</v>
      </c>
      <c r="AT3332">
        <v>3</v>
      </c>
      <c r="AU3332" t="s">
        <v>54</v>
      </c>
      <c r="AV3332" t="s">
        <v>52</v>
      </c>
      <c r="AW3332">
        <v>-2.9536990900000002</v>
      </c>
      <c r="AX3332">
        <v>6.335</v>
      </c>
      <c r="AY3332">
        <v>104.59528413</v>
      </c>
      <c r="AZ3332">
        <v>0</v>
      </c>
      <c r="BA3332">
        <v>0</v>
      </c>
    </row>
    <row r="3333" spans="44:53">
      <c r="AR3333" s="5">
        <v>46261</v>
      </c>
      <c r="AS3333">
        <v>238</v>
      </c>
      <c r="AT3333">
        <v>3</v>
      </c>
      <c r="AU3333" t="s">
        <v>54</v>
      </c>
      <c r="AV3333" t="s">
        <v>51</v>
      </c>
      <c r="AW3333">
        <v>-3.3813008999999998</v>
      </c>
      <c r="AX3333">
        <v>6.335</v>
      </c>
      <c r="AY3333">
        <v>0</v>
      </c>
      <c r="AZ3333">
        <v>-1096.42315977</v>
      </c>
      <c r="BA3333">
        <v>0</v>
      </c>
    </row>
    <row r="3334" spans="44:53">
      <c r="AR3334" s="5">
        <v>46261</v>
      </c>
      <c r="AS3334">
        <v>238</v>
      </c>
      <c r="AT3334">
        <v>3</v>
      </c>
      <c r="AU3334" t="s">
        <v>50</v>
      </c>
      <c r="AV3334" t="s">
        <v>52</v>
      </c>
      <c r="AW3334">
        <v>0</v>
      </c>
      <c r="AX3334">
        <v>0</v>
      </c>
      <c r="AY3334">
        <v>0</v>
      </c>
      <c r="AZ3334">
        <v>0</v>
      </c>
      <c r="BA3334">
        <v>0</v>
      </c>
    </row>
    <row r="3335" spans="44:53">
      <c r="AR3335" s="5">
        <v>46261</v>
      </c>
      <c r="AS3335">
        <v>238</v>
      </c>
      <c r="AT3335">
        <v>3</v>
      </c>
      <c r="AU3335" t="s">
        <v>50</v>
      </c>
      <c r="AV3335" t="s">
        <v>51</v>
      </c>
      <c r="AW3335">
        <v>0</v>
      </c>
      <c r="AX3335">
        <v>0</v>
      </c>
      <c r="AY3335">
        <v>0</v>
      </c>
      <c r="AZ3335">
        <v>0</v>
      </c>
      <c r="BA3335">
        <v>0</v>
      </c>
    </row>
    <row r="3336" spans="44:53">
      <c r="AR3336" s="5">
        <v>46261</v>
      </c>
      <c r="AS3336">
        <v>239</v>
      </c>
      <c r="AT3336">
        <v>3</v>
      </c>
      <c r="AU3336" t="s">
        <v>145</v>
      </c>
      <c r="AV3336" t="s">
        <v>58</v>
      </c>
      <c r="AW3336">
        <v>1.5008537</v>
      </c>
      <c r="AX3336">
        <v>0.19500000000000001</v>
      </c>
      <c r="AY3336">
        <v>0</v>
      </c>
      <c r="AZ3336">
        <v>0</v>
      </c>
      <c r="BA3336">
        <v>0</v>
      </c>
    </row>
    <row r="3337" spans="44:53">
      <c r="AR3337" s="5">
        <v>46261</v>
      </c>
      <c r="AS3337">
        <v>239</v>
      </c>
      <c r="AT3337">
        <v>3</v>
      </c>
      <c r="AU3337" t="s">
        <v>145</v>
      </c>
      <c r="AV3337" t="s">
        <v>146</v>
      </c>
      <c r="AW3337">
        <v>-1.6958537</v>
      </c>
      <c r="AX3337">
        <v>0.19500000000000001</v>
      </c>
      <c r="AY3337">
        <v>449.48907642</v>
      </c>
      <c r="AZ3337">
        <v>449.48907642</v>
      </c>
      <c r="BA3337">
        <v>0</v>
      </c>
    </row>
    <row r="3338" spans="44:53">
      <c r="AR3338" s="5">
        <v>46261</v>
      </c>
      <c r="AS3338">
        <v>239</v>
      </c>
      <c r="AT3338">
        <v>3</v>
      </c>
      <c r="AU3338" t="s">
        <v>144</v>
      </c>
      <c r="AV3338" t="s">
        <v>58</v>
      </c>
      <c r="AW3338">
        <v>1.29836456</v>
      </c>
      <c r="AX3338">
        <v>11.199166659999999</v>
      </c>
      <c r="AY3338">
        <v>0</v>
      </c>
      <c r="AZ3338">
        <v>0</v>
      </c>
      <c r="BA3338">
        <v>0</v>
      </c>
    </row>
    <row r="3339" spans="44:53">
      <c r="AR3339" s="5">
        <v>46261</v>
      </c>
      <c r="AS3339">
        <v>239</v>
      </c>
      <c r="AT3339">
        <v>3</v>
      </c>
      <c r="AU3339" t="s">
        <v>144</v>
      </c>
      <c r="AV3339" t="s">
        <v>146</v>
      </c>
      <c r="AW3339">
        <v>-12.49753123</v>
      </c>
      <c r="AX3339">
        <v>11.199166659999999</v>
      </c>
      <c r="AY3339">
        <v>9169.7659736000005</v>
      </c>
      <c r="AZ3339">
        <v>9169.7659736000005</v>
      </c>
      <c r="BA3339">
        <v>0</v>
      </c>
    </row>
    <row r="3340" spans="44:53">
      <c r="AR3340" s="5">
        <v>46261</v>
      </c>
      <c r="AS3340">
        <v>239</v>
      </c>
      <c r="AT3340">
        <v>3</v>
      </c>
      <c r="AU3340" t="s">
        <v>57</v>
      </c>
      <c r="AV3340" t="s">
        <v>58</v>
      </c>
      <c r="AW3340">
        <v>4.8103667999999997</v>
      </c>
      <c r="AX3340">
        <v>2.5191666599999998</v>
      </c>
      <c r="AY3340">
        <v>0</v>
      </c>
      <c r="AZ3340">
        <v>0</v>
      </c>
      <c r="BA3340">
        <v>0</v>
      </c>
    </row>
    <row r="3341" spans="44:53">
      <c r="AR3341" s="5">
        <v>46261</v>
      </c>
      <c r="AS3341">
        <v>239</v>
      </c>
      <c r="AT3341">
        <v>3</v>
      </c>
      <c r="AU3341" t="s">
        <v>57</v>
      </c>
      <c r="AV3341" t="s">
        <v>52</v>
      </c>
      <c r="AW3341">
        <v>-7.3295334600000004</v>
      </c>
      <c r="AX3341">
        <v>2.5191666599999998</v>
      </c>
      <c r="AY3341">
        <v>0</v>
      </c>
      <c r="AZ3341">
        <v>-5090.5772700999996</v>
      </c>
      <c r="BA3341">
        <v>0</v>
      </c>
    </row>
    <row r="3342" spans="44:53">
      <c r="AR3342" s="5">
        <v>46261</v>
      </c>
      <c r="AS3342">
        <v>239</v>
      </c>
      <c r="AT3342">
        <v>3</v>
      </c>
      <c r="AU3342" t="s">
        <v>147</v>
      </c>
      <c r="AV3342" t="s">
        <v>148</v>
      </c>
      <c r="AW3342">
        <v>0</v>
      </c>
      <c r="AX3342">
        <v>1.50333333</v>
      </c>
      <c r="AY3342">
        <v>0</v>
      </c>
      <c r="AZ3342">
        <v>0</v>
      </c>
      <c r="BA3342">
        <v>0</v>
      </c>
    </row>
    <row r="3343" spans="44:53">
      <c r="AR3343" s="5">
        <v>46261</v>
      </c>
      <c r="AS3343">
        <v>239</v>
      </c>
      <c r="AT3343">
        <v>3</v>
      </c>
      <c r="AU3343" t="s">
        <v>147</v>
      </c>
      <c r="AV3343" t="s">
        <v>51</v>
      </c>
      <c r="AW3343">
        <v>0</v>
      </c>
      <c r="AX3343">
        <v>1.50333333</v>
      </c>
      <c r="AY3343">
        <v>0</v>
      </c>
      <c r="AZ3343">
        <v>0</v>
      </c>
      <c r="BA3343">
        <v>0</v>
      </c>
    </row>
    <row r="3344" spans="44:53">
      <c r="AR3344" s="5">
        <v>46261</v>
      </c>
      <c r="AS3344">
        <v>239</v>
      </c>
      <c r="AT3344">
        <v>3</v>
      </c>
      <c r="AU3344" t="s">
        <v>60</v>
      </c>
      <c r="AV3344" t="s">
        <v>58</v>
      </c>
      <c r="AW3344">
        <v>-10.15224913</v>
      </c>
      <c r="AX3344">
        <v>1.19083333</v>
      </c>
      <c r="AY3344">
        <v>5.4237512399999996</v>
      </c>
      <c r="AZ3344">
        <v>7701.6262851000001</v>
      </c>
      <c r="BA3344">
        <v>0</v>
      </c>
    </row>
    <row r="3345" spans="44:53">
      <c r="AR3345" s="5">
        <v>46261</v>
      </c>
      <c r="AS3345">
        <v>239</v>
      </c>
      <c r="AT3345">
        <v>3</v>
      </c>
      <c r="AU3345" t="s">
        <v>60</v>
      </c>
      <c r="AV3345" t="s">
        <v>51</v>
      </c>
      <c r="AW3345">
        <v>8.9614157999999993</v>
      </c>
      <c r="AX3345">
        <v>1.19083333</v>
      </c>
      <c r="AY3345">
        <v>0</v>
      </c>
      <c r="AZ3345">
        <v>0</v>
      </c>
      <c r="BA3345">
        <v>0</v>
      </c>
    </row>
    <row r="3346" spans="44:53">
      <c r="AR3346" s="5">
        <v>46261</v>
      </c>
      <c r="AS3346">
        <v>239</v>
      </c>
      <c r="AT3346">
        <v>3</v>
      </c>
      <c r="AU3346" t="s">
        <v>54</v>
      </c>
      <c r="AV3346" t="s">
        <v>52</v>
      </c>
      <c r="AW3346">
        <v>-10.35525983</v>
      </c>
      <c r="AX3346">
        <v>7.5241666599999997</v>
      </c>
      <c r="AY3346">
        <v>0</v>
      </c>
      <c r="AZ3346">
        <v>-2605.6252637500002</v>
      </c>
      <c r="BA3346">
        <v>0</v>
      </c>
    </row>
    <row r="3347" spans="44:53">
      <c r="AR3347" s="5">
        <v>46261</v>
      </c>
      <c r="AS3347">
        <v>239</v>
      </c>
      <c r="AT3347">
        <v>3</v>
      </c>
      <c r="AU3347" t="s">
        <v>54</v>
      </c>
      <c r="AV3347" t="s">
        <v>51</v>
      </c>
      <c r="AW3347">
        <v>2.83109316</v>
      </c>
      <c r="AX3347">
        <v>7.5241666599999997</v>
      </c>
      <c r="AY3347">
        <v>0</v>
      </c>
      <c r="AZ3347">
        <v>0</v>
      </c>
      <c r="BA3347">
        <v>0</v>
      </c>
    </row>
    <row r="3348" spans="44:53">
      <c r="AR3348" s="5">
        <v>46261</v>
      </c>
      <c r="AS3348">
        <v>239</v>
      </c>
      <c r="AT3348">
        <v>3</v>
      </c>
      <c r="AU3348" t="s">
        <v>50</v>
      </c>
      <c r="AV3348" t="s">
        <v>52</v>
      </c>
      <c r="AW3348">
        <v>0</v>
      </c>
      <c r="AX3348">
        <v>0</v>
      </c>
      <c r="AY3348">
        <v>0</v>
      </c>
      <c r="AZ3348">
        <v>0</v>
      </c>
      <c r="BA3348">
        <v>0</v>
      </c>
    </row>
    <row r="3349" spans="44:53">
      <c r="AR3349" s="5">
        <v>46261</v>
      </c>
      <c r="AS3349">
        <v>239</v>
      </c>
      <c r="AT3349">
        <v>3</v>
      </c>
      <c r="AU3349" t="s">
        <v>50</v>
      </c>
      <c r="AV3349" t="s">
        <v>51</v>
      </c>
      <c r="AW3349">
        <v>0</v>
      </c>
      <c r="AX3349">
        <v>0</v>
      </c>
      <c r="AY3349">
        <v>0</v>
      </c>
      <c r="AZ3349">
        <v>0</v>
      </c>
      <c r="BA3349">
        <v>0</v>
      </c>
    </row>
    <row r="3350" spans="44:53">
      <c r="AR3350" s="5">
        <v>46261</v>
      </c>
      <c r="AS3350">
        <v>240</v>
      </c>
      <c r="AT3350">
        <v>3</v>
      </c>
      <c r="AU3350" t="s">
        <v>145</v>
      </c>
      <c r="AV3350" t="s">
        <v>58</v>
      </c>
      <c r="AW3350">
        <v>1.4580995999999999</v>
      </c>
      <c r="AX3350">
        <v>0.18416666000000001</v>
      </c>
      <c r="AY3350">
        <v>0</v>
      </c>
      <c r="AZ3350">
        <v>0</v>
      </c>
      <c r="BA3350">
        <v>0</v>
      </c>
    </row>
    <row r="3351" spans="44:53">
      <c r="AR3351" s="5">
        <v>46261</v>
      </c>
      <c r="AS3351">
        <v>240</v>
      </c>
      <c r="AT3351">
        <v>3</v>
      </c>
      <c r="AU3351" t="s">
        <v>145</v>
      </c>
      <c r="AV3351" t="s">
        <v>146</v>
      </c>
      <c r="AW3351">
        <v>-1.64226626</v>
      </c>
      <c r="AX3351">
        <v>0.18416666000000001</v>
      </c>
      <c r="AY3351">
        <v>440.48056095999999</v>
      </c>
      <c r="AZ3351">
        <v>440.48056095999999</v>
      </c>
      <c r="BA3351">
        <v>0</v>
      </c>
    </row>
    <row r="3352" spans="44:53">
      <c r="AR3352" s="5">
        <v>46261</v>
      </c>
      <c r="AS3352">
        <v>240</v>
      </c>
      <c r="AT3352">
        <v>3</v>
      </c>
      <c r="AU3352" t="s">
        <v>144</v>
      </c>
      <c r="AV3352" t="s">
        <v>58</v>
      </c>
      <c r="AW3352">
        <v>8.9218026600000009</v>
      </c>
      <c r="AX3352">
        <v>10.48916666</v>
      </c>
      <c r="AY3352">
        <v>0</v>
      </c>
      <c r="AZ3352">
        <v>0</v>
      </c>
      <c r="BA3352">
        <v>0</v>
      </c>
    </row>
    <row r="3353" spans="44:53">
      <c r="AR3353" s="5">
        <v>46261</v>
      </c>
      <c r="AS3353">
        <v>240</v>
      </c>
      <c r="AT3353">
        <v>3</v>
      </c>
      <c r="AU3353" t="s">
        <v>144</v>
      </c>
      <c r="AV3353" t="s">
        <v>146</v>
      </c>
      <c r="AW3353">
        <v>-19.41096933</v>
      </c>
      <c r="AX3353">
        <v>10.48916666</v>
      </c>
      <c r="AY3353">
        <v>10193.746068140001</v>
      </c>
      <c r="AZ3353">
        <v>10193.746068140001</v>
      </c>
      <c r="BA3353">
        <v>0</v>
      </c>
    </row>
    <row r="3354" spans="44:53">
      <c r="AR3354" s="5">
        <v>46261</v>
      </c>
      <c r="AS3354">
        <v>240</v>
      </c>
      <c r="AT3354">
        <v>3</v>
      </c>
      <c r="AU3354" t="s">
        <v>57</v>
      </c>
      <c r="AV3354" t="s">
        <v>58</v>
      </c>
      <c r="AW3354">
        <v>5.8457797999999999</v>
      </c>
      <c r="AX3354">
        <v>2.5341666599999999</v>
      </c>
      <c r="AY3354">
        <v>0</v>
      </c>
      <c r="AZ3354">
        <v>0</v>
      </c>
      <c r="BA3354">
        <v>0</v>
      </c>
    </row>
    <row r="3355" spans="44:53">
      <c r="AR3355" s="5">
        <v>46261</v>
      </c>
      <c r="AS3355">
        <v>240</v>
      </c>
      <c r="AT3355">
        <v>3</v>
      </c>
      <c r="AU3355" t="s">
        <v>57</v>
      </c>
      <c r="AV3355" t="s">
        <v>52</v>
      </c>
      <c r="AW3355">
        <v>-8.3799464599999993</v>
      </c>
      <c r="AX3355">
        <v>2.5341666599999999</v>
      </c>
      <c r="AY3355">
        <v>0</v>
      </c>
      <c r="AZ3355">
        <v>-4169.90264819</v>
      </c>
      <c r="BA3355">
        <v>0</v>
      </c>
    </row>
    <row r="3356" spans="44:53">
      <c r="AR3356" s="5">
        <v>46261</v>
      </c>
      <c r="AS3356">
        <v>240</v>
      </c>
      <c r="AT3356">
        <v>3</v>
      </c>
      <c r="AU3356" t="s">
        <v>147</v>
      </c>
      <c r="AV3356" t="s">
        <v>148</v>
      </c>
      <c r="AW3356">
        <v>0</v>
      </c>
      <c r="AX3356">
        <v>1.3233333300000001</v>
      </c>
      <c r="AY3356">
        <v>0</v>
      </c>
      <c r="AZ3356">
        <v>0</v>
      </c>
      <c r="BA3356">
        <v>0</v>
      </c>
    </row>
    <row r="3357" spans="44:53">
      <c r="AR3357" s="5">
        <v>46261</v>
      </c>
      <c r="AS3357">
        <v>240</v>
      </c>
      <c r="AT3357">
        <v>3</v>
      </c>
      <c r="AU3357" t="s">
        <v>147</v>
      </c>
      <c r="AV3357" t="s">
        <v>51</v>
      </c>
      <c r="AW3357">
        <v>0</v>
      </c>
      <c r="AX3357">
        <v>1.3233333300000001</v>
      </c>
      <c r="AY3357">
        <v>0</v>
      </c>
      <c r="AZ3357">
        <v>0</v>
      </c>
      <c r="BA3357">
        <v>0</v>
      </c>
    </row>
    <row r="3358" spans="44:53">
      <c r="AR3358" s="5">
        <v>46261</v>
      </c>
      <c r="AS3358">
        <v>240</v>
      </c>
      <c r="AT3358">
        <v>3</v>
      </c>
      <c r="AU3358" t="s">
        <v>60</v>
      </c>
      <c r="AV3358" t="s">
        <v>58</v>
      </c>
      <c r="AW3358">
        <v>-7.73594223</v>
      </c>
      <c r="AX3358">
        <v>1.1758333299999999</v>
      </c>
      <c r="AY3358">
        <v>459.35824764</v>
      </c>
      <c r="AZ3358">
        <v>5400.8323440800004</v>
      </c>
      <c r="BA3358">
        <v>0</v>
      </c>
    </row>
    <row r="3359" spans="44:53">
      <c r="AR3359" s="5">
        <v>46261</v>
      </c>
      <c r="AS3359">
        <v>240</v>
      </c>
      <c r="AT3359">
        <v>3</v>
      </c>
      <c r="AU3359" t="s">
        <v>60</v>
      </c>
      <c r="AV3359" t="s">
        <v>51</v>
      </c>
      <c r="AW3359">
        <v>6.5601089000000004</v>
      </c>
      <c r="AX3359">
        <v>1.1758333299999999</v>
      </c>
      <c r="AY3359">
        <v>0</v>
      </c>
      <c r="AZ3359">
        <v>0</v>
      </c>
      <c r="BA3359">
        <v>0</v>
      </c>
    </row>
    <row r="3360" spans="44:53">
      <c r="AR3360" s="5">
        <v>46261</v>
      </c>
      <c r="AS3360">
        <v>240</v>
      </c>
      <c r="AT3360">
        <v>3</v>
      </c>
      <c r="AU3360" t="s">
        <v>54</v>
      </c>
      <c r="AV3360" t="s">
        <v>52</v>
      </c>
      <c r="AW3360">
        <v>-10.172288930000001</v>
      </c>
      <c r="AX3360">
        <v>7.8941666599999998</v>
      </c>
      <c r="AY3360">
        <v>231.12187921</v>
      </c>
      <c r="AZ3360">
        <v>-540.44956903000002</v>
      </c>
      <c r="BA3360">
        <v>0</v>
      </c>
    </row>
    <row r="3361" spans="44:53">
      <c r="AR3361" s="5">
        <v>46261</v>
      </c>
      <c r="AS3361">
        <v>240</v>
      </c>
      <c r="AT3361">
        <v>3</v>
      </c>
      <c r="AU3361" t="s">
        <v>54</v>
      </c>
      <c r="AV3361" t="s">
        <v>51</v>
      </c>
      <c r="AW3361">
        <v>2.27812226</v>
      </c>
      <c r="AX3361">
        <v>7.8941666599999998</v>
      </c>
      <c r="AY3361">
        <v>0</v>
      </c>
      <c r="AZ3361">
        <v>0</v>
      </c>
      <c r="BA3361">
        <v>0</v>
      </c>
    </row>
    <row r="3362" spans="44:53">
      <c r="AR3362" s="5">
        <v>46261</v>
      </c>
      <c r="AS3362">
        <v>240</v>
      </c>
      <c r="AT3362">
        <v>3</v>
      </c>
      <c r="AU3362" t="s">
        <v>50</v>
      </c>
      <c r="AV3362" t="s">
        <v>52</v>
      </c>
      <c r="AW3362">
        <v>0</v>
      </c>
      <c r="AX3362">
        <v>0</v>
      </c>
      <c r="AY3362">
        <v>0</v>
      </c>
      <c r="AZ3362">
        <v>0</v>
      </c>
      <c r="BA3362">
        <v>0</v>
      </c>
    </row>
    <row r="3363" spans="44:53">
      <c r="AR3363" s="5">
        <v>46261</v>
      </c>
      <c r="AS3363">
        <v>240</v>
      </c>
      <c r="AT3363">
        <v>3</v>
      </c>
      <c r="AU3363" t="s">
        <v>50</v>
      </c>
      <c r="AV3363" t="s">
        <v>51</v>
      </c>
      <c r="AW3363">
        <v>0</v>
      </c>
      <c r="AX3363">
        <v>0</v>
      </c>
      <c r="AY3363">
        <v>0</v>
      </c>
      <c r="AZ3363">
        <v>0</v>
      </c>
      <c r="BA3363">
        <v>0</v>
      </c>
    </row>
    <row r="3364" spans="44:53">
      <c r="AR3364" s="5">
        <v>46261</v>
      </c>
      <c r="AS3364">
        <v>241</v>
      </c>
      <c r="AT3364">
        <v>3</v>
      </c>
      <c r="AU3364" t="s">
        <v>145</v>
      </c>
      <c r="AV3364" t="s">
        <v>58</v>
      </c>
      <c r="AW3364">
        <v>1.4100406999999999</v>
      </c>
      <c r="AX3364">
        <v>0.25083333000000002</v>
      </c>
      <c r="AY3364">
        <v>0</v>
      </c>
      <c r="AZ3364">
        <v>0</v>
      </c>
      <c r="BA3364">
        <v>0</v>
      </c>
    </row>
    <row r="3365" spans="44:53">
      <c r="AR3365" s="5">
        <v>46261</v>
      </c>
      <c r="AS3365">
        <v>241</v>
      </c>
      <c r="AT3365">
        <v>3</v>
      </c>
      <c r="AU3365" t="s">
        <v>145</v>
      </c>
      <c r="AV3365" t="s">
        <v>146</v>
      </c>
      <c r="AW3365">
        <v>-1.66087403</v>
      </c>
      <c r="AX3365">
        <v>0.25083333000000002</v>
      </c>
      <c r="AY3365">
        <v>484.00350588999999</v>
      </c>
      <c r="AZ3365">
        <v>484.00350588999999</v>
      </c>
      <c r="BA3365">
        <v>0</v>
      </c>
    </row>
    <row r="3366" spans="44:53">
      <c r="AR3366" s="5">
        <v>46261</v>
      </c>
      <c r="AS3366">
        <v>241</v>
      </c>
      <c r="AT3366">
        <v>3</v>
      </c>
      <c r="AU3366" t="s">
        <v>144</v>
      </c>
      <c r="AV3366" t="s">
        <v>58</v>
      </c>
      <c r="AW3366">
        <v>12.58305646</v>
      </c>
      <c r="AX3366">
        <v>10.594166660000001</v>
      </c>
      <c r="AY3366">
        <v>0</v>
      </c>
      <c r="AZ3366">
        <v>0</v>
      </c>
      <c r="BA3366">
        <v>0</v>
      </c>
    </row>
    <row r="3367" spans="44:53">
      <c r="AR3367" s="5">
        <v>46261</v>
      </c>
      <c r="AS3367">
        <v>241</v>
      </c>
      <c r="AT3367">
        <v>3</v>
      </c>
      <c r="AU3367" t="s">
        <v>144</v>
      </c>
      <c r="AV3367" t="s">
        <v>146</v>
      </c>
      <c r="AW3367">
        <v>-23.177223130000002</v>
      </c>
      <c r="AX3367">
        <v>10.594166660000001</v>
      </c>
      <c r="AY3367">
        <v>11010.486405170001</v>
      </c>
      <c r="AZ3367">
        <v>11010.486405170001</v>
      </c>
      <c r="BA3367">
        <v>0</v>
      </c>
    </row>
    <row r="3368" spans="44:53">
      <c r="AR3368" s="5">
        <v>46261</v>
      </c>
      <c r="AS3368">
        <v>241</v>
      </c>
      <c r="AT3368">
        <v>3</v>
      </c>
      <c r="AU3368" t="s">
        <v>57</v>
      </c>
      <c r="AV3368" t="s">
        <v>58</v>
      </c>
      <c r="AW3368">
        <v>6.8508867999999996</v>
      </c>
      <c r="AX3368">
        <v>2.3624999999999998</v>
      </c>
      <c r="AY3368">
        <v>0</v>
      </c>
      <c r="AZ3368">
        <v>0</v>
      </c>
      <c r="BA3368">
        <v>0</v>
      </c>
    </row>
    <row r="3369" spans="44:53">
      <c r="AR3369" s="5">
        <v>46261</v>
      </c>
      <c r="AS3369">
        <v>241</v>
      </c>
      <c r="AT3369">
        <v>3</v>
      </c>
      <c r="AU3369" t="s">
        <v>57</v>
      </c>
      <c r="AV3369" t="s">
        <v>52</v>
      </c>
      <c r="AW3369">
        <v>-9.2133868000000003</v>
      </c>
      <c r="AX3369">
        <v>2.3624999999999998</v>
      </c>
      <c r="AY3369">
        <v>0</v>
      </c>
      <c r="AZ3369">
        <v>-6881.4581601</v>
      </c>
      <c r="BA3369">
        <v>0</v>
      </c>
    </row>
    <row r="3370" spans="44:53">
      <c r="AR3370" s="5">
        <v>46261</v>
      </c>
      <c r="AS3370">
        <v>241</v>
      </c>
      <c r="AT3370">
        <v>3</v>
      </c>
      <c r="AU3370" t="s">
        <v>147</v>
      </c>
      <c r="AV3370" t="s">
        <v>148</v>
      </c>
      <c r="AW3370">
        <v>0</v>
      </c>
      <c r="AX3370">
        <v>1.27333333</v>
      </c>
      <c r="AY3370">
        <v>0</v>
      </c>
      <c r="AZ3370">
        <v>0</v>
      </c>
      <c r="BA3370">
        <v>0</v>
      </c>
    </row>
    <row r="3371" spans="44:53">
      <c r="AR3371" s="5">
        <v>46261</v>
      </c>
      <c r="AS3371">
        <v>241</v>
      </c>
      <c r="AT3371">
        <v>3</v>
      </c>
      <c r="AU3371" t="s">
        <v>147</v>
      </c>
      <c r="AV3371" t="s">
        <v>51</v>
      </c>
      <c r="AW3371">
        <v>0</v>
      </c>
      <c r="AX3371">
        <v>1.27333333</v>
      </c>
      <c r="AY3371">
        <v>0</v>
      </c>
      <c r="AZ3371">
        <v>0</v>
      </c>
      <c r="BA3371">
        <v>0</v>
      </c>
    </row>
    <row r="3372" spans="44:53">
      <c r="AR3372" s="5">
        <v>46261</v>
      </c>
      <c r="AS3372">
        <v>241</v>
      </c>
      <c r="AT3372">
        <v>3</v>
      </c>
      <c r="AU3372" t="s">
        <v>60</v>
      </c>
      <c r="AV3372" t="s">
        <v>58</v>
      </c>
      <c r="AW3372">
        <v>-7.0702069300000003</v>
      </c>
      <c r="AX3372">
        <v>0.89583332999999998</v>
      </c>
      <c r="AY3372">
        <v>0</v>
      </c>
      <c r="AZ3372">
        <v>4954.3998984899999</v>
      </c>
      <c r="BA3372">
        <v>0</v>
      </c>
    </row>
    <row r="3373" spans="44:53">
      <c r="AR3373" s="5">
        <v>46261</v>
      </c>
      <c r="AS3373">
        <v>241</v>
      </c>
      <c r="AT3373">
        <v>3</v>
      </c>
      <c r="AU3373" t="s">
        <v>60</v>
      </c>
      <c r="AV3373" t="s">
        <v>51</v>
      </c>
      <c r="AW3373">
        <v>6.1743736</v>
      </c>
      <c r="AX3373">
        <v>0.89583332999999998</v>
      </c>
      <c r="AY3373">
        <v>0</v>
      </c>
      <c r="AZ3373">
        <v>0</v>
      </c>
      <c r="BA3373">
        <v>0</v>
      </c>
    </row>
    <row r="3374" spans="44:53">
      <c r="AR3374" s="5">
        <v>46261</v>
      </c>
      <c r="AS3374">
        <v>241</v>
      </c>
      <c r="AT3374">
        <v>3</v>
      </c>
      <c r="AU3374" t="s">
        <v>54</v>
      </c>
      <c r="AV3374" t="s">
        <v>52</v>
      </c>
      <c r="AW3374">
        <v>-8.7671551599999997</v>
      </c>
      <c r="AX3374">
        <v>6.6483333299999998</v>
      </c>
      <c r="AY3374">
        <v>0</v>
      </c>
      <c r="AZ3374">
        <v>-2392.2946296800001</v>
      </c>
      <c r="BA3374">
        <v>0</v>
      </c>
    </row>
    <row r="3375" spans="44:53">
      <c r="AR3375" s="5">
        <v>46261</v>
      </c>
      <c r="AS3375">
        <v>241</v>
      </c>
      <c r="AT3375">
        <v>3</v>
      </c>
      <c r="AU3375" t="s">
        <v>54</v>
      </c>
      <c r="AV3375" t="s">
        <v>51</v>
      </c>
      <c r="AW3375">
        <v>2.1188218299999999</v>
      </c>
      <c r="AX3375">
        <v>6.6483333299999998</v>
      </c>
      <c r="AY3375">
        <v>0</v>
      </c>
      <c r="AZ3375">
        <v>0</v>
      </c>
      <c r="BA3375">
        <v>0</v>
      </c>
    </row>
    <row r="3376" spans="44:53">
      <c r="AR3376" s="5">
        <v>46261</v>
      </c>
      <c r="AS3376">
        <v>241</v>
      </c>
      <c r="AT3376">
        <v>3</v>
      </c>
      <c r="AU3376" t="s">
        <v>50</v>
      </c>
      <c r="AV3376" t="s">
        <v>52</v>
      </c>
      <c r="AW3376">
        <v>0</v>
      </c>
      <c r="AX3376">
        <v>0</v>
      </c>
      <c r="AY3376">
        <v>0</v>
      </c>
      <c r="AZ3376">
        <v>0</v>
      </c>
      <c r="BA3376">
        <v>0</v>
      </c>
    </row>
    <row r="3377" spans="44:53">
      <c r="AR3377" s="5">
        <v>46261</v>
      </c>
      <c r="AS3377">
        <v>241</v>
      </c>
      <c r="AT3377">
        <v>3</v>
      </c>
      <c r="AU3377" t="s">
        <v>50</v>
      </c>
      <c r="AV3377" t="s">
        <v>51</v>
      </c>
      <c r="AW3377">
        <v>0</v>
      </c>
      <c r="AX3377">
        <v>0</v>
      </c>
      <c r="AY3377">
        <v>0</v>
      </c>
      <c r="AZ3377">
        <v>0</v>
      </c>
      <c r="BA3377">
        <v>0</v>
      </c>
    </row>
    <row r="3378" spans="44:53">
      <c r="AR3378" s="5">
        <v>46261</v>
      </c>
      <c r="AS3378">
        <v>242</v>
      </c>
      <c r="AT3378">
        <v>3</v>
      </c>
      <c r="AU3378" t="s">
        <v>145</v>
      </c>
      <c r="AV3378" t="s">
        <v>58</v>
      </c>
      <c r="AW3378">
        <v>1.2887211000000001</v>
      </c>
      <c r="AX3378">
        <v>0.22833333</v>
      </c>
      <c r="AY3378">
        <v>0</v>
      </c>
      <c r="AZ3378">
        <v>0</v>
      </c>
      <c r="BA3378">
        <v>0</v>
      </c>
    </row>
    <row r="3379" spans="44:53">
      <c r="AR3379" s="5">
        <v>46261</v>
      </c>
      <c r="AS3379">
        <v>242</v>
      </c>
      <c r="AT3379">
        <v>3</v>
      </c>
      <c r="AU3379" t="s">
        <v>145</v>
      </c>
      <c r="AV3379" t="s">
        <v>146</v>
      </c>
      <c r="AW3379">
        <v>-1.51705443</v>
      </c>
      <c r="AX3379">
        <v>0.22833333</v>
      </c>
      <c r="AY3379">
        <v>449.63457762000002</v>
      </c>
      <c r="AZ3379">
        <v>449.63457762000002</v>
      </c>
      <c r="BA3379">
        <v>0</v>
      </c>
    </row>
    <row r="3380" spans="44:53">
      <c r="AR3380" s="5">
        <v>46261</v>
      </c>
      <c r="AS3380">
        <v>242</v>
      </c>
      <c r="AT3380">
        <v>3</v>
      </c>
      <c r="AU3380" t="s">
        <v>144</v>
      </c>
      <c r="AV3380" t="s">
        <v>58</v>
      </c>
      <c r="AW3380">
        <v>15.43921673</v>
      </c>
      <c r="AX3380">
        <v>9.6408333299999995</v>
      </c>
      <c r="AY3380">
        <v>0</v>
      </c>
      <c r="AZ3380">
        <v>0</v>
      </c>
      <c r="BA3380">
        <v>0</v>
      </c>
    </row>
    <row r="3381" spans="44:53">
      <c r="AR3381" s="5">
        <v>46261</v>
      </c>
      <c r="AS3381">
        <v>242</v>
      </c>
      <c r="AT3381">
        <v>3</v>
      </c>
      <c r="AU3381" t="s">
        <v>144</v>
      </c>
      <c r="AV3381" t="s">
        <v>146</v>
      </c>
      <c r="AW3381">
        <v>-25.080050060000001</v>
      </c>
      <c r="AX3381">
        <v>9.6408333299999995</v>
      </c>
      <c r="AY3381">
        <v>10952.99671773</v>
      </c>
      <c r="AZ3381">
        <v>10952.99671773</v>
      </c>
      <c r="BA3381">
        <v>0</v>
      </c>
    </row>
    <row r="3382" spans="44:53">
      <c r="AR3382" s="5">
        <v>46261</v>
      </c>
      <c r="AS3382">
        <v>242</v>
      </c>
      <c r="AT3382">
        <v>3</v>
      </c>
      <c r="AU3382" t="s">
        <v>57</v>
      </c>
      <c r="AV3382" t="s">
        <v>58</v>
      </c>
      <c r="AW3382">
        <v>8.9328427999999995</v>
      </c>
      <c r="AX3382">
        <v>2.4741666599999999</v>
      </c>
      <c r="AY3382">
        <v>0</v>
      </c>
      <c r="AZ3382">
        <v>0</v>
      </c>
      <c r="BA3382">
        <v>0</v>
      </c>
    </row>
    <row r="3383" spans="44:53">
      <c r="AR3383" s="5">
        <v>46261</v>
      </c>
      <c r="AS3383">
        <v>242</v>
      </c>
      <c r="AT3383">
        <v>3</v>
      </c>
      <c r="AU3383" t="s">
        <v>57</v>
      </c>
      <c r="AV3383" t="s">
        <v>52</v>
      </c>
      <c r="AW3383">
        <v>-11.407009459999999</v>
      </c>
      <c r="AX3383">
        <v>2.4741666599999999</v>
      </c>
      <c r="AY3383">
        <v>0</v>
      </c>
      <c r="AZ3383">
        <v>-7433.3859309400004</v>
      </c>
      <c r="BA3383">
        <v>0</v>
      </c>
    </row>
    <row r="3384" spans="44:53">
      <c r="AR3384" s="5">
        <v>46261</v>
      </c>
      <c r="AS3384">
        <v>242</v>
      </c>
      <c r="AT3384">
        <v>3</v>
      </c>
      <c r="AU3384" t="s">
        <v>147</v>
      </c>
      <c r="AV3384" t="s">
        <v>148</v>
      </c>
      <c r="AW3384">
        <v>0</v>
      </c>
      <c r="AX3384">
        <v>1.30916666</v>
      </c>
      <c r="AY3384">
        <v>0</v>
      </c>
      <c r="AZ3384">
        <v>0</v>
      </c>
      <c r="BA3384">
        <v>0</v>
      </c>
    </row>
    <row r="3385" spans="44:53">
      <c r="AR3385" s="5">
        <v>46261</v>
      </c>
      <c r="AS3385">
        <v>242</v>
      </c>
      <c r="AT3385">
        <v>3</v>
      </c>
      <c r="AU3385" t="s">
        <v>147</v>
      </c>
      <c r="AV3385" t="s">
        <v>51</v>
      </c>
      <c r="AW3385">
        <v>0</v>
      </c>
      <c r="AX3385">
        <v>1.30916666</v>
      </c>
      <c r="AY3385">
        <v>0</v>
      </c>
      <c r="AZ3385">
        <v>0</v>
      </c>
      <c r="BA3385">
        <v>0</v>
      </c>
    </row>
    <row r="3386" spans="44:53">
      <c r="AR3386" s="5">
        <v>46261</v>
      </c>
      <c r="AS3386">
        <v>242</v>
      </c>
      <c r="AT3386">
        <v>3</v>
      </c>
      <c r="AU3386" t="s">
        <v>60</v>
      </c>
      <c r="AV3386" t="s">
        <v>58</v>
      </c>
      <c r="AW3386">
        <v>-3.6500382600000001</v>
      </c>
      <c r="AX3386">
        <v>1.1366666599999999</v>
      </c>
      <c r="AY3386">
        <v>0</v>
      </c>
      <c r="AZ3386">
        <v>2565.0934038599999</v>
      </c>
      <c r="BA3386">
        <v>0</v>
      </c>
    </row>
    <row r="3387" spans="44:53">
      <c r="AR3387" s="5">
        <v>46261</v>
      </c>
      <c r="AS3387">
        <v>242</v>
      </c>
      <c r="AT3387">
        <v>3</v>
      </c>
      <c r="AU3387" t="s">
        <v>60</v>
      </c>
      <c r="AV3387" t="s">
        <v>51</v>
      </c>
      <c r="AW3387">
        <v>2.5133716000000002</v>
      </c>
      <c r="AX3387">
        <v>1.1366666599999999</v>
      </c>
      <c r="AY3387">
        <v>0</v>
      </c>
      <c r="AZ3387">
        <v>0</v>
      </c>
      <c r="BA3387">
        <v>0</v>
      </c>
    </row>
    <row r="3388" spans="44:53">
      <c r="AR3388" s="5">
        <v>46261</v>
      </c>
      <c r="AS3388">
        <v>242</v>
      </c>
      <c r="AT3388">
        <v>3</v>
      </c>
      <c r="AU3388" t="s">
        <v>54</v>
      </c>
      <c r="AV3388" t="s">
        <v>52</v>
      </c>
      <c r="AW3388">
        <v>-13.668215930000001</v>
      </c>
      <c r="AX3388">
        <v>6.8866666600000004</v>
      </c>
      <c r="AY3388">
        <v>0</v>
      </c>
      <c r="AZ3388">
        <v>-1472.73437745</v>
      </c>
      <c r="BA3388">
        <v>0</v>
      </c>
    </row>
    <row r="3389" spans="44:53">
      <c r="AR3389" s="5">
        <v>46261</v>
      </c>
      <c r="AS3389">
        <v>242</v>
      </c>
      <c r="AT3389">
        <v>3</v>
      </c>
      <c r="AU3389" t="s">
        <v>54</v>
      </c>
      <c r="AV3389" t="s">
        <v>51</v>
      </c>
      <c r="AW3389">
        <v>6.7815492600000002</v>
      </c>
      <c r="AX3389">
        <v>6.8866666600000004</v>
      </c>
      <c r="AY3389">
        <v>0</v>
      </c>
      <c r="AZ3389">
        <v>0</v>
      </c>
      <c r="BA3389">
        <v>0</v>
      </c>
    </row>
    <row r="3390" spans="44:53">
      <c r="AR3390" s="5">
        <v>46261</v>
      </c>
      <c r="AS3390">
        <v>242</v>
      </c>
      <c r="AT3390">
        <v>3</v>
      </c>
      <c r="AU3390" t="s">
        <v>50</v>
      </c>
      <c r="AV3390" t="s">
        <v>52</v>
      </c>
      <c r="AW3390">
        <v>0</v>
      </c>
      <c r="AX3390">
        <v>0</v>
      </c>
      <c r="AY3390">
        <v>0</v>
      </c>
      <c r="AZ3390">
        <v>0</v>
      </c>
      <c r="BA3390">
        <v>0</v>
      </c>
    </row>
    <row r="3391" spans="44:53">
      <c r="AR3391" s="5">
        <v>46261</v>
      </c>
      <c r="AS3391">
        <v>242</v>
      </c>
      <c r="AT3391">
        <v>3</v>
      </c>
      <c r="AU3391" t="s">
        <v>50</v>
      </c>
      <c r="AV3391" t="s">
        <v>51</v>
      </c>
      <c r="AW3391">
        <v>0</v>
      </c>
      <c r="AX3391">
        <v>0</v>
      </c>
      <c r="AY3391">
        <v>0</v>
      </c>
      <c r="AZ3391">
        <v>0</v>
      </c>
      <c r="BA3391">
        <v>0</v>
      </c>
    </row>
    <row r="3392" spans="44:53">
      <c r="AR3392" s="5">
        <v>46261</v>
      </c>
      <c r="AS3392">
        <v>243</v>
      </c>
      <c r="AT3392">
        <v>3</v>
      </c>
      <c r="AU3392" t="s">
        <v>145</v>
      </c>
      <c r="AV3392" t="s">
        <v>58</v>
      </c>
      <c r="AW3392">
        <v>1.2747040000000001</v>
      </c>
      <c r="AX3392">
        <v>0.21583332999999999</v>
      </c>
      <c r="AY3392">
        <v>0</v>
      </c>
      <c r="AZ3392">
        <v>0</v>
      </c>
      <c r="BA3392">
        <v>0</v>
      </c>
    </row>
    <row r="3393" spans="44:53">
      <c r="AR3393" s="5">
        <v>46261</v>
      </c>
      <c r="AS3393">
        <v>243</v>
      </c>
      <c r="AT3393">
        <v>3</v>
      </c>
      <c r="AU3393" t="s">
        <v>145</v>
      </c>
      <c r="AV3393" t="s">
        <v>146</v>
      </c>
      <c r="AW3393">
        <v>-1.49053733</v>
      </c>
      <c r="AX3393">
        <v>0.21583332999999999</v>
      </c>
      <c r="AY3393">
        <v>1854.9123261</v>
      </c>
      <c r="AZ3393">
        <v>1854.9123261</v>
      </c>
      <c r="BA3393">
        <v>0</v>
      </c>
    </row>
    <row r="3394" spans="44:53">
      <c r="AR3394" s="5">
        <v>46261</v>
      </c>
      <c r="AS3394">
        <v>243</v>
      </c>
      <c r="AT3394">
        <v>3</v>
      </c>
      <c r="AU3394" t="s">
        <v>144</v>
      </c>
      <c r="AV3394" t="s">
        <v>58</v>
      </c>
      <c r="AW3394">
        <v>26.399725199999999</v>
      </c>
      <c r="AX3394">
        <v>8.8825000000000003</v>
      </c>
      <c r="AY3394">
        <v>0</v>
      </c>
      <c r="AZ3394">
        <v>0</v>
      </c>
      <c r="BA3394">
        <v>0</v>
      </c>
    </row>
    <row r="3395" spans="44:53">
      <c r="AR3395" s="5">
        <v>46261</v>
      </c>
      <c r="AS3395">
        <v>243</v>
      </c>
      <c r="AT3395">
        <v>3</v>
      </c>
      <c r="AU3395" t="s">
        <v>144</v>
      </c>
      <c r="AV3395" t="s">
        <v>146</v>
      </c>
      <c r="AW3395">
        <v>-35.282225199999999</v>
      </c>
      <c r="AX3395">
        <v>8.8825000000000003</v>
      </c>
      <c r="AY3395">
        <v>42020.501076870001</v>
      </c>
      <c r="AZ3395">
        <v>42020.501076870001</v>
      </c>
      <c r="BA3395">
        <v>0</v>
      </c>
    </row>
    <row r="3396" spans="44:53">
      <c r="AR3396" s="5">
        <v>46261</v>
      </c>
      <c r="AS3396">
        <v>243</v>
      </c>
      <c r="AT3396">
        <v>3</v>
      </c>
      <c r="AU3396" t="s">
        <v>57</v>
      </c>
      <c r="AV3396" t="s">
        <v>58</v>
      </c>
      <c r="AW3396">
        <v>9.3825097999999993</v>
      </c>
      <c r="AX3396">
        <v>2.5083333300000001</v>
      </c>
      <c r="AY3396">
        <v>0</v>
      </c>
      <c r="AZ3396">
        <v>0</v>
      </c>
      <c r="BA3396">
        <v>0</v>
      </c>
    </row>
    <row r="3397" spans="44:53">
      <c r="AR3397" s="5">
        <v>46261</v>
      </c>
      <c r="AS3397">
        <v>243</v>
      </c>
      <c r="AT3397">
        <v>3</v>
      </c>
      <c r="AU3397" t="s">
        <v>57</v>
      </c>
      <c r="AV3397" t="s">
        <v>52</v>
      </c>
      <c r="AW3397">
        <v>-11.89084313</v>
      </c>
      <c r="AX3397">
        <v>2.5083333300000001</v>
      </c>
      <c r="AY3397">
        <v>2853.2068994199999</v>
      </c>
      <c r="AZ3397">
        <v>3079.0943879800002</v>
      </c>
      <c r="BA3397">
        <v>0</v>
      </c>
    </row>
    <row r="3398" spans="44:53">
      <c r="AR3398" s="5">
        <v>46261</v>
      </c>
      <c r="AS3398">
        <v>243</v>
      </c>
      <c r="AT3398">
        <v>3</v>
      </c>
      <c r="AU3398" t="s">
        <v>147</v>
      </c>
      <c r="AV3398" t="s">
        <v>148</v>
      </c>
      <c r="AW3398">
        <v>0</v>
      </c>
      <c r="AX3398">
        <v>1.3491666600000001</v>
      </c>
      <c r="AY3398">
        <v>0</v>
      </c>
      <c r="AZ3398">
        <v>0</v>
      </c>
      <c r="BA3398">
        <v>0</v>
      </c>
    </row>
    <row r="3399" spans="44:53">
      <c r="AR3399" s="5">
        <v>46261</v>
      </c>
      <c r="AS3399">
        <v>243</v>
      </c>
      <c r="AT3399">
        <v>3</v>
      </c>
      <c r="AU3399" t="s">
        <v>147</v>
      </c>
      <c r="AV3399" t="s">
        <v>51</v>
      </c>
      <c r="AW3399">
        <v>0</v>
      </c>
      <c r="AX3399">
        <v>1.3491666600000001</v>
      </c>
      <c r="AY3399">
        <v>0</v>
      </c>
      <c r="AZ3399">
        <v>0</v>
      </c>
      <c r="BA3399">
        <v>0</v>
      </c>
    </row>
    <row r="3400" spans="44:53">
      <c r="AR3400" s="5">
        <v>46261</v>
      </c>
      <c r="AS3400">
        <v>243</v>
      </c>
      <c r="AT3400">
        <v>3</v>
      </c>
      <c r="AU3400" t="s">
        <v>60</v>
      </c>
      <c r="AV3400" t="s">
        <v>58</v>
      </c>
      <c r="AW3400">
        <v>3.4384033999999999</v>
      </c>
      <c r="AX3400">
        <v>1.1975</v>
      </c>
      <c r="AY3400">
        <v>0</v>
      </c>
      <c r="AZ3400">
        <v>0</v>
      </c>
      <c r="BA3400">
        <v>0</v>
      </c>
    </row>
    <row r="3401" spans="44:53">
      <c r="AR3401" s="5">
        <v>46261</v>
      </c>
      <c r="AS3401">
        <v>243</v>
      </c>
      <c r="AT3401">
        <v>3</v>
      </c>
      <c r="AU3401" t="s">
        <v>60</v>
      </c>
      <c r="AV3401" t="s">
        <v>51</v>
      </c>
      <c r="AW3401">
        <v>-4.6359034000000001</v>
      </c>
      <c r="AX3401">
        <v>1.1975</v>
      </c>
      <c r="AY3401">
        <v>367.98219189999998</v>
      </c>
      <c r="AZ3401">
        <v>1083.3411896499999</v>
      </c>
      <c r="BA3401">
        <v>0</v>
      </c>
    </row>
    <row r="3402" spans="44:53">
      <c r="AR3402" s="5">
        <v>46261</v>
      </c>
      <c r="AS3402">
        <v>243</v>
      </c>
      <c r="AT3402">
        <v>3</v>
      </c>
      <c r="AU3402" t="s">
        <v>54</v>
      </c>
      <c r="AV3402" t="s">
        <v>52</v>
      </c>
      <c r="AW3402">
        <v>-8.9069073999999997</v>
      </c>
      <c r="AX3402">
        <v>6.9649999999999999</v>
      </c>
      <c r="AY3402">
        <v>0</v>
      </c>
      <c r="AZ3402">
        <v>-941.24648630000002</v>
      </c>
      <c r="BA3402">
        <v>0</v>
      </c>
    </row>
    <row r="3403" spans="44:53">
      <c r="AR3403" s="5">
        <v>46261</v>
      </c>
      <c r="AS3403">
        <v>243</v>
      </c>
      <c r="AT3403">
        <v>3</v>
      </c>
      <c r="AU3403" t="s">
        <v>54</v>
      </c>
      <c r="AV3403" t="s">
        <v>51</v>
      </c>
      <c r="AW3403">
        <v>1.9419074000000001</v>
      </c>
      <c r="AX3403">
        <v>6.9649999999999999</v>
      </c>
      <c r="AY3403">
        <v>0</v>
      </c>
      <c r="AZ3403">
        <v>0</v>
      </c>
      <c r="BA3403">
        <v>0</v>
      </c>
    </row>
    <row r="3404" spans="44:53">
      <c r="AR3404" s="5">
        <v>46261</v>
      </c>
      <c r="AS3404">
        <v>243</v>
      </c>
      <c r="AT3404">
        <v>3</v>
      </c>
      <c r="AU3404" t="s">
        <v>50</v>
      </c>
      <c r="AV3404" t="s">
        <v>52</v>
      </c>
      <c r="AW3404">
        <v>0</v>
      </c>
      <c r="AX3404">
        <v>0</v>
      </c>
      <c r="AY3404">
        <v>0</v>
      </c>
      <c r="AZ3404">
        <v>0</v>
      </c>
      <c r="BA3404">
        <v>0</v>
      </c>
    </row>
    <row r="3405" spans="44:53">
      <c r="AR3405" s="5">
        <v>46261</v>
      </c>
      <c r="AS3405">
        <v>243</v>
      </c>
      <c r="AT3405">
        <v>3</v>
      </c>
      <c r="AU3405" t="s">
        <v>50</v>
      </c>
      <c r="AV3405" t="s">
        <v>51</v>
      </c>
      <c r="AW3405">
        <v>0</v>
      </c>
      <c r="AX3405">
        <v>0</v>
      </c>
      <c r="AY3405">
        <v>0</v>
      </c>
      <c r="AZ3405">
        <v>0</v>
      </c>
      <c r="BA3405">
        <v>0</v>
      </c>
    </row>
    <row r="3406" spans="44:53">
      <c r="AR3406" s="5">
        <v>46261</v>
      </c>
      <c r="AS3406">
        <v>244</v>
      </c>
      <c r="AT3406">
        <v>3</v>
      </c>
      <c r="AU3406" t="s">
        <v>145</v>
      </c>
      <c r="AV3406" t="s">
        <v>58</v>
      </c>
      <c r="AW3406">
        <v>1.1274303000000001</v>
      </c>
      <c r="AX3406">
        <v>0.20250000000000001</v>
      </c>
      <c r="AY3406">
        <v>0</v>
      </c>
      <c r="AZ3406">
        <v>0</v>
      </c>
      <c r="BA3406">
        <v>0</v>
      </c>
    </row>
    <row r="3407" spans="44:53">
      <c r="AR3407" s="5">
        <v>46261</v>
      </c>
      <c r="AS3407">
        <v>244</v>
      </c>
      <c r="AT3407">
        <v>3</v>
      </c>
      <c r="AU3407" t="s">
        <v>145</v>
      </c>
      <c r="AV3407" t="s">
        <v>146</v>
      </c>
      <c r="AW3407">
        <v>-1.3299303</v>
      </c>
      <c r="AX3407">
        <v>0.20250000000000001</v>
      </c>
      <c r="AY3407">
        <v>1664.53835721</v>
      </c>
      <c r="AZ3407">
        <v>1664.53835721</v>
      </c>
      <c r="BA3407">
        <v>0</v>
      </c>
    </row>
    <row r="3408" spans="44:53">
      <c r="AR3408" s="5">
        <v>46261</v>
      </c>
      <c r="AS3408">
        <v>244</v>
      </c>
      <c r="AT3408">
        <v>3</v>
      </c>
      <c r="AU3408" t="s">
        <v>144</v>
      </c>
      <c r="AV3408" t="s">
        <v>58</v>
      </c>
      <c r="AW3408">
        <v>32.63379303</v>
      </c>
      <c r="AX3408">
        <v>7.8683333299999996</v>
      </c>
      <c r="AY3408">
        <v>0</v>
      </c>
      <c r="AZ3408">
        <v>0</v>
      </c>
      <c r="BA3408">
        <v>0</v>
      </c>
    </row>
    <row r="3409" spans="44:53">
      <c r="AR3409" s="5">
        <v>46261</v>
      </c>
      <c r="AS3409">
        <v>244</v>
      </c>
      <c r="AT3409">
        <v>3</v>
      </c>
      <c r="AU3409" t="s">
        <v>144</v>
      </c>
      <c r="AV3409" t="s">
        <v>146</v>
      </c>
      <c r="AW3409">
        <v>-40.502126359999998</v>
      </c>
      <c r="AX3409">
        <v>7.8683333299999996</v>
      </c>
      <c r="AY3409">
        <v>49841.72157414</v>
      </c>
      <c r="AZ3409">
        <v>49841.72157414</v>
      </c>
      <c r="BA3409">
        <v>0</v>
      </c>
    </row>
    <row r="3410" spans="44:53">
      <c r="AR3410" s="5">
        <v>46261</v>
      </c>
      <c r="AS3410">
        <v>244</v>
      </c>
      <c r="AT3410">
        <v>3</v>
      </c>
      <c r="AU3410" t="s">
        <v>57</v>
      </c>
      <c r="AV3410" t="s">
        <v>58</v>
      </c>
      <c r="AW3410">
        <v>8.9252079999999996</v>
      </c>
      <c r="AX3410">
        <v>2.4983333299999999</v>
      </c>
      <c r="AY3410">
        <v>0</v>
      </c>
      <c r="AZ3410">
        <v>0</v>
      </c>
      <c r="BA3410">
        <v>0</v>
      </c>
    </row>
    <row r="3411" spans="44:53">
      <c r="AR3411" s="5">
        <v>46261</v>
      </c>
      <c r="AS3411">
        <v>244</v>
      </c>
      <c r="AT3411">
        <v>3</v>
      </c>
      <c r="AU3411" t="s">
        <v>57</v>
      </c>
      <c r="AV3411" t="s">
        <v>52</v>
      </c>
      <c r="AW3411">
        <v>-11.423541330000001</v>
      </c>
      <c r="AX3411">
        <v>2.4983333299999999</v>
      </c>
      <c r="AY3411">
        <v>3400.7771091700001</v>
      </c>
      <c r="AZ3411">
        <v>3052.4820578099998</v>
      </c>
      <c r="BA3411">
        <v>0</v>
      </c>
    </row>
    <row r="3412" spans="44:53">
      <c r="AR3412" s="5">
        <v>46261</v>
      </c>
      <c r="AS3412">
        <v>244</v>
      </c>
      <c r="AT3412">
        <v>3</v>
      </c>
      <c r="AU3412" t="s">
        <v>147</v>
      </c>
      <c r="AV3412" t="s">
        <v>148</v>
      </c>
      <c r="AW3412">
        <v>0</v>
      </c>
      <c r="AX3412">
        <v>1.23583333</v>
      </c>
      <c r="AY3412">
        <v>0</v>
      </c>
      <c r="AZ3412">
        <v>0</v>
      </c>
      <c r="BA3412">
        <v>0</v>
      </c>
    </row>
    <row r="3413" spans="44:53">
      <c r="AR3413" s="5">
        <v>46261</v>
      </c>
      <c r="AS3413">
        <v>244</v>
      </c>
      <c r="AT3413">
        <v>3</v>
      </c>
      <c r="AU3413" t="s">
        <v>147</v>
      </c>
      <c r="AV3413" t="s">
        <v>51</v>
      </c>
      <c r="AW3413">
        <v>0</v>
      </c>
      <c r="AX3413">
        <v>1.23583333</v>
      </c>
      <c r="AY3413">
        <v>0</v>
      </c>
      <c r="AZ3413">
        <v>0</v>
      </c>
      <c r="BA3413">
        <v>0</v>
      </c>
    </row>
    <row r="3414" spans="44:53">
      <c r="AR3414" s="5">
        <v>46261</v>
      </c>
      <c r="AS3414">
        <v>244</v>
      </c>
      <c r="AT3414">
        <v>3</v>
      </c>
      <c r="AU3414" t="s">
        <v>60</v>
      </c>
      <c r="AV3414" t="s">
        <v>58</v>
      </c>
      <c r="AW3414">
        <v>5.2428170300000003</v>
      </c>
      <c r="AX3414">
        <v>1.18666666</v>
      </c>
      <c r="AY3414">
        <v>0</v>
      </c>
      <c r="AZ3414">
        <v>0</v>
      </c>
      <c r="BA3414">
        <v>0</v>
      </c>
    </row>
    <row r="3415" spans="44:53">
      <c r="AR3415" s="5">
        <v>46261</v>
      </c>
      <c r="AS3415">
        <v>244</v>
      </c>
      <c r="AT3415">
        <v>3</v>
      </c>
      <c r="AU3415" t="s">
        <v>60</v>
      </c>
      <c r="AV3415" t="s">
        <v>51</v>
      </c>
      <c r="AW3415">
        <v>-6.4294836999999996</v>
      </c>
      <c r="AX3415">
        <v>1.18666666</v>
      </c>
      <c r="AY3415">
        <v>644.14302144999999</v>
      </c>
      <c r="AZ3415">
        <v>1879.70327703</v>
      </c>
      <c r="BA3415">
        <v>0</v>
      </c>
    </row>
    <row r="3416" spans="44:53">
      <c r="AR3416" s="5">
        <v>46261</v>
      </c>
      <c r="AS3416">
        <v>244</v>
      </c>
      <c r="AT3416">
        <v>3</v>
      </c>
      <c r="AU3416" t="s">
        <v>54</v>
      </c>
      <c r="AV3416" t="s">
        <v>52</v>
      </c>
      <c r="AW3416">
        <v>-9.5601160299999997</v>
      </c>
      <c r="AX3416">
        <v>7.0216666600000002</v>
      </c>
      <c r="AY3416">
        <v>0</v>
      </c>
      <c r="AZ3416">
        <v>-887.26520420999998</v>
      </c>
      <c r="BA3416">
        <v>0</v>
      </c>
    </row>
    <row r="3417" spans="44:53">
      <c r="AR3417" s="5">
        <v>46261</v>
      </c>
      <c r="AS3417">
        <v>244</v>
      </c>
      <c r="AT3417">
        <v>3</v>
      </c>
      <c r="AU3417" t="s">
        <v>54</v>
      </c>
      <c r="AV3417" t="s">
        <v>51</v>
      </c>
      <c r="AW3417">
        <v>2.53844936</v>
      </c>
      <c r="AX3417">
        <v>7.0216666600000002</v>
      </c>
      <c r="AY3417">
        <v>0</v>
      </c>
      <c r="AZ3417">
        <v>0</v>
      </c>
      <c r="BA3417">
        <v>0</v>
      </c>
    </row>
    <row r="3418" spans="44:53">
      <c r="AR3418" s="5">
        <v>46261</v>
      </c>
      <c r="AS3418">
        <v>244</v>
      </c>
      <c r="AT3418">
        <v>3</v>
      </c>
      <c r="AU3418" t="s">
        <v>50</v>
      </c>
      <c r="AV3418" t="s">
        <v>52</v>
      </c>
      <c r="AW3418">
        <v>0</v>
      </c>
      <c r="AX3418">
        <v>0</v>
      </c>
      <c r="AY3418">
        <v>0</v>
      </c>
      <c r="AZ3418">
        <v>0</v>
      </c>
      <c r="BA3418">
        <v>0</v>
      </c>
    </row>
    <row r="3419" spans="44:53">
      <c r="AR3419" s="5">
        <v>46261</v>
      </c>
      <c r="AS3419">
        <v>244</v>
      </c>
      <c r="AT3419">
        <v>3</v>
      </c>
      <c r="AU3419" t="s">
        <v>50</v>
      </c>
      <c r="AV3419" t="s">
        <v>51</v>
      </c>
      <c r="AW3419">
        <v>0</v>
      </c>
      <c r="AX3419">
        <v>0</v>
      </c>
      <c r="AY3419">
        <v>0</v>
      </c>
      <c r="AZ3419">
        <v>0</v>
      </c>
      <c r="BA3419">
        <v>0</v>
      </c>
    </row>
    <row r="3420" spans="44:53">
      <c r="AR3420" s="5">
        <v>46261</v>
      </c>
      <c r="AS3420">
        <v>245</v>
      </c>
      <c r="AT3420">
        <v>3</v>
      </c>
      <c r="AU3420" t="s">
        <v>145</v>
      </c>
      <c r="AV3420" t="s">
        <v>58</v>
      </c>
      <c r="AW3420">
        <v>1.3979326999999999</v>
      </c>
      <c r="AX3420">
        <v>0.20666666</v>
      </c>
      <c r="AY3420">
        <v>0</v>
      </c>
      <c r="AZ3420">
        <v>0</v>
      </c>
      <c r="BA3420">
        <v>0</v>
      </c>
    </row>
    <row r="3421" spans="44:53">
      <c r="AR3421" s="5">
        <v>46261</v>
      </c>
      <c r="AS3421">
        <v>245</v>
      </c>
      <c r="AT3421">
        <v>3</v>
      </c>
      <c r="AU3421" t="s">
        <v>145</v>
      </c>
      <c r="AV3421" t="s">
        <v>146</v>
      </c>
      <c r="AW3421">
        <v>-1.6045993599999999</v>
      </c>
      <c r="AX3421">
        <v>0.20666666</v>
      </c>
      <c r="AY3421">
        <v>2018.3963172199999</v>
      </c>
      <c r="AZ3421">
        <v>2018.3963172199999</v>
      </c>
      <c r="BA3421">
        <v>0</v>
      </c>
    </row>
    <row r="3422" spans="44:53">
      <c r="AR3422" s="5">
        <v>46261</v>
      </c>
      <c r="AS3422">
        <v>245</v>
      </c>
      <c r="AT3422">
        <v>3</v>
      </c>
      <c r="AU3422" t="s">
        <v>144</v>
      </c>
      <c r="AV3422" t="s">
        <v>58</v>
      </c>
      <c r="AW3422">
        <v>38.883034960000003</v>
      </c>
      <c r="AX3422">
        <v>8.1816666599999994</v>
      </c>
      <c r="AY3422">
        <v>0</v>
      </c>
      <c r="AZ3422">
        <v>0</v>
      </c>
      <c r="BA3422">
        <v>0</v>
      </c>
    </row>
    <row r="3423" spans="44:53">
      <c r="AR3423" s="5">
        <v>46261</v>
      </c>
      <c r="AS3423">
        <v>245</v>
      </c>
      <c r="AT3423">
        <v>3</v>
      </c>
      <c r="AU3423" t="s">
        <v>144</v>
      </c>
      <c r="AV3423" t="s">
        <v>146</v>
      </c>
      <c r="AW3423">
        <v>-47.064701630000002</v>
      </c>
      <c r="AX3423">
        <v>8.1816666599999994</v>
      </c>
      <c r="AY3423">
        <v>58141.880342390003</v>
      </c>
      <c r="AZ3423">
        <v>58141.880342390003</v>
      </c>
      <c r="BA3423">
        <v>0</v>
      </c>
    </row>
    <row r="3424" spans="44:53">
      <c r="AR3424" s="5">
        <v>46261</v>
      </c>
      <c r="AS3424">
        <v>245</v>
      </c>
      <c r="AT3424">
        <v>3</v>
      </c>
      <c r="AU3424" t="s">
        <v>57</v>
      </c>
      <c r="AV3424" t="s">
        <v>58</v>
      </c>
      <c r="AW3424">
        <v>7.4713349999999998</v>
      </c>
      <c r="AX3424">
        <v>2.4941666599999999</v>
      </c>
      <c r="AY3424">
        <v>0</v>
      </c>
      <c r="AZ3424">
        <v>0</v>
      </c>
      <c r="BA3424">
        <v>0</v>
      </c>
    </row>
    <row r="3425" spans="44:53">
      <c r="AR3425" s="5">
        <v>46261</v>
      </c>
      <c r="AS3425">
        <v>245</v>
      </c>
      <c r="AT3425">
        <v>3</v>
      </c>
      <c r="AU3425" t="s">
        <v>57</v>
      </c>
      <c r="AV3425" t="s">
        <v>52</v>
      </c>
      <c r="AW3425">
        <v>-9.9655016599999993</v>
      </c>
      <c r="AX3425">
        <v>2.4941666599999999</v>
      </c>
      <c r="AY3425">
        <v>2727.0816699100001</v>
      </c>
      <c r="AZ3425">
        <v>2673.0460572799998</v>
      </c>
      <c r="BA3425">
        <v>0</v>
      </c>
    </row>
    <row r="3426" spans="44:53">
      <c r="AR3426" s="5">
        <v>46261</v>
      </c>
      <c r="AS3426">
        <v>245</v>
      </c>
      <c r="AT3426">
        <v>3</v>
      </c>
      <c r="AU3426" t="s">
        <v>147</v>
      </c>
      <c r="AV3426" t="s">
        <v>148</v>
      </c>
      <c r="AW3426">
        <v>0</v>
      </c>
      <c r="AX3426">
        <v>0.99666666000000004</v>
      </c>
      <c r="AY3426">
        <v>0</v>
      </c>
      <c r="AZ3426">
        <v>0</v>
      </c>
      <c r="BA3426">
        <v>0</v>
      </c>
    </row>
    <row r="3427" spans="44:53">
      <c r="AR3427" s="5">
        <v>46261</v>
      </c>
      <c r="AS3427">
        <v>245</v>
      </c>
      <c r="AT3427">
        <v>3</v>
      </c>
      <c r="AU3427" t="s">
        <v>147</v>
      </c>
      <c r="AV3427" t="s">
        <v>51</v>
      </c>
      <c r="AW3427">
        <v>0</v>
      </c>
      <c r="AX3427">
        <v>0.99666666000000004</v>
      </c>
      <c r="AY3427">
        <v>0</v>
      </c>
      <c r="AZ3427">
        <v>0</v>
      </c>
      <c r="BA3427">
        <v>0</v>
      </c>
    </row>
    <row r="3428" spans="44:53">
      <c r="AR3428" s="5">
        <v>46261</v>
      </c>
      <c r="AS3428">
        <v>245</v>
      </c>
      <c r="AT3428">
        <v>3</v>
      </c>
      <c r="AU3428" t="s">
        <v>60</v>
      </c>
      <c r="AV3428" t="s">
        <v>58</v>
      </c>
      <c r="AW3428">
        <v>2.4057029000000001</v>
      </c>
      <c r="AX3428">
        <v>1.2475000000000001</v>
      </c>
      <c r="AY3428">
        <v>0</v>
      </c>
      <c r="AZ3428">
        <v>0</v>
      </c>
      <c r="BA3428">
        <v>0</v>
      </c>
    </row>
    <row r="3429" spans="44:53">
      <c r="AR3429" s="5">
        <v>46261</v>
      </c>
      <c r="AS3429">
        <v>245</v>
      </c>
      <c r="AT3429">
        <v>3</v>
      </c>
      <c r="AU3429" t="s">
        <v>60</v>
      </c>
      <c r="AV3429" t="s">
        <v>51</v>
      </c>
      <c r="AW3429">
        <v>-3.6532029000000001</v>
      </c>
      <c r="AX3429">
        <v>1.2475000000000001</v>
      </c>
      <c r="AY3429">
        <v>0</v>
      </c>
      <c r="AZ3429">
        <v>819.26514550000002</v>
      </c>
      <c r="BA3429">
        <v>0</v>
      </c>
    </row>
    <row r="3430" spans="44:53">
      <c r="AR3430" s="5">
        <v>46261</v>
      </c>
      <c r="AS3430">
        <v>245</v>
      </c>
      <c r="AT3430">
        <v>3</v>
      </c>
      <c r="AU3430" t="s">
        <v>54</v>
      </c>
      <c r="AV3430" t="s">
        <v>52</v>
      </c>
      <c r="AW3430">
        <v>-16.666891329999999</v>
      </c>
      <c r="AX3430">
        <v>7.0291666599999996</v>
      </c>
      <c r="AY3430">
        <v>0</v>
      </c>
      <c r="AZ3430">
        <v>-765.22953286999996</v>
      </c>
      <c r="BA3430">
        <v>0</v>
      </c>
    </row>
    <row r="3431" spans="44:53">
      <c r="AR3431" s="5">
        <v>46261</v>
      </c>
      <c r="AS3431">
        <v>245</v>
      </c>
      <c r="AT3431">
        <v>3</v>
      </c>
      <c r="AU3431" t="s">
        <v>54</v>
      </c>
      <c r="AV3431" t="s">
        <v>51</v>
      </c>
      <c r="AW3431">
        <v>9.6377246599999999</v>
      </c>
      <c r="AX3431">
        <v>7.0291666599999996</v>
      </c>
      <c r="AY3431">
        <v>0</v>
      </c>
      <c r="AZ3431">
        <v>0</v>
      </c>
      <c r="BA3431">
        <v>0</v>
      </c>
    </row>
    <row r="3432" spans="44:53">
      <c r="AR3432" s="5">
        <v>46261</v>
      </c>
      <c r="AS3432">
        <v>245</v>
      </c>
      <c r="AT3432">
        <v>3</v>
      </c>
      <c r="AU3432" t="s">
        <v>50</v>
      </c>
      <c r="AV3432" t="s">
        <v>52</v>
      </c>
      <c r="AW3432">
        <v>0</v>
      </c>
      <c r="AX3432">
        <v>0</v>
      </c>
      <c r="AY3432">
        <v>0</v>
      </c>
      <c r="AZ3432">
        <v>0</v>
      </c>
      <c r="BA3432">
        <v>0</v>
      </c>
    </row>
    <row r="3433" spans="44:53">
      <c r="AR3433" s="5">
        <v>46261</v>
      </c>
      <c r="AS3433">
        <v>245</v>
      </c>
      <c r="AT3433">
        <v>3</v>
      </c>
      <c r="AU3433" t="s">
        <v>50</v>
      </c>
      <c r="AV3433" t="s">
        <v>51</v>
      </c>
      <c r="AW3433">
        <v>0</v>
      </c>
      <c r="AX3433">
        <v>0</v>
      </c>
      <c r="AY3433">
        <v>0</v>
      </c>
      <c r="AZ3433">
        <v>0</v>
      </c>
      <c r="BA3433">
        <v>0</v>
      </c>
    </row>
    <row r="3434" spans="44:53">
      <c r="AR3434" s="5">
        <v>46261</v>
      </c>
      <c r="AS3434">
        <v>246</v>
      </c>
      <c r="AT3434">
        <v>3</v>
      </c>
      <c r="AU3434" t="s">
        <v>145</v>
      </c>
      <c r="AV3434" t="s">
        <v>58</v>
      </c>
      <c r="AW3434">
        <v>1.0344826</v>
      </c>
      <c r="AX3434">
        <v>0.19</v>
      </c>
      <c r="AY3434">
        <v>0</v>
      </c>
      <c r="AZ3434">
        <v>0</v>
      </c>
      <c r="BA3434">
        <v>0</v>
      </c>
    </row>
    <row r="3435" spans="44:53">
      <c r="AR3435" s="5">
        <v>46261</v>
      </c>
      <c r="AS3435">
        <v>246</v>
      </c>
      <c r="AT3435">
        <v>3</v>
      </c>
      <c r="AU3435" t="s">
        <v>145</v>
      </c>
      <c r="AV3435" t="s">
        <v>146</v>
      </c>
      <c r="AW3435">
        <v>-1.2244826</v>
      </c>
      <c r="AX3435">
        <v>0.19</v>
      </c>
      <c r="AY3435">
        <v>1524.1088523200001</v>
      </c>
      <c r="AZ3435">
        <v>1524.1088523200001</v>
      </c>
      <c r="BA3435">
        <v>0</v>
      </c>
    </row>
    <row r="3436" spans="44:53">
      <c r="AR3436" s="5">
        <v>46261</v>
      </c>
      <c r="AS3436">
        <v>246</v>
      </c>
      <c r="AT3436">
        <v>3</v>
      </c>
      <c r="AU3436" t="s">
        <v>144</v>
      </c>
      <c r="AV3436" t="s">
        <v>58</v>
      </c>
      <c r="AW3436">
        <v>42.708313029999999</v>
      </c>
      <c r="AX3436">
        <v>8.4233333300000002</v>
      </c>
      <c r="AY3436">
        <v>0</v>
      </c>
      <c r="AZ3436">
        <v>0</v>
      </c>
      <c r="BA3436">
        <v>0</v>
      </c>
    </row>
    <row r="3437" spans="44:53">
      <c r="AR3437" s="5">
        <v>46261</v>
      </c>
      <c r="AS3437">
        <v>246</v>
      </c>
      <c r="AT3437">
        <v>3</v>
      </c>
      <c r="AU3437" t="s">
        <v>144</v>
      </c>
      <c r="AV3437" t="s">
        <v>146</v>
      </c>
      <c r="AW3437">
        <v>-51.131646359999998</v>
      </c>
      <c r="AX3437">
        <v>8.4233333300000002</v>
      </c>
      <c r="AY3437">
        <v>63398.686691039999</v>
      </c>
      <c r="AZ3437">
        <v>63398.686691039999</v>
      </c>
      <c r="BA3437">
        <v>0</v>
      </c>
    </row>
    <row r="3438" spans="44:53">
      <c r="AR3438" s="5">
        <v>46261</v>
      </c>
      <c r="AS3438">
        <v>246</v>
      </c>
      <c r="AT3438">
        <v>3</v>
      </c>
      <c r="AU3438" t="s">
        <v>57</v>
      </c>
      <c r="AV3438" t="s">
        <v>58</v>
      </c>
      <c r="AW3438">
        <v>7.8282645999999998</v>
      </c>
      <c r="AX3438">
        <v>2.4908333300000001</v>
      </c>
      <c r="AY3438">
        <v>0</v>
      </c>
      <c r="AZ3438">
        <v>0</v>
      </c>
      <c r="BA3438">
        <v>0</v>
      </c>
    </row>
    <row r="3439" spans="44:53">
      <c r="AR3439" s="5">
        <v>46261</v>
      </c>
      <c r="AS3439">
        <v>246</v>
      </c>
      <c r="AT3439">
        <v>3</v>
      </c>
      <c r="AU3439" t="s">
        <v>57</v>
      </c>
      <c r="AV3439" t="s">
        <v>52</v>
      </c>
      <c r="AW3439">
        <v>-10.31909793</v>
      </c>
      <c r="AX3439">
        <v>2.4908333300000001</v>
      </c>
      <c r="AY3439">
        <v>3119.2199145200002</v>
      </c>
      <c r="AZ3439">
        <v>3122.1415336099999</v>
      </c>
      <c r="BA3439">
        <v>0</v>
      </c>
    </row>
    <row r="3440" spans="44:53">
      <c r="AR3440" s="5">
        <v>46261</v>
      </c>
      <c r="AS3440">
        <v>246</v>
      </c>
      <c r="AT3440">
        <v>3</v>
      </c>
      <c r="AU3440" t="s">
        <v>147</v>
      </c>
      <c r="AV3440" t="s">
        <v>148</v>
      </c>
      <c r="AW3440">
        <v>0</v>
      </c>
      <c r="AX3440">
        <v>1.1133333299999999</v>
      </c>
      <c r="AY3440">
        <v>0</v>
      </c>
      <c r="AZ3440">
        <v>0</v>
      </c>
      <c r="BA3440">
        <v>0</v>
      </c>
    </row>
    <row r="3441" spans="44:53">
      <c r="AR3441" s="5">
        <v>46261</v>
      </c>
      <c r="AS3441">
        <v>246</v>
      </c>
      <c r="AT3441">
        <v>3</v>
      </c>
      <c r="AU3441" t="s">
        <v>147</v>
      </c>
      <c r="AV3441" t="s">
        <v>51</v>
      </c>
      <c r="AW3441">
        <v>0</v>
      </c>
      <c r="AX3441">
        <v>1.1133333299999999</v>
      </c>
      <c r="AY3441">
        <v>0</v>
      </c>
      <c r="AZ3441">
        <v>0</v>
      </c>
      <c r="BA3441">
        <v>0</v>
      </c>
    </row>
    <row r="3442" spans="44:53">
      <c r="AR3442" s="5">
        <v>46261</v>
      </c>
      <c r="AS3442">
        <v>246</v>
      </c>
      <c r="AT3442">
        <v>3</v>
      </c>
      <c r="AU3442" t="s">
        <v>60</v>
      </c>
      <c r="AV3442" t="s">
        <v>58</v>
      </c>
      <c r="AW3442">
        <v>1.5903438000000001</v>
      </c>
      <c r="AX3442">
        <v>1.2024999999999999</v>
      </c>
      <c r="AY3442">
        <v>0</v>
      </c>
      <c r="AZ3442">
        <v>0</v>
      </c>
      <c r="BA3442">
        <v>0</v>
      </c>
    </row>
    <row r="3443" spans="44:53">
      <c r="AR3443" s="5">
        <v>46261</v>
      </c>
      <c r="AS3443">
        <v>246</v>
      </c>
      <c r="AT3443">
        <v>3</v>
      </c>
      <c r="AU3443" t="s">
        <v>60</v>
      </c>
      <c r="AV3443" t="s">
        <v>51</v>
      </c>
      <c r="AW3443">
        <v>-2.7928438</v>
      </c>
      <c r="AX3443">
        <v>1.2024999999999999</v>
      </c>
      <c r="AY3443">
        <v>0</v>
      </c>
      <c r="AZ3443">
        <v>581.65899148999995</v>
      </c>
      <c r="BA3443">
        <v>0</v>
      </c>
    </row>
    <row r="3444" spans="44:53">
      <c r="AR3444" s="5">
        <v>46261</v>
      </c>
      <c r="AS3444">
        <v>246</v>
      </c>
      <c r="AT3444">
        <v>3</v>
      </c>
      <c r="AU3444" t="s">
        <v>54</v>
      </c>
      <c r="AV3444" t="s">
        <v>52</v>
      </c>
      <c r="AW3444">
        <v>-18.027174160000001</v>
      </c>
      <c r="AX3444">
        <v>7.57583333</v>
      </c>
      <c r="AY3444">
        <v>0</v>
      </c>
      <c r="AZ3444">
        <v>-584.58061057999998</v>
      </c>
      <c r="BA3444">
        <v>0</v>
      </c>
    </row>
    <row r="3445" spans="44:53">
      <c r="AR3445" s="5">
        <v>46261</v>
      </c>
      <c r="AS3445">
        <v>246</v>
      </c>
      <c r="AT3445">
        <v>3</v>
      </c>
      <c r="AU3445" t="s">
        <v>54</v>
      </c>
      <c r="AV3445" t="s">
        <v>51</v>
      </c>
      <c r="AW3445">
        <v>10.451340829999999</v>
      </c>
      <c r="AX3445">
        <v>7.57583333</v>
      </c>
      <c r="AY3445">
        <v>0</v>
      </c>
      <c r="AZ3445">
        <v>0</v>
      </c>
      <c r="BA3445">
        <v>0</v>
      </c>
    </row>
    <row r="3446" spans="44:53">
      <c r="AR3446" s="5">
        <v>46261</v>
      </c>
      <c r="AS3446">
        <v>246</v>
      </c>
      <c r="AT3446">
        <v>3</v>
      </c>
      <c r="AU3446" t="s">
        <v>50</v>
      </c>
      <c r="AV3446" t="s">
        <v>52</v>
      </c>
      <c r="AW3446">
        <v>0</v>
      </c>
      <c r="AX3446">
        <v>0</v>
      </c>
      <c r="AY3446">
        <v>0</v>
      </c>
      <c r="AZ3446">
        <v>0</v>
      </c>
      <c r="BA3446">
        <v>0</v>
      </c>
    </row>
    <row r="3447" spans="44:53">
      <c r="AR3447" s="5">
        <v>46261</v>
      </c>
      <c r="AS3447">
        <v>246</v>
      </c>
      <c r="AT3447">
        <v>3</v>
      </c>
      <c r="AU3447" t="s">
        <v>50</v>
      </c>
      <c r="AV3447" t="s">
        <v>51</v>
      </c>
      <c r="AW3447">
        <v>0</v>
      </c>
      <c r="AX3447">
        <v>0</v>
      </c>
      <c r="AY3447">
        <v>0</v>
      </c>
      <c r="AZ3447">
        <v>0</v>
      </c>
      <c r="BA3447">
        <v>0</v>
      </c>
    </row>
    <row r="3448" spans="44:53">
      <c r="AR3448" s="5">
        <v>46261</v>
      </c>
      <c r="AS3448">
        <v>247</v>
      </c>
      <c r="AT3448">
        <v>3</v>
      </c>
      <c r="AU3448" t="s">
        <v>145</v>
      </c>
      <c r="AV3448" t="s">
        <v>58</v>
      </c>
      <c r="AW3448">
        <v>0.88943870000000003</v>
      </c>
      <c r="AX3448">
        <v>0.2475</v>
      </c>
      <c r="AY3448">
        <v>0</v>
      </c>
      <c r="AZ3448">
        <v>0</v>
      </c>
      <c r="BA3448">
        <v>0</v>
      </c>
    </row>
    <row r="3449" spans="44:53">
      <c r="AR3449" s="5">
        <v>46261</v>
      </c>
      <c r="AS3449">
        <v>247</v>
      </c>
      <c r="AT3449">
        <v>3</v>
      </c>
      <c r="AU3449" t="s">
        <v>145</v>
      </c>
      <c r="AV3449" t="s">
        <v>146</v>
      </c>
      <c r="AW3449">
        <v>-1.1369387</v>
      </c>
      <c r="AX3449">
        <v>0.2475</v>
      </c>
      <c r="AY3449">
        <v>1379.6013042300001</v>
      </c>
      <c r="AZ3449">
        <v>1379.6013042300001</v>
      </c>
      <c r="BA3449">
        <v>0</v>
      </c>
    </row>
    <row r="3450" spans="44:53">
      <c r="AR3450" s="5">
        <v>46261</v>
      </c>
      <c r="AS3450">
        <v>247</v>
      </c>
      <c r="AT3450">
        <v>3</v>
      </c>
      <c r="AU3450" t="s">
        <v>144</v>
      </c>
      <c r="AV3450" t="s">
        <v>58</v>
      </c>
      <c r="AW3450">
        <v>43.33144016</v>
      </c>
      <c r="AX3450">
        <v>8.3916666600000003</v>
      </c>
      <c r="AY3450">
        <v>0</v>
      </c>
      <c r="AZ3450">
        <v>0</v>
      </c>
      <c r="BA3450">
        <v>0</v>
      </c>
    </row>
    <row r="3451" spans="44:53">
      <c r="AR3451" s="5">
        <v>46261</v>
      </c>
      <c r="AS3451">
        <v>247</v>
      </c>
      <c r="AT3451">
        <v>3</v>
      </c>
      <c r="AU3451" t="s">
        <v>144</v>
      </c>
      <c r="AV3451" t="s">
        <v>146</v>
      </c>
      <c r="AW3451">
        <v>-51.723106829999999</v>
      </c>
      <c r="AX3451">
        <v>8.3916666600000003</v>
      </c>
      <c r="AY3451">
        <v>64196.596370239997</v>
      </c>
      <c r="AZ3451">
        <v>64196.596370239997</v>
      </c>
      <c r="BA3451">
        <v>0</v>
      </c>
    </row>
    <row r="3452" spans="44:53">
      <c r="AR3452" s="5">
        <v>46261</v>
      </c>
      <c r="AS3452">
        <v>247</v>
      </c>
      <c r="AT3452">
        <v>3</v>
      </c>
      <c r="AU3452" t="s">
        <v>57</v>
      </c>
      <c r="AV3452" t="s">
        <v>58</v>
      </c>
      <c r="AW3452">
        <v>10.909398400000001</v>
      </c>
      <c r="AX3452">
        <v>2.4808333299999998</v>
      </c>
      <c r="AY3452">
        <v>0</v>
      </c>
      <c r="AZ3452">
        <v>0</v>
      </c>
      <c r="BA3452">
        <v>0</v>
      </c>
    </row>
    <row r="3453" spans="44:53">
      <c r="AR3453" s="5">
        <v>46261</v>
      </c>
      <c r="AS3453">
        <v>247</v>
      </c>
      <c r="AT3453">
        <v>3</v>
      </c>
      <c r="AU3453" t="s">
        <v>57</v>
      </c>
      <c r="AV3453" t="s">
        <v>52</v>
      </c>
      <c r="AW3453">
        <v>-13.39023173</v>
      </c>
      <c r="AX3453">
        <v>2.4808333299999998</v>
      </c>
      <c r="AY3453">
        <v>2924.2322105799999</v>
      </c>
      <c r="AZ3453">
        <v>3606.3116115299999</v>
      </c>
      <c r="BA3453">
        <v>0</v>
      </c>
    </row>
    <row r="3454" spans="44:53">
      <c r="AR3454" s="5">
        <v>46261</v>
      </c>
      <c r="AS3454">
        <v>247</v>
      </c>
      <c r="AT3454">
        <v>3</v>
      </c>
      <c r="AU3454" t="s">
        <v>147</v>
      </c>
      <c r="AV3454" t="s">
        <v>148</v>
      </c>
      <c r="AW3454">
        <v>0</v>
      </c>
      <c r="AX3454">
        <v>1.2258333299999999</v>
      </c>
      <c r="AY3454">
        <v>0</v>
      </c>
      <c r="AZ3454">
        <v>0</v>
      </c>
      <c r="BA3454">
        <v>0</v>
      </c>
    </row>
    <row r="3455" spans="44:53">
      <c r="AR3455" s="5">
        <v>46261</v>
      </c>
      <c r="AS3455">
        <v>247</v>
      </c>
      <c r="AT3455">
        <v>3</v>
      </c>
      <c r="AU3455" t="s">
        <v>147</v>
      </c>
      <c r="AV3455" t="s">
        <v>51</v>
      </c>
      <c r="AW3455">
        <v>0</v>
      </c>
      <c r="AX3455">
        <v>1.2258333299999999</v>
      </c>
      <c r="AY3455">
        <v>0</v>
      </c>
      <c r="AZ3455">
        <v>0</v>
      </c>
      <c r="BA3455">
        <v>0</v>
      </c>
    </row>
    <row r="3456" spans="44:53">
      <c r="AR3456" s="5">
        <v>46261</v>
      </c>
      <c r="AS3456">
        <v>247</v>
      </c>
      <c r="AT3456">
        <v>3</v>
      </c>
      <c r="AU3456" t="s">
        <v>60</v>
      </c>
      <c r="AV3456" t="s">
        <v>58</v>
      </c>
      <c r="AW3456">
        <v>1.95219356</v>
      </c>
      <c r="AX3456">
        <v>1.21083333</v>
      </c>
      <c r="AY3456">
        <v>0</v>
      </c>
      <c r="AZ3456">
        <v>0</v>
      </c>
      <c r="BA3456">
        <v>0</v>
      </c>
    </row>
    <row r="3457" spans="44:53">
      <c r="AR3457" s="5">
        <v>46261</v>
      </c>
      <c r="AS3457">
        <v>247</v>
      </c>
      <c r="AT3457">
        <v>3</v>
      </c>
      <c r="AU3457" t="s">
        <v>60</v>
      </c>
      <c r="AV3457" t="s">
        <v>51</v>
      </c>
      <c r="AW3457">
        <v>-3.1630269000000002</v>
      </c>
      <c r="AX3457">
        <v>1.21083333</v>
      </c>
      <c r="AY3457">
        <v>0</v>
      </c>
      <c r="AZ3457">
        <v>734.28337681999994</v>
      </c>
      <c r="BA3457">
        <v>0</v>
      </c>
    </row>
    <row r="3458" spans="44:53">
      <c r="AR3458" s="5">
        <v>46261</v>
      </c>
      <c r="AS3458">
        <v>247</v>
      </c>
      <c r="AT3458">
        <v>3</v>
      </c>
      <c r="AU3458" t="s">
        <v>54</v>
      </c>
      <c r="AV3458" t="s">
        <v>52</v>
      </c>
      <c r="AW3458">
        <v>-14.22911096</v>
      </c>
      <c r="AX3458">
        <v>7.0633333299999999</v>
      </c>
      <c r="AY3458">
        <v>0</v>
      </c>
      <c r="AZ3458">
        <v>-1416.3627777700001</v>
      </c>
      <c r="BA3458">
        <v>0</v>
      </c>
    </row>
    <row r="3459" spans="44:53">
      <c r="AR3459" s="5">
        <v>46261</v>
      </c>
      <c r="AS3459">
        <v>247</v>
      </c>
      <c r="AT3459">
        <v>3</v>
      </c>
      <c r="AU3459" t="s">
        <v>54</v>
      </c>
      <c r="AV3459" t="s">
        <v>51</v>
      </c>
      <c r="AW3459">
        <v>7.16577763</v>
      </c>
      <c r="AX3459">
        <v>7.0633333299999999</v>
      </c>
      <c r="AY3459">
        <v>0</v>
      </c>
      <c r="AZ3459">
        <v>0</v>
      </c>
      <c r="BA3459">
        <v>0</v>
      </c>
    </row>
    <row r="3460" spans="44:53">
      <c r="AR3460" s="5">
        <v>46261</v>
      </c>
      <c r="AS3460">
        <v>247</v>
      </c>
      <c r="AT3460">
        <v>3</v>
      </c>
      <c r="AU3460" t="s">
        <v>50</v>
      </c>
      <c r="AV3460" t="s">
        <v>52</v>
      </c>
      <c r="AW3460">
        <v>0</v>
      </c>
      <c r="AX3460">
        <v>0</v>
      </c>
      <c r="AY3460">
        <v>0</v>
      </c>
      <c r="AZ3460">
        <v>0</v>
      </c>
      <c r="BA3460">
        <v>0</v>
      </c>
    </row>
    <row r="3461" spans="44:53">
      <c r="AR3461" s="5">
        <v>46261</v>
      </c>
      <c r="AS3461">
        <v>247</v>
      </c>
      <c r="AT3461">
        <v>3</v>
      </c>
      <c r="AU3461" t="s">
        <v>50</v>
      </c>
      <c r="AV3461" t="s">
        <v>51</v>
      </c>
      <c r="AW3461">
        <v>0</v>
      </c>
      <c r="AX3461">
        <v>0</v>
      </c>
      <c r="AY3461">
        <v>0</v>
      </c>
      <c r="AZ3461">
        <v>0</v>
      </c>
      <c r="BA3461">
        <v>0</v>
      </c>
    </row>
    <row r="3462" spans="44:53">
      <c r="AR3462" s="5">
        <v>46261</v>
      </c>
      <c r="AS3462">
        <v>248</v>
      </c>
      <c r="AT3462">
        <v>3</v>
      </c>
      <c r="AU3462" t="s">
        <v>145</v>
      </c>
      <c r="AV3462" t="s">
        <v>58</v>
      </c>
      <c r="AW3462">
        <v>0.83566070000000003</v>
      </c>
      <c r="AX3462">
        <v>0.2475</v>
      </c>
      <c r="AY3462">
        <v>0</v>
      </c>
      <c r="AZ3462">
        <v>0</v>
      </c>
      <c r="BA3462">
        <v>0</v>
      </c>
    </row>
    <row r="3463" spans="44:53">
      <c r="AR3463" s="5">
        <v>46261</v>
      </c>
      <c r="AS3463">
        <v>248</v>
      </c>
      <c r="AT3463">
        <v>3</v>
      </c>
      <c r="AU3463" t="s">
        <v>145</v>
      </c>
      <c r="AV3463" t="s">
        <v>146</v>
      </c>
      <c r="AW3463">
        <v>-1.0831607000000001</v>
      </c>
      <c r="AX3463">
        <v>0.2475</v>
      </c>
      <c r="AY3463">
        <v>1308.4917303899999</v>
      </c>
      <c r="AZ3463">
        <v>1308.4917303899999</v>
      </c>
      <c r="BA3463">
        <v>0</v>
      </c>
    </row>
    <row r="3464" spans="44:53">
      <c r="AR3464" s="5">
        <v>46261</v>
      </c>
      <c r="AS3464">
        <v>248</v>
      </c>
      <c r="AT3464">
        <v>3</v>
      </c>
      <c r="AU3464" t="s">
        <v>144</v>
      </c>
      <c r="AV3464" t="s">
        <v>58</v>
      </c>
      <c r="AW3464">
        <v>40.449152660000003</v>
      </c>
      <c r="AX3464">
        <v>8.1741666599999991</v>
      </c>
      <c r="AY3464">
        <v>0</v>
      </c>
      <c r="AZ3464">
        <v>0</v>
      </c>
      <c r="BA3464">
        <v>0</v>
      </c>
    </row>
    <row r="3465" spans="44:53">
      <c r="AR3465" s="5">
        <v>46261</v>
      </c>
      <c r="AS3465">
        <v>248</v>
      </c>
      <c r="AT3465">
        <v>3</v>
      </c>
      <c r="AU3465" t="s">
        <v>144</v>
      </c>
      <c r="AV3465" t="s">
        <v>146</v>
      </c>
      <c r="AW3465">
        <v>-48.623319330000001</v>
      </c>
      <c r="AX3465">
        <v>8.1741666599999991</v>
      </c>
      <c r="AY3465">
        <v>60206.559354739999</v>
      </c>
      <c r="AZ3465">
        <v>60206.559354739999</v>
      </c>
      <c r="BA3465">
        <v>0</v>
      </c>
    </row>
    <row r="3466" spans="44:53">
      <c r="AR3466" s="5">
        <v>46261</v>
      </c>
      <c r="AS3466">
        <v>248</v>
      </c>
      <c r="AT3466">
        <v>3</v>
      </c>
      <c r="AU3466" t="s">
        <v>57</v>
      </c>
      <c r="AV3466" t="s">
        <v>58</v>
      </c>
      <c r="AW3466">
        <v>8.5463299999999993</v>
      </c>
      <c r="AX3466">
        <v>2.5</v>
      </c>
      <c r="AY3466">
        <v>0</v>
      </c>
      <c r="AZ3466">
        <v>0</v>
      </c>
      <c r="BA3466">
        <v>0</v>
      </c>
    </row>
    <row r="3467" spans="44:53">
      <c r="AR3467" s="5">
        <v>46261</v>
      </c>
      <c r="AS3467">
        <v>248</v>
      </c>
      <c r="AT3467">
        <v>3</v>
      </c>
      <c r="AU3467" t="s">
        <v>57</v>
      </c>
      <c r="AV3467" t="s">
        <v>52</v>
      </c>
      <c r="AW3467">
        <v>-11.046329999999999</v>
      </c>
      <c r="AX3467">
        <v>2.5</v>
      </c>
      <c r="AY3467">
        <v>4287.3434097199997</v>
      </c>
      <c r="AZ3467">
        <v>2949.1518861999998</v>
      </c>
      <c r="BA3467">
        <v>0</v>
      </c>
    </row>
    <row r="3468" spans="44:53">
      <c r="AR3468" s="5">
        <v>46261</v>
      </c>
      <c r="AS3468">
        <v>248</v>
      </c>
      <c r="AT3468">
        <v>3</v>
      </c>
      <c r="AU3468" t="s">
        <v>147</v>
      </c>
      <c r="AV3468" t="s">
        <v>148</v>
      </c>
      <c r="AW3468">
        <v>0</v>
      </c>
      <c r="AX3468">
        <v>1.115</v>
      </c>
      <c r="AY3468">
        <v>0</v>
      </c>
      <c r="AZ3468">
        <v>0</v>
      </c>
      <c r="BA3468">
        <v>0</v>
      </c>
    </row>
    <row r="3469" spans="44:53">
      <c r="AR3469" s="5">
        <v>46261</v>
      </c>
      <c r="AS3469">
        <v>248</v>
      </c>
      <c r="AT3469">
        <v>3</v>
      </c>
      <c r="AU3469" t="s">
        <v>147</v>
      </c>
      <c r="AV3469" t="s">
        <v>51</v>
      </c>
      <c r="AW3469">
        <v>0</v>
      </c>
      <c r="AX3469">
        <v>1.115</v>
      </c>
      <c r="AY3469">
        <v>0</v>
      </c>
      <c r="AZ3469">
        <v>0</v>
      </c>
      <c r="BA3469">
        <v>0</v>
      </c>
    </row>
    <row r="3470" spans="44:53">
      <c r="AR3470" s="5">
        <v>46261</v>
      </c>
      <c r="AS3470">
        <v>248</v>
      </c>
      <c r="AT3470">
        <v>3</v>
      </c>
      <c r="AU3470" t="s">
        <v>60</v>
      </c>
      <c r="AV3470" t="s">
        <v>58</v>
      </c>
      <c r="AW3470">
        <v>7.1066925599999999</v>
      </c>
      <c r="AX3470">
        <v>1.2508333300000001</v>
      </c>
      <c r="AY3470">
        <v>0</v>
      </c>
      <c r="AZ3470">
        <v>0</v>
      </c>
      <c r="BA3470">
        <v>0</v>
      </c>
    </row>
    <row r="3471" spans="44:53">
      <c r="AR3471" s="5">
        <v>46261</v>
      </c>
      <c r="AS3471">
        <v>248</v>
      </c>
      <c r="AT3471">
        <v>3</v>
      </c>
      <c r="AU3471" t="s">
        <v>60</v>
      </c>
      <c r="AV3471" t="s">
        <v>51</v>
      </c>
      <c r="AW3471">
        <v>-8.3575259000000006</v>
      </c>
      <c r="AX3471">
        <v>1.2508333300000001</v>
      </c>
      <c r="AY3471">
        <v>394.26389437</v>
      </c>
      <c r="AZ3471">
        <v>2668.3678657800001</v>
      </c>
      <c r="BA3471">
        <v>0</v>
      </c>
    </row>
    <row r="3472" spans="44:53">
      <c r="AR3472" s="5">
        <v>46261</v>
      </c>
      <c r="AS3472">
        <v>248</v>
      </c>
      <c r="AT3472">
        <v>3</v>
      </c>
      <c r="AU3472" t="s">
        <v>54</v>
      </c>
      <c r="AV3472" t="s">
        <v>52</v>
      </c>
      <c r="AW3472">
        <v>-13.285150760000001</v>
      </c>
      <c r="AX3472">
        <v>7.0858333299999998</v>
      </c>
      <c r="AY3472">
        <v>0</v>
      </c>
      <c r="AZ3472">
        <v>-935.91244787000005</v>
      </c>
      <c r="BA3472">
        <v>0</v>
      </c>
    </row>
    <row r="3473" spans="44:53">
      <c r="AR3473" s="5">
        <v>46261</v>
      </c>
      <c r="AS3473">
        <v>248</v>
      </c>
      <c r="AT3473">
        <v>3</v>
      </c>
      <c r="AU3473" t="s">
        <v>54</v>
      </c>
      <c r="AV3473" t="s">
        <v>51</v>
      </c>
      <c r="AW3473">
        <v>6.1993174299999998</v>
      </c>
      <c r="AX3473">
        <v>7.0858333299999998</v>
      </c>
      <c r="AY3473">
        <v>0</v>
      </c>
      <c r="AZ3473">
        <v>0</v>
      </c>
      <c r="BA3473">
        <v>0</v>
      </c>
    </row>
    <row r="3474" spans="44:53">
      <c r="AR3474" s="5">
        <v>46261</v>
      </c>
      <c r="AS3474">
        <v>248</v>
      </c>
      <c r="AT3474">
        <v>3</v>
      </c>
      <c r="AU3474" t="s">
        <v>50</v>
      </c>
      <c r="AV3474" t="s">
        <v>52</v>
      </c>
      <c r="AW3474">
        <v>0</v>
      </c>
      <c r="AX3474">
        <v>0</v>
      </c>
      <c r="AY3474">
        <v>0</v>
      </c>
      <c r="AZ3474">
        <v>0</v>
      </c>
      <c r="BA3474">
        <v>0</v>
      </c>
    </row>
    <row r="3475" spans="44:53">
      <c r="AR3475" s="5">
        <v>46261</v>
      </c>
      <c r="AS3475">
        <v>248</v>
      </c>
      <c r="AT3475">
        <v>3</v>
      </c>
      <c r="AU3475" t="s">
        <v>50</v>
      </c>
      <c r="AV3475" t="s">
        <v>51</v>
      </c>
      <c r="AW3475">
        <v>0</v>
      </c>
      <c r="AX3475">
        <v>0</v>
      </c>
      <c r="AY3475">
        <v>0</v>
      </c>
      <c r="AZ3475">
        <v>0</v>
      </c>
      <c r="BA3475">
        <v>0</v>
      </c>
    </row>
    <row r="3476" spans="44:53">
      <c r="AR3476" s="5">
        <v>46261</v>
      </c>
      <c r="AS3476">
        <v>249</v>
      </c>
      <c r="AT3476">
        <v>3</v>
      </c>
      <c r="AU3476" t="s">
        <v>145</v>
      </c>
      <c r="AV3476" t="s">
        <v>58</v>
      </c>
      <c r="AW3476">
        <v>0.99658049999999998</v>
      </c>
      <c r="AX3476">
        <v>0.22833333</v>
      </c>
      <c r="AY3476">
        <v>0</v>
      </c>
      <c r="AZ3476">
        <v>0</v>
      </c>
      <c r="BA3476">
        <v>0</v>
      </c>
    </row>
    <row r="3477" spans="44:53">
      <c r="AR3477" s="5">
        <v>46261</v>
      </c>
      <c r="AS3477">
        <v>249</v>
      </c>
      <c r="AT3477">
        <v>3</v>
      </c>
      <c r="AU3477" t="s">
        <v>145</v>
      </c>
      <c r="AV3477" t="s">
        <v>146</v>
      </c>
      <c r="AW3477">
        <v>-1.22491383</v>
      </c>
      <c r="AX3477">
        <v>0.22833333</v>
      </c>
      <c r="AY3477">
        <v>1525.5887346</v>
      </c>
      <c r="AZ3477">
        <v>1525.5887346</v>
      </c>
      <c r="BA3477">
        <v>0</v>
      </c>
    </row>
    <row r="3478" spans="44:53">
      <c r="AR3478" s="5">
        <v>46261</v>
      </c>
      <c r="AS3478">
        <v>249</v>
      </c>
      <c r="AT3478">
        <v>3</v>
      </c>
      <c r="AU3478" t="s">
        <v>144</v>
      </c>
      <c r="AV3478" t="s">
        <v>58</v>
      </c>
      <c r="AW3478">
        <v>42.610942199999997</v>
      </c>
      <c r="AX3478">
        <v>6.86</v>
      </c>
      <c r="AY3478">
        <v>0</v>
      </c>
      <c r="AZ3478">
        <v>0</v>
      </c>
      <c r="BA3478">
        <v>0</v>
      </c>
    </row>
    <row r="3479" spans="44:53">
      <c r="AR3479" s="5">
        <v>46261</v>
      </c>
      <c r="AS3479">
        <v>249</v>
      </c>
      <c r="AT3479">
        <v>3</v>
      </c>
      <c r="AU3479" t="s">
        <v>144</v>
      </c>
      <c r="AV3479" t="s">
        <v>146</v>
      </c>
      <c r="AW3479">
        <v>-49.470942200000003</v>
      </c>
      <c r="AX3479">
        <v>6.86</v>
      </c>
      <c r="AY3479">
        <v>62795.266194869997</v>
      </c>
      <c r="AZ3479">
        <v>62795.266194869997</v>
      </c>
      <c r="BA3479">
        <v>0</v>
      </c>
    </row>
    <row r="3480" spans="44:53">
      <c r="AR3480" s="5">
        <v>46261</v>
      </c>
      <c r="AS3480">
        <v>249</v>
      </c>
      <c r="AT3480">
        <v>3</v>
      </c>
      <c r="AU3480" t="s">
        <v>57</v>
      </c>
      <c r="AV3480" t="s">
        <v>58</v>
      </c>
      <c r="AW3480">
        <v>7.7736894000000003</v>
      </c>
      <c r="AX3480">
        <v>2.3091666599999998</v>
      </c>
      <c r="AY3480">
        <v>0</v>
      </c>
      <c r="AZ3480">
        <v>0</v>
      </c>
      <c r="BA3480">
        <v>0</v>
      </c>
    </row>
    <row r="3481" spans="44:53">
      <c r="AR3481" s="5">
        <v>46261</v>
      </c>
      <c r="AS3481">
        <v>249</v>
      </c>
      <c r="AT3481">
        <v>3</v>
      </c>
      <c r="AU3481" t="s">
        <v>57</v>
      </c>
      <c r="AV3481" t="s">
        <v>52</v>
      </c>
      <c r="AW3481">
        <v>-10.082856059999999</v>
      </c>
      <c r="AX3481">
        <v>2.3091666599999998</v>
      </c>
      <c r="AY3481">
        <v>1761.3461766</v>
      </c>
      <c r="AZ3481">
        <v>1089.2554557399999</v>
      </c>
      <c r="BA3481">
        <v>0</v>
      </c>
    </row>
    <row r="3482" spans="44:53">
      <c r="AR3482" s="5">
        <v>46261</v>
      </c>
      <c r="AS3482">
        <v>249</v>
      </c>
      <c r="AT3482">
        <v>3</v>
      </c>
      <c r="AU3482" t="s">
        <v>147</v>
      </c>
      <c r="AV3482" t="s">
        <v>148</v>
      </c>
      <c r="AW3482">
        <v>0</v>
      </c>
      <c r="AX3482">
        <v>1.00583333</v>
      </c>
      <c r="AY3482">
        <v>0</v>
      </c>
      <c r="AZ3482">
        <v>0</v>
      </c>
      <c r="BA3482">
        <v>0</v>
      </c>
    </row>
    <row r="3483" spans="44:53">
      <c r="AR3483" s="5">
        <v>46261</v>
      </c>
      <c r="AS3483">
        <v>249</v>
      </c>
      <c r="AT3483">
        <v>3</v>
      </c>
      <c r="AU3483" t="s">
        <v>147</v>
      </c>
      <c r="AV3483" t="s">
        <v>51</v>
      </c>
      <c r="AW3483">
        <v>0</v>
      </c>
      <c r="AX3483">
        <v>1.00583333</v>
      </c>
      <c r="AY3483">
        <v>0</v>
      </c>
      <c r="AZ3483">
        <v>0</v>
      </c>
      <c r="BA3483">
        <v>0</v>
      </c>
    </row>
    <row r="3484" spans="44:53">
      <c r="AR3484" s="5">
        <v>46261</v>
      </c>
      <c r="AS3484">
        <v>249</v>
      </c>
      <c r="AT3484">
        <v>3</v>
      </c>
      <c r="AU3484" t="s">
        <v>60</v>
      </c>
      <c r="AV3484" t="s">
        <v>58</v>
      </c>
      <c r="AW3484">
        <v>11.395449129999999</v>
      </c>
      <c r="AX3484">
        <v>1.1466666599999999</v>
      </c>
      <c r="AY3484">
        <v>0</v>
      </c>
      <c r="AZ3484">
        <v>0</v>
      </c>
      <c r="BA3484">
        <v>0</v>
      </c>
    </row>
    <row r="3485" spans="44:53">
      <c r="AR3485" s="5">
        <v>46261</v>
      </c>
      <c r="AS3485">
        <v>249</v>
      </c>
      <c r="AT3485">
        <v>3</v>
      </c>
      <c r="AU3485" t="s">
        <v>60</v>
      </c>
      <c r="AV3485" t="s">
        <v>51</v>
      </c>
      <c r="AW3485">
        <v>-12.542115799999999</v>
      </c>
      <c r="AX3485">
        <v>1.1466666599999999</v>
      </c>
      <c r="AY3485">
        <v>1659.2736227299999</v>
      </c>
      <c r="AZ3485">
        <v>4738.8798137499998</v>
      </c>
      <c r="BA3485">
        <v>0</v>
      </c>
    </row>
    <row r="3486" spans="44:53">
      <c r="AR3486" s="5">
        <v>46261</v>
      </c>
      <c r="AS3486">
        <v>249</v>
      </c>
      <c r="AT3486">
        <v>3</v>
      </c>
      <c r="AU3486" t="s">
        <v>54</v>
      </c>
      <c r="AV3486" t="s">
        <v>52</v>
      </c>
      <c r="AW3486">
        <v>-9.4666024600000007</v>
      </c>
      <c r="AX3486">
        <v>6.6008333300000004</v>
      </c>
      <c r="AY3486">
        <v>0</v>
      </c>
      <c r="AZ3486">
        <v>-2407.5154701500001</v>
      </c>
      <c r="BA3486">
        <v>0</v>
      </c>
    </row>
    <row r="3487" spans="44:53">
      <c r="AR3487" s="5">
        <v>46261</v>
      </c>
      <c r="AS3487">
        <v>249</v>
      </c>
      <c r="AT3487">
        <v>3</v>
      </c>
      <c r="AU3487" t="s">
        <v>54</v>
      </c>
      <c r="AV3487" t="s">
        <v>51</v>
      </c>
      <c r="AW3487">
        <v>2.8657691299999999</v>
      </c>
      <c r="AX3487">
        <v>6.6008333300000004</v>
      </c>
      <c r="AY3487">
        <v>0</v>
      </c>
      <c r="AZ3487">
        <v>0</v>
      </c>
      <c r="BA3487">
        <v>0</v>
      </c>
    </row>
    <row r="3488" spans="44:53">
      <c r="AR3488" s="5">
        <v>46261</v>
      </c>
      <c r="AS3488">
        <v>249</v>
      </c>
      <c r="AT3488">
        <v>3</v>
      </c>
      <c r="AU3488" t="s">
        <v>50</v>
      </c>
      <c r="AV3488" t="s">
        <v>52</v>
      </c>
      <c r="AW3488">
        <v>0</v>
      </c>
      <c r="AX3488">
        <v>0</v>
      </c>
      <c r="AY3488">
        <v>0</v>
      </c>
      <c r="AZ3488">
        <v>0</v>
      </c>
      <c r="BA3488">
        <v>0</v>
      </c>
    </row>
    <row r="3489" spans="44:53">
      <c r="AR3489" s="5">
        <v>46261</v>
      </c>
      <c r="AS3489">
        <v>249</v>
      </c>
      <c r="AT3489">
        <v>3</v>
      </c>
      <c r="AU3489" t="s">
        <v>50</v>
      </c>
      <c r="AV3489" t="s">
        <v>51</v>
      </c>
      <c r="AW3489">
        <v>0</v>
      </c>
      <c r="AX3489">
        <v>0</v>
      </c>
      <c r="AY3489">
        <v>0</v>
      </c>
      <c r="AZ3489">
        <v>0</v>
      </c>
      <c r="BA3489">
        <v>0</v>
      </c>
    </row>
    <row r="3490" spans="44:53">
      <c r="AR3490" s="5">
        <v>46261</v>
      </c>
      <c r="AS3490">
        <v>250</v>
      </c>
      <c r="AT3490">
        <v>3</v>
      </c>
      <c r="AU3490" t="s">
        <v>145</v>
      </c>
      <c r="AV3490" t="s">
        <v>58</v>
      </c>
      <c r="AW3490">
        <v>0.88114170000000003</v>
      </c>
      <c r="AX3490">
        <v>0.23583333000000001</v>
      </c>
      <c r="AY3490">
        <v>0</v>
      </c>
      <c r="AZ3490">
        <v>0</v>
      </c>
      <c r="BA3490">
        <v>0</v>
      </c>
    </row>
    <row r="3491" spans="44:53">
      <c r="AR3491" s="5">
        <v>46261</v>
      </c>
      <c r="AS3491">
        <v>250</v>
      </c>
      <c r="AT3491">
        <v>3</v>
      </c>
      <c r="AU3491" t="s">
        <v>145</v>
      </c>
      <c r="AV3491" t="s">
        <v>146</v>
      </c>
      <c r="AW3491">
        <v>-1.1169750300000001</v>
      </c>
      <c r="AX3491">
        <v>0.23583333000000001</v>
      </c>
      <c r="AY3491">
        <v>1352.98307572</v>
      </c>
      <c r="AZ3491">
        <v>1352.98307572</v>
      </c>
      <c r="BA3491">
        <v>0</v>
      </c>
    </row>
    <row r="3492" spans="44:53">
      <c r="AR3492" s="5">
        <v>46261</v>
      </c>
      <c r="AS3492">
        <v>250</v>
      </c>
      <c r="AT3492">
        <v>3</v>
      </c>
      <c r="AU3492" t="s">
        <v>144</v>
      </c>
      <c r="AV3492" t="s">
        <v>58</v>
      </c>
      <c r="AW3492">
        <v>39.95776626</v>
      </c>
      <c r="AX3492">
        <v>8.7041666600000003</v>
      </c>
      <c r="AY3492">
        <v>0</v>
      </c>
      <c r="AZ3492">
        <v>0</v>
      </c>
      <c r="BA3492">
        <v>0</v>
      </c>
    </row>
    <row r="3493" spans="44:53">
      <c r="AR3493" s="5">
        <v>46261</v>
      </c>
      <c r="AS3493">
        <v>250</v>
      </c>
      <c r="AT3493">
        <v>3</v>
      </c>
      <c r="AU3493" t="s">
        <v>144</v>
      </c>
      <c r="AV3493" t="s">
        <v>146</v>
      </c>
      <c r="AW3493">
        <v>-48.661932929999999</v>
      </c>
      <c r="AX3493">
        <v>8.7041666600000003</v>
      </c>
      <c r="AY3493">
        <v>59728.869669250002</v>
      </c>
      <c r="AZ3493">
        <v>59728.869669250002</v>
      </c>
      <c r="BA3493">
        <v>0</v>
      </c>
    </row>
    <row r="3494" spans="44:53">
      <c r="AR3494" s="5">
        <v>46261</v>
      </c>
      <c r="AS3494">
        <v>250</v>
      </c>
      <c r="AT3494">
        <v>3</v>
      </c>
      <c r="AU3494" t="s">
        <v>57</v>
      </c>
      <c r="AV3494" t="s">
        <v>58</v>
      </c>
      <c r="AW3494">
        <v>8.8594726000000001</v>
      </c>
      <c r="AX3494">
        <v>2.4341666599999998</v>
      </c>
      <c r="AY3494">
        <v>0</v>
      </c>
      <c r="AZ3494">
        <v>0</v>
      </c>
      <c r="BA3494">
        <v>0</v>
      </c>
    </row>
    <row r="3495" spans="44:53">
      <c r="AR3495" s="5">
        <v>46261</v>
      </c>
      <c r="AS3495">
        <v>250</v>
      </c>
      <c r="AT3495">
        <v>3</v>
      </c>
      <c r="AU3495" t="s">
        <v>57</v>
      </c>
      <c r="AV3495" t="s">
        <v>52</v>
      </c>
      <c r="AW3495">
        <v>-11.293639260000001</v>
      </c>
      <c r="AX3495">
        <v>2.4341666599999998</v>
      </c>
      <c r="AY3495">
        <v>4750.2912414900002</v>
      </c>
      <c r="AZ3495">
        <v>3639.0686149399999</v>
      </c>
      <c r="BA3495">
        <v>0</v>
      </c>
    </row>
    <row r="3496" spans="44:53">
      <c r="AR3496" s="5">
        <v>46261</v>
      </c>
      <c r="AS3496">
        <v>250</v>
      </c>
      <c r="AT3496">
        <v>3</v>
      </c>
      <c r="AU3496" t="s">
        <v>147</v>
      </c>
      <c r="AV3496" t="s">
        <v>148</v>
      </c>
      <c r="AW3496">
        <v>0</v>
      </c>
      <c r="AX3496">
        <v>0.91416666000000002</v>
      </c>
      <c r="AY3496">
        <v>0</v>
      </c>
      <c r="AZ3496">
        <v>0</v>
      </c>
      <c r="BA3496">
        <v>0</v>
      </c>
    </row>
    <row r="3497" spans="44:53">
      <c r="AR3497" s="5">
        <v>46261</v>
      </c>
      <c r="AS3497">
        <v>250</v>
      </c>
      <c r="AT3497">
        <v>3</v>
      </c>
      <c r="AU3497" t="s">
        <v>147</v>
      </c>
      <c r="AV3497" t="s">
        <v>51</v>
      </c>
      <c r="AW3497">
        <v>0</v>
      </c>
      <c r="AX3497">
        <v>0.91416666000000002</v>
      </c>
      <c r="AY3497">
        <v>0</v>
      </c>
      <c r="AZ3497">
        <v>0</v>
      </c>
      <c r="BA3497">
        <v>0</v>
      </c>
    </row>
    <row r="3498" spans="44:53">
      <c r="AR3498" s="5">
        <v>46261</v>
      </c>
      <c r="AS3498">
        <v>250</v>
      </c>
      <c r="AT3498">
        <v>3</v>
      </c>
      <c r="AU3498" t="s">
        <v>60</v>
      </c>
      <c r="AV3498" t="s">
        <v>58</v>
      </c>
      <c r="AW3498">
        <v>10.4806268</v>
      </c>
      <c r="AX3498">
        <v>1.2050000000000001</v>
      </c>
      <c r="AY3498">
        <v>0</v>
      </c>
      <c r="AZ3498">
        <v>0</v>
      </c>
      <c r="BA3498">
        <v>0</v>
      </c>
    </row>
    <row r="3499" spans="44:53">
      <c r="AR3499" s="5">
        <v>46261</v>
      </c>
      <c r="AS3499">
        <v>250</v>
      </c>
      <c r="AT3499">
        <v>3</v>
      </c>
      <c r="AU3499" t="s">
        <v>60</v>
      </c>
      <c r="AV3499" t="s">
        <v>51</v>
      </c>
      <c r="AW3499">
        <v>-11.6856268</v>
      </c>
      <c r="AX3499">
        <v>1.2050000000000001</v>
      </c>
      <c r="AY3499">
        <v>2801.4031375999998</v>
      </c>
      <c r="AZ3499">
        <v>4412.7373100200002</v>
      </c>
      <c r="BA3499">
        <v>0</v>
      </c>
    </row>
    <row r="3500" spans="44:53">
      <c r="AR3500" s="5">
        <v>46261</v>
      </c>
      <c r="AS3500">
        <v>250</v>
      </c>
      <c r="AT3500">
        <v>3</v>
      </c>
      <c r="AU3500" t="s">
        <v>54</v>
      </c>
      <c r="AV3500" t="s">
        <v>52</v>
      </c>
      <c r="AW3500">
        <v>-7.6449845300000003</v>
      </c>
      <c r="AX3500">
        <v>7.1491666599999997</v>
      </c>
      <c r="AY3500">
        <v>0</v>
      </c>
      <c r="AZ3500">
        <v>-500.11154585999998</v>
      </c>
      <c r="BA3500">
        <v>0</v>
      </c>
    </row>
    <row r="3501" spans="44:53">
      <c r="AR3501" s="5">
        <v>46261</v>
      </c>
      <c r="AS3501">
        <v>250</v>
      </c>
      <c r="AT3501">
        <v>3</v>
      </c>
      <c r="AU3501" t="s">
        <v>54</v>
      </c>
      <c r="AV3501" t="s">
        <v>51</v>
      </c>
      <c r="AW3501">
        <v>0.49581786</v>
      </c>
      <c r="AX3501">
        <v>7.1491666599999997</v>
      </c>
      <c r="AY3501">
        <v>0</v>
      </c>
      <c r="AZ3501">
        <v>0</v>
      </c>
      <c r="BA3501">
        <v>0</v>
      </c>
    </row>
    <row r="3502" spans="44:53">
      <c r="AR3502" s="5">
        <v>46261</v>
      </c>
      <c r="AS3502">
        <v>250</v>
      </c>
      <c r="AT3502">
        <v>3</v>
      </c>
      <c r="AU3502" t="s">
        <v>50</v>
      </c>
      <c r="AV3502" t="s">
        <v>52</v>
      </c>
      <c r="AW3502">
        <v>0</v>
      </c>
      <c r="AX3502">
        <v>0</v>
      </c>
      <c r="AY3502">
        <v>0</v>
      </c>
      <c r="AZ3502">
        <v>0</v>
      </c>
      <c r="BA3502">
        <v>0</v>
      </c>
    </row>
    <row r="3503" spans="44:53">
      <c r="AR3503" s="5">
        <v>46261</v>
      </c>
      <c r="AS3503">
        <v>250</v>
      </c>
      <c r="AT3503">
        <v>3</v>
      </c>
      <c r="AU3503" t="s">
        <v>50</v>
      </c>
      <c r="AV3503" t="s">
        <v>51</v>
      </c>
      <c r="AW3503">
        <v>0</v>
      </c>
      <c r="AX3503">
        <v>0</v>
      </c>
      <c r="AY3503">
        <v>0</v>
      </c>
      <c r="AZ3503">
        <v>0</v>
      </c>
      <c r="BA3503">
        <v>0</v>
      </c>
    </row>
    <row r="3504" spans="44:53">
      <c r="AR3504" s="5">
        <v>46261</v>
      </c>
      <c r="AS3504">
        <v>251</v>
      </c>
      <c r="AT3504">
        <v>3</v>
      </c>
      <c r="AU3504" t="s">
        <v>145</v>
      </c>
      <c r="AV3504" t="s">
        <v>58</v>
      </c>
      <c r="AW3504">
        <v>1.6186156</v>
      </c>
      <c r="AX3504">
        <v>0.2225</v>
      </c>
      <c r="AY3504">
        <v>0</v>
      </c>
      <c r="AZ3504">
        <v>0</v>
      </c>
      <c r="BA3504">
        <v>0</v>
      </c>
    </row>
    <row r="3505" spans="44:53">
      <c r="AR3505" s="5">
        <v>46261</v>
      </c>
      <c r="AS3505">
        <v>251</v>
      </c>
      <c r="AT3505">
        <v>3</v>
      </c>
      <c r="AU3505" t="s">
        <v>145</v>
      </c>
      <c r="AV3505" t="s">
        <v>146</v>
      </c>
      <c r="AW3505">
        <v>-1.8411156</v>
      </c>
      <c r="AX3505">
        <v>0.2225</v>
      </c>
      <c r="AY3505">
        <v>2313.2414890099999</v>
      </c>
      <c r="AZ3505">
        <v>2313.2414890099999</v>
      </c>
      <c r="BA3505">
        <v>0</v>
      </c>
    </row>
    <row r="3506" spans="44:53">
      <c r="AR3506" s="5">
        <v>46261</v>
      </c>
      <c r="AS3506">
        <v>251</v>
      </c>
      <c r="AT3506">
        <v>3</v>
      </c>
      <c r="AU3506" t="s">
        <v>144</v>
      </c>
      <c r="AV3506" t="s">
        <v>58</v>
      </c>
      <c r="AW3506">
        <v>45.104794759999997</v>
      </c>
      <c r="AX3506">
        <v>8.8941666599999998</v>
      </c>
      <c r="AY3506">
        <v>0</v>
      </c>
      <c r="AZ3506">
        <v>0</v>
      </c>
      <c r="BA3506">
        <v>0</v>
      </c>
    </row>
    <row r="3507" spans="44:53">
      <c r="AR3507" s="5">
        <v>46261</v>
      </c>
      <c r="AS3507">
        <v>251</v>
      </c>
      <c r="AT3507">
        <v>3</v>
      </c>
      <c r="AU3507" t="s">
        <v>144</v>
      </c>
      <c r="AV3507" t="s">
        <v>146</v>
      </c>
      <c r="AW3507">
        <v>-53.998961430000001</v>
      </c>
      <c r="AX3507">
        <v>8.8941666599999998</v>
      </c>
      <c r="AY3507">
        <v>66661.989019760003</v>
      </c>
      <c r="AZ3507">
        <v>66661.989019760003</v>
      </c>
      <c r="BA3507">
        <v>0</v>
      </c>
    </row>
    <row r="3508" spans="44:53">
      <c r="AR3508" s="5">
        <v>46261</v>
      </c>
      <c r="AS3508">
        <v>251</v>
      </c>
      <c r="AT3508">
        <v>3</v>
      </c>
      <c r="AU3508" t="s">
        <v>57</v>
      </c>
      <c r="AV3508" t="s">
        <v>58</v>
      </c>
      <c r="AW3508">
        <v>8.3641982000000006</v>
      </c>
      <c r="AX3508">
        <v>2.4416666600000001</v>
      </c>
      <c r="AY3508">
        <v>0</v>
      </c>
      <c r="AZ3508">
        <v>0</v>
      </c>
      <c r="BA3508">
        <v>0</v>
      </c>
    </row>
    <row r="3509" spans="44:53">
      <c r="AR3509" s="5">
        <v>46261</v>
      </c>
      <c r="AS3509">
        <v>251</v>
      </c>
      <c r="AT3509">
        <v>3</v>
      </c>
      <c r="AU3509" t="s">
        <v>57</v>
      </c>
      <c r="AV3509" t="s">
        <v>52</v>
      </c>
      <c r="AW3509">
        <v>-10.80586486</v>
      </c>
      <c r="AX3509">
        <v>2.4416666600000001</v>
      </c>
      <c r="AY3509">
        <v>3958.1808051500002</v>
      </c>
      <c r="AZ3509">
        <v>3425.5805006800001</v>
      </c>
      <c r="BA3509">
        <v>0</v>
      </c>
    </row>
    <row r="3510" spans="44:53">
      <c r="AR3510" s="5">
        <v>46261</v>
      </c>
      <c r="AS3510">
        <v>251</v>
      </c>
      <c r="AT3510">
        <v>3</v>
      </c>
      <c r="AU3510" t="s">
        <v>147</v>
      </c>
      <c r="AV3510" t="s">
        <v>148</v>
      </c>
      <c r="AW3510">
        <v>0</v>
      </c>
      <c r="AX3510">
        <v>1.04916666</v>
      </c>
      <c r="AY3510">
        <v>0</v>
      </c>
      <c r="AZ3510">
        <v>0</v>
      </c>
      <c r="BA3510">
        <v>0</v>
      </c>
    </row>
    <row r="3511" spans="44:53">
      <c r="AR3511" s="5">
        <v>46261</v>
      </c>
      <c r="AS3511">
        <v>251</v>
      </c>
      <c r="AT3511">
        <v>3</v>
      </c>
      <c r="AU3511" t="s">
        <v>147</v>
      </c>
      <c r="AV3511" t="s">
        <v>51</v>
      </c>
      <c r="AW3511">
        <v>0</v>
      </c>
      <c r="AX3511">
        <v>1.04916666</v>
      </c>
      <c r="AY3511">
        <v>0</v>
      </c>
      <c r="AZ3511">
        <v>0</v>
      </c>
      <c r="BA3511">
        <v>0</v>
      </c>
    </row>
    <row r="3512" spans="44:53">
      <c r="AR3512" s="5">
        <v>46261</v>
      </c>
      <c r="AS3512">
        <v>251</v>
      </c>
      <c r="AT3512">
        <v>3</v>
      </c>
      <c r="AU3512" t="s">
        <v>60</v>
      </c>
      <c r="AV3512" t="s">
        <v>58</v>
      </c>
      <c r="AW3512">
        <v>6.7433167000000003</v>
      </c>
      <c r="AX3512">
        <v>1.23</v>
      </c>
      <c r="AY3512">
        <v>0</v>
      </c>
      <c r="AZ3512">
        <v>0</v>
      </c>
      <c r="BA3512">
        <v>0</v>
      </c>
    </row>
    <row r="3513" spans="44:53">
      <c r="AR3513" s="5">
        <v>46261</v>
      </c>
      <c r="AS3513">
        <v>251</v>
      </c>
      <c r="AT3513">
        <v>3</v>
      </c>
      <c r="AU3513" t="s">
        <v>60</v>
      </c>
      <c r="AV3513" t="s">
        <v>51</v>
      </c>
      <c r="AW3513">
        <v>-7.9733166999999998</v>
      </c>
      <c r="AX3513">
        <v>1.23</v>
      </c>
      <c r="AY3513">
        <v>1724.3897596700001</v>
      </c>
      <c r="AZ3513">
        <v>2762.0982882799999</v>
      </c>
      <c r="BA3513">
        <v>0</v>
      </c>
    </row>
    <row r="3514" spans="44:53">
      <c r="AR3514" s="5">
        <v>46261</v>
      </c>
      <c r="AS3514">
        <v>251</v>
      </c>
      <c r="AT3514">
        <v>3</v>
      </c>
      <c r="AU3514" t="s">
        <v>54</v>
      </c>
      <c r="AV3514" t="s">
        <v>52</v>
      </c>
      <c r="AW3514">
        <v>-7.2171624000000003</v>
      </c>
      <c r="AX3514">
        <v>7.2149999999999999</v>
      </c>
      <c r="AY3514">
        <v>0</v>
      </c>
      <c r="AZ3514">
        <v>-505.10822414</v>
      </c>
      <c r="BA3514">
        <v>0</v>
      </c>
    </row>
    <row r="3515" spans="44:53">
      <c r="AR3515" s="5">
        <v>46261</v>
      </c>
      <c r="AS3515">
        <v>251</v>
      </c>
      <c r="AT3515">
        <v>3</v>
      </c>
      <c r="AU3515" t="s">
        <v>54</v>
      </c>
      <c r="AV3515" t="s">
        <v>51</v>
      </c>
      <c r="AW3515">
        <v>2.1624000000000001E-3</v>
      </c>
      <c r="AX3515">
        <v>7.2149999999999999</v>
      </c>
      <c r="AY3515">
        <v>0</v>
      </c>
      <c r="AZ3515">
        <v>0</v>
      </c>
      <c r="BA3515">
        <v>0</v>
      </c>
    </row>
    <row r="3516" spans="44:53">
      <c r="AR3516" s="5">
        <v>46261</v>
      </c>
      <c r="AS3516">
        <v>251</v>
      </c>
      <c r="AT3516">
        <v>3</v>
      </c>
      <c r="AU3516" t="s">
        <v>50</v>
      </c>
      <c r="AV3516" t="s">
        <v>52</v>
      </c>
      <c r="AW3516">
        <v>0</v>
      </c>
      <c r="AX3516">
        <v>0</v>
      </c>
      <c r="AY3516">
        <v>0</v>
      </c>
      <c r="AZ3516">
        <v>0</v>
      </c>
      <c r="BA3516">
        <v>0</v>
      </c>
    </row>
    <row r="3517" spans="44:53">
      <c r="AR3517" s="5">
        <v>46261</v>
      </c>
      <c r="AS3517">
        <v>251</v>
      </c>
      <c r="AT3517">
        <v>3</v>
      </c>
      <c r="AU3517" t="s">
        <v>50</v>
      </c>
      <c r="AV3517" t="s">
        <v>51</v>
      </c>
      <c r="AW3517">
        <v>0</v>
      </c>
      <c r="AX3517">
        <v>0</v>
      </c>
      <c r="AY3517">
        <v>0</v>
      </c>
      <c r="AZ3517">
        <v>0</v>
      </c>
      <c r="BA3517">
        <v>0</v>
      </c>
    </row>
    <row r="3518" spans="44:53">
      <c r="AR3518" s="5">
        <v>46261</v>
      </c>
      <c r="AS3518">
        <v>252</v>
      </c>
      <c r="AT3518">
        <v>3</v>
      </c>
      <c r="AU3518" t="s">
        <v>145</v>
      </c>
      <c r="AV3518" t="s">
        <v>58</v>
      </c>
      <c r="AW3518">
        <v>1.4365143</v>
      </c>
      <c r="AX3518">
        <v>0.2175</v>
      </c>
      <c r="AY3518">
        <v>0</v>
      </c>
      <c r="AZ3518">
        <v>0</v>
      </c>
      <c r="BA3518">
        <v>0</v>
      </c>
    </row>
    <row r="3519" spans="44:53">
      <c r="AR3519" s="5">
        <v>46261</v>
      </c>
      <c r="AS3519">
        <v>252</v>
      </c>
      <c r="AT3519">
        <v>3</v>
      </c>
      <c r="AU3519" t="s">
        <v>145</v>
      </c>
      <c r="AV3519" t="s">
        <v>146</v>
      </c>
      <c r="AW3519">
        <v>-1.6540143</v>
      </c>
      <c r="AX3519">
        <v>0.2175</v>
      </c>
      <c r="AY3519">
        <v>2060.4235938699999</v>
      </c>
      <c r="AZ3519">
        <v>2060.4235938699999</v>
      </c>
      <c r="BA3519">
        <v>0</v>
      </c>
    </row>
    <row r="3520" spans="44:53">
      <c r="AR3520" s="5">
        <v>46261</v>
      </c>
      <c r="AS3520">
        <v>252</v>
      </c>
      <c r="AT3520">
        <v>3</v>
      </c>
      <c r="AU3520" t="s">
        <v>144</v>
      </c>
      <c r="AV3520" t="s">
        <v>58</v>
      </c>
      <c r="AW3520">
        <v>48.788235999999998</v>
      </c>
      <c r="AX3520">
        <v>9.3324999999999996</v>
      </c>
      <c r="AY3520">
        <v>0</v>
      </c>
      <c r="AZ3520">
        <v>0</v>
      </c>
      <c r="BA3520">
        <v>0</v>
      </c>
    </row>
    <row r="3521" spans="44:53">
      <c r="AR3521" s="5">
        <v>46261</v>
      </c>
      <c r="AS3521">
        <v>252</v>
      </c>
      <c r="AT3521">
        <v>3</v>
      </c>
      <c r="AU3521" t="s">
        <v>144</v>
      </c>
      <c r="AV3521" t="s">
        <v>146</v>
      </c>
      <c r="AW3521">
        <v>-58.120736000000001</v>
      </c>
      <c r="AX3521">
        <v>9.3324999999999996</v>
      </c>
      <c r="AY3521">
        <v>71556.770434560007</v>
      </c>
      <c r="AZ3521">
        <v>71556.770434560007</v>
      </c>
      <c r="BA3521">
        <v>0</v>
      </c>
    </row>
    <row r="3522" spans="44:53">
      <c r="AR3522" s="5">
        <v>46261</v>
      </c>
      <c r="AS3522">
        <v>252</v>
      </c>
      <c r="AT3522">
        <v>3</v>
      </c>
      <c r="AU3522" t="s">
        <v>57</v>
      </c>
      <c r="AV3522" t="s">
        <v>58</v>
      </c>
      <c r="AW3522">
        <v>8.2984600000000004</v>
      </c>
      <c r="AX3522">
        <v>2.4116666599999999</v>
      </c>
      <c r="AY3522">
        <v>0</v>
      </c>
      <c r="AZ3522">
        <v>0</v>
      </c>
      <c r="BA3522">
        <v>0</v>
      </c>
    </row>
    <row r="3523" spans="44:53">
      <c r="AR3523" s="5">
        <v>46261</v>
      </c>
      <c r="AS3523">
        <v>252</v>
      </c>
      <c r="AT3523">
        <v>3</v>
      </c>
      <c r="AU3523" t="s">
        <v>57</v>
      </c>
      <c r="AV3523" t="s">
        <v>52</v>
      </c>
      <c r="AW3523">
        <v>-10.71012666</v>
      </c>
      <c r="AX3523">
        <v>2.4116666599999999</v>
      </c>
      <c r="AY3523">
        <v>4222.2537023000004</v>
      </c>
      <c r="AZ3523">
        <v>3405.4117030000002</v>
      </c>
      <c r="BA3523">
        <v>0</v>
      </c>
    </row>
    <row r="3524" spans="44:53">
      <c r="AR3524" s="5">
        <v>46261</v>
      </c>
      <c r="AS3524">
        <v>252</v>
      </c>
      <c r="AT3524">
        <v>3</v>
      </c>
      <c r="AU3524" t="s">
        <v>147</v>
      </c>
      <c r="AV3524" t="s">
        <v>148</v>
      </c>
      <c r="AW3524">
        <v>0</v>
      </c>
      <c r="AX3524">
        <v>0.96916665999999996</v>
      </c>
      <c r="AY3524">
        <v>0</v>
      </c>
      <c r="AZ3524">
        <v>0</v>
      </c>
      <c r="BA3524">
        <v>0</v>
      </c>
    </row>
    <row r="3525" spans="44:53">
      <c r="AR3525" s="5">
        <v>46261</v>
      </c>
      <c r="AS3525">
        <v>252</v>
      </c>
      <c r="AT3525">
        <v>3</v>
      </c>
      <c r="AU3525" t="s">
        <v>147</v>
      </c>
      <c r="AV3525" t="s">
        <v>51</v>
      </c>
      <c r="AW3525">
        <v>0</v>
      </c>
      <c r="AX3525">
        <v>0.96916665999999996</v>
      </c>
      <c r="AY3525">
        <v>0</v>
      </c>
      <c r="AZ3525">
        <v>0</v>
      </c>
      <c r="BA3525">
        <v>0</v>
      </c>
    </row>
    <row r="3526" spans="44:53">
      <c r="AR3526" s="5">
        <v>46261</v>
      </c>
      <c r="AS3526">
        <v>252</v>
      </c>
      <c r="AT3526">
        <v>3</v>
      </c>
      <c r="AU3526" t="s">
        <v>60</v>
      </c>
      <c r="AV3526" t="s">
        <v>58</v>
      </c>
      <c r="AW3526">
        <v>8.7398761</v>
      </c>
      <c r="AX3526">
        <v>1.2649999999999999</v>
      </c>
      <c r="AY3526">
        <v>0</v>
      </c>
      <c r="AZ3526">
        <v>0</v>
      </c>
      <c r="BA3526">
        <v>0</v>
      </c>
    </row>
    <row r="3527" spans="44:53">
      <c r="AR3527" s="5">
        <v>46261</v>
      </c>
      <c r="AS3527">
        <v>252</v>
      </c>
      <c r="AT3527">
        <v>3</v>
      </c>
      <c r="AU3527" t="s">
        <v>60</v>
      </c>
      <c r="AV3527" t="s">
        <v>51</v>
      </c>
      <c r="AW3527">
        <v>-10.004876100000001</v>
      </c>
      <c r="AX3527">
        <v>1.2649999999999999</v>
      </c>
      <c r="AY3527">
        <v>2278.2136223500002</v>
      </c>
      <c r="AZ3527">
        <v>3605.0652721500001</v>
      </c>
      <c r="BA3527">
        <v>0</v>
      </c>
    </row>
    <row r="3528" spans="44:53">
      <c r="AR3528" s="5">
        <v>46261</v>
      </c>
      <c r="AS3528">
        <v>252</v>
      </c>
      <c r="AT3528">
        <v>3</v>
      </c>
      <c r="AU3528" t="s">
        <v>54</v>
      </c>
      <c r="AV3528" t="s">
        <v>52</v>
      </c>
      <c r="AW3528">
        <v>-7.4139784999999998</v>
      </c>
      <c r="AX3528">
        <v>7.35</v>
      </c>
      <c r="AY3528">
        <v>0</v>
      </c>
      <c r="AZ3528">
        <v>-510.00965050000002</v>
      </c>
      <c r="BA3528">
        <v>0</v>
      </c>
    </row>
    <row r="3529" spans="44:53">
      <c r="AR3529" s="5">
        <v>46261</v>
      </c>
      <c r="AS3529">
        <v>252</v>
      </c>
      <c r="AT3529">
        <v>3</v>
      </c>
      <c r="AU3529" t="s">
        <v>54</v>
      </c>
      <c r="AV3529" t="s">
        <v>51</v>
      </c>
      <c r="AW3529">
        <v>6.3978499999999994E-2</v>
      </c>
      <c r="AX3529">
        <v>7.35</v>
      </c>
      <c r="AY3529">
        <v>0</v>
      </c>
      <c r="AZ3529">
        <v>0</v>
      </c>
      <c r="BA3529">
        <v>0</v>
      </c>
    </row>
    <row r="3530" spans="44:53">
      <c r="AR3530" s="5">
        <v>46261</v>
      </c>
      <c r="AS3530">
        <v>252</v>
      </c>
      <c r="AT3530">
        <v>3</v>
      </c>
      <c r="AU3530" t="s">
        <v>50</v>
      </c>
      <c r="AV3530" t="s">
        <v>52</v>
      </c>
      <c r="AW3530">
        <v>0</v>
      </c>
      <c r="AX3530">
        <v>0</v>
      </c>
      <c r="AY3530">
        <v>0</v>
      </c>
      <c r="AZ3530">
        <v>0</v>
      </c>
      <c r="BA3530">
        <v>0</v>
      </c>
    </row>
    <row r="3531" spans="44:53">
      <c r="AR3531" s="5">
        <v>46261</v>
      </c>
      <c r="AS3531">
        <v>252</v>
      </c>
      <c r="AT3531">
        <v>3</v>
      </c>
      <c r="AU3531" t="s">
        <v>50</v>
      </c>
      <c r="AV3531" t="s">
        <v>51</v>
      </c>
      <c r="AW3531">
        <v>0</v>
      </c>
      <c r="AX3531">
        <v>0</v>
      </c>
      <c r="AY3531">
        <v>0</v>
      </c>
      <c r="AZ3531">
        <v>0</v>
      </c>
      <c r="BA3531">
        <v>0</v>
      </c>
    </row>
    <row r="3532" spans="44:53">
      <c r="AR3532" s="5">
        <v>46261</v>
      </c>
      <c r="AS3532">
        <v>253</v>
      </c>
      <c r="AT3532">
        <v>3</v>
      </c>
      <c r="AU3532" t="s">
        <v>145</v>
      </c>
      <c r="AV3532" t="s">
        <v>58</v>
      </c>
      <c r="AW3532">
        <v>1.4021691999999999</v>
      </c>
      <c r="AX3532">
        <v>0.21166666000000001</v>
      </c>
      <c r="AY3532">
        <v>0</v>
      </c>
      <c r="AZ3532">
        <v>0</v>
      </c>
      <c r="BA3532">
        <v>0</v>
      </c>
    </row>
    <row r="3533" spans="44:53">
      <c r="AR3533" s="5">
        <v>46261</v>
      </c>
      <c r="AS3533">
        <v>253</v>
      </c>
      <c r="AT3533">
        <v>3</v>
      </c>
      <c r="AU3533" t="s">
        <v>145</v>
      </c>
      <c r="AV3533" t="s">
        <v>146</v>
      </c>
      <c r="AW3533">
        <v>-1.61383586</v>
      </c>
      <c r="AX3533">
        <v>0.21166666000000001</v>
      </c>
      <c r="AY3533">
        <v>2010.6478523599999</v>
      </c>
      <c r="AZ3533">
        <v>2010.6478523599999</v>
      </c>
      <c r="BA3533">
        <v>0</v>
      </c>
    </row>
    <row r="3534" spans="44:53">
      <c r="AR3534" s="5">
        <v>46261</v>
      </c>
      <c r="AS3534">
        <v>253</v>
      </c>
      <c r="AT3534">
        <v>3</v>
      </c>
      <c r="AU3534" t="s">
        <v>144</v>
      </c>
      <c r="AV3534" t="s">
        <v>58</v>
      </c>
      <c r="AW3534">
        <v>47.147261159999999</v>
      </c>
      <c r="AX3534">
        <v>9.4016666600000001</v>
      </c>
      <c r="AY3534">
        <v>0</v>
      </c>
      <c r="AZ3534">
        <v>0</v>
      </c>
      <c r="BA3534">
        <v>0</v>
      </c>
    </row>
    <row r="3535" spans="44:53">
      <c r="AR3535" s="5">
        <v>46261</v>
      </c>
      <c r="AS3535">
        <v>253</v>
      </c>
      <c r="AT3535">
        <v>3</v>
      </c>
      <c r="AU3535" t="s">
        <v>144</v>
      </c>
      <c r="AV3535" t="s">
        <v>146</v>
      </c>
      <c r="AW3535">
        <v>-56.548927829999997</v>
      </c>
      <c r="AX3535">
        <v>9.4016666600000001</v>
      </c>
      <c r="AY3535">
        <v>69460.823562959995</v>
      </c>
      <c r="AZ3535">
        <v>69460.823562959995</v>
      </c>
      <c r="BA3535">
        <v>0</v>
      </c>
    </row>
    <row r="3536" spans="44:53">
      <c r="AR3536" s="5">
        <v>46261</v>
      </c>
      <c r="AS3536">
        <v>253</v>
      </c>
      <c r="AT3536">
        <v>3</v>
      </c>
      <c r="AU3536" t="s">
        <v>57</v>
      </c>
      <c r="AV3536" t="s">
        <v>58</v>
      </c>
      <c r="AW3536">
        <v>9.5978916000000005</v>
      </c>
      <c r="AX3536">
        <v>2.3891666599999999</v>
      </c>
      <c r="AY3536">
        <v>0</v>
      </c>
      <c r="AZ3536">
        <v>0</v>
      </c>
      <c r="BA3536">
        <v>0</v>
      </c>
    </row>
    <row r="3537" spans="44:53">
      <c r="AR3537" s="5">
        <v>46261</v>
      </c>
      <c r="AS3537">
        <v>253</v>
      </c>
      <c r="AT3537">
        <v>3</v>
      </c>
      <c r="AU3537" t="s">
        <v>57</v>
      </c>
      <c r="AV3537" t="s">
        <v>52</v>
      </c>
      <c r="AW3537">
        <v>-11.98705826</v>
      </c>
      <c r="AX3537">
        <v>2.3891666599999999</v>
      </c>
      <c r="AY3537">
        <v>4619.8024929200001</v>
      </c>
      <c r="AZ3537">
        <v>3959.7318507499999</v>
      </c>
      <c r="BA3537">
        <v>0</v>
      </c>
    </row>
    <row r="3538" spans="44:53">
      <c r="AR3538" s="5">
        <v>46261</v>
      </c>
      <c r="AS3538">
        <v>253</v>
      </c>
      <c r="AT3538">
        <v>3</v>
      </c>
      <c r="AU3538" t="s">
        <v>147</v>
      </c>
      <c r="AV3538" t="s">
        <v>148</v>
      </c>
      <c r="AW3538">
        <v>0</v>
      </c>
      <c r="AX3538">
        <v>1.0974999999999999</v>
      </c>
      <c r="AY3538">
        <v>0</v>
      </c>
      <c r="AZ3538">
        <v>0</v>
      </c>
      <c r="BA3538">
        <v>0</v>
      </c>
    </row>
    <row r="3539" spans="44:53">
      <c r="AR3539" s="5">
        <v>46261</v>
      </c>
      <c r="AS3539">
        <v>253</v>
      </c>
      <c r="AT3539">
        <v>3</v>
      </c>
      <c r="AU3539" t="s">
        <v>147</v>
      </c>
      <c r="AV3539" t="s">
        <v>51</v>
      </c>
      <c r="AW3539">
        <v>0</v>
      </c>
      <c r="AX3539">
        <v>1.0974999999999999</v>
      </c>
      <c r="AY3539">
        <v>0</v>
      </c>
      <c r="AZ3539">
        <v>0</v>
      </c>
      <c r="BA3539">
        <v>0</v>
      </c>
    </row>
    <row r="3540" spans="44:53">
      <c r="AR3540" s="5">
        <v>46261</v>
      </c>
      <c r="AS3540">
        <v>253</v>
      </c>
      <c r="AT3540">
        <v>3</v>
      </c>
      <c r="AU3540" t="s">
        <v>60</v>
      </c>
      <c r="AV3540" t="s">
        <v>58</v>
      </c>
      <c r="AW3540">
        <v>10.94136306</v>
      </c>
      <c r="AX3540">
        <v>1.17083333</v>
      </c>
      <c r="AY3540">
        <v>0</v>
      </c>
      <c r="AZ3540">
        <v>0</v>
      </c>
      <c r="BA3540">
        <v>0</v>
      </c>
    </row>
    <row r="3541" spans="44:53">
      <c r="AR3541" s="5">
        <v>46261</v>
      </c>
      <c r="AS3541">
        <v>253</v>
      </c>
      <c r="AT3541">
        <v>3</v>
      </c>
      <c r="AU3541" t="s">
        <v>60</v>
      </c>
      <c r="AV3541" t="s">
        <v>51</v>
      </c>
      <c r="AW3541">
        <v>-12.1121964</v>
      </c>
      <c r="AX3541">
        <v>1.17083333</v>
      </c>
      <c r="AY3541">
        <v>3394.4202151</v>
      </c>
      <c r="AZ3541">
        <v>4563.7202668999998</v>
      </c>
      <c r="BA3541">
        <v>0</v>
      </c>
    </row>
    <row r="3542" spans="44:53">
      <c r="AR3542" s="5">
        <v>46261</v>
      </c>
      <c r="AS3542">
        <v>253</v>
      </c>
      <c r="AT3542">
        <v>3</v>
      </c>
      <c r="AU3542" t="s">
        <v>54</v>
      </c>
      <c r="AV3542" t="s">
        <v>52</v>
      </c>
      <c r="AW3542">
        <v>-5.9615996600000001</v>
      </c>
      <c r="AX3542">
        <v>7.1883333299999999</v>
      </c>
      <c r="AY3542">
        <v>0</v>
      </c>
      <c r="AZ3542">
        <v>-509.22940962000001</v>
      </c>
      <c r="BA3542">
        <v>0</v>
      </c>
    </row>
    <row r="3543" spans="44:53">
      <c r="AR3543" s="5">
        <v>46261</v>
      </c>
      <c r="AS3543">
        <v>253</v>
      </c>
      <c r="AT3543">
        <v>3</v>
      </c>
      <c r="AU3543" t="s">
        <v>54</v>
      </c>
      <c r="AV3543" t="s">
        <v>51</v>
      </c>
      <c r="AW3543">
        <v>-1.2267336600000001</v>
      </c>
      <c r="AX3543">
        <v>7.1883333299999999</v>
      </c>
      <c r="AY3543">
        <v>0</v>
      </c>
      <c r="AZ3543">
        <v>0</v>
      </c>
      <c r="BA3543">
        <v>0</v>
      </c>
    </row>
    <row r="3544" spans="44:53">
      <c r="AR3544" s="5">
        <v>46261</v>
      </c>
      <c r="AS3544">
        <v>253</v>
      </c>
      <c r="AT3544">
        <v>3</v>
      </c>
      <c r="AU3544" t="s">
        <v>50</v>
      </c>
      <c r="AV3544" t="s">
        <v>52</v>
      </c>
      <c r="AW3544">
        <v>0</v>
      </c>
      <c r="AX3544">
        <v>0</v>
      </c>
      <c r="AY3544">
        <v>0</v>
      </c>
      <c r="AZ3544">
        <v>0</v>
      </c>
      <c r="BA3544">
        <v>0</v>
      </c>
    </row>
    <row r="3545" spans="44:53">
      <c r="AR3545" s="5">
        <v>46261</v>
      </c>
      <c r="AS3545">
        <v>253</v>
      </c>
      <c r="AT3545">
        <v>3</v>
      </c>
      <c r="AU3545" t="s">
        <v>50</v>
      </c>
      <c r="AV3545" t="s">
        <v>51</v>
      </c>
      <c r="AW3545">
        <v>0</v>
      </c>
      <c r="AX3545">
        <v>0</v>
      </c>
      <c r="AY3545">
        <v>0</v>
      </c>
      <c r="AZ3545">
        <v>0</v>
      </c>
      <c r="BA3545">
        <v>0</v>
      </c>
    </row>
    <row r="3546" spans="44:53">
      <c r="AR3546" s="5">
        <v>46261</v>
      </c>
      <c r="AS3546">
        <v>254</v>
      </c>
      <c r="AT3546">
        <v>3</v>
      </c>
      <c r="AU3546" t="s">
        <v>145</v>
      </c>
      <c r="AV3546" t="s">
        <v>58</v>
      </c>
      <c r="AW3546">
        <v>1.3455633</v>
      </c>
      <c r="AX3546">
        <v>0.28999999999999998</v>
      </c>
      <c r="AY3546">
        <v>0</v>
      </c>
      <c r="AZ3546">
        <v>0</v>
      </c>
      <c r="BA3546">
        <v>0</v>
      </c>
    </row>
    <row r="3547" spans="44:53">
      <c r="AR3547" s="5">
        <v>46261</v>
      </c>
      <c r="AS3547">
        <v>254</v>
      </c>
      <c r="AT3547">
        <v>3</v>
      </c>
      <c r="AU3547" t="s">
        <v>145</v>
      </c>
      <c r="AV3547" t="s">
        <v>146</v>
      </c>
      <c r="AW3547">
        <v>-1.6355633000000001</v>
      </c>
      <c r="AX3547">
        <v>0.28999999999999998</v>
      </c>
      <c r="AY3547">
        <v>1983.0641208899999</v>
      </c>
      <c r="AZ3547">
        <v>1983.0641208899999</v>
      </c>
      <c r="BA3547">
        <v>0</v>
      </c>
    </row>
    <row r="3548" spans="44:53">
      <c r="AR3548" s="5">
        <v>46261</v>
      </c>
      <c r="AS3548">
        <v>254</v>
      </c>
      <c r="AT3548">
        <v>3</v>
      </c>
      <c r="AU3548" t="s">
        <v>144</v>
      </c>
      <c r="AV3548" t="s">
        <v>58</v>
      </c>
      <c r="AW3548">
        <v>48.537211399999997</v>
      </c>
      <c r="AX3548">
        <v>10.38</v>
      </c>
      <c r="AY3548">
        <v>0</v>
      </c>
      <c r="AZ3548">
        <v>0</v>
      </c>
      <c r="BA3548">
        <v>0</v>
      </c>
    </row>
    <row r="3549" spans="44:53">
      <c r="AR3549" s="5">
        <v>46261</v>
      </c>
      <c r="AS3549">
        <v>254</v>
      </c>
      <c r="AT3549">
        <v>3</v>
      </c>
      <c r="AU3549" t="s">
        <v>144</v>
      </c>
      <c r="AV3549" t="s">
        <v>146</v>
      </c>
      <c r="AW3549">
        <v>-58.917211399999999</v>
      </c>
      <c r="AX3549">
        <v>10.38</v>
      </c>
      <c r="AY3549">
        <v>71468.36209676</v>
      </c>
      <c r="AZ3549">
        <v>71468.36209676</v>
      </c>
      <c r="BA3549">
        <v>0</v>
      </c>
    </row>
    <row r="3550" spans="44:53">
      <c r="AR3550" s="5">
        <v>46261</v>
      </c>
      <c r="AS3550">
        <v>254</v>
      </c>
      <c r="AT3550">
        <v>3</v>
      </c>
      <c r="AU3550" t="s">
        <v>57</v>
      </c>
      <c r="AV3550" t="s">
        <v>58</v>
      </c>
      <c r="AW3550">
        <v>7.5035762000000004</v>
      </c>
      <c r="AX3550">
        <v>2.3783333299999998</v>
      </c>
      <c r="AY3550">
        <v>0</v>
      </c>
      <c r="AZ3550">
        <v>0</v>
      </c>
      <c r="BA3550">
        <v>0</v>
      </c>
    </row>
    <row r="3551" spans="44:53">
      <c r="AR3551" s="5">
        <v>46261</v>
      </c>
      <c r="AS3551">
        <v>254</v>
      </c>
      <c r="AT3551">
        <v>3</v>
      </c>
      <c r="AU3551" t="s">
        <v>57</v>
      </c>
      <c r="AV3551" t="s">
        <v>52</v>
      </c>
      <c r="AW3551">
        <v>-9.8819095299999997</v>
      </c>
      <c r="AX3551">
        <v>2.3783333299999998</v>
      </c>
      <c r="AY3551">
        <v>4028.2409618800002</v>
      </c>
      <c r="AZ3551">
        <v>2917.6561162899998</v>
      </c>
      <c r="BA3551">
        <v>0</v>
      </c>
    </row>
    <row r="3552" spans="44:53">
      <c r="AR3552" s="5">
        <v>46261</v>
      </c>
      <c r="AS3552">
        <v>254</v>
      </c>
      <c r="AT3552">
        <v>3</v>
      </c>
      <c r="AU3552" t="s">
        <v>147</v>
      </c>
      <c r="AV3552" t="s">
        <v>148</v>
      </c>
      <c r="AW3552">
        <v>0</v>
      </c>
      <c r="AX3552">
        <v>1.0766666600000001</v>
      </c>
      <c r="AY3552">
        <v>0</v>
      </c>
      <c r="AZ3552">
        <v>0</v>
      </c>
      <c r="BA3552">
        <v>0</v>
      </c>
    </row>
    <row r="3553" spans="44:53">
      <c r="AR3553" s="5">
        <v>46261</v>
      </c>
      <c r="AS3553">
        <v>254</v>
      </c>
      <c r="AT3553">
        <v>3</v>
      </c>
      <c r="AU3553" t="s">
        <v>147</v>
      </c>
      <c r="AV3553" t="s">
        <v>51</v>
      </c>
      <c r="AW3553">
        <v>0</v>
      </c>
      <c r="AX3553">
        <v>1.0766666600000001</v>
      </c>
      <c r="AY3553">
        <v>0</v>
      </c>
      <c r="AZ3553">
        <v>0</v>
      </c>
      <c r="BA3553">
        <v>0</v>
      </c>
    </row>
    <row r="3554" spans="44:53">
      <c r="AR3554" s="5">
        <v>46261</v>
      </c>
      <c r="AS3554">
        <v>254</v>
      </c>
      <c r="AT3554">
        <v>3</v>
      </c>
      <c r="AU3554" t="s">
        <v>60</v>
      </c>
      <c r="AV3554" t="s">
        <v>58</v>
      </c>
      <c r="AW3554">
        <v>15.636249230000001</v>
      </c>
      <c r="AX3554">
        <v>0.98416665999999997</v>
      </c>
      <c r="AY3554">
        <v>0</v>
      </c>
      <c r="AZ3554">
        <v>0</v>
      </c>
      <c r="BA3554">
        <v>0</v>
      </c>
    </row>
    <row r="3555" spans="44:53">
      <c r="AR3555" s="5">
        <v>46261</v>
      </c>
      <c r="AS3555">
        <v>254</v>
      </c>
      <c r="AT3555">
        <v>3</v>
      </c>
      <c r="AU3555" t="s">
        <v>60</v>
      </c>
      <c r="AV3555" t="s">
        <v>51</v>
      </c>
      <c r="AW3555">
        <v>-16.620415900000001</v>
      </c>
      <c r="AX3555">
        <v>0.98416665999999997</v>
      </c>
      <c r="AY3555">
        <v>4269.70943678</v>
      </c>
      <c r="AZ3555">
        <v>6072.9809471600001</v>
      </c>
      <c r="BA3555">
        <v>0</v>
      </c>
    </row>
    <row r="3556" spans="44:53">
      <c r="AR3556" s="5">
        <v>46261</v>
      </c>
      <c r="AS3556">
        <v>254</v>
      </c>
      <c r="AT3556">
        <v>3</v>
      </c>
      <c r="AU3556" t="s">
        <v>54</v>
      </c>
      <c r="AV3556" t="s">
        <v>52</v>
      </c>
      <c r="AW3556">
        <v>-6.3556743600000001</v>
      </c>
      <c r="AX3556">
        <v>7.8433333300000001</v>
      </c>
      <c r="AY3556">
        <v>0</v>
      </c>
      <c r="AZ3556">
        <v>-692.68666479000001</v>
      </c>
      <c r="BA3556">
        <v>0</v>
      </c>
    </row>
    <row r="3557" spans="44:53">
      <c r="AR3557" s="5">
        <v>46261</v>
      </c>
      <c r="AS3557">
        <v>254</v>
      </c>
      <c r="AT3557">
        <v>3</v>
      </c>
      <c r="AU3557" t="s">
        <v>54</v>
      </c>
      <c r="AV3557" t="s">
        <v>51</v>
      </c>
      <c r="AW3557">
        <v>-1.4876589600000001</v>
      </c>
      <c r="AX3557">
        <v>7.8433333300000001</v>
      </c>
      <c r="AY3557">
        <v>0</v>
      </c>
      <c r="AZ3557">
        <v>0</v>
      </c>
      <c r="BA3557">
        <v>0</v>
      </c>
    </row>
    <row r="3558" spans="44:53">
      <c r="AR3558" s="5">
        <v>46261</v>
      </c>
      <c r="AS3558">
        <v>254</v>
      </c>
      <c r="AT3558">
        <v>3</v>
      </c>
      <c r="AU3558" t="s">
        <v>50</v>
      </c>
      <c r="AV3558" t="s">
        <v>52</v>
      </c>
      <c r="AW3558">
        <v>0</v>
      </c>
      <c r="AX3558">
        <v>0</v>
      </c>
      <c r="AY3558">
        <v>0</v>
      </c>
      <c r="AZ3558">
        <v>0</v>
      </c>
      <c r="BA3558">
        <v>0</v>
      </c>
    </row>
    <row r="3559" spans="44:53">
      <c r="AR3559" s="5">
        <v>46261</v>
      </c>
      <c r="AS3559">
        <v>254</v>
      </c>
      <c r="AT3559">
        <v>3</v>
      </c>
      <c r="AU3559" t="s">
        <v>50</v>
      </c>
      <c r="AV3559" t="s">
        <v>51</v>
      </c>
      <c r="AW3559">
        <v>0</v>
      </c>
      <c r="AX3559">
        <v>0</v>
      </c>
      <c r="AY3559">
        <v>0</v>
      </c>
      <c r="AZ3559">
        <v>0</v>
      </c>
      <c r="BA3559">
        <v>0</v>
      </c>
    </row>
    <row r="3560" spans="44:53">
      <c r="AR3560" s="5">
        <v>46261</v>
      </c>
      <c r="AS3560">
        <v>255</v>
      </c>
      <c r="AT3560">
        <v>3</v>
      </c>
      <c r="AU3560" t="s">
        <v>145</v>
      </c>
      <c r="AV3560" t="s">
        <v>58</v>
      </c>
      <c r="AW3560">
        <v>1.3480235</v>
      </c>
      <c r="AX3560">
        <v>0.255</v>
      </c>
      <c r="AY3560">
        <v>0</v>
      </c>
      <c r="AZ3560">
        <v>0</v>
      </c>
      <c r="BA3560">
        <v>0</v>
      </c>
    </row>
    <row r="3561" spans="44:53">
      <c r="AR3561" s="5">
        <v>46261</v>
      </c>
      <c r="AS3561">
        <v>255</v>
      </c>
      <c r="AT3561">
        <v>3</v>
      </c>
      <c r="AU3561" t="s">
        <v>145</v>
      </c>
      <c r="AV3561" t="s">
        <v>146</v>
      </c>
      <c r="AW3561">
        <v>-1.6030234999999999</v>
      </c>
      <c r="AX3561">
        <v>0.255</v>
      </c>
      <c r="AY3561">
        <v>1958.2740270199999</v>
      </c>
      <c r="AZ3561">
        <v>1958.2740270199999</v>
      </c>
      <c r="BA3561">
        <v>0</v>
      </c>
    </row>
    <row r="3562" spans="44:53">
      <c r="AR3562" s="5">
        <v>46261</v>
      </c>
      <c r="AS3562">
        <v>255</v>
      </c>
      <c r="AT3562">
        <v>3</v>
      </c>
      <c r="AU3562" t="s">
        <v>144</v>
      </c>
      <c r="AV3562" t="s">
        <v>58</v>
      </c>
      <c r="AW3562">
        <v>44.889059000000003</v>
      </c>
      <c r="AX3562">
        <v>10.2925</v>
      </c>
      <c r="AY3562">
        <v>0</v>
      </c>
      <c r="AZ3562">
        <v>0</v>
      </c>
      <c r="BA3562">
        <v>0</v>
      </c>
    </row>
    <row r="3563" spans="44:53">
      <c r="AR3563" s="5">
        <v>46261</v>
      </c>
      <c r="AS3563">
        <v>255</v>
      </c>
      <c r="AT3563">
        <v>3</v>
      </c>
      <c r="AU3563" t="s">
        <v>144</v>
      </c>
      <c r="AV3563" t="s">
        <v>146</v>
      </c>
      <c r="AW3563">
        <v>-55.181559</v>
      </c>
      <c r="AX3563">
        <v>10.2925</v>
      </c>
      <c r="AY3563">
        <v>66653.235492849999</v>
      </c>
      <c r="AZ3563">
        <v>66653.235492849999</v>
      </c>
      <c r="BA3563">
        <v>0</v>
      </c>
    </row>
    <row r="3564" spans="44:53">
      <c r="AR3564" s="5">
        <v>46261</v>
      </c>
      <c r="AS3564">
        <v>255</v>
      </c>
      <c r="AT3564">
        <v>3</v>
      </c>
      <c r="AU3564" t="s">
        <v>57</v>
      </c>
      <c r="AV3564" t="s">
        <v>58</v>
      </c>
      <c r="AW3564">
        <v>5.3060748000000002</v>
      </c>
      <c r="AX3564">
        <v>2.3716666599999998</v>
      </c>
      <c r="AY3564">
        <v>0</v>
      </c>
      <c r="AZ3564">
        <v>0</v>
      </c>
      <c r="BA3564">
        <v>0</v>
      </c>
    </row>
    <row r="3565" spans="44:53">
      <c r="AR3565" s="5">
        <v>46261</v>
      </c>
      <c r="AS3565">
        <v>255</v>
      </c>
      <c r="AT3565">
        <v>3</v>
      </c>
      <c r="AU3565" t="s">
        <v>57</v>
      </c>
      <c r="AV3565" t="s">
        <v>52</v>
      </c>
      <c r="AW3565">
        <v>-7.67774146</v>
      </c>
      <c r="AX3565">
        <v>2.3716666599999998</v>
      </c>
      <c r="AY3565">
        <v>3286.9250157800002</v>
      </c>
      <c r="AZ3565">
        <v>1939.31455325</v>
      </c>
      <c r="BA3565">
        <v>0</v>
      </c>
    </row>
    <row r="3566" spans="44:53">
      <c r="AR3566" s="5">
        <v>46261</v>
      </c>
      <c r="AS3566">
        <v>255</v>
      </c>
      <c r="AT3566">
        <v>3</v>
      </c>
      <c r="AU3566" t="s">
        <v>147</v>
      </c>
      <c r="AV3566" t="s">
        <v>148</v>
      </c>
      <c r="AW3566">
        <v>0</v>
      </c>
      <c r="AX3566">
        <v>1.3591666600000001</v>
      </c>
      <c r="AY3566">
        <v>0</v>
      </c>
      <c r="AZ3566">
        <v>0</v>
      </c>
      <c r="BA3566">
        <v>0</v>
      </c>
    </row>
    <row r="3567" spans="44:53">
      <c r="AR3567" s="5">
        <v>46261</v>
      </c>
      <c r="AS3567">
        <v>255</v>
      </c>
      <c r="AT3567">
        <v>3</v>
      </c>
      <c r="AU3567" t="s">
        <v>147</v>
      </c>
      <c r="AV3567" t="s">
        <v>51</v>
      </c>
      <c r="AW3567">
        <v>0</v>
      </c>
      <c r="AX3567">
        <v>1.3591666600000001</v>
      </c>
      <c r="AY3567">
        <v>0</v>
      </c>
      <c r="AZ3567">
        <v>0</v>
      </c>
      <c r="BA3567">
        <v>0</v>
      </c>
    </row>
    <row r="3568" spans="44:53">
      <c r="AR3568" s="5">
        <v>46261</v>
      </c>
      <c r="AS3568">
        <v>255</v>
      </c>
      <c r="AT3568">
        <v>3</v>
      </c>
      <c r="AU3568" t="s">
        <v>60</v>
      </c>
      <c r="AV3568" t="s">
        <v>58</v>
      </c>
      <c r="AW3568">
        <v>16.871957399999999</v>
      </c>
      <c r="AX3568">
        <v>0.93</v>
      </c>
      <c r="AY3568">
        <v>0</v>
      </c>
      <c r="AZ3568">
        <v>0</v>
      </c>
      <c r="BA3568">
        <v>0</v>
      </c>
    </row>
    <row r="3569" spans="44:53">
      <c r="AR3569" s="5">
        <v>46261</v>
      </c>
      <c r="AS3569">
        <v>255</v>
      </c>
      <c r="AT3569">
        <v>3</v>
      </c>
      <c r="AU3569" t="s">
        <v>60</v>
      </c>
      <c r="AV3569" t="s">
        <v>51</v>
      </c>
      <c r="AW3569">
        <v>-17.801957399999999</v>
      </c>
      <c r="AX3569">
        <v>0.93</v>
      </c>
      <c r="AY3569">
        <v>4275.34495634</v>
      </c>
      <c r="AZ3569">
        <v>6377.3603462600004</v>
      </c>
      <c r="BA3569">
        <v>0</v>
      </c>
    </row>
    <row r="3570" spans="44:53">
      <c r="AR3570" s="5">
        <v>46261</v>
      </c>
      <c r="AS3570">
        <v>255</v>
      </c>
      <c r="AT3570">
        <v>3</v>
      </c>
      <c r="AU3570" t="s">
        <v>54</v>
      </c>
      <c r="AV3570" t="s">
        <v>52</v>
      </c>
      <c r="AW3570">
        <v>-6.3034159000000001</v>
      </c>
      <c r="AX3570">
        <v>7.76</v>
      </c>
      <c r="AY3570">
        <v>0</v>
      </c>
      <c r="AZ3570">
        <v>-754.40492738</v>
      </c>
      <c r="BA3570">
        <v>0</v>
      </c>
    </row>
    <row r="3571" spans="44:53">
      <c r="AR3571" s="5">
        <v>46261</v>
      </c>
      <c r="AS3571">
        <v>255</v>
      </c>
      <c r="AT3571">
        <v>3</v>
      </c>
      <c r="AU3571" t="s">
        <v>54</v>
      </c>
      <c r="AV3571" t="s">
        <v>51</v>
      </c>
      <c r="AW3571">
        <v>-1.45658409</v>
      </c>
      <c r="AX3571">
        <v>7.76</v>
      </c>
      <c r="AY3571">
        <v>0</v>
      </c>
      <c r="AZ3571">
        <v>0</v>
      </c>
      <c r="BA3571">
        <v>0</v>
      </c>
    </row>
    <row r="3572" spans="44:53">
      <c r="AR3572" s="5">
        <v>46261</v>
      </c>
      <c r="AS3572">
        <v>255</v>
      </c>
      <c r="AT3572">
        <v>3</v>
      </c>
      <c r="AU3572" t="s">
        <v>50</v>
      </c>
      <c r="AV3572" t="s">
        <v>52</v>
      </c>
      <c r="AW3572">
        <v>0</v>
      </c>
      <c r="AX3572">
        <v>0</v>
      </c>
      <c r="AY3572">
        <v>0</v>
      </c>
      <c r="AZ3572">
        <v>0</v>
      </c>
      <c r="BA3572">
        <v>0</v>
      </c>
    </row>
    <row r="3573" spans="44:53">
      <c r="AR3573" s="5">
        <v>46261</v>
      </c>
      <c r="AS3573">
        <v>255</v>
      </c>
      <c r="AT3573">
        <v>3</v>
      </c>
      <c r="AU3573" t="s">
        <v>50</v>
      </c>
      <c r="AV3573" t="s">
        <v>51</v>
      </c>
      <c r="AW3573">
        <v>0</v>
      </c>
      <c r="AX3573">
        <v>0</v>
      </c>
      <c r="AY3573">
        <v>0</v>
      </c>
      <c r="AZ3573">
        <v>0</v>
      </c>
      <c r="BA3573">
        <v>0</v>
      </c>
    </row>
    <row r="3574" spans="44:53">
      <c r="AR3574" s="5">
        <v>46261</v>
      </c>
      <c r="AS3574">
        <v>256</v>
      </c>
      <c r="AT3574">
        <v>3</v>
      </c>
      <c r="AU3574" t="s">
        <v>145</v>
      </c>
      <c r="AV3574" t="s">
        <v>58</v>
      </c>
      <c r="AW3574">
        <v>1.274888</v>
      </c>
      <c r="AX3574">
        <v>0.25583333000000003</v>
      </c>
      <c r="AY3574">
        <v>0</v>
      </c>
      <c r="AZ3574">
        <v>0</v>
      </c>
      <c r="BA3574">
        <v>0</v>
      </c>
    </row>
    <row r="3575" spans="44:53">
      <c r="AR3575" s="5">
        <v>46261</v>
      </c>
      <c r="AS3575">
        <v>256</v>
      </c>
      <c r="AT3575">
        <v>3</v>
      </c>
      <c r="AU3575" t="s">
        <v>145</v>
      </c>
      <c r="AV3575" t="s">
        <v>146</v>
      </c>
      <c r="AW3575">
        <v>-1.53072133</v>
      </c>
      <c r="AX3575">
        <v>0.25583333000000003</v>
      </c>
      <c r="AY3575">
        <v>1855.7910308400001</v>
      </c>
      <c r="AZ3575">
        <v>1855.7910308400001</v>
      </c>
      <c r="BA3575">
        <v>0</v>
      </c>
    </row>
    <row r="3576" spans="44:53">
      <c r="AR3576" s="5">
        <v>46261</v>
      </c>
      <c r="AS3576">
        <v>256</v>
      </c>
      <c r="AT3576">
        <v>3</v>
      </c>
      <c r="AU3576" t="s">
        <v>144</v>
      </c>
      <c r="AV3576" t="s">
        <v>58</v>
      </c>
      <c r="AW3576">
        <v>38.160866400000003</v>
      </c>
      <c r="AX3576">
        <v>11.2525</v>
      </c>
      <c r="AY3576">
        <v>0</v>
      </c>
      <c r="AZ3576">
        <v>0</v>
      </c>
      <c r="BA3576">
        <v>0</v>
      </c>
    </row>
    <row r="3577" spans="44:53">
      <c r="AR3577" s="5">
        <v>46261</v>
      </c>
      <c r="AS3577">
        <v>256</v>
      </c>
      <c r="AT3577">
        <v>3</v>
      </c>
      <c r="AU3577" t="s">
        <v>144</v>
      </c>
      <c r="AV3577" t="s">
        <v>146</v>
      </c>
      <c r="AW3577">
        <v>-49.413366400000001</v>
      </c>
      <c r="AX3577">
        <v>11.2525</v>
      </c>
      <c r="AY3577">
        <v>58410.013918750003</v>
      </c>
      <c r="AZ3577">
        <v>58410.013918750003</v>
      </c>
      <c r="BA3577">
        <v>0</v>
      </c>
    </row>
    <row r="3578" spans="44:53">
      <c r="AR3578" s="5">
        <v>46261</v>
      </c>
      <c r="AS3578">
        <v>256</v>
      </c>
      <c r="AT3578">
        <v>3</v>
      </c>
      <c r="AU3578" t="s">
        <v>57</v>
      </c>
      <c r="AV3578" t="s">
        <v>58</v>
      </c>
      <c r="AW3578">
        <v>6.8756767999999999</v>
      </c>
      <c r="AX3578">
        <v>2.36</v>
      </c>
      <c r="AY3578">
        <v>0</v>
      </c>
      <c r="AZ3578">
        <v>0</v>
      </c>
      <c r="BA3578">
        <v>0</v>
      </c>
    </row>
    <row r="3579" spans="44:53">
      <c r="AR3579" s="5">
        <v>46261</v>
      </c>
      <c r="AS3579">
        <v>256</v>
      </c>
      <c r="AT3579">
        <v>3</v>
      </c>
      <c r="AU3579" t="s">
        <v>57</v>
      </c>
      <c r="AV3579" t="s">
        <v>52</v>
      </c>
      <c r="AW3579">
        <v>-9.2356768000000002</v>
      </c>
      <c r="AX3579">
        <v>2.36</v>
      </c>
      <c r="AY3579">
        <v>4219.9478233500004</v>
      </c>
      <c r="AZ3579">
        <v>2525.90767276</v>
      </c>
      <c r="BA3579">
        <v>0</v>
      </c>
    </row>
    <row r="3580" spans="44:53">
      <c r="AR3580" s="5">
        <v>46261</v>
      </c>
      <c r="AS3580">
        <v>256</v>
      </c>
      <c r="AT3580">
        <v>3</v>
      </c>
      <c r="AU3580" t="s">
        <v>147</v>
      </c>
      <c r="AV3580" t="s">
        <v>148</v>
      </c>
      <c r="AW3580">
        <v>0</v>
      </c>
      <c r="AX3580">
        <v>1.9524999999999999</v>
      </c>
      <c r="AY3580">
        <v>0</v>
      </c>
      <c r="AZ3580">
        <v>0</v>
      </c>
      <c r="BA3580">
        <v>0</v>
      </c>
    </row>
    <row r="3581" spans="44:53">
      <c r="AR3581" s="5">
        <v>46261</v>
      </c>
      <c r="AS3581">
        <v>256</v>
      </c>
      <c r="AT3581">
        <v>3</v>
      </c>
      <c r="AU3581" t="s">
        <v>147</v>
      </c>
      <c r="AV3581" t="s">
        <v>51</v>
      </c>
      <c r="AW3581">
        <v>0</v>
      </c>
      <c r="AX3581">
        <v>1.9524999999999999</v>
      </c>
      <c r="AY3581">
        <v>0</v>
      </c>
      <c r="AZ3581">
        <v>0</v>
      </c>
      <c r="BA3581">
        <v>0</v>
      </c>
    </row>
    <row r="3582" spans="44:53">
      <c r="AR3582" s="5">
        <v>46261</v>
      </c>
      <c r="AS3582">
        <v>256</v>
      </c>
      <c r="AT3582">
        <v>3</v>
      </c>
      <c r="AU3582" t="s">
        <v>60</v>
      </c>
      <c r="AV3582" t="s">
        <v>58</v>
      </c>
      <c r="AW3582">
        <v>21.57725696</v>
      </c>
      <c r="AX3582">
        <v>0.84583333000000005</v>
      </c>
      <c r="AY3582">
        <v>0</v>
      </c>
      <c r="AZ3582">
        <v>0</v>
      </c>
      <c r="BA3582">
        <v>0</v>
      </c>
    </row>
    <row r="3583" spans="44:53">
      <c r="AR3583" s="5">
        <v>46261</v>
      </c>
      <c r="AS3583">
        <v>256</v>
      </c>
      <c r="AT3583">
        <v>3</v>
      </c>
      <c r="AU3583" t="s">
        <v>60</v>
      </c>
      <c r="AV3583" t="s">
        <v>51</v>
      </c>
      <c r="AW3583">
        <v>-22.423090299999998</v>
      </c>
      <c r="AX3583">
        <v>0.84583333000000005</v>
      </c>
      <c r="AY3583">
        <v>5653.1226328499997</v>
      </c>
      <c r="AZ3583">
        <v>8120.2807376299997</v>
      </c>
      <c r="BA3583">
        <v>0</v>
      </c>
    </row>
    <row r="3584" spans="44:53">
      <c r="AR3584" s="5">
        <v>46261</v>
      </c>
      <c r="AS3584">
        <v>256</v>
      </c>
      <c r="AT3584">
        <v>3</v>
      </c>
      <c r="AU3584" t="s">
        <v>54</v>
      </c>
      <c r="AV3584" t="s">
        <v>52</v>
      </c>
      <c r="AW3584">
        <v>-7.0917018299999999</v>
      </c>
      <c r="AX3584">
        <v>7.7041666600000003</v>
      </c>
      <c r="AY3584">
        <v>0</v>
      </c>
      <c r="AZ3584">
        <v>-773.11795418999998</v>
      </c>
      <c r="BA3584">
        <v>0</v>
      </c>
    </row>
    <row r="3585" spans="44:53">
      <c r="AR3585" s="5">
        <v>46261</v>
      </c>
      <c r="AS3585">
        <v>256</v>
      </c>
      <c r="AT3585">
        <v>3</v>
      </c>
      <c r="AU3585" t="s">
        <v>54</v>
      </c>
      <c r="AV3585" t="s">
        <v>51</v>
      </c>
      <c r="AW3585">
        <v>-0.61246482999999996</v>
      </c>
      <c r="AX3585">
        <v>7.7041666600000003</v>
      </c>
      <c r="AY3585">
        <v>0</v>
      </c>
      <c r="AZ3585">
        <v>0</v>
      </c>
      <c r="BA3585">
        <v>0</v>
      </c>
    </row>
    <row r="3586" spans="44:53">
      <c r="AR3586" s="5">
        <v>46261</v>
      </c>
      <c r="AS3586">
        <v>256</v>
      </c>
      <c r="AT3586">
        <v>3</v>
      </c>
      <c r="AU3586" t="s">
        <v>50</v>
      </c>
      <c r="AV3586" t="s">
        <v>52</v>
      </c>
      <c r="AW3586">
        <v>0</v>
      </c>
      <c r="AX3586">
        <v>0</v>
      </c>
      <c r="AY3586">
        <v>0</v>
      </c>
      <c r="AZ3586">
        <v>0</v>
      </c>
      <c r="BA3586">
        <v>0</v>
      </c>
    </row>
    <row r="3587" spans="44:53">
      <c r="AR3587" s="5">
        <v>46261</v>
      </c>
      <c r="AS3587">
        <v>256</v>
      </c>
      <c r="AT3587">
        <v>3</v>
      </c>
      <c r="AU3587" t="s">
        <v>50</v>
      </c>
      <c r="AV3587" t="s">
        <v>51</v>
      </c>
      <c r="AW3587">
        <v>0</v>
      </c>
      <c r="AX3587">
        <v>0</v>
      </c>
      <c r="AY3587">
        <v>0</v>
      </c>
      <c r="AZ3587">
        <v>0</v>
      </c>
      <c r="BA3587">
        <v>0</v>
      </c>
    </row>
    <row r="3588" spans="44:53">
      <c r="AR3588" s="5">
        <v>46261</v>
      </c>
      <c r="AS3588">
        <v>257</v>
      </c>
      <c r="AT3588">
        <v>3</v>
      </c>
      <c r="AU3588" t="s">
        <v>145</v>
      </c>
      <c r="AV3588" t="s">
        <v>58</v>
      </c>
      <c r="AW3588">
        <v>0.77772339999999995</v>
      </c>
      <c r="AX3588">
        <v>0.28166666000000001</v>
      </c>
      <c r="AY3588">
        <v>0</v>
      </c>
      <c r="AZ3588">
        <v>0</v>
      </c>
      <c r="BA3588">
        <v>0</v>
      </c>
    </row>
    <row r="3589" spans="44:53">
      <c r="AR3589" s="5">
        <v>46261</v>
      </c>
      <c r="AS3589">
        <v>257</v>
      </c>
      <c r="AT3589">
        <v>3</v>
      </c>
      <c r="AU3589" t="s">
        <v>145</v>
      </c>
      <c r="AV3589" t="s">
        <v>146</v>
      </c>
      <c r="AW3589">
        <v>-1.0593900599999999</v>
      </c>
      <c r="AX3589">
        <v>0.28166666000000001</v>
      </c>
      <c r="AY3589">
        <v>1232.0938174600001</v>
      </c>
      <c r="AZ3589">
        <v>1232.0938174600001</v>
      </c>
      <c r="BA3589">
        <v>0</v>
      </c>
    </row>
    <row r="3590" spans="44:53">
      <c r="AR3590" s="5">
        <v>46261</v>
      </c>
      <c r="AS3590">
        <v>257</v>
      </c>
      <c r="AT3590">
        <v>3</v>
      </c>
      <c r="AU3590" t="s">
        <v>144</v>
      </c>
      <c r="AV3590" t="s">
        <v>58</v>
      </c>
      <c r="AW3590">
        <v>38.750250960000002</v>
      </c>
      <c r="AX3590">
        <v>11.146666659999999</v>
      </c>
      <c r="AY3590">
        <v>0</v>
      </c>
      <c r="AZ3590">
        <v>0</v>
      </c>
      <c r="BA3590">
        <v>0</v>
      </c>
    </row>
    <row r="3591" spans="44:53">
      <c r="AR3591" s="5">
        <v>46261</v>
      </c>
      <c r="AS3591">
        <v>257</v>
      </c>
      <c r="AT3591">
        <v>3</v>
      </c>
      <c r="AU3591" t="s">
        <v>144</v>
      </c>
      <c r="AV3591" t="s">
        <v>146</v>
      </c>
      <c r="AW3591">
        <v>-49.896917629999997</v>
      </c>
      <c r="AX3591">
        <v>11.146666659999999</v>
      </c>
      <c r="AY3591">
        <v>59091.076042760003</v>
      </c>
      <c r="AZ3591">
        <v>59091.076042760003</v>
      </c>
      <c r="BA3591">
        <v>0</v>
      </c>
    </row>
    <row r="3592" spans="44:53">
      <c r="AR3592" s="5">
        <v>46261</v>
      </c>
      <c r="AS3592">
        <v>257</v>
      </c>
      <c r="AT3592">
        <v>3</v>
      </c>
      <c r="AU3592" t="s">
        <v>57</v>
      </c>
      <c r="AV3592" t="s">
        <v>58</v>
      </c>
      <c r="AW3592">
        <v>8.6446602000000006</v>
      </c>
      <c r="AX3592">
        <v>2.3208333300000001</v>
      </c>
      <c r="AY3592">
        <v>0</v>
      </c>
      <c r="AZ3592">
        <v>0</v>
      </c>
      <c r="BA3592">
        <v>0</v>
      </c>
    </row>
    <row r="3593" spans="44:53">
      <c r="AR3593" s="5">
        <v>46261</v>
      </c>
      <c r="AS3593">
        <v>257</v>
      </c>
      <c r="AT3593">
        <v>3</v>
      </c>
      <c r="AU3593" t="s">
        <v>57</v>
      </c>
      <c r="AV3593" t="s">
        <v>52</v>
      </c>
      <c r="AW3593">
        <v>-10.96549353</v>
      </c>
      <c r="AX3593">
        <v>2.3208333300000001</v>
      </c>
      <c r="AY3593">
        <v>3451.7817125699999</v>
      </c>
      <c r="AZ3593">
        <v>3368.3321626000002</v>
      </c>
      <c r="BA3593">
        <v>0</v>
      </c>
    </row>
    <row r="3594" spans="44:53">
      <c r="AR3594" s="5">
        <v>46261</v>
      </c>
      <c r="AS3594">
        <v>257</v>
      </c>
      <c r="AT3594">
        <v>3</v>
      </c>
      <c r="AU3594" t="s">
        <v>147</v>
      </c>
      <c r="AV3594" t="s">
        <v>148</v>
      </c>
      <c r="AW3594">
        <v>0</v>
      </c>
      <c r="AX3594">
        <v>1.36083333</v>
      </c>
      <c r="AY3594">
        <v>0</v>
      </c>
      <c r="AZ3594">
        <v>0</v>
      </c>
      <c r="BA3594">
        <v>0</v>
      </c>
    </row>
    <row r="3595" spans="44:53">
      <c r="AR3595" s="5">
        <v>46261</v>
      </c>
      <c r="AS3595">
        <v>257</v>
      </c>
      <c r="AT3595">
        <v>3</v>
      </c>
      <c r="AU3595" t="s">
        <v>147</v>
      </c>
      <c r="AV3595" t="s">
        <v>51</v>
      </c>
      <c r="AW3595">
        <v>0</v>
      </c>
      <c r="AX3595">
        <v>1.36083333</v>
      </c>
      <c r="AY3595">
        <v>0</v>
      </c>
      <c r="AZ3595">
        <v>0</v>
      </c>
      <c r="BA3595">
        <v>0</v>
      </c>
    </row>
    <row r="3596" spans="44:53">
      <c r="AR3596" s="5">
        <v>46261</v>
      </c>
      <c r="AS3596">
        <v>257</v>
      </c>
      <c r="AT3596">
        <v>3</v>
      </c>
      <c r="AU3596" t="s">
        <v>60</v>
      </c>
      <c r="AV3596" t="s">
        <v>58</v>
      </c>
      <c r="AW3596">
        <v>19.7210812</v>
      </c>
      <c r="AX3596">
        <v>0.89</v>
      </c>
      <c r="AY3596">
        <v>0</v>
      </c>
      <c r="AZ3596">
        <v>0</v>
      </c>
      <c r="BA3596">
        <v>0</v>
      </c>
    </row>
    <row r="3597" spans="44:53">
      <c r="AR3597" s="5">
        <v>46261</v>
      </c>
      <c r="AS3597">
        <v>257</v>
      </c>
      <c r="AT3597">
        <v>3</v>
      </c>
      <c r="AU3597" t="s">
        <v>60</v>
      </c>
      <c r="AV3597" t="s">
        <v>51</v>
      </c>
      <c r="AW3597">
        <v>-20.611081200000001</v>
      </c>
      <c r="AX3597">
        <v>0.89</v>
      </c>
      <c r="AY3597">
        <v>6506.6467447300001</v>
      </c>
      <c r="AZ3597">
        <v>7477.6935024599998</v>
      </c>
      <c r="BA3597">
        <v>0</v>
      </c>
    </row>
    <row r="3598" spans="44:53">
      <c r="AR3598" s="5">
        <v>46261</v>
      </c>
      <c r="AS3598">
        <v>257</v>
      </c>
      <c r="AT3598">
        <v>3</v>
      </c>
      <c r="AU3598" t="s">
        <v>54</v>
      </c>
      <c r="AV3598" t="s">
        <v>52</v>
      </c>
      <c r="AW3598">
        <v>-2.3013417299999999</v>
      </c>
      <c r="AX3598">
        <v>7.3891666599999999</v>
      </c>
      <c r="AY3598">
        <v>0</v>
      </c>
      <c r="AZ3598">
        <v>0</v>
      </c>
      <c r="BA3598">
        <v>0</v>
      </c>
    </row>
    <row r="3599" spans="44:53">
      <c r="AR3599" s="5">
        <v>46261</v>
      </c>
      <c r="AS3599">
        <v>257</v>
      </c>
      <c r="AT3599">
        <v>3</v>
      </c>
      <c r="AU3599" t="s">
        <v>54</v>
      </c>
      <c r="AV3599" t="s">
        <v>51</v>
      </c>
      <c r="AW3599">
        <v>-5.08782493</v>
      </c>
      <c r="AX3599">
        <v>7.3891666599999999</v>
      </c>
      <c r="AY3599">
        <v>0</v>
      </c>
      <c r="AZ3599">
        <v>-788.42017134000002</v>
      </c>
      <c r="BA3599">
        <v>0</v>
      </c>
    </row>
    <row r="3600" spans="44:53">
      <c r="AR3600" s="5">
        <v>46261</v>
      </c>
      <c r="AS3600">
        <v>257</v>
      </c>
      <c r="AT3600">
        <v>3</v>
      </c>
      <c r="AU3600" t="s">
        <v>50</v>
      </c>
      <c r="AV3600" t="s">
        <v>52</v>
      </c>
      <c r="AW3600">
        <v>0.1125738</v>
      </c>
      <c r="AX3600">
        <v>0.83</v>
      </c>
      <c r="AY3600">
        <v>0</v>
      </c>
      <c r="AZ3600">
        <v>0</v>
      </c>
      <c r="BA3600">
        <v>0</v>
      </c>
    </row>
    <row r="3601" spans="44:53">
      <c r="AR3601" s="5">
        <v>46261</v>
      </c>
      <c r="AS3601">
        <v>257</v>
      </c>
      <c r="AT3601">
        <v>3</v>
      </c>
      <c r="AU3601" t="s">
        <v>50</v>
      </c>
      <c r="AV3601" t="s">
        <v>51</v>
      </c>
      <c r="AW3601">
        <v>-0.94257380000000002</v>
      </c>
      <c r="AX3601">
        <v>0.83</v>
      </c>
      <c r="AY3601">
        <v>0</v>
      </c>
      <c r="AZ3601">
        <v>-99.177036409999999</v>
      </c>
      <c r="BA3601">
        <v>0</v>
      </c>
    </row>
    <row r="3602" spans="44:53">
      <c r="AR3602" s="5">
        <v>46261</v>
      </c>
      <c r="AS3602">
        <v>258</v>
      </c>
      <c r="AT3602">
        <v>3</v>
      </c>
      <c r="AU3602" t="s">
        <v>145</v>
      </c>
      <c r="AV3602" t="s">
        <v>58</v>
      </c>
      <c r="AW3602">
        <v>1.2908473</v>
      </c>
      <c r="AX3602">
        <v>0.31333333000000002</v>
      </c>
      <c r="AY3602">
        <v>0</v>
      </c>
      <c r="AZ3602">
        <v>0</v>
      </c>
      <c r="BA3602">
        <v>0</v>
      </c>
    </row>
    <row r="3603" spans="44:53">
      <c r="AR3603" s="5">
        <v>46261</v>
      </c>
      <c r="AS3603">
        <v>258</v>
      </c>
      <c r="AT3603">
        <v>3</v>
      </c>
      <c r="AU3603" t="s">
        <v>145</v>
      </c>
      <c r="AV3603" t="s">
        <v>146</v>
      </c>
      <c r="AW3603">
        <v>-1.6041806300000001</v>
      </c>
      <c r="AX3603">
        <v>0.31333333000000002</v>
      </c>
      <c r="AY3603">
        <v>1955.8146421399999</v>
      </c>
      <c r="AZ3603">
        <v>1955.8146421399999</v>
      </c>
      <c r="BA3603">
        <v>0</v>
      </c>
    </row>
    <row r="3604" spans="44:53">
      <c r="AR3604" s="5">
        <v>46261</v>
      </c>
      <c r="AS3604">
        <v>258</v>
      </c>
      <c r="AT3604">
        <v>3</v>
      </c>
      <c r="AU3604" t="s">
        <v>144</v>
      </c>
      <c r="AV3604" t="s">
        <v>58</v>
      </c>
      <c r="AW3604">
        <v>39.832084129999998</v>
      </c>
      <c r="AX3604">
        <v>8.8683333300000005</v>
      </c>
      <c r="AY3604">
        <v>0</v>
      </c>
      <c r="AZ3604">
        <v>0</v>
      </c>
      <c r="BA3604">
        <v>0</v>
      </c>
    </row>
    <row r="3605" spans="44:53">
      <c r="AR3605" s="5">
        <v>46261</v>
      </c>
      <c r="AS3605">
        <v>258</v>
      </c>
      <c r="AT3605">
        <v>3</v>
      </c>
      <c r="AU3605" t="s">
        <v>144</v>
      </c>
      <c r="AV3605" t="s">
        <v>146</v>
      </c>
      <c r="AW3605">
        <v>-48.700417459999997</v>
      </c>
      <c r="AX3605">
        <v>8.8683333300000005</v>
      </c>
      <c r="AY3605">
        <v>59697.465078480003</v>
      </c>
      <c r="AZ3605">
        <v>59697.465078480003</v>
      </c>
      <c r="BA3605">
        <v>0</v>
      </c>
    </row>
    <row r="3606" spans="44:53">
      <c r="AR3606" s="5">
        <v>46261</v>
      </c>
      <c r="AS3606">
        <v>258</v>
      </c>
      <c r="AT3606">
        <v>3</v>
      </c>
      <c r="AU3606" t="s">
        <v>57</v>
      </c>
      <c r="AV3606" t="s">
        <v>58</v>
      </c>
      <c r="AW3606">
        <v>8.8789736000000001</v>
      </c>
      <c r="AX3606">
        <v>2.3025000000000002</v>
      </c>
      <c r="AY3606">
        <v>0</v>
      </c>
      <c r="AZ3606">
        <v>0</v>
      </c>
      <c r="BA3606">
        <v>0</v>
      </c>
    </row>
    <row r="3607" spans="44:53">
      <c r="AR3607" s="5">
        <v>46261</v>
      </c>
      <c r="AS3607">
        <v>258</v>
      </c>
      <c r="AT3607">
        <v>3</v>
      </c>
      <c r="AU3607" t="s">
        <v>57</v>
      </c>
      <c r="AV3607" t="s">
        <v>52</v>
      </c>
      <c r="AW3607">
        <v>-11.1814736</v>
      </c>
      <c r="AX3607">
        <v>2.3025000000000002</v>
      </c>
      <c r="AY3607">
        <v>2457.34544237</v>
      </c>
      <c r="AZ3607">
        <v>3356.6728965699999</v>
      </c>
      <c r="BA3607">
        <v>0</v>
      </c>
    </row>
    <row r="3608" spans="44:53">
      <c r="AR3608" s="5">
        <v>46261</v>
      </c>
      <c r="AS3608">
        <v>258</v>
      </c>
      <c r="AT3608">
        <v>3</v>
      </c>
      <c r="AU3608" t="s">
        <v>147</v>
      </c>
      <c r="AV3608" t="s">
        <v>148</v>
      </c>
      <c r="AW3608">
        <v>0</v>
      </c>
      <c r="AX3608">
        <v>1.6491666599999999</v>
      </c>
      <c r="AY3608">
        <v>0</v>
      </c>
      <c r="AZ3608">
        <v>0</v>
      </c>
      <c r="BA3608">
        <v>0</v>
      </c>
    </row>
    <row r="3609" spans="44:53">
      <c r="AR3609" s="5">
        <v>46261</v>
      </c>
      <c r="AS3609">
        <v>258</v>
      </c>
      <c r="AT3609">
        <v>3</v>
      </c>
      <c r="AU3609" t="s">
        <v>147</v>
      </c>
      <c r="AV3609" t="s">
        <v>51</v>
      </c>
      <c r="AW3609">
        <v>0</v>
      </c>
      <c r="AX3609">
        <v>1.6491666599999999</v>
      </c>
      <c r="AY3609">
        <v>0</v>
      </c>
      <c r="AZ3609">
        <v>0</v>
      </c>
      <c r="BA3609">
        <v>0</v>
      </c>
    </row>
    <row r="3610" spans="44:53">
      <c r="AR3610" s="5">
        <v>46261</v>
      </c>
      <c r="AS3610">
        <v>258</v>
      </c>
      <c r="AT3610">
        <v>3</v>
      </c>
      <c r="AU3610" t="s">
        <v>60</v>
      </c>
      <c r="AV3610" t="s">
        <v>58</v>
      </c>
      <c r="AW3610">
        <v>19.724960029999998</v>
      </c>
      <c r="AX3610">
        <v>0.89916666000000001</v>
      </c>
      <c r="AY3610">
        <v>0</v>
      </c>
      <c r="AZ3610">
        <v>0</v>
      </c>
      <c r="BA3610">
        <v>0</v>
      </c>
    </row>
    <row r="3611" spans="44:53">
      <c r="AR3611" s="5">
        <v>46261</v>
      </c>
      <c r="AS3611">
        <v>258</v>
      </c>
      <c r="AT3611">
        <v>3</v>
      </c>
      <c r="AU3611" t="s">
        <v>60</v>
      </c>
      <c r="AV3611" t="s">
        <v>51</v>
      </c>
      <c r="AW3611">
        <v>-20.624126700000001</v>
      </c>
      <c r="AX3611">
        <v>0.89916666000000001</v>
      </c>
      <c r="AY3611">
        <v>7411.63153685</v>
      </c>
      <c r="AZ3611">
        <v>7455.6444307700003</v>
      </c>
      <c r="BA3611">
        <v>0</v>
      </c>
    </row>
    <row r="3612" spans="44:53">
      <c r="AR3612" s="5">
        <v>46261</v>
      </c>
      <c r="AS3612">
        <v>258</v>
      </c>
      <c r="AT3612">
        <v>3</v>
      </c>
      <c r="AU3612" t="s">
        <v>54</v>
      </c>
      <c r="AV3612" t="s">
        <v>52</v>
      </c>
      <c r="AW3612">
        <v>1.5252505999999999</v>
      </c>
      <c r="AX3612">
        <v>7.4349999999999996</v>
      </c>
      <c r="AY3612">
        <v>0</v>
      </c>
      <c r="AZ3612">
        <v>0</v>
      </c>
      <c r="BA3612">
        <v>0</v>
      </c>
    </row>
    <row r="3613" spans="44:53">
      <c r="AR3613" s="5">
        <v>46261</v>
      </c>
      <c r="AS3613">
        <v>258</v>
      </c>
      <c r="AT3613">
        <v>3</v>
      </c>
      <c r="AU3613" t="s">
        <v>54</v>
      </c>
      <c r="AV3613" t="s">
        <v>51</v>
      </c>
      <c r="AW3613">
        <v>-8.9602506000000002</v>
      </c>
      <c r="AX3613">
        <v>7.4349999999999996</v>
      </c>
      <c r="AY3613">
        <v>0</v>
      </c>
      <c r="AZ3613">
        <v>-897.95597691</v>
      </c>
      <c r="BA3613">
        <v>0</v>
      </c>
    </row>
    <row r="3614" spans="44:53">
      <c r="AR3614" s="5">
        <v>46261</v>
      </c>
      <c r="AS3614">
        <v>258</v>
      </c>
      <c r="AT3614">
        <v>3</v>
      </c>
      <c r="AU3614" t="s">
        <v>50</v>
      </c>
      <c r="AV3614" t="s">
        <v>52</v>
      </c>
      <c r="AW3614">
        <v>0.16491043</v>
      </c>
      <c r="AX3614">
        <v>0.36083333000000001</v>
      </c>
      <c r="AY3614">
        <v>0</v>
      </c>
      <c r="AZ3614">
        <v>0</v>
      </c>
      <c r="BA3614">
        <v>0</v>
      </c>
    </row>
    <row r="3615" spans="44:53">
      <c r="AR3615" s="5">
        <v>46261</v>
      </c>
      <c r="AS3615">
        <v>258</v>
      </c>
      <c r="AT3615">
        <v>3</v>
      </c>
      <c r="AU3615" t="s">
        <v>50</v>
      </c>
      <c r="AV3615" t="s">
        <v>51</v>
      </c>
      <c r="AW3615">
        <v>-0.52574376</v>
      </c>
      <c r="AX3615">
        <v>0.36083333000000001</v>
      </c>
      <c r="AY3615">
        <v>0</v>
      </c>
      <c r="AZ3615">
        <v>-45.384371199999997</v>
      </c>
      <c r="BA3615">
        <v>0</v>
      </c>
    </row>
    <row r="3616" spans="44:53">
      <c r="AR3616" s="5">
        <v>46261</v>
      </c>
      <c r="AS3616">
        <v>259</v>
      </c>
      <c r="AT3616">
        <v>3</v>
      </c>
      <c r="AU3616" t="s">
        <v>145</v>
      </c>
      <c r="AV3616" t="s">
        <v>58</v>
      </c>
      <c r="AW3616">
        <v>1.4648547999999999</v>
      </c>
      <c r="AX3616">
        <v>0.23250000000000001</v>
      </c>
      <c r="AY3616">
        <v>0</v>
      </c>
      <c r="AZ3616">
        <v>0</v>
      </c>
      <c r="BA3616">
        <v>0</v>
      </c>
    </row>
    <row r="3617" spans="44:53">
      <c r="AR3617" s="5">
        <v>46261</v>
      </c>
      <c r="AS3617">
        <v>259</v>
      </c>
      <c r="AT3617">
        <v>3</v>
      </c>
      <c r="AU3617" t="s">
        <v>145</v>
      </c>
      <c r="AV3617" t="s">
        <v>146</v>
      </c>
      <c r="AW3617">
        <v>-1.6973548000000001</v>
      </c>
      <c r="AX3617">
        <v>0.23250000000000001</v>
      </c>
      <c r="AY3617">
        <v>2429.7822000000001</v>
      </c>
      <c r="AZ3617">
        <v>2429.7822000000001</v>
      </c>
      <c r="BA3617">
        <v>0</v>
      </c>
    </row>
    <row r="3618" spans="44:53">
      <c r="AR3618" s="5">
        <v>46261</v>
      </c>
      <c r="AS3618">
        <v>259</v>
      </c>
      <c r="AT3618">
        <v>3</v>
      </c>
      <c r="AU3618" t="s">
        <v>144</v>
      </c>
      <c r="AV3618" t="s">
        <v>58</v>
      </c>
      <c r="AW3618">
        <v>45.869009660000003</v>
      </c>
      <c r="AX3618">
        <v>12.13166666</v>
      </c>
      <c r="AY3618">
        <v>0</v>
      </c>
      <c r="AZ3618">
        <v>0</v>
      </c>
      <c r="BA3618">
        <v>0</v>
      </c>
    </row>
    <row r="3619" spans="44:53">
      <c r="AR3619" s="5">
        <v>46261</v>
      </c>
      <c r="AS3619">
        <v>259</v>
      </c>
      <c r="AT3619">
        <v>3</v>
      </c>
      <c r="AU3619" t="s">
        <v>144</v>
      </c>
      <c r="AV3619" t="s">
        <v>146</v>
      </c>
      <c r="AW3619">
        <v>-58.000676329999997</v>
      </c>
      <c r="AX3619">
        <v>12.13166666</v>
      </c>
      <c r="AY3619">
        <v>80935.181166659997</v>
      </c>
      <c r="AZ3619">
        <v>80935.181166659997</v>
      </c>
      <c r="BA3619">
        <v>0</v>
      </c>
    </row>
    <row r="3620" spans="44:53">
      <c r="AR3620" s="5">
        <v>46261</v>
      </c>
      <c r="AS3620">
        <v>259</v>
      </c>
      <c r="AT3620">
        <v>3</v>
      </c>
      <c r="AU3620" t="s">
        <v>57</v>
      </c>
      <c r="AV3620" t="s">
        <v>58</v>
      </c>
      <c r="AW3620">
        <v>9.2587706000000001</v>
      </c>
      <c r="AX3620">
        <v>2.2908333299999999</v>
      </c>
      <c r="AY3620">
        <v>0</v>
      </c>
      <c r="AZ3620">
        <v>0</v>
      </c>
      <c r="BA3620">
        <v>0</v>
      </c>
    </row>
    <row r="3621" spans="44:53">
      <c r="AR3621" s="5">
        <v>46261</v>
      </c>
      <c r="AS3621">
        <v>259</v>
      </c>
      <c r="AT3621">
        <v>3</v>
      </c>
      <c r="AU3621" t="s">
        <v>57</v>
      </c>
      <c r="AV3621" t="s">
        <v>52</v>
      </c>
      <c r="AW3621">
        <v>-11.54960393</v>
      </c>
      <c r="AX3621">
        <v>2.2908333299999999</v>
      </c>
      <c r="AY3621">
        <v>1561.77358469</v>
      </c>
      <c r="AZ3621">
        <v>2688.93634316</v>
      </c>
      <c r="BA3621">
        <v>0</v>
      </c>
    </row>
    <row r="3622" spans="44:53">
      <c r="AR3622" s="5">
        <v>46261</v>
      </c>
      <c r="AS3622">
        <v>259</v>
      </c>
      <c r="AT3622">
        <v>3</v>
      </c>
      <c r="AU3622" t="s">
        <v>147</v>
      </c>
      <c r="AV3622" t="s">
        <v>148</v>
      </c>
      <c r="AW3622">
        <v>0</v>
      </c>
      <c r="AX3622">
        <v>1.28916666</v>
      </c>
      <c r="AY3622">
        <v>0</v>
      </c>
      <c r="AZ3622">
        <v>0</v>
      </c>
      <c r="BA3622">
        <v>0</v>
      </c>
    </row>
    <row r="3623" spans="44:53">
      <c r="AR3623" s="5">
        <v>46261</v>
      </c>
      <c r="AS3623">
        <v>259</v>
      </c>
      <c r="AT3623">
        <v>3</v>
      </c>
      <c r="AU3623" t="s">
        <v>147</v>
      </c>
      <c r="AV3623" t="s">
        <v>51</v>
      </c>
      <c r="AW3623">
        <v>0</v>
      </c>
      <c r="AX3623">
        <v>1.28916666</v>
      </c>
      <c r="AY3623">
        <v>0</v>
      </c>
      <c r="AZ3623">
        <v>0</v>
      </c>
      <c r="BA3623">
        <v>0</v>
      </c>
    </row>
    <row r="3624" spans="44:53">
      <c r="AR3624" s="5">
        <v>46261</v>
      </c>
      <c r="AS3624">
        <v>259</v>
      </c>
      <c r="AT3624">
        <v>3</v>
      </c>
      <c r="AU3624" t="s">
        <v>60</v>
      </c>
      <c r="AV3624" t="s">
        <v>58</v>
      </c>
      <c r="AW3624">
        <v>12.79588803</v>
      </c>
      <c r="AX3624">
        <v>0.89666665999999995</v>
      </c>
      <c r="AY3624">
        <v>0</v>
      </c>
      <c r="AZ3624">
        <v>0</v>
      </c>
      <c r="BA3624">
        <v>0</v>
      </c>
    </row>
    <row r="3625" spans="44:53">
      <c r="AR3625" s="5">
        <v>46261</v>
      </c>
      <c r="AS3625">
        <v>259</v>
      </c>
      <c r="AT3625">
        <v>3</v>
      </c>
      <c r="AU3625" t="s">
        <v>60</v>
      </c>
      <c r="AV3625" t="s">
        <v>51</v>
      </c>
      <c r="AW3625">
        <v>-13.692554700000001</v>
      </c>
      <c r="AX3625">
        <v>0.89666665999999995</v>
      </c>
      <c r="AY3625">
        <v>3692.7963577700002</v>
      </c>
      <c r="AZ3625">
        <v>3937.5288626199999</v>
      </c>
      <c r="BA3625">
        <v>0</v>
      </c>
    </row>
    <row r="3626" spans="44:53">
      <c r="AR3626" s="5">
        <v>46261</v>
      </c>
      <c r="AS3626">
        <v>259</v>
      </c>
      <c r="AT3626">
        <v>3</v>
      </c>
      <c r="AU3626" t="s">
        <v>54</v>
      </c>
      <c r="AV3626" t="s">
        <v>52</v>
      </c>
      <c r="AW3626">
        <v>1.8614120599999999</v>
      </c>
      <c r="AX3626">
        <v>7.4666666599999996</v>
      </c>
      <c r="AY3626">
        <v>0</v>
      </c>
      <c r="AZ3626">
        <v>0</v>
      </c>
      <c r="BA3626">
        <v>0</v>
      </c>
    </row>
    <row r="3627" spans="44:53">
      <c r="AR3627" s="5">
        <v>46261</v>
      </c>
      <c r="AS3627">
        <v>259</v>
      </c>
      <c r="AT3627">
        <v>3</v>
      </c>
      <c r="AU3627" t="s">
        <v>54</v>
      </c>
      <c r="AV3627" t="s">
        <v>51</v>
      </c>
      <c r="AW3627">
        <v>-9.3280787299999997</v>
      </c>
      <c r="AX3627">
        <v>7.4666666599999996</v>
      </c>
      <c r="AY3627">
        <v>0</v>
      </c>
      <c r="AZ3627">
        <v>-1363.42662627</v>
      </c>
      <c r="BA3627">
        <v>0</v>
      </c>
    </row>
    <row r="3628" spans="44:53">
      <c r="AR3628" s="5">
        <v>46261</v>
      </c>
      <c r="AS3628">
        <v>259</v>
      </c>
      <c r="AT3628">
        <v>3</v>
      </c>
      <c r="AU3628" t="s">
        <v>50</v>
      </c>
      <c r="AV3628" t="s">
        <v>52</v>
      </c>
      <c r="AW3628">
        <v>0.19942025999999999</v>
      </c>
      <c r="AX3628">
        <v>3.4166660000000001E-2</v>
      </c>
      <c r="AY3628">
        <v>0</v>
      </c>
      <c r="AZ3628">
        <v>0</v>
      </c>
      <c r="BA3628">
        <v>0</v>
      </c>
    </row>
    <row r="3629" spans="44:53">
      <c r="AR3629" s="5">
        <v>46261</v>
      </c>
      <c r="AS3629">
        <v>259</v>
      </c>
      <c r="AT3629">
        <v>3</v>
      </c>
      <c r="AU3629" t="s">
        <v>50</v>
      </c>
      <c r="AV3629" t="s">
        <v>51</v>
      </c>
      <c r="AW3629">
        <v>-0.23358693</v>
      </c>
      <c r="AX3629">
        <v>3.4166660000000001E-2</v>
      </c>
      <c r="AY3629">
        <v>0</v>
      </c>
      <c r="AZ3629">
        <v>-8.4686370400000008</v>
      </c>
      <c r="BA3629">
        <v>0</v>
      </c>
    </row>
    <row r="3630" spans="44:53">
      <c r="AR3630" s="5">
        <v>46261</v>
      </c>
      <c r="AS3630">
        <v>260</v>
      </c>
      <c r="AT3630">
        <v>3</v>
      </c>
      <c r="AU3630" t="s">
        <v>145</v>
      </c>
      <c r="AV3630" t="s">
        <v>58</v>
      </c>
      <c r="AW3630">
        <v>1.3635941</v>
      </c>
      <c r="AX3630">
        <v>0.32083333000000003</v>
      </c>
      <c r="AY3630">
        <v>0</v>
      </c>
      <c r="AZ3630">
        <v>0</v>
      </c>
      <c r="BA3630">
        <v>0</v>
      </c>
    </row>
    <row r="3631" spans="44:53">
      <c r="AR3631" s="5">
        <v>46261</v>
      </c>
      <c r="AS3631">
        <v>260</v>
      </c>
      <c r="AT3631">
        <v>3</v>
      </c>
      <c r="AU3631" t="s">
        <v>145</v>
      </c>
      <c r="AV3631" t="s">
        <v>146</v>
      </c>
      <c r="AW3631">
        <v>-1.6844274299999999</v>
      </c>
      <c r="AX3631">
        <v>0.32083333000000003</v>
      </c>
      <c r="AY3631">
        <v>2131.3647663000002</v>
      </c>
      <c r="AZ3631">
        <v>2131.3647663000002</v>
      </c>
      <c r="BA3631">
        <v>0</v>
      </c>
    </row>
    <row r="3632" spans="44:53">
      <c r="AR3632" s="5">
        <v>46261</v>
      </c>
      <c r="AS3632">
        <v>260</v>
      </c>
      <c r="AT3632">
        <v>3</v>
      </c>
      <c r="AU3632" t="s">
        <v>144</v>
      </c>
      <c r="AV3632" t="s">
        <v>58</v>
      </c>
      <c r="AW3632">
        <v>45.82040593</v>
      </c>
      <c r="AX3632">
        <v>12.13833333</v>
      </c>
      <c r="AY3632">
        <v>0</v>
      </c>
      <c r="AZ3632">
        <v>0</v>
      </c>
      <c r="BA3632">
        <v>0</v>
      </c>
    </row>
    <row r="3633" spans="44:53">
      <c r="AR3633" s="5">
        <v>46261</v>
      </c>
      <c r="AS3633">
        <v>260</v>
      </c>
      <c r="AT3633">
        <v>3</v>
      </c>
      <c r="AU3633" t="s">
        <v>144</v>
      </c>
      <c r="AV3633" t="s">
        <v>146</v>
      </c>
      <c r="AW3633">
        <v>-57.958739260000002</v>
      </c>
      <c r="AX3633">
        <v>12.13833333</v>
      </c>
      <c r="AY3633">
        <v>72787.755217380007</v>
      </c>
      <c r="AZ3633">
        <v>72787.755217380007</v>
      </c>
      <c r="BA3633">
        <v>0</v>
      </c>
    </row>
    <row r="3634" spans="44:53">
      <c r="AR3634" s="5">
        <v>46261</v>
      </c>
      <c r="AS3634">
        <v>260</v>
      </c>
      <c r="AT3634">
        <v>3</v>
      </c>
      <c r="AU3634" t="s">
        <v>57</v>
      </c>
      <c r="AV3634" t="s">
        <v>58</v>
      </c>
      <c r="AW3634">
        <v>9.4149980000000006</v>
      </c>
      <c r="AX3634">
        <v>2.2875000000000001</v>
      </c>
      <c r="AY3634">
        <v>0</v>
      </c>
      <c r="AZ3634">
        <v>0</v>
      </c>
      <c r="BA3634">
        <v>0</v>
      </c>
    </row>
    <row r="3635" spans="44:53">
      <c r="AR3635" s="5">
        <v>46261</v>
      </c>
      <c r="AS3635">
        <v>260</v>
      </c>
      <c r="AT3635">
        <v>3</v>
      </c>
      <c r="AU3635" t="s">
        <v>57</v>
      </c>
      <c r="AV3635" t="s">
        <v>52</v>
      </c>
      <c r="AW3635">
        <v>-11.702498</v>
      </c>
      <c r="AX3635">
        <v>2.2875000000000001</v>
      </c>
      <c r="AY3635">
        <v>1625.1920211199999</v>
      </c>
      <c r="AZ3635">
        <v>3092.0861760799999</v>
      </c>
      <c r="BA3635">
        <v>0</v>
      </c>
    </row>
    <row r="3636" spans="44:53">
      <c r="AR3636" s="5">
        <v>46261</v>
      </c>
      <c r="AS3636">
        <v>260</v>
      </c>
      <c r="AT3636">
        <v>3</v>
      </c>
      <c r="AU3636" t="s">
        <v>147</v>
      </c>
      <c r="AV3636" t="s">
        <v>148</v>
      </c>
      <c r="AW3636">
        <v>0</v>
      </c>
      <c r="AX3636">
        <v>1.81166666</v>
      </c>
      <c r="AY3636">
        <v>0</v>
      </c>
      <c r="AZ3636">
        <v>0</v>
      </c>
      <c r="BA3636">
        <v>0</v>
      </c>
    </row>
    <row r="3637" spans="44:53">
      <c r="AR3637" s="5">
        <v>46261</v>
      </c>
      <c r="AS3637">
        <v>260</v>
      </c>
      <c r="AT3637">
        <v>3</v>
      </c>
      <c r="AU3637" t="s">
        <v>147</v>
      </c>
      <c r="AV3637" t="s">
        <v>51</v>
      </c>
      <c r="AW3637">
        <v>0</v>
      </c>
      <c r="AX3637">
        <v>1.81166666</v>
      </c>
      <c r="AY3637">
        <v>0</v>
      </c>
      <c r="AZ3637">
        <v>0</v>
      </c>
      <c r="BA3637">
        <v>0</v>
      </c>
    </row>
    <row r="3638" spans="44:53">
      <c r="AR3638" s="5">
        <v>46261</v>
      </c>
      <c r="AS3638">
        <v>260</v>
      </c>
      <c r="AT3638">
        <v>3</v>
      </c>
      <c r="AU3638" t="s">
        <v>60</v>
      </c>
      <c r="AV3638" t="s">
        <v>58</v>
      </c>
      <c r="AW3638">
        <v>5.0556701300000002</v>
      </c>
      <c r="AX3638">
        <v>0.96916665999999996</v>
      </c>
      <c r="AY3638">
        <v>0</v>
      </c>
      <c r="AZ3638">
        <v>0</v>
      </c>
      <c r="BA3638">
        <v>0</v>
      </c>
    </row>
    <row r="3639" spans="44:53">
      <c r="AR3639" s="5">
        <v>46261</v>
      </c>
      <c r="AS3639">
        <v>260</v>
      </c>
      <c r="AT3639">
        <v>3</v>
      </c>
      <c r="AU3639" t="s">
        <v>60</v>
      </c>
      <c r="AV3639" t="s">
        <v>51</v>
      </c>
      <c r="AW3639">
        <v>-6.0248368000000001</v>
      </c>
      <c r="AX3639">
        <v>0.96916665999999996</v>
      </c>
      <c r="AY3639">
        <v>1846.97179474</v>
      </c>
      <c r="AZ3639">
        <v>1585.00835583</v>
      </c>
      <c r="BA3639">
        <v>0</v>
      </c>
    </row>
    <row r="3640" spans="44:53">
      <c r="AR3640" s="5">
        <v>46261</v>
      </c>
      <c r="AS3640">
        <v>260</v>
      </c>
      <c r="AT3640">
        <v>3</v>
      </c>
      <c r="AU3640" t="s">
        <v>54</v>
      </c>
      <c r="AV3640" t="s">
        <v>52</v>
      </c>
      <c r="AW3640">
        <v>-3.8505959999999999E-2</v>
      </c>
      <c r="AX3640">
        <v>7.4858333300000002</v>
      </c>
      <c r="AY3640">
        <v>0</v>
      </c>
      <c r="AZ3640">
        <v>0</v>
      </c>
      <c r="BA3640">
        <v>0</v>
      </c>
    </row>
    <row r="3641" spans="44:53">
      <c r="AR3641" s="5">
        <v>46261</v>
      </c>
      <c r="AS3641">
        <v>260</v>
      </c>
      <c r="AT3641">
        <v>3</v>
      </c>
      <c r="AU3641" t="s">
        <v>54</v>
      </c>
      <c r="AV3641" t="s">
        <v>51</v>
      </c>
      <c r="AW3641">
        <v>-7.4473273600000001</v>
      </c>
      <c r="AX3641">
        <v>7.4858333300000002</v>
      </c>
      <c r="AY3641">
        <v>0</v>
      </c>
      <c r="AZ3641">
        <v>-1170.7476232399999</v>
      </c>
      <c r="BA3641">
        <v>0</v>
      </c>
    </row>
    <row r="3642" spans="44:53">
      <c r="AR3642" s="5">
        <v>46261</v>
      </c>
      <c r="AS3642">
        <v>260</v>
      </c>
      <c r="AT3642">
        <v>3</v>
      </c>
      <c r="AU3642" t="s">
        <v>50</v>
      </c>
      <c r="AV3642" t="s">
        <v>52</v>
      </c>
      <c r="AW3642">
        <v>0.17757819999999999</v>
      </c>
      <c r="AX3642">
        <v>0.19750000000000001</v>
      </c>
      <c r="AY3642">
        <v>0</v>
      </c>
      <c r="AZ3642">
        <v>0</v>
      </c>
      <c r="BA3642">
        <v>0</v>
      </c>
    </row>
    <row r="3643" spans="44:53">
      <c r="AR3643" s="5">
        <v>46261</v>
      </c>
      <c r="AS3643">
        <v>260</v>
      </c>
      <c r="AT3643">
        <v>3</v>
      </c>
      <c r="AU3643" t="s">
        <v>50</v>
      </c>
      <c r="AV3643" t="s">
        <v>51</v>
      </c>
      <c r="AW3643">
        <v>-0.37507819999999997</v>
      </c>
      <c r="AX3643">
        <v>0.19750000000000001</v>
      </c>
      <c r="AY3643">
        <v>0</v>
      </c>
      <c r="AZ3643">
        <v>-34.183092790000003</v>
      </c>
      <c r="BA3643">
        <v>0</v>
      </c>
    </row>
    <row r="3644" spans="44:53">
      <c r="AR3644" s="5">
        <v>46261</v>
      </c>
      <c r="AS3644">
        <v>261</v>
      </c>
      <c r="AT3644">
        <v>3</v>
      </c>
      <c r="AU3644" t="s">
        <v>145</v>
      </c>
      <c r="AV3644" t="s">
        <v>58</v>
      </c>
      <c r="AW3644">
        <v>0.90133830000000004</v>
      </c>
      <c r="AX3644">
        <v>1.0533333300000001</v>
      </c>
      <c r="AY3644">
        <v>0</v>
      </c>
      <c r="AZ3644">
        <v>0</v>
      </c>
      <c r="BA3644">
        <v>0</v>
      </c>
    </row>
    <row r="3645" spans="44:53">
      <c r="AR3645" s="5">
        <v>46261</v>
      </c>
      <c r="AS3645">
        <v>261</v>
      </c>
      <c r="AT3645">
        <v>3</v>
      </c>
      <c r="AU3645" t="s">
        <v>145</v>
      </c>
      <c r="AV3645" t="s">
        <v>146</v>
      </c>
      <c r="AW3645">
        <v>-1.95467163</v>
      </c>
      <c r="AX3645">
        <v>1.0533333300000001</v>
      </c>
      <c r="AY3645">
        <v>1996.24755719</v>
      </c>
      <c r="AZ3645">
        <v>1996.24755719</v>
      </c>
      <c r="BA3645">
        <v>0</v>
      </c>
    </row>
    <row r="3646" spans="44:53">
      <c r="AR3646" s="5">
        <v>46261</v>
      </c>
      <c r="AS3646">
        <v>261</v>
      </c>
      <c r="AT3646">
        <v>3</v>
      </c>
      <c r="AU3646" t="s">
        <v>144</v>
      </c>
      <c r="AV3646" t="s">
        <v>58</v>
      </c>
      <c r="AW3646">
        <v>42.806658460000001</v>
      </c>
      <c r="AX3646">
        <v>12.011666659999999</v>
      </c>
      <c r="AY3646">
        <v>0</v>
      </c>
      <c r="AZ3646">
        <v>0</v>
      </c>
      <c r="BA3646">
        <v>0</v>
      </c>
    </row>
    <row r="3647" spans="44:53">
      <c r="AR3647" s="5">
        <v>46261</v>
      </c>
      <c r="AS3647">
        <v>261</v>
      </c>
      <c r="AT3647">
        <v>3</v>
      </c>
      <c r="AU3647" t="s">
        <v>144</v>
      </c>
      <c r="AV3647" t="s">
        <v>146</v>
      </c>
      <c r="AW3647">
        <v>-54.818325129999998</v>
      </c>
      <c r="AX3647">
        <v>12.011666659999999</v>
      </c>
      <c r="AY3647">
        <v>64748.727099509997</v>
      </c>
      <c r="AZ3647">
        <v>64748.727099509997</v>
      </c>
      <c r="BA3647">
        <v>0</v>
      </c>
    </row>
    <row r="3648" spans="44:53">
      <c r="AR3648" s="5">
        <v>46261</v>
      </c>
      <c r="AS3648">
        <v>261</v>
      </c>
      <c r="AT3648">
        <v>3</v>
      </c>
      <c r="AU3648" t="s">
        <v>57</v>
      </c>
      <c r="AV3648" t="s">
        <v>58</v>
      </c>
      <c r="AW3648">
        <v>9.7438485999999997</v>
      </c>
      <c r="AX3648">
        <v>2.2875000000000001</v>
      </c>
      <c r="AY3648">
        <v>0</v>
      </c>
      <c r="AZ3648">
        <v>0</v>
      </c>
      <c r="BA3648">
        <v>0</v>
      </c>
    </row>
    <row r="3649" spans="44:53">
      <c r="AR3649" s="5">
        <v>46261</v>
      </c>
      <c r="AS3649">
        <v>261</v>
      </c>
      <c r="AT3649">
        <v>3</v>
      </c>
      <c r="AU3649" t="s">
        <v>57</v>
      </c>
      <c r="AV3649" t="s">
        <v>52</v>
      </c>
      <c r="AW3649">
        <v>-12.031348599999999</v>
      </c>
      <c r="AX3649">
        <v>2.2875000000000001</v>
      </c>
      <c r="AY3649">
        <v>1399.4182183200001</v>
      </c>
      <c r="AZ3649">
        <v>3021.6231988</v>
      </c>
      <c r="BA3649">
        <v>0</v>
      </c>
    </row>
    <row r="3650" spans="44:53">
      <c r="AR3650" s="5">
        <v>46261</v>
      </c>
      <c r="AS3650">
        <v>261</v>
      </c>
      <c r="AT3650">
        <v>3</v>
      </c>
      <c r="AU3650" t="s">
        <v>147</v>
      </c>
      <c r="AV3650" t="s">
        <v>148</v>
      </c>
      <c r="AW3650">
        <v>0</v>
      </c>
      <c r="AX3650">
        <v>1.81</v>
      </c>
      <c r="AY3650">
        <v>0</v>
      </c>
      <c r="AZ3650">
        <v>0</v>
      </c>
      <c r="BA3650">
        <v>0</v>
      </c>
    </row>
    <row r="3651" spans="44:53">
      <c r="AR3651" s="5">
        <v>46261</v>
      </c>
      <c r="AS3651">
        <v>261</v>
      </c>
      <c r="AT3651">
        <v>3</v>
      </c>
      <c r="AU3651" t="s">
        <v>147</v>
      </c>
      <c r="AV3651" t="s">
        <v>51</v>
      </c>
      <c r="AW3651">
        <v>0</v>
      </c>
      <c r="AX3651">
        <v>1.81</v>
      </c>
      <c r="AY3651">
        <v>0</v>
      </c>
      <c r="AZ3651">
        <v>0</v>
      </c>
      <c r="BA3651">
        <v>0</v>
      </c>
    </row>
    <row r="3652" spans="44:53">
      <c r="AR3652" s="5">
        <v>46261</v>
      </c>
      <c r="AS3652">
        <v>261</v>
      </c>
      <c r="AT3652">
        <v>3</v>
      </c>
      <c r="AU3652" t="s">
        <v>60</v>
      </c>
      <c r="AV3652" t="s">
        <v>58</v>
      </c>
      <c r="AW3652">
        <v>7.7067845999999998</v>
      </c>
      <c r="AX3652">
        <v>1.2875000000000001</v>
      </c>
      <c r="AY3652">
        <v>0</v>
      </c>
      <c r="AZ3652">
        <v>0</v>
      </c>
      <c r="BA3652">
        <v>0</v>
      </c>
    </row>
    <row r="3653" spans="44:53">
      <c r="AR3653" s="5">
        <v>46261</v>
      </c>
      <c r="AS3653">
        <v>261</v>
      </c>
      <c r="AT3653">
        <v>3</v>
      </c>
      <c r="AU3653" t="s">
        <v>60</v>
      </c>
      <c r="AV3653" t="s">
        <v>51</v>
      </c>
      <c r="AW3653">
        <v>-8.9942846000000003</v>
      </c>
      <c r="AX3653">
        <v>1.2875000000000001</v>
      </c>
      <c r="AY3653">
        <v>2416.4925415600001</v>
      </c>
      <c r="AZ3653">
        <v>2237.2093002199999</v>
      </c>
      <c r="BA3653">
        <v>0</v>
      </c>
    </row>
    <row r="3654" spans="44:53">
      <c r="AR3654" s="5">
        <v>46261</v>
      </c>
      <c r="AS3654">
        <v>261</v>
      </c>
      <c r="AT3654">
        <v>3</v>
      </c>
      <c r="AU3654" t="s">
        <v>54</v>
      </c>
      <c r="AV3654" t="s">
        <v>52</v>
      </c>
      <c r="AW3654">
        <v>1.8239744600000001</v>
      </c>
      <c r="AX3654">
        <v>7.48666666</v>
      </c>
      <c r="AY3654">
        <v>0</v>
      </c>
      <c r="AZ3654">
        <v>0</v>
      </c>
      <c r="BA3654">
        <v>0</v>
      </c>
    </row>
    <row r="3655" spans="44:53">
      <c r="AR3655" s="5">
        <v>46261</v>
      </c>
      <c r="AS3655">
        <v>261</v>
      </c>
      <c r="AT3655">
        <v>3</v>
      </c>
      <c r="AU3655" t="s">
        <v>54</v>
      </c>
      <c r="AV3655" t="s">
        <v>51</v>
      </c>
      <c r="AW3655">
        <v>-9.3106411300000005</v>
      </c>
      <c r="AX3655">
        <v>7.48666666</v>
      </c>
      <c r="AY3655">
        <v>0</v>
      </c>
      <c r="AZ3655">
        <v>-1392.5200720099999</v>
      </c>
      <c r="BA3655">
        <v>0</v>
      </c>
    </row>
    <row r="3656" spans="44:53">
      <c r="AR3656" s="5">
        <v>46261</v>
      </c>
      <c r="AS3656">
        <v>261</v>
      </c>
      <c r="AT3656">
        <v>3</v>
      </c>
      <c r="AU3656" t="s">
        <v>50</v>
      </c>
      <c r="AV3656" t="s">
        <v>52</v>
      </c>
      <c r="AW3656">
        <v>0.17108013</v>
      </c>
      <c r="AX3656">
        <v>0.25583333000000003</v>
      </c>
      <c r="AY3656">
        <v>0</v>
      </c>
      <c r="AZ3656">
        <v>0</v>
      </c>
      <c r="BA3656">
        <v>0</v>
      </c>
    </row>
    <row r="3657" spans="44:53">
      <c r="AR3657" s="5">
        <v>46261</v>
      </c>
      <c r="AS3657">
        <v>261</v>
      </c>
      <c r="AT3657">
        <v>3</v>
      </c>
      <c r="AU3657" t="s">
        <v>50</v>
      </c>
      <c r="AV3657" t="s">
        <v>51</v>
      </c>
      <c r="AW3657">
        <v>-0.42691346000000002</v>
      </c>
      <c r="AX3657">
        <v>0.25583333000000003</v>
      </c>
      <c r="AY3657">
        <v>0</v>
      </c>
      <c r="AZ3657">
        <v>-50.401667109999998</v>
      </c>
      <c r="BA3657">
        <v>0</v>
      </c>
    </row>
    <row r="3658" spans="44:53">
      <c r="AR3658" s="5">
        <v>46261</v>
      </c>
      <c r="AS3658">
        <v>262</v>
      </c>
      <c r="AT3658">
        <v>3</v>
      </c>
      <c r="AU3658" t="s">
        <v>145</v>
      </c>
      <c r="AV3658" t="s">
        <v>58</v>
      </c>
      <c r="AW3658">
        <v>1.3508289</v>
      </c>
      <c r="AX3658">
        <v>1.21333333</v>
      </c>
      <c r="AY3658">
        <v>0</v>
      </c>
      <c r="AZ3658">
        <v>0</v>
      </c>
      <c r="BA3658">
        <v>0</v>
      </c>
    </row>
    <row r="3659" spans="44:53">
      <c r="AR3659" s="5">
        <v>46261</v>
      </c>
      <c r="AS3659">
        <v>262</v>
      </c>
      <c r="AT3659">
        <v>3</v>
      </c>
      <c r="AU3659" t="s">
        <v>145</v>
      </c>
      <c r="AV3659" t="s">
        <v>146</v>
      </c>
      <c r="AW3659">
        <v>-2.56416223</v>
      </c>
      <c r="AX3659">
        <v>1.21333333</v>
      </c>
      <c r="AY3659">
        <v>2702.6667532900001</v>
      </c>
      <c r="AZ3659">
        <v>2702.6667532900001</v>
      </c>
      <c r="BA3659">
        <v>0</v>
      </c>
    </row>
    <row r="3660" spans="44:53">
      <c r="AR3660" s="5">
        <v>46261</v>
      </c>
      <c r="AS3660">
        <v>262</v>
      </c>
      <c r="AT3660">
        <v>3</v>
      </c>
      <c r="AU3660" t="s">
        <v>144</v>
      </c>
      <c r="AV3660" t="s">
        <v>58</v>
      </c>
      <c r="AW3660">
        <v>45.599606059999999</v>
      </c>
      <c r="AX3660">
        <v>11.941666659999999</v>
      </c>
      <c r="AY3660">
        <v>0</v>
      </c>
      <c r="AZ3660">
        <v>0</v>
      </c>
      <c r="BA3660">
        <v>0</v>
      </c>
    </row>
    <row r="3661" spans="44:53">
      <c r="AR3661" s="5">
        <v>46261</v>
      </c>
      <c r="AS3661">
        <v>262</v>
      </c>
      <c r="AT3661">
        <v>3</v>
      </c>
      <c r="AU3661" t="s">
        <v>144</v>
      </c>
      <c r="AV3661" t="s">
        <v>146</v>
      </c>
      <c r="AW3661">
        <v>-57.541272730000003</v>
      </c>
      <c r="AX3661">
        <v>11.941666659999999</v>
      </c>
      <c r="AY3661">
        <v>68292.508669029994</v>
      </c>
      <c r="AZ3661">
        <v>68292.508669029994</v>
      </c>
      <c r="BA3661">
        <v>0</v>
      </c>
    </row>
    <row r="3662" spans="44:53">
      <c r="AR3662" s="5">
        <v>46261</v>
      </c>
      <c r="AS3662">
        <v>262</v>
      </c>
      <c r="AT3662">
        <v>3</v>
      </c>
      <c r="AU3662" t="s">
        <v>57</v>
      </c>
      <c r="AV3662" t="s">
        <v>58</v>
      </c>
      <c r="AW3662">
        <v>9.1331260000000007</v>
      </c>
      <c r="AX3662">
        <v>2.1924999999999999</v>
      </c>
      <c r="AY3662">
        <v>0</v>
      </c>
      <c r="AZ3662">
        <v>0</v>
      </c>
      <c r="BA3662">
        <v>0</v>
      </c>
    </row>
    <row r="3663" spans="44:53">
      <c r="AR3663" s="5">
        <v>46261</v>
      </c>
      <c r="AS3663">
        <v>262</v>
      </c>
      <c r="AT3663">
        <v>3</v>
      </c>
      <c r="AU3663" t="s">
        <v>57</v>
      </c>
      <c r="AV3663" t="s">
        <v>52</v>
      </c>
      <c r="AW3663">
        <v>-11.325626</v>
      </c>
      <c r="AX3663">
        <v>2.1924999999999999</v>
      </c>
      <c r="AY3663">
        <v>1007.53559122</v>
      </c>
      <c r="AZ3663">
        <v>2663.7445757400001</v>
      </c>
      <c r="BA3663">
        <v>0</v>
      </c>
    </row>
    <row r="3664" spans="44:53">
      <c r="AR3664" s="5">
        <v>46261</v>
      </c>
      <c r="AS3664">
        <v>262</v>
      </c>
      <c r="AT3664">
        <v>3</v>
      </c>
      <c r="AU3664" t="s">
        <v>147</v>
      </c>
      <c r="AV3664" t="s">
        <v>148</v>
      </c>
      <c r="AW3664">
        <v>0</v>
      </c>
      <c r="AX3664">
        <v>1.94416666</v>
      </c>
      <c r="AY3664">
        <v>0</v>
      </c>
      <c r="AZ3664">
        <v>0</v>
      </c>
      <c r="BA3664">
        <v>0</v>
      </c>
    </row>
    <row r="3665" spans="44:53">
      <c r="AR3665" s="5">
        <v>46261</v>
      </c>
      <c r="AS3665">
        <v>262</v>
      </c>
      <c r="AT3665">
        <v>3</v>
      </c>
      <c r="AU3665" t="s">
        <v>147</v>
      </c>
      <c r="AV3665" t="s">
        <v>51</v>
      </c>
      <c r="AW3665">
        <v>0</v>
      </c>
      <c r="AX3665">
        <v>1.94416666</v>
      </c>
      <c r="AY3665">
        <v>0</v>
      </c>
      <c r="AZ3665">
        <v>0</v>
      </c>
      <c r="BA3665">
        <v>0</v>
      </c>
    </row>
    <row r="3666" spans="44:53">
      <c r="AR3666" s="5">
        <v>46261</v>
      </c>
      <c r="AS3666">
        <v>262</v>
      </c>
      <c r="AT3666">
        <v>3</v>
      </c>
      <c r="AU3666" t="s">
        <v>60</v>
      </c>
      <c r="AV3666" t="s">
        <v>58</v>
      </c>
      <c r="AW3666">
        <v>9.2630032</v>
      </c>
      <c r="AX3666">
        <v>1.345</v>
      </c>
      <c r="AY3666">
        <v>0</v>
      </c>
      <c r="AZ3666">
        <v>0</v>
      </c>
      <c r="BA3666">
        <v>0</v>
      </c>
    </row>
    <row r="3667" spans="44:53">
      <c r="AR3667" s="5">
        <v>46261</v>
      </c>
      <c r="AS3667">
        <v>262</v>
      </c>
      <c r="AT3667">
        <v>3</v>
      </c>
      <c r="AU3667" t="s">
        <v>60</v>
      </c>
      <c r="AV3667" t="s">
        <v>51</v>
      </c>
      <c r="AW3667">
        <v>-10.608003200000001</v>
      </c>
      <c r="AX3667">
        <v>1.345</v>
      </c>
      <c r="AY3667">
        <v>2997.2860287499998</v>
      </c>
      <c r="AZ3667">
        <v>2725.3495049899998</v>
      </c>
      <c r="BA3667">
        <v>0</v>
      </c>
    </row>
    <row r="3668" spans="44:53">
      <c r="AR3668" s="5">
        <v>46261</v>
      </c>
      <c r="AS3668">
        <v>262</v>
      </c>
      <c r="AT3668">
        <v>3</v>
      </c>
      <c r="AU3668" t="s">
        <v>54</v>
      </c>
      <c r="AV3668" t="s">
        <v>52</v>
      </c>
      <c r="AW3668">
        <v>3.9401165300000001</v>
      </c>
      <c r="AX3668">
        <v>7.3783333300000002</v>
      </c>
      <c r="AY3668">
        <v>0</v>
      </c>
      <c r="AZ3668">
        <v>0</v>
      </c>
      <c r="BA3668">
        <v>0</v>
      </c>
    </row>
    <row r="3669" spans="44:53">
      <c r="AR3669" s="5">
        <v>46261</v>
      </c>
      <c r="AS3669">
        <v>262</v>
      </c>
      <c r="AT3669">
        <v>3</v>
      </c>
      <c r="AU3669" t="s">
        <v>54</v>
      </c>
      <c r="AV3669" t="s">
        <v>51</v>
      </c>
      <c r="AW3669">
        <v>-11.318449859999999</v>
      </c>
      <c r="AX3669">
        <v>7.3783333300000002</v>
      </c>
      <c r="AY3669">
        <v>0</v>
      </c>
      <c r="AZ3669">
        <v>-1371.83327777</v>
      </c>
      <c r="BA3669">
        <v>0</v>
      </c>
    </row>
    <row r="3670" spans="44:53">
      <c r="AR3670" s="5">
        <v>46261</v>
      </c>
      <c r="AS3670">
        <v>262</v>
      </c>
      <c r="AT3670">
        <v>3</v>
      </c>
      <c r="AU3670" t="s">
        <v>50</v>
      </c>
      <c r="AV3670" t="s">
        <v>52</v>
      </c>
      <c r="AW3670">
        <v>0.19321485999999999</v>
      </c>
      <c r="AX3670">
        <v>5.6666660000000001E-2</v>
      </c>
      <c r="AY3670">
        <v>0</v>
      </c>
      <c r="AZ3670">
        <v>0</v>
      </c>
      <c r="BA3670">
        <v>0</v>
      </c>
    </row>
    <row r="3671" spans="44:53">
      <c r="AR3671" s="5">
        <v>46261</v>
      </c>
      <c r="AS3671">
        <v>262</v>
      </c>
      <c r="AT3671">
        <v>3</v>
      </c>
      <c r="AU3671" t="s">
        <v>50</v>
      </c>
      <c r="AV3671" t="s">
        <v>51</v>
      </c>
      <c r="AW3671">
        <v>-0.24988152999999999</v>
      </c>
      <c r="AX3671">
        <v>5.6666660000000001E-2</v>
      </c>
      <c r="AY3671">
        <v>0</v>
      </c>
      <c r="AZ3671">
        <v>-12.439182969999999</v>
      </c>
      <c r="BA3671">
        <v>0</v>
      </c>
    </row>
    <row r="3672" spans="44:53">
      <c r="AR3672" s="5">
        <v>46261</v>
      </c>
      <c r="AS3672">
        <v>263</v>
      </c>
      <c r="AT3672">
        <v>3</v>
      </c>
      <c r="AU3672" t="s">
        <v>145</v>
      </c>
      <c r="AV3672" t="s">
        <v>58</v>
      </c>
      <c r="AW3672">
        <v>3.2403941999999999</v>
      </c>
      <c r="AX3672">
        <v>1.2766666600000001</v>
      </c>
      <c r="AY3672">
        <v>0</v>
      </c>
      <c r="AZ3672">
        <v>0</v>
      </c>
      <c r="BA3672">
        <v>0</v>
      </c>
    </row>
    <row r="3673" spans="44:53">
      <c r="AR3673" s="5">
        <v>46261</v>
      </c>
      <c r="AS3673">
        <v>263</v>
      </c>
      <c r="AT3673">
        <v>3</v>
      </c>
      <c r="AU3673" t="s">
        <v>145</v>
      </c>
      <c r="AV3673" t="s">
        <v>146</v>
      </c>
      <c r="AW3673">
        <v>-4.51706086</v>
      </c>
      <c r="AX3673">
        <v>1.2766666600000001</v>
      </c>
      <c r="AY3673">
        <v>5192.0629803100001</v>
      </c>
      <c r="AZ3673">
        <v>5192.0629803100001</v>
      </c>
      <c r="BA3673">
        <v>0</v>
      </c>
    </row>
    <row r="3674" spans="44:53">
      <c r="AR3674" s="5">
        <v>46261</v>
      </c>
      <c r="AS3674">
        <v>263</v>
      </c>
      <c r="AT3674">
        <v>3</v>
      </c>
      <c r="AU3674" t="s">
        <v>144</v>
      </c>
      <c r="AV3674" t="s">
        <v>58</v>
      </c>
      <c r="AW3674">
        <v>48.756545160000002</v>
      </c>
      <c r="AX3674">
        <v>11.93666666</v>
      </c>
      <c r="AY3674">
        <v>0</v>
      </c>
      <c r="AZ3674">
        <v>0</v>
      </c>
      <c r="BA3674">
        <v>0</v>
      </c>
    </row>
    <row r="3675" spans="44:53">
      <c r="AR3675" s="5">
        <v>46261</v>
      </c>
      <c r="AS3675">
        <v>263</v>
      </c>
      <c r="AT3675">
        <v>3</v>
      </c>
      <c r="AU3675" t="s">
        <v>144</v>
      </c>
      <c r="AV3675" t="s">
        <v>146</v>
      </c>
      <c r="AW3675">
        <v>-60.693211830000003</v>
      </c>
      <c r="AX3675">
        <v>11.93666666</v>
      </c>
      <c r="AY3675">
        <v>72371.429840540004</v>
      </c>
      <c r="AZ3675">
        <v>72371.429840540004</v>
      </c>
      <c r="BA3675">
        <v>0</v>
      </c>
    </row>
    <row r="3676" spans="44:53">
      <c r="AR3676" s="5">
        <v>46261</v>
      </c>
      <c r="AS3676">
        <v>263</v>
      </c>
      <c r="AT3676">
        <v>3</v>
      </c>
      <c r="AU3676" t="s">
        <v>57</v>
      </c>
      <c r="AV3676" t="s">
        <v>58</v>
      </c>
      <c r="AW3676">
        <v>7.0821605999999999</v>
      </c>
      <c r="AX3676">
        <v>2.2774999999999999</v>
      </c>
      <c r="AY3676">
        <v>0</v>
      </c>
      <c r="AZ3676">
        <v>0</v>
      </c>
      <c r="BA3676">
        <v>0</v>
      </c>
    </row>
    <row r="3677" spans="44:53">
      <c r="AR3677" s="5">
        <v>46261</v>
      </c>
      <c r="AS3677">
        <v>263</v>
      </c>
      <c r="AT3677">
        <v>3</v>
      </c>
      <c r="AU3677" t="s">
        <v>57</v>
      </c>
      <c r="AV3677" t="s">
        <v>52</v>
      </c>
      <c r="AW3677">
        <v>-9.3596605999999998</v>
      </c>
      <c r="AX3677">
        <v>2.2774999999999999</v>
      </c>
      <c r="AY3677">
        <v>129.95574099000001</v>
      </c>
      <c r="AZ3677">
        <v>2232.4125549</v>
      </c>
      <c r="BA3677">
        <v>0</v>
      </c>
    </row>
    <row r="3678" spans="44:53">
      <c r="AR3678" s="5">
        <v>46261</v>
      </c>
      <c r="AS3678">
        <v>263</v>
      </c>
      <c r="AT3678">
        <v>3</v>
      </c>
      <c r="AU3678" t="s">
        <v>147</v>
      </c>
      <c r="AV3678" t="s">
        <v>148</v>
      </c>
      <c r="AW3678">
        <v>0</v>
      </c>
      <c r="AX3678">
        <v>1.9491666599999999</v>
      </c>
      <c r="AY3678">
        <v>0</v>
      </c>
      <c r="AZ3678">
        <v>0</v>
      </c>
      <c r="BA3678">
        <v>0</v>
      </c>
    </row>
    <row r="3679" spans="44:53">
      <c r="AR3679" s="5">
        <v>46261</v>
      </c>
      <c r="AS3679">
        <v>263</v>
      </c>
      <c r="AT3679">
        <v>3</v>
      </c>
      <c r="AU3679" t="s">
        <v>147</v>
      </c>
      <c r="AV3679" t="s">
        <v>51</v>
      </c>
      <c r="AW3679">
        <v>0</v>
      </c>
      <c r="AX3679">
        <v>1.9491666599999999</v>
      </c>
      <c r="AY3679">
        <v>0</v>
      </c>
      <c r="AZ3679">
        <v>0</v>
      </c>
      <c r="BA3679">
        <v>0</v>
      </c>
    </row>
    <row r="3680" spans="44:53">
      <c r="AR3680" s="5">
        <v>46261</v>
      </c>
      <c r="AS3680">
        <v>263</v>
      </c>
      <c r="AT3680">
        <v>3</v>
      </c>
      <c r="AU3680" t="s">
        <v>60</v>
      </c>
      <c r="AV3680" t="s">
        <v>58</v>
      </c>
      <c r="AW3680">
        <v>13.7418342</v>
      </c>
      <c r="AX3680">
        <v>1.4550000000000001</v>
      </c>
      <c r="AY3680">
        <v>0</v>
      </c>
      <c r="AZ3680">
        <v>0</v>
      </c>
      <c r="BA3680">
        <v>0</v>
      </c>
    </row>
    <row r="3681" spans="44:53">
      <c r="AR3681" s="5">
        <v>46261</v>
      </c>
      <c r="AS3681">
        <v>263</v>
      </c>
      <c r="AT3681">
        <v>3</v>
      </c>
      <c r="AU3681" t="s">
        <v>60</v>
      </c>
      <c r="AV3681" t="s">
        <v>51</v>
      </c>
      <c r="AW3681">
        <v>-15.1968342</v>
      </c>
      <c r="AX3681">
        <v>1.4550000000000001</v>
      </c>
      <c r="AY3681">
        <v>4404.84949435</v>
      </c>
      <c r="AZ3681">
        <v>4140.1979626000002</v>
      </c>
      <c r="BA3681">
        <v>0</v>
      </c>
    </row>
    <row r="3682" spans="44:53">
      <c r="AR3682" s="5">
        <v>46261</v>
      </c>
      <c r="AS3682">
        <v>263</v>
      </c>
      <c r="AT3682">
        <v>3</v>
      </c>
      <c r="AU3682" t="s">
        <v>54</v>
      </c>
      <c r="AV3682" t="s">
        <v>52</v>
      </c>
      <c r="AW3682">
        <v>8.3955943000000008</v>
      </c>
      <c r="AX3682">
        <v>7.5875000000000004</v>
      </c>
      <c r="AY3682">
        <v>0</v>
      </c>
      <c r="AZ3682">
        <v>0</v>
      </c>
      <c r="BA3682">
        <v>0</v>
      </c>
    </row>
    <row r="3683" spans="44:53">
      <c r="AR3683" s="5">
        <v>46261</v>
      </c>
      <c r="AS3683">
        <v>263</v>
      </c>
      <c r="AT3683">
        <v>3</v>
      </c>
      <c r="AU3683" t="s">
        <v>54</v>
      </c>
      <c r="AV3683" t="s">
        <v>51</v>
      </c>
      <c r="AW3683">
        <v>-15.983094299999999</v>
      </c>
      <c r="AX3683">
        <v>7.5875000000000004</v>
      </c>
      <c r="AY3683">
        <v>0</v>
      </c>
      <c r="AZ3683">
        <v>-1698.13021974</v>
      </c>
      <c r="BA3683">
        <v>0</v>
      </c>
    </row>
    <row r="3684" spans="44:53">
      <c r="AR3684" s="5">
        <v>46261</v>
      </c>
      <c r="AS3684">
        <v>263</v>
      </c>
      <c r="AT3684">
        <v>3</v>
      </c>
      <c r="AU3684" t="s">
        <v>50</v>
      </c>
      <c r="AV3684" t="s">
        <v>52</v>
      </c>
      <c r="AW3684">
        <v>0.12308910000000001</v>
      </c>
      <c r="AX3684">
        <v>0.75</v>
      </c>
      <c r="AY3684">
        <v>0</v>
      </c>
      <c r="AZ3684">
        <v>0</v>
      </c>
      <c r="BA3684">
        <v>0</v>
      </c>
    </row>
    <row r="3685" spans="44:53">
      <c r="AR3685" s="5">
        <v>46261</v>
      </c>
      <c r="AS3685">
        <v>263</v>
      </c>
      <c r="AT3685">
        <v>3</v>
      </c>
      <c r="AU3685" t="s">
        <v>50</v>
      </c>
      <c r="AV3685" t="s">
        <v>51</v>
      </c>
      <c r="AW3685">
        <v>-0.87308909999999995</v>
      </c>
      <c r="AX3685">
        <v>0.75</v>
      </c>
      <c r="AY3685">
        <v>0</v>
      </c>
      <c r="AZ3685">
        <v>-139.67506241000001</v>
      </c>
      <c r="BA3685">
        <v>0</v>
      </c>
    </row>
    <row r="3686" spans="44:53">
      <c r="AR3686" s="5">
        <v>46261</v>
      </c>
      <c r="AS3686">
        <v>264</v>
      </c>
      <c r="AT3686">
        <v>3</v>
      </c>
      <c r="AU3686" t="s">
        <v>145</v>
      </c>
      <c r="AV3686" t="s">
        <v>58</v>
      </c>
      <c r="AW3686">
        <v>2.1735452999999998</v>
      </c>
      <c r="AX3686">
        <v>1.2275</v>
      </c>
      <c r="AY3686">
        <v>0</v>
      </c>
      <c r="AZ3686">
        <v>0</v>
      </c>
      <c r="BA3686">
        <v>0</v>
      </c>
    </row>
    <row r="3687" spans="44:53">
      <c r="AR3687" s="5">
        <v>46261</v>
      </c>
      <c r="AS3687">
        <v>264</v>
      </c>
      <c r="AT3687">
        <v>3</v>
      </c>
      <c r="AU3687" t="s">
        <v>145</v>
      </c>
      <c r="AV3687" t="s">
        <v>146</v>
      </c>
      <c r="AW3687">
        <v>-3.4010452999999998</v>
      </c>
      <c r="AX3687">
        <v>1.2275</v>
      </c>
      <c r="AY3687">
        <v>3776.1832314200001</v>
      </c>
      <c r="AZ3687">
        <v>3776.1832314200001</v>
      </c>
      <c r="BA3687">
        <v>0</v>
      </c>
    </row>
    <row r="3688" spans="44:53">
      <c r="AR3688" s="5">
        <v>46261</v>
      </c>
      <c r="AS3688">
        <v>264</v>
      </c>
      <c r="AT3688">
        <v>3</v>
      </c>
      <c r="AU3688" t="s">
        <v>144</v>
      </c>
      <c r="AV3688" t="s">
        <v>58</v>
      </c>
      <c r="AW3688">
        <v>55.044673930000002</v>
      </c>
      <c r="AX3688">
        <v>12.018333330000001</v>
      </c>
      <c r="AY3688">
        <v>0</v>
      </c>
      <c r="AZ3688">
        <v>0</v>
      </c>
      <c r="BA3688">
        <v>0</v>
      </c>
    </row>
    <row r="3689" spans="44:53">
      <c r="AR3689" s="5">
        <v>46261</v>
      </c>
      <c r="AS3689">
        <v>264</v>
      </c>
      <c r="AT3689">
        <v>3</v>
      </c>
      <c r="AU3689" t="s">
        <v>144</v>
      </c>
      <c r="AV3689" t="s">
        <v>146</v>
      </c>
      <c r="AW3689">
        <v>-67.063007260000006</v>
      </c>
      <c r="AX3689">
        <v>12.018333330000001</v>
      </c>
      <c r="AY3689">
        <v>80553.080592850005</v>
      </c>
      <c r="AZ3689">
        <v>80553.080592850005</v>
      </c>
      <c r="BA3689">
        <v>0</v>
      </c>
    </row>
    <row r="3690" spans="44:53">
      <c r="AR3690" s="5">
        <v>46261</v>
      </c>
      <c r="AS3690">
        <v>264</v>
      </c>
      <c r="AT3690">
        <v>3</v>
      </c>
      <c r="AU3690" t="s">
        <v>57</v>
      </c>
      <c r="AV3690" t="s">
        <v>58</v>
      </c>
      <c r="AW3690">
        <v>5.9282915999999997</v>
      </c>
      <c r="AX3690">
        <v>2.1633333299999999</v>
      </c>
      <c r="AY3690">
        <v>0</v>
      </c>
      <c r="AZ3690">
        <v>0</v>
      </c>
      <c r="BA3690">
        <v>0</v>
      </c>
    </row>
    <row r="3691" spans="44:53">
      <c r="AR3691" s="5">
        <v>46261</v>
      </c>
      <c r="AS3691">
        <v>264</v>
      </c>
      <c r="AT3691">
        <v>3</v>
      </c>
      <c r="AU3691" t="s">
        <v>57</v>
      </c>
      <c r="AV3691" t="s">
        <v>52</v>
      </c>
      <c r="AW3691">
        <v>-8.09162493</v>
      </c>
      <c r="AX3691">
        <v>2.1633333299999999</v>
      </c>
      <c r="AY3691">
        <v>0</v>
      </c>
      <c r="AZ3691">
        <v>1221.1288731100001</v>
      </c>
      <c r="BA3691">
        <v>0</v>
      </c>
    </row>
    <row r="3692" spans="44:53">
      <c r="AR3692" s="5">
        <v>46261</v>
      </c>
      <c r="AS3692">
        <v>264</v>
      </c>
      <c r="AT3692">
        <v>3</v>
      </c>
      <c r="AU3692" t="s">
        <v>147</v>
      </c>
      <c r="AV3692" t="s">
        <v>148</v>
      </c>
      <c r="AW3692">
        <v>0</v>
      </c>
      <c r="AX3692">
        <v>1.9275</v>
      </c>
      <c r="AY3692">
        <v>0</v>
      </c>
      <c r="AZ3692">
        <v>0</v>
      </c>
      <c r="BA3692">
        <v>0</v>
      </c>
    </row>
    <row r="3693" spans="44:53">
      <c r="AR3693" s="5">
        <v>46261</v>
      </c>
      <c r="AS3693">
        <v>264</v>
      </c>
      <c r="AT3693">
        <v>3</v>
      </c>
      <c r="AU3693" t="s">
        <v>147</v>
      </c>
      <c r="AV3693" t="s">
        <v>51</v>
      </c>
      <c r="AW3693">
        <v>0</v>
      </c>
      <c r="AX3693">
        <v>1.9275</v>
      </c>
      <c r="AY3693">
        <v>0</v>
      </c>
      <c r="AZ3693">
        <v>0</v>
      </c>
      <c r="BA3693">
        <v>0</v>
      </c>
    </row>
    <row r="3694" spans="44:53">
      <c r="AR3694" s="5">
        <v>46261</v>
      </c>
      <c r="AS3694">
        <v>264</v>
      </c>
      <c r="AT3694">
        <v>3</v>
      </c>
      <c r="AU3694" t="s">
        <v>60</v>
      </c>
      <c r="AV3694" t="s">
        <v>58</v>
      </c>
      <c r="AW3694">
        <v>12.76037226</v>
      </c>
      <c r="AX3694">
        <v>1.2583333299999999</v>
      </c>
      <c r="AY3694">
        <v>0</v>
      </c>
      <c r="AZ3694">
        <v>0</v>
      </c>
      <c r="BA3694">
        <v>0</v>
      </c>
    </row>
    <row r="3695" spans="44:53">
      <c r="AR3695" s="5">
        <v>46261</v>
      </c>
      <c r="AS3695">
        <v>264</v>
      </c>
      <c r="AT3695">
        <v>3</v>
      </c>
      <c r="AU3695" t="s">
        <v>60</v>
      </c>
      <c r="AV3695" t="s">
        <v>51</v>
      </c>
      <c r="AW3695">
        <v>-14.018705600000001</v>
      </c>
      <c r="AX3695">
        <v>1.2583333299999999</v>
      </c>
      <c r="AY3695">
        <v>1764.11156841</v>
      </c>
      <c r="AZ3695">
        <v>2851.8181208599999</v>
      </c>
      <c r="BA3695">
        <v>0</v>
      </c>
    </row>
    <row r="3696" spans="44:53">
      <c r="AR3696" s="5">
        <v>46261</v>
      </c>
      <c r="AS3696">
        <v>264</v>
      </c>
      <c r="AT3696">
        <v>3</v>
      </c>
      <c r="AU3696" t="s">
        <v>54</v>
      </c>
      <c r="AV3696" t="s">
        <v>52</v>
      </c>
      <c r="AW3696">
        <v>10.892854659999999</v>
      </c>
      <c r="AX3696">
        <v>7.3241666600000004</v>
      </c>
      <c r="AY3696">
        <v>0</v>
      </c>
      <c r="AZ3696">
        <v>0</v>
      </c>
      <c r="BA3696">
        <v>0</v>
      </c>
    </row>
    <row r="3697" spans="44:53">
      <c r="AR3697" s="5">
        <v>46261</v>
      </c>
      <c r="AS3697">
        <v>264</v>
      </c>
      <c r="AT3697">
        <v>3</v>
      </c>
      <c r="AU3697" t="s">
        <v>54</v>
      </c>
      <c r="AV3697" t="s">
        <v>51</v>
      </c>
      <c r="AW3697">
        <v>-18.217021330000001</v>
      </c>
      <c r="AX3697">
        <v>7.3241666600000004</v>
      </c>
      <c r="AY3697">
        <v>0</v>
      </c>
      <c r="AZ3697">
        <v>-2238.6122756300001</v>
      </c>
      <c r="BA3697">
        <v>0</v>
      </c>
    </row>
    <row r="3698" spans="44:53">
      <c r="AR3698" s="5">
        <v>46261</v>
      </c>
      <c r="AS3698">
        <v>264</v>
      </c>
      <c r="AT3698">
        <v>3</v>
      </c>
      <c r="AU3698" t="s">
        <v>50</v>
      </c>
      <c r="AV3698" t="s">
        <v>52</v>
      </c>
      <c r="AW3698">
        <v>0.17810593</v>
      </c>
      <c r="AX3698">
        <v>0.25333333000000002</v>
      </c>
      <c r="AY3698">
        <v>0</v>
      </c>
      <c r="AZ3698">
        <v>0</v>
      </c>
      <c r="BA3698">
        <v>0</v>
      </c>
    </row>
    <row r="3699" spans="44:53">
      <c r="AR3699" s="5">
        <v>46261</v>
      </c>
      <c r="AS3699">
        <v>264</v>
      </c>
      <c r="AT3699">
        <v>3</v>
      </c>
      <c r="AU3699" t="s">
        <v>50</v>
      </c>
      <c r="AV3699" t="s">
        <v>51</v>
      </c>
      <c r="AW3699">
        <v>-0.43143925999999999</v>
      </c>
      <c r="AX3699">
        <v>0.25333333000000002</v>
      </c>
      <c r="AY3699">
        <v>0</v>
      </c>
      <c r="AZ3699">
        <v>-70.223149919999997</v>
      </c>
      <c r="BA3699">
        <v>0</v>
      </c>
    </row>
    <row r="3700" spans="44:53">
      <c r="AR3700" s="5">
        <v>46261</v>
      </c>
      <c r="AS3700">
        <v>265</v>
      </c>
      <c r="AT3700">
        <v>3</v>
      </c>
      <c r="AU3700" t="s">
        <v>145</v>
      </c>
      <c r="AV3700" t="s">
        <v>58</v>
      </c>
      <c r="AW3700">
        <v>3.4917421000000002</v>
      </c>
      <c r="AX3700">
        <v>1.4550000000000001</v>
      </c>
      <c r="AY3700">
        <v>0</v>
      </c>
      <c r="AZ3700">
        <v>0</v>
      </c>
      <c r="BA3700">
        <v>0</v>
      </c>
    </row>
    <row r="3701" spans="44:53">
      <c r="AR3701" s="5">
        <v>46261</v>
      </c>
      <c r="AS3701">
        <v>265</v>
      </c>
      <c r="AT3701">
        <v>3</v>
      </c>
      <c r="AU3701" t="s">
        <v>145</v>
      </c>
      <c r="AV3701" t="s">
        <v>146</v>
      </c>
      <c r="AW3701">
        <v>-4.9467420999999998</v>
      </c>
      <c r="AX3701">
        <v>1.4550000000000001</v>
      </c>
      <c r="AY3701">
        <v>6692.6131500000001</v>
      </c>
      <c r="AZ3701">
        <v>6692.6131500000001</v>
      </c>
      <c r="BA3701">
        <v>0</v>
      </c>
    </row>
    <row r="3702" spans="44:53">
      <c r="AR3702" s="5">
        <v>46261</v>
      </c>
      <c r="AS3702">
        <v>265</v>
      </c>
      <c r="AT3702">
        <v>3</v>
      </c>
      <c r="AU3702" t="s">
        <v>144</v>
      </c>
      <c r="AV3702" t="s">
        <v>58</v>
      </c>
      <c r="AW3702">
        <v>53.679976199999999</v>
      </c>
      <c r="AX3702">
        <v>12.1325</v>
      </c>
      <c r="AY3702">
        <v>0</v>
      </c>
      <c r="AZ3702">
        <v>0</v>
      </c>
      <c r="BA3702">
        <v>0</v>
      </c>
    </row>
    <row r="3703" spans="44:53">
      <c r="AR3703" s="5">
        <v>46261</v>
      </c>
      <c r="AS3703">
        <v>265</v>
      </c>
      <c r="AT3703">
        <v>3</v>
      </c>
      <c r="AU3703" t="s">
        <v>144</v>
      </c>
      <c r="AV3703" t="s">
        <v>146</v>
      </c>
      <c r="AW3703">
        <v>-65.812476200000006</v>
      </c>
      <c r="AX3703">
        <v>12.1325</v>
      </c>
      <c r="AY3703">
        <v>92652.464300000007</v>
      </c>
      <c r="AZ3703">
        <v>92652.464300000007</v>
      </c>
      <c r="BA3703">
        <v>0</v>
      </c>
    </row>
    <row r="3704" spans="44:53">
      <c r="AR3704" s="5">
        <v>46261</v>
      </c>
      <c r="AS3704">
        <v>265</v>
      </c>
      <c r="AT3704">
        <v>3</v>
      </c>
      <c r="AU3704" t="s">
        <v>57</v>
      </c>
      <c r="AV3704" t="s">
        <v>58</v>
      </c>
      <c r="AW3704">
        <v>6.4361357999999997</v>
      </c>
      <c r="AX3704">
        <v>2.2408333300000001</v>
      </c>
      <c r="AY3704">
        <v>0</v>
      </c>
      <c r="AZ3704">
        <v>0</v>
      </c>
      <c r="BA3704">
        <v>0</v>
      </c>
    </row>
    <row r="3705" spans="44:53">
      <c r="AR3705" s="5">
        <v>46261</v>
      </c>
      <c r="AS3705">
        <v>265</v>
      </c>
      <c r="AT3705">
        <v>3</v>
      </c>
      <c r="AU3705" t="s">
        <v>57</v>
      </c>
      <c r="AV3705" t="s">
        <v>52</v>
      </c>
      <c r="AW3705">
        <v>-8.6769691299999998</v>
      </c>
      <c r="AX3705">
        <v>2.2408333300000001</v>
      </c>
      <c r="AY3705">
        <v>0</v>
      </c>
      <c r="AZ3705">
        <v>940.97089032999997</v>
      </c>
      <c r="BA3705">
        <v>0</v>
      </c>
    </row>
    <row r="3706" spans="44:53">
      <c r="AR3706" s="5">
        <v>46261</v>
      </c>
      <c r="AS3706">
        <v>265</v>
      </c>
      <c r="AT3706">
        <v>3</v>
      </c>
      <c r="AU3706" t="s">
        <v>147</v>
      </c>
      <c r="AV3706" t="s">
        <v>148</v>
      </c>
      <c r="AW3706">
        <v>0</v>
      </c>
      <c r="AX3706">
        <v>2.125</v>
      </c>
      <c r="AY3706">
        <v>0</v>
      </c>
      <c r="AZ3706">
        <v>0</v>
      </c>
      <c r="BA3706">
        <v>0</v>
      </c>
    </row>
    <row r="3707" spans="44:53">
      <c r="AR3707" s="5">
        <v>46261</v>
      </c>
      <c r="AS3707">
        <v>265</v>
      </c>
      <c r="AT3707">
        <v>3</v>
      </c>
      <c r="AU3707" t="s">
        <v>147</v>
      </c>
      <c r="AV3707" t="s">
        <v>51</v>
      </c>
      <c r="AW3707">
        <v>0</v>
      </c>
      <c r="AX3707">
        <v>2.125</v>
      </c>
      <c r="AY3707">
        <v>0</v>
      </c>
      <c r="AZ3707">
        <v>0</v>
      </c>
      <c r="BA3707">
        <v>0</v>
      </c>
    </row>
    <row r="3708" spans="44:53">
      <c r="AR3708" s="5">
        <v>46261</v>
      </c>
      <c r="AS3708">
        <v>265</v>
      </c>
      <c r="AT3708">
        <v>3</v>
      </c>
      <c r="AU3708" t="s">
        <v>60</v>
      </c>
      <c r="AV3708" t="s">
        <v>58</v>
      </c>
      <c r="AW3708">
        <v>9.8183855999999992</v>
      </c>
      <c r="AX3708">
        <v>1.26</v>
      </c>
      <c r="AY3708">
        <v>0</v>
      </c>
      <c r="AZ3708">
        <v>0</v>
      </c>
      <c r="BA3708">
        <v>0</v>
      </c>
    </row>
    <row r="3709" spans="44:53">
      <c r="AR3709" s="5">
        <v>46261</v>
      </c>
      <c r="AS3709">
        <v>265</v>
      </c>
      <c r="AT3709">
        <v>3</v>
      </c>
      <c r="AU3709" t="s">
        <v>60</v>
      </c>
      <c r="AV3709" t="s">
        <v>51</v>
      </c>
      <c r="AW3709">
        <v>-11.078385600000001</v>
      </c>
      <c r="AX3709">
        <v>1.26</v>
      </c>
      <c r="AY3709">
        <v>1236.2924263899999</v>
      </c>
      <c r="AZ3709">
        <v>2120.8739283300001</v>
      </c>
      <c r="BA3709">
        <v>0</v>
      </c>
    </row>
    <row r="3710" spans="44:53">
      <c r="AR3710" s="5">
        <v>46261</v>
      </c>
      <c r="AS3710">
        <v>265</v>
      </c>
      <c r="AT3710">
        <v>3</v>
      </c>
      <c r="AU3710" t="s">
        <v>54</v>
      </c>
      <c r="AV3710" t="s">
        <v>52</v>
      </c>
      <c r="AW3710">
        <v>8.2038963000000003</v>
      </c>
      <c r="AX3710">
        <v>7.6574999999999998</v>
      </c>
      <c r="AY3710">
        <v>0</v>
      </c>
      <c r="AZ3710">
        <v>0</v>
      </c>
      <c r="BA3710">
        <v>0</v>
      </c>
    </row>
    <row r="3711" spans="44:53">
      <c r="AR3711" s="5">
        <v>46261</v>
      </c>
      <c r="AS3711">
        <v>265</v>
      </c>
      <c r="AT3711">
        <v>3</v>
      </c>
      <c r="AU3711" t="s">
        <v>54</v>
      </c>
      <c r="AV3711" t="s">
        <v>51</v>
      </c>
      <c r="AW3711">
        <v>-15.861396299999999</v>
      </c>
      <c r="AX3711">
        <v>7.6574999999999998</v>
      </c>
      <c r="AY3711">
        <v>4.5263984400000004</v>
      </c>
      <c r="AZ3711">
        <v>-1839.20632873</v>
      </c>
      <c r="BA3711">
        <v>0</v>
      </c>
    </row>
    <row r="3712" spans="44:53">
      <c r="AR3712" s="5">
        <v>46261</v>
      </c>
      <c r="AS3712">
        <v>265</v>
      </c>
      <c r="AT3712">
        <v>3</v>
      </c>
      <c r="AU3712" t="s">
        <v>50</v>
      </c>
      <c r="AV3712" t="s">
        <v>52</v>
      </c>
      <c r="AW3712">
        <v>1.84900076</v>
      </c>
      <c r="AX3712">
        <v>6.6666599999999996E-3</v>
      </c>
      <c r="AY3712">
        <v>0</v>
      </c>
      <c r="AZ3712">
        <v>0</v>
      </c>
      <c r="BA3712">
        <v>0</v>
      </c>
    </row>
    <row r="3713" spans="44:53">
      <c r="AR3713" s="5">
        <v>46261</v>
      </c>
      <c r="AS3713">
        <v>265</v>
      </c>
      <c r="AT3713">
        <v>3</v>
      </c>
      <c r="AU3713" t="s">
        <v>50</v>
      </c>
      <c r="AV3713" t="s">
        <v>51</v>
      </c>
      <c r="AW3713">
        <v>-1.85566743</v>
      </c>
      <c r="AX3713">
        <v>6.6666599999999996E-3</v>
      </c>
      <c r="AY3713">
        <v>0</v>
      </c>
      <c r="AZ3713">
        <v>18.180334899999998</v>
      </c>
      <c r="BA3713">
        <v>0</v>
      </c>
    </row>
    <row r="3714" spans="44:53">
      <c r="AR3714" s="5">
        <v>46261</v>
      </c>
      <c r="AS3714">
        <v>266</v>
      </c>
      <c r="AT3714">
        <v>3</v>
      </c>
      <c r="AU3714" t="s">
        <v>145</v>
      </c>
      <c r="AV3714" t="s">
        <v>58</v>
      </c>
      <c r="AW3714">
        <v>1.7481914000000001</v>
      </c>
      <c r="AX3714">
        <v>1.44</v>
      </c>
      <c r="AY3714">
        <v>0</v>
      </c>
      <c r="AZ3714">
        <v>0</v>
      </c>
      <c r="BA3714">
        <v>0</v>
      </c>
    </row>
    <row r="3715" spans="44:53">
      <c r="AR3715" s="5">
        <v>46261</v>
      </c>
      <c r="AS3715">
        <v>266</v>
      </c>
      <c r="AT3715">
        <v>3</v>
      </c>
      <c r="AU3715" t="s">
        <v>145</v>
      </c>
      <c r="AV3715" t="s">
        <v>146</v>
      </c>
      <c r="AW3715">
        <v>-3.1881914</v>
      </c>
      <c r="AX3715">
        <v>1.44</v>
      </c>
      <c r="AY3715">
        <v>4062.2871</v>
      </c>
      <c r="AZ3715">
        <v>4062.2871</v>
      </c>
      <c r="BA3715">
        <v>0</v>
      </c>
    </row>
    <row r="3716" spans="44:53">
      <c r="AR3716" s="5">
        <v>46261</v>
      </c>
      <c r="AS3716">
        <v>266</v>
      </c>
      <c r="AT3716">
        <v>3</v>
      </c>
      <c r="AU3716" t="s">
        <v>144</v>
      </c>
      <c r="AV3716" t="s">
        <v>58</v>
      </c>
      <c r="AW3716">
        <v>47.078665030000003</v>
      </c>
      <c r="AX3716">
        <v>12.178333329999999</v>
      </c>
      <c r="AY3716">
        <v>0</v>
      </c>
      <c r="AZ3716">
        <v>0</v>
      </c>
      <c r="BA3716">
        <v>0</v>
      </c>
    </row>
    <row r="3717" spans="44:53">
      <c r="AR3717" s="5">
        <v>46261</v>
      </c>
      <c r="AS3717">
        <v>266</v>
      </c>
      <c r="AT3717">
        <v>3</v>
      </c>
      <c r="AU3717" t="s">
        <v>144</v>
      </c>
      <c r="AV3717" t="s">
        <v>146</v>
      </c>
      <c r="AW3717">
        <v>-59.256998359999997</v>
      </c>
      <c r="AX3717">
        <v>12.178333329999999</v>
      </c>
      <c r="AY3717">
        <v>82796.330883329996</v>
      </c>
      <c r="AZ3717">
        <v>82796.330883329996</v>
      </c>
      <c r="BA3717">
        <v>0</v>
      </c>
    </row>
    <row r="3718" spans="44:53">
      <c r="AR3718" s="5">
        <v>46261</v>
      </c>
      <c r="AS3718">
        <v>266</v>
      </c>
      <c r="AT3718">
        <v>3</v>
      </c>
      <c r="AU3718" t="s">
        <v>57</v>
      </c>
      <c r="AV3718" t="s">
        <v>58</v>
      </c>
      <c r="AW3718">
        <v>9.0591094000000005</v>
      </c>
      <c r="AX3718">
        <v>1.99666666</v>
      </c>
      <c r="AY3718">
        <v>0</v>
      </c>
      <c r="AZ3718">
        <v>0</v>
      </c>
      <c r="BA3718">
        <v>0</v>
      </c>
    </row>
    <row r="3719" spans="44:53">
      <c r="AR3719" s="5">
        <v>46261</v>
      </c>
      <c r="AS3719">
        <v>266</v>
      </c>
      <c r="AT3719">
        <v>3</v>
      </c>
      <c r="AU3719" t="s">
        <v>57</v>
      </c>
      <c r="AV3719" t="s">
        <v>52</v>
      </c>
      <c r="AW3719">
        <v>-11.055776059999999</v>
      </c>
      <c r="AX3719">
        <v>1.99666666</v>
      </c>
      <c r="AY3719">
        <v>0</v>
      </c>
      <c r="AZ3719">
        <v>1628.18738682</v>
      </c>
      <c r="BA3719">
        <v>0</v>
      </c>
    </row>
    <row r="3720" spans="44:53">
      <c r="AR3720" s="5">
        <v>46261</v>
      </c>
      <c r="AS3720">
        <v>266</v>
      </c>
      <c r="AT3720">
        <v>3</v>
      </c>
      <c r="AU3720" t="s">
        <v>147</v>
      </c>
      <c r="AV3720" t="s">
        <v>148</v>
      </c>
      <c r="AW3720">
        <v>0</v>
      </c>
      <c r="AX3720">
        <v>2.1616666599999999</v>
      </c>
      <c r="AY3720">
        <v>0</v>
      </c>
      <c r="AZ3720">
        <v>0</v>
      </c>
      <c r="BA3720">
        <v>0</v>
      </c>
    </row>
    <row r="3721" spans="44:53">
      <c r="AR3721" s="5">
        <v>46261</v>
      </c>
      <c r="AS3721">
        <v>266</v>
      </c>
      <c r="AT3721">
        <v>3</v>
      </c>
      <c r="AU3721" t="s">
        <v>147</v>
      </c>
      <c r="AV3721" t="s">
        <v>51</v>
      </c>
      <c r="AW3721">
        <v>0</v>
      </c>
      <c r="AX3721">
        <v>2.1616666599999999</v>
      </c>
      <c r="AY3721">
        <v>0</v>
      </c>
      <c r="AZ3721">
        <v>0</v>
      </c>
      <c r="BA3721">
        <v>0</v>
      </c>
    </row>
    <row r="3722" spans="44:53">
      <c r="AR3722" s="5">
        <v>46261</v>
      </c>
      <c r="AS3722">
        <v>266</v>
      </c>
      <c r="AT3722">
        <v>3</v>
      </c>
      <c r="AU3722" t="s">
        <v>60</v>
      </c>
      <c r="AV3722" t="s">
        <v>58</v>
      </c>
      <c r="AW3722">
        <v>12.37102213</v>
      </c>
      <c r="AX3722">
        <v>1.43416666</v>
      </c>
      <c r="AY3722">
        <v>0</v>
      </c>
      <c r="AZ3722">
        <v>0</v>
      </c>
      <c r="BA3722">
        <v>0</v>
      </c>
    </row>
    <row r="3723" spans="44:53">
      <c r="AR3723" s="5">
        <v>46261</v>
      </c>
      <c r="AS3723">
        <v>266</v>
      </c>
      <c r="AT3723">
        <v>3</v>
      </c>
      <c r="AU3723" t="s">
        <v>60</v>
      </c>
      <c r="AV3723" t="s">
        <v>51</v>
      </c>
      <c r="AW3723">
        <v>-13.8051888</v>
      </c>
      <c r="AX3723">
        <v>1.43416666</v>
      </c>
      <c r="AY3723">
        <v>2768.9130046499999</v>
      </c>
      <c r="AZ3723">
        <v>2710.88309759</v>
      </c>
      <c r="BA3723">
        <v>0</v>
      </c>
    </row>
    <row r="3724" spans="44:53">
      <c r="AR3724" s="5">
        <v>46261</v>
      </c>
      <c r="AS3724">
        <v>266</v>
      </c>
      <c r="AT3724">
        <v>3</v>
      </c>
      <c r="AU3724" t="s">
        <v>54</v>
      </c>
      <c r="AV3724" t="s">
        <v>52</v>
      </c>
      <c r="AW3724">
        <v>10.452952829999999</v>
      </c>
      <c r="AX3724">
        <v>6.7408333300000001</v>
      </c>
      <c r="AY3724">
        <v>0</v>
      </c>
      <c r="AZ3724">
        <v>0</v>
      </c>
      <c r="BA3724">
        <v>0</v>
      </c>
    </row>
    <row r="3725" spans="44:53">
      <c r="AR3725" s="5">
        <v>46261</v>
      </c>
      <c r="AS3725">
        <v>266</v>
      </c>
      <c r="AT3725">
        <v>3</v>
      </c>
      <c r="AU3725" t="s">
        <v>54</v>
      </c>
      <c r="AV3725" t="s">
        <v>51</v>
      </c>
      <c r="AW3725">
        <v>-17.193786159999998</v>
      </c>
      <c r="AX3725">
        <v>6.7408333300000001</v>
      </c>
      <c r="AY3725">
        <v>10.405110369999999</v>
      </c>
      <c r="AZ3725">
        <v>-1584.3356282300001</v>
      </c>
      <c r="BA3725">
        <v>0</v>
      </c>
    </row>
    <row r="3726" spans="44:53">
      <c r="AR3726" s="5">
        <v>46261</v>
      </c>
      <c r="AS3726">
        <v>266</v>
      </c>
      <c r="AT3726">
        <v>3</v>
      </c>
      <c r="AU3726" t="s">
        <v>50</v>
      </c>
      <c r="AV3726" t="s">
        <v>52</v>
      </c>
      <c r="AW3726">
        <v>2.4647052</v>
      </c>
      <c r="AX3726">
        <v>7.4999999999999997E-3</v>
      </c>
      <c r="AY3726">
        <v>0</v>
      </c>
      <c r="AZ3726">
        <v>0</v>
      </c>
      <c r="BA3726">
        <v>0</v>
      </c>
    </row>
    <row r="3727" spans="44:53">
      <c r="AR3727" s="5">
        <v>46261</v>
      </c>
      <c r="AS3727">
        <v>266</v>
      </c>
      <c r="AT3727">
        <v>3</v>
      </c>
      <c r="AU3727" t="s">
        <v>50</v>
      </c>
      <c r="AV3727" t="s">
        <v>51</v>
      </c>
      <c r="AW3727">
        <v>-2.4722051999999999</v>
      </c>
      <c r="AX3727">
        <v>7.4999999999999997E-3</v>
      </c>
      <c r="AY3727">
        <v>0</v>
      </c>
      <c r="AZ3727">
        <v>24.583258839999999</v>
      </c>
      <c r="BA3727">
        <v>0</v>
      </c>
    </row>
    <row r="3728" spans="44:53">
      <c r="AR3728" s="5">
        <v>46261</v>
      </c>
      <c r="AS3728">
        <v>267</v>
      </c>
      <c r="AT3728">
        <v>3</v>
      </c>
      <c r="AU3728" t="s">
        <v>145</v>
      </c>
      <c r="AV3728" t="s">
        <v>58</v>
      </c>
      <c r="AW3728">
        <v>1.5478969</v>
      </c>
      <c r="AX3728">
        <v>1.1058333300000001</v>
      </c>
      <c r="AY3728">
        <v>0</v>
      </c>
      <c r="AZ3728">
        <v>0</v>
      </c>
      <c r="BA3728">
        <v>0</v>
      </c>
    </row>
    <row r="3729" spans="44:53">
      <c r="AR3729" s="5">
        <v>46261</v>
      </c>
      <c r="AS3729">
        <v>267</v>
      </c>
      <c r="AT3729">
        <v>3</v>
      </c>
      <c r="AU3729" t="s">
        <v>145</v>
      </c>
      <c r="AV3729" t="s">
        <v>146</v>
      </c>
      <c r="AW3729">
        <v>-2.6537302299999999</v>
      </c>
      <c r="AX3729">
        <v>1.1058333300000001</v>
      </c>
      <c r="AY3729">
        <v>3427.6786833299998</v>
      </c>
      <c r="AZ3729">
        <v>3427.6786833299998</v>
      </c>
      <c r="BA3729">
        <v>0</v>
      </c>
    </row>
    <row r="3730" spans="44:53">
      <c r="AR3730" s="5">
        <v>46261</v>
      </c>
      <c r="AS3730">
        <v>267</v>
      </c>
      <c r="AT3730">
        <v>3</v>
      </c>
      <c r="AU3730" t="s">
        <v>144</v>
      </c>
      <c r="AV3730" t="s">
        <v>58</v>
      </c>
      <c r="AW3730">
        <v>44.902060900000002</v>
      </c>
      <c r="AX3730">
        <v>12.1175</v>
      </c>
      <c r="AY3730">
        <v>0</v>
      </c>
      <c r="AZ3730">
        <v>0</v>
      </c>
      <c r="BA3730">
        <v>0</v>
      </c>
    </row>
    <row r="3731" spans="44:53">
      <c r="AR3731" s="5">
        <v>46261</v>
      </c>
      <c r="AS3731">
        <v>267</v>
      </c>
      <c r="AT3731">
        <v>3</v>
      </c>
      <c r="AU3731" t="s">
        <v>144</v>
      </c>
      <c r="AV3731" t="s">
        <v>146</v>
      </c>
      <c r="AW3731">
        <v>-57.019560900000002</v>
      </c>
      <c r="AX3731">
        <v>12.1175</v>
      </c>
      <c r="AY3731">
        <v>79470.591350000002</v>
      </c>
      <c r="AZ3731">
        <v>79470.591350000002</v>
      </c>
      <c r="BA3731">
        <v>0</v>
      </c>
    </row>
    <row r="3732" spans="44:53">
      <c r="AR3732" s="5">
        <v>46261</v>
      </c>
      <c r="AS3732">
        <v>267</v>
      </c>
      <c r="AT3732">
        <v>3</v>
      </c>
      <c r="AU3732" t="s">
        <v>57</v>
      </c>
      <c r="AV3732" t="s">
        <v>58</v>
      </c>
      <c r="AW3732">
        <v>10.272033199999999</v>
      </c>
      <c r="AX3732">
        <v>1.90416666</v>
      </c>
      <c r="AY3732">
        <v>0</v>
      </c>
      <c r="AZ3732">
        <v>0</v>
      </c>
      <c r="BA3732">
        <v>0</v>
      </c>
    </row>
    <row r="3733" spans="44:53">
      <c r="AR3733" s="5">
        <v>46261</v>
      </c>
      <c r="AS3733">
        <v>267</v>
      </c>
      <c r="AT3733">
        <v>3</v>
      </c>
      <c r="AU3733" t="s">
        <v>57</v>
      </c>
      <c r="AV3733" t="s">
        <v>52</v>
      </c>
      <c r="AW3733">
        <v>-12.176199860000001</v>
      </c>
      <c r="AX3733">
        <v>1.90416666</v>
      </c>
      <c r="AY3733">
        <v>0</v>
      </c>
      <c r="AZ3733">
        <v>1346.2961534900001</v>
      </c>
      <c r="BA3733">
        <v>0</v>
      </c>
    </row>
    <row r="3734" spans="44:53">
      <c r="AR3734" s="5">
        <v>46261</v>
      </c>
      <c r="AS3734">
        <v>267</v>
      </c>
      <c r="AT3734">
        <v>3</v>
      </c>
      <c r="AU3734" t="s">
        <v>147</v>
      </c>
      <c r="AV3734" t="s">
        <v>148</v>
      </c>
      <c r="AW3734">
        <v>0</v>
      </c>
      <c r="AX3734">
        <v>2.27</v>
      </c>
      <c r="AY3734">
        <v>0</v>
      </c>
      <c r="AZ3734">
        <v>0</v>
      </c>
      <c r="BA3734">
        <v>0</v>
      </c>
    </row>
    <row r="3735" spans="44:53">
      <c r="AR3735" s="5">
        <v>46261</v>
      </c>
      <c r="AS3735">
        <v>267</v>
      </c>
      <c r="AT3735">
        <v>3</v>
      </c>
      <c r="AU3735" t="s">
        <v>147</v>
      </c>
      <c r="AV3735" t="s">
        <v>51</v>
      </c>
      <c r="AW3735">
        <v>0</v>
      </c>
      <c r="AX3735">
        <v>2.27</v>
      </c>
      <c r="AY3735">
        <v>0</v>
      </c>
      <c r="AZ3735">
        <v>0</v>
      </c>
      <c r="BA3735">
        <v>0</v>
      </c>
    </row>
    <row r="3736" spans="44:53">
      <c r="AR3736" s="5">
        <v>46261</v>
      </c>
      <c r="AS3736">
        <v>267</v>
      </c>
      <c r="AT3736">
        <v>3</v>
      </c>
      <c r="AU3736" t="s">
        <v>60</v>
      </c>
      <c r="AV3736" t="s">
        <v>58</v>
      </c>
      <c r="AW3736">
        <v>3.2071912299999998</v>
      </c>
      <c r="AX3736">
        <v>1.36166666</v>
      </c>
      <c r="AY3736">
        <v>0</v>
      </c>
      <c r="AZ3736">
        <v>0</v>
      </c>
      <c r="BA3736">
        <v>0</v>
      </c>
    </row>
    <row r="3737" spans="44:53">
      <c r="AR3737" s="5">
        <v>46261</v>
      </c>
      <c r="AS3737">
        <v>267</v>
      </c>
      <c r="AT3737">
        <v>3</v>
      </c>
      <c r="AU3737" t="s">
        <v>60</v>
      </c>
      <c r="AV3737" t="s">
        <v>51</v>
      </c>
      <c r="AW3737">
        <v>-4.5688579000000002</v>
      </c>
      <c r="AX3737">
        <v>1.36166666</v>
      </c>
      <c r="AY3737">
        <v>2541.1098965199999</v>
      </c>
      <c r="AZ3737">
        <v>733.36525244999996</v>
      </c>
      <c r="BA3737">
        <v>0</v>
      </c>
    </row>
    <row r="3738" spans="44:53">
      <c r="AR3738" s="5">
        <v>46261</v>
      </c>
      <c r="AS3738">
        <v>267</v>
      </c>
      <c r="AT3738">
        <v>3</v>
      </c>
      <c r="AU3738" t="s">
        <v>54</v>
      </c>
      <c r="AV3738" t="s">
        <v>52</v>
      </c>
      <c r="AW3738">
        <v>17.744853030000002</v>
      </c>
      <c r="AX3738">
        <v>6.63833333</v>
      </c>
      <c r="AY3738">
        <v>0</v>
      </c>
      <c r="AZ3738">
        <v>0</v>
      </c>
      <c r="BA3738">
        <v>0</v>
      </c>
    </row>
    <row r="3739" spans="44:53">
      <c r="AR3739" s="5">
        <v>46261</v>
      </c>
      <c r="AS3739">
        <v>267</v>
      </c>
      <c r="AT3739">
        <v>3</v>
      </c>
      <c r="AU3739" t="s">
        <v>54</v>
      </c>
      <c r="AV3739" t="s">
        <v>51</v>
      </c>
      <c r="AW3739">
        <v>-24.38318636</v>
      </c>
      <c r="AX3739">
        <v>6.63833333</v>
      </c>
      <c r="AY3739">
        <v>585.95956059000002</v>
      </c>
      <c r="AZ3739">
        <v>878.64255083</v>
      </c>
      <c r="BA3739">
        <v>0</v>
      </c>
    </row>
    <row r="3740" spans="44:53">
      <c r="AR3740" s="5">
        <v>46261</v>
      </c>
      <c r="AS3740">
        <v>267</v>
      </c>
      <c r="AT3740">
        <v>3</v>
      </c>
      <c r="AU3740" t="s">
        <v>50</v>
      </c>
      <c r="AV3740" t="s">
        <v>52</v>
      </c>
      <c r="AW3740">
        <v>2.3975757600000001</v>
      </c>
      <c r="AX3740">
        <v>0.63416665999999999</v>
      </c>
      <c r="AY3740">
        <v>0</v>
      </c>
      <c r="AZ3740">
        <v>0</v>
      </c>
      <c r="BA3740">
        <v>0</v>
      </c>
    </row>
    <row r="3741" spans="44:53">
      <c r="AR3741" s="5">
        <v>46261</v>
      </c>
      <c r="AS3741">
        <v>267</v>
      </c>
      <c r="AT3741">
        <v>3</v>
      </c>
      <c r="AU3741" t="s">
        <v>50</v>
      </c>
      <c r="AV3741" t="s">
        <v>51</v>
      </c>
      <c r="AW3741">
        <v>-3.03174243</v>
      </c>
      <c r="AX3741">
        <v>0.63416665999999999</v>
      </c>
      <c r="AY3741">
        <v>0</v>
      </c>
      <c r="AZ3741">
        <v>168.76550033999999</v>
      </c>
      <c r="BA3741">
        <v>0</v>
      </c>
    </row>
    <row r="3742" spans="44:53">
      <c r="AR3742" s="5">
        <v>46261</v>
      </c>
      <c r="AS3742">
        <v>268</v>
      </c>
      <c r="AT3742">
        <v>3</v>
      </c>
      <c r="AU3742" t="s">
        <v>145</v>
      </c>
      <c r="AV3742" t="s">
        <v>58</v>
      </c>
      <c r="AW3742">
        <v>3.0868722000000002</v>
      </c>
      <c r="AX3742">
        <v>1.4475</v>
      </c>
      <c r="AY3742">
        <v>0</v>
      </c>
      <c r="AZ3742">
        <v>0</v>
      </c>
      <c r="BA3742">
        <v>0</v>
      </c>
    </row>
    <row r="3743" spans="44:53">
      <c r="AR3743" s="5">
        <v>46261</v>
      </c>
      <c r="AS3743">
        <v>268</v>
      </c>
      <c r="AT3743">
        <v>3</v>
      </c>
      <c r="AU3743" t="s">
        <v>145</v>
      </c>
      <c r="AV3743" t="s">
        <v>146</v>
      </c>
      <c r="AW3743">
        <v>-4.5343722</v>
      </c>
      <c r="AX3743">
        <v>1.4475</v>
      </c>
      <c r="AY3743">
        <v>6077.8082999999997</v>
      </c>
      <c r="AZ3743">
        <v>6077.8082999999997</v>
      </c>
      <c r="BA3743">
        <v>0</v>
      </c>
    </row>
    <row r="3744" spans="44:53">
      <c r="AR3744" s="5">
        <v>46261</v>
      </c>
      <c r="AS3744">
        <v>268</v>
      </c>
      <c r="AT3744">
        <v>3</v>
      </c>
      <c r="AU3744" t="s">
        <v>144</v>
      </c>
      <c r="AV3744" t="s">
        <v>58</v>
      </c>
      <c r="AW3744">
        <v>39.892337359999999</v>
      </c>
      <c r="AX3744">
        <v>12.17666666</v>
      </c>
      <c r="AY3744">
        <v>0</v>
      </c>
      <c r="AZ3744">
        <v>0</v>
      </c>
      <c r="BA3744">
        <v>0</v>
      </c>
    </row>
    <row r="3745" spans="44:53">
      <c r="AR3745" s="5">
        <v>46261</v>
      </c>
      <c r="AS3745">
        <v>268</v>
      </c>
      <c r="AT3745">
        <v>3</v>
      </c>
      <c r="AU3745" t="s">
        <v>144</v>
      </c>
      <c r="AV3745" t="s">
        <v>146</v>
      </c>
      <c r="AW3745">
        <v>-52.069004030000002</v>
      </c>
      <c r="AX3745">
        <v>12.17666666</v>
      </c>
      <c r="AY3745">
        <v>72015.172716660003</v>
      </c>
      <c r="AZ3745">
        <v>72015.172716660003</v>
      </c>
      <c r="BA3745">
        <v>0</v>
      </c>
    </row>
    <row r="3746" spans="44:53">
      <c r="AR3746" s="5">
        <v>46261</v>
      </c>
      <c r="AS3746">
        <v>268</v>
      </c>
      <c r="AT3746">
        <v>3</v>
      </c>
      <c r="AU3746" t="s">
        <v>57</v>
      </c>
      <c r="AV3746" t="s">
        <v>58</v>
      </c>
      <c r="AW3746">
        <v>9.6365859999999994</v>
      </c>
      <c r="AX3746">
        <v>1.8558333300000001</v>
      </c>
      <c r="AY3746">
        <v>0</v>
      </c>
      <c r="AZ3746">
        <v>0</v>
      </c>
      <c r="BA3746">
        <v>0</v>
      </c>
    </row>
    <row r="3747" spans="44:53">
      <c r="AR3747" s="5">
        <v>46261</v>
      </c>
      <c r="AS3747">
        <v>268</v>
      </c>
      <c r="AT3747">
        <v>3</v>
      </c>
      <c r="AU3747" t="s">
        <v>57</v>
      </c>
      <c r="AV3747" t="s">
        <v>52</v>
      </c>
      <c r="AW3747">
        <v>-11.492419330000001</v>
      </c>
      <c r="AX3747">
        <v>1.8558333300000001</v>
      </c>
      <c r="AY3747">
        <v>0</v>
      </c>
      <c r="AZ3747">
        <v>2171.5888275299999</v>
      </c>
      <c r="BA3747">
        <v>0</v>
      </c>
    </row>
    <row r="3748" spans="44:53">
      <c r="AR3748" s="5">
        <v>46261</v>
      </c>
      <c r="AS3748">
        <v>268</v>
      </c>
      <c r="AT3748">
        <v>3</v>
      </c>
      <c r="AU3748" t="s">
        <v>147</v>
      </c>
      <c r="AV3748" t="s">
        <v>148</v>
      </c>
      <c r="AW3748">
        <v>0</v>
      </c>
      <c r="AX3748">
        <v>2.2850000000000001</v>
      </c>
      <c r="AY3748">
        <v>0</v>
      </c>
      <c r="AZ3748">
        <v>0</v>
      </c>
      <c r="BA3748">
        <v>0</v>
      </c>
    </row>
    <row r="3749" spans="44:53">
      <c r="AR3749" s="5">
        <v>46261</v>
      </c>
      <c r="AS3749">
        <v>268</v>
      </c>
      <c r="AT3749">
        <v>3</v>
      </c>
      <c r="AU3749" t="s">
        <v>147</v>
      </c>
      <c r="AV3749" t="s">
        <v>51</v>
      </c>
      <c r="AW3749">
        <v>0</v>
      </c>
      <c r="AX3749">
        <v>2.2850000000000001</v>
      </c>
      <c r="AY3749">
        <v>0</v>
      </c>
      <c r="AZ3749">
        <v>0</v>
      </c>
      <c r="BA3749">
        <v>0</v>
      </c>
    </row>
    <row r="3750" spans="44:53">
      <c r="AR3750" s="5">
        <v>46261</v>
      </c>
      <c r="AS3750">
        <v>268</v>
      </c>
      <c r="AT3750">
        <v>3</v>
      </c>
      <c r="AU3750" t="s">
        <v>60</v>
      </c>
      <c r="AV3750" t="s">
        <v>58</v>
      </c>
      <c r="AW3750">
        <v>2.8157071</v>
      </c>
      <c r="AX3750">
        <v>1.3875</v>
      </c>
      <c r="AY3750">
        <v>0</v>
      </c>
      <c r="AZ3750">
        <v>0</v>
      </c>
      <c r="BA3750">
        <v>0</v>
      </c>
    </row>
    <row r="3751" spans="44:53">
      <c r="AR3751" s="5">
        <v>46261</v>
      </c>
      <c r="AS3751">
        <v>268</v>
      </c>
      <c r="AT3751">
        <v>3</v>
      </c>
      <c r="AU3751" t="s">
        <v>60</v>
      </c>
      <c r="AV3751" t="s">
        <v>51</v>
      </c>
      <c r="AW3751">
        <v>-4.2032071000000002</v>
      </c>
      <c r="AX3751">
        <v>1.3875</v>
      </c>
      <c r="AY3751">
        <v>2152.3729252200001</v>
      </c>
      <c r="AZ3751">
        <v>607.26869366000005</v>
      </c>
      <c r="BA3751">
        <v>0</v>
      </c>
    </row>
    <row r="3752" spans="44:53">
      <c r="AR3752" s="5">
        <v>46261</v>
      </c>
      <c r="AS3752">
        <v>268</v>
      </c>
      <c r="AT3752">
        <v>3</v>
      </c>
      <c r="AU3752" t="s">
        <v>54</v>
      </c>
      <c r="AV3752" t="s">
        <v>52</v>
      </c>
      <c r="AW3752">
        <v>22.73200503</v>
      </c>
      <c r="AX3752">
        <v>6.4683333300000001</v>
      </c>
      <c r="AY3752">
        <v>0</v>
      </c>
      <c r="AZ3752">
        <v>0</v>
      </c>
      <c r="BA3752">
        <v>0</v>
      </c>
    </row>
    <row r="3753" spans="44:53">
      <c r="AR3753" s="5">
        <v>46261</v>
      </c>
      <c r="AS3753">
        <v>268</v>
      </c>
      <c r="AT3753">
        <v>3</v>
      </c>
      <c r="AU3753" t="s">
        <v>54</v>
      </c>
      <c r="AV3753" t="s">
        <v>51</v>
      </c>
      <c r="AW3753">
        <v>-29.20033836</v>
      </c>
      <c r="AX3753">
        <v>6.4683333300000001</v>
      </c>
      <c r="AY3753">
        <v>328.82062174999999</v>
      </c>
      <c r="AZ3753">
        <v>-326.60768952000001</v>
      </c>
      <c r="BA3753">
        <v>0</v>
      </c>
    </row>
    <row r="3754" spans="44:53">
      <c r="AR3754" s="5">
        <v>46261</v>
      </c>
      <c r="AS3754">
        <v>268</v>
      </c>
      <c r="AT3754">
        <v>3</v>
      </c>
      <c r="AU3754" t="s">
        <v>50</v>
      </c>
      <c r="AV3754" t="s">
        <v>52</v>
      </c>
      <c r="AW3754">
        <v>3.5441197600000001</v>
      </c>
      <c r="AX3754">
        <v>0.58916665999999995</v>
      </c>
      <c r="AY3754">
        <v>0</v>
      </c>
      <c r="AZ3754">
        <v>0</v>
      </c>
      <c r="BA3754">
        <v>0</v>
      </c>
    </row>
    <row r="3755" spans="44:53">
      <c r="AR3755" s="5">
        <v>46261</v>
      </c>
      <c r="AS3755">
        <v>268</v>
      </c>
      <c r="AT3755">
        <v>3</v>
      </c>
      <c r="AU3755" t="s">
        <v>50</v>
      </c>
      <c r="AV3755" t="s">
        <v>51</v>
      </c>
      <c r="AW3755">
        <v>-4.1332864300000001</v>
      </c>
      <c r="AX3755">
        <v>0.58916665999999995</v>
      </c>
      <c r="AY3755">
        <v>0</v>
      </c>
      <c r="AZ3755">
        <v>28.943715300000001</v>
      </c>
      <c r="BA3755">
        <v>0</v>
      </c>
    </row>
    <row r="3756" spans="44:53">
      <c r="AR3756" s="5">
        <v>46261</v>
      </c>
      <c r="AS3756">
        <v>269</v>
      </c>
      <c r="AT3756">
        <v>3</v>
      </c>
      <c r="AU3756" t="s">
        <v>145</v>
      </c>
      <c r="AV3756" t="s">
        <v>58</v>
      </c>
      <c r="AW3756">
        <v>3.5918996999999999</v>
      </c>
      <c r="AX3756">
        <v>1.2666666600000001</v>
      </c>
      <c r="AY3756">
        <v>0</v>
      </c>
      <c r="AZ3756">
        <v>0</v>
      </c>
      <c r="BA3756">
        <v>0</v>
      </c>
    </row>
    <row r="3757" spans="44:53">
      <c r="AR3757" s="5">
        <v>46261</v>
      </c>
      <c r="AS3757">
        <v>269</v>
      </c>
      <c r="AT3757">
        <v>3</v>
      </c>
      <c r="AU3757" t="s">
        <v>145</v>
      </c>
      <c r="AV3757" t="s">
        <v>146</v>
      </c>
      <c r="AW3757">
        <v>-4.8585663600000002</v>
      </c>
      <c r="AX3757">
        <v>1.2666666600000001</v>
      </c>
      <c r="AY3757">
        <v>6654.5162166600003</v>
      </c>
      <c r="AZ3757">
        <v>6654.5162166600003</v>
      </c>
      <c r="BA3757">
        <v>0</v>
      </c>
    </row>
    <row r="3758" spans="44:53">
      <c r="AR3758" s="5">
        <v>46261</v>
      </c>
      <c r="AS3758">
        <v>269</v>
      </c>
      <c r="AT3758">
        <v>3</v>
      </c>
      <c r="AU3758" t="s">
        <v>144</v>
      </c>
      <c r="AV3758" t="s">
        <v>58</v>
      </c>
      <c r="AW3758">
        <v>35.445481860000001</v>
      </c>
      <c r="AX3758">
        <v>12.11416666</v>
      </c>
      <c r="AY3758">
        <v>0</v>
      </c>
      <c r="AZ3758">
        <v>0</v>
      </c>
      <c r="BA3758">
        <v>0</v>
      </c>
    </row>
    <row r="3759" spans="44:53">
      <c r="AR3759" s="5">
        <v>46261</v>
      </c>
      <c r="AS3759">
        <v>269</v>
      </c>
      <c r="AT3759">
        <v>3</v>
      </c>
      <c r="AU3759" t="s">
        <v>144</v>
      </c>
      <c r="AV3759" t="s">
        <v>146</v>
      </c>
      <c r="AW3759">
        <v>-47.559648529999997</v>
      </c>
      <c r="AX3759">
        <v>12.11416666</v>
      </c>
      <c r="AY3759">
        <v>65282.389466660003</v>
      </c>
      <c r="AZ3759">
        <v>65282.389466660003</v>
      </c>
      <c r="BA3759">
        <v>0</v>
      </c>
    </row>
    <row r="3760" spans="44:53">
      <c r="AR3760" s="5">
        <v>46261</v>
      </c>
      <c r="AS3760">
        <v>269</v>
      </c>
      <c r="AT3760">
        <v>3</v>
      </c>
      <c r="AU3760" t="s">
        <v>57</v>
      </c>
      <c r="AV3760" t="s">
        <v>58</v>
      </c>
      <c r="AW3760">
        <v>9.0478427999999997</v>
      </c>
      <c r="AX3760">
        <v>1.89</v>
      </c>
      <c r="AY3760">
        <v>0</v>
      </c>
      <c r="AZ3760">
        <v>0</v>
      </c>
      <c r="BA3760">
        <v>0</v>
      </c>
    </row>
    <row r="3761" spans="44:53">
      <c r="AR3761" s="5">
        <v>46261</v>
      </c>
      <c r="AS3761">
        <v>269</v>
      </c>
      <c r="AT3761">
        <v>3</v>
      </c>
      <c r="AU3761" t="s">
        <v>57</v>
      </c>
      <c r="AV3761" t="s">
        <v>52</v>
      </c>
      <c r="AW3761">
        <v>-10.9378428</v>
      </c>
      <c r="AX3761">
        <v>1.89</v>
      </c>
      <c r="AY3761">
        <v>0</v>
      </c>
      <c r="AZ3761">
        <v>2147.5656732699999</v>
      </c>
      <c r="BA3761">
        <v>0</v>
      </c>
    </row>
    <row r="3762" spans="44:53">
      <c r="AR3762" s="5">
        <v>46261</v>
      </c>
      <c r="AS3762">
        <v>269</v>
      </c>
      <c r="AT3762">
        <v>3</v>
      </c>
      <c r="AU3762" t="s">
        <v>147</v>
      </c>
      <c r="AV3762" t="s">
        <v>148</v>
      </c>
      <c r="AW3762">
        <v>0</v>
      </c>
      <c r="AX3762">
        <v>2.2508333299999999</v>
      </c>
      <c r="AY3762">
        <v>0</v>
      </c>
      <c r="AZ3762">
        <v>0</v>
      </c>
      <c r="BA3762">
        <v>0</v>
      </c>
    </row>
    <row r="3763" spans="44:53">
      <c r="AR3763" s="5">
        <v>46261</v>
      </c>
      <c r="AS3763">
        <v>269</v>
      </c>
      <c r="AT3763">
        <v>3</v>
      </c>
      <c r="AU3763" t="s">
        <v>147</v>
      </c>
      <c r="AV3763" t="s">
        <v>51</v>
      </c>
      <c r="AW3763">
        <v>0</v>
      </c>
      <c r="AX3763">
        <v>2.2508333299999999</v>
      </c>
      <c r="AY3763">
        <v>0</v>
      </c>
      <c r="AZ3763">
        <v>0</v>
      </c>
      <c r="BA3763">
        <v>0</v>
      </c>
    </row>
    <row r="3764" spans="44:53">
      <c r="AR3764" s="5">
        <v>46261</v>
      </c>
      <c r="AS3764">
        <v>269</v>
      </c>
      <c r="AT3764">
        <v>3</v>
      </c>
      <c r="AU3764" t="s">
        <v>60</v>
      </c>
      <c r="AV3764" t="s">
        <v>58</v>
      </c>
      <c r="AW3764">
        <v>5.0661389999999997</v>
      </c>
      <c r="AX3764">
        <v>1.3525</v>
      </c>
      <c r="AY3764">
        <v>0</v>
      </c>
      <c r="AZ3764">
        <v>0</v>
      </c>
      <c r="BA3764">
        <v>0</v>
      </c>
    </row>
    <row r="3765" spans="44:53">
      <c r="AR3765" s="5">
        <v>46261</v>
      </c>
      <c r="AS3765">
        <v>269</v>
      </c>
      <c r="AT3765">
        <v>3</v>
      </c>
      <c r="AU3765" t="s">
        <v>60</v>
      </c>
      <c r="AV3765" t="s">
        <v>51</v>
      </c>
      <c r="AW3765">
        <v>-6.4186389999999998</v>
      </c>
      <c r="AX3765">
        <v>1.3525</v>
      </c>
      <c r="AY3765">
        <v>2877.7658038700001</v>
      </c>
      <c r="AZ3765">
        <v>1379.7042580899999</v>
      </c>
      <c r="BA3765">
        <v>0</v>
      </c>
    </row>
    <row r="3766" spans="44:53">
      <c r="AR3766" s="5">
        <v>46261</v>
      </c>
      <c r="AS3766">
        <v>269</v>
      </c>
      <c r="AT3766">
        <v>3</v>
      </c>
      <c r="AU3766" t="s">
        <v>54</v>
      </c>
      <c r="AV3766" t="s">
        <v>52</v>
      </c>
      <c r="AW3766">
        <v>25.137098000000002</v>
      </c>
      <c r="AX3766">
        <v>6.6875</v>
      </c>
      <c r="AY3766">
        <v>0</v>
      </c>
      <c r="AZ3766">
        <v>0</v>
      </c>
      <c r="BA3766">
        <v>0</v>
      </c>
    </row>
    <row r="3767" spans="44:53">
      <c r="AR3767" s="5">
        <v>46261</v>
      </c>
      <c r="AS3767">
        <v>269</v>
      </c>
      <c r="AT3767">
        <v>3</v>
      </c>
      <c r="AU3767" t="s">
        <v>54</v>
      </c>
      <c r="AV3767" t="s">
        <v>51</v>
      </c>
      <c r="AW3767">
        <v>-31.824598000000002</v>
      </c>
      <c r="AX3767">
        <v>6.6875</v>
      </c>
      <c r="AY3767">
        <v>422.03787269999998</v>
      </c>
      <c r="AZ3767">
        <v>-257.27610313999998</v>
      </c>
      <c r="BA3767">
        <v>0</v>
      </c>
    </row>
    <row r="3768" spans="44:53">
      <c r="AR3768" s="5">
        <v>46261</v>
      </c>
      <c r="AS3768">
        <v>269</v>
      </c>
      <c r="AT3768">
        <v>3</v>
      </c>
      <c r="AU3768" t="s">
        <v>50</v>
      </c>
      <c r="AV3768" t="s">
        <v>52</v>
      </c>
      <c r="AW3768">
        <v>3.4479052000000001</v>
      </c>
      <c r="AX3768">
        <v>0.55500000000000005</v>
      </c>
      <c r="AY3768">
        <v>0</v>
      </c>
      <c r="AZ3768">
        <v>0</v>
      </c>
      <c r="BA3768">
        <v>0</v>
      </c>
    </row>
    <row r="3769" spans="44:53">
      <c r="AR3769" s="5">
        <v>46261</v>
      </c>
      <c r="AS3769">
        <v>269</v>
      </c>
      <c r="AT3769">
        <v>3</v>
      </c>
      <c r="AU3769" t="s">
        <v>50</v>
      </c>
      <c r="AV3769" t="s">
        <v>51</v>
      </c>
      <c r="AW3769">
        <v>-4.0029051999999998</v>
      </c>
      <c r="AX3769">
        <v>0.55500000000000005</v>
      </c>
      <c r="AY3769">
        <v>0</v>
      </c>
      <c r="AZ3769">
        <v>29.80984836</v>
      </c>
      <c r="BA3769">
        <v>0</v>
      </c>
    </row>
    <row r="3770" spans="44:53">
      <c r="AR3770" s="5">
        <v>46261</v>
      </c>
      <c r="AS3770">
        <v>270</v>
      </c>
      <c r="AT3770">
        <v>3</v>
      </c>
      <c r="AU3770" t="s">
        <v>145</v>
      </c>
      <c r="AV3770" t="s">
        <v>58</v>
      </c>
      <c r="AW3770">
        <v>3.5983754999999999</v>
      </c>
      <c r="AX3770">
        <v>1.26</v>
      </c>
      <c r="AY3770">
        <v>0</v>
      </c>
      <c r="AZ3770">
        <v>0</v>
      </c>
      <c r="BA3770">
        <v>0</v>
      </c>
    </row>
    <row r="3771" spans="44:53">
      <c r="AR3771" s="5">
        <v>46261</v>
      </c>
      <c r="AS3771">
        <v>270</v>
      </c>
      <c r="AT3771">
        <v>3</v>
      </c>
      <c r="AU3771" t="s">
        <v>145</v>
      </c>
      <c r="AV3771" t="s">
        <v>146</v>
      </c>
      <c r="AW3771">
        <v>-4.8583755000000002</v>
      </c>
      <c r="AX3771">
        <v>1.26</v>
      </c>
      <c r="AY3771">
        <v>6657.5632500000002</v>
      </c>
      <c r="AZ3771">
        <v>6657.5632500000002</v>
      </c>
      <c r="BA3771">
        <v>0</v>
      </c>
    </row>
    <row r="3772" spans="44:53">
      <c r="AR3772" s="5">
        <v>46261</v>
      </c>
      <c r="AS3772">
        <v>270</v>
      </c>
      <c r="AT3772">
        <v>3</v>
      </c>
      <c r="AU3772" t="s">
        <v>144</v>
      </c>
      <c r="AV3772" t="s">
        <v>58</v>
      </c>
      <c r="AW3772">
        <v>38.1759019</v>
      </c>
      <c r="AX3772">
        <v>12.1325</v>
      </c>
      <c r="AY3772">
        <v>0</v>
      </c>
      <c r="AZ3772">
        <v>0</v>
      </c>
      <c r="BA3772">
        <v>0</v>
      </c>
    </row>
    <row r="3773" spans="44:53">
      <c r="AR3773" s="5">
        <v>46261</v>
      </c>
      <c r="AS3773">
        <v>270</v>
      </c>
      <c r="AT3773">
        <v>3</v>
      </c>
      <c r="AU3773" t="s">
        <v>144</v>
      </c>
      <c r="AV3773" t="s">
        <v>146</v>
      </c>
      <c r="AW3773">
        <v>-50.3084019</v>
      </c>
      <c r="AX3773">
        <v>12.1325</v>
      </c>
      <c r="AY3773">
        <v>69396.352849999996</v>
      </c>
      <c r="AZ3773">
        <v>69396.352849999996</v>
      </c>
      <c r="BA3773">
        <v>0</v>
      </c>
    </row>
    <row r="3774" spans="44:53">
      <c r="AR3774" s="5">
        <v>46261</v>
      </c>
      <c r="AS3774">
        <v>270</v>
      </c>
      <c r="AT3774">
        <v>3</v>
      </c>
      <c r="AU3774" t="s">
        <v>57</v>
      </c>
      <c r="AV3774" t="s">
        <v>58</v>
      </c>
      <c r="AW3774">
        <v>8.5698194000000001</v>
      </c>
      <c r="AX3774">
        <v>1.90666666</v>
      </c>
      <c r="AY3774">
        <v>0</v>
      </c>
      <c r="AZ3774">
        <v>0</v>
      </c>
      <c r="BA3774">
        <v>0</v>
      </c>
    </row>
    <row r="3775" spans="44:53">
      <c r="AR3775" s="5">
        <v>46261</v>
      </c>
      <c r="AS3775">
        <v>270</v>
      </c>
      <c r="AT3775">
        <v>3</v>
      </c>
      <c r="AU3775" t="s">
        <v>57</v>
      </c>
      <c r="AV3775" t="s">
        <v>52</v>
      </c>
      <c r="AW3775">
        <v>-10.476486059999999</v>
      </c>
      <c r="AX3775">
        <v>1.90666666</v>
      </c>
      <c r="AY3775">
        <v>0</v>
      </c>
      <c r="AZ3775">
        <v>2008.78833715</v>
      </c>
      <c r="BA3775">
        <v>0</v>
      </c>
    </row>
    <row r="3776" spans="44:53">
      <c r="AR3776" s="5">
        <v>46261</v>
      </c>
      <c r="AS3776">
        <v>270</v>
      </c>
      <c r="AT3776">
        <v>3</v>
      </c>
      <c r="AU3776" t="s">
        <v>147</v>
      </c>
      <c r="AV3776" t="s">
        <v>148</v>
      </c>
      <c r="AW3776">
        <v>0</v>
      </c>
      <c r="AX3776">
        <v>2.1974999999999998</v>
      </c>
      <c r="AY3776">
        <v>0</v>
      </c>
      <c r="AZ3776">
        <v>0</v>
      </c>
      <c r="BA3776">
        <v>0</v>
      </c>
    </row>
    <row r="3777" spans="44:53">
      <c r="AR3777" s="5">
        <v>46261</v>
      </c>
      <c r="AS3777">
        <v>270</v>
      </c>
      <c r="AT3777">
        <v>3</v>
      </c>
      <c r="AU3777" t="s">
        <v>147</v>
      </c>
      <c r="AV3777" t="s">
        <v>51</v>
      </c>
      <c r="AW3777">
        <v>0</v>
      </c>
      <c r="AX3777">
        <v>2.1974999999999998</v>
      </c>
      <c r="AY3777">
        <v>0</v>
      </c>
      <c r="AZ3777">
        <v>0</v>
      </c>
      <c r="BA3777">
        <v>0</v>
      </c>
    </row>
    <row r="3778" spans="44:53">
      <c r="AR3778" s="5">
        <v>46261</v>
      </c>
      <c r="AS3778">
        <v>270</v>
      </c>
      <c r="AT3778">
        <v>3</v>
      </c>
      <c r="AU3778" t="s">
        <v>60</v>
      </c>
      <c r="AV3778" t="s">
        <v>58</v>
      </c>
      <c r="AW3778">
        <v>5.6312227999999998</v>
      </c>
      <c r="AX3778">
        <v>1.3049999999999999</v>
      </c>
      <c r="AY3778">
        <v>0</v>
      </c>
      <c r="AZ3778">
        <v>0</v>
      </c>
      <c r="BA3778">
        <v>0</v>
      </c>
    </row>
    <row r="3779" spans="44:53">
      <c r="AR3779" s="5">
        <v>46261</v>
      </c>
      <c r="AS3779">
        <v>270</v>
      </c>
      <c r="AT3779">
        <v>3</v>
      </c>
      <c r="AU3779" t="s">
        <v>60</v>
      </c>
      <c r="AV3779" t="s">
        <v>51</v>
      </c>
      <c r="AW3779">
        <v>-6.9362228000000004</v>
      </c>
      <c r="AX3779">
        <v>1.3049999999999999</v>
      </c>
      <c r="AY3779">
        <v>2911.99117824</v>
      </c>
      <c r="AZ3779">
        <v>1569.24152506</v>
      </c>
      <c r="BA3779">
        <v>0</v>
      </c>
    </row>
    <row r="3780" spans="44:53">
      <c r="AR3780" s="5">
        <v>46261</v>
      </c>
      <c r="AS3780">
        <v>270</v>
      </c>
      <c r="AT3780">
        <v>3</v>
      </c>
      <c r="AU3780" t="s">
        <v>54</v>
      </c>
      <c r="AV3780" t="s">
        <v>52</v>
      </c>
      <c r="AW3780">
        <v>28.869310330000001</v>
      </c>
      <c r="AX3780">
        <v>6.9683333300000001</v>
      </c>
      <c r="AY3780">
        <v>0</v>
      </c>
      <c r="AZ3780">
        <v>0</v>
      </c>
      <c r="BA3780">
        <v>0</v>
      </c>
    </row>
    <row r="3781" spans="44:53">
      <c r="AR3781" s="5">
        <v>46261</v>
      </c>
      <c r="AS3781">
        <v>270</v>
      </c>
      <c r="AT3781">
        <v>3</v>
      </c>
      <c r="AU3781" t="s">
        <v>54</v>
      </c>
      <c r="AV3781" t="s">
        <v>51</v>
      </c>
      <c r="AW3781">
        <v>-35.837643659999998</v>
      </c>
      <c r="AX3781">
        <v>6.9683333300000001</v>
      </c>
      <c r="AY3781">
        <v>518.84679774000006</v>
      </c>
      <c r="AZ3781">
        <v>-167.51982744</v>
      </c>
      <c r="BA3781">
        <v>0</v>
      </c>
    </row>
    <row r="3782" spans="44:53">
      <c r="AR3782" s="5">
        <v>46261</v>
      </c>
      <c r="AS3782">
        <v>270</v>
      </c>
      <c r="AT3782">
        <v>3</v>
      </c>
      <c r="AU3782" t="s">
        <v>50</v>
      </c>
      <c r="AV3782" t="s">
        <v>52</v>
      </c>
      <c r="AW3782">
        <v>3.1795827600000002</v>
      </c>
      <c r="AX3782">
        <v>0.55166665999999998</v>
      </c>
      <c r="AY3782">
        <v>0</v>
      </c>
      <c r="AZ3782">
        <v>0</v>
      </c>
      <c r="BA3782">
        <v>0</v>
      </c>
    </row>
    <row r="3783" spans="44:53">
      <c r="AR3783" s="5">
        <v>46261</v>
      </c>
      <c r="AS3783">
        <v>270</v>
      </c>
      <c r="AT3783">
        <v>3</v>
      </c>
      <c r="AU3783" t="s">
        <v>50</v>
      </c>
      <c r="AV3783" t="s">
        <v>51</v>
      </c>
      <c r="AW3783">
        <v>-3.7312494300000001</v>
      </c>
      <c r="AX3783">
        <v>0.55166665999999998</v>
      </c>
      <c r="AY3783">
        <v>0</v>
      </c>
      <c r="AZ3783">
        <v>20.327941209999999</v>
      </c>
      <c r="BA3783">
        <v>0</v>
      </c>
    </row>
    <row r="3784" spans="44:53">
      <c r="AR3784" s="5">
        <v>46261</v>
      </c>
      <c r="AS3784">
        <v>271</v>
      </c>
      <c r="AT3784">
        <v>3</v>
      </c>
      <c r="AU3784" t="s">
        <v>145</v>
      </c>
      <c r="AV3784" t="s">
        <v>58</v>
      </c>
      <c r="AW3784">
        <v>2.0263258</v>
      </c>
      <c r="AX3784">
        <v>1.24583333</v>
      </c>
      <c r="AY3784">
        <v>0</v>
      </c>
      <c r="AZ3784">
        <v>0</v>
      </c>
      <c r="BA3784">
        <v>0</v>
      </c>
    </row>
    <row r="3785" spans="44:53">
      <c r="AR3785" s="5">
        <v>46261</v>
      </c>
      <c r="AS3785">
        <v>271</v>
      </c>
      <c r="AT3785">
        <v>3</v>
      </c>
      <c r="AU3785" t="s">
        <v>145</v>
      </c>
      <c r="AV3785" t="s">
        <v>146</v>
      </c>
      <c r="AW3785">
        <v>-3.2721591299999999</v>
      </c>
      <c r="AX3785">
        <v>1.24583333</v>
      </c>
      <c r="AY3785">
        <v>4285.3220333299996</v>
      </c>
      <c r="AZ3785">
        <v>4285.3220333299996</v>
      </c>
      <c r="BA3785">
        <v>0</v>
      </c>
    </row>
    <row r="3786" spans="44:53">
      <c r="AR3786" s="5">
        <v>46261</v>
      </c>
      <c r="AS3786">
        <v>271</v>
      </c>
      <c r="AT3786">
        <v>3</v>
      </c>
      <c r="AU3786" t="s">
        <v>144</v>
      </c>
      <c r="AV3786" t="s">
        <v>58</v>
      </c>
      <c r="AW3786">
        <v>39.773337230000003</v>
      </c>
      <c r="AX3786">
        <v>12.14583333</v>
      </c>
      <c r="AY3786">
        <v>0</v>
      </c>
      <c r="AZ3786">
        <v>0</v>
      </c>
      <c r="BA3786">
        <v>0</v>
      </c>
    </row>
    <row r="3787" spans="44:53">
      <c r="AR3787" s="5">
        <v>46261</v>
      </c>
      <c r="AS3787">
        <v>271</v>
      </c>
      <c r="AT3787">
        <v>3</v>
      </c>
      <c r="AU3787" t="s">
        <v>144</v>
      </c>
      <c r="AV3787" t="s">
        <v>146</v>
      </c>
      <c r="AW3787">
        <v>-51.919170559999998</v>
      </c>
      <c r="AX3787">
        <v>12.14583333</v>
      </c>
      <c r="AY3787">
        <v>71805.839183329997</v>
      </c>
      <c r="AZ3787">
        <v>71805.839183329997</v>
      </c>
      <c r="BA3787">
        <v>0</v>
      </c>
    </row>
    <row r="3788" spans="44:53">
      <c r="AR3788" s="5">
        <v>46261</v>
      </c>
      <c r="AS3788">
        <v>271</v>
      </c>
      <c r="AT3788">
        <v>3</v>
      </c>
      <c r="AU3788" t="s">
        <v>57</v>
      </c>
      <c r="AV3788" t="s">
        <v>58</v>
      </c>
      <c r="AW3788">
        <v>7.4136883999999998</v>
      </c>
      <c r="AX3788">
        <v>2.0950000000000002</v>
      </c>
      <c r="AY3788">
        <v>0</v>
      </c>
      <c r="AZ3788">
        <v>0</v>
      </c>
      <c r="BA3788">
        <v>0</v>
      </c>
    </row>
    <row r="3789" spans="44:53">
      <c r="AR3789" s="5">
        <v>46261</v>
      </c>
      <c r="AS3789">
        <v>271</v>
      </c>
      <c r="AT3789">
        <v>3</v>
      </c>
      <c r="AU3789" t="s">
        <v>57</v>
      </c>
      <c r="AV3789" t="s">
        <v>52</v>
      </c>
      <c r="AW3789">
        <v>-9.5086884000000005</v>
      </c>
      <c r="AX3789">
        <v>2.0950000000000002</v>
      </c>
      <c r="AY3789">
        <v>0</v>
      </c>
      <c r="AZ3789">
        <v>1640.9865582100001</v>
      </c>
      <c r="BA3789">
        <v>0</v>
      </c>
    </row>
    <row r="3790" spans="44:53">
      <c r="AR3790" s="5">
        <v>46261</v>
      </c>
      <c r="AS3790">
        <v>271</v>
      </c>
      <c r="AT3790">
        <v>3</v>
      </c>
      <c r="AU3790" t="s">
        <v>147</v>
      </c>
      <c r="AV3790" t="s">
        <v>148</v>
      </c>
      <c r="AW3790">
        <v>0</v>
      </c>
      <c r="AX3790">
        <v>2.0699999999999998</v>
      </c>
      <c r="AY3790">
        <v>0</v>
      </c>
      <c r="AZ3790">
        <v>0</v>
      </c>
      <c r="BA3790">
        <v>0</v>
      </c>
    </row>
    <row r="3791" spans="44:53">
      <c r="AR3791" s="5">
        <v>46261</v>
      </c>
      <c r="AS3791">
        <v>271</v>
      </c>
      <c r="AT3791">
        <v>3</v>
      </c>
      <c r="AU3791" t="s">
        <v>147</v>
      </c>
      <c r="AV3791" t="s">
        <v>51</v>
      </c>
      <c r="AW3791">
        <v>0</v>
      </c>
      <c r="AX3791">
        <v>2.0699999999999998</v>
      </c>
      <c r="AY3791">
        <v>0</v>
      </c>
      <c r="AZ3791">
        <v>0</v>
      </c>
      <c r="BA3791">
        <v>0</v>
      </c>
    </row>
    <row r="3792" spans="44:53">
      <c r="AR3792" s="5">
        <v>46261</v>
      </c>
      <c r="AS3792">
        <v>271</v>
      </c>
      <c r="AT3792">
        <v>3</v>
      </c>
      <c r="AU3792" t="s">
        <v>60</v>
      </c>
      <c r="AV3792" t="s">
        <v>58</v>
      </c>
      <c r="AW3792">
        <v>12.485138060000001</v>
      </c>
      <c r="AX3792">
        <v>1.2483333299999999</v>
      </c>
      <c r="AY3792">
        <v>0</v>
      </c>
      <c r="AZ3792">
        <v>0</v>
      </c>
      <c r="BA3792">
        <v>0</v>
      </c>
    </row>
    <row r="3793" spans="44:53">
      <c r="AR3793" s="5">
        <v>46261</v>
      </c>
      <c r="AS3793">
        <v>271</v>
      </c>
      <c r="AT3793">
        <v>3</v>
      </c>
      <c r="AU3793" t="s">
        <v>60</v>
      </c>
      <c r="AV3793" t="s">
        <v>51</v>
      </c>
      <c r="AW3793">
        <v>-13.733471400000001</v>
      </c>
      <c r="AX3793">
        <v>1.2483333299999999</v>
      </c>
      <c r="AY3793">
        <v>4472.3659354600004</v>
      </c>
      <c r="AZ3793">
        <v>3774.8015574599999</v>
      </c>
      <c r="BA3793">
        <v>0</v>
      </c>
    </row>
    <row r="3794" spans="44:53">
      <c r="AR3794" s="5">
        <v>46261</v>
      </c>
      <c r="AS3794">
        <v>271</v>
      </c>
      <c r="AT3794">
        <v>3</v>
      </c>
      <c r="AU3794" t="s">
        <v>54</v>
      </c>
      <c r="AV3794" t="s">
        <v>52</v>
      </c>
      <c r="AW3794">
        <v>23.172071559999999</v>
      </c>
      <c r="AX3794">
        <v>7.6816666600000003</v>
      </c>
      <c r="AY3794">
        <v>0</v>
      </c>
      <c r="AZ3794">
        <v>0</v>
      </c>
      <c r="BA3794">
        <v>0</v>
      </c>
    </row>
    <row r="3795" spans="44:53">
      <c r="AR3795" s="5">
        <v>46261</v>
      </c>
      <c r="AS3795">
        <v>271</v>
      </c>
      <c r="AT3795">
        <v>3</v>
      </c>
      <c r="AU3795" t="s">
        <v>54</v>
      </c>
      <c r="AV3795" t="s">
        <v>51</v>
      </c>
      <c r="AW3795">
        <v>-30.853738230000001</v>
      </c>
      <c r="AX3795">
        <v>7.6816666600000003</v>
      </c>
      <c r="AY3795">
        <v>426.50734096000002</v>
      </c>
      <c r="AZ3795">
        <v>-509.74395457000003</v>
      </c>
      <c r="BA3795">
        <v>0</v>
      </c>
    </row>
    <row r="3796" spans="44:53">
      <c r="AR3796" s="5">
        <v>46261</v>
      </c>
      <c r="AS3796">
        <v>271</v>
      </c>
      <c r="AT3796">
        <v>3</v>
      </c>
      <c r="AU3796" t="s">
        <v>50</v>
      </c>
      <c r="AV3796" t="s">
        <v>52</v>
      </c>
      <c r="AW3796">
        <v>2.5154034300000001</v>
      </c>
      <c r="AX3796">
        <v>0.56583333000000002</v>
      </c>
      <c r="AY3796">
        <v>0</v>
      </c>
      <c r="AZ3796">
        <v>0</v>
      </c>
      <c r="BA3796">
        <v>0</v>
      </c>
    </row>
    <row r="3797" spans="44:53">
      <c r="AR3797" s="5">
        <v>46261</v>
      </c>
      <c r="AS3797">
        <v>271</v>
      </c>
      <c r="AT3797">
        <v>3</v>
      </c>
      <c r="AU3797" t="s">
        <v>50</v>
      </c>
      <c r="AV3797" t="s">
        <v>51</v>
      </c>
      <c r="AW3797">
        <v>-3.0812367599999999</v>
      </c>
      <c r="AX3797">
        <v>0.56583333000000002</v>
      </c>
      <c r="AY3797">
        <v>0</v>
      </c>
      <c r="AZ3797">
        <v>-7.1708846700000004</v>
      </c>
      <c r="BA3797">
        <v>0</v>
      </c>
    </row>
    <row r="3798" spans="44:53">
      <c r="AR3798" s="5">
        <v>46261</v>
      </c>
      <c r="AS3798">
        <v>272</v>
      </c>
      <c r="AT3798">
        <v>3</v>
      </c>
      <c r="AU3798" t="s">
        <v>145</v>
      </c>
      <c r="AV3798" t="s">
        <v>58</v>
      </c>
      <c r="AW3798">
        <v>3.8801269</v>
      </c>
      <c r="AX3798">
        <v>0.35416666000000002</v>
      </c>
      <c r="AY3798">
        <v>0</v>
      </c>
      <c r="AZ3798">
        <v>0</v>
      </c>
      <c r="BA3798">
        <v>0</v>
      </c>
    </row>
    <row r="3799" spans="44:53">
      <c r="AR3799" s="5">
        <v>46261</v>
      </c>
      <c r="AS3799">
        <v>272</v>
      </c>
      <c r="AT3799">
        <v>3</v>
      </c>
      <c r="AU3799" t="s">
        <v>145</v>
      </c>
      <c r="AV3799" t="s">
        <v>146</v>
      </c>
      <c r="AW3799">
        <v>-4.2342935600000002</v>
      </c>
      <c r="AX3799">
        <v>0.35416666000000002</v>
      </c>
      <c r="AY3799">
        <v>6174.3570166600002</v>
      </c>
      <c r="AZ3799">
        <v>6174.3570166600002</v>
      </c>
      <c r="BA3799">
        <v>0</v>
      </c>
    </row>
    <row r="3800" spans="44:53">
      <c r="AR3800" s="5">
        <v>46261</v>
      </c>
      <c r="AS3800">
        <v>272</v>
      </c>
      <c r="AT3800">
        <v>3</v>
      </c>
      <c r="AU3800" t="s">
        <v>144</v>
      </c>
      <c r="AV3800" t="s">
        <v>58</v>
      </c>
      <c r="AW3800">
        <v>38.741850530000001</v>
      </c>
      <c r="AX3800">
        <v>12.115833329999999</v>
      </c>
      <c r="AY3800">
        <v>0</v>
      </c>
      <c r="AZ3800">
        <v>0</v>
      </c>
      <c r="BA3800">
        <v>0</v>
      </c>
    </row>
    <row r="3801" spans="44:53">
      <c r="AR3801" s="5">
        <v>46261</v>
      </c>
      <c r="AS3801">
        <v>272</v>
      </c>
      <c r="AT3801">
        <v>3</v>
      </c>
      <c r="AU3801" t="s">
        <v>144</v>
      </c>
      <c r="AV3801" t="s">
        <v>146</v>
      </c>
      <c r="AW3801">
        <v>-50.857683860000002</v>
      </c>
      <c r="AX3801">
        <v>12.115833329999999</v>
      </c>
      <c r="AY3801">
        <v>70228.609133329999</v>
      </c>
      <c r="AZ3801">
        <v>70228.609133329999</v>
      </c>
      <c r="BA3801">
        <v>0</v>
      </c>
    </row>
    <row r="3802" spans="44:53">
      <c r="AR3802" s="5">
        <v>46261</v>
      </c>
      <c r="AS3802">
        <v>272</v>
      </c>
      <c r="AT3802">
        <v>3</v>
      </c>
      <c r="AU3802" t="s">
        <v>57</v>
      </c>
      <c r="AV3802" t="s">
        <v>58</v>
      </c>
      <c r="AW3802">
        <v>8.7412500000000009</v>
      </c>
      <c r="AX3802">
        <v>2.1083333299999998</v>
      </c>
      <c r="AY3802">
        <v>0</v>
      </c>
      <c r="AZ3802">
        <v>0</v>
      </c>
      <c r="BA3802">
        <v>0</v>
      </c>
    </row>
    <row r="3803" spans="44:53">
      <c r="AR3803" s="5">
        <v>46261</v>
      </c>
      <c r="AS3803">
        <v>272</v>
      </c>
      <c r="AT3803">
        <v>3</v>
      </c>
      <c r="AU3803" t="s">
        <v>57</v>
      </c>
      <c r="AV3803" t="s">
        <v>52</v>
      </c>
      <c r="AW3803">
        <v>-10.84958333</v>
      </c>
      <c r="AX3803">
        <v>2.1083333299999998</v>
      </c>
      <c r="AY3803">
        <v>0</v>
      </c>
      <c r="AZ3803">
        <v>993.80068332999997</v>
      </c>
      <c r="BA3803">
        <v>0</v>
      </c>
    </row>
    <row r="3804" spans="44:53">
      <c r="AR3804" s="5">
        <v>46261</v>
      </c>
      <c r="AS3804">
        <v>272</v>
      </c>
      <c r="AT3804">
        <v>3</v>
      </c>
      <c r="AU3804" t="s">
        <v>147</v>
      </c>
      <c r="AV3804" t="s">
        <v>148</v>
      </c>
      <c r="AW3804">
        <v>0</v>
      </c>
      <c r="AX3804">
        <v>2.2958333299999998</v>
      </c>
      <c r="AY3804">
        <v>0</v>
      </c>
      <c r="AZ3804">
        <v>0</v>
      </c>
      <c r="BA3804">
        <v>0</v>
      </c>
    </row>
    <row r="3805" spans="44:53">
      <c r="AR3805" s="5">
        <v>46261</v>
      </c>
      <c r="AS3805">
        <v>272</v>
      </c>
      <c r="AT3805">
        <v>3</v>
      </c>
      <c r="AU3805" t="s">
        <v>147</v>
      </c>
      <c r="AV3805" t="s">
        <v>51</v>
      </c>
      <c r="AW3805">
        <v>0</v>
      </c>
      <c r="AX3805">
        <v>2.2958333299999998</v>
      </c>
      <c r="AY3805">
        <v>0</v>
      </c>
      <c r="AZ3805">
        <v>0</v>
      </c>
      <c r="BA3805">
        <v>0</v>
      </c>
    </row>
    <row r="3806" spans="44:53">
      <c r="AR3806" s="5">
        <v>46261</v>
      </c>
      <c r="AS3806">
        <v>272</v>
      </c>
      <c r="AT3806">
        <v>3</v>
      </c>
      <c r="AU3806" t="s">
        <v>60</v>
      </c>
      <c r="AV3806" t="s">
        <v>58</v>
      </c>
      <c r="AW3806">
        <v>13.94529223</v>
      </c>
      <c r="AX3806">
        <v>1.34166666</v>
      </c>
      <c r="AY3806">
        <v>0</v>
      </c>
      <c r="AZ3806">
        <v>0</v>
      </c>
      <c r="BA3806">
        <v>0</v>
      </c>
    </row>
    <row r="3807" spans="44:53">
      <c r="AR3807" s="5">
        <v>46261</v>
      </c>
      <c r="AS3807">
        <v>272</v>
      </c>
      <c r="AT3807">
        <v>3</v>
      </c>
      <c r="AU3807" t="s">
        <v>60</v>
      </c>
      <c r="AV3807" t="s">
        <v>51</v>
      </c>
      <c r="AW3807">
        <v>-15.2869589</v>
      </c>
      <c r="AX3807">
        <v>1.34166666</v>
      </c>
      <c r="AY3807">
        <v>5149.2669061400002</v>
      </c>
      <c r="AZ3807">
        <v>4060.93905498</v>
      </c>
      <c r="BA3807">
        <v>0</v>
      </c>
    </row>
    <row r="3808" spans="44:53">
      <c r="AR3808" s="5">
        <v>46261</v>
      </c>
      <c r="AS3808">
        <v>272</v>
      </c>
      <c r="AT3808">
        <v>3</v>
      </c>
      <c r="AU3808" t="s">
        <v>54</v>
      </c>
      <c r="AV3808" t="s">
        <v>52</v>
      </c>
      <c r="AW3808">
        <v>19.767439599999999</v>
      </c>
      <c r="AX3808">
        <v>7.66</v>
      </c>
      <c r="AY3808">
        <v>0</v>
      </c>
      <c r="AZ3808">
        <v>0</v>
      </c>
      <c r="BA3808">
        <v>0</v>
      </c>
    </row>
    <row r="3809" spans="44:53">
      <c r="AR3809" s="5">
        <v>46261</v>
      </c>
      <c r="AS3809">
        <v>272</v>
      </c>
      <c r="AT3809">
        <v>3</v>
      </c>
      <c r="AU3809" t="s">
        <v>54</v>
      </c>
      <c r="AV3809" t="s">
        <v>51</v>
      </c>
      <c r="AW3809">
        <v>-27.4274396</v>
      </c>
      <c r="AX3809">
        <v>7.66</v>
      </c>
      <c r="AY3809">
        <v>1000.80150546</v>
      </c>
      <c r="AZ3809">
        <v>928.31348048999996</v>
      </c>
      <c r="BA3809">
        <v>0</v>
      </c>
    </row>
    <row r="3810" spans="44:53">
      <c r="AR3810" s="5">
        <v>46261</v>
      </c>
      <c r="AS3810">
        <v>272</v>
      </c>
      <c r="AT3810">
        <v>3</v>
      </c>
      <c r="AU3810" t="s">
        <v>50</v>
      </c>
      <c r="AV3810" t="s">
        <v>52</v>
      </c>
      <c r="AW3810">
        <v>2.38308286</v>
      </c>
      <c r="AX3810">
        <v>0.63416665999999999</v>
      </c>
      <c r="AY3810">
        <v>0</v>
      </c>
      <c r="AZ3810">
        <v>0</v>
      </c>
      <c r="BA3810">
        <v>0</v>
      </c>
    </row>
    <row r="3811" spans="44:53">
      <c r="AR3811" s="5">
        <v>46261</v>
      </c>
      <c r="AS3811">
        <v>272</v>
      </c>
      <c r="AT3811">
        <v>3</v>
      </c>
      <c r="AU3811" t="s">
        <v>50</v>
      </c>
      <c r="AV3811" t="s">
        <v>51</v>
      </c>
      <c r="AW3811">
        <v>-3.01724953</v>
      </c>
      <c r="AX3811">
        <v>0.63416665999999999</v>
      </c>
      <c r="AY3811">
        <v>0</v>
      </c>
      <c r="AZ3811">
        <v>167.01519279999999</v>
      </c>
      <c r="BA3811">
        <v>0</v>
      </c>
    </row>
    <row r="3812" spans="44:53">
      <c r="AR3812" s="5">
        <v>46261</v>
      </c>
      <c r="AS3812">
        <v>273</v>
      </c>
      <c r="AT3812">
        <v>3</v>
      </c>
      <c r="AU3812" t="s">
        <v>145</v>
      </c>
      <c r="AV3812" t="s">
        <v>58</v>
      </c>
      <c r="AW3812">
        <v>2.2164893999999999</v>
      </c>
      <c r="AX3812">
        <v>1.4350000000000001</v>
      </c>
      <c r="AY3812">
        <v>0</v>
      </c>
      <c r="AZ3812">
        <v>0</v>
      </c>
      <c r="BA3812">
        <v>0</v>
      </c>
    </row>
    <row r="3813" spans="44:53">
      <c r="AR3813" s="5">
        <v>46261</v>
      </c>
      <c r="AS3813">
        <v>273</v>
      </c>
      <c r="AT3813">
        <v>3</v>
      </c>
      <c r="AU3813" t="s">
        <v>145</v>
      </c>
      <c r="AV3813" t="s">
        <v>146</v>
      </c>
      <c r="AW3813">
        <v>-3.6514894</v>
      </c>
      <c r="AX3813">
        <v>1.4350000000000001</v>
      </c>
      <c r="AY3813">
        <v>4013.0775474799998</v>
      </c>
      <c r="AZ3813">
        <v>4013.0775474799998</v>
      </c>
      <c r="BA3813">
        <v>0</v>
      </c>
    </row>
    <row r="3814" spans="44:53">
      <c r="AR3814" s="5">
        <v>46261</v>
      </c>
      <c r="AS3814">
        <v>273</v>
      </c>
      <c r="AT3814">
        <v>3</v>
      </c>
      <c r="AU3814" t="s">
        <v>144</v>
      </c>
      <c r="AV3814" t="s">
        <v>58</v>
      </c>
      <c r="AW3814">
        <v>52.056243530000003</v>
      </c>
      <c r="AX3814">
        <v>11.08333333</v>
      </c>
      <c r="AY3814">
        <v>0</v>
      </c>
      <c r="AZ3814">
        <v>0</v>
      </c>
      <c r="BA3814">
        <v>0</v>
      </c>
    </row>
    <row r="3815" spans="44:53">
      <c r="AR3815" s="5">
        <v>46261</v>
      </c>
      <c r="AS3815">
        <v>273</v>
      </c>
      <c r="AT3815">
        <v>3</v>
      </c>
      <c r="AU3815" t="s">
        <v>144</v>
      </c>
      <c r="AV3815" t="s">
        <v>146</v>
      </c>
      <c r="AW3815">
        <v>-63.139576859999998</v>
      </c>
      <c r="AX3815">
        <v>11.08333333</v>
      </c>
      <c r="AY3815">
        <v>76256.917955629993</v>
      </c>
      <c r="AZ3815">
        <v>76256.917955629993</v>
      </c>
      <c r="BA3815">
        <v>0</v>
      </c>
    </row>
    <row r="3816" spans="44:53">
      <c r="AR3816" s="5">
        <v>46261</v>
      </c>
      <c r="AS3816">
        <v>273</v>
      </c>
      <c r="AT3816">
        <v>3</v>
      </c>
      <c r="AU3816" t="s">
        <v>57</v>
      </c>
      <c r="AV3816" t="s">
        <v>58</v>
      </c>
      <c r="AW3816">
        <v>9.3508086000000006</v>
      </c>
      <c r="AX3816">
        <v>1.97333333</v>
      </c>
      <c r="AY3816">
        <v>0</v>
      </c>
      <c r="AZ3816">
        <v>0</v>
      </c>
      <c r="BA3816">
        <v>0</v>
      </c>
    </row>
    <row r="3817" spans="44:53">
      <c r="AR3817" s="5">
        <v>46261</v>
      </c>
      <c r="AS3817">
        <v>273</v>
      </c>
      <c r="AT3817">
        <v>3</v>
      </c>
      <c r="AU3817" t="s">
        <v>57</v>
      </c>
      <c r="AV3817" t="s">
        <v>52</v>
      </c>
      <c r="AW3817">
        <v>-11.32414193</v>
      </c>
      <c r="AX3817">
        <v>1.97333333</v>
      </c>
      <c r="AY3817">
        <v>0</v>
      </c>
      <c r="AZ3817">
        <v>1150.87836466</v>
      </c>
      <c r="BA3817">
        <v>0</v>
      </c>
    </row>
    <row r="3818" spans="44:53">
      <c r="AR3818" s="5">
        <v>46261</v>
      </c>
      <c r="AS3818">
        <v>273</v>
      </c>
      <c r="AT3818">
        <v>3</v>
      </c>
      <c r="AU3818" t="s">
        <v>147</v>
      </c>
      <c r="AV3818" t="s">
        <v>148</v>
      </c>
      <c r="AW3818">
        <v>0</v>
      </c>
      <c r="AX3818">
        <v>2.145</v>
      </c>
      <c r="AY3818">
        <v>0</v>
      </c>
      <c r="AZ3818">
        <v>0</v>
      </c>
      <c r="BA3818">
        <v>0</v>
      </c>
    </row>
    <row r="3819" spans="44:53">
      <c r="AR3819" s="5">
        <v>46261</v>
      </c>
      <c r="AS3819">
        <v>273</v>
      </c>
      <c r="AT3819">
        <v>3</v>
      </c>
      <c r="AU3819" t="s">
        <v>147</v>
      </c>
      <c r="AV3819" t="s">
        <v>51</v>
      </c>
      <c r="AW3819">
        <v>0</v>
      </c>
      <c r="AX3819">
        <v>2.145</v>
      </c>
      <c r="AY3819">
        <v>0</v>
      </c>
      <c r="AZ3819">
        <v>0</v>
      </c>
      <c r="BA3819">
        <v>0</v>
      </c>
    </row>
    <row r="3820" spans="44:53">
      <c r="AR3820" s="5">
        <v>46261</v>
      </c>
      <c r="AS3820">
        <v>273</v>
      </c>
      <c r="AT3820">
        <v>3</v>
      </c>
      <c r="AU3820" t="s">
        <v>60</v>
      </c>
      <c r="AV3820" t="s">
        <v>58</v>
      </c>
      <c r="AW3820">
        <v>10.42975813</v>
      </c>
      <c r="AX3820">
        <v>1.3916666600000001</v>
      </c>
      <c r="AY3820">
        <v>0</v>
      </c>
      <c r="AZ3820">
        <v>0</v>
      </c>
      <c r="BA3820">
        <v>0</v>
      </c>
    </row>
    <row r="3821" spans="44:53">
      <c r="AR3821" s="5">
        <v>46261</v>
      </c>
      <c r="AS3821">
        <v>273</v>
      </c>
      <c r="AT3821">
        <v>3</v>
      </c>
      <c r="AU3821" t="s">
        <v>60</v>
      </c>
      <c r="AV3821" t="s">
        <v>51</v>
      </c>
      <c r="AW3821">
        <v>-11.821424800000001</v>
      </c>
      <c r="AX3821">
        <v>1.3916666600000001</v>
      </c>
      <c r="AY3821">
        <v>4655.2775066699996</v>
      </c>
      <c r="AZ3821">
        <v>3090.6872443500001</v>
      </c>
      <c r="BA3821">
        <v>0</v>
      </c>
    </row>
    <row r="3822" spans="44:53">
      <c r="AR3822" s="5">
        <v>46261</v>
      </c>
      <c r="AS3822">
        <v>273</v>
      </c>
      <c r="AT3822">
        <v>3</v>
      </c>
      <c r="AU3822" t="s">
        <v>54</v>
      </c>
      <c r="AV3822" t="s">
        <v>52</v>
      </c>
      <c r="AW3822">
        <v>18.723930630000002</v>
      </c>
      <c r="AX3822">
        <v>7.2533333300000002</v>
      </c>
      <c r="AY3822">
        <v>0</v>
      </c>
      <c r="AZ3822">
        <v>0</v>
      </c>
      <c r="BA3822">
        <v>0</v>
      </c>
    </row>
    <row r="3823" spans="44:53">
      <c r="AR3823" s="5">
        <v>46261</v>
      </c>
      <c r="AS3823">
        <v>273</v>
      </c>
      <c r="AT3823">
        <v>3</v>
      </c>
      <c r="AU3823" t="s">
        <v>54</v>
      </c>
      <c r="AV3823" t="s">
        <v>51</v>
      </c>
      <c r="AW3823">
        <v>-25.977263959999998</v>
      </c>
      <c r="AX3823">
        <v>7.2533333300000002</v>
      </c>
      <c r="AY3823">
        <v>945.45574266999995</v>
      </c>
      <c r="AZ3823">
        <v>1159.7816081399999</v>
      </c>
      <c r="BA3823">
        <v>0</v>
      </c>
    </row>
    <row r="3824" spans="44:53">
      <c r="AR3824" s="5">
        <v>46261</v>
      </c>
      <c r="AS3824">
        <v>273</v>
      </c>
      <c r="AT3824">
        <v>3</v>
      </c>
      <c r="AU3824" t="s">
        <v>50</v>
      </c>
      <c r="AV3824" t="s">
        <v>52</v>
      </c>
      <c r="AW3824">
        <v>2.3819037600000001</v>
      </c>
      <c r="AX3824">
        <v>0.63416665999999999</v>
      </c>
      <c r="AY3824">
        <v>0</v>
      </c>
      <c r="AZ3824">
        <v>0</v>
      </c>
      <c r="BA3824">
        <v>0</v>
      </c>
    </row>
    <row r="3825" spans="44:53">
      <c r="AR3825" s="5">
        <v>46261</v>
      </c>
      <c r="AS3825">
        <v>273</v>
      </c>
      <c r="AT3825">
        <v>3</v>
      </c>
      <c r="AU3825" t="s">
        <v>50</v>
      </c>
      <c r="AV3825" t="s">
        <v>51</v>
      </c>
      <c r="AW3825">
        <v>-3.0160704300000001</v>
      </c>
      <c r="AX3825">
        <v>0.63416665999999999</v>
      </c>
      <c r="AY3825">
        <v>0</v>
      </c>
      <c r="AZ3825">
        <v>199.38603216999999</v>
      </c>
      <c r="BA3825">
        <v>0</v>
      </c>
    </row>
    <row r="3826" spans="44:53">
      <c r="AR3826" s="5">
        <v>46261</v>
      </c>
      <c r="AS3826">
        <v>274</v>
      </c>
      <c r="AT3826">
        <v>3</v>
      </c>
      <c r="AU3826" t="s">
        <v>145</v>
      </c>
      <c r="AV3826" t="s">
        <v>58</v>
      </c>
      <c r="AW3826">
        <v>4.0253217000000001</v>
      </c>
      <c r="AX3826">
        <v>0.23833333000000001</v>
      </c>
      <c r="AY3826">
        <v>0</v>
      </c>
      <c r="AZ3826">
        <v>0</v>
      </c>
      <c r="BA3826">
        <v>0</v>
      </c>
    </row>
    <row r="3827" spans="44:53">
      <c r="AR3827" s="5">
        <v>46261</v>
      </c>
      <c r="AS3827">
        <v>274</v>
      </c>
      <c r="AT3827">
        <v>3</v>
      </c>
      <c r="AU3827" t="s">
        <v>145</v>
      </c>
      <c r="AV3827" t="s">
        <v>146</v>
      </c>
      <c r="AW3827">
        <v>-4.2636550299999998</v>
      </c>
      <c r="AX3827">
        <v>0.23833333000000001</v>
      </c>
      <c r="AY3827">
        <v>6276.3158833300004</v>
      </c>
      <c r="AZ3827">
        <v>6276.3158833300004</v>
      </c>
      <c r="BA3827">
        <v>0</v>
      </c>
    </row>
    <row r="3828" spans="44:53">
      <c r="AR3828" s="5">
        <v>46261</v>
      </c>
      <c r="AS3828">
        <v>274</v>
      </c>
      <c r="AT3828">
        <v>3</v>
      </c>
      <c r="AU3828" t="s">
        <v>144</v>
      </c>
      <c r="AV3828" t="s">
        <v>58</v>
      </c>
      <c r="AW3828">
        <v>50.884937229999998</v>
      </c>
      <c r="AX3828">
        <v>12.16333333</v>
      </c>
      <c r="AY3828">
        <v>0</v>
      </c>
      <c r="AZ3828">
        <v>0</v>
      </c>
      <c r="BA3828">
        <v>0</v>
      </c>
    </row>
    <row r="3829" spans="44:53">
      <c r="AR3829" s="5">
        <v>46261</v>
      </c>
      <c r="AS3829">
        <v>274</v>
      </c>
      <c r="AT3829">
        <v>3</v>
      </c>
      <c r="AU3829" t="s">
        <v>144</v>
      </c>
      <c r="AV3829" t="s">
        <v>146</v>
      </c>
      <c r="AW3829">
        <v>-63.048270559999999</v>
      </c>
      <c r="AX3829">
        <v>12.16333333</v>
      </c>
      <c r="AY3829">
        <v>88490.739183330006</v>
      </c>
      <c r="AZ3829">
        <v>88490.739183330006</v>
      </c>
      <c r="BA3829">
        <v>0</v>
      </c>
    </row>
    <row r="3830" spans="44:53">
      <c r="AR3830" s="5">
        <v>46261</v>
      </c>
      <c r="AS3830">
        <v>274</v>
      </c>
      <c r="AT3830">
        <v>3</v>
      </c>
      <c r="AU3830" t="s">
        <v>57</v>
      </c>
      <c r="AV3830" t="s">
        <v>58</v>
      </c>
      <c r="AW3830">
        <v>8.8546630000000004</v>
      </c>
      <c r="AX3830">
        <v>2.0308333300000001</v>
      </c>
      <c r="AY3830">
        <v>0</v>
      </c>
      <c r="AZ3830">
        <v>0</v>
      </c>
      <c r="BA3830">
        <v>0</v>
      </c>
    </row>
    <row r="3831" spans="44:53">
      <c r="AR3831" s="5">
        <v>46261</v>
      </c>
      <c r="AS3831">
        <v>274</v>
      </c>
      <c r="AT3831">
        <v>3</v>
      </c>
      <c r="AU3831" t="s">
        <v>57</v>
      </c>
      <c r="AV3831" t="s">
        <v>52</v>
      </c>
      <c r="AW3831">
        <v>-10.88549633</v>
      </c>
      <c r="AX3831">
        <v>2.0308333300000001</v>
      </c>
      <c r="AY3831">
        <v>0</v>
      </c>
      <c r="AZ3831">
        <v>1039.3296212099999</v>
      </c>
      <c r="BA3831">
        <v>0</v>
      </c>
    </row>
    <row r="3832" spans="44:53">
      <c r="AR3832" s="5">
        <v>46261</v>
      </c>
      <c r="AS3832">
        <v>274</v>
      </c>
      <c r="AT3832">
        <v>3</v>
      </c>
      <c r="AU3832" t="s">
        <v>147</v>
      </c>
      <c r="AV3832" t="s">
        <v>148</v>
      </c>
      <c r="AW3832">
        <v>0</v>
      </c>
      <c r="AX3832">
        <v>1.99583333</v>
      </c>
      <c r="AY3832">
        <v>0</v>
      </c>
      <c r="AZ3832">
        <v>0</v>
      </c>
      <c r="BA3832">
        <v>0</v>
      </c>
    </row>
    <row r="3833" spans="44:53">
      <c r="AR3833" s="5">
        <v>46261</v>
      </c>
      <c r="AS3833">
        <v>274</v>
      </c>
      <c r="AT3833">
        <v>3</v>
      </c>
      <c r="AU3833" t="s">
        <v>147</v>
      </c>
      <c r="AV3833" t="s">
        <v>51</v>
      </c>
      <c r="AW3833">
        <v>0</v>
      </c>
      <c r="AX3833">
        <v>1.99583333</v>
      </c>
      <c r="AY3833">
        <v>0</v>
      </c>
      <c r="AZ3833">
        <v>0</v>
      </c>
      <c r="BA3833">
        <v>0</v>
      </c>
    </row>
    <row r="3834" spans="44:53">
      <c r="AR3834" s="5">
        <v>46261</v>
      </c>
      <c r="AS3834">
        <v>274</v>
      </c>
      <c r="AT3834">
        <v>3</v>
      </c>
      <c r="AU3834" t="s">
        <v>60</v>
      </c>
      <c r="AV3834" t="s">
        <v>58</v>
      </c>
      <c r="AW3834">
        <v>17.06219716</v>
      </c>
      <c r="AX3834">
        <v>1.3658333300000001</v>
      </c>
      <c r="AY3834">
        <v>0</v>
      </c>
      <c r="AZ3834">
        <v>0</v>
      </c>
      <c r="BA3834">
        <v>0</v>
      </c>
    </row>
    <row r="3835" spans="44:53">
      <c r="AR3835" s="5">
        <v>46261</v>
      </c>
      <c r="AS3835">
        <v>274</v>
      </c>
      <c r="AT3835">
        <v>3</v>
      </c>
      <c r="AU3835" t="s">
        <v>60</v>
      </c>
      <c r="AV3835" t="s">
        <v>51</v>
      </c>
      <c r="AW3835">
        <v>-18.428030499999998</v>
      </c>
      <c r="AX3835">
        <v>1.3658333300000001</v>
      </c>
      <c r="AY3835">
        <v>7644.7307129500005</v>
      </c>
      <c r="AZ3835">
        <v>5809.2784784799996</v>
      </c>
      <c r="BA3835">
        <v>0</v>
      </c>
    </row>
    <row r="3836" spans="44:53">
      <c r="AR3836" s="5">
        <v>46261</v>
      </c>
      <c r="AS3836">
        <v>274</v>
      </c>
      <c r="AT3836">
        <v>3</v>
      </c>
      <c r="AU3836" t="s">
        <v>54</v>
      </c>
      <c r="AV3836" t="s">
        <v>52</v>
      </c>
      <c r="AW3836">
        <v>17.19008363</v>
      </c>
      <c r="AX3836">
        <v>7.5933333300000001</v>
      </c>
      <c r="AY3836">
        <v>0</v>
      </c>
      <c r="AZ3836">
        <v>0</v>
      </c>
      <c r="BA3836">
        <v>0</v>
      </c>
    </row>
    <row r="3837" spans="44:53">
      <c r="AR3837" s="5">
        <v>46261</v>
      </c>
      <c r="AS3837">
        <v>274</v>
      </c>
      <c r="AT3837">
        <v>3</v>
      </c>
      <c r="AU3837" t="s">
        <v>54</v>
      </c>
      <c r="AV3837" t="s">
        <v>51</v>
      </c>
      <c r="AW3837">
        <v>-24.78341696</v>
      </c>
      <c r="AX3837">
        <v>7.5933333300000001</v>
      </c>
      <c r="AY3837">
        <v>1189.12422849</v>
      </c>
      <c r="AZ3837">
        <v>1689.73094406</v>
      </c>
      <c r="BA3837">
        <v>0</v>
      </c>
    </row>
    <row r="3838" spans="44:53">
      <c r="AR3838" s="5">
        <v>46261</v>
      </c>
      <c r="AS3838">
        <v>274</v>
      </c>
      <c r="AT3838">
        <v>3</v>
      </c>
      <c r="AU3838" t="s">
        <v>50</v>
      </c>
      <c r="AV3838" t="s">
        <v>52</v>
      </c>
      <c r="AW3838">
        <v>2.3797377599999998</v>
      </c>
      <c r="AX3838">
        <v>0.63416665999999999</v>
      </c>
      <c r="AY3838">
        <v>0</v>
      </c>
      <c r="AZ3838">
        <v>0</v>
      </c>
      <c r="BA3838">
        <v>0</v>
      </c>
    </row>
    <row r="3839" spans="44:53">
      <c r="AR3839" s="5">
        <v>46261</v>
      </c>
      <c r="AS3839">
        <v>274</v>
      </c>
      <c r="AT3839">
        <v>3</v>
      </c>
      <c r="AU3839" t="s">
        <v>50</v>
      </c>
      <c r="AV3839" t="s">
        <v>51</v>
      </c>
      <c r="AW3839">
        <v>-3.0139044300000002</v>
      </c>
      <c r="AX3839">
        <v>0.63416665999999999</v>
      </c>
      <c r="AY3839">
        <v>0</v>
      </c>
      <c r="AZ3839">
        <v>295.51589768999997</v>
      </c>
      <c r="BA3839">
        <v>0</v>
      </c>
    </row>
    <row r="3840" spans="44:53">
      <c r="AR3840" s="5">
        <v>46261</v>
      </c>
      <c r="AS3840">
        <v>275</v>
      </c>
      <c r="AT3840">
        <v>3</v>
      </c>
      <c r="AU3840" t="s">
        <v>145</v>
      </c>
      <c r="AV3840" t="s">
        <v>58</v>
      </c>
      <c r="AW3840">
        <v>2.2929504999999999</v>
      </c>
      <c r="AX3840">
        <v>1.49666666</v>
      </c>
      <c r="AY3840">
        <v>0</v>
      </c>
      <c r="AZ3840">
        <v>0</v>
      </c>
      <c r="BA3840">
        <v>0</v>
      </c>
    </row>
    <row r="3841" spans="44:53">
      <c r="AR3841" s="5">
        <v>46261</v>
      </c>
      <c r="AS3841">
        <v>275</v>
      </c>
      <c r="AT3841">
        <v>3</v>
      </c>
      <c r="AU3841" t="s">
        <v>145</v>
      </c>
      <c r="AV3841" t="s">
        <v>146</v>
      </c>
      <c r="AW3841">
        <v>-3.7896171600000002</v>
      </c>
      <c r="AX3841">
        <v>1.49666666</v>
      </c>
      <c r="AY3841">
        <v>4936.0924166599998</v>
      </c>
      <c r="AZ3841">
        <v>4936.0924166599998</v>
      </c>
      <c r="BA3841">
        <v>0</v>
      </c>
    </row>
    <row r="3842" spans="44:53">
      <c r="AR3842" s="5">
        <v>46261</v>
      </c>
      <c r="AS3842">
        <v>275</v>
      </c>
      <c r="AT3842">
        <v>3</v>
      </c>
      <c r="AU3842" t="s">
        <v>144</v>
      </c>
      <c r="AV3842" t="s">
        <v>58</v>
      </c>
      <c r="AW3842">
        <v>44.251524060000001</v>
      </c>
      <c r="AX3842">
        <v>12.15416666</v>
      </c>
      <c r="AY3842">
        <v>0</v>
      </c>
      <c r="AZ3842">
        <v>0</v>
      </c>
      <c r="BA3842">
        <v>0</v>
      </c>
    </row>
    <row r="3843" spans="44:53">
      <c r="AR3843" s="5">
        <v>46261</v>
      </c>
      <c r="AS3843">
        <v>275</v>
      </c>
      <c r="AT3843">
        <v>3</v>
      </c>
      <c r="AU3843" t="s">
        <v>144</v>
      </c>
      <c r="AV3843" t="s">
        <v>146</v>
      </c>
      <c r="AW3843">
        <v>-56.405690730000003</v>
      </c>
      <c r="AX3843">
        <v>12.15416666</v>
      </c>
      <c r="AY3843">
        <v>78531.452766660004</v>
      </c>
      <c r="AZ3843">
        <v>78531.452766660004</v>
      </c>
      <c r="BA3843">
        <v>0</v>
      </c>
    </row>
    <row r="3844" spans="44:53">
      <c r="AR3844" s="5">
        <v>46261</v>
      </c>
      <c r="AS3844">
        <v>275</v>
      </c>
      <c r="AT3844">
        <v>3</v>
      </c>
      <c r="AU3844" t="s">
        <v>57</v>
      </c>
      <c r="AV3844" t="s">
        <v>58</v>
      </c>
      <c r="AW3844">
        <v>8.6519384000000006</v>
      </c>
      <c r="AX3844">
        <v>2.0016666600000002</v>
      </c>
      <c r="AY3844">
        <v>0</v>
      </c>
      <c r="AZ3844">
        <v>0</v>
      </c>
      <c r="BA3844">
        <v>0</v>
      </c>
    </row>
    <row r="3845" spans="44:53">
      <c r="AR3845" s="5">
        <v>46261</v>
      </c>
      <c r="AS3845">
        <v>275</v>
      </c>
      <c r="AT3845">
        <v>3</v>
      </c>
      <c r="AU3845" t="s">
        <v>57</v>
      </c>
      <c r="AV3845" t="s">
        <v>52</v>
      </c>
      <c r="AW3845">
        <v>-10.65360506</v>
      </c>
      <c r="AX3845">
        <v>2.0016666600000002</v>
      </c>
      <c r="AY3845">
        <v>0</v>
      </c>
      <c r="AZ3845">
        <v>1010.1411590500001</v>
      </c>
      <c r="BA3845">
        <v>0</v>
      </c>
    </row>
    <row r="3846" spans="44:53">
      <c r="AR3846" s="5">
        <v>46261</v>
      </c>
      <c r="AS3846">
        <v>275</v>
      </c>
      <c r="AT3846">
        <v>3</v>
      </c>
      <c r="AU3846" t="s">
        <v>147</v>
      </c>
      <c r="AV3846" t="s">
        <v>148</v>
      </c>
      <c r="AW3846">
        <v>0</v>
      </c>
      <c r="AX3846">
        <v>2.1666666600000002</v>
      </c>
      <c r="AY3846">
        <v>0</v>
      </c>
      <c r="AZ3846">
        <v>0</v>
      </c>
      <c r="BA3846">
        <v>0</v>
      </c>
    </row>
    <row r="3847" spans="44:53">
      <c r="AR3847" s="5">
        <v>46261</v>
      </c>
      <c r="AS3847">
        <v>275</v>
      </c>
      <c r="AT3847">
        <v>3</v>
      </c>
      <c r="AU3847" t="s">
        <v>147</v>
      </c>
      <c r="AV3847" t="s">
        <v>51</v>
      </c>
      <c r="AW3847">
        <v>0</v>
      </c>
      <c r="AX3847">
        <v>2.1666666600000002</v>
      </c>
      <c r="AY3847">
        <v>0</v>
      </c>
      <c r="AZ3847">
        <v>0</v>
      </c>
      <c r="BA3847">
        <v>0</v>
      </c>
    </row>
    <row r="3848" spans="44:53">
      <c r="AR3848" s="5">
        <v>46261</v>
      </c>
      <c r="AS3848">
        <v>275</v>
      </c>
      <c r="AT3848">
        <v>3</v>
      </c>
      <c r="AU3848" t="s">
        <v>60</v>
      </c>
      <c r="AV3848" t="s">
        <v>58</v>
      </c>
      <c r="AW3848">
        <v>24.177459460000001</v>
      </c>
      <c r="AX3848">
        <v>1.5508333299999999</v>
      </c>
      <c r="AY3848">
        <v>0</v>
      </c>
      <c r="AZ3848">
        <v>0</v>
      </c>
      <c r="BA3848">
        <v>0</v>
      </c>
    </row>
    <row r="3849" spans="44:53">
      <c r="AR3849" s="5">
        <v>46261</v>
      </c>
      <c r="AS3849">
        <v>275</v>
      </c>
      <c r="AT3849">
        <v>3</v>
      </c>
      <c r="AU3849" t="s">
        <v>60</v>
      </c>
      <c r="AV3849" t="s">
        <v>51</v>
      </c>
      <c r="AW3849">
        <v>-25.728292799999998</v>
      </c>
      <c r="AX3849">
        <v>1.5508333299999999</v>
      </c>
      <c r="AY3849">
        <v>5544.8146214899998</v>
      </c>
      <c r="AZ3849">
        <v>5613.1757184999997</v>
      </c>
      <c r="BA3849">
        <v>0</v>
      </c>
    </row>
    <row r="3850" spans="44:53">
      <c r="AR3850" s="5">
        <v>46261</v>
      </c>
      <c r="AS3850">
        <v>275</v>
      </c>
      <c r="AT3850">
        <v>3</v>
      </c>
      <c r="AU3850" t="s">
        <v>54</v>
      </c>
      <c r="AV3850" t="s">
        <v>52</v>
      </c>
      <c r="AW3850">
        <v>14.350942330000001</v>
      </c>
      <c r="AX3850">
        <v>6.6308333299999997</v>
      </c>
      <c r="AY3850">
        <v>0</v>
      </c>
      <c r="AZ3850">
        <v>0</v>
      </c>
      <c r="BA3850">
        <v>0</v>
      </c>
    </row>
    <row r="3851" spans="44:53">
      <c r="AR3851" s="5">
        <v>46261</v>
      </c>
      <c r="AS3851">
        <v>275</v>
      </c>
      <c r="AT3851">
        <v>3</v>
      </c>
      <c r="AU3851" t="s">
        <v>54</v>
      </c>
      <c r="AV3851" t="s">
        <v>51</v>
      </c>
      <c r="AW3851">
        <v>-20.98177566</v>
      </c>
      <c r="AX3851">
        <v>6.6308333299999997</v>
      </c>
      <c r="AY3851">
        <v>245.87127701</v>
      </c>
      <c r="AZ3851">
        <v>-814.31582571000001</v>
      </c>
      <c r="BA3851">
        <v>0</v>
      </c>
    </row>
    <row r="3852" spans="44:53">
      <c r="AR3852" s="5">
        <v>46261</v>
      </c>
      <c r="AS3852">
        <v>275</v>
      </c>
      <c r="AT3852">
        <v>3</v>
      </c>
      <c r="AU3852" t="s">
        <v>50</v>
      </c>
      <c r="AV3852" t="s">
        <v>52</v>
      </c>
      <c r="AW3852">
        <v>2.3727666599999999</v>
      </c>
      <c r="AX3852">
        <v>0.63416665999999999</v>
      </c>
      <c r="AY3852">
        <v>0</v>
      </c>
      <c r="AZ3852">
        <v>0</v>
      </c>
      <c r="BA3852">
        <v>0</v>
      </c>
    </row>
    <row r="3853" spans="44:53">
      <c r="AR3853" s="5">
        <v>46261</v>
      </c>
      <c r="AS3853">
        <v>275</v>
      </c>
      <c r="AT3853">
        <v>3</v>
      </c>
      <c r="AU3853" t="s">
        <v>50</v>
      </c>
      <c r="AV3853" t="s">
        <v>51</v>
      </c>
      <c r="AW3853">
        <v>-3.0069333299999998</v>
      </c>
      <c r="AX3853">
        <v>0.63416665999999999</v>
      </c>
      <c r="AY3853">
        <v>0</v>
      </c>
      <c r="AZ3853">
        <v>-18.315153330000001</v>
      </c>
      <c r="BA3853">
        <v>0</v>
      </c>
    </row>
    <row r="3854" spans="44:53">
      <c r="AR3854" s="5">
        <v>46261</v>
      </c>
      <c r="AS3854">
        <v>276</v>
      </c>
      <c r="AT3854">
        <v>3</v>
      </c>
      <c r="AU3854" t="s">
        <v>145</v>
      </c>
      <c r="AV3854" t="s">
        <v>58</v>
      </c>
      <c r="AW3854">
        <v>3.3251015000000002</v>
      </c>
      <c r="AX3854">
        <v>1.4350000000000001</v>
      </c>
      <c r="AY3854">
        <v>0</v>
      </c>
      <c r="AZ3854">
        <v>0</v>
      </c>
      <c r="BA3854">
        <v>0</v>
      </c>
    </row>
    <row r="3855" spans="44:53">
      <c r="AR3855" s="5">
        <v>46261</v>
      </c>
      <c r="AS3855">
        <v>276</v>
      </c>
      <c r="AT3855">
        <v>3</v>
      </c>
      <c r="AU3855" t="s">
        <v>145</v>
      </c>
      <c r="AV3855" t="s">
        <v>146</v>
      </c>
      <c r="AW3855">
        <v>-4.7601015000000002</v>
      </c>
      <c r="AX3855">
        <v>1.4350000000000001</v>
      </c>
      <c r="AY3855">
        <v>5425.2205816899996</v>
      </c>
      <c r="AZ3855">
        <v>5425.2205816899996</v>
      </c>
      <c r="BA3855">
        <v>0</v>
      </c>
    </row>
    <row r="3856" spans="44:53">
      <c r="AR3856" s="5">
        <v>46261</v>
      </c>
      <c r="AS3856">
        <v>276</v>
      </c>
      <c r="AT3856">
        <v>3</v>
      </c>
      <c r="AU3856" t="s">
        <v>144</v>
      </c>
      <c r="AV3856" t="s">
        <v>58</v>
      </c>
      <c r="AW3856">
        <v>45.399321360000002</v>
      </c>
      <c r="AX3856">
        <v>11.54666666</v>
      </c>
      <c r="AY3856">
        <v>0</v>
      </c>
      <c r="AZ3856">
        <v>0</v>
      </c>
      <c r="BA3856">
        <v>0</v>
      </c>
    </row>
    <row r="3857" spans="44:53">
      <c r="AR3857" s="5">
        <v>46261</v>
      </c>
      <c r="AS3857">
        <v>276</v>
      </c>
      <c r="AT3857">
        <v>3</v>
      </c>
      <c r="AU3857" t="s">
        <v>144</v>
      </c>
      <c r="AV3857" t="s">
        <v>146</v>
      </c>
      <c r="AW3857">
        <v>-56.945988030000002</v>
      </c>
      <c r="AX3857">
        <v>11.54666666</v>
      </c>
      <c r="AY3857">
        <v>67713.186384159999</v>
      </c>
      <c r="AZ3857">
        <v>67713.186384159999</v>
      </c>
      <c r="BA3857">
        <v>0</v>
      </c>
    </row>
    <row r="3858" spans="44:53">
      <c r="AR3858" s="5">
        <v>46261</v>
      </c>
      <c r="AS3858">
        <v>276</v>
      </c>
      <c r="AT3858">
        <v>3</v>
      </c>
      <c r="AU3858" t="s">
        <v>57</v>
      </c>
      <c r="AV3858" t="s">
        <v>58</v>
      </c>
      <c r="AW3858">
        <v>9.2015840000000004</v>
      </c>
      <c r="AX3858">
        <v>2.0049999999999999</v>
      </c>
      <c r="AY3858">
        <v>0</v>
      </c>
      <c r="AZ3858">
        <v>0</v>
      </c>
      <c r="BA3858">
        <v>0</v>
      </c>
    </row>
    <row r="3859" spans="44:53">
      <c r="AR3859" s="5">
        <v>46261</v>
      </c>
      <c r="AS3859">
        <v>276</v>
      </c>
      <c r="AT3859">
        <v>3</v>
      </c>
      <c r="AU3859" t="s">
        <v>57</v>
      </c>
      <c r="AV3859" t="s">
        <v>52</v>
      </c>
      <c r="AW3859">
        <v>-11.206583999999999</v>
      </c>
      <c r="AX3859">
        <v>2.0049999999999999</v>
      </c>
      <c r="AY3859">
        <v>0</v>
      </c>
      <c r="AZ3859">
        <v>1112.85479584</v>
      </c>
      <c r="BA3859">
        <v>0</v>
      </c>
    </row>
    <row r="3860" spans="44:53">
      <c r="AR3860" s="5">
        <v>46261</v>
      </c>
      <c r="AS3860">
        <v>276</v>
      </c>
      <c r="AT3860">
        <v>3</v>
      </c>
      <c r="AU3860" t="s">
        <v>147</v>
      </c>
      <c r="AV3860" t="s">
        <v>148</v>
      </c>
      <c r="AW3860">
        <v>0</v>
      </c>
      <c r="AX3860">
        <v>1.21</v>
      </c>
      <c r="AY3860">
        <v>0</v>
      </c>
      <c r="AZ3860">
        <v>0</v>
      </c>
      <c r="BA3860">
        <v>0</v>
      </c>
    </row>
    <row r="3861" spans="44:53">
      <c r="AR3861" s="5">
        <v>46261</v>
      </c>
      <c r="AS3861">
        <v>276</v>
      </c>
      <c r="AT3861">
        <v>3</v>
      </c>
      <c r="AU3861" t="s">
        <v>147</v>
      </c>
      <c r="AV3861" t="s">
        <v>51</v>
      </c>
      <c r="AW3861">
        <v>0</v>
      </c>
      <c r="AX3861">
        <v>1.21</v>
      </c>
      <c r="AY3861">
        <v>0</v>
      </c>
      <c r="AZ3861">
        <v>0</v>
      </c>
      <c r="BA3861">
        <v>0</v>
      </c>
    </row>
    <row r="3862" spans="44:53">
      <c r="AR3862" s="5">
        <v>46261</v>
      </c>
      <c r="AS3862">
        <v>276</v>
      </c>
      <c r="AT3862">
        <v>3</v>
      </c>
      <c r="AU3862" t="s">
        <v>60</v>
      </c>
      <c r="AV3862" t="s">
        <v>58</v>
      </c>
      <c r="AW3862">
        <v>18.296888630000002</v>
      </c>
      <c r="AX3862">
        <v>1.46916666</v>
      </c>
      <c r="AY3862">
        <v>0</v>
      </c>
      <c r="AZ3862">
        <v>0</v>
      </c>
      <c r="BA3862">
        <v>0</v>
      </c>
    </row>
    <row r="3863" spans="44:53">
      <c r="AR3863" s="5">
        <v>46261</v>
      </c>
      <c r="AS3863">
        <v>276</v>
      </c>
      <c r="AT3863">
        <v>3</v>
      </c>
      <c r="AU3863" t="s">
        <v>60</v>
      </c>
      <c r="AV3863" t="s">
        <v>51</v>
      </c>
      <c r="AW3863">
        <v>-19.766055300000001</v>
      </c>
      <c r="AX3863">
        <v>1.46916666</v>
      </c>
      <c r="AY3863">
        <v>9720.34908129</v>
      </c>
      <c r="AZ3863">
        <v>7073.0085101599998</v>
      </c>
      <c r="BA3863">
        <v>0</v>
      </c>
    </row>
    <row r="3864" spans="44:53">
      <c r="AR3864" s="5">
        <v>46261</v>
      </c>
      <c r="AS3864">
        <v>276</v>
      </c>
      <c r="AT3864">
        <v>3</v>
      </c>
      <c r="AU3864" t="s">
        <v>54</v>
      </c>
      <c r="AV3864" t="s">
        <v>52</v>
      </c>
      <c r="AW3864">
        <v>13.46418156</v>
      </c>
      <c r="AX3864">
        <v>7.71916666</v>
      </c>
      <c r="AY3864">
        <v>0</v>
      </c>
      <c r="AZ3864">
        <v>0</v>
      </c>
      <c r="BA3864">
        <v>0</v>
      </c>
    </row>
    <row r="3865" spans="44:53">
      <c r="AR3865" s="5">
        <v>46261</v>
      </c>
      <c r="AS3865">
        <v>276</v>
      </c>
      <c r="AT3865">
        <v>3</v>
      </c>
      <c r="AU3865" t="s">
        <v>54</v>
      </c>
      <c r="AV3865" t="s">
        <v>51</v>
      </c>
      <c r="AW3865">
        <v>-21.18334823</v>
      </c>
      <c r="AX3865">
        <v>7.71916666</v>
      </c>
      <c r="AY3865">
        <v>854.40043056000002</v>
      </c>
      <c r="AZ3865">
        <v>1966.3403063000001</v>
      </c>
      <c r="BA3865">
        <v>0</v>
      </c>
    </row>
    <row r="3866" spans="44:53">
      <c r="AR3866" s="5">
        <v>46261</v>
      </c>
      <c r="AS3866">
        <v>276</v>
      </c>
      <c r="AT3866">
        <v>3</v>
      </c>
      <c r="AU3866" t="s">
        <v>50</v>
      </c>
      <c r="AV3866" t="s">
        <v>52</v>
      </c>
      <c r="AW3866">
        <v>2.37167086</v>
      </c>
      <c r="AX3866">
        <v>0.63416665999999999</v>
      </c>
      <c r="AY3866">
        <v>0</v>
      </c>
      <c r="AZ3866">
        <v>0</v>
      </c>
      <c r="BA3866">
        <v>0</v>
      </c>
    </row>
    <row r="3867" spans="44:53">
      <c r="AR3867" s="5">
        <v>46261</v>
      </c>
      <c r="AS3867">
        <v>276</v>
      </c>
      <c r="AT3867">
        <v>3</v>
      </c>
      <c r="AU3867" t="s">
        <v>50</v>
      </c>
      <c r="AV3867" t="s">
        <v>51</v>
      </c>
      <c r="AW3867">
        <v>-3.00583753</v>
      </c>
      <c r="AX3867">
        <v>0.63416665999999999</v>
      </c>
      <c r="AY3867">
        <v>0</v>
      </c>
      <c r="AZ3867">
        <v>422.54589953999999</v>
      </c>
      <c r="BA3867">
        <v>0</v>
      </c>
    </row>
    <row r="3868" spans="44:53">
      <c r="AR3868" s="5">
        <v>46261</v>
      </c>
      <c r="AS3868">
        <v>277</v>
      </c>
      <c r="AT3868">
        <v>3</v>
      </c>
      <c r="AU3868" t="s">
        <v>145</v>
      </c>
      <c r="AV3868" t="s">
        <v>58</v>
      </c>
      <c r="AW3868">
        <v>2.1919282999999998</v>
      </c>
      <c r="AX3868">
        <v>1.4350000000000001</v>
      </c>
      <c r="AY3868">
        <v>0</v>
      </c>
      <c r="AZ3868">
        <v>0</v>
      </c>
      <c r="BA3868">
        <v>0</v>
      </c>
    </row>
    <row r="3869" spans="44:53">
      <c r="AR3869" s="5">
        <v>46261</v>
      </c>
      <c r="AS3869">
        <v>277</v>
      </c>
      <c r="AT3869">
        <v>3</v>
      </c>
      <c r="AU3869" t="s">
        <v>145</v>
      </c>
      <c r="AV3869" t="s">
        <v>146</v>
      </c>
      <c r="AW3869">
        <v>-3.6269282999999999</v>
      </c>
      <c r="AX3869">
        <v>1.4350000000000001</v>
      </c>
      <c r="AY3869">
        <v>3961.9991619399998</v>
      </c>
      <c r="AZ3869">
        <v>3961.9991619399998</v>
      </c>
      <c r="BA3869">
        <v>0</v>
      </c>
    </row>
    <row r="3870" spans="44:53">
      <c r="AR3870" s="5">
        <v>46261</v>
      </c>
      <c r="AS3870">
        <v>277</v>
      </c>
      <c r="AT3870">
        <v>3</v>
      </c>
      <c r="AU3870" t="s">
        <v>144</v>
      </c>
      <c r="AV3870" t="s">
        <v>58</v>
      </c>
      <c r="AW3870">
        <v>51.469149700000003</v>
      </c>
      <c r="AX3870">
        <v>11.952500000000001</v>
      </c>
      <c r="AY3870">
        <v>0</v>
      </c>
      <c r="AZ3870">
        <v>0</v>
      </c>
      <c r="BA3870">
        <v>0</v>
      </c>
    </row>
    <row r="3871" spans="44:53">
      <c r="AR3871" s="5">
        <v>46261</v>
      </c>
      <c r="AS3871">
        <v>277</v>
      </c>
      <c r="AT3871">
        <v>3</v>
      </c>
      <c r="AU3871" t="s">
        <v>144</v>
      </c>
      <c r="AV3871" t="s">
        <v>146</v>
      </c>
      <c r="AW3871">
        <v>-63.421649700000003</v>
      </c>
      <c r="AX3871">
        <v>11.952500000000001</v>
      </c>
      <c r="AY3871">
        <v>75850.996659430006</v>
      </c>
      <c r="AZ3871">
        <v>75850.996659430006</v>
      </c>
      <c r="BA3871">
        <v>0</v>
      </c>
    </row>
    <row r="3872" spans="44:53">
      <c r="AR3872" s="5">
        <v>46261</v>
      </c>
      <c r="AS3872">
        <v>277</v>
      </c>
      <c r="AT3872">
        <v>3</v>
      </c>
      <c r="AU3872" t="s">
        <v>57</v>
      </c>
      <c r="AV3872" t="s">
        <v>58</v>
      </c>
      <c r="AW3872">
        <v>8.7185538000000005</v>
      </c>
      <c r="AX3872">
        <v>1.93416666</v>
      </c>
      <c r="AY3872">
        <v>0</v>
      </c>
      <c r="AZ3872">
        <v>0</v>
      </c>
      <c r="BA3872">
        <v>0</v>
      </c>
    </row>
    <row r="3873" spans="44:53">
      <c r="AR3873" s="5">
        <v>46261</v>
      </c>
      <c r="AS3873">
        <v>277</v>
      </c>
      <c r="AT3873">
        <v>3</v>
      </c>
      <c r="AU3873" t="s">
        <v>57</v>
      </c>
      <c r="AV3873" t="s">
        <v>52</v>
      </c>
      <c r="AW3873">
        <v>-10.652720459999999</v>
      </c>
      <c r="AX3873">
        <v>1.93416666</v>
      </c>
      <c r="AY3873">
        <v>0</v>
      </c>
      <c r="AZ3873">
        <v>1043.72418195</v>
      </c>
      <c r="BA3873">
        <v>0</v>
      </c>
    </row>
    <row r="3874" spans="44:53">
      <c r="AR3874" s="5">
        <v>46261</v>
      </c>
      <c r="AS3874">
        <v>277</v>
      </c>
      <c r="AT3874">
        <v>3</v>
      </c>
      <c r="AU3874" t="s">
        <v>147</v>
      </c>
      <c r="AV3874" t="s">
        <v>148</v>
      </c>
      <c r="AW3874">
        <v>0</v>
      </c>
      <c r="AX3874">
        <v>1.08583333</v>
      </c>
      <c r="AY3874">
        <v>0</v>
      </c>
      <c r="AZ3874">
        <v>0</v>
      </c>
      <c r="BA3874">
        <v>0</v>
      </c>
    </row>
    <row r="3875" spans="44:53">
      <c r="AR3875" s="5">
        <v>46261</v>
      </c>
      <c r="AS3875">
        <v>277</v>
      </c>
      <c r="AT3875">
        <v>3</v>
      </c>
      <c r="AU3875" t="s">
        <v>147</v>
      </c>
      <c r="AV3875" t="s">
        <v>51</v>
      </c>
      <c r="AW3875">
        <v>0</v>
      </c>
      <c r="AX3875">
        <v>1.08583333</v>
      </c>
      <c r="AY3875">
        <v>0</v>
      </c>
      <c r="AZ3875">
        <v>0</v>
      </c>
      <c r="BA3875">
        <v>0</v>
      </c>
    </row>
    <row r="3876" spans="44:53">
      <c r="AR3876" s="5">
        <v>46261</v>
      </c>
      <c r="AS3876">
        <v>277</v>
      </c>
      <c r="AT3876">
        <v>3</v>
      </c>
      <c r="AU3876" t="s">
        <v>60</v>
      </c>
      <c r="AV3876" t="s">
        <v>58</v>
      </c>
      <c r="AW3876">
        <v>11.73449883</v>
      </c>
      <c r="AX3876">
        <v>1.3591666600000001</v>
      </c>
      <c r="AY3876">
        <v>0</v>
      </c>
      <c r="AZ3876">
        <v>0</v>
      </c>
      <c r="BA3876">
        <v>0</v>
      </c>
    </row>
    <row r="3877" spans="44:53">
      <c r="AR3877" s="5">
        <v>46261</v>
      </c>
      <c r="AS3877">
        <v>277</v>
      </c>
      <c r="AT3877">
        <v>3</v>
      </c>
      <c r="AU3877" t="s">
        <v>60</v>
      </c>
      <c r="AV3877" t="s">
        <v>51</v>
      </c>
      <c r="AW3877">
        <v>-13.0936655</v>
      </c>
      <c r="AX3877">
        <v>1.3591666600000001</v>
      </c>
      <c r="AY3877">
        <v>7328.3602237300001</v>
      </c>
      <c r="AZ3877">
        <v>4620.9943343699997</v>
      </c>
      <c r="BA3877">
        <v>0</v>
      </c>
    </row>
    <row r="3878" spans="44:53">
      <c r="AR3878" s="5">
        <v>46261</v>
      </c>
      <c r="AS3878">
        <v>277</v>
      </c>
      <c r="AT3878">
        <v>3</v>
      </c>
      <c r="AU3878" t="s">
        <v>54</v>
      </c>
      <c r="AV3878" t="s">
        <v>52</v>
      </c>
      <c r="AW3878">
        <v>13.804498799999999</v>
      </c>
      <c r="AX3878">
        <v>7.4725000000000001</v>
      </c>
      <c r="AY3878">
        <v>0</v>
      </c>
      <c r="AZ3878">
        <v>0</v>
      </c>
      <c r="BA3878">
        <v>0</v>
      </c>
    </row>
    <row r="3879" spans="44:53">
      <c r="AR3879" s="5">
        <v>46261</v>
      </c>
      <c r="AS3879">
        <v>277</v>
      </c>
      <c r="AT3879">
        <v>3</v>
      </c>
      <c r="AU3879" t="s">
        <v>54</v>
      </c>
      <c r="AV3879" t="s">
        <v>51</v>
      </c>
      <c r="AW3879">
        <v>-21.276998800000001</v>
      </c>
      <c r="AX3879">
        <v>7.4725000000000001</v>
      </c>
      <c r="AY3879">
        <v>1029.0915831499999</v>
      </c>
      <c r="AZ3879">
        <v>2271.3674607200001</v>
      </c>
      <c r="BA3879">
        <v>0</v>
      </c>
    </row>
    <row r="3880" spans="44:53">
      <c r="AR3880" s="5">
        <v>46261</v>
      </c>
      <c r="AS3880">
        <v>277</v>
      </c>
      <c r="AT3880">
        <v>3</v>
      </c>
      <c r="AU3880" t="s">
        <v>50</v>
      </c>
      <c r="AV3880" t="s">
        <v>52</v>
      </c>
      <c r="AW3880">
        <v>2.2295927600000001</v>
      </c>
      <c r="AX3880">
        <v>0.63416665999999999</v>
      </c>
      <c r="AY3880">
        <v>0</v>
      </c>
      <c r="AZ3880">
        <v>0</v>
      </c>
      <c r="BA3880">
        <v>0</v>
      </c>
    </row>
    <row r="3881" spans="44:53">
      <c r="AR3881" s="5">
        <v>46261</v>
      </c>
      <c r="AS3881">
        <v>277</v>
      </c>
      <c r="AT3881">
        <v>3</v>
      </c>
      <c r="AU3881" t="s">
        <v>50</v>
      </c>
      <c r="AV3881" t="s">
        <v>51</v>
      </c>
      <c r="AW3881">
        <v>-2.86375943</v>
      </c>
      <c r="AX3881">
        <v>0.63416665999999999</v>
      </c>
      <c r="AY3881">
        <v>0</v>
      </c>
      <c r="AZ3881">
        <v>421.36582983</v>
      </c>
      <c r="BA3881">
        <v>0</v>
      </c>
    </row>
    <row r="3882" spans="44:53">
      <c r="AR3882" s="5">
        <v>46261</v>
      </c>
      <c r="AS3882">
        <v>278</v>
      </c>
      <c r="AT3882">
        <v>3</v>
      </c>
      <c r="AU3882" t="s">
        <v>145</v>
      </c>
      <c r="AV3882" t="s">
        <v>58</v>
      </c>
      <c r="AW3882">
        <v>3.1283789999999998</v>
      </c>
      <c r="AX3882">
        <v>1.48583333</v>
      </c>
      <c r="AY3882">
        <v>0</v>
      </c>
      <c r="AZ3882">
        <v>0</v>
      </c>
      <c r="BA3882">
        <v>0</v>
      </c>
    </row>
    <row r="3883" spans="44:53">
      <c r="AR3883" s="5">
        <v>46261</v>
      </c>
      <c r="AS3883">
        <v>278</v>
      </c>
      <c r="AT3883">
        <v>3</v>
      </c>
      <c r="AU3883" t="s">
        <v>145</v>
      </c>
      <c r="AV3883" t="s">
        <v>146</v>
      </c>
      <c r="AW3883">
        <v>-4.61421233</v>
      </c>
      <c r="AX3883">
        <v>1.48583333</v>
      </c>
      <c r="AY3883">
        <v>5236.1335327400002</v>
      </c>
      <c r="AZ3883">
        <v>5236.1335327400002</v>
      </c>
      <c r="BA3883">
        <v>0</v>
      </c>
    </row>
    <row r="3884" spans="44:53">
      <c r="AR3884" s="5">
        <v>46261</v>
      </c>
      <c r="AS3884">
        <v>278</v>
      </c>
      <c r="AT3884">
        <v>3</v>
      </c>
      <c r="AU3884" t="s">
        <v>144</v>
      </c>
      <c r="AV3884" t="s">
        <v>58</v>
      </c>
      <c r="AW3884">
        <v>54.811585630000003</v>
      </c>
      <c r="AX3884">
        <v>11.10083333</v>
      </c>
      <c r="AY3884">
        <v>0</v>
      </c>
      <c r="AZ3884">
        <v>0</v>
      </c>
      <c r="BA3884">
        <v>0</v>
      </c>
    </row>
    <row r="3885" spans="44:53">
      <c r="AR3885" s="5">
        <v>46261</v>
      </c>
      <c r="AS3885">
        <v>278</v>
      </c>
      <c r="AT3885">
        <v>3</v>
      </c>
      <c r="AU3885" t="s">
        <v>144</v>
      </c>
      <c r="AV3885" t="s">
        <v>146</v>
      </c>
      <c r="AW3885">
        <v>-65.912418959999997</v>
      </c>
      <c r="AX3885">
        <v>11.10083333</v>
      </c>
      <c r="AY3885">
        <v>79858.236706149997</v>
      </c>
      <c r="AZ3885">
        <v>79858.236706149997</v>
      </c>
      <c r="BA3885">
        <v>0</v>
      </c>
    </row>
    <row r="3886" spans="44:53">
      <c r="AR3886" s="5">
        <v>46261</v>
      </c>
      <c r="AS3886">
        <v>278</v>
      </c>
      <c r="AT3886">
        <v>3</v>
      </c>
      <c r="AU3886" t="s">
        <v>57</v>
      </c>
      <c r="AV3886" t="s">
        <v>58</v>
      </c>
      <c r="AW3886">
        <v>7.3851035999999999</v>
      </c>
      <c r="AX3886">
        <v>2.0566666599999999</v>
      </c>
      <c r="AY3886">
        <v>0</v>
      </c>
      <c r="AZ3886">
        <v>0</v>
      </c>
      <c r="BA3886">
        <v>0</v>
      </c>
    </row>
    <row r="3887" spans="44:53">
      <c r="AR3887" s="5">
        <v>46261</v>
      </c>
      <c r="AS3887">
        <v>278</v>
      </c>
      <c r="AT3887">
        <v>3</v>
      </c>
      <c r="AU3887" t="s">
        <v>57</v>
      </c>
      <c r="AV3887" t="s">
        <v>52</v>
      </c>
      <c r="AW3887">
        <v>-9.4417702600000002</v>
      </c>
      <c r="AX3887">
        <v>2.0566666599999999</v>
      </c>
      <c r="AY3887">
        <v>0</v>
      </c>
      <c r="AZ3887">
        <v>753.89522220000003</v>
      </c>
      <c r="BA3887">
        <v>0</v>
      </c>
    </row>
    <row r="3888" spans="44:53">
      <c r="AR3888" s="5">
        <v>46261</v>
      </c>
      <c r="AS3888">
        <v>278</v>
      </c>
      <c r="AT3888">
        <v>3</v>
      </c>
      <c r="AU3888" t="s">
        <v>147</v>
      </c>
      <c r="AV3888" t="s">
        <v>148</v>
      </c>
      <c r="AW3888">
        <v>0</v>
      </c>
      <c r="AX3888">
        <v>1.3975</v>
      </c>
      <c r="AY3888">
        <v>0</v>
      </c>
      <c r="AZ3888">
        <v>0</v>
      </c>
      <c r="BA3888">
        <v>0</v>
      </c>
    </row>
    <row r="3889" spans="44:53">
      <c r="AR3889" s="5">
        <v>46261</v>
      </c>
      <c r="AS3889">
        <v>278</v>
      </c>
      <c r="AT3889">
        <v>3</v>
      </c>
      <c r="AU3889" t="s">
        <v>147</v>
      </c>
      <c r="AV3889" t="s">
        <v>51</v>
      </c>
      <c r="AW3889">
        <v>0</v>
      </c>
      <c r="AX3889">
        <v>1.3975</v>
      </c>
      <c r="AY3889">
        <v>0</v>
      </c>
      <c r="AZ3889">
        <v>0</v>
      </c>
      <c r="BA3889">
        <v>0</v>
      </c>
    </row>
    <row r="3890" spans="44:53">
      <c r="AR3890" s="5">
        <v>46261</v>
      </c>
      <c r="AS3890">
        <v>278</v>
      </c>
      <c r="AT3890">
        <v>3</v>
      </c>
      <c r="AU3890" t="s">
        <v>60</v>
      </c>
      <c r="AV3890" t="s">
        <v>58</v>
      </c>
      <c r="AW3890">
        <v>12.54444176</v>
      </c>
      <c r="AX3890">
        <v>1.37083333</v>
      </c>
      <c r="AY3890">
        <v>0</v>
      </c>
      <c r="AZ3890">
        <v>0</v>
      </c>
      <c r="BA3890">
        <v>0</v>
      </c>
    </row>
    <row r="3891" spans="44:53">
      <c r="AR3891" s="5">
        <v>46261</v>
      </c>
      <c r="AS3891">
        <v>278</v>
      </c>
      <c r="AT3891">
        <v>3</v>
      </c>
      <c r="AU3891" t="s">
        <v>60</v>
      </c>
      <c r="AV3891" t="s">
        <v>51</v>
      </c>
      <c r="AW3891">
        <v>-13.915275100000001</v>
      </c>
      <c r="AX3891">
        <v>1.37083333</v>
      </c>
      <c r="AY3891">
        <v>7084.68031883</v>
      </c>
      <c r="AZ3891">
        <v>4934.96294622</v>
      </c>
      <c r="BA3891">
        <v>0</v>
      </c>
    </row>
    <row r="3892" spans="44:53">
      <c r="AR3892" s="5">
        <v>46261</v>
      </c>
      <c r="AS3892">
        <v>278</v>
      </c>
      <c r="AT3892">
        <v>3</v>
      </c>
      <c r="AU3892" t="s">
        <v>54</v>
      </c>
      <c r="AV3892" t="s">
        <v>52</v>
      </c>
      <c r="AW3892">
        <v>14.071559430000001</v>
      </c>
      <c r="AX3892">
        <v>7.8533333299999999</v>
      </c>
      <c r="AY3892">
        <v>0</v>
      </c>
      <c r="AZ3892">
        <v>0</v>
      </c>
      <c r="BA3892">
        <v>0</v>
      </c>
    </row>
    <row r="3893" spans="44:53">
      <c r="AR3893" s="5">
        <v>46261</v>
      </c>
      <c r="AS3893">
        <v>278</v>
      </c>
      <c r="AT3893">
        <v>3</v>
      </c>
      <c r="AU3893" t="s">
        <v>54</v>
      </c>
      <c r="AV3893" t="s">
        <v>51</v>
      </c>
      <c r="AW3893">
        <v>-21.924892759999999</v>
      </c>
      <c r="AX3893">
        <v>7.8533333299999999</v>
      </c>
      <c r="AY3893">
        <v>1322.91917674</v>
      </c>
      <c r="AZ3893">
        <v>2272.6499631500001</v>
      </c>
      <c r="BA3893">
        <v>0</v>
      </c>
    </row>
    <row r="3894" spans="44:53">
      <c r="AR3894" s="5">
        <v>46261</v>
      </c>
      <c r="AS3894">
        <v>278</v>
      </c>
      <c r="AT3894">
        <v>3</v>
      </c>
      <c r="AU3894" t="s">
        <v>50</v>
      </c>
      <c r="AV3894" t="s">
        <v>52</v>
      </c>
      <c r="AW3894">
        <v>2.3567666599999999</v>
      </c>
      <c r="AX3894">
        <v>0.63416665999999999</v>
      </c>
      <c r="AY3894">
        <v>0</v>
      </c>
      <c r="AZ3894">
        <v>0</v>
      </c>
      <c r="BA3894">
        <v>0</v>
      </c>
    </row>
    <row r="3895" spans="44:53">
      <c r="AR3895" s="5">
        <v>46261</v>
      </c>
      <c r="AS3895">
        <v>278</v>
      </c>
      <c r="AT3895">
        <v>3</v>
      </c>
      <c r="AU3895" t="s">
        <v>50</v>
      </c>
      <c r="AV3895" t="s">
        <v>51</v>
      </c>
      <c r="AW3895">
        <v>-2.9909333299999998</v>
      </c>
      <c r="AX3895">
        <v>0.63416665999999999</v>
      </c>
      <c r="AY3895">
        <v>0</v>
      </c>
      <c r="AZ3895">
        <v>446.091364</v>
      </c>
      <c r="BA3895">
        <v>0</v>
      </c>
    </row>
    <row r="3896" spans="44:53">
      <c r="AR3896" s="5">
        <v>46261</v>
      </c>
      <c r="AS3896">
        <v>279</v>
      </c>
      <c r="AT3896">
        <v>3</v>
      </c>
      <c r="AU3896" t="s">
        <v>145</v>
      </c>
      <c r="AV3896" t="s">
        <v>58</v>
      </c>
      <c r="AW3896">
        <v>3.1199302000000002</v>
      </c>
      <c r="AX3896">
        <v>0.25</v>
      </c>
      <c r="AY3896">
        <v>0</v>
      </c>
      <c r="AZ3896">
        <v>0</v>
      </c>
      <c r="BA3896">
        <v>0</v>
      </c>
    </row>
    <row r="3897" spans="44:53">
      <c r="AR3897" s="5">
        <v>46261</v>
      </c>
      <c r="AS3897">
        <v>279</v>
      </c>
      <c r="AT3897">
        <v>3</v>
      </c>
      <c r="AU3897" t="s">
        <v>145</v>
      </c>
      <c r="AV3897" t="s">
        <v>146</v>
      </c>
      <c r="AW3897">
        <v>-3.3699302000000002</v>
      </c>
      <c r="AX3897">
        <v>0.25</v>
      </c>
      <c r="AY3897">
        <v>4929.8953000000001</v>
      </c>
      <c r="AZ3897">
        <v>4929.8953000000001</v>
      </c>
      <c r="BA3897">
        <v>0</v>
      </c>
    </row>
    <row r="3898" spans="44:53">
      <c r="AR3898" s="5">
        <v>46261</v>
      </c>
      <c r="AS3898">
        <v>279</v>
      </c>
      <c r="AT3898">
        <v>3</v>
      </c>
      <c r="AU3898" t="s">
        <v>144</v>
      </c>
      <c r="AV3898" t="s">
        <v>58</v>
      </c>
      <c r="AW3898">
        <v>52.513628730000001</v>
      </c>
      <c r="AX3898">
        <v>11.875833330000001</v>
      </c>
      <c r="AY3898">
        <v>0</v>
      </c>
      <c r="AZ3898">
        <v>0</v>
      </c>
      <c r="BA3898">
        <v>0</v>
      </c>
    </row>
    <row r="3899" spans="44:53">
      <c r="AR3899" s="5">
        <v>46261</v>
      </c>
      <c r="AS3899">
        <v>279</v>
      </c>
      <c r="AT3899">
        <v>3</v>
      </c>
      <c r="AU3899" t="s">
        <v>144</v>
      </c>
      <c r="AV3899" t="s">
        <v>146</v>
      </c>
      <c r="AW3899">
        <v>-64.38946206</v>
      </c>
      <c r="AX3899">
        <v>11.875833330000001</v>
      </c>
      <c r="AY3899">
        <v>90646.27643333</v>
      </c>
      <c r="AZ3899">
        <v>90646.27643333</v>
      </c>
      <c r="BA3899">
        <v>0</v>
      </c>
    </row>
    <row r="3900" spans="44:53">
      <c r="AR3900" s="5">
        <v>46261</v>
      </c>
      <c r="AS3900">
        <v>279</v>
      </c>
      <c r="AT3900">
        <v>3</v>
      </c>
      <c r="AU3900" t="s">
        <v>57</v>
      </c>
      <c r="AV3900" t="s">
        <v>58</v>
      </c>
      <c r="AW3900">
        <v>6.2973594000000004</v>
      </c>
      <c r="AX3900">
        <v>2.02</v>
      </c>
      <c r="AY3900">
        <v>0</v>
      </c>
      <c r="AZ3900">
        <v>0</v>
      </c>
      <c r="BA3900">
        <v>0</v>
      </c>
    </row>
    <row r="3901" spans="44:53">
      <c r="AR3901" s="5">
        <v>46261</v>
      </c>
      <c r="AS3901">
        <v>279</v>
      </c>
      <c r="AT3901">
        <v>3</v>
      </c>
      <c r="AU3901" t="s">
        <v>57</v>
      </c>
      <c r="AV3901" t="s">
        <v>52</v>
      </c>
      <c r="AW3901">
        <v>-8.3173594000000008</v>
      </c>
      <c r="AX3901">
        <v>2.02</v>
      </c>
      <c r="AY3901">
        <v>0</v>
      </c>
      <c r="AZ3901">
        <v>559.98476033999998</v>
      </c>
      <c r="BA3901">
        <v>0</v>
      </c>
    </row>
    <row r="3902" spans="44:53">
      <c r="AR3902" s="5">
        <v>46261</v>
      </c>
      <c r="AS3902">
        <v>279</v>
      </c>
      <c r="AT3902">
        <v>3</v>
      </c>
      <c r="AU3902" t="s">
        <v>147</v>
      </c>
      <c r="AV3902" t="s">
        <v>148</v>
      </c>
      <c r="AW3902">
        <v>0</v>
      </c>
      <c r="AX3902">
        <v>1.4275</v>
      </c>
      <c r="AY3902">
        <v>0</v>
      </c>
      <c r="AZ3902">
        <v>0</v>
      </c>
      <c r="BA3902">
        <v>0</v>
      </c>
    </row>
    <row r="3903" spans="44:53">
      <c r="AR3903" s="5">
        <v>46261</v>
      </c>
      <c r="AS3903">
        <v>279</v>
      </c>
      <c r="AT3903">
        <v>3</v>
      </c>
      <c r="AU3903" t="s">
        <v>147</v>
      </c>
      <c r="AV3903" t="s">
        <v>51</v>
      </c>
      <c r="AW3903">
        <v>0</v>
      </c>
      <c r="AX3903">
        <v>1.4275</v>
      </c>
      <c r="AY3903">
        <v>0</v>
      </c>
      <c r="AZ3903">
        <v>0</v>
      </c>
      <c r="BA3903">
        <v>0</v>
      </c>
    </row>
    <row r="3904" spans="44:53">
      <c r="AR3904" s="5">
        <v>46261</v>
      </c>
      <c r="AS3904">
        <v>279</v>
      </c>
      <c r="AT3904">
        <v>3</v>
      </c>
      <c r="AU3904" t="s">
        <v>60</v>
      </c>
      <c r="AV3904" t="s">
        <v>58</v>
      </c>
      <c r="AW3904">
        <v>15.84844813</v>
      </c>
      <c r="AX3904">
        <v>1.2841666599999999</v>
      </c>
      <c r="AY3904">
        <v>0</v>
      </c>
      <c r="AZ3904">
        <v>0</v>
      </c>
      <c r="BA3904">
        <v>0</v>
      </c>
    </row>
    <row r="3905" spans="44:53">
      <c r="AR3905" s="5">
        <v>46261</v>
      </c>
      <c r="AS3905">
        <v>279</v>
      </c>
      <c r="AT3905">
        <v>3</v>
      </c>
      <c r="AU3905" t="s">
        <v>60</v>
      </c>
      <c r="AV3905" t="s">
        <v>51</v>
      </c>
      <c r="AW3905">
        <v>-17.132614799999999</v>
      </c>
      <c r="AX3905">
        <v>1.2841666599999999</v>
      </c>
      <c r="AY3905">
        <v>7789.6548274400002</v>
      </c>
      <c r="AZ3905">
        <v>6125.2995126599999</v>
      </c>
      <c r="BA3905">
        <v>0</v>
      </c>
    </row>
    <row r="3906" spans="44:53">
      <c r="AR3906" s="5">
        <v>46261</v>
      </c>
      <c r="AS3906">
        <v>279</v>
      </c>
      <c r="AT3906">
        <v>3</v>
      </c>
      <c r="AU3906" t="s">
        <v>54</v>
      </c>
      <c r="AV3906" t="s">
        <v>52</v>
      </c>
      <c r="AW3906">
        <v>16.870501730000001</v>
      </c>
      <c r="AX3906">
        <v>7.6733333300000002</v>
      </c>
      <c r="AY3906">
        <v>0</v>
      </c>
      <c r="AZ3906">
        <v>0</v>
      </c>
      <c r="BA3906">
        <v>0</v>
      </c>
    </row>
    <row r="3907" spans="44:53">
      <c r="AR3907" s="5">
        <v>46261</v>
      </c>
      <c r="AS3907">
        <v>279</v>
      </c>
      <c r="AT3907">
        <v>3</v>
      </c>
      <c r="AU3907" t="s">
        <v>54</v>
      </c>
      <c r="AV3907" t="s">
        <v>51</v>
      </c>
      <c r="AW3907">
        <v>-24.543835059999999</v>
      </c>
      <c r="AX3907">
        <v>7.6733333300000002</v>
      </c>
      <c r="AY3907">
        <v>2124.6929937800001</v>
      </c>
      <c r="AZ3907">
        <v>2673.67227748</v>
      </c>
      <c r="BA3907">
        <v>0</v>
      </c>
    </row>
    <row r="3908" spans="44:53">
      <c r="AR3908" s="5">
        <v>46261</v>
      </c>
      <c r="AS3908">
        <v>279</v>
      </c>
      <c r="AT3908">
        <v>3</v>
      </c>
      <c r="AU3908" t="s">
        <v>50</v>
      </c>
      <c r="AV3908" t="s">
        <v>52</v>
      </c>
      <c r="AW3908">
        <v>3.0158008600000001</v>
      </c>
      <c r="AX3908">
        <v>0.63416665999999999</v>
      </c>
      <c r="AY3908">
        <v>0</v>
      </c>
      <c r="AZ3908">
        <v>0</v>
      </c>
      <c r="BA3908">
        <v>0</v>
      </c>
    </row>
    <row r="3909" spans="44:53">
      <c r="AR3909" s="5">
        <v>46261</v>
      </c>
      <c r="AS3909">
        <v>279</v>
      </c>
      <c r="AT3909">
        <v>3</v>
      </c>
      <c r="AU3909" t="s">
        <v>50</v>
      </c>
      <c r="AV3909" t="s">
        <v>51</v>
      </c>
      <c r="AW3909">
        <v>-3.6499675300000001</v>
      </c>
      <c r="AX3909">
        <v>0.63416665999999999</v>
      </c>
      <c r="AY3909">
        <v>0</v>
      </c>
      <c r="AZ3909">
        <v>555.39127073999998</v>
      </c>
      <c r="BA3909">
        <v>0</v>
      </c>
    </row>
    <row r="3910" spans="44:53">
      <c r="AR3910" s="5">
        <v>46261</v>
      </c>
      <c r="AS3910">
        <v>280</v>
      </c>
      <c r="AT3910">
        <v>3</v>
      </c>
      <c r="AU3910" t="s">
        <v>145</v>
      </c>
      <c r="AV3910" t="s">
        <v>58</v>
      </c>
      <c r="AW3910">
        <v>3.9764029999999999</v>
      </c>
      <c r="AX3910">
        <v>0.25333333000000002</v>
      </c>
      <c r="AY3910">
        <v>0</v>
      </c>
      <c r="AZ3910">
        <v>0</v>
      </c>
      <c r="BA3910">
        <v>0</v>
      </c>
    </row>
    <row r="3911" spans="44:53">
      <c r="AR3911" s="5">
        <v>46261</v>
      </c>
      <c r="AS3911">
        <v>280</v>
      </c>
      <c r="AT3911">
        <v>3</v>
      </c>
      <c r="AU3911" t="s">
        <v>145</v>
      </c>
      <c r="AV3911" t="s">
        <v>146</v>
      </c>
      <c r="AW3911">
        <v>-4.2297363299999997</v>
      </c>
      <c r="AX3911">
        <v>0.25333333000000002</v>
      </c>
      <c r="AY3911">
        <v>6217.9378333300001</v>
      </c>
      <c r="AZ3911">
        <v>6217.9378333300001</v>
      </c>
      <c r="BA3911">
        <v>0</v>
      </c>
    </row>
    <row r="3912" spans="44:53">
      <c r="AR3912" s="5">
        <v>46261</v>
      </c>
      <c r="AS3912">
        <v>280</v>
      </c>
      <c r="AT3912">
        <v>3</v>
      </c>
      <c r="AU3912" t="s">
        <v>144</v>
      </c>
      <c r="AV3912" t="s">
        <v>58</v>
      </c>
      <c r="AW3912">
        <v>48.039901860000001</v>
      </c>
      <c r="AX3912">
        <v>11.86416666</v>
      </c>
      <c r="AY3912">
        <v>0</v>
      </c>
      <c r="AZ3912">
        <v>0</v>
      </c>
      <c r="BA3912">
        <v>0</v>
      </c>
    </row>
    <row r="3913" spans="44:53">
      <c r="AR3913" s="5">
        <v>46261</v>
      </c>
      <c r="AS3913">
        <v>280</v>
      </c>
      <c r="AT3913">
        <v>3</v>
      </c>
      <c r="AU3913" t="s">
        <v>144</v>
      </c>
      <c r="AV3913" t="s">
        <v>146</v>
      </c>
      <c r="AW3913">
        <v>-59.904068530000004</v>
      </c>
      <c r="AX3913">
        <v>11.86416666</v>
      </c>
      <c r="AY3913">
        <v>83924.01946666</v>
      </c>
      <c r="AZ3913">
        <v>83924.01946666</v>
      </c>
      <c r="BA3913">
        <v>0</v>
      </c>
    </row>
    <row r="3914" spans="44:53">
      <c r="AR3914" s="5">
        <v>46261</v>
      </c>
      <c r="AS3914">
        <v>280</v>
      </c>
      <c r="AT3914">
        <v>3</v>
      </c>
      <c r="AU3914" t="s">
        <v>57</v>
      </c>
      <c r="AV3914" t="s">
        <v>58</v>
      </c>
      <c r="AW3914">
        <v>5.8096752</v>
      </c>
      <c r="AX3914">
        <v>2.0233333299999998</v>
      </c>
      <c r="AY3914">
        <v>0</v>
      </c>
      <c r="AZ3914">
        <v>0</v>
      </c>
      <c r="BA3914">
        <v>0</v>
      </c>
    </row>
    <row r="3915" spans="44:53">
      <c r="AR3915" s="5">
        <v>46261</v>
      </c>
      <c r="AS3915">
        <v>280</v>
      </c>
      <c r="AT3915">
        <v>3</v>
      </c>
      <c r="AU3915" t="s">
        <v>57</v>
      </c>
      <c r="AV3915" t="s">
        <v>52</v>
      </c>
      <c r="AW3915">
        <v>-7.8330085299999999</v>
      </c>
      <c r="AX3915">
        <v>2.0233333299999998</v>
      </c>
      <c r="AY3915">
        <v>0</v>
      </c>
      <c r="AZ3915">
        <v>466.89202408</v>
      </c>
      <c r="BA3915">
        <v>0</v>
      </c>
    </row>
    <row r="3916" spans="44:53">
      <c r="AR3916" s="5">
        <v>46261</v>
      </c>
      <c r="AS3916">
        <v>280</v>
      </c>
      <c r="AT3916">
        <v>3</v>
      </c>
      <c r="AU3916" t="s">
        <v>147</v>
      </c>
      <c r="AV3916" t="s">
        <v>148</v>
      </c>
      <c r="AW3916">
        <v>0</v>
      </c>
      <c r="AX3916">
        <v>1.2324999999999999</v>
      </c>
      <c r="AY3916">
        <v>0</v>
      </c>
      <c r="AZ3916">
        <v>0</v>
      </c>
      <c r="BA3916">
        <v>0</v>
      </c>
    </row>
    <row r="3917" spans="44:53">
      <c r="AR3917" s="5">
        <v>46261</v>
      </c>
      <c r="AS3917">
        <v>280</v>
      </c>
      <c r="AT3917">
        <v>3</v>
      </c>
      <c r="AU3917" t="s">
        <v>147</v>
      </c>
      <c r="AV3917" t="s">
        <v>51</v>
      </c>
      <c r="AW3917">
        <v>0</v>
      </c>
      <c r="AX3917">
        <v>1.2324999999999999</v>
      </c>
      <c r="AY3917">
        <v>0</v>
      </c>
      <c r="AZ3917">
        <v>0</v>
      </c>
      <c r="BA3917">
        <v>0</v>
      </c>
    </row>
    <row r="3918" spans="44:53">
      <c r="AR3918" s="5">
        <v>46261</v>
      </c>
      <c r="AS3918">
        <v>280</v>
      </c>
      <c r="AT3918">
        <v>3</v>
      </c>
      <c r="AU3918" t="s">
        <v>60</v>
      </c>
      <c r="AV3918" t="s">
        <v>58</v>
      </c>
      <c r="AW3918">
        <v>20.423780499999999</v>
      </c>
      <c r="AX3918">
        <v>1.3125</v>
      </c>
      <c r="AY3918">
        <v>0</v>
      </c>
      <c r="AZ3918">
        <v>0</v>
      </c>
      <c r="BA3918">
        <v>0</v>
      </c>
    </row>
    <row r="3919" spans="44:53">
      <c r="AR3919" s="5">
        <v>46261</v>
      </c>
      <c r="AS3919">
        <v>280</v>
      </c>
      <c r="AT3919">
        <v>3</v>
      </c>
      <c r="AU3919" t="s">
        <v>60</v>
      </c>
      <c r="AV3919" t="s">
        <v>51</v>
      </c>
      <c r="AW3919">
        <v>-21.736280499999999</v>
      </c>
      <c r="AX3919">
        <v>1.3125</v>
      </c>
      <c r="AY3919">
        <v>9706.4492109999992</v>
      </c>
      <c r="AZ3919">
        <v>8136.0754622499999</v>
      </c>
      <c r="BA3919">
        <v>0</v>
      </c>
    </row>
    <row r="3920" spans="44:53">
      <c r="AR3920" s="5">
        <v>46261</v>
      </c>
      <c r="AS3920">
        <v>280</v>
      </c>
      <c r="AT3920">
        <v>3</v>
      </c>
      <c r="AU3920" t="s">
        <v>54</v>
      </c>
      <c r="AV3920" t="s">
        <v>52</v>
      </c>
      <c r="AW3920">
        <v>14.4943682</v>
      </c>
      <c r="AX3920">
        <v>7.5949999999999998</v>
      </c>
      <c r="AY3920">
        <v>0</v>
      </c>
      <c r="AZ3920">
        <v>0</v>
      </c>
      <c r="BA3920">
        <v>0</v>
      </c>
    </row>
    <row r="3921" spans="44:53">
      <c r="AR3921" s="5">
        <v>46261</v>
      </c>
      <c r="AS3921">
        <v>280</v>
      </c>
      <c r="AT3921">
        <v>3</v>
      </c>
      <c r="AU3921" t="s">
        <v>54</v>
      </c>
      <c r="AV3921" t="s">
        <v>51</v>
      </c>
      <c r="AW3921">
        <v>-22.089368199999999</v>
      </c>
      <c r="AX3921">
        <v>7.5949999999999998</v>
      </c>
      <c r="AY3921">
        <v>1708.4120701700001</v>
      </c>
      <c r="AZ3921">
        <v>2401.6924954599999</v>
      </c>
      <c r="BA3921">
        <v>0</v>
      </c>
    </row>
    <row r="3922" spans="44:53">
      <c r="AR3922" s="5">
        <v>46261</v>
      </c>
      <c r="AS3922">
        <v>280</v>
      </c>
      <c r="AT3922">
        <v>3</v>
      </c>
      <c r="AU3922" t="s">
        <v>50</v>
      </c>
      <c r="AV3922" t="s">
        <v>52</v>
      </c>
      <c r="AW3922">
        <v>1.99580343</v>
      </c>
      <c r="AX3922">
        <v>0.21333332999999999</v>
      </c>
      <c r="AY3922">
        <v>0</v>
      </c>
      <c r="AZ3922">
        <v>0</v>
      </c>
      <c r="BA3922">
        <v>0</v>
      </c>
    </row>
    <row r="3923" spans="44:53">
      <c r="AR3923" s="5">
        <v>46261</v>
      </c>
      <c r="AS3923">
        <v>280</v>
      </c>
      <c r="AT3923">
        <v>3</v>
      </c>
      <c r="AU3923" t="s">
        <v>50</v>
      </c>
      <c r="AV3923" t="s">
        <v>51</v>
      </c>
      <c r="AW3923">
        <v>-2.2091367599999998</v>
      </c>
      <c r="AX3923">
        <v>0.21333332999999999</v>
      </c>
      <c r="AY3923">
        <v>0</v>
      </c>
      <c r="AZ3923">
        <v>410.20129937000002</v>
      </c>
      <c r="BA3923">
        <v>0</v>
      </c>
    </row>
    <row r="3924" spans="44:53">
      <c r="AR3924" s="5">
        <v>46261</v>
      </c>
      <c r="AS3924">
        <v>281</v>
      </c>
      <c r="AT3924">
        <v>3</v>
      </c>
      <c r="AU3924" t="s">
        <v>145</v>
      </c>
      <c r="AV3924" t="s">
        <v>58</v>
      </c>
      <c r="AW3924">
        <v>2.1473958999999998</v>
      </c>
      <c r="AX3924">
        <v>1.4883333299999999</v>
      </c>
      <c r="AY3924">
        <v>0</v>
      </c>
      <c r="AZ3924">
        <v>0</v>
      </c>
      <c r="BA3924">
        <v>0</v>
      </c>
    </row>
    <row r="3925" spans="44:53">
      <c r="AR3925" s="5">
        <v>46261</v>
      </c>
      <c r="AS3925">
        <v>281</v>
      </c>
      <c r="AT3925">
        <v>3</v>
      </c>
      <c r="AU3925" t="s">
        <v>145</v>
      </c>
      <c r="AV3925" t="s">
        <v>146</v>
      </c>
      <c r="AW3925">
        <v>-3.6357292299999999</v>
      </c>
      <c r="AX3925">
        <v>1.4883333299999999</v>
      </c>
      <c r="AY3925">
        <v>3965.9932696999999</v>
      </c>
      <c r="AZ3925">
        <v>3965.9932696999999</v>
      </c>
      <c r="BA3925">
        <v>0</v>
      </c>
    </row>
    <row r="3926" spans="44:53">
      <c r="AR3926" s="5">
        <v>46261</v>
      </c>
      <c r="AS3926">
        <v>281</v>
      </c>
      <c r="AT3926">
        <v>3</v>
      </c>
      <c r="AU3926" t="s">
        <v>144</v>
      </c>
      <c r="AV3926" t="s">
        <v>58</v>
      </c>
      <c r="AW3926">
        <v>54.250679959999999</v>
      </c>
      <c r="AX3926">
        <v>10.81166666</v>
      </c>
      <c r="AY3926">
        <v>0</v>
      </c>
      <c r="AZ3926">
        <v>0</v>
      </c>
      <c r="BA3926">
        <v>0</v>
      </c>
    </row>
    <row r="3927" spans="44:53">
      <c r="AR3927" s="5">
        <v>46261</v>
      </c>
      <c r="AS3927">
        <v>281</v>
      </c>
      <c r="AT3927">
        <v>3</v>
      </c>
      <c r="AU3927" t="s">
        <v>144</v>
      </c>
      <c r="AV3927" t="s">
        <v>146</v>
      </c>
      <c r="AW3927">
        <v>-65.062346629999993</v>
      </c>
      <c r="AX3927">
        <v>10.81166666</v>
      </c>
      <c r="AY3927">
        <v>78883.737977080003</v>
      </c>
      <c r="AZ3927">
        <v>78883.737977080003</v>
      </c>
      <c r="BA3927">
        <v>0</v>
      </c>
    </row>
    <row r="3928" spans="44:53">
      <c r="AR3928" s="5">
        <v>46261</v>
      </c>
      <c r="AS3928">
        <v>281</v>
      </c>
      <c r="AT3928">
        <v>3</v>
      </c>
      <c r="AU3928" t="s">
        <v>57</v>
      </c>
      <c r="AV3928" t="s">
        <v>58</v>
      </c>
      <c r="AW3928">
        <v>5.8534867999999998</v>
      </c>
      <c r="AX3928">
        <v>2.0766666599999999</v>
      </c>
      <c r="AY3928">
        <v>0</v>
      </c>
      <c r="AZ3928">
        <v>0</v>
      </c>
      <c r="BA3928">
        <v>0</v>
      </c>
    </row>
    <row r="3929" spans="44:53">
      <c r="AR3929" s="5">
        <v>46261</v>
      </c>
      <c r="AS3929">
        <v>281</v>
      </c>
      <c r="AT3929">
        <v>3</v>
      </c>
      <c r="AU3929" t="s">
        <v>57</v>
      </c>
      <c r="AV3929" t="s">
        <v>52</v>
      </c>
      <c r="AW3929">
        <v>-7.9301534599999997</v>
      </c>
      <c r="AX3929">
        <v>2.0766666599999999</v>
      </c>
      <c r="AY3929">
        <v>0</v>
      </c>
      <c r="AZ3929">
        <v>458.56243503000002</v>
      </c>
      <c r="BA3929">
        <v>0</v>
      </c>
    </row>
    <row r="3930" spans="44:53">
      <c r="AR3930" s="5">
        <v>46261</v>
      </c>
      <c r="AS3930">
        <v>281</v>
      </c>
      <c r="AT3930">
        <v>3</v>
      </c>
      <c r="AU3930" t="s">
        <v>147</v>
      </c>
      <c r="AV3930" t="s">
        <v>148</v>
      </c>
      <c r="AW3930">
        <v>0</v>
      </c>
      <c r="AX3930">
        <v>1.07833333</v>
      </c>
      <c r="AY3930">
        <v>0</v>
      </c>
      <c r="AZ3930">
        <v>0</v>
      </c>
      <c r="BA3930">
        <v>0</v>
      </c>
    </row>
    <row r="3931" spans="44:53">
      <c r="AR3931" s="5">
        <v>46261</v>
      </c>
      <c r="AS3931">
        <v>281</v>
      </c>
      <c r="AT3931">
        <v>3</v>
      </c>
      <c r="AU3931" t="s">
        <v>147</v>
      </c>
      <c r="AV3931" t="s">
        <v>51</v>
      </c>
      <c r="AW3931">
        <v>0</v>
      </c>
      <c r="AX3931">
        <v>1.07833333</v>
      </c>
      <c r="AY3931">
        <v>0</v>
      </c>
      <c r="AZ3931">
        <v>0</v>
      </c>
      <c r="BA3931">
        <v>0</v>
      </c>
    </row>
    <row r="3932" spans="44:53">
      <c r="AR3932" s="5">
        <v>46261</v>
      </c>
      <c r="AS3932">
        <v>281</v>
      </c>
      <c r="AT3932">
        <v>3</v>
      </c>
      <c r="AU3932" t="s">
        <v>60</v>
      </c>
      <c r="AV3932" t="s">
        <v>58</v>
      </c>
      <c r="AW3932">
        <v>17.936079729999999</v>
      </c>
      <c r="AX3932">
        <v>1.4091666599999999</v>
      </c>
      <c r="AY3932">
        <v>0</v>
      </c>
      <c r="AZ3932">
        <v>0</v>
      </c>
      <c r="BA3932">
        <v>0</v>
      </c>
    </row>
    <row r="3933" spans="44:53">
      <c r="AR3933" s="5">
        <v>46261</v>
      </c>
      <c r="AS3933">
        <v>281</v>
      </c>
      <c r="AT3933">
        <v>3</v>
      </c>
      <c r="AU3933" t="s">
        <v>60</v>
      </c>
      <c r="AV3933" t="s">
        <v>51</v>
      </c>
      <c r="AW3933">
        <v>-19.345246400000001</v>
      </c>
      <c r="AX3933">
        <v>1.4091666599999999</v>
      </c>
      <c r="AY3933">
        <v>8621.1172846200006</v>
      </c>
      <c r="AZ3933">
        <v>7126.17895692</v>
      </c>
      <c r="BA3933">
        <v>0</v>
      </c>
    </row>
    <row r="3934" spans="44:53">
      <c r="AR3934" s="5">
        <v>46261</v>
      </c>
      <c r="AS3934">
        <v>281</v>
      </c>
      <c r="AT3934">
        <v>3</v>
      </c>
      <c r="AU3934" t="s">
        <v>54</v>
      </c>
      <c r="AV3934" t="s">
        <v>52</v>
      </c>
      <c r="AW3934">
        <v>10.17188146</v>
      </c>
      <c r="AX3934">
        <v>7.8041666599999999</v>
      </c>
      <c r="AY3934">
        <v>0</v>
      </c>
      <c r="AZ3934">
        <v>0</v>
      </c>
      <c r="BA3934">
        <v>0</v>
      </c>
    </row>
    <row r="3935" spans="44:53">
      <c r="AR3935" s="5">
        <v>46261</v>
      </c>
      <c r="AS3935">
        <v>281</v>
      </c>
      <c r="AT3935">
        <v>3</v>
      </c>
      <c r="AU3935" t="s">
        <v>54</v>
      </c>
      <c r="AV3935" t="s">
        <v>51</v>
      </c>
      <c r="AW3935">
        <v>-17.976048129999999</v>
      </c>
      <c r="AX3935">
        <v>7.8041666599999999</v>
      </c>
      <c r="AY3935">
        <v>754.84915675000002</v>
      </c>
      <c r="AZ3935">
        <v>1454.39684491</v>
      </c>
      <c r="BA3935">
        <v>0</v>
      </c>
    </row>
    <row r="3936" spans="44:53">
      <c r="AR3936" s="5">
        <v>46261</v>
      </c>
      <c r="AS3936">
        <v>281</v>
      </c>
      <c r="AT3936">
        <v>3</v>
      </c>
      <c r="AU3936" t="s">
        <v>50</v>
      </c>
      <c r="AV3936" t="s">
        <v>52</v>
      </c>
      <c r="AW3936">
        <v>1.66127476</v>
      </c>
      <c r="AX3936">
        <v>0.23166666</v>
      </c>
      <c r="AY3936">
        <v>0</v>
      </c>
      <c r="AZ3936">
        <v>0</v>
      </c>
      <c r="BA3936">
        <v>0</v>
      </c>
    </row>
    <row r="3937" spans="44:53">
      <c r="AR3937" s="5">
        <v>46261</v>
      </c>
      <c r="AS3937">
        <v>281</v>
      </c>
      <c r="AT3937">
        <v>3</v>
      </c>
      <c r="AU3937" t="s">
        <v>50</v>
      </c>
      <c r="AV3937" t="s">
        <v>51</v>
      </c>
      <c r="AW3937">
        <v>-1.89294143</v>
      </c>
      <c r="AX3937">
        <v>0.23166666</v>
      </c>
      <c r="AY3937">
        <v>0</v>
      </c>
      <c r="AZ3937">
        <v>336.82820450000003</v>
      </c>
      <c r="BA3937">
        <v>0</v>
      </c>
    </row>
    <row r="3938" spans="44:53">
      <c r="AR3938" s="5">
        <v>46261</v>
      </c>
      <c r="AS3938">
        <v>282</v>
      </c>
      <c r="AT3938">
        <v>3</v>
      </c>
      <c r="AU3938" t="s">
        <v>145</v>
      </c>
      <c r="AV3938" t="s">
        <v>58</v>
      </c>
      <c r="AW3938">
        <v>3.1880709999999999</v>
      </c>
      <c r="AX3938">
        <v>1.28166666</v>
      </c>
      <c r="AY3938">
        <v>0</v>
      </c>
      <c r="AZ3938">
        <v>0</v>
      </c>
      <c r="BA3938">
        <v>0</v>
      </c>
    </row>
    <row r="3939" spans="44:53">
      <c r="AR3939" s="5">
        <v>46261</v>
      </c>
      <c r="AS3939">
        <v>282</v>
      </c>
      <c r="AT3939">
        <v>3</v>
      </c>
      <c r="AU3939" t="s">
        <v>145</v>
      </c>
      <c r="AV3939" t="s">
        <v>146</v>
      </c>
      <c r="AW3939">
        <v>-4.4697376599999998</v>
      </c>
      <c r="AX3939">
        <v>1.28166666</v>
      </c>
      <c r="AY3939">
        <v>5151.0080377499999</v>
      </c>
      <c r="AZ3939">
        <v>5151.0080377499999</v>
      </c>
      <c r="BA3939">
        <v>0</v>
      </c>
    </row>
    <row r="3940" spans="44:53">
      <c r="AR3940" s="5">
        <v>46261</v>
      </c>
      <c r="AS3940">
        <v>282</v>
      </c>
      <c r="AT3940">
        <v>3</v>
      </c>
      <c r="AU3940" t="s">
        <v>144</v>
      </c>
      <c r="AV3940" t="s">
        <v>58</v>
      </c>
      <c r="AW3940">
        <v>52.106966800000002</v>
      </c>
      <c r="AX3940">
        <v>11.1</v>
      </c>
      <c r="AY3940">
        <v>0</v>
      </c>
      <c r="AZ3940">
        <v>0</v>
      </c>
      <c r="BA3940">
        <v>0</v>
      </c>
    </row>
    <row r="3941" spans="44:53">
      <c r="AR3941" s="5">
        <v>46261</v>
      </c>
      <c r="AS3941">
        <v>282</v>
      </c>
      <c r="AT3941">
        <v>3</v>
      </c>
      <c r="AU3941" t="s">
        <v>144</v>
      </c>
      <c r="AV3941" t="s">
        <v>146</v>
      </c>
      <c r="AW3941">
        <v>-63.206966799999996</v>
      </c>
      <c r="AX3941">
        <v>11.1</v>
      </c>
      <c r="AY3941">
        <v>76352.955509770007</v>
      </c>
      <c r="AZ3941">
        <v>76352.955509770007</v>
      </c>
      <c r="BA3941">
        <v>0</v>
      </c>
    </row>
    <row r="3942" spans="44:53">
      <c r="AR3942" s="5">
        <v>46261</v>
      </c>
      <c r="AS3942">
        <v>282</v>
      </c>
      <c r="AT3942">
        <v>3</v>
      </c>
      <c r="AU3942" t="s">
        <v>57</v>
      </c>
      <c r="AV3942" t="s">
        <v>58</v>
      </c>
      <c r="AW3942">
        <v>5.1492158000000003</v>
      </c>
      <c r="AX3942">
        <v>1.9908333300000001</v>
      </c>
      <c r="AY3942">
        <v>0</v>
      </c>
      <c r="AZ3942">
        <v>0</v>
      </c>
      <c r="BA3942">
        <v>0</v>
      </c>
    </row>
    <row r="3943" spans="44:53">
      <c r="AR3943" s="5">
        <v>46261</v>
      </c>
      <c r="AS3943">
        <v>282</v>
      </c>
      <c r="AT3943">
        <v>3</v>
      </c>
      <c r="AU3943" t="s">
        <v>57</v>
      </c>
      <c r="AV3943" t="s">
        <v>52</v>
      </c>
      <c r="AW3943">
        <v>-7.1400491300000004</v>
      </c>
      <c r="AX3943">
        <v>1.9908333300000001</v>
      </c>
      <c r="AY3943">
        <v>0</v>
      </c>
      <c r="AZ3943">
        <v>352.33900774</v>
      </c>
      <c r="BA3943">
        <v>0</v>
      </c>
    </row>
    <row r="3944" spans="44:53">
      <c r="AR3944" s="5">
        <v>46261</v>
      </c>
      <c r="AS3944">
        <v>282</v>
      </c>
      <c r="AT3944">
        <v>3</v>
      </c>
      <c r="AU3944" t="s">
        <v>147</v>
      </c>
      <c r="AV3944" t="s">
        <v>148</v>
      </c>
      <c r="AW3944">
        <v>0</v>
      </c>
      <c r="AX3944">
        <v>1.06</v>
      </c>
      <c r="AY3944">
        <v>0</v>
      </c>
      <c r="AZ3944">
        <v>0</v>
      </c>
      <c r="BA3944">
        <v>0</v>
      </c>
    </row>
    <row r="3945" spans="44:53">
      <c r="AR3945" s="5">
        <v>46261</v>
      </c>
      <c r="AS3945">
        <v>282</v>
      </c>
      <c r="AT3945">
        <v>3</v>
      </c>
      <c r="AU3945" t="s">
        <v>147</v>
      </c>
      <c r="AV3945" t="s">
        <v>51</v>
      </c>
      <c r="AW3945">
        <v>0</v>
      </c>
      <c r="AX3945">
        <v>1.06</v>
      </c>
      <c r="AY3945">
        <v>0</v>
      </c>
      <c r="AZ3945">
        <v>0</v>
      </c>
      <c r="BA3945">
        <v>0</v>
      </c>
    </row>
    <row r="3946" spans="44:53">
      <c r="AR3946" s="5">
        <v>46261</v>
      </c>
      <c r="AS3946">
        <v>282</v>
      </c>
      <c r="AT3946">
        <v>3</v>
      </c>
      <c r="AU3946" t="s">
        <v>60</v>
      </c>
      <c r="AV3946" t="s">
        <v>58</v>
      </c>
      <c r="AW3946">
        <v>15.7982049</v>
      </c>
      <c r="AX3946">
        <v>1.45</v>
      </c>
      <c r="AY3946">
        <v>0</v>
      </c>
      <c r="AZ3946">
        <v>0</v>
      </c>
      <c r="BA3946">
        <v>0</v>
      </c>
    </row>
    <row r="3947" spans="44:53">
      <c r="AR3947" s="5">
        <v>46261</v>
      </c>
      <c r="AS3947">
        <v>282</v>
      </c>
      <c r="AT3947">
        <v>3</v>
      </c>
      <c r="AU3947" t="s">
        <v>60</v>
      </c>
      <c r="AV3947" t="s">
        <v>51</v>
      </c>
      <c r="AW3947">
        <v>-17.248204900000001</v>
      </c>
      <c r="AX3947">
        <v>1.45</v>
      </c>
      <c r="AY3947">
        <v>8586.4637883699997</v>
      </c>
      <c r="AZ3947">
        <v>6864.2101560000001</v>
      </c>
      <c r="BA3947">
        <v>0</v>
      </c>
    </row>
    <row r="3948" spans="44:53">
      <c r="AR3948" s="5">
        <v>46261</v>
      </c>
      <c r="AS3948">
        <v>282</v>
      </c>
      <c r="AT3948">
        <v>3</v>
      </c>
      <c r="AU3948" t="s">
        <v>54</v>
      </c>
      <c r="AV3948" t="s">
        <v>52</v>
      </c>
      <c r="AW3948">
        <v>9.0935512599999999</v>
      </c>
      <c r="AX3948">
        <v>7.4541666600000003</v>
      </c>
      <c r="AY3948">
        <v>0</v>
      </c>
      <c r="AZ3948">
        <v>0</v>
      </c>
      <c r="BA3948">
        <v>0</v>
      </c>
    </row>
    <row r="3949" spans="44:53">
      <c r="AR3949" s="5">
        <v>46261</v>
      </c>
      <c r="AS3949">
        <v>282</v>
      </c>
      <c r="AT3949">
        <v>3</v>
      </c>
      <c r="AU3949" t="s">
        <v>54</v>
      </c>
      <c r="AV3949" t="s">
        <v>51</v>
      </c>
      <c r="AW3949">
        <v>-16.547717930000001</v>
      </c>
      <c r="AX3949">
        <v>7.4541666600000003</v>
      </c>
      <c r="AY3949">
        <v>835.60774082</v>
      </c>
      <c r="AZ3949">
        <v>1837.4138202300001</v>
      </c>
      <c r="BA3949">
        <v>0</v>
      </c>
    </row>
    <row r="3950" spans="44:53">
      <c r="AR3950" s="5">
        <v>46261</v>
      </c>
      <c r="AS3950">
        <v>282</v>
      </c>
      <c r="AT3950">
        <v>3</v>
      </c>
      <c r="AU3950" t="s">
        <v>50</v>
      </c>
      <c r="AV3950" t="s">
        <v>52</v>
      </c>
      <c r="AW3950">
        <v>1.61661576</v>
      </c>
      <c r="AX3950">
        <v>0.63416665999999999</v>
      </c>
      <c r="AY3950">
        <v>0</v>
      </c>
      <c r="AZ3950">
        <v>0</v>
      </c>
      <c r="BA3950">
        <v>0</v>
      </c>
    </row>
    <row r="3951" spans="44:53">
      <c r="AR3951" s="5">
        <v>46261</v>
      </c>
      <c r="AS3951">
        <v>282</v>
      </c>
      <c r="AT3951">
        <v>3</v>
      </c>
      <c r="AU3951" t="s">
        <v>50</v>
      </c>
      <c r="AV3951" t="s">
        <v>51</v>
      </c>
      <c r="AW3951">
        <v>-2.2507824300000001</v>
      </c>
      <c r="AX3951">
        <v>0.63416665999999999</v>
      </c>
      <c r="AY3951">
        <v>0</v>
      </c>
      <c r="AZ3951">
        <v>368.10854520999999</v>
      </c>
      <c r="BA3951">
        <v>0</v>
      </c>
    </row>
    <row r="3952" spans="44:53">
      <c r="AR3952" s="5">
        <v>46261</v>
      </c>
      <c r="AS3952">
        <v>283</v>
      </c>
      <c r="AT3952">
        <v>3</v>
      </c>
      <c r="AU3952" t="s">
        <v>145</v>
      </c>
      <c r="AV3952" t="s">
        <v>58</v>
      </c>
      <c r="AW3952">
        <v>3.0146763999999999</v>
      </c>
      <c r="AX3952">
        <v>0.32500000000000001</v>
      </c>
      <c r="AY3952">
        <v>0</v>
      </c>
      <c r="AZ3952">
        <v>0</v>
      </c>
      <c r="BA3952">
        <v>0</v>
      </c>
    </row>
    <row r="3953" spans="44:53">
      <c r="AR3953" s="5">
        <v>46261</v>
      </c>
      <c r="AS3953">
        <v>283</v>
      </c>
      <c r="AT3953">
        <v>3</v>
      </c>
      <c r="AU3953" t="s">
        <v>145</v>
      </c>
      <c r="AV3953" t="s">
        <v>146</v>
      </c>
      <c r="AW3953">
        <v>-3.3396764000000001</v>
      </c>
      <c r="AX3953">
        <v>0.32500000000000001</v>
      </c>
      <c r="AY3953">
        <v>4847.0146000000004</v>
      </c>
      <c r="AZ3953">
        <v>4847.0146000000004</v>
      </c>
      <c r="BA3953">
        <v>0</v>
      </c>
    </row>
    <row r="3954" spans="44:53">
      <c r="AR3954" s="5">
        <v>46261</v>
      </c>
      <c r="AS3954">
        <v>283</v>
      </c>
      <c r="AT3954">
        <v>3</v>
      </c>
      <c r="AU3954" t="s">
        <v>144</v>
      </c>
      <c r="AV3954" t="s">
        <v>58</v>
      </c>
      <c r="AW3954">
        <v>48.660215999999998</v>
      </c>
      <c r="AX3954">
        <v>11.815</v>
      </c>
      <c r="AY3954">
        <v>0</v>
      </c>
      <c r="AZ3954">
        <v>0</v>
      </c>
      <c r="BA3954">
        <v>0</v>
      </c>
    </row>
    <row r="3955" spans="44:53">
      <c r="AR3955" s="5">
        <v>46261</v>
      </c>
      <c r="AS3955">
        <v>283</v>
      </c>
      <c r="AT3955">
        <v>3</v>
      </c>
      <c r="AU3955" t="s">
        <v>144</v>
      </c>
      <c r="AV3955" t="s">
        <v>146</v>
      </c>
      <c r="AW3955">
        <v>-60.475216000000003</v>
      </c>
      <c r="AX3955">
        <v>11.815</v>
      </c>
      <c r="AY3955">
        <v>84805.323999999993</v>
      </c>
      <c r="AZ3955">
        <v>84805.323999999993</v>
      </c>
      <c r="BA3955">
        <v>0</v>
      </c>
    </row>
    <row r="3956" spans="44:53">
      <c r="AR3956" s="5">
        <v>46261</v>
      </c>
      <c r="AS3956">
        <v>283</v>
      </c>
      <c r="AT3956">
        <v>3</v>
      </c>
      <c r="AU3956" t="s">
        <v>57</v>
      </c>
      <c r="AV3956" t="s">
        <v>58</v>
      </c>
      <c r="AW3956">
        <v>5.2120088000000004</v>
      </c>
      <c r="AX3956">
        <v>1.9575</v>
      </c>
      <c r="AY3956">
        <v>0</v>
      </c>
      <c r="AZ3956">
        <v>0</v>
      </c>
      <c r="BA3956">
        <v>0</v>
      </c>
    </row>
    <row r="3957" spans="44:53">
      <c r="AR3957" s="5">
        <v>46261</v>
      </c>
      <c r="AS3957">
        <v>283</v>
      </c>
      <c r="AT3957">
        <v>3</v>
      </c>
      <c r="AU3957" t="s">
        <v>57</v>
      </c>
      <c r="AV3957" t="s">
        <v>52</v>
      </c>
      <c r="AW3957">
        <v>-7.1695088</v>
      </c>
      <c r="AX3957">
        <v>1.9575</v>
      </c>
      <c r="AY3957">
        <v>0</v>
      </c>
      <c r="AZ3957">
        <v>21.038002160000001</v>
      </c>
      <c r="BA3957">
        <v>0</v>
      </c>
    </row>
    <row r="3958" spans="44:53">
      <c r="AR3958" s="5">
        <v>46261</v>
      </c>
      <c r="AS3958">
        <v>283</v>
      </c>
      <c r="AT3958">
        <v>3</v>
      </c>
      <c r="AU3958" t="s">
        <v>147</v>
      </c>
      <c r="AV3958" t="s">
        <v>148</v>
      </c>
      <c r="AW3958">
        <v>0</v>
      </c>
      <c r="AX3958">
        <v>1.03166666</v>
      </c>
      <c r="AY3958">
        <v>0</v>
      </c>
      <c r="AZ3958">
        <v>0</v>
      </c>
      <c r="BA3958">
        <v>0</v>
      </c>
    </row>
    <row r="3959" spans="44:53">
      <c r="AR3959" s="5">
        <v>46261</v>
      </c>
      <c r="AS3959">
        <v>283</v>
      </c>
      <c r="AT3959">
        <v>3</v>
      </c>
      <c r="AU3959" t="s">
        <v>147</v>
      </c>
      <c r="AV3959" t="s">
        <v>51</v>
      </c>
      <c r="AW3959">
        <v>0</v>
      </c>
      <c r="AX3959">
        <v>1.03166666</v>
      </c>
      <c r="AY3959">
        <v>0</v>
      </c>
      <c r="AZ3959">
        <v>0</v>
      </c>
      <c r="BA3959">
        <v>0</v>
      </c>
    </row>
    <row r="3960" spans="44:53">
      <c r="AR3960" s="5">
        <v>46261</v>
      </c>
      <c r="AS3960">
        <v>283</v>
      </c>
      <c r="AT3960">
        <v>3</v>
      </c>
      <c r="AU3960" t="s">
        <v>60</v>
      </c>
      <c r="AV3960" t="s">
        <v>58</v>
      </c>
      <c r="AW3960">
        <v>17.739059860000001</v>
      </c>
      <c r="AX3960">
        <v>1.41083333</v>
      </c>
      <c r="AY3960">
        <v>0</v>
      </c>
      <c r="AZ3960">
        <v>0</v>
      </c>
      <c r="BA3960">
        <v>0</v>
      </c>
    </row>
    <row r="3961" spans="44:53">
      <c r="AR3961" s="5">
        <v>46261</v>
      </c>
      <c r="AS3961">
        <v>283</v>
      </c>
      <c r="AT3961">
        <v>3</v>
      </c>
      <c r="AU3961" t="s">
        <v>60</v>
      </c>
      <c r="AV3961" t="s">
        <v>51</v>
      </c>
      <c r="AW3961">
        <v>-19.149893200000001</v>
      </c>
      <c r="AX3961">
        <v>1.41083333</v>
      </c>
      <c r="AY3961">
        <v>9537.0261142500003</v>
      </c>
      <c r="AZ3961">
        <v>7720.5363413300001</v>
      </c>
      <c r="BA3961">
        <v>0</v>
      </c>
    </row>
    <row r="3962" spans="44:53">
      <c r="AR3962" s="5">
        <v>46261</v>
      </c>
      <c r="AS3962">
        <v>283</v>
      </c>
      <c r="AT3962">
        <v>3</v>
      </c>
      <c r="AU3962" t="s">
        <v>54</v>
      </c>
      <c r="AV3962" t="s">
        <v>52</v>
      </c>
      <c r="AW3962">
        <v>13.23321793</v>
      </c>
      <c r="AX3962">
        <v>7.49583333</v>
      </c>
      <c r="AY3962">
        <v>0</v>
      </c>
      <c r="AZ3962">
        <v>0</v>
      </c>
      <c r="BA3962">
        <v>0</v>
      </c>
    </row>
    <row r="3963" spans="44:53">
      <c r="AR3963" s="5">
        <v>46261</v>
      </c>
      <c r="AS3963">
        <v>283</v>
      </c>
      <c r="AT3963">
        <v>3</v>
      </c>
      <c r="AU3963" t="s">
        <v>54</v>
      </c>
      <c r="AV3963" t="s">
        <v>51</v>
      </c>
      <c r="AW3963">
        <v>-20.729051259999999</v>
      </c>
      <c r="AX3963">
        <v>7.49583333</v>
      </c>
      <c r="AY3963">
        <v>2182.0289564</v>
      </c>
      <c r="AZ3963">
        <v>3527.49364986</v>
      </c>
      <c r="BA3963">
        <v>0</v>
      </c>
    </row>
    <row r="3964" spans="44:53">
      <c r="AR3964" s="5">
        <v>46261</v>
      </c>
      <c r="AS3964">
        <v>283</v>
      </c>
      <c r="AT3964">
        <v>3</v>
      </c>
      <c r="AU3964" t="s">
        <v>50</v>
      </c>
      <c r="AV3964" t="s">
        <v>52</v>
      </c>
      <c r="AW3964">
        <v>1.6238132599999999</v>
      </c>
      <c r="AX3964">
        <v>0.63416665999999999</v>
      </c>
      <c r="AY3964">
        <v>0</v>
      </c>
      <c r="AZ3964">
        <v>0</v>
      </c>
      <c r="BA3964">
        <v>0</v>
      </c>
    </row>
    <row r="3965" spans="44:53">
      <c r="AR3965" s="5">
        <v>46261</v>
      </c>
      <c r="AS3965">
        <v>283</v>
      </c>
      <c r="AT3965">
        <v>3</v>
      </c>
      <c r="AU3965" t="s">
        <v>50</v>
      </c>
      <c r="AV3965" t="s">
        <v>51</v>
      </c>
      <c r="AW3965">
        <v>-2.2579799299999999</v>
      </c>
      <c r="AX3965">
        <v>0.63416665999999999</v>
      </c>
      <c r="AY3965">
        <v>0</v>
      </c>
      <c r="AZ3965">
        <v>449.98707729</v>
      </c>
      <c r="BA3965">
        <v>0</v>
      </c>
    </row>
    <row r="3966" spans="44:53">
      <c r="AR3966" s="5">
        <v>46261</v>
      </c>
      <c r="AS3966">
        <v>284</v>
      </c>
      <c r="AT3966">
        <v>3</v>
      </c>
      <c r="AU3966" t="s">
        <v>145</v>
      </c>
      <c r="AV3966" t="s">
        <v>58</v>
      </c>
      <c r="AW3966">
        <v>3.7984939999999998</v>
      </c>
      <c r="AX3966">
        <v>0.32583332999999998</v>
      </c>
      <c r="AY3966">
        <v>0</v>
      </c>
      <c r="AZ3966">
        <v>0</v>
      </c>
      <c r="BA3966">
        <v>0</v>
      </c>
    </row>
    <row r="3967" spans="44:53">
      <c r="AR3967" s="5">
        <v>46261</v>
      </c>
      <c r="AS3967">
        <v>284</v>
      </c>
      <c r="AT3967">
        <v>3</v>
      </c>
      <c r="AU3967" t="s">
        <v>145</v>
      </c>
      <c r="AV3967" t="s">
        <v>146</v>
      </c>
      <c r="AW3967">
        <v>-4.1243273299999998</v>
      </c>
      <c r="AX3967">
        <v>0.32583332999999998</v>
      </c>
      <c r="AY3967">
        <v>6023.5743333299997</v>
      </c>
      <c r="AZ3967">
        <v>6023.5743333299997</v>
      </c>
      <c r="BA3967">
        <v>0</v>
      </c>
    </row>
    <row r="3968" spans="44:53">
      <c r="AR3968" s="5">
        <v>46261</v>
      </c>
      <c r="AS3968">
        <v>284</v>
      </c>
      <c r="AT3968">
        <v>3</v>
      </c>
      <c r="AU3968" t="s">
        <v>144</v>
      </c>
      <c r="AV3968" t="s">
        <v>58</v>
      </c>
      <c r="AW3968">
        <v>42.722502429999999</v>
      </c>
      <c r="AX3968">
        <v>11.510833330000001</v>
      </c>
      <c r="AY3968">
        <v>0</v>
      </c>
      <c r="AZ3968">
        <v>0</v>
      </c>
      <c r="BA3968">
        <v>0</v>
      </c>
    </row>
    <row r="3969" spans="44:53">
      <c r="AR3969" s="5">
        <v>46261</v>
      </c>
      <c r="AS3969">
        <v>284</v>
      </c>
      <c r="AT3969">
        <v>3</v>
      </c>
      <c r="AU3969" t="s">
        <v>144</v>
      </c>
      <c r="AV3969" t="s">
        <v>146</v>
      </c>
      <c r="AW3969">
        <v>-54.233335760000003</v>
      </c>
      <c r="AX3969">
        <v>11.510833330000001</v>
      </c>
      <c r="AY3969">
        <v>75594.586983329995</v>
      </c>
      <c r="AZ3969">
        <v>75594.586983329995</v>
      </c>
      <c r="BA3969">
        <v>0</v>
      </c>
    </row>
    <row r="3970" spans="44:53">
      <c r="AR3970" s="5">
        <v>46261</v>
      </c>
      <c r="AS3970">
        <v>284</v>
      </c>
      <c r="AT3970">
        <v>3</v>
      </c>
      <c r="AU3970" t="s">
        <v>57</v>
      </c>
      <c r="AV3970" t="s">
        <v>58</v>
      </c>
      <c r="AW3970">
        <v>5.4269525999999999</v>
      </c>
      <c r="AX3970">
        <v>1.92</v>
      </c>
      <c r="AY3970">
        <v>0</v>
      </c>
      <c r="AZ3970">
        <v>0</v>
      </c>
      <c r="BA3970">
        <v>0</v>
      </c>
    </row>
    <row r="3971" spans="44:53">
      <c r="AR3971" s="5">
        <v>46261</v>
      </c>
      <c r="AS3971">
        <v>284</v>
      </c>
      <c r="AT3971">
        <v>3</v>
      </c>
      <c r="AU3971" t="s">
        <v>57</v>
      </c>
      <c r="AV3971" t="s">
        <v>52</v>
      </c>
      <c r="AW3971">
        <v>-7.3469525999999998</v>
      </c>
      <c r="AX3971">
        <v>1.92</v>
      </c>
      <c r="AY3971">
        <v>0</v>
      </c>
      <c r="AZ3971">
        <v>64.532540069999996</v>
      </c>
      <c r="BA3971">
        <v>0</v>
      </c>
    </row>
    <row r="3972" spans="44:53">
      <c r="AR3972" s="5">
        <v>46261</v>
      </c>
      <c r="AS3972">
        <v>284</v>
      </c>
      <c r="AT3972">
        <v>3</v>
      </c>
      <c r="AU3972" t="s">
        <v>147</v>
      </c>
      <c r="AV3972" t="s">
        <v>148</v>
      </c>
      <c r="AW3972">
        <v>0</v>
      </c>
      <c r="AX3972">
        <v>0.97083333000000005</v>
      </c>
      <c r="AY3972">
        <v>0</v>
      </c>
      <c r="AZ3972">
        <v>0</v>
      </c>
      <c r="BA3972">
        <v>0</v>
      </c>
    </row>
    <row r="3973" spans="44:53">
      <c r="AR3973" s="5">
        <v>46261</v>
      </c>
      <c r="AS3973">
        <v>284</v>
      </c>
      <c r="AT3973">
        <v>3</v>
      </c>
      <c r="AU3973" t="s">
        <v>147</v>
      </c>
      <c r="AV3973" t="s">
        <v>51</v>
      </c>
      <c r="AW3973">
        <v>0</v>
      </c>
      <c r="AX3973">
        <v>0.97083333000000005</v>
      </c>
      <c r="AY3973">
        <v>0</v>
      </c>
      <c r="AZ3973">
        <v>0</v>
      </c>
      <c r="BA3973">
        <v>0</v>
      </c>
    </row>
    <row r="3974" spans="44:53">
      <c r="AR3974" s="5">
        <v>46261</v>
      </c>
      <c r="AS3974">
        <v>284</v>
      </c>
      <c r="AT3974">
        <v>3</v>
      </c>
      <c r="AU3974" t="s">
        <v>60</v>
      </c>
      <c r="AV3974" t="s">
        <v>58</v>
      </c>
      <c r="AW3974">
        <v>20.4967997</v>
      </c>
      <c r="AX3974">
        <v>1.57</v>
      </c>
      <c r="AY3974">
        <v>0</v>
      </c>
      <c r="AZ3974">
        <v>0</v>
      </c>
      <c r="BA3974">
        <v>0</v>
      </c>
    </row>
    <row r="3975" spans="44:53">
      <c r="AR3975" s="5">
        <v>46261</v>
      </c>
      <c r="AS3975">
        <v>284</v>
      </c>
      <c r="AT3975">
        <v>3</v>
      </c>
      <c r="AU3975" t="s">
        <v>60</v>
      </c>
      <c r="AV3975" t="s">
        <v>51</v>
      </c>
      <c r="AW3975">
        <v>-22.066799700000001</v>
      </c>
      <c r="AX3975">
        <v>1.57</v>
      </c>
      <c r="AY3975">
        <v>11729.084918619999</v>
      </c>
      <c r="AZ3975">
        <v>9476.0618605</v>
      </c>
      <c r="BA3975">
        <v>0</v>
      </c>
    </row>
    <row r="3976" spans="44:53">
      <c r="AR3976" s="5">
        <v>46261</v>
      </c>
      <c r="AS3976">
        <v>284</v>
      </c>
      <c r="AT3976">
        <v>3</v>
      </c>
      <c r="AU3976" t="s">
        <v>54</v>
      </c>
      <c r="AV3976" t="s">
        <v>52</v>
      </c>
      <c r="AW3976">
        <v>14.07750916</v>
      </c>
      <c r="AX3976">
        <v>7.4291666599999999</v>
      </c>
      <c r="AY3976">
        <v>0</v>
      </c>
      <c r="AZ3976">
        <v>0</v>
      </c>
      <c r="BA3976">
        <v>0</v>
      </c>
    </row>
    <row r="3977" spans="44:53">
      <c r="AR3977" s="5">
        <v>46261</v>
      </c>
      <c r="AS3977">
        <v>284</v>
      </c>
      <c r="AT3977">
        <v>3</v>
      </c>
      <c r="AU3977" t="s">
        <v>54</v>
      </c>
      <c r="AV3977" t="s">
        <v>51</v>
      </c>
      <c r="AW3977">
        <v>-21.506675829999999</v>
      </c>
      <c r="AX3977">
        <v>7.4291666599999999</v>
      </c>
      <c r="AY3977">
        <v>2843.6810620299998</v>
      </c>
      <c r="AZ3977">
        <v>4322.9122758699996</v>
      </c>
      <c r="BA3977">
        <v>0</v>
      </c>
    </row>
    <row r="3978" spans="44:53">
      <c r="AR3978" s="5">
        <v>46261</v>
      </c>
      <c r="AS3978">
        <v>284</v>
      </c>
      <c r="AT3978">
        <v>3</v>
      </c>
      <c r="AU3978" t="s">
        <v>50</v>
      </c>
      <c r="AV3978" t="s">
        <v>52</v>
      </c>
      <c r="AW3978">
        <v>2.2468288599999999</v>
      </c>
      <c r="AX3978">
        <v>0.63416665999999999</v>
      </c>
      <c r="AY3978">
        <v>0</v>
      </c>
      <c r="AZ3978">
        <v>0</v>
      </c>
      <c r="BA3978">
        <v>0</v>
      </c>
    </row>
    <row r="3979" spans="44:53">
      <c r="AR3979" s="5">
        <v>46261</v>
      </c>
      <c r="AS3979">
        <v>284</v>
      </c>
      <c r="AT3979">
        <v>3</v>
      </c>
      <c r="AU3979" t="s">
        <v>50</v>
      </c>
      <c r="AV3979" t="s">
        <v>51</v>
      </c>
      <c r="AW3979">
        <v>-2.8809955299999999</v>
      </c>
      <c r="AX3979">
        <v>0.63416665999999999</v>
      </c>
      <c r="AY3979">
        <v>0</v>
      </c>
      <c r="AZ3979">
        <v>709.25930420999998</v>
      </c>
      <c r="BA3979">
        <v>0</v>
      </c>
    </row>
    <row r="3980" spans="44:53">
      <c r="AR3980" s="5">
        <v>46261</v>
      </c>
      <c r="AS3980">
        <v>285</v>
      </c>
      <c r="AT3980">
        <v>3</v>
      </c>
      <c r="AU3980" t="s">
        <v>145</v>
      </c>
      <c r="AV3980" t="s">
        <v>58</v>
      </c>
      <c r="AW3980">
        <v>4.0338010000000004</v>
      </c>
      <c r="AX3980">
        <v>0.33083332999999998</v>
      </c>
      <c r="AY3980">
        <v>0</v>
      </c>
      <c r="AZ3980">
        <v>0</v>
      </c>
      <c r="BA3980">
        <v>0</v>
      </c>
    </row>
    <row r="3981" spans="44:53">
      <c r="AR3981" s="5">
        <v>46261</v>
      </c>
      <c r="AS3981">
        <v>285</v>
      </c>
      <c r="AT3981">
        <v>3</v>
      </c>
      <c r="AU3981" t="s">
        <v>145</v>
      </c>
      <c r="AV3981" t="s">
        <v>146</v>
      </c>
      <c r="AW3981">
        <v>-4.3646343300000003</v>
      </c>
      <c r="AX3981">
        <v>0.33083332999999998</v>
      </c>
      <c r="AY3981">
        <v>6381.5348333299999</v>
      </c>
      <c r="AZ3981">
        <v>6381.5348333299999</v>
      </c>
      <c r="BA3981">
        <v>0</v>
      </c>
    </row>
    <row r="3982" spans="44:53">
      <c r="AR3982" s="5">
        <v>46261</v>
      </c>
      <c r="AS3982">
        <v>285</v>
      </c>
      <c r="AT3982">
        <v>3</v>
      </c>
      <c r="AU3982" t="s">
        <v>144</v>
      </c>
      <c r="AV3982" t="s">
        <v>58</v>
      </c>
      <c r="AW3982">
        <v>41.910558459999997</v>
      </c>
      <c r="AX3982">
        <v>11.83166666</v>
      </c>
      <c r="AY3982">
        <v>0</v>
      </c>
      <c r="AZ3982">
        <v>0</v>
      </c>
      <c r="BA3982">
        <v>0</v>
      </c>
    </row>
    <row r="3983" spans="44:53">
      <c r="AR3983" s="5">
        <v>46261</v>
      </c>
      <c r="AS3983">
        <v>285</v>
      </c>
      <c r="AT3983">
        <v>3</v>
      </c>
      <c r="AU3983" t="s">
        <v>144</v>
      </c>
      <c r="AV3983" t="s">
        <v>146</v>
      </c>
      <c r="AW3983">
        <v>-53.742225130000001</v>
      </c>
      <c r="AX3983">
        <v>11.83166666</v>
      </c>
      <c r="AY3983">
        <v>74697.504366659996</v>
      </c>
      <c r="AZ3983">
        <v>74697.504366659996</v>
      </c>
      <c r="BA3983">
        <v>0</v>
      </c>
    </row>
    <row r="3984" spans="44:53">
      <c r="AR3984" s="5">
        <v>46261</v>
      </c>
      <c r="AS3984">
        <v>285</v>
      </c>
      <c r="AT3984">
        <v>3</v>
      </c>
      <c r="AU3984" t="s">
        <v>57</v>
      </c>
      <c r="AV3984" t="s">
        <v>58</v>
      </c>
      <c r="AW3984">
        <v>5.6213763999999999</v>
      </c>
      <c r="AX3984">
        <v>1.92666666</v>
      </c>
      <c r="AY3984">
        <v>0</v>
      </c>
      <c r="AZ3984">
        <v>0</v>
      </c>
      <c r="BA3984">
        <v>0</v>
      </c>
    </row>
    <row r="3985" spans="44:53">
      <c r="AR3985" s="5">
        <v>46261</v>
      </c>
      <c r="AS3985">
        <v>285</v>
      </c>
      <c r="AT3985">
        <v>3</v>
      </c>
      <c r="AU3985" t="s">
        <v>57</v>
      </c>
      <c r="AV3985" t="s">
        <v>52</v>
      </c>
      <c r="AW3985">
        <v>-7.5480430600000004</v>
      </c>
      <c r="AX3985">
        <v>1.92666666</v>
      </c>
      <c r="AY3985">
        <v>0</v>
      </c>
      <c r="AZ3985">
        <v>89.241272309999999</v>
      </c>
      <c r="BA3985">
        <v>0</v>
      </c>
    </row>
    <row r="3986" spans="44:53">
      <c r="AR3986" s="5">
        <v>46261</v>
      </c>
      <c r="AS3986">
        <v>285</v>
      </c>
      <c r="AT3986">
        <v>3</v>
      </c>
      <c r="AU3986" t="s">
        <v>147</v>
      </c>
      <c r="AV3986" t="s">
        <v>148</v>
      </c>
      <c r="AW3986">
        <v>0</v>
      </c>
      <c r="AX3986">
        <v>1.0449999999999999</v>
      </c>
      <c r="AY3986">
        <v>0</v>
      </c>
      <c r="AZ3986">
        <v>0</v>
      </c>
      <c r="BA3986">
        <v>0</v>
      </c>
    </row>
    <row r="3987" spans="44:53">
      <c r="AR3987" s="5">
        <v>46261</v>
      </c>
      <c r="AS3987">
        <v>285</v>
      </c>
      <c r="AT3987">
        <v>3</v>
      </c>
      <c r="AU3987" t="s">
        <v>147</v>
      </c>
      <c r="AV3987" t="s">
        <v>51</v>
      </c>
      <c r="AW3987">
        <v>0</v>
      </c>
      <c r="AX3987">
        <v>1.0449999999999999</v>
      </c>
      <c r="AY3987">
        <v>0</v>
      </c>
      <c r="AZ3987">
        <v>0</v>
      </c>
      <c r="BA3987">
        <v>0</v>
      </c>
    </row>
    <row r="3988" spans="44:53">
      <c r="AR3988" s="5">
        <v>46261</v>
      </c>
      <c r="AS3988">
        <v>285</v>
      </c>
      <c r="AT3988">
        <v>3</v>
      </c>
      <c r="AU3988" t="s">
        <v>60</v>
      </c>
      <c r="AV3988" t="s">
        <v>58</v>
      </c>
      <c r="AW3988">
        <v>22.474758959999999</v>
      </c>
      <c r="AX3988">
        <v>1.4758333299999999</v>
      </c>
      <c r="AY3988">
        <v>0</v>
      </c>
      <c r="AZ3988">
        <v>0</v>
      </c>
      <c r="BA3988">
        <v>0</v>
      </c>
    </row>
    <row r="3989" spans="44:53">
      <c r="AR3989" s="5">
        <v>46261</v>
      </c>
      <c r="AS3989">
        <v>285</v>
      </c>
      <c r="AT3989">
        <v>3</v>
      </c>
      <c r="AU3989" t="s">
        <v>60</v>
      </c>
      <c r="AV3989" t="s">
        <v>51</v>
      </c>
      <c r="AW3989">
        <v>-23.9505923</v>
      </c>
      <c r="AX3989">
        <v>1.4758333299999999</v>
      </c>
      <c r="AY3989">
        <v>12734.100463360001</v>
      </c>
      <c r="AZ3989">
        <v>10399.10875283</v>
      </c>
      <c r="BA3989">
        <v>0</v>
      </c>
    </row>
    <row r="3990" spans="44:53">
      <c r="AR3990" s="5">
        <v>46261</v>
      </c>
      <c r="AS3990">
        <v>285</v>
      </c>
      <c r="AT3990">
        <v>3</v>
      </c>
      <c r="AU3990" t="s">
        <v>54</v>
      </c>
      <c r="AV3990" t="s">
        <v>52</v>
      </c>
      <c r="AW3990">
        <v>13.772140930000001</v>
      </c>
      <c r="AX3990">
        <v>7.4308333299999996</v>
      </c>
      <c r="AY3990">
        <v>0</v>
      </c>
      <c r="AZ3990">
        <v>0</v>
      </c>
      <c r="BA3990">
        <v>0</v>
      </c>
    </row>
    <row r="3991" spans="44:53">
      <c r="AR3991" s="5">
        <v>46261</v>
      </c>
      <c r="AS3991">
        <v>285</v>
      </c>
      <c r="AT3991">
        <v>3</v>
      </c>
      <c r="AU3991" t="s">
        <v>54</v>
      </c>
      <c r="AV3991" t="s">
        <v>51</v>
      </c>
      <c r="AW3991">
        <v>-21.202974260000001</v>
      </c>
      <c r="AX3991">
        <v>7.4308333299999996</v>
      </c>
      <c r="AY3991">
        <v>2725.5245345600001</v>
      </c>
      <c r="AZ3991">
        <v>4223.4413141699997</v>
      </c>
      <c r="BA3991">
        <v>0</v>
      </c>
    </row>
    <row r="3992" spans="44:53">
      <c r="AR3992" s="5">
        <v>46261</v>
      </c>
      <c r="AS3992">
        <v>285</v>
      </c>
      <c r="AT3992">
        <v>3</v>
      </c>
      <c r="AU3992" t="s">
        <v>50</v>
      </c>
      <c r="AV3992" t="s">
        <v>52</v>
      </c>
      <c r="AW3992">
        <v>2.3653186599999998</v>
      </c>
      <c r="AX3992">
        <v>0.63416665999999999</v>
      </c>
      <c r="AY3992">
        <v>0</v>
      </c>
      <c r="AZ3992">
        <v>0</v>
      </c>
      <c r="BA3992">
        <v>0</v>
      </c>
    </row>
    <row r="3993" spans="44:53">
      <c r="AR3993" s="5">
        <v>46261</v>
      </c>
      <c r="AS3993">
        <v>285</v>
      </c>
      <c r="AT3993">
        <v>3</v>
      </c>
      <c r="AU3993" t="s">
        <v>50</v>
      </c>
      <c r="AV3993" t="s">
        <v>51</v>
      </c>
      <c r="AW3993">
        <v>-2.9994853300000002</v>
      </c>
      <c r="AX3993">
        <v>0.63416665999999999</v>
      </c>
      <c r="AY3993">
        <v>0</v>
      </c>
      <c r="AZ3993">
        <v>747.83365860000004</v>
      </c>
      <c r="BA3993">
        <v>0</v>
      </c>
    </row>
    <row r="3994" spans="44:53">
      <c r="AR3994" s="5">
        <v>46261</v>
      </c>
      <c r="AS3994">
        <v>286</v>
      </c>
      <c r="AT3994">
        <v>3</v>
      </c>
      <c r="AU3994" t="s">
        <v>145</v>
      </c>
      <c r="AV3994" t="s">
        <v>58</v>
      </c>
      <c r="AW3994">
        <v>4.1028327000000004</v>
      </c>
      <c r="AX3994">
        <v>0.33750000000000002</v>
      </c>
      <c r="AY3994">
        <v>0</v>
      </c>
      <c r="AZ3994">
        <v>0</v>
      </c>
      <c r="BA3994">
        <v>0</v>
      </c>
    </row>
    <row r="3995" spans="44:53">
      <c r="AR3995" s="5">
        <v>46261</v>
      </c>
      <c r="AS3995">
        <v>286</v>
      </c>
      <c r="AT3995">
        <v>3</v>
      </c>
      <c r="AU3995" t="s">
        <v>145</v>
      </c>
      <c r="AV3995" t="s">
        <v>146</v>
      </c>
      <c r="AW3995">
        <v>-4.4403326999999999</v>
      </c>
      <c r="AX3995">
        <v>0.33750000000000002</v>
      </c>
      <c r="AY3995">
        <v>5584.3226594199996</v>
      </c>
      <c r="AZ3995">
        <v>5584.3226594199996</v>
      </c>
      <c r="BA3995">
        <v>0</v>
      </c>
    </row>
    <row r="3996" spans="44:53">
      <c r="AR3996" s="5">
        <v>46261</v>
      </c>
      <c r="AS3996">
        <v>286</v>
      </c>
      <c r="AT3996">
        <v>3</v>
      </c>
      <c r="AU3996" t="s">
        <v>144</v>
      </c>
      <c r="AV3996" t="s">
        <v>58</v>
      </c>
      <c r="AW3996">
        <v>39.496349199999997</v>
      </c>
      <c r="AX3996">
        <v>11.0825</v>
      </c>
      <c r="AY3996">
        <v>0</v>
      </c>
      <c r="AZ3996">
        <v>0</v>
      </c>
      <c r="BA3996">
        <v>0</v>
      </c>
    </row>
    <row r="3997" spans="44:53">
      <c r="AR3997" s="5">
        <v>46261</v>
      </c>
      <c r="AS3997">
        <v>286</v>
      </c>
      <c r="AT3997">
        <v>3</v>
      </c>
      <c r="AU3997" t="s">
        <v>144</v>
      </c>
      <c r="AV3997" t="s">
        <v>146</v>
      </c>
      <c r="AW3997">
        <v>-50.578849200000001</v>
      </c>
      <c r="AX3997">
        <v>11.0825</v>
      </c>
      <c r="AY3997">
        <v>59990.73017748</v>
      </c>
      <c r="AZ3997">
        <v>59990.73017748</v>
      </c>
      <c r="BA3997">
        <v>0</v>
      </c>
    </row>
    <row r="3998" spans="44:53">
      <c r="AR3998" s="5">
        <v>46261</v>
      </c>
      <c r="AS3998">
        <v>286</v>
      </c>
      <c r="AT3998">
        <v>3</v>
      </c>
      <c r="AU3998" t="s">
        <v>57</v>
      </c>
      <c r="AV3998" t="s">
        <v>58</v>
      </c>
      <c r="AW3998">
        <v>5.5974653999999999</v>
      </c>
      <c r="AX3998">
        <v>1.90416666</v>
      </c>
      <c r="AY3998">
        <v>0</v>
      </c>
      <c r="AZ3998">
        <v>0</v>
      </c>
      <c r="BA3998">
        <v>0</v>
      </c>
    </row>
    <row r="3999" spans="44:53">
      <c r="AR3999" s="5">
        <v>46261</v>
      </c>
      <c r="AS3999">
        <v>286</v>
      </c>
      <c r="AT3999">
        <v>3</v>
      </c>
      <c r="AU3999" t="s">
        <v>57</v>
      </c>
      <c r="AV3999" t="s">
        <v>52</v>
      </c>
      <c r="AW3999">
        <v>-7.5016320600000004</v>
      </c>
      <c r="AX3999">
        <v>1.90416666</v>
      </c>
      <c r="AY3999">
        <v>0</v>
      </c>
      <c r="AZ3999">
        <v>94.019258359999995</v>
      </c>
      <c r="BA3999">
        <v>0</v>
      </c>
    </row>
    <row r="4000" spans="44:53">
      <c r="AR4000" s="5">
        <v>46261</v>
      </c>
      <c r="AS4000">
        <v>286</v>
      </c>
      <c r="AT4000">
        <v>3</v>
      </c>
      <c r="AU4000" t="s">
        <v>147</v>
      </c>
      <c r="AV4000" t="s">
        <v>148</v>
      </c>
      <c r="AW4000">
        <v>0</v>
      </c>
      <c r="AX4000">
        <v>1.06916666</v>
      </c>
      <c r="AY4000">
        <v>0</v>
      </c>
      <c r="AZ4000">
        <v>0</v>
      </c>
      <c r="BA4000">
        <v>0</v>
      </c>
    </row>
    <row r="4001" spans="44:53">
      <c r="AR4001" s="5">
        <v>46261</v>
      </c>
      <c r="AS4001">
        <v>286</v>
      </c>
      <c r="AT4001">
        <v>3</v>
      </c>
      <c r="AU4001" t="s">
        <v>147</v>
      </c>
      <c r="AV4001" t="s">
        <v>51</v>
      </c>
      <c r="AW4001">
        <v>0</v>
      </c>
      <c r="AX4001">
        <v>1.06916666</v>
      </c>
      <c r="AY4001">
        <v>0</v>
      </c>
      <c r="AZ4001">
        <v>0</v>
      </c>
      <c r="BA4001">
        <v>0</v>
      </c>
    </row>
    <row r="4002" spans="44:53">
      <c r="AR4002" s="5">
        <v>46261</v>
      </c>
      <c r="AS4002">
        <v>286</v>
      </c>
      <c r="AT4002">
        <v>3</v>
      </c>
      <c r="AU4002" t="s">
        <v>60</v>
      </c>
      <c r="AV4002" t="s">
        <v>58</v>
      </c>
      <c r="AW4002">
        <v>22.414962630000002</v>
      </c>
      <c r="AX4002">
        <v>1.3391666600000001</v>
      </c>
      <c r="AY4002">
        <v>0</v>
      </c>
      <c r="AZ4002">
        <v>0</v>
      </c>
      <c r="BA4002">
        <v>0</v>
      </c>
    </row>
    <row r="4003" spans="44:53">
      <c r="AR4003" s="5">
        <v>46261</v>
      </c>
      <c r="AS4003">
        <v>286</v>
      </c>
      <c r="AT4003">
        <v>3</v>
      </c>
      <c r="AU4003" t="s">
        <v>60</v>
      </c>
      <c r="AV4003" t="s">
        <v>51</v>
      </c>
      <c r="AW4003">
        <v>-23.754129299999999</v>
      </c>
      <c r="AX4003">
        <v>1.3391666600000001</v>
      </c>
      <c r="AY4003">
        <v>12680.86587541</v>
      </c>
      <c r="AZ4003">
        <v>10376.08679116</v>
      </c>
      <c r="BA4003">
        <v>0</v>
      </c>
    </row>
    <row r="4004" spans="44:53">
      <c r="AR4004" s="5">
        <v>46261</v>
      </c>
      <c r="AS4004">
        <v>286</v>
      </c>
      <c r="AT4004">
        <v>3</v>
      </c>
      <c r="AU4004" t="s">
        <v>54</v>
      </c>
      <c r="AV4004" t="s">
        <v>52</v>
      </c>
      <c r="AW4004">
        <v>13.461305960000001</v>
      </c>
      <c r="AX4004">
        <v>8.0791666600000003</v>
      </c>
      <c r="AY4004">
        <v>0</v>
      </c>
      <c r="AZ4004">
        <v>0</v>
      </c>
      <c r="BA4004">
        <v>0</v>
      </c>
    </row>
    <row r="4005" spans="44:53">
      <c r="AR4005" s="5">
        <v>46261</v>
      </c>
      <c r="AS4005">
        <v>286</v>
      </c>
      <c r="AT4005">
        <v>3</v>
      </c>
      <c r="AU4005" t="s">
        <v>54</v>
      </c>
      <c r="AV4005" t="s">
        <v>51</v>
      </c>
      <c r="AW4005">
        <v>-21.54047263</v>
      </c>
      <c r="AX4005">
        <v>8.0791666600000003</v>
      </c>
      <c r="AY4005">
        <v>1888.79749823</v>
      </c>
      <c r="AZ4005">
        <v>4099.5573241100001</v>
      </c>
      <c r="BA4005">
        <v>0</v>
      </c>
    </row>
    <row r="4006" spans="44:53">
      <c r="AR4006" s="5">
        <v>46261</v>
      </c>
      <c r="AS4006">
        <v>286</v>
      </c>
      <c r="AT4006">
        <v>3</v>
      </c>
      <c r="AU4006" t="s">
        <v>50</v>
      </c>
      <c r="AV4006" t="s">
        <v>52</v>
      </c>
      <c r="AW4006">
        <v>0</v>
      </c>
      <c r="AX4006">
        <v>0</v>
      </c>
      <c r="AY4006">
        <v>0</v>
      </c>
      <c r="AZ4006">
        <v>0</v>
      </c>
      <c r="BA4006">
        <v>0</v>
      </c>
    </row>
    <row r="4007" spans="44:53">
      <c r="AR4007" s="5">
        <v>46261</v>
      </c>
      <c r="AS4007">
        <v>286</v>
      </c>
      <c r="AT4007">
        <v>3</v>
      </c>
      <c r="AU4007" t="s">
        <v>50</v>
      </c>
      <c r="AV4007" t="s">
        <v>51</v>
      </c>
      <c r="AW4007">
        <v>0</v>
      </c>
      <c r="AX4007">
        <v>0</v>
      </c>
      <c r="AY4007">
        <v>0</v>
      </c>
      <c r="AZ4007">
        <v>0</v>
      </c>
      <c r="BA4007">
        <v>0</v>
      </c>
    </row>
    <row r="4008" spans="44:53">
      <c r="AR4008" s="5">
        <v>46261</v>
      </c>
      <c r="AS4008">
        <v>287</v>
      </c>
      <c r="AT4008">
        <v>3</v>
      </c>
      <c r="AU4008" t="s">
        <v>145</v>
      </c>
      <c r="AV4008" t="s">
        <v>58</v>
      </c>
      <c r="AW4008">
        <v>2.4013862000000001</v>
      </c>
      <c r="AX4008">
        <v>0.30833333000000002</v>
      </c>
      <c r="AY4008">
        <v>0</v>
      </c>
      <c r="AZ4008">
        <v>0</v>
      </c>
      <c r="BA4008">
        <v>0</v>
      </c>
    </row>
    <row r="4009" spans="44:53">
      <c r="AR4009" s="5">
        <v>46261</v>
      </c>
      <c r="AS4009">
        <v>287</v>
      </c>
      <c r="AT4009">
        <v>3</v>
      </c>
      <c r="AU4009" t="s">
        <v>145</v>
      </c>
      <c r="AV4009" t="s">
        <v>146</v>
      </c>
      <c r="AW4009">
        <v>-2.7097195300000001</v>
      </c>
      <c r="AX4009">
        <v>0.30833333000000002</v>
      </c>
      <c r="AY4009">
        <v>3910.4126333300001</v>
      </c>
      <c r="AZ4009">
        <v>3910.4126333300001</v>
      </c>
      <c r="BA4009">
        <v>0</v>
      </c>
    </row>
    <row r="4010" spans="44:53">
      <c r="AR4010" s="5">
        <v>46261</v>
      </c>
      <c r="AS4010">
        <v>287</v>
      </c>
      <c r="AT4010">
        <v>3</v>
      </c>
      <c r="AU4010" t="s">
        <v>144</v>
      </c>
      <c r="AV4010" t="s">
        <v>58</v>
      </c>
      <c r="AW4010">
        <v>42.475145699999999</v>
      </c>
      <c r="AX4010">
        <v>11.815</v>
      </c>
      <c r="AY4010">
        <v>0</v>
      </c>
      <c r="AZ4010">
        <v>0</v>
      </c>
      <c r="BA4010">
        <v>0</v>
      </c>
    </row>
    <row r="4011" spans="44:53">
      <c r="AR4011" s="5">
        <v>46261</v>
      </c>
      <c r="AS4011">
        <v>287</v>
      </c>
      <c r="AT4011">
        <v>3</v>
      </c>
      <c r="AU4011" t="s">
        <v>144</v>
      </c>
      <c r="AV4011" t="s">
        <v>146</v>
      </c>
      <c r="AW4011">
        <v>-54.290145699999997</v>
      </c>
      <c r="AX4011">
        <v>11.815</v>
      </c>
      <c r="AY4011">
        <v>75527.718550000005</v>
      </c>
      <c r="AZ4011">
        <v>75527.718550000005</v>
      </c>
      <c r="BA4011">
        <v>0</v>
      </c>
    </row>
    <row r="4012" spans="44:53">
      <c r="AR4012" s="5">
        <v>46261</v>
      </c>
      <c r="AS4012">
        <v>287</v>
      </c>
      <c r="AT4012">
        <v>3</v>
      </c>
      <c r="AU4012" t="s">
        <v>57</v>
      </c>
      <c r="AV4012" t="s">
        <v>58</v>
      </c>
      <c r="AW4012">
        <v>4.5359287999999998</v>
      </c>
      <c r="AX4012">
        <v>1.9133333299999999</v>
      </c>
      <c r="AY4012">
        <v>0</v>
      </c>
      <c r="AZ4012">
        <v>0</v>
      </c>
      <c r="BA4012">
        <v>0</v>
      </c>
    </row>
    <row r="4013" spans="44:53">
      <c r="AR4013" s="5">
        <v>46261</v>
      </c>
      <c r="AS4013">
        <v>287</v>
      </c>
      <c r="AT4013">
        <v>3</v>
      </c>
      <c r="AU4013" t="s">
        <v>57</v>
      </c>
      <c r="AV4013" t="s">
        <v>52</v>
      </c>
      <c r="AW4013">
        <v>-6.4492621300000001</v>
      </c>
      <c r="AX4013">
        <v>1.9133333299999999</v>
      </c>
      <c r="AY4013">
        <v>0</v>
      </c>
      <c r="AZ4013">
        <v>-57.31706217</v>
      </c>
      <c r="BA4013">
        <v>0</v>
      </c>
    </row>
    <row r="4014" spans="44:53">
      <c r="AR4014" s="5">
        <v>46261</v>
      </c>
      <c r="AS4014">
        <v>287</v>
      </c>
      <c r="AT4014">
        <v>3</v>
      </c>
      <c r="AU4014" t="s">
        <v>147</v>
      </c>
      <c r="AV4014" t="s">
        <v>148</v>
      </c>
      <c r="AW4014">
        <v>0</v>
      </c>
      <c r="AX4014">
        <v>1.0649999999999999</v>
      </c>
      <c r="AY4014">
        <v>0</v>
      </c>
      <c r="AZ4014">
        <v>0</v>
      </c>
      <c r="BA4014">
        <v>0</v>
      </c>
    </row>
    <row r="4015" spans="44:53">
      <c r="AR4015" s="5">
        <v>46261</v>
      </c>
      <c r="AS4015">
        <v>287</v>
      </c>
      <c r="AT4015">
        <v>3</v>
      </c>
      <c r="AU4015" t="s">
        <v>147</v>
      </c>
      <c r="AV4015" t="s">
        <v>51</v>
      </c>
      <c r="AW4015">
        <v>0</v>
      </c>
      <c r="AX4015">
        <v>1.0649999999999999</v>
      </c>
      <c r="AY4015">
        <v>0</v>
      </c>
      <c r="AZ4015">
        <v>0</v>
      </c>
      <c r="BA4015">
        <v>0</v>
      </c>
    </row>
    <row r="4016" spans="44:53">
      <c r="AR4016" s="5">
        <v>46261</v>
      </c>
      <c r="AS4016">
        <v>287</v>
      </c>
      <c r="AT4016">
        <v>3</v>
      </c>
      <c r="AU4016" t="s">
        <v>60</v>
      </c>
      <c r="AV4016" t="s">
        <v>58</v>
      </c>
      <c r="AW4016">
        <v>19.160932030000001</v>
      </c>
      <c r="AX4016">
        <v>1.34166666</v>
      </c>
      <c r="AY4016">
        <v>0</v>
      </c>
      <c r="AZ4016">
        <v>0</v>
      </c>
      <c r="BA4016">
        <v>0</v>
      </c>
    </row>
    <row r="4017" spans="44:53">
      <c r="AR4017" s="5">
        <v>46261</v>
      </c>
      <c r="AS4017">
        <v>287</v>
      </c>
      <c r="AT4017">
        <v>3</v>
      </c>
      <c r="AU4017" t="s">
        <v>60</v>
      </c>
      <c r="AV4017" t="s">
        <v>51</v>
      </c>
      <c r="AW4017">
        <v>-20.5025987</v>
      </c>
      <c r="AX4017">
        <v>1.34166666</v>
      </c>
      <c r="AY4017">
        <v>10696.905045469999</v>
      </c>
      <c r="AZ4017">
        <v>8862.8750621599993</v>
      </c>
      <c r="BA4017">
        <v>0</v>
      </c>
    </row>
    <row r="4018" spans="44:53">
      <c r="AR4018" s="5">
        <v>46261</v>
      </c>
      <c r="AS4018">
        <v>287</v>
      </c>
      <c r="AT4018">
        <v>3</v>
      </c>
      <c r="AU4018" t="s">
        <v>54</v>
      </c>
      <c r="AV4018" t="s">
        <v>52</v>
      </c>
      <c r="AW4018">
        <v>14.700294</v>
      </c>
      <c r="AX4018">
        <v>8.1925000000000008</v>
      </c>
      <c r="AY4018">
        <v>0</v>
      </c>
      <c r="AZ4018">
        <v>0</v>
      </c>
      <c r="BA4018">
        <v>0</v>
      </c>
    </row>
    <row r="4019" spans="44:53">
      <c r="AR4019" s="5">
        <v>46261</v>
      </c>
      <c r="AS4019">
        <v>287</v>
      </c>
      <c r="AT4019">
        <v>3</v>
      </c>
      <c r="AU4019" t="s">
        <v>54</v>
      </c>
      <c r="AV4019" t="s">
        <v>51</v>
      </c>
      <c r="AW4019">
        <v>-22.892793999999999</v>
      </c>
      <c r="AX4019">
        <v>8.1925000000000008</v>
      </c>
      <c r="AY4019">
        <v>2607.5961662099999</v>
      </c>
      <c r="AZ4019">
        <v>4498.9432116999997</v>
      </c>
      <c r="BA4019">
        <v>0</v>
      </c>
    </row>
    <row r="4020" spans="44:53">
      <c r="AR4020" s="5">
        <v>46261</v>
      </c>
      <c r="AS4020">
        <v>287</v>
      </c>
      <c r="AT4020">
        <v>3</v>
      </c>
      <c r="AU4020" t="s">
        <v>50</v>
      </c>
      <c r="AV4020" t="s">
        <v>52</v>
      </c>
      <c r="AW4020">
        <v>0</v>
      </c>
      <c r="AX4020">
        <v>0</v>
      </c>
      <c r="AY4020">
        <v>0</v>
      </c>
      <c r="AZ4020">
        <v>0</v>
      </c>
      <c r="BA4020">
        <v>0</v>
      </c>
    </row>
    <row r="4021" spans="44:53">
      <c r="AR4021" s="5">
        <v>46261</v>
      </c>
      <c r="AS4021">
        <v>287</v>
      </c>
      <c r="AT4021">
        <v>3</v>
      </c>
      <c r="AU4021" t="s">
        <v>50</v>
      </c>
      <c r="AV4021" t="s">
        <v>51</v>
      </c>
      <c r="AW4021">
        <v>0</v>
      </c>
      <c r="AX4021">
        <v>0</v>
      </c>
      <c r="AY4021">
        <v>0</v>
      </c>
      <c r="AZ4021">
        <v>0</v>
      </c>
      <c r="BA4021">
        <v>0</v>
      </c>
    </row>
    <row r="4022" spans="44:53">
      <c r="AR4022" s="5">
        <v>46261</v>
      </c>
      <c r="AS4022">
        <v>288</v>
      </c>
      <c r="AT4022">
        <v>3</v>
      </c>
      <c r="AU4022" t="s">
        <v>145</v>
      </c>
      <c r="AV4022" t="s">
        <v>58</v>
      </c>
      <c r="AW4022">
        <v>3.6423011999999999</v>
      </c>
      <c r="AX4022">
        <v>0.33166666</v>
      </c>
      <c r="AY4022">
        <v>0</v>
      </c>
      <c r="AZ4022">
        <v>0</v>
      </c>
      <c r="BA4022">
        <v>0</v>
      </c>
    </row>
    <row r="4023" spans="44:53">
      <c r="AR4023" s="5">
        <v>46261</v>
      </c>
      <c r="AS4023">
        <v>288</v>
      </c>
      <c r="AT4023">
        <v>3</v>
      </c>
      <c r="AU4023" t="s">
        <v>145</v>
      </c>
      <c r="AV4023" t="s">
        <v>146</v>
      </c>
      <c r="AW4023">
        <v>-3.9739678600000001</v>
      </c>
      <c r="AX4023">
        <v>0.33166666</v>
      </c>
      <c r="AY4023">
        <v>4982.2830792100003</v>
      </c>
      <c r="AZ4023">
        <v>4982.2830792100003</v>
      </c>
      <c r="BA4023">
        <v>0</v>
      </c>
    </row>
    <row r="4024" spans="44:53">
      <c r="AR4024" s="5">
        <v>46261</v>
      </c>
      <c r="AS4024">
        <v>288</v>
      </c>
      <c r="AT4024">
        <v>3</v>
      </c>
      <c r="AU4024" t="s">
        <v>144</v>
      </c>
      <c r="AV4024" t="s">
        <v>58</v>
      </c>
      <c r="AW4024">
        <v>42.556064360000001</v>
      </c>
      <c r="AX4024">
        <v>11.25666666</v>
      </c>
      <c r="AY4024">
        <v>0</v>
      </c>
      <c r="AZ4024">
        <v>0</v>
      </c>
      <c r="BA4024">
        <v>0</v>
      </c>
    </row>
    <row r="4025" spans="44:53">
      <c r="AR4025" s="5">
        <v>46261</v>
      </c>
      <c r="AS4025">
        <v>288</v>
      </c>
      <c r="AT4025">
        <v>3</v>
      </c>
      <c r="AU4025" t="s">
        <v>144</v>
      </c>
      <c r="AV4025" t="s">
        <v>146</v>
      </c>
      <c r="AW4025">
        <v>-53.812731030000002</v>
      </c>
      <c r="AX4025">
        <v>11.25666666</v>
      </c>
      <c r="AY4025">
        <v>64083.907211099999</v>
      </c>
      <c r="AZ4025">
        <v>64083.907211099999</v>
      </c>
      <c r="BA4025">
        <v>0</v>
      </c>
    </row>
    <row r="4026" spans="44:53">
      <c r="AR4026" s="5">
        <v>46261</v>
      </c>
      <c r="AS4026">
        <v>288</v>
      </c>
      <c r="AT4026">
        <v>3</v>
      </c>
      <c r="AU4026" t="s">
        <v>57</v>
      </c>
      <c r="AV4026" t="s">
        <v>58</v>
      </c>
      <c r="AW4026">
        <v>4.7176406000000002</v>
      </c>
      <c r="AX4026">
        <v>1.8625</v>
      </c>
      <c r="AY4026">
        <v>0</v>
      </c>
      <c r="AZ4026">
        <v>0</v>
      </c>
      <c r="BA4026">
        <v>0</v>
      </c>
    </row>
    <row r="4027" spans="44:53">
      <c r="AR4027" s="5">
        <v>46261</v>
      </c>
      <c r="AS4027">
        <v>288</v>
      </c>
      <c r="AT4027">
        <v>3</v>
      </c>
      <c r="AU4027" t="s">
        <v>57</v>
      </c>
      <c r="AV4027" t="s">
        <v>52</v>
      </c>
      <c r="AW4027">
        <v>-6.5801406</v>
      </c>
      <c r="AX4027">
        <v>1.8625</v>
      </c>
      <c r="AY4027">
        <v>0</v>
      </c>
      <c r="AZ4027">
        <v>-13.649393330000001</v>
      </c>
      <c r="BA4027">
        <v>0</v>
      </c>
    </row>
    <row r="4028" spans="44:53">
      <c r="AR4028" s="5">
        <v>46261</v>
      </c>
      <c r="AS4028">
        <v>288</v>
      </c>
      <c r="AT4028">
        <v>3</v>
      </c>
      <c r="AU4028" t="s">
        <v>147</v>
      </c>
      <c r="AV4028" t="s">
        <v>148</v>
      </c>
      <c r="AW4028">
        <v>0</v>
      </c>
      <c r="AX4028">
        <v>1.0441666599999999</v>
      </c>
      <c r="AY4028">
        <v>0</v>
      </c>
      <c r="AZ4028">
        <v>0</v>
      </c>
      <c r="BA4028">
        <v>0</v>
      </c>
    </row>
    <row r="4029" spans="44:53">
      <c r="AR4029" s="5">
        <v>46261</v>
      </c>
      <c r="AS4029">
        <v>288</v>
      </c>
      <c r="AT4029">
        <v>3</v>
      </c>
      <c r="AU4029" t="s">
        <v>147</v>
      </c>
      <c r="AV4029" t="s">
        <v>51</v>
      </c>
      <c r="AW4029">
        <v>0</v>
      </c>
      <c r="AX4029">
        <v>1.0441666599999999</v>
      </c>
      <c r="AY4029">
        <v>0</v>
      </c>
      <c r="AZ4029">
        <v>0</v>
      </c>
      <c r="BA4029">
        <v>0</v>
      </c>
    </row>
    <row r="4030" spans="44:53">
      <c r="AR4030" s="5">
        <v>46261</v>
      </c>
      <c r="AS4030">
        <v>288</v>
      </c>
      <c r="AT4030">
        <v>3</v>
      </c>
      <c r="AU4030" t="s">
        <v>60</v>
      </c>
      <c r="AV4030" t="s">
        <v>58</v>
      </c>
      <c r="AW4030">
        <v>16.98509396</v>
      </c>
      <c r="AX4030">
        <v>1.4383333300000001</v>
      </c>
      <c r="AY4030">
        <v>0</v>
      </c>
      <c r="AZ4030">
        <v>0</v>
      </c>
      <c r="BA4030">
        <v>0</v>
      </c>
    </row>
    <row r="4031" spans="44:53">
      <c r="AR4031" s="5">
        <v>46261</v>
      </c>
      <c r="AS4031">
        <v>288</v>
      </c>
      <c r="AT4031">
        <v>3</v>
      </c>
      <c r="AU4031" t="s">
        <v>60</v>
      </c>
      <c r="AV4031" t="s">
        <v>51</v>
      </c>
      <c r="AW4031">
        <v>-18.4234273</v>
      </c>
      <c r="AX4031">
        <v>1.4383333300000001</v>
      </c>
      <c r="AY4031">
        <v>9791.4833149499991</v>
      </c>
      <c r="AZ4031">
        <v>7847.7270278300002</v>
      </c>
      <c r="BA4031">
        <v>0</v>
      </c>
    </row>
    <row r="4032" spans="44:53">
      <c r="AR4032" s="5">
        <v>46261</v>
      </c>
      <c r="AS4032">
        <v>288</v>
      </c>
      <c r="AT4032">
        <v>3</v>
      </c>
      <c r="AU4032" t="s">
        <v>54</v>
      </c>
      <c r="AV4032" t="s">
        <v>52</v>
      </c>
      <c r="AW4032">
        <v>16.448113500000002</v>
      </c>
      <c r="AX4032">
        <v>8.01</v>
      </c>
      <c r="AY4032">
        <v>0</v>
      </c>
      <c r="AZ4032">
        <v>0</v>
      </c>
      <c r="BA4032">
        <v>0</v>
      </c>
    </row>
    <row r="4033" spans="44:53">
      <c r="AR4033" s="5">
        <v>46261</v>
      </c>
      <c r="AS4033">
        <v>288</v>
      </c>
      <c r="AT4033">
        <v>3</v>
      </c>
      <c r="AU4033" t="s">
        <v>54</v>
      </c>
      <c r="AV4033" t="s">
        <v>51</v>
      </c>
      <c r="AW4033">
        <v>-24.4581135</v>
      </c>
      <c r="AX4033">
        <v>8.01</v>
      </c>
      <c r="AY4033">
        <v>3116.9276694700002</v>
      </c>
      <c r="AZ4033">
        <v>5074.3333499199998</v>
      </c>
      <c r="BA4033">
        <v>0</v>
      </c>
    </row>
    <row r="4034" spans="44:53">
      <c r="AR4034" s="5">
        <v>46261</v>
      </c>
      <c r="AS4034">
        <v>288</v>
      </c>
      <c r="AT4034">
        <v>3</v>
      </c>
      <c r="AU4034" t="s">
        <v>50</v>
      </c>
      <c r="AV4034" t="s">
        <v>52</v>
      </c>
      <c r="AW4034">
        <v>0</v>
      </c>
      <c r="AX4034">
        <v>0</v>
      </c>
      <c r="AY4034">
        <v>0</v>
      </c>
      <c r="AZ4034">
        <v>0</v>
      </c>
      <c r="BA4034">
        <v>0</v>
      </c>
    </row>
    <row r="4035" spans="44:53">
      <c r="AR4035" s="5">
        <v>46261</v>
      </c>
      <c r="AS4035">
        <v>288</v>
      </c>
      <c r="AT4035">
        <v>3</v>
      </c>
      <c r="AU4035" t="s">
        <v>50</v>
      </c>
      <c r="AV4035" t="s">
        <v>51</v>
      </c>
      <c r="AW4035">
        <v>0</v>
      </c>
      <c r="AX4035">
        <v>0</v>
      </c>
      <c r="AY4035">
        <v>0</v>
      </c>
      <c r="AZ4035">
        <v>0</v>
      </c>
      <c r="BA4035">
        <v>0</v>
      </c>
    </row>
  </sheetData>
  <autoFilter ref="B3:P1731" xr:uid="{B0B67699-0DF2-4A0D-9DF2-9A5417C1E80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3e8ba7a3-af95-40f6-9ded-4ebe13adeb29" ContentTypeId="0x0101002F0B48F8F4F7904196E710056827A096" PreviousValue="false" LastSyncTimeStamp="2022-01-31T11:36:03.467Z"/>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5d1a2284-45bc-4927-a9f9-e51f9f17c21a">
      <Terms xmlns="http://schemas.microsoft.com/office/infopath/2007/PartnerControls"/>
    </TaxKeywordTaxHTField>
    <TaxCatchAll xmlns="5d1a2284-45bc-4927-a9f9-e51f9f17c21a" xsi:nil="true"/>
    <fc36bc6de0bf403e9ed4dec84c72e21e xmlns="5d1a2284-45bc-4927-a9f9-e51f9f17c21a">
      <Terms xmlns="http://schemas.microsoft.com/office/infopath/2007/PartnerControls"/>
    </fc36bc6de0bf403e9ed4dec84c72e21e>
  </documentManagement>
</p:properties>
</file>

<file path=customXml/item4.xml><?xml version="1.0" encoding="utf-8"?>
<ct:contentTypeSchema xmlns:ct="http://schemas.microsoft.com/office/2006/metadata/contentType" xmlns:ma="http://schemas.microsoft.com/office/2006/metadata/properties/metaAttributes" ct:_="" ma:_="" ma:contentTypeName="AEMO Collaboration Document" ma:contentTypeID="0x0101002F0B48F8F4F7904196E710056827A09600CDF144F8F347AB40BDC9FE66F39703B8" ma:contentTypeVersion="4" ma:contentTypeDescription="" ma:contentTypeScope="" ma:versionID="d9b584ff62b99023ef17f58fbc8dfdef">
  <xsd:schema xmlns:xsd="http://www.w3.org/2001/XMLSchema" xmlns:xs="http://www.w3.org/2001/XMLSchema" xmlns:p="http://schemas.microsoft.com/office/2006/metadata/properties" xmlns:ns2="5d1a2284-45bc-4927-a9f9-e51f9f17c21a" targetNamespace="http://schemas.microsoft.com/office/2006/metadata/properties" ma:root="true" ma:fieldsID="b0375016dbf3e24c7b255f3b29bc9aa6" ns2:_="">
    <xsd:import namespace="5d1a2284-45bc-4927-a9f9-e51f9f17c21a"/>
    <xsd:element name="properties">
      <xsd:complexType>
        <xsd:sequence>
          <xsd:element name="documentManagement">
            <xsd:complexType>
              <xsd:all>
                <xsd:element ref="ns2:TaxCatchAll" minOccurs="0"/>
                <xsd:element ref="ns2:TaxCatchAllLabel" minOccurs="0"/>
                <xsd:element ref="ns2:TaxKeywordTaxHTField" minOccurs="0"/>
                <xsd:element ref="ns2:fc36bc6de0bf403e9ed4dec84c72e21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2284-45bc-4927-a9f9-e51f9f17c21a"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6ac1fa0-75a9-46a3-ac79-e6c2b405d854}" ma:internalName="TaxCatchAll" ma:showField="CatchAllData" ma:web="916293a2-407a-4218-8504-1ae3b49e4d94">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16ac1fa0-75a9-46a3-ac79-e6c2b405d854}" ma:internalName="TaxCatchAllLabel" ma:readOnly="true" ma:showField="CatchAllDataLabel" ma:web="916293a2-407a-4218-8504-1ae3b49e4d94">
      <xsd:complexType>
        <xsd:complexContent>
          <xsd:extension base="dms:MultiChoiceLookup">
            <xsd:sequence>
              <xsd:element name="Value" type="dms:Lookup" maxOccurs="unbounded" minOccurs="0" nillable="true"/>
            </xsd:sequence>
          </xsd:extension>
        </xsd:complexContent>
      </xsd:complexType>
    </xsd:element>
    <xsd:element name="TaxKeywordTaxHTField" ma:index="10"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element name="fc36bc6de0bf403e9ed4dec84c72e21e" ma:index="12" nillable="true" ma:taxonomy="true" ma:internalName="fc36bc6de0bf403e9ed4dec84c72e21e" ma:taxonomyFieldName="AEMO_x0020_Collaboration_x0020_Document_x0020_Type" ma:displayName="AEMO Collaboration Document Type" ma:default="" ma:fieldId="{fc36bc6d-e0bf-403e-9ed4-dec84c72e21e}" ma:sspId="3e8ba7a3-af95-40f6-9ded-4ebe13adeb29" ma:termSetId="559df48e-15e2-45fa-a2d5-de60d483ab8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26DD43-2BA2-484F-8DA1-6190AF26602E}"/>
</file>

<file path=customXml/itemProps2.xml><?xml version="1.0" encoding="utf-8"?>
<ds:datastoreItem xmlns:ds="http://schemas.openxmlformats.org/officeDocument/2006/customXml" ds:itemID="{C68C0C68-9C9A-4822-A7BF-B8F35CAEDBBE}"/>
</file>

<file path=customXml/itemProps3.xml><?xml version="1.0" encoding="utf-8"?>
<ds:datastoreItem xmlns:ds="http://schemas.openxmlformats.org/officeDocument/2006/customXml" ds:itemID="{D0DF38D2-A442-4421-A17E-A4444CFFA5DF}"/>
</file>

<file path=customXml/itemProps4.xml><?xml version="1.0" encoding="utf-8"?>
<ds:datastoreItem xmlns:ds="http://schemas.openxmlformats.org/officeDocument/2006/customXml" ds:itemID="{C5D9D286-7B94-4418-B557-AB1F52CA91A5}"/>
</file>

<file path=docMetadata/LabelInfo.xml><?xml version="1.0" encoding="utf-8"?>
<clbl:labelList xmlns:clbl="http://schemas.microsoft.com/office/2020/mipLabelMetadata">
  <clbl:label id="{c1941c47-a837-430d-8559-fd118a72769e}" enabled="1" method="Standard" siteId="{320c999e-3876-4ad0-b401-d241068e9e6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Scott</dc:creator>
  <cp:keywords/>
  <dc:description/>
  <cp:lastModifiedBy/>
  <cp:revision/>
  <dcterms:created xsi:type="dcterms:W3CDTF">2025-10-28T06:44:19Z</dcterms:created>
  <dcterms:modified xsi:type="dcterms:W3CDTF">2026-10-13T02:54:48Z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MediaServiceImageTags">
    <vt:lpwstr/>
  </property>
  <property fmtid="{D5CDD505-2E9C-101B-9397-08002B2CF9AE}" pid="4" name="ContentTypeId">
    <vt:lpwstr>0x0101002F0B48F8F4F7904196E710056827A09600CDF144F8F347AB40BDC9FE66F39703B8</vt:lpwstr>
  </property>
  <property fmtid="{D5CDD505-2E9C-101B-9397-08002B2CF9AE}" pid="5" name="AEMO_x0020_Communication_x0020_Document_x0020_Type1">
    <vt:lpwstr/>
  </property>
  <property fmtid="{D5CDD505-2E9C-101B-9397-08002B2CF9AE}" pid="6" name="AEMO Communication Document Type1">
    <vt:lpwstr/>
  </property>
  <property fmtid="{D5CDD505-2E9C-101B-9397-08002B2CF9AE}" pid="7" name="lcf76f155ced4ddcb4097134ff3c332f">
    <vt:lpwstr/>
  </property>
  <property fmtid="{D5CDD505-2E9C-101B-9397-08002B2CF9AE}" pid="8" name="AEMO_x0020_Collaboration_x0020_Document_x0020_Type">
    <vt:lpwstr/>
  </property>
  <property fmtid="{D5CDD505-2E9C-101B-9397-08002B2CF9AE}" pid="9" name="AEMO Collaboration Document Type">
    <vt:lpwstr/>
  </property>
</Properties>
</file>